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9685C1C8-937E-8C4A-AD11-AA23CCDE0C3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X4" i="27" l="1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MX11" i="27" l="1"/>
  <c r="IP11" i="27"/>
  <c r="EH11" i="27"/>
  <c r="OY11" i="27"/>
  <c r="NZ11" i="27"/>
  <c r="JR11" i="27"/>
  <c r="FJ11" i="27"/>
  <c r="AW11" i="27"/>
  <c r="KQ11" i="27"/>
  <c r="GI11" i="27"/>
  <c r="BZ11" i="27"/>
  <c r="RE11" i="27"/>
  <c r="GL11" i="27"/>
  <c r="QD11" i="27"/>
  <c r="HN11" i="27"/>
  <c r="DC11" i="27"/>
  <c r="KT11" i="27"/>
  <c r="LV11" i="27"/>
  <c r="PB11" i="27"/>
  <c r="P11" i="27"/>
  <c r="DF11" i="27" s="1"/>
  <c r="JO11" i="27"/>
  <c r="NW11" i="27"/>
  <c r="HK11" i="27"/>
  <c r="EE11" i="27"/>
  <c r="LS11" i="27"/>
  <c r="QA11" i="27"/>
  <c r="MU11" i="27"/>
  <c r="IM11" i="27"/>
  <c r="FG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V21" i="4" s="1"/>
  <c r="BZ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IB21" i="4" l="1"/>
  <c r="NH21" i="4"/>
  <c r="NO21" i="4" s="1"/>
  <c r="KR15" i="4"/>
  <c r="KY15" i="4" s="1"/>
  <c r="LZ21" i="4"/>
  <c r="MG21" i="4" s="1"/>
  <c r="JJ21" i="4"/>
  <c r="JQ21" i="4" s="1"/>
  <c r="BZ9" i="26"/>
  <c r="PB9" i="26"/>
  <c r="KT9" i="26"/>
  <c r="GL9" i="26"/>
  <c r="RG11" i="27"/>
  <c r="Q11" i="27"/>
  <c r="DC9" i="26"/>
  <c r="LV9" i="26"/>
  <c r="MX9" i="26"/>
  <c r="EH9" i="26"/>
  <c r="IP9" i="26"/>
  <c r="AW9" i="26"/>
  <c r="QD9" i="26"/>
  <c r="HN9" i="26"/>
  <c r="NZ9" i="26"/>
  <c r="JR9" i="26"/>
  <c r="FJ9" i="26"/>
  <c r="II21" i="4"/>
  <c r="QA9" i="26"/>
  <c r="HK9" i="26"/>
  <c r="LS9" i="26"/>
  <c r="BV15" i="4"/>
  <c r="BZ15" i="4" s="1"/>
  <c r="OP21" i="4"/>
  <c r="OW21" i="4" s="1"/>
  <c r="JO9" i="26"/>
  <c r="FG9" i="26"/>
  <c r="AT9" i="26"/>
  <c r="MU9" i="26"/>
  <c r="IM9" i="26"/>
  <c r="GI9" i="26"/>
  <c r="BW9" i="26"/>
  <c r="GT21" i="4"/>
  <c r="HA21" i="4" s="1"/>
  <c r="ED21" i="4"/>
  <c r="EK21" i="4" s="1"/>
  <c r="PX21" i="4"/>
  <c r="QE21" i="4" s="1"/>
  <c r="CW21" i="4"/>
  <c r="DA21" i="4" s="1"/>
  <c r="SN21" i="4"/>
  <c r="SU21" i="4" s="1"/>
  <c r="RF15" i="4"/>
  <c r="RM15" i="4" s="1"/>
  <c r="OP15" i="4"/>
  <c r="OW15" i="4" s="1"/>
  <c r="LZ15" i="4"/>
  <c r="MG15" i="4" s="1"/>
  <c r="JJ15" i="4"/>
  <c r="JQ15" i="4" s="1"/>
  <c r="GT15" i="4"/>
  <c r="HA15" i="4" s="1"/>
  <c r="ED15" i="4"/>
  <c r="EK15" i="4" s="1"/>
  <c r="PX15" i="4"/>
  <c r="QE15" i="4" s="1"/>
  <c r="FL15" i="4"/>
  <c r="FS15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RF9" i="26"/>
  <c r="RB9" i="26"/>
  <c r="RA9" i="26"/>
  <c r="RE9" i="26"/>
  <c r="CZ9" i="26"/>
  <c r="QZ9" i="26"/>
  <c r="P9" i="26"/>
  <c r="DF9" i="26" s="1"/>
  <c r="L9" i="26"/>
  <c r="M9" i="26" s="1"/>
  <c r="F9" i="26"/>
  <c r="J9" i="26"/>
  <c r="K9" i="26" s="1"/>
  <c r="G9" i="26"/>
  <c r="RC9" i="26"/>
  <c r="NW9" i="26"/>
  <c r="KQ9" i="26"/>
  <c r="EE9" i="26"/>
  <c r="SN15" i="4"/>
  <c r="SU15" i="4" s="1"/>
  <c r="NH15" i="4"/>
  <c r="NO15" i="4" s="1"/>
  <c r="IB15" i="4"/>
  <c r="II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FL21" i="4"/>
  <c r="FS21" i="4" s="1"/>
  <c r="RF21" i="4"/>
  <c r="RM21" i="4" s="1"/>
  <c r="KR21" i="4"/>
  <c r="KY21" i="4" s="1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9" i="26" l="1"/>
  <c r="TR21" i="4"/>
  <c r="TV21" i="4" s="1"/>
  <c r="DD9" i="26"/>
  <c r="R9" i="26" s="1"/>
  <c r="E11" i="27"/>
  <c r="T11" i="27"/>
  <c r="S11" i="27"/>
  <c r="RD9" i="26"/>
  <c r="O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5" i="19"/>
  <c r="BX15" i="19"/>
  <c r="BV15" i="19"/>
  <c r="BU15" i="19"/>
  <c r="BT15" i="19"/>
  <c r="BS15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3" i="19"/>
  <c r="BX13" i="19"/>
  <c r="BV13" i="19"/>
  <c r="BU13" i="19"/>
  <c r="BT13" i="19"/>
  <c r="BS13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5" i="19"/>
  <c r="AU15" i="19"/>
  <c r="AS15" i="19"/>
  <c r="AR15" i="19"/>
  <c r="AQ15" i="19"/>
  <c r="AW15" i="19" s="1"/>
  <c r="AP15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W19" i="19" s="1"/>
  <c r="AP19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0" i="19"/>
  <c r="AU10" i="19"/>
  <c r="AS10" i="19"/>
  <c r="AR10" i="19"/>
  <c r="AQ10" i="19"/>
  <c r="AW10" i="19" s="1"/>
  <c r="AP10" i="19"/>
  <c r="AV13" i="19"/>
  <c r="AU13" i="19"/>
  <c r="AS13" i="19"/>
  <c r="AR13" i="19"/>
  <c r="AQ13" i="19"/>
  <c r="AP13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7" i="19"/>
  <c r="AU7" i="19"/>
  <c r="AS7" i="19"/>
  <c r="AR7" i="19"/>
  <c r="AQ7" i="19"/>
  <c r="AP7" i="19"/>
  <c r="AV5" i="19"/>
  <c r="AU5" i="19"/>
  <c r="AS5" i="19"/>
  <c r="AR5" i="19"/>
  <c r="AQ5" i="19"/>
  <c r="AW5" i="19" s="1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Z10" i="27" s="1"/>
  <c r="BS10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Z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W13" i="27" s="1"/>
  <c r="AP13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7" i="27"/>
  <c r="AU7" i="27"/>
  <c r="AS7" i="27"/>
  <c r="AR7" i="27"/>
  <c r="AQ7" i="27"/>
  <c r="AW7" i="27" s="1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Z10" i="26" s="1"/>
  <c r="BS10" i="26"/>
  <c r="BY8" i="26"/>
  <c r="BX8" i="26"/>
  <c r="BV8" i="26"/>
  <c r="BU8" i="26"/>
  <c r="BT8" i="26"/>
  <c r="BZ8" i="26" s="1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W11" i="26" s="1"/>
  <c r="AP11" i="26"/>
  <c r="AV7" i="26"/>
  <c r="AU7" i="26"/>
  <c r="AS7" i="26"/>
  <c r="AR7" i="26"/>
  <c r="AQ7" i="26"/>
  <c r="AW7" i="26" s="1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5" i="26"/>
  <c r="AU5" i="26"/>
  <c r="AS5" i="26"/>
  <c r="AR5" i="26"/>
  <c r="AQ5" i="26"/>
  <c r="AW5" i="26" s="1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V10" i="24" s="1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PA18" i="21"/>
  <c r="OZ18" i="21"/>
  <c r="OX18" i="21"/>
  <c r="OW18" i="21"/>
  <c r="OV18" i="21"/>
  <c r="OU18" i="21"/>
  <c r="PA17" i="21"/>
  <c r="OZ17" i="21"/>
  <c r="OX17" i="21"/>
  <c r="OW17" i="21"/>
  <c r="OV17" i="21"/>
  <c r="PB17" i="21" s="1"/>
  <c r="OU17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PB14" i="21" s="1"/>
  <c r="OU14" i="21"/>
  <c r="PA12" i="21"/>
  <c r="OZ12" i="21"/>
  <c r="OX12" i="21"/>
  <c r="OW12" i="21"/>
  <c r="OV12" i="2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PB5" i="21" s="1"/>
  <c r="OU5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Z16" i="21" s="1"/>
  <c r="NS16" i="21"/>
  <c r="NY13" i="21"/>
  <c r="NX13" i="21"/>
  <c r="NV13" i="21"/>
  <c r="NU13" i="21"/>
  <c r="NT13" i="2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Z9" i="21" s="1"/>
  <c r="NS9" i="21"/>
  <c r="NY7" i="21"/>
  <c r="NX7" i="21"/>
  <c r="NV7" i="21"/>
  <c r="NU7" i="21"/>
  <c r="NT7" i="2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Z4" i="21" s="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X13" i="21" s="1"/>
  <c r="MQ13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X7" i="21" s="1"/>
  <c r="MQ7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V11" i="21" s="1"/>
  <c r="LO11" i="21"/>
  <c r="LU5" i="21"/>
  <c r="LT5" i="21"/>
  <c r="LR5" i="21"/>
  <c r="LQ5" i="21"/>
  <c r="LP5" i="2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V8" i="21" s="1"/>
  <c r="LO8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T17" i="21" s="1"/>
  <c r="KM17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T14" i="21" s="1"/>
  <c r="KM14" i="21"/>
  <c r="KS12" i="21"/>
  <c r="KR12" i="21"/>
  <c r="KP12" i="21"/>
  <c r="KO12" i="21"/>
  <c r="KN12" i="2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T5" i="21" s="1"/>
  <c r="KM5" i="21"/>
  <c r="KS9" i="21"/>
  <c r="KR9" i="21"/>
  <c r="KP9" i="21"/>
  <c r="KO9" i="21"/>
  <c r="KN9" i="21"/>
  <c r="KT9" i="21" s="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T6" i="21" s="1"/>
  <c r="KM6" i="21"/>
  <c r="KS4" i="21"/>
  <c r="KR4" i="21"/>
  <c r="KP4" i="21"/>
  <c r="KO4" i="21"/>
  <c r="KN4" i="21"/>
  <c r="KT4" i="21" s="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R16" i="21" s="1"/>
  <c r="JK16" i="21"/>
  <c r="JQ13" i="21"/>
  <c r="JP13" i="21"/>
  <c r="JN13" i="21"/>
  <c r="JM13" i="21"/>
  <c r="JL13" i="21"/>
  <c r="JR13" i="21" s="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R10" i="21" s="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R9" i="21" s="1"/>
  <c r="JK9" i="21"/>
  <c r="JQ7" i="21"/>
  <c r="JP7" i="21"/>
  <c r="JN7" i="21"/>
  <c r="JM7" i="21"/>
  <c r="JL7" i="21"/>
  <c r="JR7" i="21" s="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R4" i="21" s="1"/>
  <c r="JK4" i="21"/>
  <c r="IO18" i="21"/>
  <c r="IN18" i="21"/>
  <c r="IL18" i="21"/>
  <c r="IK18" i="21"/>
  <c r="IJ18" i="21"/>
  <c r="IP18" i="21" s="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P13" i="21" s="1"/>
  <c r="II13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11" i="21"/>
  <c r="IN11" i="21"/>
  <c r="IL11" i="21"/>
  <c r="IK11" i="21"/>
  <c r="IJ11" i="21"/>
  <c r="IP11" i="21" s="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P7" i="21" s="1"/>
  <c r="II7" i="21"/>
  <c r="IO8" i="21"/>
  <c r="IN8" i="21"/>
  <c r="IL8" i="21"/>
  <c r="IK8" i="21"/>
  <c r="IJ8" i="21"/>
  <c r="IP8" i="21" s="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N18" i="21" s="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N14" i="21" s="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N11" i="21" s="1"/>
  <c r="HG11" i="21"/>
  <c r="HM5" i="21"/>
  <c r="HL5" i="21"/>
  <c r="HJ5" i="21"/>
  <c r="HI5" i="21"/>
  <c r="HH5" i="21"/>
  <c r="HN5" i="21" s="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N8" i="21" s="1"/>
  <c r="HG8" i="21"/>
  <c r="HM6" i="21"/>
  <c r="HL6" i="21"/>
  <c r="HJ6" i="21"/>
  <c r="HI6" i="21"/>
  <c r="HH6" i="21"/>
  <c r="HN6" i="21" s="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L17" i="21" s="1"/>
  <c r="GE17" i="21"/>
  <c r="GK16" i="21"/>
  <c r="GJ16" i="21"/>
  <c r="GH16" i="21"/>
  <c r="GG16" i="21"/>
  <c r="GF16" i="21"/>
  <c r="GL16" i="21" s="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L14" i="21" s="1"/>
  <c r="GE14" i="21"/>
  <c r="GK12" i="21"/>
  <c r="GJ12" i="21"/>
  <c r="GH12" i="21"/>
  <c r="GG12" i="21"/>
  <c r="GF12" i="21"/>
  <c r="GL12" i="21" s="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L5" i="21" s="1"/>
  <c r="GE5" i="21"/>
  <c r="GK9" i="21"/>
  <c r="GJ9" i="21"/>
  <c r="GH9" i="21"/>
  <c r="GG9" i="21"/>
  <c r="GF9" i="21"/>
  <c r="GL9" i="21" s="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L6" i="21" s="1"/>
  <c r="GE6" i="21"/>
  <c r="GK4" i="21"/>
  <c r="GJ4" i="21"/>
  <c r="GH4" i="21"/>
  <c r="GG4" i="21"/>
  <c r="GF4" i="21"/>
  <c r="GL4" i="21" s="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J16" i="21" s="1"/>
  <c r="FC16" i="21"/>
  <c r="FI13" i="21"/>
  <c r="FH13" i="21"/>
  <c r="FF13" i="21"/>
  <c r="FE13" i="21"/>
  <c r="FD13" i="21"/>
  <c r="FJ13" i="21" s="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J10" i="21" s="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J9" i="21" s="1"/>
  <c r="FC9" i="21"/>
  <c r="FI7" i="21"/>
  <c r="FH7" i="21"/>
  <c r="FF7" i="21"/>
  <c r="FE7" i="21"/>
  <c r="FD7" i="21"/>
  <c r="FJ7" i="21" s="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J4" i="21" s="1"/>
  <c r="FC4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H13" i="21" s="1"/>
  <c r="EA13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11" i="21"/>
  <c r="EF11" i="21"/>
  <c r="ED11" i="21"/>
  <c r="EC11" i="21"/>
  <c r="EB11" i="21"/>
  <c r="EH11" i="21" s="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H7" i="21" s="1"/>
  <c r="EA7" i="21"/>
  <c r="EG8" i="21"/>
  <c r="EF8" i="21"/>
  <c r="ED8" i="21"/>
  <c r="EC8" i="21"/>
  <c r="EB8" i="21"/>
  <c r="EH8" i="21" s="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5" i="19"/>
  <c r="OZ15" i="19"/>
  <c r="OX15" i="19"/>
  <c r="OW15" i="19"/>
  <c r="OV15" i="19"/>
  <c r="OU15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9" i="19"/>
  <c r="OZ9" i="19"/>
  <c r="OX9" i="19"/>
  <c r="OW9" i="19"/>
  <c r="OV9" i="19"/>
  <c r="OU9" i="19"/>
  <c r="PA17" i="19"/>
  <c r="OZ17" i="19"/>
  <c r="OX17" i="19"/>
  <c r="OW17" i="19"/>
  <c r="OV17" i="19"/>
  <c r="OU17" i="19"/>
  <c r="PA10" i="19"/>
  <c r="OZ10" i="19"/>
  <c r="OX10" i="19"/>
  <c r="OW10" i="19"/>
  <c r="OV10" i="19"/>
  <c r="OU10" i="19"/>
  <c r="PA13" i="19"/>
  <c r="OZ13" i="19"/>
  <c r="OX13" i="19"/>
  <c r="OW13" i="19"/>
  <c r="OV13" i="19"/>
  <c r="OU13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6" i="19"/>
  <c r="OZ16" i="19"/>
  <c r="OX16" i="19"/>
  <c r="OW16" i="19"/>
  <c r="OV16" i="19"/>
  <c r="OU1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5" i="19"/>
  <c r="NX15" i="19"/>
  <c r="NV15" i="19"/>
  <c r="NU15" i="19"/>
  <c r="NT15" i="19"/>
  <c r="NS15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9" i="19"/>
  <c r="NX9" i="19"/>
  <c r="NV9" i="19"/>
  <c r="NU9" i="19"/>
  <c r="NT9" i="19"/>
  <c r="NS9" i="19"/>
  <c r="NY17" i="19"/>
  <c r="NX17" i="19"/>
  <c r="NV17" i="19"/>
  <c r="NU17" i="19"/>
  <c r="NT17" i="19"/>
  <c r="NS17" i="19"/>
  <c r="NY10" i="19"/>
  <c r="NX10" i="19"/>
  <c r="NV10" i="19"/>
  <c r="NU10" i="19"/>
  <c r="NT10" i="19"/>
  <c r="NS10" i="19"/>
  <c r="NY13" i="19"/>
  <c r="NX13" i="19"/>
  <c r="NV13" i="19"/>
  <c r="NU13" i="19"/>
  <c r="NT13" i="19"/>
  <c r="NS13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6" i="19"/>
  <c r="NX16" i="19"/>
  <c r="NV16" i="19"/>
  <c r="NU16" i="19"/>
  <c r="NT16" i="19"/>
  <c r="NS1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15" i="19"/>
  <c r="MV15" i="19"/>
  <c r="MT15" i="19"/>
  <c r="MS15" i="19"/>
  <c r="MR15" i="19"/>
  <c r="MQ15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10" i="19"/>
  <c r="MV10" i="19"/>
  <c r="MT10" i="19"/>
  <c r="MS10" i="19"/>
  <c r="MR10" i="19"/>
  <c r="MQ10" i="19"/>
  <c r="MW13" i="19"/>
  <c r="MV13" i="19"/>
  <c r="MT13" i="19"/>
  <c r="MS13" i="19"/>
  <c r="MR13" i="19"/>
  <c r="MQ13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16" i="19"/>
  <c r="MV16" i="19"/>
  <c r="MT16" i="19"/>
  <c r="MS16" i="19"/>
  <c r="MR16" i="19"/>
  <c r="MQ1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15" i="19"/>
  <c r="LT15" i="19"/>
  <c r="LR15" i="19"/>
  <c r="LQ15" i="19"/>
  <c r="LP15" i="19"/>
  <c r="LO15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10" i="19"/>
  <c r="LT10" i="19"/>
  <c r="LR10" i="19"/>
  <c r="LQ10" i="19"/>
  <c r="LP10" i="19"/>
  <c r="LO10" i="19"/>
  <c r="LU13" i="19"/>
  <c r="LT13" i="19"/>
  <c r="LR13" i="19"/>
  <c r="LQ13" i="19"/>
  <c r="LP13" i="19"/>
  <c r="LO13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16" i="19"/>
  <c r="LT16" i="19"/>
  <c r="LR16" i="19"/>
  <c r="LQ16" i="19"/>
  <c r="LP16" i="19"/>
  <c r="LO1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15" i="19"/>
  <c r="KR15" i="19"/>
  <c r="KP15" i="19"/>
  <c r="KO15" i="19"/>
  <c r="KN15" i="19"/>
  <c r="KM15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9" i="19"/>
  <c r="KR9" i="19"/>
  <c r="KP9" i="19"/>
  <c r="KO9" i="19"/>
  <c r="KN9" i="19"/>
  <c r="KM9" i="19"/>
  <c r="KS17" i="19"/>
  <c r="KR17" i="19"/>
  <c r="KP17" i="19"/>
  <c r="KO17" i="19"/>
  <c r="KN17" i="19"/>
  <c r="KM17" i="19"/>
  <c r="KS10" i="19"/>
  <c r="KR10" i="19"/>
  <c r="KP10" i="19"/>
  <c r="KO10" i="19"/>
  <c r="KN10" i="19"/>
  <c r="KM10" i="19"/>
  <c r="KS13" i="19"/>
  <c r="KR13" i="19"/>
  <c r="KP13" i="19"/>
  <c r="KO13" i="19"/>
  <c r="KN13" i="19"/>
  <c r="KM13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16" i="19"/>
  <c r="KR16" i="19"/>
  <c r="KP16" i="19"/>
  <c r="KO16" i="19"/>
  <c r="KN16" i="19"/>
  <c r="KM1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15" i="19"/>
  <c r="JP15" i="19"/>
  <c r="JN15" i="19"/>
  <c r="JM15" i="19"/>
  <c r="JL15" i="19"/>
  <c r="JK15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10" i="19"/>
  <c r="JP10" i="19"/>
  <c r="JN10" i="19"/>
  <c r="JM10" i="19"/>
  <c r="JL10" i="19"/>
  <c r="JK10" i="19"/>
  <c r="JQ13" i="19"/>
  <c r="JP13" i="19"/>
  <c r="JN13" i="19"/>
  <c r="JM13" i="19"/>
  <c r="JL13" i="19"/>
  <c r="JK13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16" i="19"/>
  <c r="JP16" i="19"/>
  <c r="JN16" i="19"/>
  <c r="JM16" i="19"/>
  <c r="JL16" i="19"/>
  <c r="JK1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15" i="19"/>
  <c r="IN15" i="19"/>
  <c r="IL15" i="19"/>
  <c r="IK15" i="19"/>
  <c r="IJ15" i="19"/>
  <c r="II15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10" i="19"/>
  <c r="IN10" i="19"/>
  <c r="IL10" i="19"/>
  <c r="IK10" i="19"/>
  <c r="IJ10" i="19"/>
  <c r="II10" i="19"/>
  <c r="IO13" i="19"/>
  <c r="IN13" i="19"/>
  <c r="IL13" i="19"/>
  <c r="IK13" i="19"/>
  <c r="IJ13" i="19"/>
  <c r="II13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16" i="19"/>
  <c r="IN16" i="19"/>
  <c r="IL16" i="19"/>
  <c r="IK16" i="19"/>
  <c r="IJ16" i="19"/>
  <c r="II1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15" i="19"/>
  <c r="HL15" i="19"/>
  <c r="HJ15" i="19"/>
  <c r="HI15" i="19"/>
  <c r="HH15" i="19"/>
  <c r="HG15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9" i="19"/>
  <c r="HL9" i="19"/>
  <c r="HJ9" i="19"/>
  <c r="HI9" i="19"/>
  <c r="HH9" i="19"/>
  <c r="HG9" i="19"/>
  <c r="HM17" i="19"/>
  <c r="HL17" i="19"/>
  <c r="HJ17" i="19"/>
  <c r="HI17" i="19"/>
  <c r="HH17" i="19"/>
  <c r="HG17" i="19"/>
  <c r="HM10" i="19"/>
  <c r="HL10" i="19"/>
  <c r="HJ10" i="19"/>
  <c r="HI10" i="19"/>
  <c r="HH10" i="19"/>
  <c r="HG10" i="19"/>
  <c r="HM13" i="19"/>
  <c r="HL13" i="19"/>
  <c r="HJ13" i="19"/>
  <c r="HI13" i="19"/>
  <c r="HH13" i="19"/>
  <c r="HG13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16" i="19"/>
  <c r="HL16" i="19"/>
  <c r="HJ16" i="19"/>
  <c r="HI16" i="19"/>
  <c r="HH16" i="19"/>
  <c r="HG1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15" i="19"/>
  <c r="GJ15" i="19"/>
  <c r="GH15" i="19"/>
  <c r="GG15" i="19"/>
  <c r="GF15" i="19"/>
  <c r="GE15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10" i="19"/>
  <c r="GJ10" i="19"/>
  <c r="GH10" i="19"/>
  <c r="GG10" i="19"/>
  <c r="GF10" i="19"/>
  <c r="GE10" i="19"/>
  <c r="GK13" i="19"/>
  <c r="GJ13" i="19"/>
  <c r="GH13" i="19"/>
  <c r="GG13" i="19"/>
  <c r="GF13" i="19"/>
  <c r="GE13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16" i="19"/>
  <c r="GJ16" i="19"/>
  <c r="GH16" i="19"/>
  <c r="GG16" i="19"/>
  <c r="GF16" i="19"/>
  <c r="GE1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15" i="19"/>
  <c r="FH15" i="19"/>
  <c r="FF15" i="19"/>
  <c r="FE15" i="19"/>
  <c r="FD15" i="19"/>
  <c r="FC15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10" i="19"/>
  <c r="FH10" i="19"/>
  <c r="FF10" i="19"/>
  <c r="FE10" i="19"/>
  <c r="FD10" i="19"/>
  <c r="FC10" i="19"/>
  <c r="FI13" i="19"/>
  <c r="FH13" i="19"/>
  <c r="FF13" i="19"/>
  <c r="FE13" i="19"/>
  <c r="FD13" i="19"/>
  <c r="FC13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16" i="19"/>
  <c r="FH16" i="19"/>
  <c r="FF16" i="19"/>
  <c r="FE16" i="19"/>
  <c r="FD16" i="19"/>
  <c r="FC1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15" i="19"/>
  <c r="EF15" i="19"/>
  <c r="ED15" i="19"/>
  <c r="EC15" i="19"/>
  <c r="EB15" i="19"/>
  <c r="EA15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10" i="19"/>
  <c r="EF10" i="19"/>
  <c r="ED10" i="19"/>
  <c r="EC10" i="19"/>
  <c r="EB10" i="19"/>
  <c r="EA10" i="19"/>
  <c r="EG13" i="19"/>
  <c r="EF13" i="19"/>
  <c r="ED13" i="19"/>
  <c r="EC13" i="19"/>
  <c r="EB13" i="19"/>
  <c r="EA13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16" i="19"/>
  <c r="EF16" i="19"/>
  <c r="ED16" i="19"/>
  <c r="EC16" i="19"/>
  <c r="EB16" i="19"/>
  <c r="EA16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3" i="27"/>
  <c r="OZ13" i="27"/>
  <c r="OX13" i="27"/>
  <c r="OW13" i="27"/>
  <c r="OV13" i="27"/>
  <c r="PB13" i="27" s="1"/>
  <c r="OU13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Z12" i="27" s="1"/>
  <c r="NS12" i="27"/>
  <c r="NY13" i="27"/>
  <c r="NX13" i="27"/>
  <c r="NV13" i="27"/>
  <c r="NU13" i="27"/>
  <c r="NT13" i="27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3" i="27"/>
  <c r="KR13" i="27"/>
  <c r="KP13" i="27"/>
  <c r="KO13" i="27"/>
  <c r="KN13" i="27"/>
  <c r="KT13" i="27" s="1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R12" i="27" s="1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L13" i="27" s="1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J12" i="27" s="1"/>
  <c r="FC12" i="27"/>
  <c r="FI13" i="27"/>
  <c r="FH13" i="27"/>
  <c r="FF13" i="27"/>
  <c r="FE13" i="27"/>
  <c r="FD13" i="27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H5" i="27" s="1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10" i="26"/>
  <c r="NX10" i="26"/>
  <c r="NV10" i="26"/>
  <c r="NU10" i="26"/>
  <c r="NT10" i="26"/>
  <c r="NS10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10" i="26"/>
  <c r="MV10" i="26"/>
  <c r="MT10" i="26"/>
  <c r="MS10" i="26"/>
  <c r="MR10" i="26"/>
  <c r="MQ10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V10" i="26" s="1"/>
  <c r="LO10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10" i="26"/>
  <c r="JP10" i="26"/>
  <c r="JN10" i="26"/>
  <c r="JM10" i="26"/>
  <c r="JL10" i="26"/>
  <c r="JK10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10" i="26"/>
  <c r="IN10" i="26"/>
  <c r="IL10" i="26"/>
  <c r="IK10" i="26"/>
  <c r="IJ10" i="26"/>
  <c r="II10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N10" i="26" s="1"/>
  <c r="HG10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10" i="26"/>
  <c r="FH10" i="26"/>
  <c r="FF10" i="26"/>
  <c r="FE10" i="26"/>
  <c r="FD10" i="26"/>
  <c r="FC10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10" i="26"/>
  <c r="EF10" i="26"/>
  <c r="ED10" i="26"/>
  <c r="EC10" i="26"/>
  <c r="EB10" i="26"/>
  <c r="EA10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JI10" i="24" l="1"/>
  <c r="GS10" i="24"/>
  <c r="EC10" i="24"/>
  <c r="KT12" i="21"/>
  <c r="KT16" i="21"/>
  <c r="LV6" i="21"/>
  <c r="LV5" i="21"/>
  <c r="LV14" i="21"/>
  <c r="LV17" i="21"/>
  <c r="MX8" i="21"/>
  <c r="MX11" i="21"/>
  <c r="MX15" i="21"/>
  <c r="EH10" i="26"/>
  <c r="EH11" i="26"/>
  <c r="FJ6" i="26"/>
  <c r="GL4" i="26"/>
  <c r="GL7" i="26"/>
  <c r="HN5" i="26"/>
  <c r="HN8" i="26"/>
  <c r="IP10" i="26"/>
  <c r="IP11" i="26"/>
  <c r="JR6" i="26"/>
  <c r="KT4" i="26"/>
  <c r="KT7" i="26"/>
  <c r="LV5" i="26"/>
  <c r="LV8" i="26"/>
  <c r="MX10" i="26"/>
  <c r="MX11" i="26"/>
  <c r="NZ6" i="26"/>
  <c r="PB4" i="26"/>
  <c r="PB7" i="26"/>
  <c r="MX18" i="21"/>
  <c r="NZ7" i="21"/>
  <c r="NZ10" i="21"/>
  <c r="NZ13" i="21"/>
  <c r="PB4" i="21"/>
  <c r="PB9" i="21"/>
  <c r="PB12" i="21"/>
  <c r="PB16" i="21"/>
  <c r="EH5" i="19"/>
  <c r="EH11" i="19"/>
  <c r="EH10" i="19"/>
  <c r="EH19" i="19"/>
  <c r="EH23" i="19"/>
  <c r="EH15" i="19"/>
  <c r="FJ5" i="19"/>
  <c r="FJ11" i="19"/>
  <c r="FJ10" i="19"/>
  <c r="FJ19" i="19"/>
  <c r="FJ23" i="19"/>
  <c r="FJ15" i="19"/>
  <c r="GL5" i="19"/>
  <c r="GL11" i="19"/>
  <c r="GL10" i="19"/>
  <c r="GL19" i="19"/>
  <c r="GL23" i="19"/>
  <c r="GL15" i="19"/>
  <c r="HN5" i="19"/>
  <c r="HN11" i="19"/>
  <c r="HN10" i="19"/>
  <c r="HN19" i="19"/>
  <c r="HN23" i="19"/>
  <c r="HN15" i="19"/>
  <c r="IP5" i="19"/>
  <c r="IP11" i="19"/>
  <c r="IP10" i="19"/>
  <c r="IP19" i="19"/>
  <c r="IP23" i="19"/>
  <c r="IP15" i="19"/>
  <c r="JR5" i="19"/>
  <c r="JR11" i="19"/>
  <c r="JR10" i="19"/>
  <c r="JR19" i="19"/>
  <c r="JR23" i="19"/>
  <c r="JR15" i="19"/>
  <c r="KT5" i="19"/>
  <c r="KT11" i="19"/>
  <c r="KT10" i="19"/>
  <c r="KT19" i="19"/>
  <c r="KT23" i="19"/>
  <c r="KT15" i="19"/>
  <c r="LV5" i="19"/>
  <c r="LV11" i="19"/>
  <c r="LV10" i="19"/>
  <c r="LV19" i="19"/>
  <c r="LV23" i="19"/>
  <c r="LV15" i="19"/>
  <c r="MX5" i="19"/>
  <c r="MX11" i="19"/>
  <c r="MX10" i="19"/>
  <c r="MX19" i="19"/>
  <c r="MX23" i="19"/>
  <c r="MX15" i="19"/>
  <c r="EH14" i="19"/>
  <c r="EH22" i="19"/>
  <c r="EH24" i="19"/>
  <c r="EH27" i="19"/>
  <c r="FJ7" i="19"/>
  <c r="FJ14" i="19"/>
  <c r="FJ17" i="19"/>
  <c r="FJ22" i="19"/>
  <c r="FJ24" i="19"/>
  <c r="FJ27" i="19"/>
  <c r="GL7" i="19"/>
  <c r="GL14" i="19"/>
  <c r="GL17" i="19"/>
  <c r="GL22" i="19"/>
  <c r="GL24" i="19"/>
  <c r="GL27" i="19"/>
  <c r="HN7" i="19"/>
  <c r="HN14" i="19"/>
  <c r="HN17" i="19"/>
  <c r="HN22" i="19"/>
  <c r="HN24" i="19"/>
  <c r="HN27" i="19"/>
  <c r="IP7" i="19"/>
  <c r="IP14" i="19"/>
  <c r="IP17" i="19"/>
  <c r="IP22" i="19"/>
  <c r="IP24" i="19"/>
  <c r="IP27" i="19"/>
  <c r="JR7" i="19"/>
  <c r="JR14" i="19"/>
  <c r="JR17" i="19"/>
  <c r="JR22" i="19"/>
  <c r="JR24" i="19"/>
  <c r="JR27" i="19"/>
  <c r="KT7" i="19"/>
  <c r="KT14" i="19"/>
  <c r="KT17" i="19"/>
  <c r="KT22" i="19"/>
  <c r="KT24" i="19"/>
  <c r="KT27" i="19"/>
  <c r="LV7" i="19"/>
  <c r="LV14" i="19"/>
  <c r="LV17" i="19"/>
  <c r="LV22" i="19"/>
  <c r="LV24" i="19"/>
  <c r="LV27" i="19"/>
  <c r="MX7" i="19"/>
  <c r="MX14" i="19"/>
  <c r="MX17" i="19"/>
  <c r="MX22" i="19"/>
  <c r="MX24" i="19"/>
  <c r="MX27" i="19"/>
  <c r="NZ7" i="19"/>
  <c r="NZ14" i="19"/>
  <c r="EH17" i="19"/>
  <c r="BZ15" i="19"/>
  <c r="GL4" i="27"/>
  <c r="GL8" i="27"/>
  <c r="IP10" i="27"/>
  <c r="JR5" i="27"/>
  <c r="JR9" i="27"/>
  <c r="KT4" i="27"/>
  <c r="KT8" i="27"/>
  <c r="KT12" i="27"/>
  <c r="LV7" i="27"/>
  <c r="LV13" i="27"/>
  <c r="MX6" i="27"/>
  <c r="MX10" i="27"/>
  <c r="NZ5" i="27"/>
  <c r="NZ9" i="27"/>
  <c r="PB4" i="27"/>
  <c r="PB8" i="27"/>
  <c r="PB12" i="27"/>
  <c r="FJ7" i="27"/>
  <c r="FJ13" i="27"/>
  <c r="NZ13" i="27"/>
  <c r="PB10" i="27"/>
  <c r="AW6" i="27"/>
  <c r="AW10" i="27"/>
  <c r="BZ5" i="27"/>
  <c r="BZ9" i="27"/>
  <c r="AU10" i="22"/>
  <c r="AY10" i="22" s="1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EH6" i="21"/>
  <c r="EH5" i="21"/>
  <c r="EH17" i="21"/>
  <c r="FJ15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8" i="21"/>
  <c r="JR11" i="21"/>
  <c r="JR15" i="21"/>
  <c r="JR18" i="21"/>
  <c r="KT7" i="21"/>
  <c r="KT10" i="21"/>
  <c r="KT13" i="21"/>
  <c r="LV4" i="21"/>
  <c r="LV9" i="21"/>
  <c r="LV12" i="21"/>
  <c r="LV16" i="21"/>
  <c r="MX6" i="21"/>
  <c r="MX5" i="21"/>
  <c r="MX14" i="21"/>
  <c r="MX17" i="21"/>
  <c r="NZ8" i="21"/>
  <c r="NZ11" i="21"/>
  <c r="NZ15" i="21"/>
  <c r="NZ18" i="21"/>
  <c r="PB7" i="21"/>
  <c r="PB10" i="21"/>
  <c r="PB13" i="21"/>
  <c r="EH14" i="21"/>
  <c r="FJ8" i="21"/>
  <c r="QD13" i="21"/>
  <c r="QD15" i="21"/>
  <c r="AW4" i="21"/>
  <c r="AW9" i="21"/>
  <c r="AW12" i="21"/>
  <c r="AW16" i="21"/>
  <c r="BZ6" i="21"/>
  <c r="BZ5" i="21"/>
  <c r="BZ14" i="21"/>
  <c r="BZ17" i="21"/>
  <c r="FJ11" i="21"/>
  <c r="EH4" i="21"/>
  <c r="EH9" i="21"/>
  <c r="EH12" i="21"/>
  <c r="EH16" i="21"/>
  <c r="FJ6" i="21"/>
  <c r="FJ5" i="21"/>
  <c r="FJ14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6" i="21"/>
  <c r="JR5" i="21"/>
  <c r="JR14" i="21"/>
  <c r="JR17" i="21"/>
  <c r="KT8" i="21"/>
  <c r="KT11" i="21"/>
  <c r="KT15" i="21"/>
  <c r="KT18" i="21"/>
  <c r="LV7" i="21"/>
  <c r="LV10" i="21"/>
  <c r="LV13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AW7" i="21"/>
  <c r="AW10" i="21"/>
  <c r="AW13" i="21"/>
  <c r="BZ4" i="21"/>
  <c r="BZ9" i="21"/>
  <c r="BZ12" i="21"/>
  <c r="BZ16" i="21"/>
  <c r="NZ17" i="19"/>
  <c r="NZ22" i="19"/>
  <c r="NZ24" i="19"/>
  <c r="NZ27" i="19"/>
  <c r="PB7" i="19"/>
  <c r="PB14" i="19"/>
  <c r="PB17" i="19"/>
  <c r="PB22" i="19"/>
  <c r="PB24" i="19"/>
  <c r="PB27" i="19"/>
  <c r="AW12" i="19"/>
  <c r="AW13" i="19"/>
  <c r="AW18" i="19"/>
  <c r="AW21" i="19"/>
  <c r="BZ6" i="19"/>
  <c r="BZ12" i="19"/>
  <c r="BZ13" i="19"/>
  <c r="BZ18" i="19"/>
  <c r="BZ21" i="19"/>
  <c r="BZ26" i="19"/>
  <c r="NZ5" i="19"/>
  <c r="NZ11" i="19"/>
  <c r="NZ10" i="19"/>
  <c r="NZ19" i="19"/>
  <c r="NZ23" i="19"/>
  <c r="NZ15" i="19"/>
  <c r="PB5" i="19"/>
  <c r="PB11" i="19"/>
  <c r="PB10" i="19"/>
  <c r="PB19" i="19"/>
  <c r="PB23" i="19"/>
  <c r="PB15" i="19"/>
  <c r="AT23" i="19"/>
  <c r="AW23" i="19"/>
  <c r="DC18" i="19"/>
  <c r="AT6" i="19"/>
  <c r="AW6" i="19"/>
  <c r="AT26" i="19"/>
  <c r="AW26" i="19"/>
  <c r="EH6" i="19"/>
  <c r="EH21" i="19"/>
  <c r="FJ6" i="19"/>
  <c r="FJ21" i="19"/>
  <c r="GL18" i="19"/>
  <c r="GL26" i="19"/>
  <c r="HN6" i="19"/>
  <c r="HN12" i="19"/>
  <c r="HN13" i="19"/>
  <c r="HN18" i="19"/>
  <c r="HN21" i="19"/>
  <c r="HN26" i="19"/>
  <c r="IP6" i="19"/>
  <c r="IP12" i="19"/>
  <c r="IP13" i="19"/>
  <c r="IP18" i="19"/>
  <c r="IP21" i="19"/>
  <c r="IP26" i="19"/>
  <c r="JR6" i="19"/>
  <c r="JR12" i="19"/>
  <c r="JR13" i="19"/>
  <c r="JR18" i="19"/>
  <c r="JR21" i="19"/>
  <c r="JR26" i="19"/>
  <c r="KT6" i="19"/>
  <c r="KT12" i="19"/>
  <c r="KT13" i="19"/>
  <c r="KT18" i="19"/>
  <c r="KT21" i="19"/>
  <c r="KT26" i="19"/>
  <c r="LV6" i="19"/>
  <c r="LV12" i="19"/>
  <c r="LV13" i="19"/>
  <c r="LV18" i="19"/>
  <c r="LV21" i="19"/>
  <c r="LV26" i="19"/>
  <c r="MX6" i="19"/>
  <c r="MX12" i="19"/>
  <c r="MX13" i="19"/>
  <c r="MX18" i="19"/>
  <c r="MX21" i="19"/>
  <c r="MX26" i="19"/>
  <c r="NZ6" i="19"/>
  <c r="NZ12" i="19"/>
  <c r="NZ13" i="19"/>
  <c r="NZ18" i="19"/>
  <c r="NZ21" i="19"/>
  <c r="NZ26" i="19"/>
  <c r="PB6" i="19"/>
  <c r="PB12" i="19"/>
  <c r="PB13" i="19"/>
  <c r="PB18" i="19"/>
  <c r="PB21" i="19"/>
  <c r="PB26" i="19"/>
  <c r="EH18" i="19"/>
  <c r="EH26" i="19"/>
  <c r="FJ18" i="19"/>
  <c r="FJ26" i="19"/>
  <c r="GL21" i="19"/>
  <c r="AT4" i="19"/>
  <c r="AW4" i="19"/>
  <c r="AW16" i="19"/>
  <c r="AW8" i="19"/>
  <c r="AT17" i="19"/>
  <c r="AW17" i="19"/>
  <c r="AW20" i="19"/>
  <c r="AT25" i="19"/>
  <c r="AW25" i="19"/>
  <c r="BZ4" i="19"/>
  <c r="BZ16" i="19"/>
  <c r="BZ8" i="19"/>
  <c r="BZ17" i="19"/>
  <c r="BZ20" i="19"/>
  <c r="BZ25" i="19"/>
  <c r="EH12" i="19"/>
  <c r="FJ13" i="19"/>
  <c r="GL12" i="19"/>
  <c r="EH4" i="19"/>
  <c r="EH16" i="19"/>
  <c r="EH8" i="19"/>
  <c r="EH9" i="19"/>
  <c r="EH20" i="19"/>
  <c r="EH25" i="19"/>
  <c r="FJ16" i="19"/>
  <c r="FJ9" i="19"/>
  <c r="GL4" i="19"/>
  <c r="GL16" i="19"/>
  <c r="GL8" i="19"/>
  <c r="GL9" i="19"/>
  <c r="GL20" i="19"/>
  <c r="GL25" i="19"/>
  <c r="HN4" i="19"/>
  <c r="HN16" i="19"/>
  <c r="HN8" i="19"/>
  <c r="HN9" i="19"/>
  <c r="HN20" i="19"/>
  <c r="HN25" i="19"/>
  <c r="IP4" i="19"/>
  <c r="IP16" i="19"/>
  <c r="IP8" i="19"/>
  <c r="IP9" i="19"/>
  <c r="IP20" i="19"/>
  <c r="IP25" i="19"/>
  <c r="JR4" i="19"/>
  <c r="JR16" i="19"/>
  <c r="JR8" i="19"/>
  <c r="JR9" i="19"/>
  <c r="JR20" i="19"/>
  <c r="JR25" i="19"/>
  <c r="KT4" i="19"/>
  <c r="KT16" i="19"/>
  <c r="KT8" i="19"/>
  <c r="KT9" i="19"/>
  <c r="KT20" i="19"/>
  <c r="KT25" i="19"/>
  <c r="LV4" i="19"/>
  <c r="LV16" i="19"/>
  <c r="LV8" i="19"/>
  <c r="LV9" i="19"/>
  <c r="LV20" i="19"/>
  <c r="LV25" i="19"/>
  <c r="MX4" i="19"/>
  <c r="MX16" i="19"/>
  <c r="MX8" i="19"/>
  <c r="MX9" i="19"/>
  <c r="MX20" i="19"/>
  <c r="MX25" i="19"/>
  <c r="NZ4" i="19"/>
  <c r="NZ16" i="19"/>
  <c r="NZ8" i="19"/>
  <c r="NZ9" i="19"/>
  <c r="NZ20" i="19"/>
  <c r="NZ25" i="19"/>
  <c r="PB4" i="19"/>
  <c r="PB16" i="19"/>
  <c r="PB8" i="19"/>
  <c r="PB9" i="19"/>
  <c r="PB20" i="19"/>
  <c r="PB25" i="19"/>
  <c r="EH13" i="19"/>
  <c r="FJ12" i="19"/>
  <c r="GL6" i="19"/>
  <c r="GL13" i="19"/>
  <c r="QD18" i="19"/>
  <c r="FJ4" i="19"/>
  <c r="FJ8" i="19"/>
  <c r="FJ20" i="19"/>
  <c r="FJ25" i="19"/>
  <c r="AW7" i="19"/>
  <c r="AW14" i="19"/>
  <c r="AW9" i="19"/>
  <c r="AW22" i="19"/>
  <c r="AW24" i="19"/>
  <c r="AW27" i="19"/>
  <c r="BZ7" i="19"/>
  <c r="BZ14" i="19"/>
  <c r="BZ9" i="19"/>
  <c r="BZ22" i="19"/>
  <c r="BZ24" i="19"/>
  <c r="BZ27" i="19"/>
  <c r="GL6" i="27"/>
  <c r="GL10" i="27"/>
  <c r="HN5" i="27"/>
  <c r="HN9" i="27"/>
  <c r="IP4" i="27"/>
  <c r="IP8" i="27"/>
  <c r="IP12" i="27"/>
  <c r="JR7" i="27"/>
  <c r="JR13" i="27"/>
  <c r="KT6" i="27"/>
  <c r="KT10" i="27"/>
  <c r="LV5" i="27"/>
  <c r="LV9" i="27"/>
  <c r="MX4" i="27"/>
  <c r="MX8" i="27"/>
  <c r="NZ7" i="27"/>
  <c r="PB6" i="27"/>
  <c r="EH8" i="27"/>
  <c r="EH12" i="27"/>
  <c r="PB9" i="27"/>
  <c r="EH4" i="27"/>
  <c r="AW5" i="27"/>
  <c r="AW9" i="27"/>
  <c r="BZ4" i="27"/>
  <c r="BZ8" i="27"/>
  <c r="BZ12" i="27"/>
  <c r="EH10" i="27"/>
  <c r="GL12" i="27"/>
  <c r="HN7" i="27"/>
  <c r="HN13" i="27"/>
  <c r="IP6" i="27"/>
  <c r="EH6" i="27"/>
  <c r="FJ5" i="27"/>
  <c r="FJ9" i="27"/>
  <c r="BZ13" i="27"/>
  <c r="MX12" i="27"/>
  <c r="EH13" i="27"/>
  <c r="FJ6" i="27"/>
  <c r="FJ10" i="27"/>
  <c r="GL9" i="27"/>
  <c r="HN4" i="27"/>
  <c r="HN8" i="27"/>
  <c r="HN12" i="27"/>
  <c r="IP7" i="27"/>
  <c r="IP13" i="27"/>
  <c r="JR6" i="27"/>
  <c r="JR10" i="27"/>
  <c r="KT5" i="27"/>
  <c r="KT9" i="27"/>
  <c r="LV4" i="27"/>
  <c r="LV8" i="27"/>
  <c r="LV12" i="27"/>
  <c r="MX7" i="27"/>
  <c r="MX13" i="27"/>
  <c r="NZ6" i="27"/>
  <c r="NZ10" i="27"/>
  <c r="PB5" i="27"/>
  <c r="EH7" i="27"/>
  <c r="GL5" i="27"/>
  <c r="EH8" i="26"/>
  <c r="HN4" i="26"/>
  <c r="JR10" i="26"/>
  <c r="JR11" i="26"/>
  <c r="KT6" i="26"/>
  <c r="LV4" i="26"/>
  <c r="LV7" i="26"/>
  <c r="MX5" i="26"/>
  <c r="MX8" i="26"/>
  <c r="NZ10" i="26"/>
  <c r="NZ11" i="26"/>
  <c r="PB6" i="26"/>
  <c r="EH5" i="26"/>
  <c r="FJ11" i="26"/>
  <c r="HN7" i="26"/>
  <c r="IP5" i="26"/>
  <c r="IP8" i="26"/>
  <c r="AW4" i="26"/>
  <c r="AW6" i="26"/>
  <c r="BZ5" i="26"/>
  <c r="BZ7" i="26"/>
  <c r="FJ10" i="26"/>
  <c r="GL6" i="26"/>
  <c r="EH7" i="26"/>
  <c r="FJ8" i="26"/>
  <c r="GL10" i="26"/>
  <c r="GL11" i="26"/>
  <c r="HN6" i="26"/>
  <c r="IP4" i="26"/>
  <c r="IP7" i="26"/>
  <c r="JR5" i="26"/>
  <c r="JR8" i="26"/>
  <c r="KT10" i="26"/>
  <c r="KT11" i="26"/>
  <c r="LV6" i="26"/>
  <c r="MX4" i="26"/>
  <c r="MX7" i="26"/>
  <c r="NZ5" i="26"/>
  <c r="NZ8" i="26"/>
  <c r="PB10" i="26"/>
  <c r="PB11" i="26"/>
  <c r="EH4" i="26"/>
  <c r="FJ5" i="26"/>
  <c r="AW10" i="26"/>
  <c r="BZ4" i="26"/>
  <c r="BZ6" i="26"/>
  <c r="AM7" i="24"/>
  <c r="AQ7" i="24" s="1"/>
  <c r="BR7" i="24"/>
  <c r="BR15" i="24"/>
  <c r="BR8" i="24"/>
  <c r="AT14" i="19"/>
  <c r="AT22" i="19"/>
  <c r="AQ8" i="24"/>
  <c r="AQ10" i="24"/>
  <c r="AQ13" i="24"/>
  <c r="AQ9" i="23"/>
  <c r="BZ17" i="22"/>
  <c r="AY13" i="22"/>
  <c r="AY15" i="22"/>
  <c r="AU7" i="22"/>
  <c r="AY7" i="22" s="1"/>
  <c r="BV9" i="22"/>
  <c r="BZ9" i="22" s="1"/>
  <c r="AU4" i="4"/>
  <c r="AY4" i="4" s="1"/>
  <c r="AU14" i="4"/>
  <c r="AY14" i="4" s="1"/>
  <c r="BV12" i="4"/>
  <c r="BZ12" i="4" s="1"/>
  <c r="AT10" i="19"/>
  <c r="AQ15" i="24"/>
  <c r="BR4" i="24"/>
  <c r="AQ9" i="24"/>
  <c r="AM6" i="24"/>
  <c r="AQ6" i="24" s="1"/>
  <c r="BR15" i="23"/>
  <c r="BR8" i="23"/>
  <c r="AQ6" i="23"/>
  <c r="AQ13" i="23"/>
  <c r="AQ14" i="23"/>
  <c r="BV16" i="22"/>
  <c r="BZ16" i="22" s="1"/>
  <c r="BV4" i="22"/>
  <c r="BZ4" i="22" s="1"/>
  <c r="BV4" i="4"/>
  <c r="BZ4" i="4" s="1"/>
  <c r="BV14" i="4"/>
  <c r="BZ14" i="4" s="1"/>
  <c r="BV22" i="4"/>
  <c r="BZ22" i="4" s="1"/>
  <c r="AU22" i="4"/>
  <c r="AY22" i="4" s="1"/>
  <c r="BV10" i="4"/>
  <c r="BZ10" i="4" s="1"/>
  <c r="AU19" i="4"/>
  <c r="AY19" i="4" s="1"/>
  <c r="BV23" i="4"/>
  <c r="BZ23" i="4" s="1"/>
  <c r="BV13" i="4"/>
  <c r="BZ13" i="4" s="1"/>
  <c r="BV6" i="4"/>
  <c r="BZ6" i="4" s="1"/>
  <c r="BZ16" i="4"/>
  <c r="AU12" i="4"/>
  <c r="AY12" i="4" s="1"/>
  <c r="BV20" i="4"/>
  <c r="BZ20" i="4" s="1"/>
  <c r="BV19" i="4"/>
  <c r="BZ19" i="4" s="1"/>
  <c r="AT16" i="19"/>
  <c r="AT18" i="19"/>
  <c r="AT8" i="19"/>
  <c r="AT5" i="19"/>
  <c r="AT20" i="19"/>
  <c r="AT12" i="19"/>
  <c r="AT27" i="19"/>
  <c r="AT7" i="19"/>
  <c r="AT9" i="19"/>
  <c r="AT24" i="19"/>
  <c r="AT13" i="19"/>
  <c r="AT21" i="19"/>
  <c r="AT11" i="19"/>
  <c r="AT19" i="19"/>
  <c r="AT15" i="19"/>
  <c r="AQ12" i="24"/>
  <c r="BR14" i="24"/>
  <c r="BN12" i="24"/>
  <c r="BR12" i="24" s="1"/>
  <c r="BN6" i="24"/>
  <c r="BR6" i="24" s="1"/>
  <c r="BR10" i="24"/>
  <c r="BN11" i="24"/>
  <c r="BR11" i="24" s="1"/>
  <c r="AM11" i="24"/>
  <c r="AQ11" i="24" s="1"/>
  <c r="BN5" i="24"/>
  <c r="BR5" i="24" s="1"/>
  <c r="FD10" i="24"/>
  <c r="FK10" i="24" s="1"/>
  <c r="AM5" i="24"/>
  <c r="AQ5" i="24" s="1"/>
  <c r="BR9" i="24"/>
  <c r="BN13" i="24"/>
  <c r="BR13" i="24" s="1"/>
  <c r="AM4" i="24"/>
  <c r="AQ4" i="24" s="1"/>
  <c r="AM7" i="23"/>
  <c r="AQ7" i="23" s="1"/>
  <c r="BN4" i="23"/>
  <c r="BR4" i="23" s="1"/>
  <c r="AQ11" i="23"/>
  <c r="AQ4" i="23"/>
  <c r="BR6" i="23"/>
  <c r="BR12" i="23"/>
  <c r="BN7" i="23"/>
  <c r="BR7" i="23" s="1"/>
  <c r="BN13" i="23"/>
  <c r="BR13" i="23" s="1"/>
  <c r="AM8" i="23"/>
  <c r="AQ8" i="23" s="1"/>
  <c r="BN9" i="23"/>
  <c r="BR9" i="23" s="1"/>
  <c r="BR10" i="23"/>
  <c r="AQ12" i="23"/>
  <c r="BR5" i="23"/>
  <c r="BR11" i="23"/>
  <c r="BN14" i="23"/>
  <c r="BR14" i="23" s="1"/>
  <c r="AQ5" i="23"/>
  <c r="AQ10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6" i="19"/>
  <c r="BW12" i="19"/>
  <c r="BW11" i="19"/>
  <c r="BW14" i="19"/>
  <c r="BW8" i="19"/>
  <c r="BW13" i="19"/>
  <c r="BW10" i="19"/>
  <c r="BW9" i="19"/>
  <c r="BW17" i="19"/>
  <c r="BW18" i="19"/>
  <c r="BW19" i="19"/>
  <c r="BW22" i="19"/>
  <c r="BW20" i="19"/>
  <c r="BW21" i="19"/>
  <c r="BW23" i="19"/>
  <c r="BW24" i="19"/>
  <c r="BW25" i="19"/>
  <c r="BW26" i="19"/>
  <c r="BW15" i="19"/>
  <c r="BW27" i="19"/>
  <c r="BW4" i="27"/>
  <c r="BW5" i="27"/>
  <c r="BW6" i="27"/>
  <c r="BW7" i="27"/>
  <c r="BW8" i="27"/>
  <c r="BW9" i="27"/>
  <c r="BW10" i="27"/>
  <c r="BW13" i="27"/>
  <c r="BW12" i="27"/>
  <c r="AT4" i="27"/>
  <c r="AT5" i="27"/>
  <c r="AT6" i="27"/>
  <c r="AT7" i="27"/>
  <c r="AT8" i="27"/>
  <c r="AT9" i="27"/>
  <c r="AT10" i="27"/>
  <c r="AT13" i="27"/>
  <c r="AT12" i="27"/>
  <c r="BW4" i="26"/>
  <c r="BW5" i="26"/>
  <c r="BW8" i="26"/>
  <c r="BW10" i="26"/>
  <c r="BW6" i="26"/>
  <c r="BW7" i="26"/>
  <c r="BW11" i="26"/>
  <c r="AT4" i="26"/>
  <c r="AT5" i="26"/>
  <c r="AT8" i="26"/>
  <c r="AT10" i="26"/>
  <c r="AT6" i="26"/>
  <c r="AT7" i="26"/>
  <c r="AT11" i="26"/>
  <c r="CS10" i="24"/>
  <c r="NW4" i="19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SF10" i="24"/>
  <c r="SM10" i="24" s="1"/>
  <c r="PP10" i="24"/>
  <c r="PW10" i="24" s="1"/>
  <c r="KJ10" i="24"/>
  <c r="KQ10" i="24" s="1"/>
  <c r="TF10" i="24"/>
  <c r="QX11" i="23"/>
  <c r="RE11" i="23" s="1"/>
  <c r="CS11" i="23"/>
  <c r="OH10" i="24"/>
  <c r="OO10" i="24" s="1"/>
  <c r="QX10" i="24"/>
  <c r="RE10" i="24" s="1"/>
  <c r="MZ10" i="24"/>
  <c r="NG10" i="24" s="1"/>
  <c r="LR10" i="24"/>
  <c r="LY10" i="24" s="1"/>
  <c r="HT10" i="24"/>
  <c r="IA10" i="24" s="1"/>
  <c r="L10" i="24"/>
  <c r="M10" i="24" s="1"/>
  <c r="TM10" i="24"/>
  <c r="TI10" i="24"/>
  <c r="J10" i="24"/>
  <c r="K10" i="24" s="1"/>
  <c r="I10" i="24"/>
  <c r="G10" i="24"/>
  <c r="F10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G13" i="21"/>
  <c r="F13" i="21"/>
  <c r="G15" i="21"/>
  <c r="F15" i="21"/>
  <c r="RE13" i="21"/>
  <c r="G18" i="19"/>
  <c r="F18" i="19"/>
  <c r="FG4" i="21"/>
  <c r="FG9" i="21"/>
  <c r="FG12" i="21"/>
  <c r="FG16" i="21"/>
  <c r="JO4" i="21"/>
  <c r="JO12" i="21"/>
  <c r="FG6" i="21"/>
  <c r="JO6" i="21"/>
  <c r="JO14" i="21"/>
  <c r="RC13" i="21"/>
  <c r="FG7" i="21"/>
  <c r="FG10" i="21"/>
  <c r="FG13" i="21"/>
  <c r="FG11" i="21"/>
  <c r="JO10" i="21"/>
  <c r="FG14" i="21"/>
  <c r="NW6" i="19"/>
  <c r="JO18" i="21"/>
  <c r="FG5" i="21"/>
  <c r="JO5" i="21"/>
  <c r="JO17" i="21"/>
  <c r="JO11" i="21"/>
  <c r="RE15" i="21"/>
  <c r="RC15" i="21"/>
  <c r="JO9" i="21"/>
  <c r="JO16" i="21"/>
  <c r="JO7" i="21"/>
  <c r="JO13" i="21"/>
  <c r="FG8" i="21"/>
  <c r="FG15" i="21"/>
  <c r="JO8" i="21"/>
  <c r="JO15" i="21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6" i="19"/>
  <c r="OY12" i="19"/>
  <c r="OY11" i="19"/>
  <c r="OY14" i="19"/>
  <c r="OY8" i="19"/>
  <c r="OY13" i="19"/>
  <c r="OY10" i="19"/>
  <c r="OY17" i="19"/>
  <c r="OY9" i="19"/>
  <c r="OY18" i="19"/>
  <c r="OY19" i="19"/>
  <c r="OY22" i="19"/>
  <c r="OY20" i="19"/>
  <c r="OY21" i="19"/>
  <c r="OY23" i="19"/>
  <c r="OY24" i="19"/>
  <c r="OY25" i="19"/>
  <c r="OY26" i="19"/>
  <c r="OY15" i="19"/>
  <c r="OY27" i="19"/>
  <c r="NW7" i="19"/>
  <c r="NW16" i="19"/>
  <c r="NW12" i="19"/>
  <c r="NW11" i="19"/>
  <c r="NW14" i="19"/>
  <c r="NW8" i="19"/>
  <c r="NW13" i="19"/>
  <c r="NW10" i="19"/>
  <c r="NW17" i="19"/>
  <c r="NW9" i="19"/>
  <c r="NW18" i="19"/>
  <c r="NW19" i="19"/>
  <c r="NW22" i="19"/>
  <c r="NW20" i="19"/>
  <c r="NW21" i="19"/>
  <c r="NW23" i="19"/>
  <c r="NW24" i="19"/>
  <c r="NW25" i="19"/>
  <c r="NW26" i="19"/>
  <c r="NW15" i="19"/>
  <c r="NW27" i="19"/>
  <c r="MU4" i="19"/>
  <c r="MU6" i="19"/>
  <c r="MU5" i="19"/>
  <c r="MU7" i="19"/>
  <c r="MU16" i="19"/>
  <c r="MU12" i="19"/>
  <c r="MU11" i="19"/>
  <c r="MU14" i="19"/>
  <c r="MU8" i="19"/>
  <c r="MU13" i="19"/>
  <c r="MU10" i="19"/>
  <c r="MU17" i="19"/>
  <c r="MU9" i="19"/>
  <c r="MU18" i="19"/>
  <c r="MU19" i="19"/>
  <c r="MU22" i="19"/>
  <c r="MU20" i="19"/>
  <c r="MU21" i="19"/>
  <c r="MU23" i="19"/>
  <c r="MU24" i="19"/>
  <c r="MU25" i="19"/>
  <c r="MU26" i="19"/>
  <c r="MU15" i="19"/>
  <c r="MU27" i="19"/>
  <c r="LS4" i="19"/>
  <c r="LS6" i="19"/>
  <c r="LS5" i="19"/>
  <c r="LS7" i="19"/>
  <c r="LS16" i="19"/>
  <c r="LS12" i="19"/>
  <c r="LS11" i="19"/>
  <c r="LS14" i="19"/>
  <c r="LS8" i="19"/>
  <c r="LS13" i="19"/>
  <c r="LS10" i="19"/>
  <c r="LS17" i="19"/>
  <c r="LS9" i="19"/>
  <c r="LS18" i="19"/>
  <c r="LS19" i="19"/>
  <c r="LS22" i="19"/>
  <c r="LS20" i="19"/>
  <c r="LS21" i="19"/>
  <c r="LS23" i="19"/>
  <c r="LS24" i="19"/>
  <c r="LS25" i="19"/>
  <c r="LS26" i="19"/>
  <c r="LS15" i="19"/>
  <c r="LS27" i="19"/>
  <c r="KQ4" i="19"/>
  <c r="KQ6" i="19"/>
  <c r="KQ5" i="19"/>
  <c r="KQ7" i="19"/>
  <c r="KQ16" i="19"/>
  <c r="KQ12" i="19"/>
  <c r="KQ11" i="19"/>
  <c r="KQ14" i="19"/>
  <c r="KQ8" i="19"/>
  <c r="KQ13" i="19"/>
  <c r="KQ10" i="19"/>
  <c r="KQ17" i="19"/>
  <c r="KQ9" i="19"/>
  <c r="KQ18" i="19"/>
  <c r="KQ19" i="19"/>
  <c r="KQ22" i="19"/>
  <c r="KQ20" i="19"/>
  <c r="KQ21" i="19"/>
  <c r="KQ23" i="19"/>
  <c r="KQ24" i="19"/>
  <c r="KQ25" i="19"/>
  <c r="KQ26" i="19"/>
  <c r="KQ15" i="19"/>
  <c r="KQ27" i="19"/>
  <c r="JO4" i="19"/>
  <c r="JO6" i="19"/>
  <c r="JO5" i="19"/>
  <c r="JO7" i="19"/>
  <c r="JO16" i="19"/>
  <c r="JO12" i="19"/>
  <c r="JO11" i="19"/>
  <c r="JO14" i="19"/>
  <c r="JO8" i="19"/>
  <c r="JO13" i="19"/>
  <c r="JO10" i="19"/>
  <c r="JO17" i="19"/>
  <c r="JO9" i="19"/>
  <c r="JO18" i="19"/>
  <c r="JO19" i="19"/>
  <c r="JO22" i="19"/>
  <c r="JO20" i="19"/>
  <c r="JO21" i="19"/>
  <c r="JO23" i="19"/>
  <c r="JO24" i="19"/>
  <c r="JO25" i="19"/>
  <c r="JO26" i="19"/>
  <c r="JO15" i="19"/>
  <c r="JO27" i="19"/>
  <c r="IM4" i="19"/>
  <c r="IM6" i="19"/>
  <c r="IM5" i="19"/>
  <c r="IM7" i="19"/>
  <c r="IM16" i="19"/>
  <c r="IM12" i="19"/>
  <c r="IM11" i="19"/>
  <c r="IM14" i="19"/>
  <c r="IM8" i="19"/>
  <c r="IM13" i="19"/>
  <c r="IM10" i="19"/>
  <c r="IM17" i="19"/>
  <c r="IM9" i="19"/>
  <c r="IM18" i="19"/>
  <c r="IM19" i="19"/>
  <c r="IM22" i="19"/>
  <c r="IM20" i="19"/>
  <c r="IM21" i="19"/>
  <c r="IM23" i="19"/>
  <c r="IM24" i="19"/>
  <c r="IM25" i="19"/>
  <c r="IM26" i="19"/>
  <c r="IM15" i="19"/>
  <c r="IM27" i="19"/>
  <c r="HK4" i="19"/>
  <c r="HK6" i="19"/>
  <c r="HK5" i="19"/>
  <c r="HK7" i="19"/>
  <c r="HK16" i="19"/>
  <c r="HK12" i="19"/>
  <c r="HK11" i="19"/>
  <c r="HK14" i="19"/>
  <c r="HK8" i="19"/>
  <c r="HK13" i="19"/>
  <c r="HK10" i="19"/>
  <c r="HK17" i="19"/>
  <c r="HK9" i="19"/>
  <c r="HK18" i="19"/>
  <c r="HK19" i="19"/>
  <c r="HK22" i="19"/>
  <c r="HK20" i="19"/>
  <c r="HK21" i="19"/>
  <c r="HK23" i="19"/>
  <c r="HK24" i="19"/>
  <c r="HK25" i="19"/>
  <c r="HK26" i="19"/>
  <c r="HK15" i="19"/>
  <c r="HK27" i="19"/>
  <c r="GI4" i="19"/>
  <c r="GI6" i="19"/>
  <c r="GI5" i="19"/>
  <c r="GI7" i="19"/>
  <c r="GI16" i="19"/>
  <c r="GI12" i="19"/>
  <c r="GI11" i="19"/>
  <c r="GI14" i="19"/>
  <c r="GI8" i="19"/>
  <c r="GI13" i="19"/>
  <c r="GI10" i="19"/>
  <c r="GI17" i="19"/>
  <c r="GI9" i="19"/>
  <c r="GI18" i="19"/>
  <c r="GI19" i="19"/>
  <c r="GI22" i="19"/>
  <c r="GI20" i="19"/>
  <c r="GI21" i="19"/>
  <c r="GI23" i="19"/>
  <c r="GI24" i="19"/>
  <c r="GI25" i="19"/>
  <c r="GI26" i="19"/>
  <c r="GI15" i="19"/>
  <c r="GI27" i="19"/>
  <c r="FG4" i="19"/>
  <c r="FG6" i="19"/>
  <c r="FG5" i="19"/>
  <c r="FG7" i="19"/>
  <c r="FG16" i="19"/>
  <c r="FG12" i="19"/>
  <c r="FG11" i="19"/>
  <c r="FG14" i="19"/>
  <c r="FG8" i="19"/>
  <c r="FG13" i="19"/>
  <c r="FG10" i="19"/>
  <c r="FG17" i="19"/>
  <c r="FG9" i="19"/>
  <c r="FG18" i="19"/>
  <c r="FG19" i="19"/>
  <c r="FG22" i="19"/>
  <c r="FG20" i="19"/>
  <c r="FG21" i="19"/>
  <c r="FG23" i="19"/>
  <c r="FG24" i="19"/>
  <c r="FG25" i="19"/>
  <c r="FG26" i="19"/>
  <c r="FG15" i="19"/>
  <c r="FG27" i="19"/>
  <c r="EE4" i="19"/>
  <c r="EE6" i="19"/>
  <c r="EE5" i="19"/>
  <c r="EE7" i="19"/>
  <c r="EE16" i="19"/>
  <c r="EE12" i="19"/>
  <c r="EE11" i="19"/>
  <c r="EE14" i="19"/>
  <c r="EE8" i="19"/>
  <c r="EE13" i="19"/>
  <c r="EE10" i="19"/>
  <c r="EE17" i="19"/>
  <c r="EE9" i="19"/>
  <c r="EE18" i="19"/>
  <c r="EE19" i="19"/>
  <c r="EE22" i="19"/>
  <c r="EE20" i="19"/>
  <c r="EE21" i="19"/>
  <c r="EE23" i="19"/>
  <c r="EE24" i="19"/>
  <c r="EE25" i="19"/>
  <c r="EE26" i="19"/>
  <c r="EE15" i="19"/>
  <c r="EE27" i="19"/>
  <c r="OY4" i="27"/>
  <c r="OY5" i="27"/>
  <c r="OY6" i="27"/>
  <c r="OY7" i="27"/>
  <c r="OY8" i="27"/>
  <c r="OY9" i="27"/>
  <c r="OY10" i="27"/>
  <c r="OY13" i="27"/>
  <c r="OY12" i="27"/>
  <c r="NW4" i="27"/>
  <c r="NW5" i="27"/>
  <c r="NW6" i="27"/>
  <c r="NW7" i="27"/>
  <c r="NW8" i="27"/>
  <c r="NW9" i="27"/>
  <c r="NW10" i="27"/>
  <c r="NW13" i="27"/>
  <c r="NW12" i="27"/>
  <c r="MU4" i="27"/>
  <c r="MU5" i="27"/>
  <c r="MU6" i="27"/>
  <c r="MU7" i="27"/>
  <c r="MU8" i="27"/>
  <c r="MU9" i="27"/>
  <c r="MU10" i="27"/>
  <c r="MU13" i="27"/>
  <c r="MU12" i="27"/>
  <c r="LS4" i="27"/>
  <c r="LS5" i="27"/>
  <c r="LS6" i="27"/>
  <c r="LS7" i="27"/>
  <c r="LS8" i="27"/>
  <c r="LS9" i="27"/>
  <c r="LS10" i="27"/>
  <c r="LS13" i="27"/>
  <c r="LS12" i="27"/>
  <c r="KQ4" i="27"/>
  <c r="KQ5" i="27"/>
  <c r="KQ6" i="27"/>
  <c r="KQ7" i="27"/>
  <c r="KQ8" i="27"/>
  <c r="KQ9" i="27"/>
  <c r="KQ10" i="27"/>
  <c r="KQ13" i="27"/>
  <c r="KQ12" i="27"/>
  <c r="JO4" i="27"/>
  <c r="JO5" i="27"/>
  <c r="JO6" i="27"/>
  <c r="JO7" i="27"/>
  <c r="JO8" i="27"/>
  <c r="JO9" i="27"/>
  <c r="JO10" i="27"/>
  <c r="JO13" i="27"/>
  <c r="JO12" i="27"/>
  <c r="IM4" i="27"/>
  <c r="IM5" i="27"/>
  <c r="IM6" i="27"/>
  <c r="IM7" i="27"/>
  <c r="IM8" i="27"/>
  <c r="IM9" i="27"/>
  <c r="IM10" i="27"/>
  <c r="IM13" i="27"/>
  <c r="IM12" i="27"/>
  <c r="HK4" i="27"/>
  <c r="HK5" i="27"/>
  <c r="HK6" i="27"/>
  <c r="HK7" i="27"/>
  <c r="HK8" i="27"/>
  <c r="HK9" i="27"/>
  <c r="HK10" i="27"/>
  <c r="HK13" i="27"/>
  <c r="HK12" i="27"/>
  <c r="GI4" i="27"/>
  <c r="GI5" i="27"/>
  <c r="GI6" i="27"/>
  <c r="GI7" i="27"/>
  <c r="GI8" i="27"/>
  <c r="GI9" i="27"/>
  <c r="GI10" i="27"/>
  <c r="GI13" i="27"/>
  <c r="GI12" i="27"/>
  <c r="FG4" i="27"/>
  <c r="FG5" i="27"/>
  <c r="FG6" i="27"/>
  <c r="FG7" i="27"/>
  <c r="FG8" i="27"/>
  <c r="FG9" i="27"/>
  <c r="FG10" i="27"/>
  <c r="FG13" i="27"/>
  <c r="FG12" i="27"/>
  <c r="EE4" i="27"/>
  <c r="EE5" i="27"/>
  <c r="EE6" i="27"/>
  <c r="EE7" i="27"/>
  <c r="EE8" i="27"/>
  <c r="EE9" i="27"/>
  <c r="EE10" i="27"/>
  <c r="EE13" i="27"/>
  <c r="EE12" i="27"/>
  <c r="OY4" i="26"/>
  <c r="OY5" i="26"/>
  <c r="OY10" i="26"/>
  <c r="OY6" i="26"/>
  <c r="OY7" i="26"/>
  <c r="OY8" i="26"/>
  <c r="OY11" i="26"/>
  <c r="NW4" i="26"/>
  <c r="NW5" i="26"/>
  <c r="NW10" i="26"/>
  <c r="NW6" i="26"/>
  <c r="NW7" i="26"/>
  <c r="NW8" i="26"/>
  <c r="NW11" i="26"/>
  <c r="MU4" i="26"/>
  <c r="MU5" i="26"/>
  <c r="MU10" i="26"/>
  <c r="MU6" i="26"/>
  <c r="MU7" i="26"/>
  <c r="MU8" i="26"/>
  <c r="MU11" i="26"/>
  <c r="LS4" i="26"/>
  <c r="LS5" i="26"/>
  <c r="LS10" i="26"/>
  <c r="LS6" i="26"/>
  <c r="LS7" i="26"/>
  <c r="LS8" i="26"/>
  <c r="LS11" i="26"/>
  <c r="KQ4" i="26"/>
  <c r="KQ5" i="26"/>
  <c r="KQ10" i="26"/>
  <c r="KQ6" i="26"/>
  <c r="KQ7" i="26"/>
  <c r="KQ8" i="26"/>
  <c r="KQ11" i="26"/>
  <c r="JO4" i="26"/>
  <c r="JO5" i="26"/>
  <c r="JO10" i="26"/>
  <c r="JO6" i="26"/>
  <c r="JO7" i="26"/>
  <c r="JO8" i="26"/>
  <c r="JO11" i="26"/>
  <c r="IM4" i="26"/>
  <c r="IM5" i="26"/>
  <c r="IM10" i="26"/>
  <c r="IM6" i="26"/>
  <c r="IM7" i="26"/>
  <c r="IM8" i="26"/>
  <c r="IM11" i="26"/>
  <c r="HK4" i="26"/>
  <c r="HK5" i="26"/>
  <c r="HK10" i="26"/>
  <c r="HK6" i="26"/>
  <c r="HK7" i="26"/>
  <c r="HK8" i="26"/>
  <c r="HK11" i="26"/>
  <c r="GI4" i="26"/>
  <c r="GI5" i="26"/>
  <c r="GI10" i="26"/>
  <c r="GI6" i="26"/>
  <c r="GI7" i="26"/>
  <c r="GI8" i="26"/>
  <c r="GI11" i="26"/>
  <c r="FG4" i="26"/>
  <c r="FG5" i="26"/>
  <c r="FG10" i="26"/>
  <c r="FG6" i="26"/>
  <c r="FG7" i="26"/>
  <c r="FG8" i="26"/>
  <c r="FG11" i="26"/>
  <c r="EE4" i="26"/>
  <c r="EE5" i="26"/>
  <c r="EE10" i="26"/>
  <c r="EE6" i="26"/>
  <c r="EE7" i="26"/>
  <c r="EE8" i="26"/>
  <c r="EE11" i="26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8" i="19"/>
  <c r="QA18" i="19"/>
  <c r="RF18" i="19"/>
  <c r="N18" i="19"/>
  <c r="O18" i="19" s="1"/>
  <c r="RE18" i="19"/>
  <c r="CZ18" i="19"/>
  <c r="RB18" i="19"/>
  <c r="RA18" i="19"/>
  <c r="L18" i="19"/>
  <c r="M18" i="19" s="1"/>
  <c r="J18" i="19"/>
  <c r="K18" i="19" s="1"/>
  <c r="P18" i="19"/>
  <c r="RC18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RG13" i="21" l="1"/>
  <c r="RG15" i="21"/>
  <c r="RG18" i="19"/>
  <c r="DC9" i="27"/>
  <c r="QD9" i="27"/>
  <c r="G9" i="27"/>
  <c r="TJ11" i="23"/>
  <c r="TN11" i="23" s="1"/>
  <c r="M11" i="23"/>
  <c r="CT10" i="24"/>
  <c r="CU10" i="24"/>
  <c r="TJ10" i="24"/>
  <c r="TN10" i="24" s="1"/>
  <c r="CT11" i="23"/>
  <c r="N11" i="23" s="1"/>
  <c r="H10" i="24"/>
  <c r="H11" i="23"/>
  <c r="A11" i="23" s="1" a="1"/>
  <c r="A11" i="23" s="1"/>
  <c r="K11" i="23"/>
  <c r="Q13" i="21"/>
  <c r="F9" i="27"/>
  <c r="DE18" i="19"/>
  <c r="QA9" i="27"/>
  <c r="QZ9" i="27"/>
  <c r="P9" i="27"/>
  <c r="DF9" i="27" s="1"/>
  <c r="RD13" i="21"/>
  <c r="Q15" i="21"/>
  <c r="DE15" i="21"/>
  <c r="R15" i="21" s="1"/>
  <c r="DE13" i="21"/>
  <c r="RD15" i="21"/>
  <c r="M15" i="21"/>
  <c r="I15" i="21"/>
  <c r="DD13" i="21"/>
  <c r="I13" i="21"/>
  <c r="RD18" i="19"/>
  <c r="I18" i="19"/>
  <c r="DD18" i="19"/>
  <c r="Q18" i="19"/>
  <c r="DF18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RG9" i="27" l="1"/>
  <c r="N10" i="24"/>
  <c r="P10" i="24" s="1"/>
  <c r="O11" i="23"/>
  <c r="P11" i="23"/>
  <c r="E11" i="23"/>
  <c r="Q9" i="27"/>
  <c r="I9" i="27"/>
  <c r="R18" i="19"/>
  <c r="E18" i="19" s="1"/>
  <c r="DE9" i="27"/>
  <c r="R9" i="27" s="1"/>
  <c r="S9" i="27" s="1"/>
  <c r="R13" i="21"/>
  <c r="E13" i="21" s="1"/>
  <c r="T15" i="21"/>
  <c r="S15" i="21"/>
  <c r="E15" i="21"/>
  <c r="M9" i="27"/>
  <c r="RD9" i="27"/>
  <c r="E10" i="24" l="1"/>
  <c r="O10" i="24"/>
  <c r="H13" i="21"/>
  <c r="H15" i="21"/>
  <c r="A15" i="21" s="1" a="1"/>
  <c r="A15" i="21" s="1"/>
  <c r="H18" i="19"/>
  <c r="S13" i="21"/>
  <c r="T18" i="19"/>
  <c r="S18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OO13" i="24" s="1"/>
  <c r="LR13" i="24"/>
  <c r="LY13" i="24" s="1"/>
  <c r="JB13" i="24"/>
  <c r="JI13" i="24" s="1"/>
  <c r="MZ8" i="23"/>
  <c r="NG8" i="23" s="1"/>
  <c r="OH14" i="23"/>
  <c r="OO14" i="23" s="1"/>
  <c r="OH15" i="23"/>
  <c r="OO15" i="23" s="1"/>
  <c r="PP5" i="23"/>
  <c r="PW5" i="23" s="1"/>
  <c r="PP8" i="23"/>
  <c r="PW8" i="23" s="1"/>
  <c r="QX14" i="23"/>
  <c r="RE14" i="23" s="1"/>
  <c r="QX15" i="23"/>
  <c r="RE15" i="23" s="1"/>
  <c r="KJ8" i="23"/>
  <c r="KQ8" i="23" s="1"/>
  <c r="GL13" i="24"/>
  <c r="GS13" i="24" s="1"/>
  <c r="DV13" i="24"/>
  <c r="EC13" i="24" s="1"/>
  <c r="KJ13" i="24"/>
  <c r="KQ13" i="24" s="1"/>
  <c r="F9" i="23"/>
  <c r="F9" i="24"/>
  <c r="G9" i="24"/>
  <c r="F14" i="24"/>
  <c r="G13" i="24"/>
  <c r="F15" i="24"/>
  <c r="G14" i="24"/>
  <c r="F13" i="24"/>
  <c r="G15" i="24"/>
  <c r="PP9" i="23"/>
  <c r="PW9" i="23" s="1"/>
  <c r="F10" i="23"/>
  <c r="F13" i="23"/>
  <c r="G10" i="23"/>
  <c r="G4" i="23"/>
  <c r="F6" i="23"/>
  <c r="F4" i="23"/>
  <c r="G9" i="23"/>
  <c r="G13" i="23"/>
  <c r="G6" i="23"/>
  <c r="G19" i="4"/>
  <c r="F19" i="4"/>
  <c r="OP19" i="4"/>
  <c r="OW19" i="4" s="1"/>
  <c r="LZ19" i="4"/>
  <c r="MG19" i="4" s="1"/>
  <c r="JJ19" i="4"/>
  <c r="JQ19" i="4" s="1"/>
  <c r="GT19" i="4"/>
  <c r="HA19" i="4" s="1"/>
  <c r="ED19" i="4"/>
  <c r="EK19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6" i="4"/>
  <c r="QE16" i="4" s="1"/>
  <c r="PX18" i="4"/>
  <c r="QE18" i="4" s="1"/>
  <c r="RF23" i="4"/>
  <c r="RM23" i="4" s="1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3" i="4"/>
  <c r="QE23" i="4" s="1"/>
  <c r="RF6" i="4"/>
  <c r="RM6" i="4" s="1"/>
  <c r="RF9" i="4"/>
  <c r="RM9" i="4" s="1"/>
  <c r="RF16" i="4"/>
  <c r="RM16" i="4" s="1"/>
  <c r="RF18" i="4"/>
  <c r="RM18" i="4" s="1"/>
  <c r="RF11" i="4"/>
  <c r="RM11" i="4" s="1"/>
  <c r="PX19" i="4"/>
  <c r="QE19" i="4" s="1"/>
  <c r="KR19" i="4"/>
  <c r="KY19" i="4" s="1"/>
  <c r="FL19" i="4"/>
  <c r="FS19" i="4" s="1"/>
  <c r="PP13" i="24"/>
  <c r="PW13" i="24" s="1"/>
  <c r="QX13" i="24"/>
  <c r="RE13" i="24" s="1"/>
  <c r="FD9" i="23"/>
  <c r="FK9" i="23" s="1"/>
  <c r="GL9" i="23"/>
  <c r="GS9" i="23" s="1"/>
  <c r="TM13" i="23"/>
  <c r="MZ13" i="23"/>
  <c r="NG13" i="23" s="1"/>
  <c r="KJ9" i="23"/>
  <c r="KQ9" i="23" s="1"/>
  <c r="DV9" i="23"/>
  <c r="EC9" i="23" s="1"/>
  <c r="PX5" i="22"/>
  <c r="QE5" i="22" s="1"/>
  <c r="PX13" i="22"/>
  <c r="QE13" i="22" s="1"/>
  <c r="PX7" i="22"/>
  <c r="QE7" i="22" s="1"/>
  <c r="PX12" i="22"/>
  <c r="QE12" i="22" s="1"/>
  <c r="PX10" i="22"/>
  <c r="QE10" i="22" s="1"/>
  <c r="PX17" i="22"/>
  <c r="QE17" i="22" s="1"/>
  <c r="PX15" i="22"/>
  <c r="QE15" i="22" s="1"/>
  <c r="RF5" i="22"/>
  <c r="RM5" i="22" s="1"/>
  <c r="RF13" i="22"/>
  <c r="RM13" i="22" s="1"/>
  <c r="RF7" i="22"/>
  <c r="RM7" i="22" s="1"/>
  <c r="RF15" i="22"/>
  <c r="RM15" i="22" s="1"/>
  <c r="SF13" i="24"/>
  <c r="SM13" i="24" s="1"/>
  <c r="MZ13" i="24"/>
  <c r="NG13" i="24" s="1"/>
  <c r="HT13" i="24"/>
  <c r="IA13" i="24" s="1"/>
  <c r="TF13" i="24"/>
  <c r="L13" i="24"/>
  <c r="CU13" i="24" s="1"/>
  <c r="TM13" i="24"/>
  <c r="TI13" i="24"/>
  <c r="J13" i="24"/>
  <c r="K13" i="24" s="1"/>
  <c r="I13" i="24"/>
  <c r="QX9" i="24"/>
  <c r="RE9" i="24" s="1"/>
  <c r="OH9" i="24"/>
  <c r="OO9" i="24" s="1"/>
  <c r="LR9" i="24"/>
  <c r="LY9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9" i="24"/>
  <c r="GS9" i="24" s="1"/>
  <c r="RF12" i="4"/>
  <c r="RM12" i="4" s="1"/>
  <c r="RF10" i="4"/>
  <c r="RM10" i="4" s="1"/>
  <c r="CW19" i="4"/>
  <c r="DA19" i="4" s="1"/>
  <c r="JB9" i="24"/>
  <c r="JI9" i="24" s="1"/>
  <c r="PP9" i="24"/>
  <c r="PW9" i="24" s="1"/>
  <c r="KJ9" i="24"/>
  <c r="KQ9" i="24" s="1"/>
  <c r="FD9" i="24"/>
  <c r="FK9" i="24" s="1"/>
  <c r="KR7" i="4"/>
  <c r="KY7" i="4" s="1"/>
  <c r="KR9" i="4"/>
  <c r="KY9" i="4" s="1"/>
  <c r="TN19" i="4"/>
  <c r="SN19" i="4"/>
  <c r="SU19" i="4" s="1"/>
  <c r="RF19" i="4"/>
  <c r="RM19" i="4" s="1"/>
  <c r="NH19" i="4"/>
  <c r="NO19" i="4" s="1"/>
  <c r="IB19" i="4"/>
  <c r="II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PX20" i="4"/>
  <c r="QE20" i="4" s="1"/>
  <c r="RF17" i="4"/>
  <c r="RM17" i="4" s="1"/>
  <c r="IB9" i="4"/>
  <c r="II9" i="4" s="1"/>
  <c r="KR10" i="4"/>
  <c r="KY10" i="4" s="1"/>
  <c r="KR18" i="4"/>
  <c r="KY18" i="4" s="1"/>
  <c r="KR11" i="4"/>
  <c r="KY11" i="4" s="1"/>
  <c r="KR23" i="4"/>
  <c r="KY23" i="4" s="1"/>
  <c r="NH9" i="4"/>
  <c r="NO9" i="4" s="1"/>
  <c r="NH10" i="4"/>
  <c r="NO10" i="4" s="1"/>
  <c r="NH16" i="4"/>
  <c r="NO16" i="4" s="1"/>
  <c r="NH18" i="4"/>
  <c r="NO18" i="4" s="1"/>
  <c r="OH6" i="23"/>
  <c r="OO6" i="23" s="1"/>
  <c r="NH12" i="22"/>
  <c r="NO12" i="22" s="1"/>
  <c r="NH10" i="22"/>
  <c r="NO10" i="22" s="1"/>
  <c r="NH17" i="22"/>
  <c r="NO17" i="22" s="1"/>
  <c r="NH15" i="22"/>
  <c r="NO15" i="22" s="1"/>
  <c r="LZ17" i="4"/>
  <c r="MG17" i="4" s="1"/>
  <c r="KR20" i="4"/>
  <c r="KY20" i="4" s="1"/>
  <c r="QX4" i="24"/>
  <c r="RE4" i="24" s="1"/>
  <c r="CS9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1" i="22"/>
  <c r="EK11" i="22" s="1"/>
  <c r="GT11" i="22"/>
  <c r="HA11" i="22" s="1"/>
  <c r="IB4" i="22"/>
  <c r="II4" i="22" s="1"/>
  <c r="IB6" i="22"/>
  <c r="II6" i="22" s="1"/>
  <c r="RF6" i="22"/>
  <c r="RM6" i="22" s="1"/>
  <c r="RF11" i="22"/>
  <c r="RM11" i="22" s="1"/>
  <c r="RF14" i="22"/>
  <c r="RM14" i="22" s="1"/>
  <c r="IB8" i="22"/>
  <c r="II8" i="22" s="1"/>
  <c r="LZ20" i="4"/>
  <c r="MG20" i="4" s="1"/>
  <c r="ED5" i="4"/>
  <c r="EK5" i="4" s="1"/>
  <c r="GT4" i="4"/>
  <c r="HA4" i="4" s="1"/>
  <c r="GT5" i="4"/>
  <c r="HA5" i="4" s="1"/>
  <c r="GT14" i="4"/>
  <c r="HA14" i="4" s="1"/>
  <c r="IB4" i="4"/>
  <c r="II4" i="4" s="1"/>
  <c r="IB5" i="4"/>
  <c r="II5" i="4" s="1"/>
  <c r="ED8" i="4"/>
  <c r="EK8" i="4" s="1"/>
  <c r="ED13" i="4"/>
  <c r="EK13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4" i="22"/>
  <c r="II14" i="22" s="1"/>
  <c r="JJ16" i="22"/>
  <c r="JQ16" i="22" s="1"/>
  <c r="KR4" i="22"/>
  <c r="KY4" i="22" s="1"/>
  <c r="LZ16" i="22"/>
  <c r="MG16" i="22" s="1"/>
  <c r="ED5" i="22"/>
  <c r="EK5" i="22" s="1"/>
  <c r="ED13" i="22"/>
  <c r="EK13" i="22" s="1"/>
  <c r="ED7" i="22"/>
  <c r="EK7" i="22" s="1"/>
  <c r="ED12" i="22"/>
  <c r="EK12" i="22" s="1"/>
  <c r="ED10" i="22"/>
  <c r="EK10" i="22" s="1"/>
  <c r="ED15" i="22"/>
  <c r="EK15" i="22" s="1"/>
  <c r="FL12" i="22"/>
  <c r="FS12" i="22" s="1"/>
  <c r="FL10" i="22"/>
  <c r="FS10" i="22" s="1"/>
  <c r="FL17" i="22"/>
  <c r="FS17" i="22" s="1"/>
  <c r="FL15" i="22"/>
  <c r="FS15" i="22" s="1"/>
  <c r="GT5" i="22"/>
  <c r="HA5" i="22" s="1"/>
  <c r="GT13" i="22"/>
  <c r="HA13" i="22" s="1"/>
  <c r="GT7" i="22"/>
  <c r="HA7" i="22" s="1"/>
  <c r="GT12" i="22"/>
  <c r="HA12" i="22" s="1"/>
  <c r="GT10" i="22"/>
  <c r="HA10" i="22" s="1"/>
  <c r="IB13" i="22"/>
  <c r="II13" i="22" s="1"/>
  <c r="IB7" i="22"/>
  <c r="II7" i="22" s="1"/>
  <c r="JJ5" i="22"/>
  <c r="JQ5" i="22" s="1"/>
  <c r="LZ5" i="22"/>
  <c r="MG5" i="22" s="1"/>
  <c r="LZ15" i="22"/>
  <c r="MG15" i="22" s="1"/>
  <c r="NH13" i="22"/>
  <c r="NO13" i="22" s="1"/>
  <c r="OP7" i="22"/>
  <c r="OW7" i="22" s="1"/>
  <c r="FL9" i="22"/>
  <c r="FS9" i="22" s="1"/>
  <c r="FL16" i="22"/>
  <c r="FS16" i="22" s="1"/>
  <c r="GT4" i="22"/>
  <c r="HA4" i="22" s="1"/>
  <c r="NH8" i="22"/>
  <c r="NO8" i="22" s="1"/>
  <c r="NH9" i="22"/>
  <c r="NO9" i="22" s="1"/>
  <c r="NH16" i="22"/>
  <c r="NO16" i="22" s="1"/>
  <c r="PX4" i="22"/>
  <c r="QE4" i="22" s="1"/>
  <c r="PX8" i="22"/>
  <c r="QE8" i="22" s="1"/>
  <c r="PX9" i="22"/>
  <c r="QE9" i="22" s="1"/>
  <c r="PX16" i="22"/>
  <c r="QE16" i="22" s="1"/>
  <c r="RF4" i="22"/>
  <c r="RM4" i="22" s="1"/>
  <c r="GT15" i="22"/>
  <c r="HA15" i="22" s="1"/>
  <c r="IB15" i="22"/>
  <c r="II15" i="22" s="1"/>
  <c r="IB11" i="22"/>
  <c r="II11" i="22" s="1"/>
  <c r="JJ7" i="22"/>
  <c r="JQ7" i="22" s="1"/>
  <c r="JJ10" i="22"/>
  <c r="JQ10" i="22" s="1"/>
  <c r="KR15" i="22"/>
  <c r="KY15" i="22" s="1"/>
  <c r="IB8" i="4"/>
  <c r="II8" i="4" s="1"/>
  <c r="ED9" i="4"/>
  <c r="EK9" i="4" s="1"/>
  <c r="FL5" i="4"/>
  <c r="FS5" i="4" s="1"/>
  <c r="IB23" i="4"/>
  <c r="II23" i="4" s="1"/>
  <c r="JJ6" i="4"/>
  <c r="JQ6" i="4" s="1"/>
  <c r="JJ9" i="4"/>
  <c r="JQ9" i="4" s="1"/>
  <c r="IB13" i="4"/>
  <c r="II13" i="4" s="1"/>
  <c r="IB14" i="4"/>
  <c r="II14" i="4" s="1"/>
  <c r="IB20" i="4"/>
  <c r="II20" i="4" s="1"/>
  <c r="JJ5" i="4"/>
  <c r="JQ5" i="4" s="1"/>
  <c r="KR4" i="4"/>
  <c r="KY4" i="4" s="1"/>
  <c r="KR5" i="4"/>
  <c r="KY5" i="4" s="1"/>
  <c r="NH14" i="4"/>
  <c r="NO14" i="4" s="1"/>
  <c r="DV9" i="24"/>
  <c r="EC9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9" i="24"/>
  <c r="NG9" i="24" s="1"/>
  <c r="HT9" i="24"/>
  <c r="IA9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9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4" i="22"/>
  <c r="EK14" i="22" s="1"/>
  <c r="FL5" i="22"/>
  <c r="FS5" i="22" s="1"/>
  <c r="FL7" i="22"/>
  <c r="FS7" i="22" s="1"/>
  <c r="IB12" i="22"/>
  <c r="II12" i="22" s="1"/>
  <c r="IB10" i="22"/>
  <c r="II10" i="22" s="1"/>
  <c r="LZ6" i="22"/>
  <c r="MG6" i="22" s="1"/>
  <c r="LZ11" i="22"/>
  <c r="MG11" i="22" s="1"/>
  <c r="OP6" i="22"/>
  <c r="OW6" i="22" s="1"/>
  <c r="OP10" i="22"/>
  <c r="OW10" i="22" s="1"/>
  <c r="OP15" i="22"/>
  <c r="OW15" i="22" s="1"/>
  <c r="FL6" i="22"/>
  <c r="FS6" i="22" s="1"/>
  <c r="KR8" i="22"/>
  <c r="KY8" i="22" s="1"/>
  <c r="KR9" i="22"/>
  <c r="KY9" i="22" s="1"/>
  <c r="KR16" i="22"/>
  <c r="KY16" i="22" s="1"/>
  <c r="OP11" i="22"/>
  <c r="OW11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5" i="22"/>
  <c r="JQ15" i="22" s="1"/>
  <c r="KR5" i="22"/>
  <c r="KY5" i="22" s="1"/>
  <c r="KR13" i="22"/>
  <c r="KY13" i="22" s="1"/>
  <c r="KR7" i="22"/>
  <c r="KY7" i="22" s="1"/>
  <c r="KR12" i="22"/>
  <c r="KY12" i="22" s="1"/>
  <c r="KR10" i="22"/>
  <c r="KY10" i="22" s="1"/>
  <c r="RF10" i="22"/>
  <c r="RM10" i="22" s="1"/>
  <c r="GT8" i="22"/>
  <c r="HA8" i="22" s="1"/>
  <c r="IB16" i="22"/>
  <c r="II16" i="22" s="1"/>
  <c r="JJ6" i="22"/>
  <c r="JQ6" i="22" s="1"/>
  <c r="JJ11" i="22"/>
  <c r="JQ11" i="22" s="1"/>
  <c r="LZ7" i="22"/>
  <c r="MG7" i="22" s="1"/>
  <c r="LZ10" i="22"/>
  <c r="MG10" i="22" s="1"/>
  <c r="ED9" i="22"/>
  <c r="EK9" i="22" s="1"/>
  <c r="GT9" i="22"/>
  <c r="HA9" i="22" s="1"/>
  <c r="ED16" i="22"/>
  <c r="EK16" i="22" s="1"/>
  <c r="FL11" i="22"/>
  <c r="FS11" i="22" s="1"/>
  <c r="GT16" i="22"/>
  <c r="HA16" i="22" s="1"/>
  <c r="IB17" i="22"/>
  <c r="II17" i="22" s="1"/>
  <c r="JJ4" i="22"/>
  <c r="JQ4" i="22" s="1"/>
  <c r="JJ14" i="22"/>
  <c r="JQ14" i="22" s="1"/>
  <c r="KR17" i="22"/>
  <c r="KY17" i="22" s="1"/>
  <c r="LZ4" i="22"/>
  <c r="MG4" i="22" s="1"/>
  <c r="LZ14" i="22"/>
  <c r="MG14" i="22" s="1"/>
  <c r="OP8" i="22"/>
  <c r="OW8" i="22" s="1"/>
  <c r="RF8" i="22"/>
  <c r="RM8" i="22" s="1"/>
  <c r="ED17" i="22"/>
  <c r="EK17" i="22" s="1"/>
  <c r="FL4" i="22"/>
  <c r="FS4" i="22" s="1"/>
  <c r="FL14" i="22"/>
  <c r="FS14" i="22" s="1"/>
  <c r="GT17" i="22"/>
  <c r="HA17" i="22" s="1"/>
  <c r="JJ8" i="22"/>
  <c r="JQ8" i="22" s="1"/>
  <c r="LZ8" i="22"/>
  <c r="MG8" i="22" s="1"/>
  <c r="NH11" i="22"/>
  <c r="NO11" i="22" s="1"/>
  <c r="OP13" i="22"/>
  <c r="OW13" i="22" s="1"/>
  <c r="OP9" i="22"/>
  <c r="OW9" i="22" s="1"/>
  <c r="PX6" i="22"/>
  <c r="QE6" i="22" s="1"/>
  <c r="RF9" i="22"/>
  <c r="RM9" i="22" s="1"/>
  <c r="FL8" i="22"/>
  <c r="FS8" i="22" s="1"/>
  <c r="IB9" i="22"/>
  <c r="II9" i="22" s="1"/>
  <c r="JJ13" i="22"/>
  <c r="JQ13" i="22" s="1"/>
  <c r="JJ9" i="22"/>
  <c r="JQ9" i="22" s="1"/>
  <c r="KR6" i="22"/>
  <c r="KY6" i="22" s="1"/>
  <c r="LZ13" i="22"/>
  <c r="MG13" i="22" s="1"/>
  <c r="LZ9" i="22"/>
  <c r="MG9" i="22" s="1"/>
  <c r="NH14" i="22"/>
  <c r="NO14" i="22" s="1"/>
  <c r="OP12" i="22"/>
  <c r="OW12" i="22" s="1"/>
  <c r="OP16" i="22"/>
  <c r="OW16" i="22" s="1"/>
  <c r="PX11" i="22"/>
  <c r="QE11" i="22" s="1"/>
  <c r="RF12" i="22"/>
  <c r="RM12" i="22" s="1"/>
  <c r="RF16" i="22"/>
  <c r="RM16" i="22" s="1"/>
  <c r="ED6" i="22"/>
  <c r="EK6" i="22" s="1"/>
  <c r="FL13" i="22"/>
  <c r="FS13" i="22" s="1"/>
  <c r="GT6" i="22"/>
  <c r="HA6" i="22" s="1"/>
  <c r="JJ12" i="22"/>
  <c r="JQ12" i="22" s="1"/>
  <c r="KR11" i="22"/>
  <c r="KY11" i="22" s="1"/>
  <c r="LZ12" i="22"/>
  <c r="MG12" i="22" s="1"/>
  <c r="OP4" i="22"/>
  <c r="OW4" i="22" s="1"/>
  <c r="OP17" i="22"/>
  <c r="OW17" i="22" s="1"/>
  <c r="PX14" i="22"/>
  <c r="QE14" i="22" s="1"/>
  <c r="RF17" i="22"/>
  <c r="RM17" i="22" s="1"/>
  <c r="JJ17" i="22"/>
  <c r="JQ17" i="22" s="1"/>
  <c r="KR14" i="22"/>
  <c r="KY14" i="22" s="1"/>
  <c r="LZ17" i="22"/>
  <c r="MG17" i="22" s="1"/>
  <c r="LZ6" i="4"/>
  <c r="MG6" i="4" s="1"/>
  <c r="LZ9" i="4"/>
  <c r="MG9" i="4" s="1"/>
  <c r="LZ18" i="4"/>
  <c r="MG18" i="4" s="1"/>
  <c r="NH6" i="4"/>
  <c r="NO6" i="4" s="1"/>
  <c r="ED18" i="4"/>
  <c r="EK18" i="4" s="1"/>
  <c r="ED23" i="4"/>
  <c r="EK23" i="4" s="1"/>
  <c r="FL20" i="4"/>
  <c r="FS20" i="4" s="1"/>
  <c r="NH23" i="4"/>
  <c r="NO23" i="4" s="1"/>
  <c r="OP9" i="4"/>
  <c r="OW9" i="4" s="1"/>
  <c r="OP23" i="4"/>
  <c r="OW23" i="4" s="1"/>
  <c r="FL7" i="4"/>
  <c r="FS7" i="4" s="1"/>
  <c r="FL9" i="4"/>
  <c r="FS9" i="4" s="1"/>
  <c r="FL10" i="4"/>
  <c r="FS10" i="4" s="1"/>
  <c r="FL18" i="4"/>
  <c r="FS18" i="4" s="1"/>
  <c r="FL11" i="4"/>
  <c r="FS11" i="4" s="1"/>
  <c r="FL23" i="4"/>
  <c r="FS23" i="4" s="1"/>
  <c r="GT7" i="4"/>
  <c r="HA7" i="4" s="1"/>
  <c r="GT9" i="4"/>
  <c r="HA9" i="4" s="1"/>
  <c r="GT16" i="4"/>
  <c r="HA16" i="4" s="1"/>
  <c r="GT18" i="4"/>
  <c r="HA18" i="4" s="1"/>
  <c r="GT11" i="4"/>
  <c r="HA11" i="4" s="1"/>
  <c r="GT23" i="4"/>
  <c r="HA23" i="4" s="1"/>
  <c r="IB7" i="4"/>
  <c r="II7" i="4" s="1"/>
  <c r="NH22" i="4"/>
  <c r="NO22" i="4" s="1"/>
  <c r="OP5" i="4"/>
  <c r="OW5" i="4" s="1"/>
  <c r="OP13" i="4"/>
  <c r="OW13" i="4" s="1"/>
  <c r="OP22" i="4"/>
  <c r="OW22" i="4" s="1"/>
  <c r="PX17" i="4"/>
  <c r="QE17" i="4" s="1"/>
  <c r="PX14" i="4"/>
  <c r="QE14" i="4" s="1"/>
  <c r="JJ16" i="4"/>
  <c r="JQ16" i="4" s="1"/>
  <c r="JJ18" i="4"/>
  <c r="JQ18" i="4" s="1"/>
  <c r="NH5" i="4"/>
  <c r="NO5" i="4" s="1"/>
  <c r="ED10" i="4"/>
  <c r="EK10" i="4" s="1"/>
  <c r="GT17" i="4"/>
  <c r="HA17" i="4" s="1"/>
  <c r="JJ8" i="4"/>
  <c r="JQ8" i="4" s="1"/>
  <c r="JJ10" i="4"/>
  <c r="JQ10" i="4" s="1"/>
  <c r="JJ23" i="4"/>
  <c r="JQ23" i="4" s="1"/>
  <c r="LZ12" i="4"/>
  <c r="MG12" i="4" s="1"/>
  <c r="LZ10" i="4"/>
  <c r="MG10" i="4" s="1"/>
  <c r="LZ11" i="4"/>
  <c r="MG11" i="4" s="1"/>
  <c r="LZ23" i="4"/>
  <c r="MG23" i="4" s="1"/>
  <c r="NH17" i="4"/>
  <c r="NO17" i="4" s="1"/>
  <c r="PX5" i="4"/>
  <c r="QE5" i="4" s="1"/>
  <c r="PX10" i="4"/>
  <c r="QE10" i="4" s="1"/>
  <c r="IB22" i="4"/>
  <c r="II22" i="4" s="1"/>
  <c r="FL4" i="4"/>
  <c r="FS4" i="4" s="1"/>
  <c r="IB12" i="4"/>
  <c r="II12" i="4" s="1"/>
  <c r="IB10" i="4"/>
  <c r="II10" i="4" s="1"/>
  <c r="IB16" i="4"/>
  <c r="II16" i="4" s="1"/>
  <c r="IB18" i="4"/>
  <c r="II18" i="4" s="1"/>
  <c r="KR13" i="4"/>
  <c r="KY13" i="4" s="1"/>
  <c r="OP6" i="4"/>
  <c r="OW6" i="4" s="1"/>
  <c r="OP20" i="4"/>
  <c r="OW20" i="4" s="1"/>
  <c r="KR22" i="4"/>
  <c r="KY22" i="4" s="1"/>
  <c r="OP12" i="4"/>
  <c r="OW12" i="4" s="1"/>
  <c r="OP10" i="4"/>
  <c r="OW10" i="4" s="1"/>
  <c r="OP16" i="4"/>
  <c r="OW16" i="4" s="1"/>
  <c r="OP18" i="4"/>
  <c r="OW18" i="4" s="1"/>
  <c r="PX22" i="4"/>
  <c r="QE22" i="4" s="1"/>
  <c r="RF4" i="4"/>
  <c r="RM4" i="4" s="1"/>
  <c r="RF5" i="4"/>
  <c r="RM5" i="4" s="1"/>
  <c r="RF8" i="4"/>
  <c r="RM8" i="4" s="1"/>
  <c r="RF22" i="4"/>
  <c r="RM22" i="4" s="1"/>
  <c r="FL13" i="4"/>
  <c r="FS13" i="4" s="1"/>
  <c r="ED7" i="4"/>
  <c r="EK7" i="4" s="1"/>
  <c r="ED20" i="4"/>
  <c r="EK20" i="4" s="1"/>
  <c r="FL22" i="4"/>
  <c r="FS22" i="4" s="1"/>
  <c r="GT6" i="4"/>
  <c r="HA6" i="4" s="1"/>
  <c r="GT10" i="4"/>
  <c r="HA10" i="4" s="1"/>
  <c r="JJ7" i="4"/>
  <c r="JQ7" i="4" s="1"/>
  <c r="JJ17" i="4"/>
  <c r="JQ17" i="4" s="1"/>
  <c r="JJ20" i="4"/>
  <c r="JQ20" i="4" s="1"/>
  <c r="LZ22" i="4"/>
  <c r="MG22" i="4" s="1"/>
  <c r="NH8" i="4"/>
  <c r="NO8" i="4" s="1"/>
  <c r="PX6" i="4"/>
  <c r="QE6" i="4" s="1"/>
  <c r="PX9" i="4"/>
  <c r="QE9" i="4" s="1"/>
  <c r="PX12" i="4"/>
  <c r="QE12" i="4" s="1"/>
  <c r="FL17" i="4"/>
  <c r="FS17" i="4" s="1"/>
  <c r="JJ13" i="4"/>
  <c r="JQ13" i="4" s="1"/>
  <c r="KR17" i="4"/>
  <c r="KY17" i="4" s="1"/>
  <c r="LZ8" i="4"/>
  <c r="MG8" i="4" s="1"/>
  <c r="PX8" i="4"/>
  <c r="QE8" i="4" s="1"/>
  <c r="ED14" i="4"/>
  <c r="EK14" i="4" s="1"/>
  <c r="FL12" i="4"/>
  <c r="FS12" i="4" s="1"/>
  <c r="GT8" i="4"/>
  <c r="HA8" i="4" s="1"/>
  <c r="IB6" i="4"/>
  <c r="II6" i="4" s="1"/>
  <c r="IB17" i="4"/>
  <c r="II17" i="4" s="1"/>
  <c r="IB11" i="4"/>
  <c r="II11" i="4" s="1"/>
  <c r="JJ14" i="4"/>
  <c r="JQ14" i="4" s="1"/>
  <c r="KR12" i="4"/>
  <c r="KY12" i="4" s="1"/>
  <c r="LZ13" i="4"/>
  <c r="MG13" i="4" s="1"/>
  <c r="NH7" i="4"/>
  <c r="NO7" i="4" s="1"/>
  <c r="OP4" i="4"/>
  <c r="OW4" i="4" s="1"/>
  <c r="OP11" i="4"/>
  <c r="OW11" i="4" s="1"/>
  <c r="PX13" i="4"/>
  <c r="QE13" i="4" s="1"/>
  <c r="PX11" i="4"/>
  <c r="QE11" i="4" s="1"/>
  <c r="RF13" i="4"/>
  <c r="RM13" i="4" s="1"/>
  <c r="ED22" i="4"/>
  <c r="EK22" i="4" s="1"/>
  <c r="FL6" i="4"/>
  <c r="FS6" i="4" s="1"/>
  <c r="FL16" i="4"/>
  <c r="FS16" i="4" s="1"/>
  <c r="GT13" i="4"/>
  <c r="HA13" i="4" s="1"/>
  <c r="JJ22" i="4"/>
  <c r="JQ22" i="4" s="1"/>
  <c r="KR6" i="4"/>
  <c r="KY6" i="4" s="1"/>
  <c r="KR16" i="4"/>
  <c r="KY16" i="4" s="1"/>
  <c r="LZ14" i="4"/>
  <c r="MG14" i="4" s="1"/>
  <c r="NH12" i="4"/>
  <c r="NO12" i="4" s="1"/>
  <c r="NH20" i="4"/>
  <c r="NO20" i="4" s="1"/>
  <c r="OP8" i="4"/>
  <c r="OW8" i="4" s="1"/>
  <c r="RF14" i="4"/>
  <c r="RM14" i="4" s="1"/>
  <c r="ED17" i="4"/>
  <c r="EK17" i="4" s="1"/>
  <c r="ED12" i="4"/>
  <c r="EK12" i="4" s="1"/>
  <c r="FL8" i="4"/>
  <c r="FS8" i="4" s="1"/>
  <c r="GT22" i="4"/>
  <c r="HA22" i="4" s="1"/>
  <c r="JJ12" i="4"/>
  <c r="JQ12" i="4" s="1"/>
  <c r="KR8" i="4"/>
  <c r="KY8" i="4" s="1"/>
  <c r="NH4" i="4"/>
  <c r="NO4" i="4" s="1"/>
  <c r="NH11" i="4"/>
  <c r="NO11" i="4" s="1"/>
  <c r="OP14" i="4"/>
  <c r="OW14" i="4" s="1"/>
  <c r="PX7" i="4"/>
  <c r="QE7" i="4" s="1"/>
  <c r="RF7" i="4"/>
  <c r="RM7" i="4" s="1"/>
  <c r="ED16" i="4"/>
  <c r="EK16" i="4" s="1"/>
  <c r="RF20" i="4"/>
  <c r="RM20" i="4" s="1"/>
  <c r="ED6" i="4"/>
  <c r="EK6" i="4" s="1"/>
  <c r="ED4" i="4"/>
  <c r="EK4" i="4" s="1"/>
  <c r="ED11" i="4"/>
  <c r="EK11" i="4" s="1"/>
  <c r="FL14" i="4"/>
  <c r="FS14" i="4" s="1"/>
  <c r="GT12" i="4"/>
  <c r="HA12" i="4" s="1"/>
  <c r="GT20" i="4"/>
  <c r="HA20" i="4" s="1"/>
  <c r="JJ4" i="4"/>
  <c r="JQ4" i="4" s="1"/>
  <c r="JJ11" i="4"/>
  <c r="JQ11" i="4" s="1"/>
  <c r="KR14" i="4"/>
  <c r="KY14" i="4" s="1"/>
  <c r="LZ16" i="4"/>
  <c r="MG16" i="4" s="1"/>
  <c r="NH13" i="4"/>
  <c r="NO13" i="4" s="1"/>
  <c r="OP7" i="4"/>
  <c r="OW7" i="4" s="1"/>
  <c r="OP17" i="4"/>
  <c r="OW17" i="4" s="1"/>
  <c r="PX4" i="4"/>
  <c r="QE4" i="4" s="1"/>
  <c r="LR4" i="24"/>
  <c r="LY4" i="24" s="1"/>
  <c r="SF9" i="24"/>
  <c r="SM9" i="24" s="1"/>
  <c r="L9" i="24"/>
  <c r="J9" i="24"/>
  <c r="K9" i="24" s="1"/>
  <c r="TM9" i="24"/>
  <c r="TI9" i="24"/>
  <c r="I9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PP7" i="23"/>
  <c r="PW7" i="23" s="1"/>
  <c r="NH6" i="22"/>
  <c r="NO6" i="22" s="1"/>
  <c r="NH7" i="22"/>
  <c r="NO7" i="22" s="1"/>
  <c r="NH4" i="22"/>
  <c r="NO4" i="22" s="1"/>
  <c r="NH5" i="22"/>
  <c r="NO5" i="22" s="1"/>
  <c r="LZ7" i="4"/>
  <c r="MG7" i="4" s="1"/>
  <c r="LZ5" i="4"/>
  <c r="MG5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9" i="4"/>
  <c r="TV19" i="4" s="1"/>
  <c r="O19" i="4"/>
  <c r="DB19" i="4"/>
  <c r="DC19" i="4"/>
  <c r="Q19" i="4"/>
  <c r="TJ9" i="24"/>
  <c r="TN9" i="24" s="1"/>
  <c r="CT9" i="24"/>
  <c r="TJ10" i="23"/>
  <c r="TN10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9" i="24" l="1"/>
  <c r="H15" i="24"/>
  <c r="A15" i="24" s="1" a="1"/>
  <c r="A15" i="24" s="1"/>
  <c r="H4" i="23"/>
  <c r="H9" i="23"/>
  <c r="A9" i="23" s="1" a="1"/>
  <c r="A9" i="23" s="1"/>
  <c r="H19" i="4"/>
  <c r="A19" i="4" s="1" a="1"/>
  <c r="A19" i="4" s="1"/>
  <c r="N9" i="24"/>
  <c r="E9" i="24" s="1"/>
  <c r="P13" i="24"/>
  <c r="O13" i="24"/>
  <c r="O13" i="23"/>
  <c r="P13" i="23"/>
  <c r="E13" i="23"/>
  <c r="N4" i="23"/>
  <c r="P4" i="23" s="1"/>
  <c r="P9" i="23"/>
  <c r="O9" i="23"/>
  <c r="V19" i="4"/>
  <c r="E19" i="4" s="1"/>
  <c r="N6" i="23"/>
  <c r="E6" i="23" s="1"/>
  <c r="N10" i="23"/>
  <c r="P10" i="23" s="1"/>
  <c r="O15" i="24"/>
  <c r="P15" i="24"/>
  <c r="P14" i="24"/>
  <c r="O14" i="24"/>
  <c r="P9" i="24" l="1"/>
  <c r="O9" i="24"/>
  <c r="E4" i="23"/>
  <c r="O4" i="23"/>
  <c r="O6" i="23"/>
  <c r="P6" i="23"/>
  <c r="W19" i="4"/>
  <c r="X19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10" i="27"/>
  <c r="DC12" i="27"/>
  <c r="QD10" i="27"/>
  <c r="QD12" i="27"/>
  <c r="DC5" i="26"/>
  <c r="DC11" i="26"/>
  <c r="QD5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5" i="26"/>
  <c r="G11" i="26"/>
  <c r="F11" i="26"/>
  <c r="F5" i="26"/>
  <c r="G16" i="22"/>
  <c r="F16" i="22"/>
  <c r="H11" i="24"/>
  <c r="H7" i="24"/>
  <c r="H8" i="23"/>
  <c r="A8" i="23" s="1" a="1"/>
  <c r="A8" i="23" s="1"/>
  <c r="RE12" i="27"/>
  <c r="N7" i="24"/>
  <c r="E7" i="24" s="1"/>
  <c r="RE24" i="19"/>
  <c r="O8" i="23"/>
  <c r="P8" i="23"/>
  <c r="E8" i="23"/>
  <c r="QZ5" i="26"/>
  <c r="RE5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10" i="27"/>
  <c r="P10" i="27"/>
  <c r="DF10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RG26" i="19" s="1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11" i="26" l="1"/>
  <c r="RG17" i="21"/>
  <c r="RG14" i="21"/>
  <c r="RG24" i="19"/>
  <c r="RG21" i="19"/>
  <c r="RG22" i="19"/>
  <c r="RG10" i="27"/>
  <c r="RG5" i="26"/>
  <c r="RD12" i="27"/>
  <c r="P7" i="24"/>
  <c r="O7" i="24"/>
  <c r="RD17" i="21"/>
  <c r="RD24" i="19"/>
  <c r="RD10" i="27"/>
  <c r="O24" i="19"/>
  <c r="RD21" i="19"/>
  <c r="DD5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10" i="27"/>
  <c r="DD12" i="27"/>
  <c r="O10" i="27"/>
  <c r="I10" i="27"/>
  <c r="Q10" i="27"/>
  <c r="O12" i="27"/>
  <c r="I11" i="26"/>
  <c r="I5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K11" i="26"/>
  <c r="RD5" i="26"/>
  <c r="O5" i="26"/>
  <c r="DF5" i="26"/>
  <c r="Q5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5" i="26"/>
  <c r="H16" i="22"/>
  <c r="A16" i="22" s="1" a="1"/>
  <c r="A16" i="22" s="1"/>
  <c r="R5" i="26"/>
  <c r="T5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5" i="26"/>
  <c r="S5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QD8" i="27" s="1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QD13" i="27" s="1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QD4" i="27" s="1"/>
  <c r="PW4" i="27"/>
  <c r="DB4" i="27"/>
  <c r="DA4" i="27"/>
  <c r="CY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QD7" i="27" l="1"/>
  <c r="QD5" i="27"/>
  <c r="QD6" i="27"/>
  <c r="DC13" i="27"/>
  <c r="DC8" i="27"/>
  <c r="DC7" i="27"/>
  <c r="DC5" i="27"/>
  <c r="DC6" i="27"/>
  <c r="DC4" i="27"/>
  <c r="QD4" i="26"/>
  <c r="DC4" i="26"/>
  <c r="DC7" i="26"/>
  <c r="DC10" i="26"/>
  <c r="DC8" i="26"/>
  <c r="DC6" i="26"/>
  <c r="QD7" i="26"/>
  <c r="QD10" i="26"/>
  <c r="QD8" i="26"/>
  <c r="QD6" i="26"/>
  <c r="F7" i="27"/>
  <c r="F5" i="27"/>
  <c r="F6" i="27"/>
  <c r="F4" i="27"/>
  <c r="F13" i="27"/>
  <c r="F8" i="27"/>
  <c r="G4" i="27"/>
  <c r="G13" i="27"/>
  <c r="G8" i="27"/>
  <c r="G7" i="27"/>
  <c r="G6" i="27"/>
  <c r="G5" i="27"/>
  <c r="G4" i="26"/>
  <c r="G7" i="26"/>
  <c r="G10" i="26"/>
  <c r="F4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J14" i="4"/>
  <c r="K14" i="4" s="1"/>
  <c r="T14" i="4"/>
  <c r="U14" i="4" s="1"/>
  <c r="RC8" i="27"/>
  <c r="RE8" i="27"/>
  <c r="QA6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4" i="26"/>
  <c r="QZ6" i="26"/>
  <c r="P8" i="27"/>
  <c r="Q8" i="27" s="1"/>
  <c r="P4" i="27"/>
  <c r="Q4" i="27" s="1"/>
  <c r="QA8" i="27"/>
  <c r="RB8" i="27"/>
  <c r="QZ5" i="27"/>
  <c r="RE5" i="27"/>
  <c r="RB6" i="26"/>
  <c r="N10" i="26"/>
  <c r="O10" i="26" s="1"/>
  <c r="QA4" i="26"/>
  <c r="QZ8" i="26"/>
  <c r="QA6" i="26"/>
  <c r="CZ8" i="26"/>
  <c r="QA8" i="26"/>
  <c r="L15" i="23"/>
  <c r="M15" i="23" s="1"/>
  <c r="RB13" i="27"/>
  <c r="QZ8" i="27"/>
  <c r="RA5" i="27"/>
  <c r="RB5" i="27"/>
  <c r="N6" i="27"/>
  <c r="O6" i="27" s="1"/>
  <c r="P13" i="27"/>
  <c r="DF13" i="27" s="1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3" i="27"/>
  <c r="N8" i="27"/>
  <c r="DE8" i="27" s="1"/>
  <c r="J7" i="27"/>
  <c r="K7" i="27" s="1"/>
  <c r="P5" i="27"/>
  <c r="Q5" i="27" s="1"/>
  <c r="RA8" i="27"/>
  <c r="QA13" i="27"/>
  <c r="RA7" i="27"/>
  <c r="RB7" i="27"/>
  <c r="J4" i="27"/>
  <c r="K4" i="27" s="1"/>
  <c r="QA4" i="27"/>
  <c r="N13" i="27"/>
  <c r="O13" i="27" s="1"/>
  <c r="QZ13" i="27"/>
  <c r="RE13" i="27"/>
  <c r="J6" i="27"/>
  <c r="K6" i="27" s="1"/>
  <c r="N4" i="27"/>
  <c r="DE4" i="27" s="1"/>
  <c r="QZ4" i="27"/>
  <c r="RE4" i="27"/>
  <c r="RC7" i="27"/>
  <c r="RE7" i="27"/>
  <c r="J5" i="27"/>
  <c r="K5" i="27" s="1"/>
  <c r="N5" i="27"/>
  <c r="O5" i="27" s="1"/>
  <c r="QA5" i="27"/>
  <c r="RB4" i="26"/>
  <c r="N6" i="26"/>
  <c r="DE6" i="26" s="1"/>
  <c r="RB10" i="26"/>
  <c r="P4" i="26"/>
  <c r="Q4" i="26" s="1"/>
  <c r="RB8" i="26"/>
  <c r="RA7" i="26"/>
  <c r="N7" i="26"/>
  <c r="DE7" i="26" s="1"/>
  <c r="RC7" i="26"/>
  <c r="N8" i="26"/>
  <c r="DE8" i="26" s="1"/>
  <c r="RA4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4" i="26"/>
  <c r="O4" i="26" s="1"/>
  <c r="RC4" i="26"/>
  <c r="QA7" i="26"/>
  <c r="QZ7" i="26"/>
  <c r="CZ10" i="26"/>
  <c r="RA13" i="27"/>
  <c r="RG13" i="27" s="1"/>
  <c r="CZ7" i="27"/>
  <c r="RA6" i="27"/>
  <c r="RC5" i="27"/>
  <c r="L6" i="27"/>
  <c r="RC6" i="27"/>
  <c r="RC4" i="27"/>
  <c r="RC13" i="27"/>
  <c r="CZ5" i="27"/>
  <c r="L5" i="27"/>
  <c r="RF5" i="27"/>
  <c r="CZ6" i="27"/>
  <c r="CZ4" i="27"/>
  <c r="L13" i="27"/>
  <c r="J13" i="27"/>
  <c r="L7" i="27"/>
  <c r="RF7" i="27"/>
  <c r="QZ7" i="27"/>
  <c r="QA7" i="27"/>
  <c r="RF6" i="27"/>
  <c r="RF4" i="27"/>
  <c r="RF13" i="27"/>
  <c r="L8" i="27"/>
  <c r="J8" i="27"/>
  <c r="RA10" i="26"/>
  <c r="L4" i="26"/>
  <c r="J4" i="26"/>
  <c r="L7" i="26"/>
  <c r="J7" i="26"/>
  <c r="J10" i="26"/>
  <c r="CZ6" i="26"/>
  <c r="CZ4" i="26"/>
  <c r="J8" i="26"/>
  <c r="RF4" i="26"/>
  <c r="RE4" i="26"/>
  <c r="CZ7" i="26"/>
  <c r="L10" i="26"/>
  <c r="J6" i="26"/>
  <c r="RC10" i="26"/>
  <c r="RF7" i="26"/>
  <c r="RE7" i="26"/>
  <c r="RF10" i="26"/>
  <c r="L8" i="26"/>
  <c r="SF15" i="23"/>
  <c r="SM15" i="23" s="1"/>
  <c r="TM15" i="23"/>
  <c r="TI15" i="23"/>
  <c r="TF15" i="23"/>
  <c r="J15" i="23"/>
  <c r="I15" i="23"/>
  <c r="RG6" i="27" l="1"/>
  <c r="RG7" i="27"/>
  <c r="RG5" i="27"/>
  <c r="RG4" i="27"/>
  <c r="RG8" i="27"/>
  <c r="RG6" i="26"/>
  <c r="RG7" i="26"/>
  <c r="RG10" i="26"/>
  <c r="RG8" i="26"/>
  <c r="RG4" i="26"/>
  <c r="I10" i="26"/>
  <c r="DF7" i="26"/>
  <c r="DF4" i="27"/>
  <c r="CU15" i="23"/>
  <c r="DB14" i="4"/>
  <c r="V14" i="4" s="1"/>
  <c r="TR14" i="4"/>
  <c r="TV14" i="4" s="1"/>
  <c r="O7" i="27"/>
  <c r="O7" i="26"/>
  <c r="O14" i="4"/>
  <c r="Q14" i="4"/>
  <c r="RD5" i="27"/>
  <c r="DF8" i="27"/>
  <c r="RD4" i="26"/>
  <c r="RD6" i="26"/>
  <c r="O8" i="26"/>
  <c r="DE10" i="26"/>
  <c r="RD4" i="27"/>
  <c r="Q13" i="27"/>
  <c r="DF6" i="26"/>
  <c r="DF4" i="26"/>
  <c r="RD7" i="26"/>
  <c r="O6" i="26"/>
  <c r="CT15" i="23"/>
  <c r="RD8" i="27"/>
  <c r="DE6" i="27"/>
  <c r="DF5" i="27"/>
  <c r="DF6" i="27"/>
  <c r="RD7" i="27"/>
  <c r="I5" i="27"/>
  <c r="O4" i="27"/>
  <c r="DF7" i="27"/>
  <c r="O8" i="27"/>
  <c r="DE5" i="27"/>
  <c r="I13" i="27"/>
  <c r="I6" i="27"/>
  <c r="DE13" i="27"/>
  <c r="I7" i="27"/>
  <c r="DD4" i="27"/>
  <c r="RD8" i="26"/>
  <c r="DE4" i="26"/>
  <c r="DF10" i="26"/>
  <c r="I4" i="26"/>
  <c r="DF8" i="26"/>
  <c r="DD6" i="26"/>
  <c r="I7" i="26"/>
  <c r="DD6" i="27"/>
  <c r="M6" i="27"/>
  <c r="DD5" i="27"/>
  <c r="M5" i="27"/>
  <c r="RD6" i="27"/>
  <c r="I4" i="27"/>
  <c r="DD7" i="27"/>
  <c r="M7" i="27"/>
  <c r="K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D10" i="26"/>
  <c r="K8" i="26"/>
  <c r="K6" i="26"/>
  <c r="DD4" i="26"/>
  <c r="M4" i="26"/>
  <c r="K7" i="26"/>
  <c r="I6" i="26"/>
  <c r="I8" i="26"/>
  <c r="K4" i="26"/>
  <c r="TJ15" i="23"/>
  <c r="TN15" i="23" s="1"/>
  <c r="K15" i="23"/>
  <c r="H4" i="27" l="1"/>
  <c r="H6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7" i="27"/>
  <c r="R6" i="27"/>
  <c r="R5" i="27"/>
  <c r="R4" i="26"/>
  <c r="R10" i="26"/>
  <c r="R8" i="26"/>
  <c r="N15" i="23"/>
  <c r="H8" i="27" l="1"/>
  <c r="H7" i="27"/>
  <c r="H5" i="27"/>
  <c r="H6" i="26"/>
  <c r="H4" i="26"/>
  <c r="H10" i="26"/>
  <c r="S4" i="27"/>
  <c r="E4" i="27"/>
  <c r="T7" i="26"/>
  <c r="E7" i="26"/>
  <c r="S8" i="27"/>
  <c r="T8" i="27"/>
  <c r="E6" i="26"/>
  <c r="E5" i="27"/>
  <c r="S5" i="27"/>
  <c r="T5" i="27"/>
  <c r="E6" i="27"/>
  <c r="T6" i="27"/>
  <c r="S6" i="27"/>
  <c r="E7" i="27"/>
  <c r="S7" i="27"/>
  <c r="T7" i="27"/>
  <c r="S13" i="27"/>
  <c r="T13" i="27"/>
  <c r="T6" i="26"/>
  <c r="S8" i="26"/>
  <c r="T8" i="26"/>
  <c r="S4" i="26"/>
  <c r="T4" i="26"/>
  <c r="E10" i="26"/>
  <c r="S10" i="26"/>
  <c r="T10" i="26"/>
  <c r="E4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C11" i="19" l="1"/>
  <c r="QD11" i="19"/>
  <c r="A9" i="26" a="1"/>
  <c r="A9" i="26" s="1"/>
  <c r="A6" i="27" a="1"/>
  <c r="A6" i="27" s="1"/>
  <c r="A8" i="26" a="1"/>
  <c r="A8" i="26" s="1"/>
  <c r="G11" i="19"/>
  <c r="F11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7" i="26" a="1"/>
  <c r="A7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QD20" i="19" s="1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6" i="19"/>
  <c r="CW16" i="19"/>
  <c r="CX16" i="19"/>
  <c r="CY16" i="19"/>
  <c r="DA16" i="19"/>
  <c r="DB16" i="19"/>
  <c r="PW16" i="19"/>
  <c r="PX16" i="19"/>
  <c r="QD16" i="19" s="1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QD17" i="19" s="1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9" i="19"/>
  <c r="CW9" i="19"/>
  <c r="CX9" i="19"/>
  <c r="CY9" i="19"/>
  <c r="DA9" i="19"/>
  <c r="DB9" i="19"/>
  <c r="PW9" i="19"/>
  <c r="PX9" i="19"/>
  <c r="QD9" i="19" s="1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DC9" i="19" l="1"/>
  <c r="DC17" i="19"/>
  <c r="DC16" i="19"/>
  <c r="DC20" i="19"/>
  <c r="G9" i="19"/>
  <c r="G17" i="19"/>
  <c r="G16" i="19"/>
  <c r="G20" i="19"/>
  <c r="F9" i="19"/>
  <c r="F17" i="19"/>
  <c r="F16" i="19"/>
  <c r="F20" i="19"/>
  <c r="CZ16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6" i="19"/>
  <c r="RE17" i="19"/>
  <c r="QA16" i="19"/>
  <c r="RB16" i="19"/>
  <c r="RA16" i="19"/>
  <c r="P16" i="19"/>
  <c r="DF16" i="19" s="1"/>
  <c r="RF16" i="19"/>
  <c r="N16" i="19"/>
  <c r="DE16" i="19" s="1"/>
  <c r="RE16" i="19"/>
  <c r="L16" i="19"/>
  <c r="DD16" i="19" s="1"/>
  <c r="J16" i="19"/>
  <c r="RC16" i="19"/>
  <c r="QZ17" i="19"/>
  <c r="QA17" i="19"/>
  <c r="P17" i="19"/>
  <c r="DF17" i="19" s="1"/>
  <c r="N17" i="19"/>
  <c r="DE17" i="19" s="1"/>
  <c r="CZ17" i="19"/>
  <c r="RA17" i="19"/>
  <c r="RB17" i="19"/>
  <c r="RF17" i="19"/>
  <c r="L17" i="19"/>
  <c r="DD17" i="19" s="1"/>
  <c r="J17" i="19"/>
  <c r="K17" i="19" s="1"/>
  <c r="RC17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7" i="19"/>
  <c r="RG16" i="19"/>
  <c r="RG9" i="19"/>
  <c r="Q20" i="19"/>
  <c r="DF20" i="19"/>
  <c r="M20" i="19"/>
  <c r="DD20" i="19"/>
  <c r="O16" i="19"/>
  <c r="O20" i="19"/>
  <c r="O9" i="19"/>
  <c r="R9" i="19"/>
  <c r="O17" i="19"/>
  <c r="R17" i="19"/>
  <c r="RD16" i="19"/>
  <c r="I16" i="19"/>
  <c r="I20" i="19"/>
  <c r="Q17" i="19"/>
  <c r="RD9" i="19"/>
  <c r="RD20" i="19"/>
  <c r="K20" i="19"/>
  <c r="Q16" i="19"/>
  <c r="M16" i="19"/>
  <c r="R16" i="19"/>
  <c r="K16" i="19"/>
  <c r="Q9" i="19"/>
  <c r="I17" i="19"/>
  <c r="RD17" i="19"/>
  <c r="M17" i="19"/>
  <c r="I9" i="19"/>
  <c r="M9" i="19"/>
  <c r="K9" i="19"/>
  <c r="H9" i="19" l="1"/>
  <c r="H20" i="19"/>
  <c r="A20" i="19" s="1" a="1"/>
  <c r="A20" i="19" s="1"/>
  <c r="H17" i="19"/>
  <c r="S9" i="19"/>
  <c r="T9" i="19"/>
  <c r="T16" i="19"/>
  <c r="S16" i="19"/>
  <c r="T17" i="19"/>
  <c r="S17" i="19"/>
  <c r="R20" i="19"/>
  <c r="E16" i="19"/>
  <c r="E17" i="19"/>
  <c r="E9" i="19"/>
  <c r="H16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QD10" i="21" s="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QD12" i="19" s="1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DC10" i="21" l="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QD25" i="19" s="1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DC25" i="19" l="1"/>
  <c r="F7" i="22"/>
  <c r="F4" i="24"/>
  <c r="F9" i="22"/>
  <c r="G12" i="23"/>
  <c r="F5" i="22"/>
  <c r="G25" i="19"/>
  <c r="F25" i="19"/>
  <c r="F6" i="24"/>
  <c r="G6" i="24"/>
  <c r="G8" i="24"/>
  <c r="G4" i="24"/>
  <c r="F8" i="24"/>
  <c r="G7" i="23"/>
  <c r="G5" i="23"/>
  <c r="F7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6" i="24"/>
  <c r="I4" i="24"/>
  <c r="J4" i="24"/>
  <c r="TI6" i="24"/>
  <c r="J6" i="24"/>
  <c r="K6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7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7" i="23"/>
  <c r="DB7" i="22"/>
  <c r="DB12" i="22"/>
  <c r="V12" i="22" s="1"/>
  <c r="X12" i="22" s="1"/>
  <c r="DB17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6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7" i="23"/>
  <c r="O7" i="23"/>
  <c r="P7" i="23"/>
  <c r="E5" i="23"/>
  <c r="O5" i="23"/>
  <c r="P5" i="23"/>
  <c r="P12" i="23"/>
  <c r="O12" i="23"/>
  <c r="E8" i="24"/>
  <c r="E12" i="23"/>
  <c r="E6" i="24"/>
  <c r="W7" i="22"/>
  <c r="E7" i="22"/>
  <c r="W6" i="22"/>
  <c r="E4" i="22"/>
  <c r="E25" i="19"/>
  <c r="O8" i="24"/>
  <c r="E13" i="22"/>
  <c r="W13" i="22"/>
  <c r="O4" i="24"/>
  <c r="O6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D23" i="19" l="1"/>
  <c r="DC23" i="19"/>
  <c r="A10" i="24" a="1"/>
  <c r="A10" i="24" s="1"/>
  <c r="A11" i="22" a="1"/>
  <c r="A11" i="22" s="1"/>
  <c r="G23" i="19"/>
  <c r="A10" i="22" a="1"/>
  <c r="A10" i="22" s="1"/>
  <c r="A12" i="22" a="1"/>
  <c r="A12" i="22" s="1"/>
  <c r="A12" i="24" a="1"/>
  <c r="A12" i="24" s="1"/>
  <c r="A6" i="24" a="1"/>
  <c r="A6" i="24" s="1"/>
  <c r="A6" i="23" a="1"/>
  <c r="A6" i="23" s="1"/>
  <c r="A7" i="23" a="1"/>
  <c r="A7" i="23" s="1"/>
  <c r="F23" i="19"/>
  <c r="A5" i="24" a="1"/>
  <c r="A5" i="24" s="1"/>
  <c r="A8" i="24" a="1"/>
  <c r="A8" i="24" s="1"/>
  <c r="A7" i="24" a="1"/>
  <c r="A7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DC18" i="21" s="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DC16" i="21" s="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DC12" i="21" s="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DC11" i="21" s="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DC7" i="21" s="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DC4" i="21" s="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DC8" i="21" s="1"/>
  <c r="CV8" i="21"/>
  <c r="PZ10" i="19"/>
  <c r="PZ8" i="19"/>
  <c r="PZ15" i="19"/>
  <c r="PZ27" i="19"/>
  <c r="PZ7" i="19"/>
  <c r="PZ14" i="19"/>
  <c r="PZ5" i="19"/>
  <c r="PZ13" i="19"/>
  <c r="PZ4" i="19"/>
  <c r="PZ6" i="19"/>
  <c r="CY10" i="19"/>
  <c r="CY8" i="19"/>
  <c r="CY15" i="19"/>
  <c r="CY27" i="19"/>
  <c r="CY7" i="19"/>
  <c r="CY14" i="19"/>
  <c r="CY5" i="19"/>
  <c r="CY13" i="19"/>
  <c r="CY4" i="19"/>
  <c r="CY6" i="19"/>
  <c r="PY4" i="19"/>
  <c r="PY13" i="19"/>
  <c r="PY5" i="19"/>
  <c r="PY14" i="19"/>
  <c r="PY7" i="19"/>
  <c r="PY27" i="19"/>
  <c r="PY15" i="19"/>
  <c r="PY8" i="19"/>
  <c r="PY10" i="19"/>
  <c r="PY6" i="19"/>
  <c r="CX6" i="19"/>
  <c r="CX4" i="19"/>
  <c r="CX13" i="19"/>
  <c r="CX5" i="19"/>
  <c r="CX14" i="19"/>
  <c r="CX7" i="19"/>
  <c r="CX27" i="19"/>
  <c r="CX15" i="19"/>
  <c r="CX8" i="19"/>
  <c r="CX10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5" i="21" l="1"/>
  <c r="DC9" i="21"/>
  <c r="QD13" i="19"/>
  <c r="DC13" i="19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5" i="19"/>
  <c r="QD7" i="19"/>
  <c r="QD5" i="19"/>
  <c r="DC10" i="19"/>
  <c r="QD8" i="19"/>
  <c r="DC15" i="19"/>
  <c r="QD27" i="19"/>
  <c r="DC7" i="19"/>
  <c r="QD14" i="19"/>
  <c r="DC5" i="19"/>
  <c r="DC4" i="19"/>
  <c r="DC27" i="19"/>
  <c r="DC14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4" i="19"/>
  <c r="G8" i="19"/>
  <c r="F13" i="19"/>
  <c r="F6" i="19"/>
  <c r="G13" i="19"/>
  <c r="G10" i="19"/>
  <c r="G15" i="19"/>
  <c r="G7" i="19"/>
  <c r="F10" i="19"/>
  <c r="F15" i="19"/>
  <c r="F7" i="19"/>
  <c r="F5" i="19"/>
  <c r="F8" i="19"/>
  <c r="F27" i="19"/>
  <c r="F14" i="19"/>
  <c r="QA27" i="19"/>
  <c r="CZ5" i="19"/>
  <c r="CZ14" i="19"/>
  <c r="QA14" i="19"/>
  <c r="QA7" i="19"/>
  <c r="QA8" i="19"/>
  <c r="CZ15" i="19"/>
  <c r="CZ4" i="19"/>
  <c r="QA4" i="19"/>
  <c r="QA13" i="19"/>
  <c r="N10" i="19"/>
  <c r="DE10" i="19" s="1"/>
  <c r="CZ10" i="19"/>
  <c r="QA6" i="19"/>
  <c r="QZ18" i="21"/>
  <c r="P5" i="21"/>
  <c r="DF5" i="21" s="1"/>
  <c r="QZ9" i="21"/>
  <c r="RE9" i="21"/>
  <c r="QA15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3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4" i="19"/>
  <c r="RC10" i="19"/>
  <c r="RC4" i="19"/>
  <c r="RC8" i="19"/>
  <c r="RC15" i="19"/>
  <c r="RC13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G6" i="21" s="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5" i="19"/>
  <c r="DE15" i="19" s="1"/>
  <c r="N13" i="19"/>
  <c r="DE13" i="19" s="1"/>
  <c r="N14" i="19"/>
  <c r="DE14" i="19" s="1"/>
  <c r="N5" i="19"/>
  <c r="DE5" i="19" s="1"/>
  <c r="N27" i="19"/>
  <c r="DE27" i="19" s="1"/>
  <c r="N7" i="19"/>
  <c r="DE7" i="19" s="1"/>
  <c r="RE15" i="19"/>
  <c r="RB15" i="19"/>
  <c r="J8" i="19"/>
  <c r="K8" i="19" s="1"/>
  <c r="QZ15" i="19"/>
  <c r="P7" i="19"/>
  <c r="DF7" i="19" s="1"/>
  <c r="RE10" i="19"/>
  <c r="QZ10" i="19"/>
  <c r="RA7" i="19"/>
  <c r="RE8" i="19"/>
  <c r="P15" i="19"/>
  <c r="DF15" i="19" s="1"/>
  <c r="RB27" i="19"/>
  <c r="RB7" i="19"/>
  <c r="RA15" i="19"/>
  <c r="RF10" i="19"/>
  <c r="RB10" i="19"/>
  <c r="P10" i="19"/>
  <c r="DF10" i="19" s="1"/>
  <c r="P14" i="19"/>
  <c r="DF14" i="19" s="1"/>
  <c r="RF8" i="19"/>
  <c r="RB8" i="19"/>
  <c r="RA8" i="19"/>
  <c r="RF15" i="19"/>
  <c r="J15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4" i="19"/>
  <c r="RA14" i="19"/>
  <c r="RE14" i="19"/>
  <c r="QZ14" i="19"/>
  <c r="L14" i="19"/>
  <c r="DD14" i="19" s="1"/>
  <c r="P27" i="19"/>
  <c r="DF27" i="19" s="1"/>
  <c r="J10" i="19"/>
  <c r="L7" i="19"/>
  <c r="DD7" i="19" s="1"/>
  <c r="J14" i="19"/>
  <c r="L27" i="19"/>
  <c r="DD27" i="19" s="1"/>
  <c r="RF14" i="19"/>
  <c r="L15" i="19"/>
  <c r="DD15" i="19" s="1"/>
  <c r="J7" i="19"/>
  <c r="L8" i="19"/>
  <c r="DD8" i="19" s="1"/>
  <c r="J27" i="19"/>
  <c r="RF5" i="19"/>
  <c r="RE5" i="19"/>
  <c r="P13" i="19"/>
  <c r="DF13" i="19" s="1"/>
  <c r="QZ4" i="19"/>
  <c r="RE6" i="19"/>
  <c r="L6" i="19"/>
  <c r="DD6" i="19" s="1"/>
  <c r="QZ13" i="19"/>
  <c r="RF4" i="19"/>
  <c r="P6" i="19"/>
  <c r="DF6" i="19" s="1"/>
  <c r="RA13" i="19"/>
  <c r="RF6" i="19"/>
  <c r="RF13" i="19"/>
  <c r="L5" i="19"/>
  <c r="DD5" i="19" s="1"/>
  <c r="RA4" i="19"/>
  <c r="RB4" i="19"/>
  <c r="RE13" i="19"/>
  <c r="P5" i="19"/>
  <c r="DF5" i="19" s="1"/>
  <c r="QZ6" i="19"/>
  <c r="J5" i="19"/>
  <c r="QZ5" i="19"/>
  <c r="RA6" i="19"/>
  <c r="RB6" i="19"/>
  <c r="J13" i="19"/>
  <c r="RA5" i="19"/>
  <c r="RB5" i="19"/>
  <c r="RB13" i="19"/>
  <c r="RE4" i="19"/>
  <c r="L13" i="19"/>
  <c r="DD13" i="19" s="1"/>
  <c r="RG5" i="19" l="1"/>
  <c r="RG8" i="21"/>
  <c r="RG8" i="19"/>
  <c r="RG4" i="21"/>
  <c r="RG16" i="21"/>
  <c r="RG9" i="21"/>
  <c r="RG11" i="21"/>
  <c r="RG7" i="21"/>
  <c r="RG12" i="21"/>
  <c r="RG18" i="21"/>
  <c r="RG10" i="19"/>
  <c r="RG7" i="19"/>
  <c r="RG6" i="19"/>
  <c r="RG14" i="19"/>
  <c r="RG13" i="19"/>
  <c r="RG27" i="19"/>
  <c r="RG4" i="19"/>
  <c r="RG15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4" i="19"/>
  <c r="R14" i="19"/>
  <c r="O6" i="19"/>
  <c r="O8" i="19"/>
  <c r="O13" i="19"/>
  <c r="O15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3" i="19"/>
  <c r="M6" i="19"/>
  <c r="R10" i="19"/>
  <c r="M5" i="19"/>
  <c r="Q15" i="19"/>
  <c r="Q8" i="19"/>
  <c r="Q7" i="19"/>
  <c r="Q5" i="19"/>
  <c r="M5" i="21"/>
  <c r="M12" i="21"/>
  <c r="I9" i="21"/>
  <c r="RD12" i="21"/>
  <c r="RD16" i="21"/>
  <c r="I5" i="21"/>
  <c r="I8" i="19"/>
  <c r="I15" i="19"/>
  <c r="I14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3" i="19"/>
  <c r="K15" i="19"/>
  <c r="I10" i="19"/>
  <c r="RD11" i="21"/>
  <c r="M16" i="21"/>
  <c r="RD14" i="19"/>
  <c r="I13" i="19"/>
  <c r="I27" i="19"/>
  <c r="I5" i="19"/>
  <c r="M11" i="21"/>
  <c r="I11" i="21"/>
  <c r="I4" i="21"/>
  <c r="I12" i="21"/>
  <c r="I16" i="21"/>
  <c r="RD4" i="19"/>
  <c r="RD27" i="19"/>
  <c r="RD13" i="19"/>
  <c r="I6" i="19"/>
  <c r="RD7" i="19"/>
  <c r="RD6" i="19"/>
  <c r="RD10" i="19"/>
  <c r="RD15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4" i="19"/>
  <c r="M10" i="19"/>
  <c r="Q10" i="19"/>
  <c r="M7" i="19"/>
  <c r="M8" i="19"/>
  <c r="M14" i="19"/>
  <c r="M15" i="19"/>
  <c r="K14" i="19"/>
  <c r="Q27" i="19"/>
  <c r="M27" i="19"/>
  <c r="K27" i="19"/>
  <c r="K10" i="19"/>
  <c r="K7" i="19"/>
  <c r="Q6" i="19"/>
  <c r="M13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4" i="19"/>
  <c r="H7" i="19"/>
  <c r="H13" i="19"/>
  <c r="H8" i="19"/>
  <c r="H6" i="19"/>
  <c r="T11" i="21"/>
  <c r="S11" i="21"/>
  <c r="T12" i="21"/>
  <c r="S12" i="21"/>
  <c r="T16" i="21"/>
  <c r="S16" i="21"/>
  <c r="S14" i="19"/>
  <c r="T14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4" i="19"/>
  <c r="R7" i="19"/>
  <c r="R15" i="19"/>
  <c r="R8" i="19"/>
  <c r="R27" i="19"/>
  <c r="R13" i="19"/>
  <c r="R5" i="19"/>
  <c r="H7" i="21" l="1"/>
  <c r="H12" i="21"/>
  <c r="H8" i="21"/>
  <c r="H5" i="21"/>
  <c r="H11" i="21"/>
  <c r="H16" i="21"/>
  <c r="A16" i="21" s="1" a="1"/>
  <c r="A16" i="21" s="1"/>
  <c r="H15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3" i="19"/>
  <c r="T13" i="19"/>
  <c r="E27" i="19"/>
  <c r="S27" i="19"/>
  <c r="T27" i="19"/>
  <c r="E15" i="19"/>
  <c r="S15" i="19"/>
  <c r="T15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3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8" i="19" l="1" a="1"/>
  <c r="A18" i="19" s="1"/>
  <c r="A15" i="19" a="1"/>
  <c r="A15" i="19" s="1"/>
  <c r="A4" i="19" a="1"/>
  <c r="A4" i="19" s="1"/>
  <c r="A11" i="19" a="1"/>
  <c r="A11" i="19" s="1"/>
  <c r="A17" i="19" a="1"/>
  <c r="A17" i="19" s="1"/>
  <c r="A9" i="19" a="1"/>
  <c r="A9" i="19" s="1"/>
  <c r="A16" i="19" a="1"/>
  <c r="A16" i="19" s="1"/>
  <c r="A12" i="19" a="1"/>
  <c r="A12" i="19" s="1"/>
  <c r="A14" i="19" a="1"/>
  <c r="A14" i="19" s="1"/>
  <c r="A6" i="19" a="1"/>
  <c r="A6" i="19" s="1"/>
  <c r="A7" i="19" a="1"/>
  <c r="A7" i="19" s="1"/>
  <c r="A5" i="19" a="1"/>
  <c r="A5" i="19" s="1"/>
  <c r="A8" i="19" a="1"/>
  <c r="A8" i="19" s="1"/>
  <c r="A13" i="19" a="1"/>
  <c r="A13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<sst xmlns="http://schemas.openxmlformats.org/spreadsheetml/2006/main" count="5196" uniqueCount="253">
  <si>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</si>
  <si>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</si>
  <si>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</si>
  <si>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</si>
  <si>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</si>
  <si>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</si>
  <si>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</si>
  <si>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</si>
  <si>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</si>
  <si>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</si>
  <si>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</si>
  <si>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</si>
  <si>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</si>
  <si>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</si>
  <si>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</si>
  <si>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</si>
  <si>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</si>
  <si>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</si>
  <si>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</si>
  <si>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</si>
  <si>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</si>
  <si>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</si>
  <si>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</si>
  <si>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</si>
  <si>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</si>
  <si>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</si>
  <si>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</si>
  <si>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</si>
  <si>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</si>
  <si>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</si>
  <si>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</si>
  <si>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</si>
  <si>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</si>
  <si>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</si>
  <si>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</si>
  <si>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</si>
  <si>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</si>
  <si>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</si>
  <si>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</si>
  <si>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</si>
  <si>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</si>
  <si>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</si>
  <si>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</si>
  <si>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</si>
  <si>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</si>
  <si>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</si>
  <si>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</si>
  <si>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</si>
  <si>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</si>
  <si>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</si>
  <si>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</si>
  <si>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</si>
  <si>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</si>
  <si>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</si>
  <si>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</si>
  <si>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</si>
  <si>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</si>
  <si>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</si>
  <si>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</si>
  <si>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</si>
  <si>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</si>
  <si>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</si>
  <si>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</si>
  <si>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</si>
  <si>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</si>
  <si>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</si>
  <si>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</si>
  <si>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</si>
  <si>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</si>
  <si>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</si>
  <si>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</si>
  <si>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</si>
  <si>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</si>
  <si>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</si>
  <si>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</si>
  <si>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</si>
  <si>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</si>
  <si>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</si>
  <si>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</si>
  <si>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</si>
  <si>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</si>
  <si>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</si>
  <si>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</si>
  <si>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</si>
  <si>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</si>
  <si>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</si>
  <si>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</si>
  <si>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</si>
  <si>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</si>
  <si>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</si>
  <si>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</si>
  <si>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</si>
  <si>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</si>
  <si>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</si>
  <si>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</si>
  <si>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</si>
  <si>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</si>
  <si>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</si>
  <si>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</si>
  <si>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</si>
  <si>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</si>
  <si>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</si>
  <si>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</si>
  <si>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</si>
  <si>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</si>
  <si>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</si>
  <si>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</si>
  <si>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</si>
  <si>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</si>
  <si>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</si>
  <si>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</si>
  <si>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</si>
  <si>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</si>
  <si>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</si>
  <si>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</si>
  <si>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</si>
  <si>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</si>
  <si>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</si>
  <si>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</si>
  <si>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</si>
  <si>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</si>
  <si>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</si>
  <si>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</si>
  <si>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</si>
  <si>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</si>
  <si>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</si>
  <si>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</si>
  <si>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</si>
  <si>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</si>
  <si>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</si>
  <si>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</si>
  <si>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</si>
  <si>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</si>
  <si>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</si>
  <si>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</si>
  <si>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</si>
  <si>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</si>
  <si>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</si>
  <si>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</si>
  <si>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</si>
  <si>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</si>
  <si>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</si>
  <si>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</si>
  <si>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</si>
  <si>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</si>
  <si>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</si>
  <si>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</si>
  <si>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</si>
  <si>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</si>
  <si>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</si>
  <si>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</si>
  <si>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</si>
  <si>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</si>
  <si>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</si>
  <si>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</si>
  <si>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</si>
  <si>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</si>
  <si>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</si>
  <si>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</si>
  <si>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</si>
  <si>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</si>
  <si>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</si>
  <si>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</si>
  <si>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</si>
  <si>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</si>
  <si>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</si>
  <si>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</si>
  <si>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</si>
  <si>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</si>
  <si>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</si>
  <si>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</si>
  <si>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</si>
  <si>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</si>
  <si>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</si>
  <si>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</si>
  <si>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</si>
  <si>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</si>
  <si>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</si>
  <si>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</si>
  <si>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</si>
  <si>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</si>
  <si>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</si>
  <si>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</si>
  <si>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</si>
  <si>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</si>
  <si>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</si>
  <si>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</si>
  <si>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</si>
  <si>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</si>
  <si>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</si>
  <si>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</si>
  <si>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</si>
  <si>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</si>
  <si>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</si>
  <si>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</si>
  <si>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</si>
  <si>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</si>
  <si>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</si>
  <si>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</si>
  <si>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</si>
  <si>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</si>
  <si>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</si>
  <si>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</si>
  <si>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</si>
  <si>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</si>
  <si>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</si>
  <si>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</si>
  <si>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</si>
  <si>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</si>
  <si>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</si>
  <si>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</si>
  <si>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</si>
  <si>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</si>
  <si>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</si>
  <si>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</si>
  <si>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</si>
  <si>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</si>
  <si>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</si>
  <si>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</si>
  <si>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</si>
  <si>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</si>
  <si>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</si>
  <si>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</si>
  <si>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</si>
  <si>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</si>
  <si>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</si>
  <si>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</si>
  <si>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</si>
  <si>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</si>
  <si>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</si>
  <si>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</si>
  <si>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</si>
  <si>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</si>
  <si>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</si>
  <si>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</si>
  <si>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</si>
  <si>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</si>
  <si>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</si>
  <si>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</si>
  <si>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</si>
  <si>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</si>
  <si>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</si>
  <si>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</si>
  <si>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</si>
  <si>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</si>
  <si>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</si>
  <si>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</si>
  <si>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</si>
  <si>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</si>
  <si>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</si>
  <si>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</t>
  </si>
  <si>
    <t>2023 World Cup BUL (Oct 7)</t>
  </si>
  <si>
    <t>2023 World Cup BUL (Oct 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</si>
</sst>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45207</v>
      </c>
      <c r="C66" s="65"/>
    </row>
    <row r="67" spans="1:3" x14ac:dyDescent="0.2">
      <c r="B67" t="s">
        <v>250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175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212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211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213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220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227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240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251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271.660025235006</v>
      </c>
      <c r="F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57.769999999999996</v>
      </c>
      <c r="Q4" s="8" t="str">
        <f>IF(P4="","",IF(P4=CZ4,$CA$1,IF(P4=BY4,$AZ$1,IF(P4=AX4,$Y$1,""))))</f>
        <v>2023 Domestic 3rd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>IF(MAX(DB4,DC4)&gt;0,MAX(DB4,DC4),"")</f>
        <v>19.310000000000002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>IF(AA4&gt;0,AA4,"")</f>
        <v>16.649999999999999</v>
      </c>
      <c r="AP4" s="39">
        <f>IF(AB4&gt;0,AB4,"")</f>
        <v>17.14</v>
      </c>
      <c r="AQ4" s="41">
        <f>IF(SUM(Y4:AB4)-AC4&gt;0,SUM(Y4:AB4)-AC4,"")</f>
        <v>59.84</v>
      </c>
      <c r="AR4" s="41">
        <f>IF(AF4&gt;0,AF4,"")</f>
        <v>6.5</v>
      </c>
      <c r="AS4" s="41">
        <f>IF(AG4&gt;0,AG4,"")</f>
        <v>6.27</v>
      </c>
      <c r="AT4" s="41">
        <f>IF(SUM(AD4:AG4)-AH4&gt;0,SUM(AD4:AG4)-AH4,"")</f>
        <v>21.619999999999997</v>
      </c>
      <c r="AU4" s="41">
        <f>IF(AQ4="","",MAX(AQ4,AT4))</f>
        <v>59.84</v>
      </c>
      <c r="AV4" s="41">
        <f>IF(AK4&gt;0,AK4,"")</f>
        <v>15.75</v>
      </c>
      <c r="AW4" s="41">
        <f>IF(AL4&gt;0,AL4,"")</f>
        <v>16.28</v>
      </c>
      <c r="AX4" s="41">
        <f>IF(SUM(AI4:AL4)-AM4&gt;0,SUM(AI4:AL4)-AM4,"")</f>
        <v>55.730000000000004</v>
      </c>
      <c r="AY4" s="41">
        <f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>IF(BB4&gt;0,BB4,"")</f>
        <v>2</v>
      </c>
      <c r="BQ4" s="40">
        <f>IF(BC4&gt;0,BC4,"")</f>
        <v>1.78</v>
      </c>
      <c r="BR4" s="11">
        <f>IF(SUM(AZ4:BC4)-BD4&gt;0,SUM(AZ4:BC4)-BD4,"")</f>
        <v>6.58</v>
      </c>
      <c r="BS4" s="11">
        <f>IF(BG4&gt;0,BG4,"")</f>
        <v>2</v>
      </c>
      <c r="BT4" s="11">
        <f>IF(BH4&gt;0,BH4,"")</f>
        <v>1.78</v>
      </c>
      <c r="BU4" s="11">
        <f>IF(SUM(BE4:BH4)-BI4&gt;0,SUM(BE4:BH4)-BI4,"")</f>
        <v>6.48</v>
      </c>
      <c r="BV4" s="11">
        <f>IF(BR4="","",MAX(BR4,BU4))</f>
        <v>6.58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>IF(CC4&gt;0,CC4,"")</f>
        <v>11.8</v>
      </c>
      <c r="CR4" s="39">
        <f>IF(CD4&gt;0,CD4,"")</f>
        <v>11.85</v>
      </c>
      <c r="CS4" s="41">
        <f>IF(SUM(CA4:CD4)-CE4&gt;0,SUM(CA4:CD4)-CE4,"")</f>
        <v>40.85</v>
      </c>
      <c r="CT4" s="41">
        <f>IF(CH4&gt;0,CH4,"")</f>
        <v>16.5</v>
      </c>
      <c r="CU4" s="41">
        <f>IF(CI4&gt;0,CI4,"")</f>
        <v>16.649999999999999</v>
      </c>
      <c r="CV4" s="41">
        <f>IF(SUM(CF4:CI4)-CJ4&gt;0,SUM(CF4:CI4)-CJ4,"")</f>
        <v>58.85</v>
      </c>
      <c r="CW4" s="41">
        <f>IF(CS4="","",MAX(CS4,CV4))</f>
        <v>58.85</v>
      </c>
      <c r="CX4" s="41">
        <f>IF(CM4&gt;0,CM4,"")</f>
        <v>16.5</v>
      </c>
      <c r="CY4" s="41">
        <f>IF(CN4&gt;0,CN4,"")</f>
        <v>16.77</v>
      </c>
      <c r="CZ4" s="41">
        <f>IF(SUM(CK4:CN4)-CO4&gt;0,SUM(CK4:CN4)-CO4,"")</f>
        <v>57.769999999999996</v>
      </c>
      <c r="DA4" s="41">
        <f>IF(SUM(CW4,CZ4)&gt;0,SUM(CW4,CZ4),"")</f>
        <v>116.62</v>
      </c>
      <c r="DB4" s="52">
        <f>IF(MAX(ED4,FL4,GT4,IB4,JJ4,KR4,LZ4,NH4,OP4,PX4,RF4,SN4)-IF(N4="",0,N4)&gt;0.001,MAX(ED4,FL4,GT4,IB4,JJ4,KR4,LZ4,NH4,OP4,PX4,RF4,SN4)-IF(N4="",0,N4),"")</f>
        <v>19.310000000000002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IF(SUM(ED4,EG4,EJ4)&gt;0,SUM(ED4,EG4,EJ4),"")</f>
        <v>178.62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IF(SUM(FL4,FO4,FR4)&gt;0,SUM(FL4,FO4,FR4),"")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IF(SUM(JJ4,JM4,JP4)&gt;0,SUM(JJ4,JM4,JP4),"")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IF(SUM(KR4,KU4,KX4)&gt;0,SUM(KR4,KU4,KX4),"")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IF(SUM(LZ4,MC4,MF4)&gt;0,SUM(LZ4,MC4,MF4),"")</f>
        <v>176.17000000000002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>
        <v>15.7</v>
      </c>
      <c r="OY4" s="18">
        <v>9.1</v>
      </c>
      <c r="OZ4" s="18">
        <v>16.5</v>
      </c>
      <c r="PA4" s="18">
        <v>16.47</v>
      </c>
      <c r="PB4" s="18">
        <v>0</v>
      </c>
      <c r="PC4" s="18">
        <v>15.4</v>
      </c>
      <c r="PD4" s="18">
        <v>8.8000000000000007</v>
      </c>
      <c r="PE4" s="18">
        <v>16.5</v>
      </c>
      <c r="PF4" s="18">
        <v>16.48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>IF(OZ4&gt;0,OZ4,"")</f>
        <v>16.5</v>
      </c>
      <c r="PS4" s="11">
        <f>IF(PA4&gt;0,PA4,"")</f>
        <v>16.47</v>
      </c>
      <c r="PT4" s="11">
        <f>IF(SUM(OX4:PA4)-PB4&gt;0,SUM(OX4:PA4)-PB4,"")</f>
        <v>57.769999999999996</v>
      </c>
      <c r="PU4" s="11">
        <f>IF(PE4&gt;0,PE4,"")</f>
        <v>16.5</v>
      </c>
      <c r="PV4" s="11">
        <f>IF(PF4&gt;0,PF4,"")</f>
        <v>16.48</v>
      </c>
      <c r="PW4" s="11">
        <f>IF(SUM(PC4:PF4)-PG4&gt;0,SUM(PC4:PF4)-PG4,"")</f>
        <v>57.180000000000007</v>
      </c>
      <c r="PX4" s="11">
        <f>IF(MAX(PT4,PW4)&gt;0,MAX(PT4,PW4),"")</f>
        <v>57.769999999999996</v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>
        <f>IF(SUM(PX4,QA4,QD4)&gt;0,SUM(PX4,QA4,QD4),"")</f>
        <v>57.769999999999996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6.65</v>
      </c>
      <c r="SW4" s="23">
        <f>IF($CP4="P",CB4,(CB4+BA4)/2)</f>
        <v>3.35</v>
      </c>
      <c r="SX4" s="23">
        <f>IF($CP4="P",CC4,(CC4+BB4)/2)</f>
        <v>6.9</v>
      </c>
      <c r="SY4" s="23">
        <f>IF($CP4="P",CD4,(CD4+BC4)/2)</f>
        <v>6.8149999999999995</v>
      </c>
      <c r="SZ4" s="23">
        <f>IF($CP4="P",CE4,(CE4+BD4)/2)</f>
        <v>0</v>
      </c>
      <c r="TA4" s="23">
        <f>IF($CP4="P",CF4,(CF4+BE4)/2)</f>
        <v>9.1</v>
      </c>
      <c r="TB4" s="23">
        <f>IF($CP4="P",CG4,(CG4+BF4)/2)</f>
        <v>5.0999999999999996</v>
      </c>
      <c r="TC4" s="23">
        <f>IF($CP4="P",CH4,(CH4+BG4)/2)</f>
        <v>9.25</v>
      </c>
      <c r="TD4" s="23">
        <f>IF($CP4="P",CI4,(CI4+BH4)/2)</f>
        <v>9.2149999999999999</v>
      </c>
      <c r="TE4" s="23">
        <f>IF($CP4="P",CJ4,(CJ4+BI4)/2)</f>
        <v>0</v>
      </c>
      <c r="TF4" s="23">
        <f>IF($CP4="P",CK4,(CK4+BJ4)/2)</f>
        <v>8.1</v>
      </c>
      <c r="TG4" s="23">
        <f>IF($CP4="P",CL4,(CL4+BK4)/2)</f>
        <v>4.1500000000000004</v>
      </c>
      <c r="TH4" s="23">
        <f>IF($CP4="P",CM4,(CM4+BL4)/2)</f>
        <v>8.25</v>
      </c>
      <c r="TI4" s="23">
        <f>IF($CP4="P",CN4,(CN4+BM4)/2)</f>
        <v>8.3849999999999998</v>
      </c>
      <c r="TJ4" s="23">
        <f>IF($CP4="P",CO4,(CO4+BN4)/2)</f>
        <v>0</v>
      </c>
      <c r="TK4" s="28" t="s">
        <v>57</v>
      </c>
      <c r="TL4" s="41">
        <f>IF(SX4&gt;0,SX4,"")</f>
        <v>6.9</v>
      </c>
      <c r="TM4" s="41">
        <f>IF(SY4&gt;0,SY4,"")</f>
        <v>6.8149999999999995</v>
      </c>
      <c r="TN4" s="41">
        <f>IF(SUM(SV4:SY4)-SZ4&gt;0,SUM(SV4:SY4)-SZ4,"")</f>
        <v>23.714999999999996</v>
      </c>
      <c r="TO4" s="41">
        <f>IF(TC4&gt;0,TC4,"")</f>
        <v>9.25</v>
      </c>
      <c r="TP4" s="41">
        <f>IF(TD4&gt;0,TD4,"")</f>
        <v>9.2149999999999999</v>
      </c>
      <c r="TQ4" s="41">
        <f>IF(SUM(TA4:TD4)-TE4&gt;0,SUM(TA4:TD4)-TE4,"")</f>
        <v>32.664999999999999</v>
      </c>
      <c r="TR4" s="41">
        <f>IF(MAX(TN4,TQ4)&gt;0,MAX(TN4,TQ4),"")</f>
        <v>32.664999999999999</v>
      </c>
      <c r="TS4" s="41">
        <f>IF(TH4&gt;0,TH4,"")</f>
        <v>8.25</v>
      </c>
      <c r="TT4" s="41">
        <f>IF(TI4&gt;0,TI4,"")</f>
        <v>8.3849999999999998</v>
      </c>
      <c r="TU4" s="41">
        <f>IF(SUM(TF4:TI4)-TJ4&gt;0,SUM(TF4:TI4)-TJ4,"")</f>
        <v>28.884999999999998</v>
      </c>
      <c r="TV4" s="41">
        <f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>SUM(J5:V5)+SUM(J5:T5)*0.0000001+SUM(J5)*0.0000000000001</f>
        <v>269.64002678200592</v>
      </c>
      <c r="F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G5" s="3" t="str">
        <f>IF(OR(AND(AQ5&gt;=AY$30,AQ5&lt;&gt;"",AN5=""),AND(AT5&gt;=AY$30,AT5&lt;&gt;"",AN5=""),AND(AX5&gt;=AY$30,AX5&lt;&gt;"",AN5=""),AND(BR5&gt;=BZ$30,BR5&lt;&gt;"",BO5=""),AND(BU5&gt;=BZ$30,BU5&lt;&gt;"",BO5=""),AND(BY5&gt;=BZ$30,BY5&lt;&gt;"",BO5=""),AND(CS5&gt;=DA$30,CS5&lt;&gt;"",CP5=""),AND(CV5&gt;=DA$30,CV5&lt;&gt;"",CP5=""),AND(CZ5&gt;=DA$30,CZ5&lt;&gt;"",CP5=""),AND(DZ5&gt;=EK$30,DZ5&lt;&gt;""),AND(EC5&gt;=EK$30,EC5&lt;&gt;""),AND(EG5&gt;=EK$30,EG5&lt;&gt;""),AND(EJ5&gt;=EK$30,EJ5&lt;&gt;""),AND(FH5&gt;=FS$30,FH5&lt;&gt;""),AND(FK5&gt;=FS$30,FK5&lt;&gt;""),AND(FO5&gt;=FS$30,FO5&lt;&gt;""),AND(FR5&gt;=FS$30,FR5&lt;&gt;""),AND(GP5&gt;=HA$30,GP5&lt;&gt;""),AND(GS5&gt;=HA$30,GS5&lt;&gt;""),AND(GW5&gt;=HA$30,GW5&lt;&gt;""),AND(GZ5&gt;=HA$30,GZ5&lt;&gt;""),AND(HX5&gt;=II$30,HX5&lt;&gt;""),AND(IA5&gt;=II$30,IA5&lt;&gt;""),AND(IE5&gt;=II$30,IE5&lt;&gt;""),AND(IH5&gt;=II$30,IH5&lt;&gt;""),AND(JF5&gt;=JQ$30,JF5&lt;&gt;""),AND(JI5&gt;=JQ$30,JI5&lt;&gt;""),AND(JM5&gt;=JQ$30,JM5&lt;&gt;""),AND(JP5&gt;=JQ$30,JP5&lt;&gt;""),AND(KN5&gt;=KY$30,KN5&lt;&gt;""),AND(KQ5&gt;=KY$30,KQ5&lt;&gt;""),AND(KU5&gt;=KY$30,KU5&lt;&gt;""),AND(KX5&gt;=KY$30,KX5&lt;&gt;""),AND(LV5&gt;=MG$30,LV5&lt;&gt;""),AND(LY5&gt;=MG$30,LY5&lt;&gt;""),AND(MC5&gt;=MG$30,MC5&lt;&gt;""),AND(MF5&gt;=MG$30,MF5&lt;&gt;""),AND(ND5&gt;=NO$30,ND5&lt;&gt;""),AND(NG5&gt;=NO$30,NG5&lt;&gt;""),AND(NK5&gt;=NO$30,NK5&lt;&gt;""),AND(NN5&gt;=NO$30,NN5&lt;&gt;""),AND(OL5&gt;=OW$30,OL5&lt;&gt;""),AND(OO5&gt;=OW$30,OO5&lt;&gt;""),AND(OS5&gt;=OW$30,OS5&lt;&gt;""),AND(OV5&gt;=OW$30,OV5&lt;&gt;""),AND(PT5&gt;=QE$30,PT5&lt;&gt;""),AND(PW5&gt;=QE$30,PW5&lt;&gt;""),AND(QA5&gt;=QE$30,QA5&lt;&gt;""),AND(QD5&gt;=QE$30,QD5&lt;&gt;""),AND(RB5&gt;=RM$30,RB5&lt;&gt;""),AND(RE5&gt;=RM$30,RE5&lt;&gt;""),AND(RI5&gt;=RM$30,RI5&lt;&gt;""),AND(RL5&gt;=RM$30,RL5&lt;&gt;""),AND(SJ5&gt;=SU$30,SJ5&lt;&gt;""),AND(SM5&gt;=SU$30,SM5&lt;&gt;""),AND(SQ5&gt;=SU$30,SQ5&lt;&gt;""),AND(ST5&gt;=SU$30,ST5&lt;&gt;"")),"P","")</f>
        <v>P</v>
      </c>
      <c r="H5" s="37" t="str">
        <f>IF(AND(G5="P",F5=""),"No DD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Merit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Excellence",IF(I5="P","Worlds Team",IF(F5="P","National Team","")))))</f>
        <v>Merit</v>
      </c>
      <c r="I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J5" s="8">
        <f>IF(COUNT(AQ5,AT5,BR5,BU5,CS5,CV5)&gt;0,LARGE((AQ5,AT5,BR5,BU5,CS5,CV5),1),0)</f>
        <v>58.83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58.08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56.63000000000001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59.42</v>
      </c>
      <c r="Q5" s="8" t="str">
        <f>IF(P5="","",IF(P5=CZ5,$CA$1,IF(P5=BY5,$AZ$1,IF(P5=AX5,$Y$1,""))))</f>
        <v>2023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&gt;0,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,0)</f>
        <v>17.36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1.8199999999999932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>IF(AA5&gt;0,AA5,"")</f>
        <v>10.85</v>
      </c>
      <c r="AP5" s="39">
        <f>IF(AB5&gt;0,AB5,"")</f>
        <v>11.115</v>
      </c>
      <c r="AQ5" s="41">
        <f>IF(SUM(Y5:AB5)-AC5&gt;0,SUM(Y5:AB5)-AC5,"")</f>
        <v>38.265000000000001</v>
      </c>
      <c r="AR5" s="41">
        <f>IF(AF5&gt;0,AF5,"")</f>
        <v>15.35</v>
      </c>
      <c r="AS5" s="41">
        <f>IF(AG5&gt;0,AG5,"")</f>
        <v>17.25</v>
      </c>
      <c r="AT5" s="41">
        <f>IF(SUM(AD5:AG5)-AH5&gt;0,SUM(AD5:AG5)-AH5,"")</f>
        <v>56.45</v>
      </c>
      <c r="AU5" s="41">
        <f>IF(AQ5="","",MAX(AQ5,AT5))</f>
        <v>56.45</v>
      </c>
      <c r="AV5" s="41">
        <f>IF(AK5&gt;0,AK5,"")</f>
        <v>16.2</v>
      </c>
      <c r="AW5" s="41">
        <f>IF(AL5&gt;0,AL5,"")</f>
        <v>17.36</v>
      </c>
      <c r="AX5" s="41">
        <f>IF(SUM(AI5:AL5)-AM5&gt;0,SUM(AI5:AL5)-AM5,"")</f>
        <v>58.41</v>
      </c>
      <c r="AY5" s="41">
        <f>IF(SUM(AU5,AX5)&gt;0,SUM(AU5,AX5),"")</f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>IF(BB5&gt;0,BB5,"")</f>
        <v>2.2000000000000002</v>
      </c>
      <c r="BQ5" s="40">
        <f>IF(BC5&gt;0,BC5,"")</f>
        <v>1.83</v>
      </c>
      <c r="BR5" s="11">
        <f>IF(SUM(AZ5:BC5)-BD5&gt;0,SUM(AZ5:BC5)-BD5,"")</f>
        <v>6.6300000000000008</v>
      </c>
      <c r="BS5" s="11">
        <f>IF(BG5&gt;0,BG5,"")</f>
        <v>16.3</v>
      </c>
      <c r="BT5" s="11">
        <f>IF(BH5&gt;0,BH5,"")</f>
        <v>16.23</v>
      </c>
      <c r="BU5" s="11">
        <f>IF(SUM(BE5:BH5)-BI5&gt;0,SUM(BE5:BH5)-BI5,"")</f>
        <v>56.63000000000001</v>
      </c>
      <c r="BV5" s="11">
        <f>IF(BR5="","",MAX(BR5,BU5))</f>
        <v>56.63000000000001</v>
      </c>
      <c r="BW5" s="11">
        <f>IF(BL5&gt;0,BL5,"")</f>
        <v>17.100000000000001</v>
      </c>
      <c r="BX5" s="11">
        <f>IF(BM5&gt;0,BM5,"")</f>
        <v>16.62</v>
      </c>
      <c r="BY5" s="11">
        <f>IF(SUM(BJ5:BM5)-BN5&gt;0,SUM(BJ5:BM5)-BN5,"")</f>
        <v>59.42</v>
      </c>
      <c r="BZ5" s="11">
        <f>IF(SUM(BV5,BY5)&gt;0,SUM(BV5,BY5),"")</f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>IF(CC5&gt;0,CC5,"")</f>
        <v>17.100000000000001</v>
      </c>
      <c r="CR5" s="39">
        <f>IF(CD5&gt;0,CD5,"")</f>
        <v>17.23</v>
      </c>
      <c r="CS5" s="41">
        <f>IF(SUM(CA5:CD5)-CE5&gt;0,SUM(CA5:CD5)-CE5,"")</f>
        <v>58.83</v>
      </c>
      <c r="CT5" s="41">
        <f>IF(CH5&gt;0,CH5,"")</f>
        <v>16.7</v>
      </c>
      <c r="CU5" s="41">
        <f>IF(CI5&gt;0,CI5,"")</f>
        <v>17.079999999999998</v>
      </c>
      <c r="CV5" s="41">
        <f>IF(SUM(CF5:CI5)-CJ5&gt;0,SUM(CF5:CI5)-CJ5,"")</f>
        <v>58.08</v>
      </c>
      <c r="CW5" s="41">
        <f>IF(CS5="","",MAX(CS5,CV5))</f>
        <v>58.83</v>
      </c>
      <c r="CX5" s="41">
        <f>IF(CM5&gt;0,CM5,"")</f>
        <v>17.5</v>
      </c>
      <c r="CY5" s="41">
        <f>IF(CN5&gt;0,CN5,"")</f>
        <v>17.07</v>
      </c>
      <c r="CZ5" s="41">
        <f>IF(SUM(CK5:CN5)-CO5&gt;0,SUM(CK5:CN5)-CO5,"")</f>
        <v>57.97</v>
      </c>
      <c r="DA5" s="41">
        <f>IF(SUM(CW5,CZ5)&gt;0,SUM(CW5,CZ5),"")</f>
        <v>116.8</v>
      </c>
      <c r="DB5" s="52">
        <f>IF(MAX(ED5,FL5,GT5,IB5,JJ5,KR5,LZ5,NH5,OP5,PX5,RF5,SN5)-IF(N5="",0,N5)&gt;0.001,MAX(ED5,FL5,GT5,IB5,JJ5,KR5,LZ5,NH5,OP5,PX5,RF5,SN5)-IF(N5="",0,N5),"")</f>
        <v>1.8199999999999932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>IF(DF5&gt;0,DF5,"")</f>
        <v>15.6</v>
      </c>
      <c r="DY5" s="41">
        <f>IF(DG5&gt;0,DG5,"")</f>
        <v>17.16</v>
      </c>
      <c r="DZ5" s="41">
        <f>IF(SUM(DD5:DG5)-DH5&gt;0,SUM(DD5:DG5)-DH5,"")</f>
        <v>57.86</v>
      </c>
      <c r="EA5" s="41">
        <f>IF(DK5&gt;0,DK5,"")</f>
        <v>15.6</v>
      </c>
      <c r="EB5" s="41">
        <f>IF(DL5&gt;0,DL5,"")</f>
        <v>17.059999999999999</v>
      </c>
      <c r="EC5" s="41">
        <f>IF(SUM(DI5:DL5)-DM5&gt;0,SUM(DI5:DL5)-DM5,"")</f>
        <v>56.86</v>
      </c>
      <c r="ED5" s="41">
        <f>IF(MAX(DZ5,EC5)&gt;0,MAX(DZ5,EC5),"")</f>
        <v>57.86</v>
      </c>
      <c r="EE5" s="41">
        <f>IF(DP5&gt;0,DP5,"")</f>
        <v>16.2</v>
      </c>
      <c r="EF5" s="41">
        <f>IF(DQ5&gt;0,DQ5,"")</f>
        <v>16.7</v>
      </c>
      <c r="EG5" s="41">
        <f>IF(SUM(DN5:DQ5)-DR5&gt;0,SUM(DN5:DQ5)-DR5,"")</f>
        <v>57.2</v>
      </c>
      <c r="EH5" s="41">
        <f>IF(DU5&gt;0,DU5,"")</f>
        <v>3.8</v>
      </c>
      <c r="EI5" s="41">
        <f>IF(DV5&gt;0,DV5,"")</f>
        <v>3.64</v>
      </c>
      <c r="EJ5" s="41">
        <f>IF(SUM(DS5:DV5)-DW5&gt;0,SUM(DS5:DV5)-DW5,"")</f>
        <v>12.440000000000001</v>
      </c>
      <c r="EK5" s="41">
        <f>IF(SUM(ED5,EG5,EJ5)&gt;0,SUM(ED5,EG5,EJ5),"")</f>
        <v>127.5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5</v>
      </c>
      <c r="IK5" s="17">
        <v>2.7</v>
      </c>
      <c r="IL5" s="17">
        <v>5.0999999999999996</v>
      </c>
      <c r="IM5" s="17">
        <v>5.37</v>
      </c>
      <c r="IN5" s="17">
        <v>0</v>
      </c>
      <c r="IO5" s="17">
        <v>15.2</v>
      </c>
      <c r="IP5" s="17">
        <v>9.1999999999999993</v>
      </c>
      <c r="IQ5" s="17">
        <v>15.6</v>
      </c>
      <c r="IR5" s="17">
        <v>17.079999999999998</v>
      </c>
      <c r="IS5" s="17">
        <v>0</v>
      </c>
      <c r="IT5" s="17"/>
      <c r="IU5" s="17"/>
      <c r="IV5" s="17"/>
      <c r="IW5" s="17"/>
      <c r="IX5" s="17"/>
      <c r="IY5" s="17">
        <v>1.8</v>
      </c>
      <c r="IZ5" s="17">
        <v>0.9</v>
      </c>
      <c r="JA5" s="17">
        <v>2</v>
      </c>
      <c r="JB5" s="17">
        <v>1.71</v>
      </c>
      <c r="JC5" s="17">
        <v>0</v>
      </c>
      <c r="JD5" s="41">
        <f>IF(IL5&gt;0,IL5,"")</f>
        <v>5.0999999999999996</v>
      </c>
      <c r="JE5" s="41">
        <f>IF(IM5&gt;0,IM5,"")</f>
        <v>5.37</v>
      </c>
      <c r="JF5" s="41">
        <f>IF(SUM(IJ5:IM5)-IN5&gt;0,SUM(IJ5:IM5)-IN5,"")</f>
        <v>18.170000000000002</v>
      </c>
      <c r="JG5" s="41">
        <f>IF(IQ5&gt;0,IQ5,"")</f>
        <v>15.6</v>
      </c>
      <c r="JH5" s="41">
        <f>IF(IR5&gt;0,IR5,"")</f>
        <v>17.079999999999998</v>
      </c>
      <c r="JI5" s="41">
        <f>IF(SUM(IO5:IR5)-IS5&gt;0,SUM(IO5:IR5)-IS5,"")</f>
        <v>57.08</v>
      </c>
      <c r="JJ5" s="41">
        <f>IF(MAX(JF5,JI5)&gt;0,MAX(JF5,JI5),"")</f>
        <v>57.08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2</v>
      </c>
      <c r="JO5" s="41">
        <f>IF(JB5&gt;0,JB5,"")</f>
        <v>1.71</v>
      </c>
      <c r="JP5" s="41">
        <f>IF(SUM(IY5:JB5)-JC5&gt;0,SUM(IY5:JB5)-JC5,"")</f>
        <v>6.41</v>
      </c>
      <c r="JQ5" s="41">
        <f>IF(SUM(JJ5,JM5,JP5)&gt;0,SUM(JJ5,JM5,JP5),"")</f>
        <v>63.489999999999995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15.6</v>
      </c>
      <c r="KH5" s="18">
        <v>8.9</v>
      </c>
      <c r="KI5" s="18">
        <v>15.6</v>
      </c>
      <c r="KJ5" s="18">
        <v>17.05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15.6</v>
      </c>
      <c r="KW5" s="11">
        <f>IF(KJ5&gt;0,KJ5,"")</f>
        <v>17.05</v>
      </c>
      <c r="KX5" s="11">
        <f>IF(SUM(KG5:KJ5)-KK5&gt;0,SUM(KG5:KJ5)-KK5,"")</f>
        <v>57.150000000000006</v>
      </c>
      <c r="KY5" s="11">
        <f>IF(SUM(KR5,KU5,KX5)&gt;0,SUM(KR5,KU5,KX5),"")</f>
        <v>57.150000000000006</v>
      </c>
      <c r="KZ5" s="17">
        <v>10.8</v>
      </c>
      <c r="LA5" s="17">
        <v>6.3</v>
      </c>
      <c r="LB5" s="17">
        <v>12.2</v>
      </c>
      <c r="LC5" s="17">
        <v>12.18</v>
      </c>
      <c r="LD5" s="17">
        <v>0</v>
      </c>
      <c r="LE5" s="17">
        <v>14.5</v>
      </c>
      <c r="LF5" s="17">
        <v>9.1</v>
      </c>
      <c r="LG5" s="17">
        <v>16</v>
      </c>
      <c r="LH5" s="17">
        <v>16.62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12.2</v>
      </c>
      <c r="LU5" s="41">
        <f>IF(LC5&gt;0,LC5,"")</f>
        <v>12.18</v>
      </c>
      <c r="LV5" s="41">
        <f>IF(SUM(KZ5:LC5)-LD5&gt;0,SUM(KZ5:LC5)-LD5,"")</f>
        <v>41.480000000000004</v>
      </c>
      <c r="LW5" s="41">
        <f>IF(LG5&gt;0,LG5,"")</f>
        <v>16</v>
      </c>
      <c r="LX5" s="41">
        <f>IF(LH5&gt;0,LH5,"")</f>
        <v>16.62</v>
      </c>
      <c r="LY5" s="41">
        <f>IF(SUM(LE5:LH5)-LI5&gt;0,SUM(LE5:LH5)-LI5,"")</f>
        <v>56.22</v>
      </c>
      <c r="LZ5" s="41">
        <f>IF(MAX(LV5,LY5)&gt;0,MAX(LV5,LY5),"")</f>
        <v>56.22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56.22</v>
      </c>
      <c r="MH5" s="18">
        <v>14.6</v>
      </c>
      <c r="MI5" s="18">
        <v>9.3000000000000007</v>
      </c>
      <c r="MJ5" s="18">
        <v>17.100000000000001</v>
      </c>
      <c r="MK5" s="18">
        <v>17.100000000000001</v>
      </c>
      <c r="ML5" s="18">
        <v>0</v>
      </c>
      <c r="MM5" s="18">
        <v>14.4</v>
      </c>
      <c r="MN5" s="18">
        <v>9.1</v>
      </c>
      <c r="MO5" s="18">
        <v>16.100000000000001</v>
      </c>
      <c r="MP5" s="18">
        <v>16.760000000000002</v>
      </c>
      <c r="MQ5" s="18">
        <v>0</v>
      </c>
      <c r="MR5" s="18">
        <v>1.6</v>
      </c>
      <c r="MS5" s="18">
        <v>0.9</v>
      </c>
      <c r="MT5" s="18">
        <v>2.2000000000000002</v>
      </c>
      <c r="MU5" s="18">
        <v>1.77</v>
      </c>
      <c r="MV5" s="18">
        <v>0</v>
      </c>
      <c r="MW5" s="18"/>
      <c r="MX5" s="18"/>
      <c r="MY5" s="18"/>
      <c r="MZ5" s="18"/>
      <c r="NA5" s="18"/>
      <c r="NB5" s="11">
        <f>IF(MJ5&gt;0,MJ5,"")</f>
        <v>17.100000000000001</v>
      </c>
      <c r="NC5" s="11">
        <f>IF(MK5&gt;0,MK5,"")</f>
        <v>17.100000000000001</v>
      </c>
      <c r="ND5" s="11">
        <f>IF(SUM(MH5:MK5)-ML5&gt;0,SUM(MH5:MK5)-ML5,"")</f>
        <v>58.1</v>
      </c>
      <c r="NE5" s="11">
        <f>IF(MO5&gt;0,MO5,"")</f>
        <v>16.100000000000001</v>
      </c>
      <c r="NF5" s="11">
        <f>IF(MP5&gt;0,MP5,"")</f>
        <v>16.760000000000002</v>
      </c>
      <c r="NG5" s="11">
        <f>IF(SUM(MM5:MP5)-MQ5&gt;0,SUM(MM5:MP5)-MQ5,"")</f>
        <v>56.36</v>
      </c>
      <c r="NH5" s="11">
        <f>IF(MAX(ND5,NG5)&gt;0,MAX(ND5,NG5),"")</f>
        <v>58.1</v>
      </c>
      <c r="NI5" s="11">
        <f>IF(MT5&gt;0,MT5,"")</f>
        <v>2.2000000000000002</v>
      </c>
      <c r="NJ5" s="11">
        <f>IF(MU5&gt;0,MU5,"")</f>
        <v>1.77</v>
      </c>
      <c r="NK5" s="11">
        <f>IF(SUM(MR5:MU5)-MV5&gt;0,SUM(MR5:MU5)-MV5,"")</f>
        <v>6.4700000000000006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64.570000000000007</v>
      </c>
      <c r="NP5" s="17">
        <v>15.1</v>
      </c>
      <c r="NQ5" s="17">
        <v>9.5</v>
      </c>
      <c r="NR5" s="17">
        <v>17.100000000000001</v>
      </c>
      <c r="NS5" s="17">
        <v>16.75</v>
      </c>
      <c r="NT5" s="17">
        <v>0</v>
      </c>
      <c r="NU5" s="17">
        <v>1.6</v>
      </c>
      <c r="NV5" s="17">
        <v>1</v>
      </c>
      <c r="NW5" s="17">
        <v>2.2000000000000002</v>
      </c>
      <c r="NX5" s="17">
        <v>1.8</v>
      </c>
      <c r="NY5" s="17">
        <v>0</v>
      </c>
      <c r="NZ5" s="17">
        <v>14.3</v>
      </c>
      <c r="OA5" s="17">
        <v>9</v>
      </c>
      <c r="OB5" s="17">
        <v>16.100000000000001</v>
      </c>
      <c r="OC5" s="17">
        <v>16.579999999999998</v>
      </c>
      <c r="OD5" s="17"/>
      <c r="OE5" s="17"/>
      <c r="OF5" s="17"/>
      <c r="OG5" s="17"/>
      <c r="OH5" s="17"/>
      <c r="OI5" s="17"/>
      <c r="OJ5" s="41">
        <f>IF(NR5&gt;0,NR5,"")</f>
        <v>17.100000000000001</v>
      </c>
      <c r="OK5" s="41">
        <f>IF(NS5&gt;0,NS5,"")</f>
        <v>16.75</v>
      </c>
      <c r="OL5" s="41">
        <f>IF(SUM(NP5:NS5)-NT5&gt;0,SUM(NP5:NS5)-NT5,"")</f>
        <v>58.45</v>
      </c>
      <c r="OM5" s="41">
        <f>IF(NW5&gt;0,NW5,"")</f>
        <v>2.2000000000000002</v>
      </c>
      <c r="ON5" s="41">
        <f>IF(NX5&gt;0,NX5,"")</f>
        <v>1.8</v>
      </c>
      <c r="OO5" s="41">
        <f>IF(SUM(NU5:NX5)-NY5&gt;0,SUM(NU5:NX5)-NY5,"")</f>
        <v>6.6000000000000005</v>
      </c>
      <c r="OP5" s="41">
        <f>IF(MAX(OL5,OO5)&gt;0,MAX(OL5,OO5),"")</f>
        <v>58.45</v>
      </c>
      <c r="OQ5" s="41">
        <f>IF(OB5&gt;0,OB5,"")</f>
        <v>16.100000000000001</v>
      </c>
      <c r="OR5" s="41">
        <f>IF(OC5&gt;0,OC5,"")</f>
        <v>16.579999999999998</v>
      </c>
      <c r="OS5" s="41">
        <f>IF(SUM(NZ5:OC5)-OD5&gt;0,SUM(NZ5:OC5)-OD5,"")</f>
        <v>55.980000000000004</v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114.43</v>
      </c>
      <c r="OX5" s="18">
        <v>14.5</v>
      </c>
      <c r="OY5" s="18">
        <v>9.4</v>
      </c>
      <c r="OZ5" s="18">
        <v>17.100000000000001</v>
      </c>
      <c r="PA5" s="18">
        <v>16.72</v>
      </c>
      <c r="PB5" s="18">
        <v>0</v>
      </c>
      <c r="PC5" s="18">
        <v>14.7</v>
      </c>
      <c r="PD5" s="18">
        <v>9</v>
      </c>
      <c r="PE5" s="18">
        <v>17.100000000000001</v>
      </c>
      <c r="PF5" s="18">
        <v>16.87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>IF(OZ5&gt;0,OZ5,"")</f>
        <v>17.100000000000001</v>
      </c>
      <c r="PS5" s="11">
        <f>IF(PA5&gt;0,PA5,"")</f>
        <v>16.72</v>
      </c>
      <c r="PT5" s="11">
        <f>IF(SUM(OX5:PA5)-PB5&gt;0,SUM(OX5:PA5)-PB5,"")</f>
        <v>57.72</v>
      </c>
      <c r="PU5" s="11">
        <f>IF(PE5&gt;0,PE5,"")</f>
        <v>17.100000000000001</v>
      </c>
      <c r="PV5" s="11">
        <f>IF(PF5&gt;0,PF5,"")</f>
        <v>16.87</v>
      </c>
      <c r="PW5" s="11">
        <f>IF(SUM(PC5:PF5)-PG5&gt;0,SUM(PC5:PF5)-PG5,"")</f>
        <v>57.67</v>
      </c>
      <c r="PX5" s="11">
        <f>IF(MAX(PT5,PW5)&gt;0,MAX(PT5,PW5),"")</f>
        <v>57.72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>
        <f>IF(SUM(PX5,QA5,QD5)&gt;0,SUM(PX5,QA5,QD5),"")</f>
        <v>57.72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8.5500000000000007</v>
      </c>
      <c r="SW5" s="23">
        <f>IF($CP5="P",CB5,(CB5+BA5)/2)</f>
        <v>5</v>
      </c>
      <c r="SX5" s="23">
        <f>IF($CP5="P",CC5,(CC5+BB5)/2)</f>
        <v>9.65</v>
      </c>
      <c r="SY5" s="23">
        <f>IF($CP5="P",CD5,(CD5+BC5)/2)</f>
        <v>9.5300000000000011</v>
      </c>
      <c r="SZ5" s="23">
        <f>IF($CP5="P",CE5,(CE5+BD5)/2)</f>
        <v>0</v>
      </c>
      <c r="TA5" s="23">
        <f>IF($CP5="P",CF5,(CF5+BE5)/2)</f>
        <v>15.05</v>
      </c>
      <c r="TB5" s="23">
        <f>IF($CP5="P",CG5,(CG5+BF5)/2)</f>
        <v>9.15</v>
      </c>
      <c r="TC5" s="23">
        <f>IF($CP5="P",CH5,(CH5+BG5)/2)</f>
        <v>16.5</v>
      </c>
      <c r="TD5" s="23">
        <f>IF($CP5="P",CI5,(CI5+BH5)/2)</f>
        <v>16.655000000000001</v>
      </c>
      <c r="TE5" s="23">
        <f>IF($CP5="P",CJ5,(CJ5+BI5)/2)</f>
        <v>0</v>
      </c>
      <c r="TF5" s="23">
        <f>IF($CP5="P",CK5,(CK5+BJ5)/2)</f>
        <v>15.3</v>
      </c>
      <c r="TG5" s="23">
        <f>IF($CP5="P",CL5,(CL5+BK5)/2)</f>
        <v>9.25</v>
      </c>
      <c r="TH5" s="23">
        <f>IF($CP5="P",CM5,(CM5+BL5)/2)</f>
        <v>17.3</v>
      </c>
      <c r="TI5" s="23">
        <f>IF($CP5="P",CN5,(CN5+BM5)/2)</f>
        <v>16.844999999999999</v>
      </c>
      <c r="TJ5" s="23">
        <f>IF($CP5="P",CO5,(CO5+BN5)/2)</f>
        <v>0</v>
      </c>
      <c r="TK5" s="28" t="s">
        <v>57</v>
      </c>
      <c r="TL5" s="41">
        <f>IF(SX5&gt;0,SX5,"")</f>
        <v>9.65</v>
      </c>
      <c r="TM5" s="41">
        <f>IF(SY5&gt;0,SY5,"")</f>
        <v>9.5300000000000011</v>
      </c>
      <c r="TN5" s="41">
        <f>IF(SUM(SV5:SY5)-SZ5&gt;0,SUM(SV5:SY5)-SZ5,"")</f>
        <v>32.730000000000004</v>
      </c>
      <c r="TO5" s="41">
        <f>IF(TC5&gt;0,TC5,"")</f>
        <v>16.5</v>
      </c>
      <c r="TP5" s="41">
        <f>IF(TD5&gt;0,TD5,"")</f>
        <v>16.655000000000001</v>
      </c>
      <c r="TQ5" s="41">
        <f>IF(SUM(TA5:TD5)-TE5&gt;0,SUM(TA5:TD5)-TE5,"")</f>
        <v>57.355000000000004</v>
      </c>
      <c r="TR5" s="41">
        <f>IF(MAX(TN5,TQ5)&gt;0,MAX(TN5,TQ5),"")</f>
        <v>57.355000000000004</v>
      </c>
      <c r="TS5" s="41">
        <f>IF(TH5&gt;0,TH5,"")</f>
        <v>17.3</v>
      </c>
      <c r="TT5" s="41">
        <f>IF(TI5&gt;0,TI5,"")</f>
        <v>16.844999999999999</v>
      </c>
      <c r="TU5" s="41">
        <f>IF(SUM(TF5:TI5)-TJ5&gt;0,SUM(TF5:TI5)-TJ5,"")</f>
        <v>58.695</v>
      </c>
      <c r="TV5" s="41">
        <f>IF(SUM(TR5,TU5)&gt;0,SUM(TR5,TU5),"")</f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G6" s="3" t="str">
        <f>IF(OR(AND(AQ6&gt;=AY$30,AQ6&lt;&gt;"",AN6=""),AND(AT6&gt;=AY$30,AT6&lt;&gt;"",AN6=""),AND(AX6&gt;=AY$30,AX6&lt;&gt;"",AN6=""),AND(BR6&gt;=BZ$30,BR6&lt;&gt;"",BO6=""),AND(BU6&gt;=BZ$30,BU6&lt;&gt;"",BO6=""),AND(BY6&gt;=BZ$30,BY6&lt;&gt;"",BO6=""),AND(CS6&gt;=DA$30,CS6&lt;&gt;"",CP6=""),AND(CV6&gt;=DA$30,CV6&lt;&gt;"",CP6=""),AND(CZ6&gt;=DA$30,CZ6&lt;&gt;"",CP6=""),AND(DZ6&gt;=EK$30,DZ6&lt;&gt;""),AND(EC6&gt;=EK$30,EC6&lt;&gt;""),AND(EG6&gt;=EK$30,EG6&lt;&gt;""),AND(EJ6&gt;=EK$30,EJ6&lt;&gt;""),AND(FH6&gt;=FS$30,FH6&lt;&gt;""),AND(FK6&gt;=FS$30,FK6&lt;&gt;""),AND(FO6&gt;=FS$30,FO6&lt;&gt;""),AND(FR6&gt;=FS$30,FR6&lt;&gt;""),AND(GP6&gt;=HA$30,GP6&lt;&gt;""),AND(GS6&gt;=HA$30,GS6&lt;&gt;""),AND(GW6&gt;=HA$30,GW6&lt;&gt;""),AND(GZ6&gt;=HA$30,GZ6&lt;&gt;""),AND(HX6&gt;=II$30,HX6&lt;&gt;""),AND(IA6&gt;=II$30,IA6&lt;&gt;""),AND(IE6&gt;=II$30,IE6&lt;&gt;""),AND(IH6&gt;=II$30,IH6&lt;&gt;""),AND(JF6&gt;=JQ$30,JF6&lt;&gt;""),AND(JI6&gt;=JQ$30,JI6&lt;&gt;""),AND(JM6&gt;=JQ$30,JM6&lt;&gt;""),AND(JP6&gt;=JQ$30,JP6&lt;&gt;""),AND(KN6&gt;=KY$30,KN6&lt;&gt;""),AND(KQ6&gt;=KY$30,KQ6&lt;&gt;""),AND(KU6&gt;=KY$30,KU6&lt;&gt;""),AND(KX6&gt;=KY$30,KX6&lt;&gt;""),AND(LV6&gt;=MG$30,LV6&lt;&gt;""),AND(LY6&gt;=MG$30,LY6&lt;&gt;""),AND(MC6&gt;=MG$30,MC6&lt;&gt;""),AND(MF6&gt;=MG$30,MF6&lt;&gt;""),AND(ND6&gt;=NO$30,ND6&lt;&gt;""),AND(NG6&gt;=NO$30,NG6&lt;&gt;""),AND(NK6&gt;=NO$30,NK6&lt;&gt;""),AND(NN6&gt;=NO$30,NN6&lt;&gt;""),AND(OL6&gt;=OW$30,OL6&lt;&gt;""),AND(OO6&gt;=OW$30,OO6&lt;&gt;""),AND(OS6&gt;=OW$30,OS6&lt;&gt;""),AND(OV6&gt;=OW$30,OV6&lt;&gt;""),AND(PT6&gt;=QE$30,PT6&lt;&gt;""),AND(PW6&gt;=QE$30,PW6&lt;&gt;""),AND(QA6&gt;=QE$30,QA6&lt;&gt;""),AND(QD6&gt;=QE$30,QD6&lt;&gt;""),AND(RB6&gt;=RM$30,RB6&lt;&gt;""),AND(RE6&gt;=RM$30,RE6&lt;&gt;""),AND(RI6&gt;=RM$30,RI6&lt;&gt;""),AND(RL6&gt;=RM$30,RL6&lt;&gt;""),AND(SJ6&gt;=SU$30,SJ6&lt;&gt;""),AND(SM6&gt;=SU$30,SM6&lt;&gt;""),AND(SQ6&gt;=SU$30,SQ6&lt;&gt;""),AND(ST6&gt;=SU$30,ST6&lt;&gt;"")),"P","")</f>
        <v>P</v>
      </c>
      <c r="H6" s="37" t="str">
        <f>IF(AND(G6="P",F6=""),"No DD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Merit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Excellence",IF(I6="P","Worlds Team",IF(F6="P","National Team","")))))</f>
        <v>Excellence</v>
      </c>
      <c r="I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&gt;0,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>IF(DF6&gt;0,DF6,"")</f>
        <v>3.6</v>
      </c>
      <c r="DY6" s="41">
        <f>IF(DG6&gt;0,DG6,"")</f>
        <v>3.56</v>
      </c>
      <c r="DZ6" s="41">
        <f>IF(SUM(DD6:DG6)-DH6&gt;0,SUM(DD6:DG6)-DH6,"")</f>
        <v>11.860000000000001</v>
      </c>
      <c r="EA6" s="41">
        <f>IF(DK6&gt;0,DK6,"")</f>
        <v>2.2000000000000002</v>
      </c>
      <c r="EB6" s="41">
        <f>IF(DL6&gt;0,DL6,"")</f>
        <v>1.8</v>
      </c>
      <c r="EC6" s="41">
        <f>IF(SUM(DI6:DL6)-DM6&gt;0,SUM(DI6:DL6)-DM6,"")</f>
        <v>6.3999999999999995</v>
      </c>
      <c r="ED6" s="41">
        <f>IF(MAX(DZ6,EC6)&gt;0,MAX(DZ6,EC6),"")</f>
        <v>11.860000000000001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14.5</v>
      </c>
      <c r="IK6" s="17">
        <v>8.5</v>
      </c>
      <c r="IL6" s="17">
        <v>13.2</v>
      </c>
      <c r="IM6" s="17">
        <v>15.64</v>
      </c>
      <c r="IN6" s="17">
        <v>0</v>
      </c>
      <c r="IO6" s="17">
        <v>15.9</v>
      </c>
      <c r="IP6" s="17">
        <v>9.1999999999999993</v>
      </c>
      <c r="IQ6" s="17">
        <v>15</v>
      </c>
      <c r="IR6" s="17">
        <v>15.96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15.64</v>
      </c>
      <c r="JF6" s="41">
        <f>IF(SUM(IJ6:IM6)-IN6&gt;0,SUM(IJ6:IM6)-IN6,"")</f>
        <v>51.84</v>
      </c>
      <c r="JG6" s="41">
        <f>IF(IQ6&gt;0,IQ6,"")</f>
        <v>15</v>
      </c>
      <c r="JH6" s="41">
        <f>IF(IR6&gt;0,IR6,"")</f>
        <v>15.96</v>
      </c>
      <c r="JI6" s="41">
        <f>IF(SUM(IO6:IR6)-IS6&gt;0,SUM(IO6:IR6)-IS6,"")</f>
        <v>56.06</v>
      </c>
      <c r="JJ6" s="41">
        <f>IF(MAX(JF6,JI6)&gt;0,MAX(JF6,JI6),"")</f>
        <v>56.06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56.06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16.399999999999999</v>
      </c>
      <c r="KH6" s="18">
        <v>9.8000000000000007</v>
      </c>
      <c r="KI6" s="18">
        <v>15.2</v>
      </c>
      <c r="KJ6" s="18">
        <v>16.190000000000001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15.2</v>
      </c>
      <c r="KW6" s="11">
        <f>IF(KJ6&gt;0,KJ6,"")</f>
        <v>16.190000000000001</v>
      </c>
      <c r="KX6" s="11">
        <f>IF(SUM(KG6:KJ6)-KK6&gt;0,SUM(KG6:KJ6)-KK6,"")</f>
        <v>57.59</v>
      </c>
      <c r="KY6" s="11">
        <f>IF(SUM(KR6,KU6,KX6)&gt;0,SUM(KR6,KU6,KX6),"")</f>
        <v>57.59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9.4</v>
      </c>
      <c r="MI6" s="18">
        <v>5.5</v>
      </c>
      <c r="MJ6" s="18">
        <v>10.1</v>
      </c>
      <c r="MK6" s="18">
        <v>9.9600000000000009</v>
      </c>
      <c r="ML6" s="18">
        <v>0</v>
      </c>
      <c r="MM6" s="18">
        <v>12.7</v>
      </c>
      <c r="MN6" s="18">
        <v>7.5</v>
      </c>
      <c r="MO6" s="18">
        <v>13</v>
      </c>
      <c r="MP6" s="18">
        <v>13.39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10.1</v>
      </c>
      <c r="NC6" s="11">
        <f>IF(MK6&gt;0,MK6,"")</f>
        <v>9.9600000000000009</v>
      </c>
      <c r="ND6" s="11">
        <f>IF(SUM(MH6:MK6)-ML6&gt;0,SUM(MH6:MK6)-ML6,"")</f>
        <v>34.96</v>
      </c>
      <c r="NE6" s="11">
        <f>IF(MO6&gt;0,MO6,"")</f>
        <v>13</v>
      </c>
      <c r="NF6" s="11">
        <f>IF(MP6&gt;0,MP6,"")</f>
        <v>13.39</v>
      </c>
      <c r="NG6" s="11">
        <f>IF(SUM(MM6:MP6)-MQ6&gt;0,SUM(MM6:MP6)-MQ6,"")</f>
        <v>46.59</v>
      </c>
      <c r="NH6" s="11">
        <f>IF(MAX(ND6,NG6)&gt;0,MAX(ND6,NG6),"")</f>
        <v>46.59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46.59</v>
      </c>
      <c r="NP6" s="17">
        <v>11.2</v>
      </c>
      <c r="NQ6" s="17">
        <v>7.1</v>
      </c>
      <c r="NR6" s="17">
        <v>12.6</v>
      </c>
      <c r="NS6" s="17">
        <v>13.01</v>
      </c>
      <c r="NT6" s="17">
        <v>0</v>
      </c>
      <c r="NU6" s="17">
        <v>14.3</v>
      </c>
      <c r="NV6" s="17">
        <v>9.3000000000000007</v>
      </c>
      <c r="NW6" s="17">
        <v>16.100000000000001</v>
      </c>
      <c r="NX6" s="17">
        <v>16.12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12.6</v>
      </c>
      <c r="OK6" s="41">
        <f>IF(NS6&gt;0,NS6,"")</f>
        <v>13.01</v>
      </c>
      <c r="OL6" s="41">
        <f>IF(SUM(NP6:NS6)-NT6&gt;0,SUM(NP6:NS6)-NT6,"")</f>
        <v>43.91</v>
      </c>
      <c r="OM6" s="41">
        <f>IF(NW6&gt;0,NW6,"")</f>
        <v>16.100000000000001</v>
      </c>
      <c r="ON6" s="41">
        <f>IF(NX6&gt;0,NX6,"")</f>
        <v>16.12</v>
      </c>
      <c r="OO6" s="41">
        <f>IF(SUM(NU6:NX6)-NY6&gt;0,SUM(NU6:NX6)-NY6,"")</f>
        <v>55.820000000000007</v>
      </c>
      <c r="OP6" s="41">
        <f>IF(MAX(OL6,OO6)&gt;0,MAX(OL6,OO6),"")</f>
        <v>55.820000000000007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55.820000000000007</v>
      </c>
      <c r="OX6" s="18">
        <v>13.7</v>
      </c>
      <c r="OY6" s="18">
        <v>9.1999999999999993</v>
      </c>
      <c r="OZ6" s="18">
        <v>16.3</v>
      </c>
      <c r="PA6" s="18">
        <v>16.02</v>
      </c>
      <c r="PB6" s="18">
        <v>0</v>
      </c>
      <c r="PC6" s="18">
        <v>3</v>
      </c>
      <c r="PD6" s="18">
        <v>1.6</v>
      </c>
      <c r="PE6" s="18">
        <v>3.6</v>
      </c>
      <c r="PF6" s="18">
        <v>3.57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>IF(OZ6&gt;0,OZ6,"")</f>
        <v>16.3</v>
      </c>
      <c r="PS6" s="11">
        <f>IF(PA6&gt;0,PA6,"")</f>
        <v>16.02</v>
      </c>
      <c r="PT6" s="11">
        <f>IF(SUM(OX6:PA6)-PB6&gt;0,SUM(OX6:PA6)-PB6,"")</f>
        <v>55.22</v>
      </c>
      <c r="PU6" s="11">
        <f>IF(PE6&gt;0,PE6,"")</f>
        <v>3.6</v>
      </c>
      <c r="PV6" s="11">
        <f>IF(PF6&gt;0,PF6,"")</f>
        <v>3.57</v>
      </c>
      <c r="PW6" s="11">
        <f>IF(SUM(PC6:PF6)-PG6&gt;0,SUM(PC6:PF6)-PG6,"")</f>
        <v>11.77</v>
      </c>
      <c r="PX6" s="11">
        <f>IF(MAX(PT6,PW6)&gt;0,MAX(PT6,PW6),"")</f>
        <v>55.22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>
        <f>IF(SUM(PX6,QA6,QD6)&gt;0,SUM(PX6,QA6,QD6),"")</f>
        <v>55.22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G7" s="3" t="str">
        <f>IF(OR(AND(AQ7&gt;=AY$30,AQ7&lt;&gt;"",AN7=""),AND(AT7&gt;=AY$30,AT7&lt;&gt;"",AN7=""),AND(AX7&gt;=AY$30,AX7&lt;&gt;"",AN7=""),AND(BR7&gt;=BZ$30,BR7&lt;&gt;"",BO7=""),AND(BU7&gt;=BZ$30,BU7&lt;&gt;"",BO7=""),AND(BY7&gt;=BZ$30,BY7&lt;&gt;"",BO7=""),AND(CS7&gt;=DA$30,CS7&lt;&gt;"",CP7=""),AND(CV7&gt;=DA$30,CV7&lt;&gt;"",CP7=""),AND(CZ7&gt;=DA$30,CZ7&lt;&gt;"",CP7=""),AND(DZ7&gt;=EK$30,DZ7&lt;&gt;""),AND(EC7&gt;=EK$30,EC7&lt;&gt;""),AND(EG7&gt;=EK$30,EG7&lt;&gt;""),AND(EJ7&gt;=EK$30,EJ7&lt;&gt;""),AND(FH7&gt;=FS$30,FH7&lt;&gt;""),AND(FK7&gt;=FS$30,FK7&lt;&gt;""),AND(FO7&gt;=FS$30,FO7&lt;&gt;""),AND(FR7&gt;=FS$30,FR7&lt;&gt;""),AND(GP7&gt;=HA$30,GP7&lt;&gt;""),AND(GS7&gt;=HA$30,GS7&lt;&gt;""),AND(GW7&gt;=HA$30,GW7&lt;&gt;""),AND(GZ7&gt;=HA$30,GZ7&lt;&gt;""),AND(HX7&gt;=II$30,HX7&lt;&gt;""),AND(IA7&gt;=II$30,IA7&lt;&gt;""),AND(IE7&gt;=II$30,IE7&lt;&gt;""),AND(IH7&gt;=II$30,IH7&lt;&gt;""),AND(JF7&gt;=JQ$30,JF7&lt;&gt;""),AND(JI7&gt;=JQ$30,JI7&lt;&gt;""),AND(JM7&gt;=JQ$30,JM7&lt;&gt;""),AND(JP7&gt;=JQ$30,JP7&lt;&gt;""),AND(KN7&gt;=KY$30,KN7&lt;&gt;""),AND(KQ7&gt;=KY$30,KQ7&lt;&gt;""),AND(KU7&gt;=KY$30,KU7&lt;&gt;""),AND(KX7&gt;=KY$30,KX7&lt;&gt;""),AND(LV7&gt;=MG$30,LV7&lt;&gt;""),AND(LY7&gt;=MG$30,LY7&lt;&gt;""),AND(MC7&gt;=MG$30,MC7&lt;&gt;""),AND(MF7&gt;=MG$30,MF7&lt;&gt;""),AND(ND7&gt;=NO$30,ND7&lt;&gt;""),AND(NG7&gt;=NO$30,NG7&lt;&gt;""),AND(NK7&gt;=NO$30,NK7&lt;&gt;""),AND(NN7&gt;=NO$30,NN7&lt;&gt;""),AND(OL7&gt;=OW$30,OL7&lt;&gt;""),AND(OO7&gt;=OW$30,OO7&lt;&gt;""),AND(OS7&gt;=OW$30,OS7&lt;&gt;""),AND(OV7&gt;=OW$30,OV7&lt;&gt;""),AND(PT7&gt;=QE$30,PT7&lt;&gt;""),AND(PW7&gt;=QE$30,PW7&lt;&gt;""),AND(QA7&gt;=QE$30,QA7&lt;&gt;""),AND(QD7&gt;=QE$30,QD7&lt;&gt;""),AND(RB7&gt;=RM$30,RB7&lt;&gt;""),AND(RE7&gt;=RM$30,RE7&lt;&gt;""),AND(RI7&gt;=RM$30,RI7&lt;&gt;""),AND(RL7&gt;=RM$30,RL7&lt;&gt;""),AND(SJ7&gt;=SU$30,SJ7&lt;&gt;""),AND(SM7&gt;=SU$30,SM7&lt;&gt;""),AND(SQ7&gt;=SU$30,SQ7&lt;&gt;""),AND(ST7&gt;=SU$30,ST7&lt;&gt;"")),"P","")</f>
        <v>P</v>
      </c>
      <c r="H7" s="37" t="str">
        <f>IF(AND(G7="P",F7=""),"No DD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Merit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Excellence",IF(I7="P","Worlds Team",IF(F7="P","National Team","")))))</f>
        <v>Excellence</v>
      </c>
      <c r="I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&gt;0,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G8" s="3" t="str">
        <f>IF(OR(AND(AQ8&gt;=AY$30,AQ8&lt;&gt;"",AN8=""),AND(AT8&gt;=AY$30,AT8&lt;&gt;"",AN8=""),AND(AX8&gt;=AY$30,AX8&lt;&gt;"",AN8=""),AND(BR8&gt;=BZ$30,BR8&lt;&gt;"",BO8=""),AND(BU8&gt;=BZ$30,BU8&lt;&gt;"",BO8=""),AND(BY8&gt;=BZ$30,BY8&lt;&gt;"",BO8=""),AND(CS8&gt;=DA$30,CS8&lt;&gt;"",CP8=""),AND(CV8&gt;=DA$30,CV8&lt;&gt;"",CP8=""),AND(CZ8&gt;=DA$30,CZ8&lt;&gt;"",CP8=""),AND(DZ8&gt;=EK$30,DZ8&lt;&gt;""),AND(EC8&gt;=EK$30,EC8&lt;&gt;""),AND(EG8&gt;=EK$30,EG8&lt;&gt;""),AND(EJ8&gt;=EK$30,EJ8&lt;&gt;""),AND(FH8&gt;=FS$30,FH8&lt;&gt;""),AND(FK8&gt;=FS$30,FK8&lt;&gt;""),AND(FO8&gt;=FS$30,FO8&lt;&gt;""),AND(FR8&gt;=FS$30,FR8&lt;&gt;""),AND(GP8&gt;=HA$30,GP8&lt;&gt;""),AND(GS8&gt;=HA$30,GS8&lt;&gt;""),AND(GW8&gt;=HA$30,GW8&lt;&gt;""),AND(GZ8&gt;=HA$30,GZ8&lt;&gt;""),AND(HX8&gt;=II$30,HX8&lt;&gt;""),AND(IA8&gt;=II$30,IA8&lt;&gt;""),AND(IE8&gt;=II$30,IE8&lt;&gt;""),AND(IH8&gt;=II$30,IH8&lt;&gt;""),AND(JF8&gt;=JQ$30,JF8&lt;&gt;""),AND(JI8&gt;=JQ$30,JI8&lt;&gt;""),AND(JM8&gt;=JQ$30,JM8&lt;&gt;""),AND(JP8&gt;=JQ$30,JP8&lt;&gt;""),AND(KN8&gt;=KY$30,KN8&lt;&gt;""),AND(KQ8&gt;=KY$30,KQ8&lt;&gt;""),AND(KU8&gt;=KY$30,KU8&lt;&gt;""),AND(KX8&gt;=KY$30,KX8&lt;&gt;""),AND(LV8&gt;=MG$30,LV8&lt;&gt;""),AND(LY8&gt;=MG$30,LY8&lt;&gt;""),AND(MC8&gt;=MG$30,MC8&lt;&gt;""),AND(MF8&gt;=MG$30,MF8&lt;&gt;""),AND(ND8&gt;=NO$30,ND8&lt;&gt;""),AND(NG8&gt;=NO$30,NG8&lt;&gt;""),AND(NK8&gt;=NO$30,NK8&lt;&gt;""),AND(NN8&gt;=NO$30,NN8&lt;&gt;""),AND(OL8&gt;=OW$30,OL8&lt;&gt;""),AND(OO8&gt;=OW$30,OO8&lt;&gt;""),AND(OS8&gt;=OW$30,OS8&lt;&gt;""),AND(OV8&gt;=OW$30,OV8&lt;&gt;""),AND(PT8&gt;=QE$30,PT8&lt;&gt;""),AND(PW8&gt;=QE$30,PW8&lt;&gt;""),AND(QA8&gt;=QE$30,QA8&lt;&gt;""),AND(QD8&gt;=QE$30,QD8&lt;&gt;""),AND(RB8&gt;=RM$30,RB8&lt;&gt;""),AND(RE8&gt;=RM$30,RE8&lt;&gt;""),AND(RI8&gt;=RM$30,RI8&lt;&gt;""),AND(RL8&gt;=RM$30,RL8&lt;&gt;""),AND(SJ8&gt;=SU$30,SJ8&lt;&gt;""),AND(SM8&gt;=SU$30,SM8&lt;&gt;""),AND(SQ8&gt;=SU$30,SQ8&lt;&gt;""),AND(ST8&gt;=SU$30,ST8&lt;&gt;"")),"P","")</f>
        <v>P</v>
      </c>
      <c r="H8" s="37" t="str">
        <f>IF(AND(G8="P",F8=""),"No DD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Merit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Excellence",IF(I8="P","Worlds Team",IF(F8="P","National Team","")))))</f>
        <v>Worlds Team</v>
      </c>
      <c r="I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&gt;0,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14.5</v>
      </c>
      <c r="OY8" s="18">
        <v>9</v>
      </c>
      <c r="OZ8" s="18">
        <v>16.2</v>
      </c>
      <c r="PA8" s="18">
        <v>16.100000000000001</v>
      </c>
      <c r="PB8" s="18">
        <v>0</v>
      </c>
      <c r="PC8" s="18">
        <v>14.2</v>
      </c>
      <c r="PD8" s="18">
        <v>9.1999999999999993</v>
      </c>
      <c r="PE8" s="18">
        <v>16.399999999999999</v>
      </c>
      <c r="PF8" s="18">
        <v>16.989999999999998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>IF(OZ8&gt;0,OZ8,"")</f>
        <v>16.2</v>
      </c>
      <c r="PS8" s="11">
        <f>IF(PA8&gt;0,PA8,"")</f>
        <v>16.100000000000001</v>
      </c>
      <c r="PT8" s="11">
        <f>IF(SUM(OX8:PA8)-PB8&gt;0,SUM(OX8:PA8)-PB8,"")</f>
        <v>55.800000000000004</v>
      </c>
      <c r="PU8" s="11">
        <f>IF(PE8&gt;0,PE8,"")</f>
        <v>16.399999999999999</v>
      </c>
      <c r="PV8" s="11">
        <f>IF(PF8&gt;0,PF8,"")</f>
        <v>16.989999999999998</v>
      </c>
      <c r="PW8" s="11">
        <f>IF(SUM(PC8:PF8)-PG8&gt;0,SUM(PC8:PF8)-PG8,"")</f>
        <v>56.789999999999992</v>
      </c>
      <c r="PX8" s="11">
        <f>IF(MAX(PT8,PW8)&gt;0,MAX(PT8,PW8),"")</f>
        <v>56.789999999999992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>
        <f>IF(SUM(PX8,QA8,QD8)&gt;0,SUM(PX8,QA8,QD8),"")</f>
        <v>56.789999999999992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G9" s="3" t="str">
        <f>IF(OR(AND(AQ9&gt;=AY$30,AQ9&lt;&gt;"",AN9=""),AND(AT9&gt;=AY$30,AT9&lt;&gt;"",AN9=""),AND(AX9&gt;=AY$30,AX9&lt;&gt;"",AN9=""),AND(BR9&gt;=BZ$30,BR9&lt;&gt;"",BO9=""),AND(BU9&gt;=BZ$30,BU9&lt;&gt;"",BO9=""),AND(BY9&gt;=BZ$30,BY9&lt;&gt;"",BO9=""),AND(CS9&gt;=DA$30,CS9&lt;&gt;"",CP9=""),AND(CV9&gt;=DA$30,CV9&lt;&gt;"",CP9=""),AND(CZ9&gt;=DA$30,CZ9&lt;&gt;"",CP9=""),AND(DZ9&gt;=EK$30,DZ9&lt;&gt;""),AND(EC9&gt;=EK$30,EC9&lt;&gt;""),AND(EG9&gt;=EK$30,EG9&lt;&gt;""),AND(EJ9&gt;=EK$30,EJ9&lt;&gt;""),AND(FH9&gt;=FS$30,FH9&lt;&gt;""),AND(FK9&gt;=FS$30,FK9&lt;&gt;""),AND(FO9&gt;=FS$30,FO9&lt;&gt;""),AND(FR9&gt;=FS$30,FR9&lt;&gt;""),AND(GP9&gt;=HA$30,GP9&lt;&gt;""),AND(GS9&gt;=HA$30,GS9&lt;&gt;""),AND(GW9&gt;=HA$30,GW9&lt;&gt;""),AND(GZ9&gt;=HA$30,GZ9&lt;&gt;""),AND(HX9&gt;=II$30,HX9&lt;&gt;""),AND(IA9&gt;=II$30,IA9&lt;&gt;""),AND(IE9&gt;=II$30,IE9&lt;&gt;""),AND(IH9&gt;=II$30,IH9&lt;&gt;""),AND(JF9&gt;=JQ$30,JF9&lt;&gt;""),AND(JI9&gt;=JQ$30,JI9&lt;&gt;""),AND(JM9&gt;=JQ$30,JM9&lt;&gt;""),AND(JP9&gt;=JQ$30,JP9&lt;&gt;""),AND(KN9&gt;=KY$30,KN9&lt;&gt;""),AND(KQ9&gt;=KY$30,KQ9&lt;&gt;""),AND(KU9&gt;=KY$30,KU9&lt;&gt;""),AND(KX9&gt;=KY$30,KX9&lt;&gt;""),AND(LV9&gt;=MG$30,LV9&lt;&gt;""),AND(LY9&gt;=MG$30,LY9&lt;&gt;""),AND(MC9&gt;=MG$30,MC9&lt;&gt;""),AND(MF9&gt;=MG$30,MF9&lt;&gt;""),AND(ND9&gt;=NO$30,ND9&lt;&gt;""),AND(NG9&gt;=NO$30,NG9&lt;&gt;""),AND(NK9&gt;=NO$30,NK9&lt;&gt;""),AND(NN9&gt;=NO$30,NN9&lt;&gt;""),AND(OL9&gt;=OW$30,OL9&lt;&gt;""),AND(OO9&gt;=OW$30,OO9&lt;&gt;""),AND(OS9&gt;=OW$30,OS9&lt;&gt;""),AND(OV9&gt;=OW$30,OV9&lt;&gt;""),AND(PT9&gt;=QE$30,PT9&lt;&gt;""),AND(PW9&gt;=QE$30,PW9&lt;&gt;""),AND(QA9&gt;=QE$30,QA9&lt;&gt;""),AND(QD9&gt;=QE$30,QD9&lt;&gt;""),AND(RB9&gt;=RM$30,RB9&lt;&gt;""),AND(RE9&gt;=RM$30,RE9&lt;&gt;""),AND(RI9&gt;=RM$30,RI9&lt;&gt;""),AND(RL9&gt;=RM$30,RL9&lt;&gt;""),AND(SJ9&gt;=SU$30,SJ9&lt;&gt;""),AND(SM9&gt;=SU$30,SM9&lt;&gt;""),AND(SQ9&gt;=SU$30,SQ9&lt;&gt;""),AND(ST9&gt;=SU$30,ST9&lt;&gt;"")),"P","")</f>
        <v>P</v>
      </c>
      <c r="H9" s="37" t="str">
        <f>IF(AND(G9="P",F9=""),"No DD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Merit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Excellence",IF(I9="P","Worlds Team",IF(F9="P","National Team","")))))</f>
        <v>No DD</v>
      </c>
      <c r="I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&gt;0,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>IF(AA9&gt;0,AA9,"")</f>
        <v>14.8</v>
      </c>
      <c r="AP9" s="39">
        <f>IF(AB9&gt;0,AB9,"")</f>
        <v>14.79</v>
      </c>
      <c r="AQ9" s="41">
        <f>IF(SUM(Y9:AB9)-AC9&gt;0,SUM(Y9:AB9)-AC9,"")</f>
        <v>53.29</v>
      </c>
      <c r="AR9" s="41">
        <f>IF(AF9&gt;0,AF9,"")</f>
        <v>15.4</v>
      </c>
      <c r="AS9" s="41">
        <f>IF(AG9&gt;0,AG9,"")</f>
        <v>14.95</v>
      </c>
      <c r="AT9" s="41">
        <f>IF(SUM(AD9:AG9)-AH9&gt;0,SUM(AD9:AG9)-AH9,"")</f>
        <v>53.349999999999994</v>
      </c>
      <c r="AU9" s="41">
        <f>IF(AQ9="","",MAX(AQ9,AT9))</f>
        <v>53.349999999999994</v>
      </c>
      <c r="AV9" s="41">
        <f>IF(AK9&gt;0,AK9,"")</f>
        <v>14</v>
      </c>
      <c r="AW9" s="41">
        <f>IF(AL9&gt;0,AL9,"")</f>
        <v>15.31</v>
      </c>
      <c r="AX9" s="41">
        <f>IF(SUM(AI9:AL9)-AM9&gt;0,SUM(AI9:AL9)-AM9,"")</f>
        <v>54.61</v>
      </c>
      <c r="AY9" s="41">
        <f>IF(SUM(AU9,AX9)&gt;0,SUM(AU9,AX9),"")</f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>IF(BB9&gt;0,BB9,"")</f>
        <v>14.950000000000001</v>
      </c>
      <c r="BQ9" s="40">
        <f>IF(BC9&gt;0,BC9,"")</f>
        <v>15.1075</v>
      </c>
      <c r="BR9" s="11">
        <f>IF(SUM(AZ9:BC9)-BD9&gt;0,SUM(AZ9:BC9)-BD9,"")</f>
        <v>53.182500000000005</v>
      </c>
      <c r="BS9" s="11">
        <f>IF(BG9&gt;0,BG9,"")</f>
        <v>13.600000000000001</v>
      </c>
      <c r="BT9" s="11">
        <f>IF(BH9&gt;0,BH9,"")</f>
        <v>15.014999999999999</v>
      </c>
      <c r="BU9" s="11">
        <f>IF(SUM(BE9:BH9)-BI9&gt;0,SUM(BE9:BH9)-BI9,"")</f>
        <v>50.215000000000003</v>
      </c>
      <c r="BV9" s="11">
        <f>IF(BR9="","",MAX(BR9,BU9))</f>
        <v>53.182500000000005</v>
      </c>
      <c r="BW9" s="11">
        <f>IF(BL9&gt;0,BL9,"")</f>
        <v>12.9</v>
      </c>
      <c r="BX9" s="11">
        <f>IF(BM9&gt;0,BM9,"")</f>
        <v>13.995000000000001</v>
      </c>
      <c r="BY9" s="11">
        <f>IF(SUM(BJ9:BM9)-BN9&gt;0,SUM(BJ9:BM9)-BN9,"")</f>
        <v>49.17</v>
      </c>
      <c r="BZ9" s="11">
        <f>IF(SUM(BV9,BY9)&gt;0,SUM(BV9,BY9),"")</f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>IF(CC9&gt;0,CC9,"")</f>
        <v/>
      </c>
      <c r="CR9" s="39" t="str">
        <f>IF(CD9&gt;0,CD9,"")</f>
        <v/>
      </c>
      <c r="CS9" s="41" t="str">
        <f>IF(SUM(CA9:CD9)-CE9&gt;0,SUM(CA9:CD9)-CE9,"")</f>
        <v/>
      </c>
      <c r="CT9" s="41" t="str">
        <f>IF(CH9&gt;0,CH9,"")</f>
        <v/>
      </c>
      <c r="CU9" s="41" t="str">
        <f>IF(CI9&gt;0,CI9,"")</f>
        <v/>
      </c>
      <c r="CV9" s="41" t="str">
        <f>IF(SUM(CF9:CI9)-CJ9&gt;0,SUM(CF9:CI9)-CJ9,"")</f>
        <v/>
      </c>
      <c r="CW9" s="41" t="str">
        <f>IF(CS9="","",MAX(CS9,CV9))</f>
        <v/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 t="str">
        <f>IF(SUM(CW9,CZ9)&gt;0,SUM(CW9,CZ9),"")</f>
        <v/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7.0625</v>
      </c>
      <c r="SW9" s="23">
        <f>IF($CP9="P",CB9,(CB9+BA9)/2)</f>
        <v>4.5</v>
      </c>
      <c r="SX9" s="23">
        <f>IF($CP9="P",CC9,(CC9+BB9)/2)</f>
        <v>7.4750000000000005</v>
      </c>
      <c r="SY9" s="23">
        <f>IF($CP9="P",CD9,(CD9+BC9)/2)</f>
        <v>7.55375</v>
      </c>
      <c r="SZ9" s="23">
        <f>IF($CP9="P",CE9,(CE9+BD9)/2)</f>
        <v>0</v>
      </c>
      <c r="TA9" s="23">
        <f>IF($CP9="P",CF9,(CF9+BE9)/2)</f>
        <v>6.7249999999999996</v>
      </c>
      <c r="TB9" s="23">
        <f>IF($CP9="P",CG9,(CG9+BF9)/2)</f>
        <v>4.1750000000000007</v>
      </c>
      <c r="TC9" s="23">
        <f>IF($CP9="P",CH9,(CH9+BG9)/2)</f>
        <v>6.8000000000000007</v>
      </c>
      <c r="TD9" s="23">
        <f>IF($CP9="P",CI9,(CI9+BH9)/2)</f>
        <v>7.5074999999999994</v>
      </c>
      <c r="TE9" s="23">
        <f>IF($CP9="P",CJ9,(CJ9+BI9)/2)</f>
        <v>0.1</v>
      </c>
      <c r="TF9" s="23">
        <f>IF($CP9="P",CK9,(CK9+BJ9)/2)</f>
        <v>6.9249999999999998</v>
      </c>
      <c r="TG9" s="23">
        <f>IF($CP9="P",CL9,(CL9+BK9)/2)</f>
        <v>4.2125000000000004</v>
      </c>
      <c r="TH9" s="23">
        <f>IF($CP9="P",CM9,(CM9+BL9)/2)</f>
        <v>6.45</v>
      </c>
      <c r="TI9" s="23">
        <f>IF($CP9="P",CN9,(CN9+BM9)/2)</f>
        <v>6.9975000000000005</v>
      </c>
      <c r="TJ9" s="23">
        <f>IF($CP9="P",CO9,(CO9+BN9)/2)</f>
        <v>0</v>
      </c>
      <c r="TK9" s="28" t="s">
        <v>57</v>
      </c>
      <c r="TL9" s="41">
        <f>IF(SX9&gt;0,SX9,"")</f>
        <v>7.4750000000000005</v>
      </c>
      <c r="TM9" s="41">
        <f>IF(SY9&gt;0,SY9,"")</f>
        <v>7.55375</v>
      </c>
      <c r="TN9" s="41">
        <f>IF(SUM(SV9:SY9)-SZ9&gt;0,SUM(SV9:SY9)-SZ9,"")</f>
        <v>26.591250000000002</v>
      </c>
      <c r="TO9" s="41">
        <f>IF(TC9&gt;0,TC9,"")</f>
        <v>6.8000000000000007</v>
      </c>
      <c r="TP9" s="41">
        <f>IF(TD9&gt;0,TD9,"")</f>
        <v>7.5074999999999994</v>
      </c>
      <c r="TQ9" s="41">
        <f>IF(SUM(TA9:TD9)-TE9&gt;0,SUM(TA9:TD9)-TE9,"")</f>
        <v>25.107500000000002</v>
      </c>
      <c r="TR9" s="41">
        <f>IF(MAX(TN9,TQ9)&gt;0,MAX(TN9,TQ9),"")</f>
        <v>26.591250000000002</v>
      </c>
      <c r="TS9" s="41">
        <f>IF(TH9&gt;0,TH9,"")</f>
        <v>6.45</v>
      </c>
      <c r="TT9" s="41">
        <f>IF(TI9&gt;0,TI9,"")</f>
        <v>6.9975000000000005</v>
      </c>
      <c r="TU9" s="41">
        <f>IF(SUM(TF9:TI9)-TJ9&gt;0,SUM(TF9:TI9)-TJ9,"")</f>
        <v>24.585000000000001</v>
      </c>
      <c r="TV9" s="41">
        <f>IF(SUM(TR9,TU9)&gt;0,SUM(TR9,TU9),"")</f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241.93002419300541</v>
      </c>
      <c r="F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G10" s="3" t="str">
        <f>IF(OR(AND(AQ10&gt;=AY$30,AQ10&lt;&gt;"",AN10=""),AND(AT10&gt;=AY$30,AT10&lt;&gt;"",AN10=""),AND(AX10&gt;=AY$30,AX10&lt;&gt;"",AN10=""),AND(BR10&gt;=BZ$30,BR10&lt;&gt;"",BO10=""),AND(BU10&gt;=BZ$30,BU10&lt;&gt;"",BO10=""),AND(BY10&gt;=BZ$30,BY10&lt;&gt;"",BO10=""),AND(CS10&gt;=DA$30,CS10&lt;&gt;"",CP10=""),AND(CV10&gt;=DA$30,CV10&lt;&gt;"",CP10=""),AND(CZ10&gt;=DA$30,CZ10&lt;&gt;"",CP10=""),AND(DZ10&gt;=EK$30,DZ10&lt;&gt;""),AND(EC10&gt;=EK$30,EC10&lt;&gt;""),AND(EG10&gt;=EK$30,EG10&lt;&gt;""),AND(EJ10&gt;=EK$30,EJ10&lt;&gt;""),AND(FH10&gt;=FS$30,FH10&lt;&gt;""),AND(FK10&gt;=FS$30,FK10&lt;&gt;""),AND(FO10&gt;=FS$30,FO10&lt;&gt;""),AND(FR10&gt;=FS$30,FR10&lt;&gt;""),AND(GP10&gt;=HA$30,GP10&lt;&gt;""),AND(GS10&gt;=HA$30,GS10&lt;&gt;""),AND(GW10&gt;=HA$30,GW10&lt;&gt;""),AND(GZ10&gt;=HA$30,GZ10&lt;&gt;""),AND(HX10&gt;=II$30,HX10&lt;&gt;""),AND(IA10&gt;=II$30,IA10&lt;&gt;""),AND(IE10&gt;=II$30,IE10&lt;&gt;""),AND(IH10&gt;=II$30,IH10&lt;&gt;""),AND(JF10&gt;=JQ$30,JF10&lt;&gt;""),AND(JI10&gt;=JQ$30,JI10&lt;&gt;""),AND(JM10&gt;=JQ$30,JM10&lt;&gt;""),AND(JP10&gt;=JQ$30,JP10&lt;&gt;""),AND(KN10&gt;=KY$30,KN10&lt;&gt;""),AND(KQ10&gt;=KY$30,KQ10&lt;&gt;""),AND(KU10&gt;=KY$30,KU10&lt;&gt;""),AND(KX10&gt;=KY$30,KX10&lt;&gt;""),AND(LV10&gt;=MG$30,LV10&lt;&gt;""),AND(LY10&gt;=MG$30,LY10&lt;&gt;""),AND(MC10&gt;=MG$30,MC10&lt;&gt;""),AND(MF10&gt;=MG$30,MF10&lt;&gt;""),AND(ND10&gt;=NO$30,ND10&lt;&gt;""),AND(NG10&gt;=NO$30,NG10&lt;&gt;""),AND(NK10&gt;=NO$30,NK10&lt;&gt;""),AND(NN10&gt;=NO$30,NN10&lt;&gt;""),AND(OL10&gt;=OW$30,OL10&lt;&gt;""),AND(OO10&gt;=OW$30,OO10&lt;&gt;""),AND(OS10&gt;=OW$30,OS10&lt;&gt;""),AND(OV10&gt;=OW$30,OV10&lt;&gt;""),AND(PT10&gt;=QE$30,PT10&lt;&gt;""),AND(PW10&gt;=QE$30,PW10&lt;&gt;""),AND(QA10&gt;=QE$30,QA10&lt;&gt;""),AND(QD10&gt;=QE$30,QD10&lt;&gt;""),AND(RB10&gt;=RM$30,RB10&lt;&gt;""),AND(RE10&gt;=RM$30,RE10&lt;&gt;""),AND(RI10&gt;=RM$30,RI10&lt;&gt;""),AND(RL10&gt;=RM$30,RL10&lt;&gt;""),AND(SJ10&gt;=SU$30,SJ10&lt;&gt;""),AND(SM10&gt;=SU$30,SM10&lt;&gt;""),AND(SQ10&gt;=SU$30,SQ10&lt;&gt;""),AND(ST10&gt;=SU$30,ST10&lt;&gt;"")),"P","")</f>
        <v/>
      </c>
      <c r="H10" s="37" t="str">
        <f>IF(AND(G10="P",F10=""),"No DD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Merit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Excellence",IF(I10="P","Worlds Team",IF(F10="P","National Team","")))))</f>
        <v/>
      </c>
      <c r="I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52.44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51.78</v>
      </c>
      <c r="O10" s="8" t="str">
        <f>IF(N10="","",IF(OR(N10=CS10,N10=CV10),$CA$1,IF(OR(N10=BR10,N10=BU10),$AZ$1,IF(OR(N10=AQ10,N10=AT10),$Y$1,""))))</f>
        <v>2023 Elite Canada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&gt;0,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>IF(AA10&gt;0,AA10,"")</f>
        <v>13.5</v>
      </c>
      <c r="AP10" s="39">
        <f>IF(AB10&gt;0,AB10,"")</f>
        <v>14.79</v>
      </c>
      <c r="AQ10" s="41">
        <f>IF(SUM(Y10:AB10)-AC10&gt;0,SUM(Y10:AB10)-AC10,"")</f>
        <v>51.39</v>
      </c>
      <c r="AR10" s="41">
        <f>IF(AF10&gt;0,AF10,"")</f>
        <v>14.5</v>
      </c>
      <c r="AS10" s="41">
        <f>IF(AG10&gt;0,AG10,"")</f>
        <v>15.08</v>
      </c>
      <c r="AT10" s="41">
        <f>IF(SUM(AD10:AG10)-AH10&gt;0,SUM(AD10:AG10)-AH10,"")</f>
        <v>51.78</v>
      </c>
      <c r="AU10" s="41">
        <f>IF(AQ10="","",MAX(AQ10,AT10))</f>
        <v>51.78</v>
      </c>
      <c r="AV10" s="41">
        <f>IF(AK10&gt;0,AK10,"")</f>
        <v>14.5</v>
      </c>
      <c r="AW10" s="41">
        <f>IF(AL10&gt;0,AL10,"")</f>
        <v>15.07</v>
      </c>
      <c r="AX10" s="41">
        <f>IF(SUM(AI10:AL10)-AM10&gt;0,SUM(AI10:AL10)-AM10,"")</f>
        <v>53.17</v>
      </c>
      <c r="AY10" s="41">
        <f>IF(SUM(AU10,AX10)&gt;0,SUM(AU10,AX10),"")</f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>IF(BB10&gt;0,BB10,"")</f>
        <v>5.5</v>
      </c>
      <c r="BQ10" s="40">
        <f>IF(BC10&gt;0,BC10,"")</f>
        <v>4.95</v>
      </c>
      <c r="BR10" s="11">
        <f>IF(SUM(AZ10:BC10)-BD10&gt;0,SUM(AZ10:BC10)-BD10,"")</f>
        <v>17.649999999999999</v>
      </c>
      <c r="BS10" s="11">
        <f>IF(BG10&gt;0,BG10,"")</f>
        <v>15.6</v>
      </c>
      <c r="BT10" s="11">
        <f>IF(BH10&gt;0,BH10,"")</f>
        <v>14.97</v>
      </c>
      <c r="BU10" s="11">
        <f>IF(SUM(BE10:BH10)-BI10&gt;0,SUM(BE10:BH10)-BI10,"")</f>
        <v>53.97</v>
      </c>
      <c r="BV10" s="11">
        <f>IF(BR10="","",MAX(BR10,BU10))</f>
        <v>53.97</v>
      </c>
      <c r="BW10" s="11">
        <f>IF(BL10&gt;0,BL10,"")</f>
        <v>5.5</v>
      </c>
      <c r="BX10" s="11">
        <f>IF(BM10&gt;0,BM10,"")</f>
        <v>4.8899999999999997</v>
      </c>
      <c r="BY10" s="11">
        <f>IF(SUM(BJ10:BM10)-BN10&gt;0,SUM(BJ10:BM10)-BN10,"")</f>
        <v>17.39</v>
      </c>
      <c r="BZ10" s="11">
        <f>IF(SUM(BV10,BY10)&gt;0,SUM(BV10,BY10),"")</f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>IF(CC10&gt;0,CC10,"")</f>
        <v>2</v>
      </c>
      <c r="CR10" s="39">
        <f>IF(CD10&gt;0,CD10,"")</f>
        <v>1.73</v>
      </c>
      <c r="CS10" s="41">
        <f>IF(SUM(CA10:CD10)-CE10&gt;0,SUM(CA10:CD10)-CE10,"")</f>
        <v>6.23</v>
      </c>
      <c r="CT10" s="41">
        <f>IF(CH10&gt;0,CH10,"")</f>
        <v>15</v>
      </c>
      <c r="CU10" s="41">
        <f>IF(CI10&gt;0,CI10,"")</f>
        <v>15.44</v>
      </c>
      <c r="CV10" s="41">
        <f>IF(SUM(CF10:CI10)-CJ10&gt;0,SUM(CF10:CI10)-CJ10,"")</f>
        <v>52.44</v>
      </c>
      <c r="CW10" s="41">
        <f>IF(CS10="","",MAX(CS10,CV10))</f>
        <v>52.44</v>
      </c>
      <c r="CX10" s="41">
        <f>IF(CM10&gt;0,CM10,"")</f>
        <v>14</v>
      </c>
      <c r="CY10" s="41">
        <f>IF(CN10&gt;0,CN10,"")</f>
        <v>15.57</v>
      </c>
      <c r="CZ10" s="41">
        <f>IF(SUM(CK10:CN10)-CO10&gt;0,SUM(CK10:CN10)-CO10,"")</f>
        <v>50.87</v>
      </c>
      <c r="DA10" s="41">
        <f>IF(SUM(CW10,CZ10)&gt;0,SUM(CW10,CZ10),"")</f>
        <v>103.31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3.05</v>
      </c>
      <c r="SW10" s="23">
        <f>IF($CP10="P",CB10,(CB10+BA10)/2)</f>
        <v>1.8</v>
      </c>
      <c r="SX10" s="23">
        <f>IF($CP10="P",CC10,(CC10+BB10)/2)</f>
        <v>3.75</v>
      </c>
      <c r="SY10" s="23">
        <f>IF($CP10="P",CD10,(CD10+BC10)/2)</f>
        <v>3.34</v>
      </c>
      <c r="SZ10" s="23">
        <f>IF($CP10="P",CE10,(CE10+BD10)/2)</f>
        <v>0</v>
      </c>
      <c r="TA10" s="23">
        <f>IF($CP10="P",CF10,(CF10+BE10)/2)</f>
        <v>13.350000000000001</v>
      </c>
      <c r="TB10" s="23">
        <f>IF($CP10="P",CG10,(CG10+BF10)/2)</f>
        <v>9.35</v>
      </c>
      <c r="TC10" s="23">
        <f>IF($CP10="P",CH10,(CH10+BG10)/2)</f>
        <v>15.3</v>
      </c>
      <c r="TD10" s="23">
        <f>IF($CP10="P",CI10,(CI10+BH10)/2)</f>
        <v>15.205</v>
      </c>
      <c r="TE10" s="23">
        <f>IF($CP10="P",CJ10,(CJ10+BI10)/2)</f>
        <v>0</v>
      </c>
      <c r="TF10" s="23">
        <f>IF($CP10="P",CK10,(CK10+BJ10)/2)</f>
        <v>8.4</v>
      </c>
      <c r="TG10" s="23">
        <f>IF($CP10="P",CL10,(CL10+BK10)/2)</f>
        <v>5.75</v>
      </c>
      <c r="TH10" s="23">
        <f>IF($CP10="P",CM10,(CM10+BL10)/2)</f>
        <v>9.75</v>
      </c>
      <c r="TI10" s="23">
        <f>IF($CP10="P",CN10,(CN10+BM10)/2)</f>
        <v>10.23</v>
      </c>
      <c r="TJ10" s="23">
        <f>IF($CP10="P",CO10,(CO10+BN10)/2)</f>
        <v>0</v>
      </c>
      <c r="TK10" s="28" t="s">
        <v>57</v>
      </c>
      <c r="TL10" s="41">
        <f>IF(SX10&gt;0,SX10,"")</f>
        <v>3.75</v>
      </c>
      <c r="TM10" s="41">
        <f>IF(SY10&gt;0,SY10,"")</f>
        <v>3.34</v>
      </c>
      <c r="TN10" s="41">
        <f>IF(SUM(SV10:SY10)-SZ10&gt;0,SUM(SV10:SY10)-SZ10,"")</f>
        <v>11.94</v>
      </c>
      <c r="TO10" s="41">
        <f>IF(TC10&gt;0,TC10,"")</f>
        <v>15.3</v>
      </c>
      <c r="TP10" s="41">
        <f>IF(TD10&gt;0,TD10,"")</f>
        <v>15.205</v>
      </c>
      <c r="TQ10" s="41">
        <f>IF(SUM(TA10:TD10)-TE10&gt;0,SUM(TA10:TD10)-TE10,"")</f>
        <v>53.204999999999998</v>
      </c>
      <c r="TR10" s="41">
        <f>IF(MAX(TN10,TQ10)&gt;0,MAX(TN10,TQ10),"")</f>
        <v>53.204999999999998</v>
      </c>
      <c r="TS10" s="41">
        <f>IF(TH10&gt;0,TH10,"")</f>
        <v>9.75</v>
      </c>
      <c r="TT10" s="41">
        <f>IF(TI10&gt;0,TI10,"")</f>
        <v>10.23</v>
      </c>
      <c r="TU10" s="41">
        <f>IF(SUM(TF10:TI10)-TJ10&gt;0,SUM(TF10:TI10)-TJ10,"")</f>
        <v>34.129999999999995</v>
      </c>
      <c r="TV10" s="41">
        <f>IF(SUM(TR10,TU10)&gt;0,SUM(TR10,TU10),"")</f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>SUM(J11:V11)+SUM(J11:T11)*0.0000001+SUM(J11)*0.0000000000001</f>
        <v>233.38002333800529</v>
      </c>
      <c r="F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G11" s="3" t="str">
        <f>IF(OR(AND(AQ11&gt;=AY$30,AQ11&lt;&gt;"",AN11=""),AND(AT11&gt;=AY$30,AT11&lt;&gt;"",AN11=""),AND(AX11&gt;=AY$30,AX11&lt;&gt;"",AN11=""),AND(BR11&gt;=BZ$30,BR11&lt;&gt;"",BO11=""),AND(BU11&gt;=BZ$30,BU11&lt;&gt;"",BO11=""),AND(BY11&gt;=BZ$30,BY11&lt;&gt;"",BO11=""),AND(CS11&gt;=DA$30,CS11&lt;&gt;"",CP11=""),AND(CV11&gt;=DA$30,CV11&lt;&gt;"",CP11=""),AND(CZ11&gt;=DA$30,CZ11&lt;&gt;"",CP11=""),AND(DZ11&gt;=EK$30,DZ11&lt;&gt;""),AND(EC11&gt;=EK$30,EC11&lt;&gt;""),AND(EG11&gt;=EK$30,EG11&lt;&gt;""),AND(EJ11&gt;=EK$30,EJ11&lt;&gt;""),AND(FH11&gt;=FS$30,FH11&lt;&gt;""),AND(FK11&gt;=FS$30,FK11&lt;&gt;""),AND(FO11&gt;=FS$30,FO11&lt;&gt;""),AND(FR11&gt;=FS$30,FR11&lt;&gt;""),AND(GP11&gt;=HA$30,GP11&lt;&gt;""),AND(GS11&gt;=HA$30,GS11&lt;&gt;""),AND(GW11&gt;=HA$30,GW11&lt;&gt;""),AND(GZ11&gt;=HA$30,GZ11&lt;&gt;""),AND(HX11&gt;=II$30,HX11&lt;&gt;""),AND(IA11&gt;=II$30,IA11&lt;&gt;""),AND(IE11&gt;=II$30,IE11&lt;&gt;""),AND(IH11&gt;=II$30,IH11&lt;&gt;""),AND(JF11&gt;=JQ$30,JF11&lt;&gt;""),AND(JI11&gt;=JQ$30,JI11&lt;&gt;""),AND(JM11&gt;=JQ$30,JM11&lt;&gt;""),AND(JP11&gt;=JQ$30,JP11&lt;&gt;""),AND(KN11&gt;=KY$30,KN11&lt;&gt;""),AND(KQ11&gt;=KY$30,KQ11&lt;&gt;""),AND(KU11&gt;=KY$30,KU11&lt;&gt;""),AND(KX11&gt;=KY$30,KX11&lt;&gt;""),AND(LV11&gt;=MG$30,LV11&lt;&gt;""),AND(LY11&gt;=MG$30,LY11&lt;&gt;""),AND(MC11&gt;=MG$30,MC11&lt;&gt;""),AND(MF11&gt;=MG$30,MF11&lt;&gt;""),AND(ND11&gt;=NO$30,ND11&lt;&gt;""),AND(NG11&gt;=NO$30,NG11&lt;&gt;""),AND(NK11&gt;=NO$30,NK11&lt;&gt;""),AND(NN11&gt;=NO$30,NN11&lt;&gt;""),AND(OL11&gt;=OW$30,OL11&lt;&gt;""),AND(OO11&gt;=OW$30,OO11&lt;&gt;""),AND(OS11&gt;=OW$30,OS11&lt;&gt;""),AND(OV11&gt;=OW$30,OV11&lt;&gt;""),AND(PT11&gt;=QE$30,PT11&lt;&gt;""),AND(PW11&gt;=QE$30,PW11&lt;&gt;""),AND(QA11&gt;=QE$30,QA11&lt;&gt;""),AND(QD11&gt;=QE$30,QD11&lt;&gt;""),AND(RB11&gt;=RM$30,RB11&lt;&gt;""),AND(RE11&gt;=RM$30,RE11&lt;&gt;""),AND(RI11&gt;=RM$30,RI11&lt;&gt;""),AND(RL11&gt;=RM$30,RL11&lt;&gt;""),AND(SJ11&gt;=SU$30,SJ11&lt;&gt;""),AND(SM11&gt;=SU$30,SM11&lt;&gt;""),AND(SQ11&gt;=SU$30,SQ11&lt;&gt;""),AND(ST11&gt;=SU$30,ST11&lt;&gt;"")),"P","")</f>
        <v/>
      </c>
      <c r="H11" s="37" t="str">
        <f>IF(AND(G11="P",F11=""),"No DD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Merit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Excellence",IF(I11="P","Worlds Team",IF(F11="P","National Team","")))))</f>
        <v/>
      </c>
      <c r="I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J11" s="8">
        <f>IF(COUNT(AQ11,AT11,BR11,BU11,CS11,CV11)&gt;0,LARGE((AQ11,AT11,BR11,BU11,CS11,CV11),1),0)</f>
        <v>52.900000000000006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51.22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48.04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50.400000000000006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&gt;0,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,0)</f>
        <v>15.42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>IF(AA11&gt;0,AA11,"")</f>
        <v/>
      </c>
      <c r="AP11" s="39" t="str">
        <f>IF(AB11&gt;0,AB11,"")</f>
        <v/>
      </c>
      <c r="AQ11" s="41" t="str">
        <f>IF(SUM(Y11:AB11)-AC11&gt;0,SUM(Y11:AB11)-AC11,"")</f>
        <v/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 t="str">
        <f>IF(AQ11="","",MAX(AQ11,AT11))</f>
        <v/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 t="str">
        <f>IF(SUM(AU11,AX11)&gt;0,SUM(AU11,AX11),"")</f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>IF(BB11&gt;0,BB11,"")</f>
        <v>11.3</v>
      </c>
      <c r="BQ11" s="40">
        <f>IF(BC11&gt;0,BC11,"")</f>
        <v>14.44</v>
      </c>
      <c r="BR11" s="11">
        <f>IF(SUM(AZ11:BC11)-BD11&gt;0,SUM(AZ11:BC11)-BD11,"")</f>
        <v>48.04</v>
      </c>
      <c r="BS11" s="11">
        <f>IF(BG11&gt;0,BG11,"")</f>
        <v>2</v>
      </c>
      <c r="BT11" s="11">
        <f>IF(BH11&gt;0,BH11,"")</f>
        <v>1.59</v>
      </c>
      <c r="BU11" s="11">
        <f>IF(SUM(BE11:BH11)-BI11&gt;0,SUM(BE11:BH11)-BI11,"")</f>
        <v>6.09</v>
      </c>
      <c r="BV11" s="11">
        <f>IF(BR11="","",MAX(BR11,BU11))</f>
        <v>48.04</v>
      </c>
      <c r="BW11" s="11">
        <f>IF(BL11&gt;0,BL11,"")</f>
        <v>14.4</v>
      </c>
      <c r="BX11" s="11">
        <f>IF(BM11&gt;0,BM11,"")</f>
        <v>14.3</v>
      </c>
      <c r="BY11" s="11">
        <f>IF(SUM(BJ11:BM11)-BN11&gt;0,SUM(BJ11:BM11)-BN11,"")</f>
        <v>50.400000000000006</v>
      </c>
      <c r="BZ11" s="11">
        <f>IF(SUM(BV11,BY11)&gt;0,SUM(BV11,BY11),"")</f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>IF(CC11&gt;0,CC11,"")</f>
        <v>15.4</v>
      </c>
      <c r="CR11" s="39">
        <f>IF(CD11&gt;0,CD11,"")</f>
        <v>15.3</v>
      </c>
      <c r="CS11" s="41">
        <f>IF(SUM(CA11:CD11)-CE11&gt;0,SUM(CA11:CD11)-CE11,"")</f>
        <v>52.900000000000006</v>
      </c>
      <c r="CT11" s="41">
        <f>IF(CH11&gt;0,CH11,"")</f>
        <v>15.4</v>
      </c>
      <c r="CU11" s="41">
        <f>IF(CI11&gt;0,CI11,"")</f>
        <v>15.42</v>
      </c>
      <c r="CV11" s="41">
        <f>IF(SUM(CF11:CI11)-CJ11&gt;0,SUM(CF11:CI11)-CJ11,"")</f>
        <v>51.22</v>
      </c>
      <c r="CW11" s="41">
        <f>IF(CS11="","",MAX(CS11,CV11))</f>
        <v>52.900000000000006</v>
      </c>
      <c r="CX11" s="41">
        <f>IF(CM11&gt;0,CM11,"")</f>
        <v>3.4</v>
      </c>
      <c r="CY11" s="41">
        <f>IF(CN11&gt;0,CN11,"")</f>
        <v>3.28</v>
      </c>
      <c r="CZ11" s="41">
        <f>IF(SUM(CK11:CN11)-CO11&gt;0,SUM(CK11:CN11)-CO11,"")</f>
        <v>11.08</v>
      </c>
      <c r="DA11" s="41">
        <f>IF(SUM(CW11,CZ11)&gt;0,SUM(CW11,CZ11),"")</f>
        <v>63.980000000000004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13.35</v>
      </c>
      <c r="SW11" s="23">
        <f>IF($CP11="P",CB11,(CB11+BA11)/2)</f>
        <v>8.9</v>
      </c>
      <c r="SX11" s="23">
        <f>IF($CP11="P",CC11,(CC11+BB11)/2)</f>
        <v>13.350000000000001</v>
      </c>
      <c r="SY11" s="23">
        <f>IF($CP11="P",CD11,(CD11+BC11)/2)</f>
        <v>14.870000000000001</v>
      </c>
      <c r="SZ11" s="23">
        <f>IF($CP11="P",CE11,(CE11+BD11)/2)</f>
        <v>0</v>
      </c>
      <c r="TA11" s="23">
        <f>IF($CP11="P",CF11,(CF11+BE11)/2)</f>
        <v>6.75</v>
      </c>
      <c r="TB11" s="23">
        <f>IF($CP11="P",CG11,(CG11+BF11)/2)</f>
        <v>4.7</v>
      </c>
      <c r="TC11" s="23">
        <f>IF($CP11="P",CH11,(CH11+BG11)/2)</f>
        <v>8.6999999999999993</v>
      </c>
      <c r="TD11" s="23">
        <f>IF($CP11="P",CI11,(CI11+BH11)/2)</f>
        <v>8.5050000000000008</v>
      </c>
      <c r="TE11" s="23">
        <f>IF($CP11="P",CJ11,(CJ11+BI11)/2)</f>
        <v>0</v>
      </c>
      <c r="TF11" s="23">
        <f>IF($CP11="P",CK11,(CK11+BJ11)/2)</f>
        <v>7.8000000000000007</v>
      </c>
      <c r="TG11" s="23">
        <f>IF($CP11="P",CL11,(CL11+BK11)/2)</f>
        <v>5.25</v>
      </c>
      <c r="TH11" s="23">
        <f>IF($CP11="P",CM11,(CM11+BL11)/2)</f>
        <v>8.9</v>
      </c>
      <c r="TI11" s="23">
        <f>IF($CP11="P",CN11,(CN11+BM11)/2)</f>
        <v>8.7900000000000009</v>
      </c>
      <c r="TJ11" s="23">
        <f>IF($CP11="P",CO11,(CO11+BN11)/2)</f>
        <v>0</v>
      </c>
      <c r="TK11" s="28" t="s">
        <v>57</v>
      </c>
      <c r="TL11" s="41">
        <f>IF(SX11&gt;0,SX11,"")</f>
        <v>13.350000000000001</v>
      </c>
      <c r="TM11" s="41">
        <f>IF(SY11&gt;0,SY11,"")</f>
        <v>14.870000000000001</v>
      </c>
      <c r="TN11" s="41">
        <f>IF(SUM(SV11:SY11)-SZ11&gt;0,SUM(SV11:SY11)-SZ11,"")</f>
        <v>50.47</v>
      </c>
      <c r="TO11" s="41">
        <f>IF(TC11&gt;0,TC11,"")</f>
        <v>8.6999999999999993</v>
      </c>
      <c r="TP11" s="41">
        <f>IF(TD11&gt;0,TD11,"")</f>
        <v>8.5050000000000008</v>
      </c>
      <c r="TQ11" s="41">
        <f>IF(SUM(TA11:TD11)-TE11&gt;0,SUM(TA11:TD11)-TE11,"")</f>
        <v>28.655000000000001</v>
      </c>
      <c r="TR11" s="41">
        <f>IF(MAX(TN11,TQ11)&gt;0,MAX(TN11,TQ11),"")</f>
        <v>50.47</v>
      </c>
      <c r="TS11" s="41">
        <f>IF(TH11&gt;0,TH11,"")</f>
        <v>8.9</v>
      </c>
      <c r="TT11" s="41">
        <f>IF(TI11&gt;0,TI11,"")</f>
        <v>8.7900000000000009</v>
      </c>
      <c r="TU11" s="41">
        <f>IF(SUM(TF11:TI11)-TJ11&gt;0,SUM(TF11:TI11)-TJ11,"")</f>
        <v>30.740000000000002</v>
      </c>
      <c r="TV11" s="41">
        <f>IF(SUM(TR11,TU11)&gt;0,SUM(TR11,TU11),"")</f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>SUM(J12:V12)+SUM(J12:T12)*0.0000001+SUM(J12)*0.0000000000001</f>
        <v>232.17002319800551</v>
      </c>
      <c r="F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G12" s="3" t="str">
        <f>IF(OR(AND(AQ12&gt;=AY$30,AQ12&lt;&gt;"",AN12=""),AND(AT12&gt;=AY$30,AT12&lt;&gt;"",AN12=""),AND(AX12&gt;=AY$30,AX12&lt;&gt;"",AN12=""),AND(BR12&gt;=BZ$30,BR12&lt;&gt;"",BO12=""),AND(BU12&gt;=BZ$30,BU12&lt;&gt;"",BO12=""),AND(BY12&gt;=BZ$30,BY12&lt;&gt;"",BO12=""),AND(CS12&gt;=DA$30,CS12&lt;&gt;"",CP12=""),AND(CV12&gt;=DA$30,CV12&lt;&gt;"",CP12=""),AND(CZ12&gt;=DA$30,CZ12&lt;&gt;"",CP12=""),AND(DZ12&gt;=EK$30,DZ12&lt;&gt;""),AND(EC12&gt;=EK$30,EC12&lt;&gt;""),AND(EG12&gt;=EK$30,EG12&lt;&gt;""),AND(EJ12&gt;=EK$30,EJ12&lt;&gt;""),AND(FH12&gt;=FS$30,FH12&lt;&gt;""),AND(FK12&gt;=FS$30,FK12&lt;&gt;""),AND(FO12&gt;=FS$30,FO12&lt;&gt;""),AND(FR12&gt;=FS$30,FR12&lt;&gt;""),AND(GP12&gt;=HA$30,GP12&lt;&gt;""),AND(GS12&gt;=HA$30,GS12&lt;&gt;""),AND(GW12&gt;=HA$30,GW12&lt;&gt;""),AND(GZ12&gt;=HA$30,GZ12&lt;&gt;""),AND(HX12&gt;=II$30,HX12&lt;&gt;""),AND(IA12&gt;=II$30,IA12&lt;&gt;""),AND(IE12&gt;=II$30,IE12&lt;&gt;""),AND(IH12&gt;=II$30,IH12&lt;&gt;""),AND(JF12&gt;=JQ$30,JF12&lt;&gt;""),AND(JI12&gt;=JQ$30,JI12&lt;&gt;""),AND(JM12&gt;=JQ$30,JM12&lt;&gt;""),AND(JP12&gt;=JQ$30,JP12&lt;&gt;""),AND(KN12&gt;=KY$30,KN12&lt;&gt;""),AND(KQ12&gt;=KY$30,KQ12&lt;&gt;""),AND(KU12&gt;=KY$30,KU12&lt;&gt;""),AND(KX12&gt;=KY$30,KX12&lt;&gt;""),AND(LV12&gt;=MG$30,LV12&lt;&gt;""),AND(LY12&gt;=MG$30,LY12&lt;&gt;""),AND(MC12&gt;=MG$30,MC12&lt;&gt;""),AND(MF12&gt;=MG$30,MF12&lt;&gt;""),AND(ND12&gt;=NO$30,ND12&lt;&gt;""),AND(NG12&gt;=NO$30,NG12&lt;&gt;""),AND(NK12&gt;=NO$30,NK12&lt;&gt;""),AND(NN12&gt;=NO$30,NN12&lt;&gt;""),AND(OL12&gt;=OW$30,OL12&lt;&gt;""),AND(OO12&gt;=OW$30,OO12&lt;&gt;""),AND(OS12&gt;=OW$30,OS12&lt;&gt;""),AND(OV12&gt;=OW$30,OV12&lt;&gt;""),AND(PT12&gt;=QE$30,PT12&lt;&gt;""),AND(PW12&gt;=QE$30,PW12&lt;&gt;""),AND(QA12&gt;=QE$30,QA12&lt;&gt;""),AND(QD12&gt;=QE$30,QD12&lt;&gt;""),AND(RB12&gt;=RM$30,RB12&lt;&gt;""),AND(RE12&gt;=RM$30,RE12&lt;&gt;""),AND(RI12&gt;=RM$30,RI12&lt;&gt;""),AND(RL12&gt;=RM$30,RL12&lt;&gt;""),AND(SJ12&gt;=SU$30,SJ12&lt;&gt;""),AND(SM12&gt;=SU$30,SM12&lt;&gt;""),AND(SQ12&gt;=SU$30,SQ12&lt;&gt;""),AND(ST12&gt;=SU$30,ST12&lt;&gt;"")),"P","")</f>
        <v>P</v>
      </c>
      <c r="H12" s="37" t="str">
        <f>IF(AND(G12="P",F12=""),"No DD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Merit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Excellence",IF(I12="P","Worlds Team",IF(F12="P","National Team","")))))</f>
        <v>No DD</v>
      </c>
      <c r="I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J12" s="8">
        <f>IF(COUNT(AQ12,AT12,BR12,BU12,CS12,CV12)&gt;0,LARGE((AQ12,AT12,BR12,BU12,CS12,CV12),1),0)</f>
        <v>55.14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54.33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53.98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54.13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&gt;0,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0.18999999999999773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>IF(AA12&gt;0,AA12,"")</f>
        <v>14.4</v>
      </c>
      <c r="AP12" s="39">
        <f>IF(AB12&gt;0,AB12,"")</f>
        <v>14.78</v>
      </c>
      <c r="AQ12" s="41">
        <f>IF(SUM(Y12:AB12)-AC12&gt;0,SUM(Y12:AB12)-AC12,"")</f>
        <v>53.98</v>
      </c>
      <c r="AR12" s="41">
        <f>IF(AF12&gt;0,AF12,"")</f>
        <v>14.2</v>
      </c>
      <c r="AS12" s="41">
        <f>IF(AG12&gt;0,AG12,"")</f>
        <v>14.51</v>
      </c>
      <c r="AT12" s="41">
        <f>IF(SUM(AD12:AG12)-AH12&gt;0,SUM(AD12:AG12)-AH12,"")</f>
        <v>53.21</v>
      </c>
      <c r="AU12" s="41">
        <f>IF(AQ12="","",MAX(AQ12,AT12))</f>
        <v>53.98</v>
      </c>
      <c r="AV12" s="41">
        <f>IF(AK12&gt;0,AK12,"")</f>
        <v>6.1</v>
      </c>
      <c r="AW12" s="41">
        <f>IF(AL12&gt;0,AL12,"")</f>
        <v>6.26</v>
      </c>
      <c r="AX12" s="41">
        <f>IF(SUM(AI12:AL12)-AM12&gt;0,SUM(AI12:AL12)-AM12,"")</f>
        <v>22.559999999999995</v>
      </c>
      <c r="AY12" s="41">
        <f>IF(SUM(AU12,AX12)&gt;0,SUM(AU12,AX12),"")</f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>IF(BB12&gt;0,BB12,"")</f>
        <v>14.4</v>
      </c>
      <c r="BQ12" s="40">
        <f>IF(BC12&gt;0,BC12,"")</f>
        <v>14.93</v>
      </c>
      <c r="BR12" s="11">
        <f>IF(SUM(AZ12:BC12)-BD12&gt;0,SUM(AZ12:BC12)-BD12,"")</f>
        <v>54.33</v>
      </c>
      <c r="BS12" s="11">
        <f>IF(BG12&gt;0,BG12,"")</f>
        <v>14.4</v>
      </c>
      <c r="BT12" s="11">
        <f>IF(BH12&gt;0,BH12,"")</f>
        <v>15.14</v>
      </c>
      <c r="BU12" s="11">
        <f>IF(SUM(BE12:BH12)-BI12&gt;0,SUM(BE12:BH12)-BI12,"")</f>
        <v>55.14</v>
      </c>
      <c r="BV12" s="11">
        <f>IF(BR12="","",MAX(BR12,BU12))</f>
        <v>55.14</v>
      </c>
      <c r="BW12" s="11">
        <f>IF(BL12&gt;0,BL12,"")</f>
        <v>14.4</v>
      </c>
      <c r="BX12" s="11">
        <f>IF(BM12&gt;0,BM12,"")</f>
        <v>15.03</v>
      </c>
      <c r="BY12" s="11">
        <f>IF(SUM(BJ12:BM12)-BN12&gt;0,SUM(BJ12:BM12)-BN12,"")</f>
        <v>54.13</v>
      </c>
      <c r="BZ12" s="11">
        <f>IF(SUM(BV12,BY12)&gt;0,SUM(BV12,BY12),"")</f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>IF(CC12&gt;0,CC12,"")</f>
        <v>5.9</v>
      </c>
      <c r="CR12" s="39">
        <f>IF(CD12&gt;0,CD12,"")</f>
        <v>6.18</v>
      </c>
      <c r="CS12" s="41">
        <f>IF(SUM(CA12:CD12)-CE12&gt;0,SUM(CA12:CD12)-CE12,"")</f>
        <v>21.28</v>
      </c>
      <c r="CT12" s="41">
        <f>IF(CH12&gt;0,CH12,"")</f>
        <v>5.9</v>
      </c>
      <c r="CU12" s="41">
        <f>IF(CI12&gt;0,CI12,"")</f>
        <v>6.13</v>
      </c>
      <c r="CV12" s="41">
        <f>IF(SUM(CF12:CI12)-CJ12&gt;0,SUM(CF12:CI12)-CJ12,"")</f>
        <v>21.03</v>
      </c>
      <c r="CW12" s="41">
        <f>IF(CS12="","",MAX(CS12,CV12))</f>
        <v>21.28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21.28</v>
      </c>
      <c r="DB12" s="52">
        <f>IF(MAX(ED12,FL12,GT12,IB12,JJ12,KR12,LZ12,NH12,OP12,PX12,RF12,SN12)-IF(N12="",0,N12)&gt;0.001,MAX(ED12,FL12,GT12,IB12,JJ12,KR12,LZ12,NH12,OP12,PX12,RF12,SN12)-IF(N12="",0,N12),"")</f>
        <v>0.18999999999999773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1.6</v>
      </c>
      <c r="FU12" s="17">
        <v>1</v>
      </c>
      <c r="FV12" s="17">
        <v>1.7</v>
      </c>
      <c r="FW12" s="17">
        <v>1.63</v>
      </c>
      <c r="FX12" s="17">
        <v>0.2</v>
      </c>
      <c r="FY12" s="17">
        <v>14.9</v>
      </c>
      <c r="FZ12" s="17">
        <v>8.6</v>
      </c>
      <c r="GA12" s="17">
        <v>13.3</v>
      </c>
      <c r="GB12" s="17">
        <v>15.04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1.7</v>
      </c>
      <c r="GO12" s="41">
        <f>IF(FW12&gt;0,FW12,"")</f>
        <v>1.63</v>
      </c>
      <c r="GP12" s="41">
        <f>IF(SUM(FT12:FW12)-FX12&gt;0,SUM(FT12:FW12)-FX12,"")</f>
        <v>5.7299999999999995</v>
      </c>
      <c r="GQ12" s="41">
        <f>IF(GA12&gt;0,GA12,"")</f>
        <v>13.3</v>
      </c>
      <c r="GR12" s="41">
        <f>IF(GB12&gt;0,GB12,"")</f>
        <v>15.04</v>
      </c>
      <c r="GS12" s="41">
        <f>IF(SUM(FY12:GB12)-GC12&gt;0,SUM(FY12:GB12)-GC12,"")</f>
        <v>51.839999999999996</v>
      </c>
      <c r="GT12" s="41">
        <f>IF(MAX(GP12,GS12)&gt;0,MAX(GP12,GS12),"")</f>
        <v>51.839999999999996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51.839999999999996</v>
      </c>
      <c r="HB12" s="18">
        <v>15.2</v>
      </c>
      <c r="HC12" s="18">
        <v>9.5</v>
      </c>
      <c r="HD12" s="18">
        <v>14.4</v>
      </c>
      <c r="HE12" s="18">
        <v>14.7</v>
      </c>
      <c r="HF12" s="18">
        <v>0</v>
      </c>
      <c r="HG12" s="18">
        <v>15.7</v>
      </c>
      <c r="HH12" s="18">
        <v>9.1</v>
      </c>
      <c r="HI12" s="18">
        <v>14.4</v>
      </c>
      <c r="HJ12" s="18">
        <v>14.97</v>
      </c>
      <c r="HK12" s="18">
        <v>0</v>
      </c>
      <c r="HL12" s="18"/>
      <c r="HM12" s="18"/>
      <c r="HN12" s="18"/>
      <c r="HO12" s="18"/>
      <c r="HP12" s="18"/>
      <c r="HQ12" s="18">
        <v>15.3</v>
      </c>
      <c r="HR12" s="18">
        <v>8.8000000000000007</v>
      </c>
      <c r="HS12" s="18">
        <v>14.4</v>
      </c>
      <c r="HT12" s="18">
        <v>14.8</v>
      </c>
      <c r="HU12" s="18">
        <v>0</v>
      </c>
      <c r="HV12" s="11">
        <f>IF(HD12&gt;0,HD12,"")</f>
        <v>14.4</v>
      </c>
      <c r="HW12" s="11">
        <f>IF(HE12&gt;0,HE12,"")</f>
        <v>14.7</v>
      </c>
      <c r="HX12" s="11">
        <f>IF(SUM(HB12:HE12)-HF12&gt;0,SUM(HB12:HE12)-HF12,"")</f>
        <v>53.8</v>
      </c>
      <c r="HY12" s="11">
        <f>IF(HI12&gt;0,HI12,"")</f>
        <v>14.4</v>
      </c>
      <c r="HZ12" s="11">
        <f>IF(HJ12&gt;0,HJ12,"")</f>
        <v>14.97</v>
      </c>
      <c r="IA12" s="11">
        <f>IF(SUM(HG12:HJ12)-HK12&gt;0,SUM(HG12:HJ12)-HK12,"")</f>
        <v>54.169999999999995</v>
      </c>
      <c r="IB12" s="11">
        <f>IF(MAX(HX12,IA12)&gt;0,MAX(HX12,IA12),"")</f>
        <v>54.169999999999995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>
        <f>IF(HS12&gt;0,HS12,"")</f>
        <v>14.4</v>
      </c>
      <c r="IG12" s="11">
        <f>IF(HT12&gt;0,HT12,"")</f>
        <v>14.8</v>
      </c>
      <c r="IH12" s="11">
        <f>IF(SUM(HQ12:HT12)-HU12&gt;0,SUM(HQ12:HT12)-HU12,"")</f>
        <v>53.3</v>
      </c>
      <c r="II12" s="11">
        <f>IF(SUM(IB12,IE12,IH12)&gt;0,SUM(IB12,IE12,IH12),"")</f>
        <v>107.47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10.85</v>
      </c>
      <c r="SW12" s="23">
        <f>IF($CP12="P",CB12,(CB12+BA12)/2)</f>
        <v>6.25</v>
      </c>
      <c r="SX12" s="23">
        <f>IF($CP12="P",CC12,(CC12+BB12)/2)</f>
        <v>10.15</v>
      </c>
      <c r="SY12" s="23">
        <f>IF($CP12="P",CD12,(CD12+BC12)/2)</f>
        <v>10.555</v>
      </c>
      <c r="SZ12" s="23">
        <f>IF($CP12="P",CE12,(CE12+BD12)/2)</f>
        <v>0</v>
      </c>
      <c r="TA12" s="23">
        <f>IF($CP12="P",CF12,(CF12+BE12)/2)</f>
        <v>11.049999999999999</v>
      </c>
      <c r="TB12" s="23">
        <f>IF($CP12="P",CG12,(CG12+BF12)/2)</f>
        <v>6.25</v>
      </c>
      <c r="TC12" s="23">
        <f>IF($CP12="P",CH12,(CH12+BG12)/2)</f>
        <v>10.15</v>
      </c>
      <c r="TD12" s="23">
        <f>IF($CP12="P",CI12,(CI12+BH12)/2)</f>
        <v>10.635</v>
      </c>
      <c r="TE12" s="23">
        <f>IF($CP12="P",CJ12,(CJ12+BI12)/2)</f>
        <v>0</v>
      </c>
      <c r="TF12" s="23">
        <f>IF($CP12="P",CK12,(CK12+BJ12)/2)</f>
        <v>7.65</v>
      </c>
      <c r="TG12" s="23">
        <f>IF($CP12="P",CL12,(CL12+BK12)/2)</f>
        <v>4.7</v>
      </c>
      <c r="TH12" s="23">
        <f>IF($CP12="P",CM12,(CM12+BL12)/2)</f>
        <v>7.2</v>
      </c>
      <c r="TI12" s="23">
        <f>IF($CP12="P",CN12,(CN12+BM12)/2)</f>
        <v>7.5149999999999997</v>
      </c>
      <c r="TJ12" s="23">
        <f>IF($CP12="P",CO12,(CO12+BN12)/2)</f>
        <v>0</v>
      </c>
      <c r="TK12" s="28" t="s">
        <v>57</v>
      </c>
      <c r="TL12" s="41">
        <f>IF(SX12&gt;0,SX12,"")</f>
        <v>10.15</v>
      </c>
      <c r="TM12" s="41">
        <f>IF(SY12&gt;0,SY12,"")</f>
        <v>10.555</v>
      </c>
      <c r="TN12" s="41">
        <f>IF(SUM(SV12:SY12)-SZ12&gt;0,SUM(SV12:SY12)-SZ12,"")</f>
        <v>37.805</v>
      </c>
      <c r="TO12" s="41">
        <f>IF(TC12&gt;0,TC12,"")</f>
        <v>10.15</v>
      </c>
      <c r="TP12" s="41">
        <f>IF(TD12&gt;0,TD12,"")</f>
        <v>10.635</v>
      </c>
      <c r="TQ12" s="41">
        <f>IF(SUM(TA12:TD12)-TE12&gt;0,SUM(TA12:TD12)-TE12,"")</f>
        <v>38.084999999999994</v>
      </c>
      <c r="TR12" s="41">
        <f>IF(MAX(TN12,TQ12)&gt;0,MAX(TN12,TQ12),"")</f>
        <v>38.084999999999994</v>
      </c>
      <c r="TS12" s="41">
        <f>IF(TH12&gt;0,TH12,"")</f>
        <v>7.2</v>
      </c>
      <c r="TT12" s="41">
        <f>IF(TI12&gt;0,TI12,"")</f>
        <v>7.5149999999999997</v>
      </c>
      <c r="TU12" s="41">
        <f>IF(SUM(TF12:TI12)-TJ12&gt;0,SUM(TF12:TI12)-TJ12,"")</f>
        <v>27.065000000000001</v>
      </c>
      <c r="TV12" s="41">
        <f>IF(SUM(TR12,TU12)&gt;0,SUM(TR12,TU12),"")</f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>SUM(J13:V13)+SUM(J13:T13)*0.0000001+SUM(J13)*0.0000000000001</f>
        <v>230.70002208200546</v>
      </c>
      <c r="F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G13" s="3" t="str">
        <f>IF(OR(AND(AQ13&gt;=AY$30,AQ13&lt;&gt;"",AN13=""),AND(AT13&gt;=AY$30,AT13&lt;&gt;"",AN13=""),AND(AX13&gt;=AY$30,AX13&lt;&gt;"",AN13=""),AND(BR13&gt;=BZ$30,BR13&lt;&gt;"",BO13=""),AND(BU13&gt;=BZ$30,BU13&lt;&gt;"",BO13=""),AND(BY13&gt;=BZ$30,BY13&lt;&gt;"",BO13=""),AND(CS13&gt;=DA$30,CS13&lt;&gt;"",CP13=""),AND(CV13&gt;=DA$30,CV13&lt;&gt;"",CP13=""),AND(CZ13&gt;=DA$30,CZ13&lt;&gt;"",CP13=""),AND(DZ13&gt;=EK$30,DZ13&lt;&gt;""),AND(EC13&gt;=EK$30,EC13&lt;&gt;""),AND(EG13&gt;=EK$30,EG13&lt;&gt;""),AND(EJ13&gt;=EK$30,EJ13&lt;&gt;""),AND(FH13&gt;=FS$30,FH13&lt;&gt;""),AND(FK13&gt;=FS$30,FK13&lt;&gt;""),AND(FO13&gt;=FS$30,FO13&lt;&gt;""),AND(FR13&gt;=FS$30,FR13&lt;&gt;""),AND(GP13&gt;=HA$30,GP13&lt;&gt;""),AND(GS13&gt;=HA$30,GS13&lt;&gt;""),AND(GW13&gt;=HA$30,GW13&lt;&gt;""),AND(GZ13&gt;=HA$30,GZ13&lt;&gt;""),AND(HX13&gt;=II$30,HX13&lt;&gt;""),AND(IA13&gt;=II$30,IA13&lt;&gt;""),AND(IE13&gt;=II$30,IE13&lt;&gt;""),AND(IH13&gt;=II$30,IH13&lt;&gt;""),AND(JF13&gt;=JQ$30,JF13&lt;&gt;""),AND(JI13&gt;=JQ$30,JI13&lt;&gt;""),AND(JM13&gt;=JQ$30,JM13&lt;&gt;""),AND(JP13&gt;=JQ$30,JP13&lt;&gt;""),AND(KN13&gt;=KY$30,KN13&lt;&gt;""),AND(KQ13&gt;=KY$30,KQ13&lt;&gt;""),AND(KU13&gt;=KY$30,KU13&lt;&gt;""),AND(KX13&gt;=KY$30,KX13&lt;&gt;""),AND(LV13&gt;=MG$30,LV13&lt;&gt;""),AND(LY13&gt;=MG$30,LY13&lt;&gt;""),AND(MC13&gt;=MG$30,MC13&lt;&gt;""),AND(MF13&gt;=MG$30,MF13&lt;&gt;""),AND(ND13&gt;=NO$30,ND13&lt;&gt;""),AND(NG13&gt;=NO$30,NG13&lt;&gt;""),AND(NK13&gt;=NO$30,NK13&lt;&gt;""),AND(NN13&gt;=NO$30,NN13&lt;&gt;""),AND(OL13&gt;=OW$30,OL13&lt;&gt;""),AND(OO13&gt;=OW$30,OO13&lt;&gt;""),AND(OS13&gt;=OW$30,OS13&lt;&gt;""),AND(OV13&gt;=OW$30,OV13&lt;&gt;""),AND(PT13&gt;=QE$30,PT13&lt;&gt;""),AND(PW13&gt;=QE$30,PW13&lt;&gt;""),AND(QA13&gt;=QE$30,QA13&lt;&gt;""),AND(QD13&gt;=QE$30,QD13&lt;&gt;""),AND(RB13&gt;=RM$30,RB13&lt;&gt;""),AND(RE13&gt;=RM$30,RE13&lt;&gt;""),AND(RI13&gt;=RM$30,RI13&lt;&gt;""),AND(RL13&gt;=RM$30,RL13&lt;&gt;""),AND(SJ13&gt;=SU$30,SJ13&lt;&gt;""),AND(SM13&gt;=SU$30,SM13&lt;&gt;""),AND(SQ13&gt;=SU$30,SQ13&lt;&gt;""),AND(ST13&gt;=SU$30,ST13&lt;&gt;"")),"P","")</f>
        <v>P</v>
      </c>
      <c r="H13" s="37" t="str">
        <f>IF(AND(G13="P",F13=""),"No DD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Merit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Excellence",IF(I13="P","Worlds Team",IF(F13="P","National Team","")))))</f>
        <v>No DD</v>
      </c>
      <c r="I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J13" s="8">
        <f>IF(COUNT(AQ13,AT13,BR13,BU13,CS13,CV13)&gt;0,LARGE((AQ13,AT13,BR13,BU13,CS13,CV13),1),0)</f>
        <v>54.769999999999996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53.910000000000004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43.65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54.489999999999995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&gt;0,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9.8800000000000026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>IF(AA13&gt;0,AA13,"")</f>
        <v>10.7</v>
      </c>
      <c r="AP13" s="39">
        <f>IF(AB13&gt;0,AB13,"")</f>
        <v>12.55</v>
      </c>
      <c r="AQ13" s="41">
        <f>IF(SUM(Y13:AB13)-AC13&gt;0,SUM(Y13:AB13)-AC13,"")</f>
        <v>43.65</v>
      </c>
      <c r="AR13" s="41">
        <f>IF(AF13&gt;0,AF13,"")</f>
        <v>13.4</v>
      </c>
      <c r="AS13" s="41">
        <f>IF(AG13&gt;0,AG13,"")</f>
        <v>15.97</v>
      </c>
      <c r="AT13" s="41">
        <f>IF(SUM(AD13:AG13)-AH13&gt;0,SUM(AD13:AG13)-AH13,"")</f>
        <v>54.769999999999996</v>
      </c>
      <c r="AU13" s="41">
        <f>IF(AQ13="","",MAX(AQ13,AT13))</f>
        <v>54.769999999999996</v>
      </c>
      <c r="AV13" s="41">
        <f>IF(AK13&gt;0,AK13,"")</f>
        <v>13.4</v>
      </c>
      <c r="AW13" s="41">
        <f>IF(AL13&gt;0,AL13,"")</f>
        <v>15.87</v>
      </c>
      <c r="AX13" s="41">
        <f>IF(SUM(AI13:AL13)-AM13&gt;0,SUM(AI13:AL13)-AM13,"")</f>
        <v>52.769999999999996</v>
      </c>
      <c r="AY13" s="41">
        <f>IF(SUM(AU13,AX13)&gt;0,SUM(AU13,AX13),"")</f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>IF(BB13&gt;0,BB13,"")</f>
        <v>6.35</v>
      </c>
      <c r="BQ13" s="40">
        <f>IF(BC13&gt;0,BC13,"")</f>
        <v>7.1800000000000006</v>
      </c>
      <c r="BR13" s="11">
        <f>IF(SUM(AZ13:BC13)-BD13&gt;0,SUM(AZ13:BC13)-BD13,"")</f>
        <v>24.979999999999997</v>
      </c>
      <c r="BS13" s="11">
        <f>IF(BG13&gt;0,BG13,"")</f>
        <v>9.4499999999999993</v>
      </c>
      <c r="BT13" s="11">
        <f>IF(BH13&gt;0,BH13,"")</f>
        <v>11.49</v>
      </c>
      <c r="BU13" s="11">
        <f>IF(SUM(BE13:BH13)-BI13&gt;0,SUM(BE13:BH13)-BI13,"")</f>
        <v>38.440000000000005</v>
      </c>
      <c r="BV13" s="11">
        <f>IF(BR13="","",MAX(BR13,BU13))</f>
        <v>38.440000000000005</v>
      </c>
      <c r="BW13" s="11">
        <f>IF(BL13&gt;0,BL13,"")</f>
        <v>6.7</v>
      </c>
      <c r="BX13" s="11">
        <f>IF(BM13&gt;0,BM13,"")</f>
        <v>7.9349999999999996</v>
      </c>
      <c r="BY13" s="11">
        <f>IF(SUM(BJ13:BM13)-BN13&gt;0,SUM(BJ13:BM13)-BN13,"")</f>
        <v>26.384999999999998</v>
      </c>
      <c r="BZ13" s="11">
        <f>IF(SUM(BV13,BY13)&gt;0,SUM(BV13,BY13),"")</f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>IF(CC13&gt;0,CC13,"")</f>
        <v>10.1</v>
      </c>
      <c r="CR13" s="39">
        <f>IF(CD13&gt;0,CD13,"")</f>
        <v>13.07</v>
      </c>
      <c r="CS13" s="41">
        <f>IF(SUM(CA13:CD13)-CE13&gt;0,SUM(CA13:CD13)-CE13,"")</f>
        <v>41.47</v>
      </c>
      <c r="CT13" s="41">
        <f>IF(CH13&gt;0,CH13,"")</f>
        <v>13.4</v>
      </c>
      <c r="CU13" s="41">
        <f>IF(CI13&gt;0,CI13,"")</f>
        <v>16.309999999999999</v>
      </c>
      <c r="CV13" s="41">
        <f>IF(SUM(CF13:CI13)-CJ13&gt;0,SUM(CF13:CI13)-CJ13,"")</f>
        <v>53.910000000000004</v>
      </c>
      <c r="CW13" s="41">
        <f>IF(CS13="","",MAX(CS13,CV13))</f>
        <v>53.910000000000004</v>
      </c>
      <c r="CX13" s="41">
        <f>IF(CM13&gt;0,CM13,"")</f>
        <v>14</v>
      </c>
      <c r="CY13" s="41">
        <f>IF(CN13&gt;0,CN13,"")</f>
        <v>16.190000000000001</v>
      </c>
      <c r="CZ13" s="41">
        <f>IF(SUM(CK13:CN13)-CO13&gt;0,SUM(CK13:CN13)-CO13,"")</f>
        <v>54.489999999999995</v>
      </c>
      <c r="DA13" s="41">
        <f>IF(SUM(CW13,CZ13)&gt;0,SUM(CW13,CZ13),"")</f>
        <v>108.4</v>
      </c>
      <c r="DB13" s="52">
        <f>IF(MAX(ED13,FL13,GT13,IB13,JJ13,KR13,LZ13,NH13,OP13,PX13,RF13,SN13)-IF(N13="",0,N13)&gt;0.001,MAX(ED13,FL13,GT13,IB13,JJ13,KR13,LZ13,NH13,OP13,PX13,RF13,SN13)-IF(N13="",0,N13),"")</f>
        <v>9.8800000000000026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1.4</v>
      </c>
      <c r="FU13" s="17">
        <v>0.8</v>
      </c>
      <c r="FV13" s="17">
        <v>2</v>
      </c>
      <c r="FW13" s="17">
        <v>1.76</v>
      </c>
      <c r="FX13" s="17">
        <v>0.4</v>
      </c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>IF(FV13&gt;0,FV13,"")</f>
        <v>2</v>
      </c>
      <c r="GO13" s="41">
        <f>IF(FW13&gt;0,FW13,"")</f>
        <v>1.76</v>
      </c>
      <c r="GP13" s="41">
        <f>IF(SUM(FT13:FW13)-FX13&gt;0,SUM(FT13:FW13)-FX13,"")</f>
        <v>5.56</v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>
        <f>IF(MAX(GP13,GS13)&gt;0,MAX(GP13,GS13),"")</f>
        <v>5.56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IF(SUM(GT13,GW13,GZ13)&gt;0,SUM(GT13,GW13,GZ13),"")</f>
        <v>5.56</v>
      </c>
      <c r="HB13" s="18">
        <v>13.3</v>
      </c>
      <c r="HC13" s="18">
        <v>9.4</v>
      </c>
      <c r="HD13" s="18">
        <v>12.3</v>
      </c>
      <c r="HE13" s="18">
        <v>15.58</v>
      </c>
      <c r="HF13" s="18">
        <v>0</v>
      </c>
      <c r="HG13" s="18">
        <v>14.7</v>
      </c>
      <c r="HH13" s="18">
        <v>9.1999999999999993</v>
      </c>
      <c r="HI13" s="18">
        <v>13.8</v>
      </c>
      <c r="HJ13" s="18">
        <v>15.83</v>
      </c>
      <c r="HK13" s="18">
        <v>0</v>
      </c>
      <c r="HL13" s="18"/>
      <c r="HM13" s="18"/>
      <c r="HN13" s="18"/>
      <c r="HO13" s="18"/>
      <c r="HP13" s="18"/>
      <c r="HQ13" s="18">
        <v>15.1</v>
      </c>
      <c r="HR13" s="18">
        <v>8.8000000000000007</v>
      </c>
      <c r="HS13" s="18">
        <v>13.8</v>
      </c>
      <c r="HT13" s="18">
        <v>15.76</v>
      </c>
      <c r="HU13" s="18">
        <v>0</v>
      </c>
      <c r="HV13" s="11">
        <f>IF(HD13&gt;0,HD13,"")</f>
        <v>12.3</v>
      </c>
      <c r="HW13" s="11">
        <f>IF(HE13&gt;0,HE13,"")</f>
        <v>15.58</v>
      </c>
      <c r="HX13" s="11">
        <f>IF(SUM(HB13:HE13)-HF13&gt;0,SUM(HB13:HE13)-HF13,"")</f>
        <v>50.58</v>
      </c>
      <c r="HY13" s="11">
        <f>IF(HI13&gt;0,HI13,"")</f>
        <v>13.8</v>
      </c>
      <c r="HZ13" s="11">
        <f>IF(HJ13&gt;0,HJ13,"")</f>
        <v>15.83</v>
      </c>
      <c r="IA13" s="11">
        <f>IF(SUM(HG13:HJ13)-HK13&gt;0,SUM(HG13:HJ13)-HK13,"")</f>
        <v>53.53</v>
      </c>
      <c r="IB13" s="11">
        <f>IF(MAX(HX13,IA13)&gt;0,MAX(HX13,IA13),"")</f>
        <v>53.53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>
        <f>IF(HS13&gt;0,HS13,"")</f>
        <v>13.8</v>
      </c>
      <c r="IG13" s="11">
        <f>IF(HT13&gt;0,HT13,"")</f>
        <v>15.76</v>
      </c>
      <c r="IH13" s="11">
        <f>IF(SUM(HQ13:HT13)-HU13&gt;0,SUM(HQ13:HT13)-HU13,"")</f>
        <v>53.46</v>
      </c>
      <c r="II13" s="11">
        <f>IF(SUM(IB13,IE13,IH13)&gt;0,SUM(IB13,IE13,IH13),"")</f>
        <v>106.99000000000001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9.0249999999999986</v>
      </c>
      <c r="SW13" s="23">
        <f>IF($CP13="P",CB13,(CB13+BA13)/2)</f>
        <v>5.85</v>
      </c>
      <c r="SX13" s="23">
        <f>IF($CP13="P",CC13,(CC13+BB13)/2)</f>
        <v>8.2249999999999996</v>
      </c>
      <c r="SY13" s="23">
        <f>IF($CP13="P",CD13,(CD13+BC13)/2)</f>
        <v>10.125</v>
      </c>
      <c r="SZ13" s="23">
        <f>IF($CP13="P",CE13,(CE13+BD13)/2)</f>
        <v>0</v>
      </c>
      <c r="TA13" s="23">
        <f>IF($CP13="P",CF13,(CF13+BE13)/2)</f>
        <v>13.100000000000001</v>
      </c>
      <c r="TB13" s="23">
        <f>IF($CP13="P",CG13,(CG13+BF13)/2)</f>
        <v>7.8250000000000002</v>
      </c>
      <c r="TC13" s="23">
        <f>IF($CP13="P",CH13,(CH13+BG13)/2)</f>
        <v>11.425000000000001</v>
      </c>
      <c r="TD13" s="23">
        <f>IF($CP13="P",CI13,(CI13+BH13)/2)</f>
        <v>13.899999999999999</v>
      </c>
      <c r="TE13" s="23">
        <f>IF($CP13="P",CJ13,(CJ13+BI13)/2)</f>
        <v>7.5000000000000011E-2</v>
      </c>
      <c r="TF13" s="23">
        <f>IF($CP13="P",CK13,(CK13+BJ13)/2)</f>
        <v>11.574999999999999</v>
      </c>
      <c r="TG13" s="23">
        <f>IF($CP13="P",CL13,(CL13+BK13)/2)</f>
        <v>6.4749999999999996</v>
      </c>
      <c r="TH13" s="23">
        <f>IF($CP13="P",CM13,(CM13+BL13)/2)</f>
        <v>10.35</v>
      </c>
      <c r="TI13" s="23">
        <f>IF($CP13="P",CN13,(CN13+BM13)/2)</f>
        <v>12.0625</v>
      </c>
      <c r="TJ13" s="23">
        <f>IF($CP13="P",CO13,(CO13+BN13)/2)</f>
        <v>2.5000000000000001E-2</v>
      </c>
      <c r="TK13" s="28" t="s">
        <v>57</v>
      </c>
      <c r="TL13" s="41">
        <f>IF(SX13&gt;0,SX13,"")</f>
        <v>8.2249999999999996</v>
      </c>
      <c r="TM13" s="41">
        <f>IF(SY13&gt;0,SY13,"")</f>
        <v>10.125</v>
      </c>
      <c r="TN13" s="41">
        <f>IF(SUM(SV13:SY13)-SZ13&gt;0,SUM(SV13:SY13)-SZ13,"")</f>
        <v>33.224999999999994</v>
      </c>
      <c r="TO13" s="41">
        <f>IF(TC13&gt;0,TC13,"")</f>
        <v>11.425000000000001</v>
      </c>
      <c r="TP13" s="41">
        <f>IF(TD13&gt;0,TD13,"")</f>
        <v>13.899999999999999</v>
      </c>
      <c r="TQ13" s="41">
        <f>IF(SUM(TA13:TD13)-TE13&gt;0,SUM(TA13:TD13)-TE13,"")</f>
        <v>46.174999999999997</v>
      </c>
      <c r="TR13" s="41">
        <f>IF(MAX(TN13,TQ13)&gt;0,MAX(TN13,TQ13),"")</f>
        <v>46.174999999999997</v>
      </c>
      <c r="TS13" s="41">
        <f>IF(TH13&gt;0,TH13,"")</f>
        <v>10.35</v>
      </c>
      <c r="TT13" s="41">
        <f>IF(TI13&gt;0,TI13,"")</f>
        <v>12.0625</v>
      </c>
      <c r="TU13" s="41">
        <f>IF(SUM(TF13:TI13)-TJ13&gt;0,SUM(TF13:TI13)-TJ13,"")</f>
        <v>40.4375</v>
      </c>
      <c r="TV13" s="41">
        <f>IF(SUM(TR13,TU13)&gt;0,SUM(TR13,TU13),"")</f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>SUM(J14:V14)+SUM(J14:T14)*0.0000001+SUM(J14)*0.0000000000001</f>
        <v>227.57002140800546</v>
      </c>
      <c r="F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G14" s="3" t="str">
        <f>IF(OR(AND(AQ14&gt;=AY$30,AQ14&lt;&gt;"",AN14=""),AND(AT14&gt;=AY$30,AT14&lt;&gt;"",AN14=""),AND(AX14&gt;=AY$30,AX14&lt;&gt;"",AN14=""),AND(BR14&gt;=BZ$30,BR14&lt;&gt;"",BO14=""),AND(BU14&gt;=BZ$30,BU14&lt;&gt;"",BO14=""),AND(BY14&gt;=BZ$30,BY14&lt;&gt;"",BO14=""),AND(CS14&gt;=DA$30,CS14&lt;&gt;"",CP14=""),AND(CV14&gt;=DA$30,CV14&lt;&gt;"",CP14=""),AND(CZ14&gt;=DA$30,CZ14&lt;&gt;"",CP14=""),AND(DZ14&gt;=EK$30,DZ14&lt;&gt;""),AND(EC14&gt;=EK$30,EC14&lt;&gt;""),AND(EG14&gt;=EK$30,EG14&lt;&gt;""),AND(EJ14&gt;=EK$30,EJ14&lt;&gt;""),AND(FH14&gt;=FS$30,FH14&lt;&gt;""),AND(FK14&gt;=FS$30,FK14&lt;&gt;""),AND(FO14&gt;=FS$30,FO14&lt;&gt;""),AND(FR14&gt;=FS$30,FR14&lt;&gt;""),AND(GP14&gt;=HA$30,GP14&lt;&gt;""),AND(GS14&gt;=HA$30,GS14&lt;&gt;""),AND(GW14&gt;=HA$30,GW14&lt;&gt;""),AND(GZ14&gt;=HA$30,GZ14&lt;&gt;""),AND(HX14&gt;=II$30,HX14&lt;&gt;""),AND(IA14&gt;=II$30,IA14&lt;&gt;""),AND(IE14&gt;=II$30,IE14&lt;&gt;""),AND(IH14&gt;=II$30,IH14&lt;&gt;""),AND(JF14&gt;=JQ$30,JF14&lt;&gt;""),AND(JI14&gt;=JQ$30,JI14&lt;&gt;""),AND(JM14&gt;=JQ$30,JM14&lt;&gt;""),AND(JP14&gt;=JQ$30,JP14&lt;&gt;""),AND(KN14&gt;=KY$30,KN14&lt;&gt;""),AND(KQ14&gt;=KY$30,KQ14&lt;&gt;""),AND(KU14&gt;=KY$30,KU14&lt;&gt;""),AND(KX14&gt;=KY$30,KX14&lt;&gt;""),AND(LV14&gt;=MG$30,LV14&lt;&gt;""),AND(LY14&gt;=MG$30,LY14&lt;&gt;""),AND(MC14&gt;=MG$30,MC14&lt;&gt;""),AND(MF14&gt;=MG$30,MF14&lt;&gt;""),AND(ND14&gt;=NO$30,ND14&lt;&gt;""),AND(NG14&gt;=NO$30,NG14&lt;&gt;""),AND(NK14&gt;=NO$30,NK14&lt;&gt;""),AND(NN14&gt;=NO$30,NN14&lt;&gt;""),AND(OL14&gt;=OW$30,OL14&lt;&gt;""),AND(OO14&gt;=OW$30,OO14&lt;&gt;""),AND(OS14&gt;=OW$30,OS14&lt;&gt;""),AND(OV14&gt;=OW$30,OV14&lt;&gt;""),AND(PT14&gt;=QE$30,PT14&lt;&gt;""),AND(PW14&gt;=QE$30,PW14&lt;&gt;""),AND(QA14&gt;=QE$30,QA14&lt;&gt;""),AND(QD14&gt;=QE$30,QD14&lt;&gt;""),AND(RB14&gt;=RM$30,RB14&lt;&gt;""),AND(RE14&gt;=RM$30,RE14&lt;&gt;""),AND(RI14&gt;=RM$30,RI14&lt;&gt;""),AND(RL14&gt;=RM$30,RL14&lt;&gt;""),AND(SJ14&gt;=SU$30,SJ14&lt;&gt;""),AND(SM14&gt;=SU$30,SM14&lt;&gt;""),AND(SQ14&gt;=SU$30,SQ14&lt;&gt;""),AND(ST14&gt;=SU$30,ST14&lt;&gt;"")),"P","")</f>
        <v>P</v>
      </c>
      <c r="H14" s="37" t="str">
        <f>IF(AND(G14="P",F14=""),"No DD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Merit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Excellence",IF(I14="P","Worlds Team",IF(F14="P","National Team","")))))</f>
        <v>No DD</v>
      </c>
      <c r="I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54.089999999999996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37.56</v>
      </c>
      <c r="O14" s="8" t="str">
        <f>IF(N14="","",IF(OR(N14=CS14,N14=CV14),$CA$1,IF(OR(N14=BR14,N14=BU14),$AZ$1,IF(OR(N14=AQ14,N14=AT14),$Y$1,""))))</f>
        <v>2023 Nationals</v>
      </c>
      <c r="P14" s="8">
        <f>IF(MAX(AX14,BY14,CZ14)&gt;0,MAX(AX14,BY14,CZ14),0)</f>
        <v>53.35</v>
      </c>
      <c r="Q14" s="8" t="str">
        <f>IF(P14="","",IF(P14=CZ14,$CA$1,IF(P14=BY14,$AZ$1,IF(P14=AX14,$Y$1,""))))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&gt;0,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13.489999999999995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>IF(AA14&gt;0,AA14,"")</f>
        <v>6.1</v>
      </c>
      <c r="AP14" s="39">
        <f>IF(AB14&gt;0,AB14,"")</f>
        <v>6.49</v>
      </c>
      <c r="AQ14" s="41">
        <f>IF(SUM(Y14:AB14)-AC14&gt;0,SUM(Y14:AB14)-AC14,"")</f>
        <v>21.09</v>
      </c>
      <c r="AR14" s="41">
        <f>IF(AF14&gt;0,AF14,"")</f>
        <v>14.4</v>
      </c>
      <c r="AS14" s="41">
        <f>IF(AG14&gt;0,AG14,"")</f>
        <v>15.58</v>
      </c>
      <c r="AT14" s="41">
        <f>IF(SUM(AD14:AG14)-AH14&gt;0,SUM(AD14:AG14)-AH14,"")</f>
        <v>54.68</v>
      </c>
      <c r="AU14" s="41">
        <f>IF(AQ14="","",MAX(AQ14,AT14))</f>
        <v>54.68</v>
      </c>
      <c r="AV14" s="41">
        <f>IF(AK14&gt;0,AK14,"")</f>
        <v>3.2</v>
      </c>
      <c r="AW14" s="41">
        <f>IF(AL14&gt;0,AL14,"")</f>
        <v>3.37</v>
      </c>
      <c r="AX14" s="41">
        <f>IF(SUM(AI14:AL14)-AM14&gt;0,SUM(AI14:AL14)-AM14,"")</f>
        <v>11.07</v>
      </c>
      <c r="AY14" s="41">
        <f>IF(SUM(AU14,AX14)&gt;0,SUM(AU14,AX14),"")</f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>IF(BB14&gt;0,BB14,"")</f>
        <v>13.5</v>
      </c>
      <c r="BQ14" s="40">
        <f>IF(BC14&gt;0,BC14,"")</f>
        <v>15.19</v>
      </c>
      <c r="BR14" s="11">
        <f>IF(SUM(AZ14:BC14)-BD14&gt;0,SUM(AZ14:BC14)-BD14,"")</f>
        <v>54.089999999999996</v>
      </c>
      <c r="BS14" s="11">
        <f>IF(BG14&gt;0,BG14,"")</f>
        <v>9.6</v>
      </c>
      <c r="BT14" s="11">
        <f>IF(BH14&gt;0,BH14,"")</f>
        <v>10.76</v>
      </c>
      <c r="BU14" s="11">
        <f>IF(SUM(BE14:BH14)-BI14&gt;0,SUM(BE14:BH14)-BI14,"")</f>
        <v>37.56</v>
      </c>
      <c r="BV14" s="11">
        <f>IF(BR14="","",MAX(BR14,BU14))</f>
        <v>54.089999999999996</v>
      </c>
      <c r="BW14" s="11">
        <f>IF(BL14&gt;0,BL14,"")</f>
        <v>13.5</v>
      </c>
      <c r="BX14" s="11">
        <f>IF(BM14&gt;0,BM14,"")</f>
        <v>14.75</v>
      </c>
      <c r="BY14" s="11">
        <f>IF(SUM(BJ14:BM14)-BN14&gt;0,SUM(BJ14:BM14)-BN14,"")</f>
        <v>53.35</v>
      </c>
      <c r="BZ14" s="11">
        <f>IF(SUM(BV14,BY14)&gt;0,SUM(BV14,BY14),"")</f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4.9000000000000004</v>
      </c>
      <c r="CR14" s="39">
        <f>IF(CD14&gt;0,CD14,"")</f>
        <v>5.0999999999999996</v>
      </c>
      <c r="CS14" s="41">
        <f>IF(SUM(CA14:CD14)-CE14&gt;0,SUM(CA14:CD14)-CE14,"")</f>
        <v>17.100000000000001</v>
      </c>
      <c r="CT14" s="41">
        <f>IF(CH14&gt;0,CH14,"")</f>
        <v>6.5</v>
      </c>
      <c r="CU14" s="41">
        <f>IF(CI14&gt;0,CI14,"")</f>
        <v>6.78</v>
      </c>
      <c r="CV14" s="41">
        <f>IF(SUM(CF14:CI14)-CJ14&gt;0,SUM(CF14:CI14)-CJ14,"")</f>
        <v>22.98</v>
      </c>
      <c r="CW14" s="41">
        <f>IF(CS14="","",MAX(CS14,CV14))</f>
        <v>22.98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22.98</v>
      </c>
      <c r="DB14" s="52">
        <f>IF(MAX(ED14,FL14,GT14,IB14,JJ14,KR14,LZ14,NH14,OP14,PX14,RF14,SN14)-IF(N14="",0,N14)&gt;0.001,MAX(ED14,FL14,GT14,IB14,JJ14,KR14,LZ14,NH14,OP14,PX14,RF14,SN14)-IF(N14="",0,N14),"")</f>
        <v>13.489999999999995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13.5</v>
      </c>
      <c r="GR14" s="41">
        <f>IF(GB14&gt;0,GB14,"")</f>
        <v>14.65</v>
      </c>
      <c r="GS14" s="41">
        <f>IF(SUM(FY14:GB14)-GC14&gt;0,SUM(FY14:GB14)-GC14,"")</f>
        <v>51.05</v>
      </c>
      <c r="GT14" s="41">
        <f>IF(MAX(GP14,GS14)&gt;0,MAX(GP14,GS14),"")</f>
        <v>51.05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10.45</v>
      </c>
      <c r="SW14" s="23">
        <f>IF($CP14="P",CB14,(CB14+BA14)/2)</f>
        <v>5.8</v>
      </c>
      <c r="SX14" s="23">
        <f>IF($CP14="P",CC14,(CC14+BB14)/2)</f>
        <v>9.1999999999999993</v>
      </c>
      <c r="SY14" s="23">
        <f>IF($CP14="P",CD14,(CD14+BC14)/2)</f>
        <v>10.145</v>
      </c>
      <c r="SZ14" s="23">
        <f>IF($CP14="P",CE14,(CE14+BD14)/2)</f>
        <v>0</v>
      </c>
      <c r="TA14" s="23">
        <f>IF($CP14="P",CF14,(CF14+BE14)/2)</f>
        <v>8.4499999999999993</v>
      </c>
      <c r="TB14" s="23">
        <f>IF($CP14="P",CG14,(CG14+BF14)/2)</f>
        <v>5</v>
      </c>
      <c r="TC14" s="23">
        <f>IF($CP14="P",CH14,(CH14+BG14)/2)</f>
        <v>8.0500000000000007</v>
      </c>
      <c r="TD14" s="23">
        <f>IF($CP14="P",CI14,(CI14+BH14)/2)</f>
        <v>8.77</v>
      </c>
      <c r="TE14" s="23">
        <f>IF($CP14="P",CJ14,(CJ14+BI14)/2)</f>
        <v>0</v>
      </c>
      <c r="TF14" s="23">
        <f>IF($CP14="P",CK14,(CK14+BJ14)/2)</f>
        <v>8</v>
      </c>
      <c r="TG14" s="23">
        <f>IF($CP14="P",CL14,(CL14+BK14)/2)</f>
        <v>4.55</v>
      </c>
      <c r="TH14" s="23">
        <f>IF($CP14="P",CM14,(CM14+BL14)/2)</f>
        <v>6.75</v>
      </c>
      <c r="TI14" s="23">
        <f>IF($CP14="P",CN14,(CN14+BM14)/2)</f>
        <v>7.375</v>
      </c>
      <c r="TJ14" s="23">
        <f>IF($CP14="P",CO14,(CO14+BN14)/2)</f>
        <v>0</v>
      </c>
      <c r="TK14" s="28" t="s">
        <v>57</v>
      </c>
      <c r="TL14" s="41">
        <f>IF(SX14&gt;0,SX14,"")</f>
        <v>9.1999999999999993</v>
      </c>
      <c r="TM14" s="41">
        <f>IF(SY14&gt;0,SY14,"")</f>
        <v>10.145</v>
      </c>
      <c r="TN14" s="41">
        <f>IF(SUM(SV14:SY14)-SZ14&gt;0,SUM(SV14:SY14)-SZ14,"")</f>
        <v>35.594999999999999</v>
      </c>
      <c r="TO14" s="41">
        <f>IF(TC14&gt;0,TC14,"")</f>
        <v>8.0500000000000007</v>
      </c>
      <c r="TP14" s="41">
        <f>IF(TD14&gt;0,TD14,"")</f>
        <v>8.77</v>
      </c>
      <c r="TQ14" s="41">
        <f>IF(SUM(TA14:TD14)-TE14&gt;0,SUM(TA14:TD14)-TE14,"")</f>
        <v>30.27</v>
      </c>
      <c r="TR14" s="41">
        <f>IF(MAX(TN14,TQ14)&gt;0,MAX(TN14,TQ14),"")</f>
        <v>35.594999999999999</v>
      </c>
      <c r="TS14" s="41">
        <f>IF(TH14&gt;0,TH14,"")</f>
        <v>6.75</v>
      </c>
      <c r="TT14" s="41">
        <f>IF(TI14&gt;0,TI14,"")</f>
        <v>7.375</v>
      </c>
      <c r="TU14" s="41">
        <f>IF(SUM(TF14:TI14)-TJ14&gt;0,SUM(TF14:TI14)-TJ14,"")</f>
        <v>26.675000000000001</v>
      </c>
      <c r="TV14" s="41">
        <f>IF(SUM(TR14,TU14)&gt;0,SUM(TR14,TU14),"")</f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>SUM(J15:V15)+SUM(J15:T15)*0.0000001+SUM(J15)*0.0000000000001</f>
        <v>226.17002261700543</v>
      </c>
      <c r="F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G15" s="3" t="str">
        <f>IF(OR(AND(AQ15&gt;=AY$30,AQ15&lt;&gt;"",AN15=""),AND(AT15&gt;=AY$30,AT15&lt;&gt;"",AN15=""),AND(AX15&gt;=AY$30,AX15&lt;&gt;"",AN15=""),AND(BR15&gt;=BZ$30,BR15&lt;&gt;"",BO15=""),AND(BU15&gt;=BZ$30,BU15&lt;&gt;"",BO15=""),AND(BY15&gt;=BZ$30,BY15&lt;&gt;"",BO15=""),AND(CS15&gt;=DA$30,CS15&lt;&gt;"",CP15=""),AND(CV15&gt;=DA$30,CV15&lt;&gt;"",CP15=""),AND(CZ15&gt;=DA$30,CZ15&lt;&gt;"",CP15=""),AND(DZ15&gt;=EK$30,DZ15&lt;&gt;""),AND(EC15&gt;=EK$30,EC15&lt;&gt;""),AND(EG15&gt;=EK$30,EG15&lt;&gt;""),AND(EJ15&gt;=EK$30,EJ15&lt;&gt;""),AND(FH15&gt;=FS$30,FH15&lt;&gt;""),AND(FK15&gt;=FS$30,FK15&lt;&gt;""),AND(FO15&gt;=FS$30,FO15&lt;&gt;""),AND(FR15&gt;=FS$30,FR15&lt;&gt;""),AND(GP15&gt;=HA$30,GP15&lt;&gt;""),AND(GS15&gt;=HA$30,GS15&lt;&gt;""),AND(GW15&gt;=HA$30,GW15&lt;&gt;""),AND(GZ15&gt;=HA$30,GZ15&lt;&gt;""),AND(HX15&gt;=II$30,HX15&lt;&gt;""),AND(IA15&gt;=II$30,IA15&lt;&gt;""),AND(IE15&gt;=II$30,IE15&lt;&gt;""),AND(IH15&gt;=II$30,IH15&lt;&gt;""),AND(JF15&gt;=JQ$30,JF15&lt;&gt;""),AND(JI15&gt;=JQ$30,JI15&lt;&gt;""),AND(JM15&gt;=JQ$30,JM15&lt;&gt;""),AND(JP15&gt;=JQ$30,JP15&lt;&gt;""),AND(KN15&gt;=KY$30,KN15&lt;&gt;""),AND(KQ15&gt;=KY$30,KQ15&lt;&gt;""),AND(KU15&gt;=KY$30,KU15&lt;&gt;""),AND(KX15&gt;=KY$30,KX15&lt;&gt;""),AND(LV15&gt;=MG$30,LV15&lt;&gt;""),AND(LY15&gt;=MG$30,LY15&lt;&gt;""),AND(MC15&gt;=MG$30,MC15&lt;&gt;""),AND(MF15&gt;=MG$30,MF15&lt;&gt;""),AND(ND15&gt;=NO$30,ND15&lt;&gt;""),AND(NG15&gt;=NO$30,NG15&lt;&gt;""),AND(NK15&gt;=NO$30,NK15&lt;&gt;""),AND(NN15&gt;=NO$30,NN15&lt;&gt;""),AND(OL15&gt;=OW$30,OL15&lt;&gt;""),AND(OO15&gt;=OW$30,OO15&lt;&gt;""),AND(OS15&gt;=OW$30,OS15&lt;&gt;""),AND(OV15&gt;=OW$30,OV15&lt;&gt;""),AND(PT15&gt;=QE$30,PT15&lt;&gt;""),AND(PW15&gt;=QE$30,PW15&lt;&gt;""),AND(QA15&gt;=QE$30,QA15&lt;&gt;""),AND(QD15&gt;=QE$30,QD15&lt;&gt;""),AND(RB15&gt;=RM$30,RB15&lt;&gt;""),AND(RE15&gt;=RM$30,RE15&lt;&gt;""),AND(RI15&gt;=RM$30,RI15&lt;&gt;""),AND(RL15&gt;=RM$30,RL15&lt;&gt;""),AND(SJ15&gt;=SU$30,SJ15&lt;&gt;""),AND(SM15&gt;=SU$30,SM15&lt;&gt;""),AND(SQ15&gt;=SU$30,SQ15&lt;&gt;""),AND(ST15&gt;=SU$30,ST15&lt;&gt;"")),"P","")</f>
        <v>P</v>
      </c>
      <c r="H15" s="37" t="str">
        <f>IF(AND(G15="P",F15=""),"No DD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Merit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Excellence",IF(I15="P","Worlds Team",IF(F15="P","National Team","")))))</f>
        <v>No DD</v>
      </c>
      <c r="I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&gt;0,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G16" s="3" t="str">
        <f>IF(OR(AND(AQ16&gt;=AY$30,AQ16&lt;&gt;"",AN16=""),AND(AT16&gt;=AY$30,AT16&lt;&gt;"",AN16=""),AND(AX16&gt;=AY$30,AX16&lt;&gt;"",AN16=""),AND(BR16&gt;=BZ$30,BR16&lt;&gt;"",BO16=""),AND(BU16&gt;=BZ$30,BU16&lt;&gt;"",BO16=""),AND(BY16&gt;=BZ$30,BY16&lt;&gt;"",BO16=""),AND(CS16&gt;=DA$30,CS16&lt;&gt;"",CP16=""),AND(CV16&gt;=DA$30,CV16&lt;&gt;"",CP16=""),AND(CZ16&gt;=DA$30,CZ16&lt;&gt;"",CP16=""),AND(DZ16&gt;=EK$30,DZ16&lt;&gt;""),AND(EC16&gt;=EK$30,EC16&lt;&gt;""),AND(EG16&gt;=EK$30,EG16&lt;&gt;""),AND(EJ16&gt;=EK$30,EJ16&lt;&gt;""),AND(FH16&gt;=FS$30,FH16&lt;&gt;""),AND(FK16&gt;=FS$30,FK16&lt;&gt;""),AND(FO16&gt;=FS$30,FO16&lt;&gt;""),AND(FR16&gt;=FS$30,FR16&lt;&gt;""),AND(GP16&gt;=HA$30,GP16&lt;&gt;""),AND(GS16&gt;=HA$30,GS16&lt;&gt;""),AND(GW16&gt;=HA$30,GW16&lt;&gt;""),AND(GZ16&gt;=HA$30,GZ16&lt;&gt;""),AND(HX16&gt;=II$30,HX16&lt;&gt;""),AND(IA16&gt;=II$30,IA16&lt;&gt;""),AND(IE16&gt;=II$30,IE16&lt;&gt;""),AND(IH16&gt;=II$30,IH16&lt;&gt;""),AND(JF16&gt;=JQ$30,JF16&lt;&gt;""),AND(JI16&gt;=JQ$30,JI16&lt;&gt;""),AND(JM16&gt;=JQ$30,JM16&lt;&gt;""),AND(JP16&gt;=JQ$30,JP16&lt;&gt;""),AND(KN16&gt;=KY$30,KN16&lt;&gt;""),AND(KQ16&gt;=KY$30,KQ16&lt;&gt;""),AND(KU16&gt;=KY$30,KU16&lt;&gt;""),AND(KX16&gt;=KY$30,KX16&lt;&gt;""),AND(LV16&gt;=MG$30,LV16&lt;&gt;""),AND(LY16&gt;=MG$30,LY16&lt;&gt;""),AND(MC16&gt;=MG$30,MC16&lt;&gt;""),AND(MF16&gt;=MG$30,MF16&lt;&gt;""),AND(ND16&gt;=NO$30,ND16&lt;&gt;""),AND(NG16&gt;=NO$30,NG16&lt;&gt;""),AND(NK16&gt;=NO$30,NK16&lt;&gt;""),AND(NN16&gt;=NO$30,NN16&lt;&gt;""),AND(OL16&gt;=OW$30,OL16&lt;&gt;""),AND(OO16&gt;=OW$30,OO16&lt;&gt;""),AND(OS16&gt;=OW$30,OS16&lt;&gt;""),AND(OV16&gt;=OW$30,OV16&lt;&gt;""),AND(PT16&gt;=QE$30,PT16&lt;&gt;""),AND(PW16&gt;=QE$30,PW16&lt;&gt;""),AND(QA16&gt;=QE$30,QA16&lt;&gt;""),AND(QD16&gt;=QE$30,QD16&lt;&gt;""),AND(RB16&gt;=RM$30,RB16&lt;&gt;""),AND(RE16&gt;=RM$30,RE16&lt;&gt;""),AND(RI16&gt;=RM$30,RI16&lt;&gt;""),AND(RL16&gt;=RM$30,RL16&lt;&gt;""),AND(SJ16&gt;=SU$30,SJ16&lt;&gt;""),AND(SM16&gt;=SU$30,SM16&lt;&gt;""),AND(SQ16&gt;=SU$30,SQ16&lt;&gt;""),AND(ST16&gt;=SU$30,ST16&lt;&gt;"")),"P","")</f>
        <v/>
      </c>
      <c r="H16" s="37" t="str">
        <f>IF(AND(G16="P",F16=""),"No DD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Merit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Excellence",IF(I16="P","Worlds Team",IF(F16="P","National Team","")))))</f>
        <v/>
      </c>
      <c r="I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&gt;0,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>
        <v>13.9</v>
      </c>
      <c r="HC16" s="18">
        <v>9.5</v>
      </c>
      <c r="HD16" s="18">
        <v>13.7</v>
      </c>
      <c r="HE16" s="18">
        <v>14.78</v>
      </c>
      <c r="HF16" s="18">
        <v>0</v>
      </c>
      <c r="HG16" s="18">
        <v>2.6</v>
      </c>
      <c r="HH16" s="18">
        <v>1.7</v>
      </c>
      <c r="HI16" s="18">
        <v>3.2</v>
      </c>
      <c r="HJ16" s="18">
        <v>3.28</v>
      </c>
      <c r="HK16" s="18">
        <v>0</v>
      </c>
      <c r="HL16" s="18"/>
      <c r="HM16" s="18"/>
      <c r="HN16" s="18"/>
      <c r="HO16" s="18"/>
      <c r="HP16" s="18"/>
      <c r="HQ16" s="18">
        <v>5.5</v>
      </c>
      <c r="HR16" s="18">
        <v>3.7</v>
      </c>
      <c r="HS16" s="18">
        <v>5.8</v>
      </c>
      <c r="HT16" s="18">
        <v>6.33</v>
      </c>
      <c r="HU16" s="18">
        <v>0</v>
      </c>
      <c r="HV16" s="11">
        <f>IF(HD16&gt;0,HD16,"")</f>
        <v>13.7</v>
      </c>
      <c r="HW16" s="11">
        <f>IF(HE16&gt;0,HE16,"")</f>
        <v>14.78</v>
      </c>
      <c r="HX16" s="11">
        <f>IF(SUM(HB16:HE16)-HF16&gt;0,SUM(HB16:HE16)-HF16,"")</f>
        <v>51.879999999999995</v>
      </c>
      <c r="HY16" s="11">
        <f>IF(HI16&gt;0,HI16,"")</f>
        <v>3.2</v>
      </c>
      <c r="HZ16" s="11">
        <f>IF(HJ16&gt;0,HJ16,"")</f>
        <v>3.28</v>
      </c>
      <c r="IA16" s="11">
        <f>IF(SUM(HG16:HJ16)-HK16&gt;0,SUM(HG16:HJ16)-HK16,"")</f>
        <v>10.78</v>
      </c>
      <c r="IB16" s="11">
        <f>IF(MAX(HX16,IA16)&gt;0,MAX(HX16,IA16),"")</f>
        <v>51.879999999999995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>
        <f>IF(HS16&gt;0,HS16,"")</f>
        <v>5.8</v>
      </c>
      <c r="IG16" s="11">
        <f>IF(HT16&gt;0,HT16,"")</f>
        <v>6.33</v>
      </c>
      <c r="IH16" s="11">
        <f>IF(SUM(HQ16:HT16)-HU16&gt;0,SUM(HQ16:HT16)-HU16,"")</f>
        <v>21.33</v>
      </c>
      <c r="II16" s="11">
        <f>IF(SUM(IB16,IE16,IH16)&gt;0,SUM(IB16,IE16,IH16),"")</f>
        <v>73.209999999999994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>SUM(J17:V17)+SUM(J17:T17)*0.0000001+SUM(J17)*0.0000000000001</f>
        <v>222.35001869900523</v>
      </c>
      <c r="F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G17" s="3" t="str">
        <f>IF(OR(AND(AQ17&gt;=AY$30,AQ17&lt;&gt;"",AN17=""),AND(AT17&gt;=AY$30,AT17&lt;&gt;"",AN17=""),AND(AX17&gt;=AY$30,AX17&lt;&gt;"",AN17=""),AND(BR17&gt;=BZ$30,BR17&lt;&gt;"",BO17=""),AND(BU17&gt;=BZ$30,BU17&lt;&gt;"",BO17=""),AND(BY17&gt;=BZ$30,BY17&lt;&gt;"",BO17=""),AND(CS17&gt;=DA$30,CS17&lt;&gt;"",CP17=""),AND(CV17&gt;=DA$30,CV17&lt;&gt;"",CP17=""),AND(CZ17&gt;=DA$30,CZ17&lt;&gt;"",CP17=""),AND(DZ17&gt;=EK$30,DZ17&lt;&gt;""),AND(EC17&gt;=EK$30,EC17&lt;&gt;""),AND(EG17&gt;=EK$30,EG17&lt;&gt;""),AND(EJ17&gt;=EK$30,EJ17&lt;&gt;""),AND(FH17&gt;=FS$30,FH17&lt;&gt;""),AND(FK17&gt;=FS$30,FK17&lt;&gt;""),AND(FO17&gt;=FS$30,FO17&lt;&gt;""),AND(FR17&gt;=FS$30,FR17&lt;&gt;""),AND(GP17&gt;=HA$30,GP17&lt;&gt;""),AND(GS17&gt;=HA$30,GS17&lt;&gt;""),AND(GW17&gt;=HA$30,GW17&lt;&gt;""),AND(GZ17&gt;=HA$30,GZ17&lt;&gt;""),AND(HX17&gt;=II$30,HX17&lt;&gt;""),AND(IA17&gt;=II$30,IA17&lt;&gt;""),AND(IE17&gt;=II$30,IE17&lt;&gt;""),AND(IH17&gt;=II$30,IH17&lt;&gt;""),AND(JF17&gt;=JQ$30,JF17&lt;&gt;""),AND(JI17&gt;=JQ$30,JI17&lt;&gt;""),AND(JM17&gt;=JQ$30,JM17&lt;&gt;""),AND(JP17&gt;=JQ$30,JP17&lt;&gt;""),AND(KN17&gt;=KY$30,KN17&lt;&gt;""),AND(KQ17&gt;=KY$30,KQ17&lt;&gt;""),AND(KU17&gt;=KY$30,KU17&lt;&gt;""),AND(KX17&gt;=KY$30,KX17&lt;&gt;""),AND(LV17&gt;=MG$30,LV17&lt;&gt;""),AND(LY17&gt;=MG$30,LY17&lt;&gt;""),AND(MC17&gt;=MG$30,MC17&lt;&gt;""),AND(MF17&gt;=MG$30,MF17&lt;&gt;""),AND(ND17&gt;=NO$30,ND17&lt;&gt;""),AND(NG17&gt;=NO$30,NG17&lt;&gt;""),AND(NK17&gt;=NO$30,NK17&lt;&gt;""),AND(NN17&gt;=NO$30,NN17&lt;&gt;""),AND(OL17&gt;=OW$30,OL17&lt;&gt;""),AND(OO17&gt;=OW$30,OO17&lt;&gt;""),AND(OS17&gt;=OW$30,OS17&lt;&gt;""),AND(OV17&gt;=OW$30,OV17&lt;&gt;""),AND(PT17&gt;=QE$30,PT17&lt;&gt;""),AND(PW17&gt;=QE$30,PW17&lt;&gt;""),AND(QA17&gt;=QE$30,QA17&lt;&gt;""),AND(QD17&gt;=QE$30,QD17&lt;&gt;""),AND(RB17&gt;=RM$30,RB17&lt;&gt;""),AND(RE17&gt;=RM$30,RE17&lt;&gt;""),AND(RI17&gt;=RM$30,RI17&lt;&gt;""),AND(RL17&gt;=RM$30,RL17&lt;&gt;""),AND(SJ17&gt;=SU$30,SJ17&lt;&gt;""),AND(SM17&gt;=SU$30,SM17&lt;&gt;""),AND(SQ17&gt;=SU$30,SQ17&lt;&gt;""),AND(ST17&gt;=SU$30,ST17&lt;&gt;"")),"P","")</f>
        <v/>
      </c>
      <c r="H17" s="37" t="str">
        <f>IF(AND(G17="P",F17=""),"No DD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Merit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Excellence",IF(I17="P","Worlds Team",IF(F17="P","National Team","")))))</f>
        <v/>
      </c>
      <c r="I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J17" s="8">
        <f>IF(COUNT(AQ17,AT17,BR17,BU17,CS17,CV17)&gt;0,LARGE((AQ17,AT17,BR17,BU17,CS17,CV17),1),0)</f>
        <v>52.599999999999994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50.26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16.79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53.84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&gt;0,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35.36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>IF(AA17&gt;0,AA17,"")</f>
        <v>4.4000000000000004</v>
      </c>
      <c r="AP17" s="39">
        <f>IF(AB17&gt;0,AB17,"")</f>
        <v>4.6900000000000004</v>
      </c>
      <c r="AQ17" s="41">
        <f>IF(SUM(Y17:AB17)-AC17&gt;0,SUM(Y17:AB17)-AC17,"")</f>
        <v>16.79</v>
      </c>
      <c r="AR17" s="41">
        <f>IF(AF17&gt;0,AF17,"")</f>
        <v>13.5</v>
      </c>
      <c r="AS17" s="41">
        <f>IF(AG17&gt;0,AG17,"")</f>
        <v>14.8</v>
      </c>
      <c r="AT17" s="41">
        <f>IF(SUM(AD17:AG17)-AH17&gt;0,SUM(AD17:AG17)-AH17,"")</f>
        <v>52.599999999999994</v>
      </c>
      <c r="AU17" s="41">
        <f>IF(AQ17="","",MAX(AQ17,AT17))</f>
        <v>52.599999999999994</v>
      </c>
      <c r="AV17" s="41">
        <f>IF(AK17&gt;0,AK17,"")</f>
        <v>13.5</v>
      </c>
      <c r="AW17" s="41">
        <f>IF(AL17&gt;0,AL17,"")</f>
        <v>15.14</v>
      </c>
      <c r="AX17" s="41">
        <f>IF(SUM(AI17:AL17)-AM17&gt;0,SUM(AI17:AL17)-AM17,"")</f>
        <v>53.84</v>
      </c>
      <c r="AY17" s="41">
        <f>IF(SUM(AU17,AX17)&gt;0,SUM(AU17,AX17),"")</f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>IF(BB17&gt;0,BB17,"")</f>
        <v>4.2</v>
      </c>
      <c r="BQ17" s="40">
        <f>IF(BC17&gt;0,BC17,"")</f>
        <v>4.66</v>
      </c>
      <c r="BR17" s="11">
        <f>IF(SUM(AZ17:BC17)-BD17&gt;0,SUM(AZ17:BC17)-BD17,"")</f>
        <v>15.86</v>
      </c>
      <c r="BS17" s="11">
        <f>IF(BG17&gt;0,BG17,"")</f>
        <v>11.7</v>
      </c>
      <c r="BT17" s="11">
        <f>IF(BH17&gt;0,BH17,"")</f>
        <v>14.18</v>
      </c>
      <c r="BU17" s="11">
        <f>IF(SUM(BE17:BH17)-BI17&gt;0,SUM(BE17:BH17)-BI17,"")</f>
        <v>50.26</v>
      </c>
      <c r="BV17" s="11">
        <f>IF(BR17="","",MAX(BR17,BU17))</f>
        <v>50.26</v>
      </c>
      <c r="BW17" s="11">
        <f>IF(BL17&gt;0,BL17,"")</f>
        <v>4.2</v>
      </c>
      <c r="BX17" s="11">
        <f>IF(BM17&gt;0,BM17,"")</f>
        <v>4.57</v>
      </c>
      <c r="BY17" s="11">
        <f>IF(SUM(BJ17:BM17)-BN17&gt;0,SUM(BJ17:BM17)-BN17,"")</f>
        <v>15.670000000000002</v>
      </c>
      <c r="BZ17" s="11">
        <f>IF(SUM(BV17,BY17)&gt;0,SUM(BV17,BY17),"")</f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>
        <f>IF(MAX(ED17,FL17,GT17,IB17,JJ17,KR17,LZ17,NH17,OP17,PX17,RF17,SN17)-IF(N17="",0,N17)&gt;0.001,MAX(ED17,FL17,GT17,IB17,JJ17,KR17,LZ17,NH17,OP17,PX17,RF17,SN17)-IF(N17="",0,N17),"")</f>
        <v>35.36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14.4</v>
      </c>
      <c r="FU17" s="17">
        <v>9.5</v>
      </c>
      <c r="FV17" s="17">
        <v>13.5</v>
      </c>
      <c r="FW17" s="17">
        <v>14.75</v>
      </c>
      <c r="FX17" s="17">
        <v>0</v>
      </c>
      <c r="FY17" s="17">
        <v>13.9</v>
      </c>
      <c r="FZ17" s="17">
        <v>9.6</v>
      </c>
      <c r="GA17" s="17">
        <v>13.5</v>
      </c>
      <c r="GB17" s="17">
        <v>14.79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13.5</v>
      </c>
      <c r="GO17" s="41">
        <f>IF(FW17&gt;0,FW17,"")</f>
        <v>14.75</v>
      </c>
      <c r="GP17" s="41">
        <f>IF(SUM(FT17:FW17)-FX17&gt;0,SUM(FT17:FW17)-FX17,"")</f>
        <v>52.15</v>
      </c>
      <c r="GQ17" s="41">
        <f>IF(GA17&gt;0,GA17,"")</f>
        <v>13.5</v>
      </c>
      <c r="GR17" s="41">
        <f>IF(GB17&gt;0,GB17,"")</f>
        <v>14.79</v>
      </c>
      <c r="GS17" s="41">
        <f>IF(SUM(FY17:GB17)-GC17&gt;0,SUM(FY17:GB17)-GC17,"")</f>
        <v>51.79</v>
      </c>
      <c r="GT17" s="41">
        <f>IF(MAX(GP17,GS17)&gt;0,MAX(GP17,GS17),"")</f>
        <v>52.15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IF(SUM(GT17,GW17,GZ17)&gt;0,SUM(GT17,GW17,GZ17),"")</f>
        <v>52.15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2.2000000000000002</v>
      </c>
      <c r="SW17" s="23">
        <f>IF($CP17="P",CB17,(CB17+BA17)/2)</f>
        <v>1.3</v>
      </c>
      <c r="SX17" s="23">
        <f>IF($CP17="P",CC17,(CC17+BB17)/2)</f>
        <v>2.1</v>
      </c>
      <c r="SY17" s="23">
        <f>IF($CP17="P",CD17,(CD17+BC17)/2)</f>
        <v>2.33</v>
      </c>
      <c r="SZ17" s="23">
        <f>IF($CP17="P",CE17,(CE17+BD17)/2)</f>
        <v>0</v>
      </c>
      <c r="TA17" s="23">
        <f>IF($CP17="P",CF17,(CF17+BE17)/2)</f>
        <v>7.54</v>
      </c>
      <c r="TB17" s="23">
        <f>IF($CP17="P",CG17,(CG17+BF17)/2)</f>
        <v>4.6500000000000004</v>
      </c>
      <c r="TC17" s="23">
        <f>IF($CP17="P",CH17,(CH17+BG17)/2)</f>
        <v>5.85</v>
      </c>
      <c r="TD17" s="23">
        <f>IF($CP17="P",CI17,(CI17+BH17)/2)</f>
        <v>7.09</v>
      </c>
      <c r="TE17" s="23">
        <f>IF($CP17="P",CJ17,(CJ17+BI17)/2)</f>
        <v>0</v>
      </c>
      <c r="TF17" s="23">
        <f>IF($CP17="P",CK17,(CK17+BJ17)/2)</f>
        <v>2.2000000000000002</v>
      </c>
      <c r="TG17" s="23">
        <f>IF($CP17="P",CL17,(CL17+BK17)/2)</f>
        <v>1.25</v>
      </c>
      <c r="TH17" s="23">
        <f>IF($CP17="P",CM17,(CM17+BL17)/2)</f>
        <v>2.1</v>
      </c>
      <c r="TI17" s="23">
        <f>IF($CP17="P",CN17,(CN17+BM17)/2)</f>
        <v>2.2850000000000001</v>
      </c>
      <c r="TJ17" s="23">
        <f>IF($CP17="P",CO17,(CO17+BN17)/2)</f>
        <v>0</v>
      </c>
      <c r="TK17" s="28" t="s">
        <v>57</v>
      </c>
      <c r="TL17" s="41">
        <f>IF(SX17&gt;0,SX17,"")</f>
        <v>2.1</v>
      </c>
      <c r="TM17" s="41">
        <f>IF(SY17&gt;0,SY17,"")</f>
        <v>2.33</v>
      </c>
      <c r="TN17" s="41">
        <f>IF(SUM(SV17:SY17)-SZ17&gt;0,SUM(SV17:SY17)-SZ17,"")</f>
        <v>7.93</v>
      </c>
      <c r="TO17" s="41">
        <f>IF(TC17&gt;0,TC17,"")</f>
        <v>5.85</v>
      </c>
      <c r="TP17" s="41">
        <f>IF(TD17&gt;0,TD17,"")</f>
        <v>7.09</v>
      </c>
      <c r="TQ17" s="41">
        <f>IF(SUM(TA17:TD17)-TE17&gt;0,SUM(TA17:TD17)-TE17,"")</f>
        <v>25.13</v>
      </c>
      <c r="TR17" s="41">
        <f>IF(MAX(TN17,TQ17)&gt;0,MAX(TN17,TQ17),"")</f>
        <v>25.13</v>
      </c>
      <c r="TS17" s="41">
        <f>IF(TH17&gt;0,TH17,"")</f>
        <v>2.1</v>
      </c>
      <c r="TT17" s="41">
        <f>IF(TI17&gt;0,TI17,"")</f>
        <v>2.2850000000000001</v>
      </c>
      <c r="TU17" s="41">
        <f>IF(SUM(TF17:TI17)-TJ17&gt;0,SUM(TF17:TI17)-TJ17,"")</f>
        <v>7.8350000000000009</v>
      </c>
      <c r="TV17" s="41">
        <f>IF(SUM(TR17,TU17)&gt;0,SUM(TR17,TU17),"")</f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>SUM(J18:V18)+SUM(J18:T18)*0.0000001+SUM(J18)*0.0000000000001</f>
        <v>220.49002204900523</v>
      </c>
      <c r="F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G18" s="3" t="str">
        <f>IF(OR(AND(AQ18&gt;=AY$30,AQ18&lt;&gt;"",AN18=""),AND(AT18&gt;=AY$30,AT18&lt;&gt;"",AN18=""),AND(AX18&gt;=AY$30,AX18&lt;&gt;"",AN18=""),AND(BR18&gt;=BZ$30,BR18&lt;&gt;"",BO18=""),AND(BU18&gt;=BZ$30,BU18&lt;&gt;"",BO18=""),AND(BY18&gt;=BZ$30,BY18&lt;&gt;"",BO18=""),AND(CS18&gt;=DA$30,CS18&lt;&gt;"",CP18=""),AND(CV18&gt;=DA$30,CV18&lt;&gt;"",CP18=""),AND(CZ18&gt;=DA$30,CZ18&lt;&gt;"",CP18=""),AND(DZ18&gt;=EK$30,DZ18&lt;&gt;""),AND(EC18&gt;=EK$30,EC18&lt;&gt;""),AND(EG18&gt;=EK$30,EG18&lt;&gt;""),AND(EJ18&gt;=EK$30,EJ18&lt;&gt;""),AND(FH18&gt;=FS$30,FH18&lt;&gt;""),AND(FK18&gt;=FS$30,FK18&lt;&gt;""),AND(FO18&gt;=FS$30,FO18&lt;&gt;""),AND(FR18&gt;=FS$30,FR18&lt;&gt;""),AND(GP18&gt;=HA$30,GP18&lt;&gt;""),AND(GS18&gt;=HA$30,GS18&lt;&gt;""),AND(GW18&gt;=HA$30,GW18&lt;&gt;""),AND(GZ18&gt;=HA$30,GZ18&lt;&gt;""),AND(HX18&gt;=II$30,HX18&lt;&gt;""),AND(IA18&gt;=II$30,IA18&lt;&gt;""),AND(IE18&gt;=II$30,IE18&lt;&gt;""),AND(IH18&gt;=II$30,IH18&lt;&gt;""),AND(JF18&gt;=JQ$30,JF18&lt;&gt;""),AND(JI18&gt;=JQ$30,JI18&lt;&gt;""),AND(JM18&gt;=JQ$30,JM18&lt;&gt;""),AND(JP18&gt;=JQ$30,JP18&lt;&gt;""),AND(KN18&gt;=KY$30,KN18&lt;&gt;""),AND(KQ18&gt;=KY$30,KQ18&lt;&gt;""),AND(KU18&gt;=KY$30,KU18&lt;&gt;""),AND(KX18&gt;=KY$30,KX18&lt;&gt;""),AND(LV18&gt;=MG$30,LV18&lt;&gt;""),AND(LY18&gt;=MG$30,LY18&lt;&gt;""),AND(MC18&gt;=MG$30,MC18&lt;&gt;""),AND(MF18&gt;=MG$30,MF18&lt;&gt;""),AND(ND18&gt;=NO$30,ND18&lt;&gt;""),AND(NG18&gt;=NO$30,NG18&lt;&gt;""),AND(NK18&gt;=NO$30,NK18&lt;&gt;""),AND(NN18&gt;=NO$30,NN18&lt;&gt;""),AND(OL18&gt;=OW$30,OL18&lt;&gt;""),AND(OO18&gt;=OW$30,OO18&lt;&gt;""),AND(OS18&gt;=OW$30,OS18&lt;&gt;""),AND(OV18&gt;=OW$30,OV18&lt;&gt;""),AND(PT18&gt;=QE$30,PT18&lt;&gt;""),AND(PW18&gt;=QE$30,PW18&lt;&gt;""),AND(QA18&gt;=QE$30,QA18&lt;&gt;""),AND(QD18&gt;=QE$30,QD18&lt;&gt;""),AND(RB18&gt;=RM$30,RB18&lt;&gt;""),AND(RE18&gt;=RM$30,RE18&lt;&gt;""),AND(RI18&gt;=RM$30,RI18&lt;&gt;""),AND(RL18&gt;=RM$30,RL18&lt;&gt;""),AND(SJ18&gt;=SU$30,SJ18&lt;&gt;""),AND(SM18&gt;=SU$30,SM18&lt;&gt;""),AND(SQ18&gt;=SU$30,SQ18&lt;&gt;""),AND(ST18&gt;=SU$30,ST18&lt;&gt;"")),"P","")</f>
        <v/>
      </c>
      <c r="H18" s="37" t="str">
        <f>IF(AND(G18="P",F18=""),"No DD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Merit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Excellence",IF(I18="P","Worlds Team",IF(F18="P","National Team","")))))</f>
        <v/>
      </c>
      <c r="I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J18" s="8">
        <f>IF(COUNT(AQ18,AT18,BR18,BU18,CS18,CV18)&gt;0,LARGE((AQ18,AT18,BR18,BU18,CS18,CV18),1),0)</f>
        <v>52.54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52.319999999999993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52.07</v>
      </c>
      <c r="O18" s="8" t="str">
        <f>IF(N18="","",IF(OR(N18=CS18,N18=CV18),$CA$1,IF(OR(N18=BR18,N18=BU18),$AZ$1,IF(OR(N18=AQ18,N18=AT18),$Y$1,""))))</f>
        <v>2023 Domestic 3rd Trial</v>
      </c>
      <c r="P18" s="8">
        <f>IF(MAX(AX18,BY18,CZ18)&gt;0,MAX(AX18,BY18,CZ18),0)</f>
        <v>49.76</v>
      </c>
      <c r="Q18" s="8" t="str">
        <f>IF(P18="","",IF(P18=CZ18,$CA$1,IF(P18=BY18,$AZ$1,IF(P18=AX18,$Y$1,""))))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13.8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&gt;0,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>IF(AA18&gt;0,AA18,"")</f>
        <v>13.6</v>
      </c>
      <c r="AP18" s="39">
        <f>IF(AB18&gt;0,AB18,"")</f>
        <v>15.44</v>
      </c>
      <c r="AQ18" s="41">
        <f>IF(SUM(Y18:AB18)-AC18&gt;0,SUM(Y18:AB18)-AC18,"")</f>
        <v>52.54</v>
      </c>
      <c r="AR18" s="41">
        <f>IF(AF18&gt;0,AF18,"")</f>
        <v>13.5</v>
      </c>
      <c r="AS18" s="41">
        <f>IF(AG18&gt;0,AG18,"")</f>
        <v>15.77</v>
      </c>
      <c r="AT18" s="41">
        <f>IF(SUM(AD18:AG18)-AH18&gt;0,SUM(AD18:AG18)-AH18,"")</f>
        <v>50.86999999999999</v>
      </c>
      <c r="AU18" s="41">
        <f>IF(AQ18="","",MAX(AQ18,AT18))</f>
        <v>52.54</v>
      </c>
      <c r="AV18" s="41">
        <f>IF(AK18&gt;0,AK18,"")</f>
        <v>12.1</v>
      </c>
      <c r="AW18" s="41">
        <f>IF(AL18&gt;0,AL18,"")</f>
        <v>15.26</v>
      </c>
      <c r="AX18" s="41">
        <f>IF(SUM(AI18:AL18)-AM18&gt;0,SUM(AI18:AL18)-AM18,"")</f>
        <v>49.76</v>
      </c>
      <c r="AY18" s="41">
        <f>IF(SUM(AU18,AX18)&gt;0,SUM(AU18,AX18),"")</f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>IF(BB18&gt;0,BB18,"")</f>
        <v>4.2</v>
      </c>
      <c r="BQ18" s="40">
        <f>IF(BC18&gt;0,BC18,"")</f>
        <v>4.9400000000000004</v>
      </c>
      <c r="BR18" s="11">
        <f>IF(SUM(AZ18:BC18)-BD18&gt;0,SUM(AZ18:BC18)-BD18,"")</f>
        <v>16.740000000000002</v>
      </c>
      <c r="BS18" s="11">
        <f>IF(BG18&gt;0,BG18,"")</f>
        <v>12.6</v>
      </c>
      <c r="BT18" s="11">
        <f>IF(BH18&gt;0,BH18,"")</f>
        <v>15.52</v>
      </c>
      <c r="BU18" s="11">
        <f>IF(SUM(BE18:BH18)-BI18&gt;0,SUM(BE18:BH18)-BI18,"")</f>
        <v>52.319999999999993</v>
      </c>
      <c r="BV18" s="11">
        <f>IF(BR18="","",MAX(BR18,BU18))</f>
        <v>52.319999999999993</v>
      </c>
      <c r="BW18" s="11">
        <f>IF(BL18&gt;0,BL18,"")</f>
        <v>2.7</v>
      </c>
      <c r="BX18" s="11">
        <f>IF(BM18&gt;0,BM18,"")</f>
        <v>4.04</v>
      </c>
      <c r="BY18" s="11">
        <f>IF(SUM(BJ18:BM18)-BN18&gt;0,SUM(BJ18:BM18)-BN18,"")</f>
        <v>11.24</v>
      </c>
      <c r="BZ18" s="11">
        <f>IF(SUM(BV18,BY18)&gt;0,SUM(BV18,BY18),"")</f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>IF(CC18&gt;0,CC18,"")</f>
        <v>13.8</v>
      </c>
      <c r="CR18" s="39">
        <f>IF(CD18&gt;0,CD18,"")</f>
        <v>15.98</v>
      </c>
      <c r="CS18" s="41">
        <f>IF(SUM(CA18:CD18)-CE18&gt;0,SUM(CA18:CD18)-CE18,"")</f>
        <v>51.88</v>
      </c>
      <c r="CT18" s="41">
        <f>IF(CH18&gt;0,CH18,"")</f>
        <v>13.8</v>
      </c>
      <c r="CU18" s="41">
        <f>IF(CI18&gt;0,CI18,"")</f>
        <v>16.07</v>
      </c>
      <c r="CV18" s="41">
        <f>IF(SUM(CF18:CI18)-CJ18&gt;0,SUM(CF18:CI18)-CJ18,"")</f>
        <v>52.07</v>
      </c>
      <c r="CW18" s="41">
        <f>IF(CS18="","",MAX(CS18,CV18))</f>
        <v>52.07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52.07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9</v>
      </c>
      <c r="SW18" s="23">
        <f>IF($CP18="P",CB18,(CB18+BA18)/2)</f>
        <v>6.05</v>
      </c>
      <c r="SX18" s="23">
        <f>IF($CP18="P",CC18,(CC18+BB18)/2)</f>
        <v>9</v>
      </c>
      <c r="SY18" s="23">
        <f>IF($CP18="P",CD18,(CD18+BC18)/2)</f>
        <v>10.46</v>
      </c>
      <c r="SZ18" s="23">
        <f>IF($CP18="P",CE18,(CE18+BD18)/2)</f>
        <v>0.2</v>
      </c>
      <c r="TA18" s="23">
        <f>IF($CP18="P",CF18,(CF18+BE18)/2)</f>
        <v>14.3</v>
      </c>
      <c r="TB18" s="23">
        <f>IF($CP18="P",CG18,(CG18+BF18)/2)</f>
        <v>9</v>
      </c>
      <c r="TC18" s="23">
        <f>IF($CP18="P",CH18,(CH18+BG18)/2)</f>
        <v>13.2</v>
      </c>
      <c r="TD18" s="23">
        <f>IF($CP18="P",CI18,(CI18+BH18)/2)</f>
        <v>15.795</v>
      </c>
      <c r="TE18" s="23">
        <f>IF($CP18="P",CJ18,(CJ18+BI18)/2)</f>
        <v>0.1</v>
      </c>
      <c r="TF18" s="23">
        <f>IF($CP18="P",CK18,(CK18+BJ18)/2)</f>
        <v>1.5</v>
      </c>
      <c r="TG18" s="23">
        <f>IF($CP18="P",CL18,(CL18+BK18)/2)</f>
        <v>0.75</v>
      </c>
      <c r="TH18" s="23">
        <f>IF($CP18="P",CM18,(CM18+BL18)/2)</f>
        <v>1.35</v>
      </c>
      <c r="TI18" s="23">
        <f>IF($CP18="P",CN18,(CN18+BM18)/2)</f>
        <v>2.02</v>
      </c>
      <c r="TJ18" s="23">
        <f>IF($CP18="P",CO18,(CO18+BN18)/2)</f>
        <v>0</v>
      </c>
      <c r="TK18" s="28" t="s">
        <v>57</v>
      </c>
      <c r="TL18" s="41">
        <f>IF(SX18&gt;0,SX18,"")</f>
        <v>9</v>
      </c>
      <c r="TM18" s="41">
        <f>IF(SY18&gt;0,SY18,"")</f>
        <v>10.46</v>
      </c>
      <c r="TN18" s="41">
        <f>IF(SUM(SV18:SY18)-SZ18&gt;0,SUM(SV18:SY18)-SZ18,"")</f>
        <v>34.31</v>
      </c>
      <c r="TO18" s="41">
        <f>IF(TC18&gt;0,TC18,"")</f>
        <v>13.2</v>
      </c>
      <c r="TP18" s="41">
        <f>IF(TD18&gt;0,TD18,"")</f>
        <v>15.795</v>
      </c>
      <c r="TQ18" s="41">
        <f>IF(SUM(TA18:TD18)-TE18&gt;0,SUM(TA18:TD18)-TE18,"")</f>
        <v>52.195</v>
      </c>
      <c r="TR18" s="41">
        <f>IF(MAX(TN18,TQ18)&gt;0,MAX(TN18,TQ18),"")</f>
        <v>52.195</v>
      </c>
      <c r="TS18" s="41">
        <f>IF(TH18&gt;0,TH18,"")</f>
        <v>1.35</v>
      </c>
      <c r="TT18" s="41">
        <f>IF(TI18&gt;0,TI18,"")</f>
        <v>2.02</v>
      </c>
      <c r="TU18" s="41">
        <f>IF(SUM(TF18:TI18)-TJ18&gt;0,SUM(TF18:TI18)-TJ18,"")</f>
        <v>5.62</v>
      </c>
      <c r="TV18" s="41">
        <f>IF(SUM(TR18,TU18)&gt;0,SUM(TR18,TU18),"")</f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>SUM(J19:V19)+SUM(J19:T19)*0.0000001+SUM(J19)*0.0000000000001</f>
        <v>140.01001256300447</v>
      </c>
      <c r="F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G19" s="3" t="str">
        <f>IF(OR(AND(AQ19&gt;=AY$30,AQ19&lt;&gt;"",AN19=""),AND(AT19&gt;=AY$30,AT19&lt;&gt;"",AN19=""),AND(AX19&gt;=AY$30,AX19&lt;&gt;"",AN19=""),AND(BR19&gt;=BZ$30,BR19&lt;&gt;"",BO19=""),AND(BU19&gt;=BZ$30,BU19&lt;&gt;"",BO19=""),AND(BY19&gt;=BZ$30,BY19&lt;&gt;"",BO19=""),AND(CS19&gt;=DA$30,CS19&lt;&gt;"",CP19=""),AND(CV19&gt;=DA$30,CV19&lt;&gt;"",CP19=""),AND(CZ19&gt;=DA$30,CZ19&lt;&gt;"",CP19=""),AND(DZ19&gt;=EK$30,DZ19&lt;&gt;""),AND(EC19&gt;=EK$30,EC19&lt;&gt;""),AND(EG19&gt;=EK$30,EG19&lt;&gt;""),AND(EJ19&gt;=EK$30,EJ19&lt;&gt;""),AND(FH19&gt;=FS$30,FH19&lt;&gt;""),AND(FK19&gt;=FS$30,FK19&lt;&gt;""),AND(FO19&gt;=FS$30,FO19&lt;&gt;""),AND(FR19&gt;=FS$30,FR19&lt;&gt;""),AND(GP19&gt;=HA$30,GP19&lt;&gt;""),AND(GS19&gt;=HA$30,GS19&lt;&gt;""),AND(GW19&gt;=HA$30,GW19&lt;&gt;""),AND(GZ19&gt;=HA$30,GZ19&lt;&gt;""),AND(HX19&gt;=II$30,HX19&lt;&gt;""),AND(IA19&gt;=II$30,IA19&lt;&gt;""),AND(IE19&gt;=II$30,IE19&lt;&gt;""),AND(IH19&gt;=II$30,IH19&lt;&gt;""),AND(JF19&gt;=JQ$30,JF19&lt;&gt;""),AND(JI19&gt;=JQ$30,JI19&lt;&gt;""),AND(JM19&gt;=JQ$30,JM19&lt;&gt;""),AND(JP19&gt;=JQ$30,JP19&lt;&gt;""),AND(KN19&gt;=KY$30,KN19&lt;&gt;""),AND(KQ19&gt;=KY$30,KQ19&lt;&gt;""),AND(KU19&gt;=KY$30,KU19&lt;&gt;""),AND(KX19&gt;=KY$30,KX19&lt;&gt;""),AND(LV19&gt;=MG$30,LV19&lt;&gt;""),AND(LY19&gt;=MG$30,LY19&lt;&gt;""),AND(MC19&gt;=MG$30,MC19&lt;&gt;""),AND(MF19&gt;=MG$30,MF19&lt;&gt;""),AND(ND19&gt;=NO$30,ND19&lt;&gt;""),AND(NG19&gt;=NO$30,NG19&lt;&gt;""),AND(NK19&gt;=NO$30,NK19&lt;&gt;""),AND(NN19&gt;=NO$30,NN19&lt;&gt;""),AND(OL19&gt;=OW$30,OL19&lt;&gt;""),AND(OO19&gt;=OW$30,OO19&lt;&gt;""),AND(OS19&gt;=OW$30,OS19&lt;&gt;""),AND(OV19&gt;=OW$30,OV19&lt;&gt;""),AND(PT19&gt;=QE$30,PT19&lt;&gt;""),AND(PW19&gt;=QE$30,PW19&lt;&gt;""),AND(QA19&gt;=QE$30,QA19&lt;&gt;""),AND(QD19&gt;=QE$30,QD19&lt;&gt;""),AND(RB19&gt;=RM$30,RB19&lt;&gt;""),AND(RE19&gt;=RM$30,RE19&lt;&gt;""),AND(RI19&gt;=RM$30,RI19&lt;&gt;""),AND(RL19&gt;=RM$30,RL19&lt;&gt;""),AND(SJ19&gt;=SU$30,SJ19&lt;&gt;""),AND(SM19&gt;=SU$30,SM19&lt;&gt;""),AND(SQ19&gt;=SU$30,SQ19&lt;&gt;""),AND(ST19&gt;=SU$30,ST19&lt;&gt;"")),"P","")</f>
        <v/>
      </c>
      <c r="H19" s="37" t="str">
        <f>IF(AND(G19="P",F19=""),"No DD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Merit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Excellence",IF(I19="P","Worlds Team",IF(F19="P","National Team","")))))</f>
        <v/>
      </c>
      <c r="I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J19" s="8">
        <f>IF(COUNT(AQ19,AT19,BR19,BU19,CS19,CV19)&gt;0,LARGE((AQ19,AT19,BR19,BU19,CS19,CV19),1),0)</f>
        <v>44.629999999999995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35.81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33.29</v>
      </c>
      <c r="O19" s="8" t="str">
        <f>IF(N19="","",IF(OR(N19=CS19,N19=CV19),$CA$1,IF(OR(N19=BR19,N19=BU19),$AZ$1,IF(OR(N19=AQ19,N19=AT19),$Y$1,""))))</f>
        <v>2023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11.9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&gt;0,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>
        <f>IF(MAX(DB19,DC19)&gt;0,MAX(DB19,DC19),"")</f>
        <v>14.380000000000003</v>
      </c>
      <c r="W19" s="11" t="str">
        <f>IF(V19="","",IF(V19=DB19,"("&amp;DB$2&amp;")",IF(V19=DC19,"("&amp;DC$2&amp;")")))</f>
        <v>(Prelim)</v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5.4</v>
      </c>
      <c r="AP19" s="39">
        <f>IF(AB19&gt;0,AB19,"")</f>
        <v>6.49</v>
      </c>
      <c r="AQ19" s="41">
        <f>IF(SUM(Y19:AB19)-AC19&gt;0,SUM(Y19:AB19)-AC19,"")</f>
        <v>21.290000000000003</v>
      </c>
      <c r="AR19" s="41">
        <f>IF(AF19&gt;0,AF19,"")</f>
        <v>11.9</v>
      </c>
      <c r="AS19" s="41">
        <f>IF(AG19&gt;0,AG19,"")</f>
        <v>13.83</v>
      </c>
      <c r="AT19" s="41">
        <f>IF(SUM(AD19:AG19)-AH19&gt;0,SUM(AD19:AG19)-AH19,"")</f>
        <v>44.629999999999995</v>
      </c>
      <c r="AU19" s="41">
        <f>IF(AQ19="","",MAX(AQ19,AT19))</f>
        <v>44.629999999999995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9.4</v>
      </c>
      <c r="BQ19" s="40">
        <f>IF(BC19&gt;0,BC19,"")</f>
        <v>12.94</v>
      </c>
      <c r="BR19" s="11">
        <f>IF(SUM(AZ19:BC19)-BD19&gt;0,SUM(AZ19:BC19)-BD19,"")</f>
        <v>33.29</v>
      </c>
      <c r="BS19" s="11">
        <f>IF(BG19&gt;0,BG19,"")</f>
        <v>9.4</v>
      </c>
      <c r="BT19" s="11">
        <f>IF(BH19&gt;0,BH19,"")</f>
        <v>11.11</v>
      </c>
      <c r="BU19" s="11">
        <f>IF(SUM(BE19:BH19)-BI19&gt;0,SUM(BE19:BH19)-BI19,"")</f>
        <v>35.81</v>
      </c>
      <c r="BV19" s="11">
        <f>IF(BR19="","",MAX(BR19,BU19))</f>
        <v>35.81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>
        <f>IF(MAX(ED19,FL19,GT19,IB19,JJ19,KR19,LZ19,NH19,OP19,PX19,RF19,SN19)-IF(N19="",0,N19)&gt;0.001,MAX(ED19,FL19,GT19,IB19,JJ19,KR19,LZ19,NH19,OP19,PX19,RF19,SN19)-IF(N19="",0,N19),"")</f>
        <v>14.380000000000003</v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>
        <v>11.6</v>
      </c>
      <c r="HC19" s="18">
        <v>8.6</v>
      </c>
      <c r="HD19" s="18">
        <v>10.5</v>
      </c>
      <c r="HE19" s="18">
        <v>15.95</v>
      </c>
      <c r="HF19" s="18">
        <v>0</v>
      </c>
      <c r="HG19" s="18">
        <v>11.5</v>
      </c>
      <c r="HH19" s="18">
        <v>9.4</v>
      </c>
      <c r="HI19" s="18">
        <v>11.6</v>
      </c>
      <c r="HJ19" s="18">
        <v>15.17</v>
      </c>
      <c r="HK19" s="18">
        <v>0</v>
      </c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>
        <f>IF(HD19&gt;0,HD19,"")</f>
        <v>10.5</v>
      </c>
      <c r="HW19" s="11">
        <f>IF(HE19&gt;0,HE19,"")</f>
        <v>15.95</v>
      </c>
      <c r="HX19" s="11">
        <f>IF(SUM(HB19:HE19)-HF19&gt;0,SUM(HB19:HE19)-HF19,"")</f>
        <v>46.65</v>
      </c>
      <c r="HY19" s="11">
        <f>IF(HI19&gt;0,HI19,"")</f>
        <v>11.6</v>
      </c>
      <c r="HZ19" s="11">
        <f>IF(HJ19&gt;0,HJ19,"")</f>
        <v>15.17</v>
      </c>
      <c r="IA19" s="11">
        <f>IF(SUM(HG19:HJ19)-HK19&gt;0,SUM(HG19:HJ19)-HK19,"")</f>
        <v>47.67</v>
      </c>
      <c r="IB19" s="11">
        <f>IF(MAX(HX19,IA19)&gt;0,MAX(HX19,IA19),"")</f>
        <v>47.67</v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>
        <f>IF(SUM(IB19,IE19,IH19)&gt;0,SUM(IB19,IE19,IH19),"")</f>
        <v>47.67</v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2.125</v>
      </c>
      <c r="SW19" s="23">
        <f>IF($CP19="P",CB19,(CB19+BA19)/2)</f>
        <v>3.35</v>
      </c>
      <c r="SX19" s="23">
        <f>IF($CP19="P",CC19,(CC19+BB19)/2)</f>
        <v>4.7</v>
      </c>
      <c r="SY19" s="23">
        <f>IF($CP19="P",CD19,(CD19+BC19)/2)</f>
        <v>6.47</v>
      </c>
      <c r="SZ19" s="23">
        <f>IF($CP19="P",CE19,(CE19+BD19)/2)</f>
        <v>0</v>
      </c>
      <c r="TA19" s="23">
        <f>IF($CP19="P",CF19,(CF19+BE19)/2)</f>
        <v>4.3499999999999996</v>
      </c>
      <c r="TB19" s="23">
        <f>IF($CP19="P",CG19,(CG19+BF19)/2)</f>
        <v>3.3</v>
      </c>
      <c r="TC19" s="23">
        <f>IF($CP19="P",CH19,(CH19+BG19)/2)</f>
        <v>4.7</v>
      </c>
      <c r="TD19" s="23">
        <f>IF($CP19="P",CI19,(CI19+BH19)/2)</f>
        <v>5.5549999999999997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>
        <f>IF(SX19&gt;0,SX19,"")</f>
        <v>4.7</v>
      </c>
      <c r="TM19" s="41">
        <f>IF(SY19&gt;0,SY19,"")</f>
        <v>6.47</v>
      </c>
      <c r="TN19" s="41">
        <f>IF(SUM(SV19:SY19)-SZ19&gt;0,SUM(SV19:SY19)-SZ19,"")</f>
        <v>16.645</v>
      </c>
      <c r="TO19" s="41">
        <f>IF(TC19&gt;0,TC19,"")</f>
        <v>4.7</v>
      </c>
      <c r="TP19" s="41">
        <f>IF(TD19&gt;0,TD19,"")</f>
        <v>5.5549999999999997</v>
      </c>
      <c r="TQ19" s="41">
        <f>IF(SUM(TA19:TD19)-TE19&gt;0,SUM(TA19:TD19)-TE19,"")</f>
        <v>17.905000000000001</v>
      </c>
      <c r="TR19" s="41">
        <f>IF(MAX(TN19,TQ19)&gt;0,MAX(TN19,TQ19),"")</f>
        <v>17.905000000000001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>SUM(J20:V20)+SUM(J20:T20)*0.0000001+SUM(J20)*0.0000000000001</f>
        <v>107.16001071600367</v>
      </c>
      <c r="F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G20" s="3" t="str">
        <f>IF(OR(AND(AQ20&gt;=AY$30,AQ20&lt;&gt;"",AN20=""),AND(AT20&gt;=AY$30,AT20&lt;&gt;"",AN20=""),AND(AX20&gt;=AY$30,AX20&lt;&gt;"",AN20=""),AND(BR20&gt;=BZ$30,BR20&lt;&gt;"",BO20=""),AND(BU20&gt;=BZ$30,BU20&lt;&gt;"",BO20=""),AND(BY20&gt;=BZ$30,BY20&lt;&gt;"",BO20=""),AND(CS20&gt;=DA$30,CS20&lt;&gt;"",CP20=""),AND(CV20&gt;=DA$30,CV20&lt;&gt;"",CP20=""),AND(CZ20&gt;=DA$30,CZ20&lt;&gt;"",CP20=""),AND(DZ20&gt;=EK$30,DZ20&lt;&gt;""),AND(EC20&gt;=EK$30,EC20&lt;&gt;""),AND(EG20&gt;=EK$30,EG20&lt;&gt;""),AND(EJ20&gt;=EK$30,EJ20&lt;&gt;""),AND(FH20&gt;=FS$30,FH20&lt;&gt;""),AND(FK20&gt;=FS$30,FK20&lt;&gt;""),AND(FO20&gt;=FS$30,FO20&lt;&gt;""),AND(FR20&gt;=FS$30,FR20&lt;&gt;""),AND(GP20&gt;=HA$30,GP20&lt;&gt;""),AND(GS20&gt;=HA$30,GS20&lt;&gt;""),AND(GW20&gt;=HA$30,GW20&lt;&gt;""),AND(GZ20&gt;=HA$30,GZ20&lt;&gt;""),AND(HX20&gt;=II$30,HX20&lt;&gt;""),AND(IA20&gt;=II$30,IA20&lt;&gt;""),AND(IE20&gt;=II$30,IE20&lt;&gt;""),AND(IH20&gt;=II$30,IH20&lt;&gt;""),AND(JF20&gt;=JQ$30,JF20&lt;&gt;""),AND(JI20&gt;=JQ$30,JI20&lt;&gt;""),AND(JM20&gt;=JQ$30,JM20&lt;&gt;""),AND(JP20&gt;=JQ$30,JP20&lt;&gt;""),AND(KN20&gt;=KY$30,KN20&lt;&gt;""),AND(KQ20&gt;=KY$30,KQ20&lt;&gt;""),AND(KU20&gt;=KY$30,KU20&lt;&gt;""),AND(KX20&gt;=KY$30,KX20&lt;&gt;""),AND(LV20&gt;=MG$30,LV20&lt;&gt;""),AND(LY20&gt;=MG$30,LY20&lt;&gt;""),AND(MC20&gt;=MG$30,MC20&lt;&gt;""),AND(MF20&gt;=MG$30,MF20&lt;&gt;""),AND(ND20&gt;=NO$30,ND20&lt;&gt;""),AND(NG20&gt;=NO$30,NG20&lt;&gt;""),AND(NK20&gt;=NO$30,NK20&lt;&gt;""),AND(NN20&gt;=NO$30,NN20&lt;&gt;""),AND(OL20&gt;=OW$30,OL20&lt;&gt;""),AND(OO20&gt;=OW$30,OO20&lt;&gt;""),AND(OS20&gt;=OW$30,OS20&lt;&gt;""),AND(OV20&gt;=OW$30,OV20&lt;&gt;""),AND(PT20&gt;=QE$30,PT20&lt;&gt;""),AND(PW20&gt;=QE$30,PW20&lt;&gt;""),AND(QA20&gt;=QE$30,QA20&lt;&gt;""),AND(QD20&gt;=QE$30,QD20&lt;&gt;""),AND(RB20&gt;=RM$30,RB20&lt;&gt;""),AND(RE20&gt;=RM$30,RE20&lt;&gt;""),AND(RI20&gt;=RM$30,RI20&lt;&gt;""),AND(RL20&gt;=RM$30,RL20&lt;&gt;""),AND(SJ20&gt;=SU$30,SJ20&lt;&gt;""),AND(SM20&gt;=SU$30,SM20&lt;&gt;""),AND(SQ20&gt;=SU$30,SQ20&lt;&gt;""),AND(ST20&gt;=SU$30,ST20&lt;&gt;"")),"P","")</f>
        <v/>
      </c>
      <c r="H20" s="37" t="str">
        <f>IF(AND(G20="P",F20=""),"No DD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Merit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Excellence",IF(I20="P","Worlds Team",IF(F20="P","National Team","")))))</f>
        <v/>
      </c>
      <c r="I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J20" s="8">
        <f>IF(COUNT(AQ20,AT20,BR20,BU20,CS20,CV20)&gt;0,LARGE((AQ20,AT20,BR20,BU20,CS20,CV20),1),0)</f>
        <v>36.51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32.42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28.33</v>
      </c>
      <c r="O20" s="8" t="str">
        <f>IF(N20="","",IF(OR(N20=CS20,N20=CV20),$CA$1,IF(OR(N20=BR20,N20=BU20),$AZ$1,IF(OR(N20=AQ20,N20=AT20),$Y$1,""))))</f>
        <v>2023 Elite Canada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&gt;0,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8.1999999999999993</v>
      </c>
      <c r="AP20" s="39">
        <f>IF(AB20&gt;0,AB20,"")</f>
        <v>8.0299999999999994</v>
      </c>
      <c r="AQ20" s="41">
        <f>IF(SUM(Y20:AB20)-AC20&gt;0,SUM(Y20:AB20)-AC20,"")</f>
        <v>28.33</v>
      </c>
      <c r="AR20" s="41">
        <f>IF(AF20&gt;0,AF20,"")</f>
        <v>3.8</v>
      </c>
      <c r="AS20" s="41">
        <f>IF(AG20&gt;0,AG20,"")</f>
        <v>3.29</v>
      </c>
      <c r="AT20" s="41">
        <f>IF(SUM(AD20:AG20)-AH20&gt;0,SUM(AD20:AG20)-AH20,"")</f>
        <v>27.89</v>
      </c>
      <c r="AU20" s="41">
        <f>IF(AQ20="","",MAX(AQ20,AT20))</f>
        <v>28.33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9.9</v>
      </c>
      <c r="BQ20" s="40">
        <f>IF(BC20&gt;0,BC20,"")</f>
        <v>10.51</v>
      </c>
      <c r="BR20" s="11">
        <f>IF(SUM(AZ20:BC20)-BD20&gt;0,SUM(AZ20:BC20)-BD20,"")</f>
        <v>36.51</v>
      </c>
      <c r="BS20" s="11">
        <f>IF(BG20&gt;0,BG20,"")</f>
        <v>7.8</v>
      </c>
      <c r="BT20" s="11">
        <f>IF(BH20&gt;0,BH20,"")</f>
        <v>7.7</v>
      </c>
      <c r="BU20" s="11">
        <f>IF(SUM(BE20:BH20)-BI20&gt;0,SUM(BE20:BH20)-BI20,"")</f>
        <v>27.5</v>
      </c>
      <c r="BV20" s="11">
        <f>IF(BR20="","",MAX(BR20,BU20))</f>
        <v>36.51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>IF(CC20&gt;0,CC20,"")</f>
        <v>9.0500000000000007</v>
      </c>
      <c r="CR20" s="39">
        <f>IF(CD20&gt;0,CD20,"")</f>
        <v>9.27</v>
      </c>
      <c r="CS20" s="41">
        <f>IF(SUM(CA20:CD20)-CE20&gt;0,SUM(CA20:CD20)-CE20,"")</f>
        <v>32.42</v>
      </c>
      <c r="CT20" s="41">
        <f>IF(CH20&gt;0,CH20,"")</f>
        <v>5.8</v>
      </c>
      <c r="CU20" s="41">
        <f>IF(CI20&gt;0,CI20,"")</f>
        <v>5.4950000000000001</v>
      </c>
      <c r="CV20" s="41">
        <f>IF(SUM(CF20:CI20)-CJ20&gt;0,SUM(CF20:CI20)-CJ20,"")</f>
        <v>27.695</v>
      </c>
      <c r="CW20" s="41">
        <f>IF(CS20="","",MAX(CS20,CV20))</f>
        <v>32.42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32.42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8.75</v>
      </c>
      <c r="SW20" s="23">
        <f>IF($CP20="P",CB20,(CB20+BA20)/2)</f>
        <v>5.35</v>
      </c>
      <c r="SX20" s="23">
        <f>IF($CP20="P",CC20,(CC20+BB20)/2)</f>
        <v>9.0500000000000007</v>
      </c>
      <c r="SY20" s="23">
        <f>IF($CP20="P",CD20,(CD20+BC20)/2)</f>
        <v>9.27</v>
      </c>
      <c r="SZ20" s="23">
        <f>IF($CP20="P",CE20,(CE20+BD20)/2)</f>
        <v>0</v>
      </c>
      <c r="TA20" s="23">
        <f>IF($CP20="P",CF20,(CF20+BE20)/2)</f>
        <v>13.15</v>
      </c>
      <c r="TB20" s="23">
        <f>IF($CP20="P",CG20,(CG20+BF20)/2)</f>
        <v>3.25</v>
      </c>
      <c r="TC20" s="23">
        <f>IF($CP20="P",CH20,(CH20+BG20)/2)</f>
        <v>5.8</v>
      </c>
      <c r="TD20" s="23">
        <f>IF($CP20="P",CI20,(CI20+BH20)/2)</f>
        <v>5.4950000000000001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9.0500000000000007</v>
      </c>
      <c r="TM20" s="41">
        <f>IF(SY20&gt;0,SY20,"")</f>
        <v>9.27</v>
      </c>
      <c r="TN20" s="41">
        <f>IF(SUM(SV20:SY20)-SZ20&gt;0,SUM(SV20:SY20)-SZ20,"")</f>
        <v>32.42</v>
      </c>
      <c r="TO20" s="41">
        <f>IF(TC20&gt;0,TC20,"")</f>
        <v>5.8</v>
      </c>
      <c r="TP20" s="41">
        <f>IF(TD20&gt;0,TD20,"")</f>
        <v>5.4950000000000001</v>
      </c>
      <c r="TQ20" s="41">
        <f>IF(SUM(TA20:TD20)-TE20&gt;0,SUM(TA20:TD20)-TE20,"")</f>
        <v>27.695</v>
      </c>
      <c r="TR20" s="41">
        <f>IF(MAX(TN20,TQ20)&gt;0,MAX(TN20,TQ20),"")</f>
        <v>32.42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>SUM(J21:V21)+SUM(J21:T21)*0.0000001+SUM(J21)*0.0000000000001</f>
        <v>106.27001062700531</v>
      </c>
      <c r="F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G21" s="3" t="str">
        <f>IF(OR(AND(AQ21&gt;=AY$30,AQ21&lt;&gt;"",AN21=""),AND(AT21&gt;=AY$30,AT21&lt;&gt;"",AN21=""),AND(AX21&gt;=AY$30,AX21&lt;&gt;"",AN21=""),AND(BR21&gt;=BZ$30,BR21&lt;&gt;"",BO21=""),AND(BU21&gt;=BZ$30,BU21&lt;&gt;"",BO21=""),AND(BY21&gt;=BZ$30,BY21&lt;&gt;"",BO21=""),AND(CS21&gt;=DA$30,CS21&lt;&gt;"",CP21=""),AND(CV21&gt;=DA$30,CV21&lt;&gt;"",CP21=""),AND(CZ21&gt;=DA$30,CZ21&lt;&gt;"",CP21=""),AND(DZ21&gt;=EK$30,DZ21&lt;&gt;""),AND(EC21&gt;=EK$30,EC21&lt;&gt;""),AND(EG21&gt;=EK$30,EG21&lt;&gt;""),AND(EJ21&gt;=EK$30,EJ21&lt;&gt;""),AND(FH21&gt;=FS$30,FH21&lt;&gt;""),AND(FK21&gt;=FS$30,FK21&lt;&gt;""),AND(FO21&gt;=FS$30,FO21&lt;&gt;""),AND(FR21&gt;=FS$30,FR21&lt;&gt;""),AND(GP21&gt;=HA$30,GP21&lt;&gt;""),AND(GS21&gt;=HA$30,GS21&lt;&gt;""),AND(GW21&gt;=HA$30,GW21&lt;&gt;""),AND(GZ21&gt;=HA$30,GZ21&lt;&gt;""),AND(HX21&gt;=II$30,HX21&lt;&gt;""),AND(IA21&gt;=II$30,IA21&lt;&gt;""),AND(IE21&gt;=II$30,IE21&lt;&gt;""),AND(IH21&gt;=II$30,IH21&lt;&gt;""),AND(JF21&gt;=JQ$30,JF21&lt;&gt;""),AND(JI21&gt;=JQ$30,JI21&lt;&gt;""),AND(JM21&gt;=JQ$30,JM21&lt;&gt;""),AND(JP21&gt;=JQ$30,JP21&lt;&gt;""),AND(KN21&gt;=KY$30,KN21&lt;&gt;""),AND(KQ21&gt;=KY$30,KQ21&lt;&gt;""),AND(KU21&gt;=KY$30,KU21&lt;&gt;""),AND(KX21&gt;=KY$30,KX21&lt;&gt;""),AND(LV21&gt;=MG$30,LV21&lt;&gt;""),AND(LY21&gt;=MG$30,LY21&lt;&gt;""),AND(MC21&gt;=MG$30,MC21&lt;&gt;""),AND(MF21&gt;=MG$30,MF21&lt;&gt;""),AND(ND21&gt;=NO$30,ND21&lt;&gt;""),AND(NG21&gt;=NO$30,NG21&lt;&gt;""),AND(NK21&gt;=NO$30,NK21&lt;&gt;""),AND(NN21&gt;=NO$30,NN21&lt;&gt;""),AND(OL21&gt;=OW$30,OL21&lt;&gt;""),AND(OO21&gt;=OW$30,OO21&lt;&gt;""),AND(OS21&gt;=OW$30,OS21&lt;&gt;""),AND(OV21&gt;=OW$30,OV21&lt;&gt;""),AND(PT21&gt;=QE$30,PT21&lt;&gt;""),AND(PW21&gt;=QE$30,PW21&lt;&gt;""),AND(QA21&gt;=QE$30,QA21&lt;&gt;""),AND(QD21&gt;=QE$30,QD21&lt;&gt;""),AND(RB21&gt;=RM$30,RB21&lt;&gt;""),AND(RE21&gt;=RM$30,RE21&lt;&gt;""),AND(RI21&gt;=RM$30,RI21&lt;&gt;""),AND(RL21&gt;=RM$30,RL21&lt;&gt;""),AND(SJ21&gt;=SU$30,SJ21&lt;&gt;""),AND(SM21&gt;=SU$30,SM21&lt;&gt;""),AND(SQ21&gt;=SU$30,SQ21&lt;&gt;""),AND(ST21&gt;=SU$30,ST21&lt;&gt;"")),"P","")</f>
        <v/>
      </c>
      <c r="H21" s="37" t="str">
        <f>IF(AND(G21="P",F21=""),"No DD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Merit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Excellence",IF(I21="P","Worlds Team",IF(F21="P","National Team","")))))</f>
        <v/>
      </c>
      <c r="I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J21" s="8">
        <f>IF(COUNT(AQ21,AT21,BR21,BU21,CS21,CV21)&gt;0,LARGE((AQ21,AT21,BR21,BU21,CS21,CV21),1),0)</f>
        <v>53.19</v>
      </c>
      <c r="K21" s="8" t="str">
        <f>IF(J21="","",IF(OR(J21=CS21,J21=CV21),$CA$1,IF(OR(J21=BR21,J21=BU21),$AZ$1,IF(OR(J21=AQ21,J21=AT21),$Y$1,""))))</f>
        <v>2023 Domestic 3rd Trial</v>
      </c>
      <c r="L21" s="8">
        <f>IF(COUNT(AQ21,AT21,BR21,BU21,CS21,CV21)&gt;1,LARGE((AQ21,AT21,BR21,BU21,CS21,CV21),2),0)</f>
        <v>21.62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16.66</v>
      </c>
      <c r="Q21" s="8" t="str">
        <f>IF(P21="","",IF(P21=CZ21,$CA$1,IF(P21=BY21,$AZ$1,IF(P21=AX21,$Y$1,""))))</f>
        <v>2023 Domestic 3rd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14.8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Domestic 3rd Trial</v>
      </c>
      <c r="T21" s="8">
        <f>IF(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&gt;0,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>IF(CC21&gt;0,CC21,"")</f>
        <v>6.3</v>
      </c>
      <c r="CR21" s="39">
        <f>IF(CD21&gt;0,CD21,"")</f>
        <v>6.52</v>
      </c>
      <c r="CS21" s="41">
        <f>IF(SUM(CA21:CD21)-CE21&gt;0,SUM(CA21:CD21)-CE21,"")</f>
        <v>21.62</v>
      </c>
      <c r="CT21" s="41">
        <f>IF(CH21&gt;0,CH21,"")</f>
        <v>14.8</v>
      </c>
      <c r="CU21" s="41">
        <f>IF(CI21&gt;0,CI21,"")</f>
        <v>15.59</v>
      </c>
      <c r="CV21" s="41">
        <f>IF(SUM(CF21:CI21)-CJ21&gt;0,SUM(CF21:CI21)-CJ21,"")</f>
        <v>53.19</v>
      </c>
      <c r="CW21" s="41">
        <f>IF(CS21="","",MAX(CS21,CV21))</f>
        <v>53.19</v>
      </c>
      <c r="CX21" s="41">
        <f>IF(CM21&gt;0,CM21,"")</f>
        <v>4.9000000000000004</v>
      </c>
      <c r="CY21" s="41">
        <f>IF(CN21&gt;0,CN21,"")</f>
        <v>4.96</v>
      </c>
      <c r="CZ21" s="41">
        <f>IF(SUM(CK21:CN21)-CO21&gt;0,SUM(CK21:CN21)-CO21,"")</f>
        <v>16.66</v>
      </c>
      <c r="DA21" s="41">
        <f>IF(SUM(CW21,CZ21)&gt;0,SUM(CW21,CZ21),"")</f>
        <v>69.849999999999994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2.6</v>
      </c>
      <c r="SW21" s="23">
        <f>IF($CP21="P",CB21,(CB21+BA21)/2)</f>
        <v>1.8</v>
      </c>
      <c r="SX21" s="23">
        <f>IF($CP21="P",CC21,(CC21+BB21)/2)</f>
        <v>3.15</v>
      </c>
      <c r="SY21" s="23">
        <f>IF($CP21="P",CD21,(CD21+BC21)/2)</f>
        <v>3.26</v>
      </c>
      <c r="SZ21" s="23">
        <f>IF($CP21="P",CE21,(CE21+BD21)/2)</f>
        <v>0</v>
      </c>
      <c r="TA21" s="23">
        <f>IF($CP21="P",CF21,(CF21+BE21)/2)</f>
        <v>6.55</v>
      </c>
      <c r="TB21" s="23">
        <f>IF($CP21="P",CG21,(CG21+BF21)/2)</f>
        <v>4.8499999999999996</v>
      </c>
      <c r="TC21" s="23">
        <f>IF($CP21="P",CH21,(CH21+BG21)/2)</f>
        <v>7.4</v>
      </c>
      <c r="TD21" s="23">
        <f>IF($CP21="P",CI21,(CI21+BH21)/2)</f>
        <v>7.7949999999999999</v>
      </c>
      <c r="TE21" s="23">
        <f>IF($CP21="P",CJ21,(CJ21+BI21)/2)</f>
        <v>0</v>
      </c>
      <c r="TF21" s="23">
        <f>IF($CP21="P",CK21,(CK21+BJ21)/2)</f>
        <v>1.9</v>
      </c>
      <c r="TG21" s="23">
        <f>IF($CP21="P",CL21,(CL21+BK21)/2)</f>
        <v>1.5</v>
      </c>
      <c r="TH21" s="23">
        <f>IF($CP21="P",CM21,(CM21+BL21)/2)</f>
        <v>2.4500000000000002</v>
      </c>
      <c r="TI21" s="23">
        <f>IF($CP21="P",CN21,(CN21+BM21)/2)</f>
        <v>2.48</v>
      </c>
      <c r="TJ21" s="23">
        <f>IF($CP21="P",CO21,(CO21+BN21)/2)</f>
        <v>0</v>
      </c>
      <c r="TK21" s="28" t="s">
        <v>57</v>
      </c>
      <c r="TL21" s="41">
        <f>IF(SX21&gt;0,SX21,"")</f>
        <v>3.15</v>
      </c>
      <c r="TM21" s="41">
        <f>IF(SY21&gt;0,SY21,"")</f>
        <v>3.26</v>
      </c>
      <c r="TN21" s="41">
        <f>IF(SUM(SV21:SY21)-SZ21&gt;0,SUM(SV21:SY21)-SZ21,"")</f>
        <v>10.81</v>
      </c>
      <c r="TO21" s="41">
        <f>IF(TC21&gt;0,TC21,"")</f>
        <v>7.4</v>
      </c>
      <c r="TP21" s="41">
        <f>IF(TD21&gt;0,TD21,"")</f>
        <v>7.7949999999999999</v>
      </c>
      <c r="TQ21" s="41">
        <f>IF(SUM(TA21:TD21)-TE21&gt;0,SUM(TA21:TD21)-TE21,"")</f>
        <v>26.594999999999999</v>
      </c>
      <c r="TR21" s="41">
        <f>IF(MAX(TN21,TQ21)&gt;0,MAX(TN21,TQ21),"")</f>
        <v>26.594999999999999</v>
      </c>
      <c r="TS21" s="41">
        <f>IF(TH21&gt;0,TH21,"")</f>
        <v>2.4500000000000002</v>
      </c>
      <c r="TT21" s="41">
        <f>IF(TI21&gt;0,TI21,"")</f>
        <v>2.48</v>
      </c>
      <c r="TU21" s="41">
        <f>IF(SUM(TF21:TI21)-TJ21&gt;0,SUM(TF21:TI21)-TJ21,"")</f>
        <v>8.33</v>
      </c>
      <c r="TV21" s="41">
        <f>IF(SUM(TR21,TU21)&gt;0,SUM(TR21,TU21),"")</f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>SUM(J22:V22)+SUM(J22:T22)*0.0000001+SUM(J22)*0.0000000000001</f>
        <v>62.73000627300339</v>
      </c>
      <c r="F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G22" s="3" t="str">
        <f>IF(OR(AND(AQ22&gt;=AY$30,AQ22&lt;&gt;"",AN22=""),AND(AT22&gt;=AY$30,AT22&lt;&gt;"",AN22=""),AND(AX22&gt;=AY$30,AX22&lt;&gt;"",AN22=""),AND(BR22&gt;=BZ$30,BR22&lt;&gt;"",BO22=""),AND(BU22&gt;=BZ$30,BU22&lt;&gt;"",BO22=""),AND(BY22&gt;=BZ$30,BY22&lt;&gt;"",BO22=""),AND(CS22&gt;=DA$30,CS22&lt;&gt;"",CP22=""),AND(CV22&gt;=DA$30,CV22&lt;&gt;"",CP22=""),AND(CZ22&gt;=DA$30,CZ22&lt;&gt;"",CP22=""),AND(DZ22&gt;=EK$30,DZ22&lt;&gt;""),AND(EC22&gt;=EK$30,EC22&lt;&gt;""),AND(EG22&gt;=EK$30,EG22&lt;&gt;""),AND(EJ22&gt;=EK$30,EJ22&lt;&gt;""),AND(FH22&gt;=FS$30,FH22&lt;&gt;""),AND(FK22&gt;=FS$30,FK22&lt;&gt;""),AND(FO22&gt;=FS$30,FO22&lt;&gt;""),AND(FR22&gt;=FS$30,FR22&lt;&gt;""),AND(GP22&gt;=HA$30,GP22&lt;&gt;""),AND(GS22&gt;=HA$30,GS22&lt;&gt;""),AND(GW22&gt;=HA$30,GW22&lt;&gt;""),AND(GZ22&gt;=HA$30,GZ22&lt;&gt;""),AND(HX22&gt;=II$30,HX22&lt;&gt;""),AND(IA22&gt;=II$30,IA22&lt;&gt;""),AND(IE22&gt;=II$30,IE22&lt;&gt;""),AND(IH22&gt;=II$30,IH22&lt;&gt;""),AND(JF22&gt;=JQ$30,JF22&lt;&gt;""),AND(JI22&gt;=JQ$30,JI22&lt;&gt;""),AND(JM22&gt;=JQ$30,JM22&lt;&gt;""),AND(JP22&gt;=JQ$30,JP22&lt;&gt;""),AND(KN22&gt;=KY$30,KN22&lt;&gt;""),AND(KQ22&gt;=KY$30,KQ22&lt;&gt;""),AND(KU22&gt;=KY$30,KU22&lt;&gt;""),AND(KX22&gt;=KY$30,KX22&lt;&gt;""),AND(LV22&gt;=MG$30,LV22&lt;&gt;""),AND(LY22&gt;=MG$30,LY22&lt;&gt;""),AND(MC22&gt;=MG$30,MC22&lt;&gt;""),AND(MF22&gt;=MG$30,MF22&lt;&gt;""),AND(ND22&gt;=NO$30,ND22&lt;&gt;""),AND(NG22&gt;=NO$30,NG22&lt;&gt;""),AND(NK22&gt;=NO$30,NK22&lt;&gt;""),AND(NN22&gt;=NO$30,NN22&lt;&gt;""),AND(OL22&gt;=OW$30,OL22&lt;&gt;""),AND(OO22&gt;=OW$30,OO22&lt;&gt;""),AND(OS22&gt;=OW$30,OS22&lt;&gt;""),AND(OV22&gt;=OW$30,OV22&lt;&gt;""),AND(PT22&gt;=QE$30,PT22&lt;&gt;""),AND(PW22&gt;=QE$30,PW22&lt;&gt;""),AND(QA22&gt;=QE$30,QA22&lt;&gt;""),AND(QD22&gt;=QE$30,QD22&lt;&gt;""),AND(RB22&gt;=RM$30,RB22&lt;&gt;""),AND(RE22&gt;=RM$30,RE22&lt;&gt;""),AND(RI22&gt;=RM$30,RI22&lt;&gt;""),AND(RL22&gt;=RM$30,RL22&lt;&gt;""),AND(SJ22&gt;=SU$30,SJ22&lt;&gt;""),AND(SM22&gt;=SU$30,SM22&lt;&gt;""),AND(SQ22&gt;=SU$30,SQ22&lt;&gt;""),AND(ST22&gt;=SU$30,ST22&lt;&gt;"")),"P","")</f>
        <v/>
      </c>
      <c r="H22" s="37" t="str">
        <f>IF(AND(G22="P",F22=""),"No DD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Merit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Excellence",IF(I22="P","Worlds Team",IF(F22="P","National Team","")))))</f>
        <v/>
      </c>
      <c r="I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J22" s="8">
        <f>IF(COUNT(AQ22,AT22,BR22,BU22,CS22,CV22)&gt;0,LARGE((AQ22,AT22,BR22,BU22,CS22,CV22),1),0)</f>
        <v>33.92</v>
      </c>
      <c r="K22" s="8" t="str">
        <f>IF(J22="","",IF(OR(J22=CS22,J22=CV22),$CA$1,IF(OR(J22=BR22,J22=BU22),$AZ$1,IF(OR(J22=AQ22,J22=AT22),$Y$1,""))))</f>
        <v>2023 Elite Canada</v>
      </c>
      <c r="L22" s="8">
        <f>IF(COUNT(AQ22,AT22,BR22,BU22,CS22,CV22)&gt;1,LARGE((AQ22,AT22,BR22,BU22,CS22,CV22),2),0)</f>
        <v>15.63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IF(COUNT(AQ22,AT22,BR22,BU22,CS22,CV22)&gt;2,LARGE((AQ22,AT22,BR22,BU22,CS22,CV22),3),0)</f>
        <v>5.58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7.6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Elite Canada</v>
      </c>
      <c r="T22" s="8">
        <f>IF(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&gt;0,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3.5</v>
      </c>
      <c r="AP22" s="39">
        <f>IF(AB22&gt;0,AB22,"")</f>
        <v>4.83</v>
      </c>
      <c r="AQ22" s="41">
        <f>IF(SUM(Y22:AB22)-AC22&gt;0,SUM(Y22:AB22)-AC22,"")</f>
        <v>15.63</v>
      </c>
      <c r="AR22" s="41">
        <f>IF(AF22&gt;0,AF22,"")</f>
        <v>7.6</v>
      </c>
      <c r="AS22" s="41">
        <f>IF(AG22&gt;0,AG22,"")</f>
        <v>10.42</v>
      </c>
      <c r="AT22" s="41">
        <f>IF(SUM(AD22:AG22)-AH22&gt;0,SUM(AD22:AG22)-AH22,"")</f>
        <v>33.92</v>
      </c>
      <c r="AU22" s="41">
        <f>IF(AQ22="","",MAX(AQ22,AT22))</f>
        <v>33.92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1.7</v>
      </c>
      <c r="BQ22" s="40">
        <f>IF(BC22&gt;0,BC22,"")</f>
        <v>1.65</v>
      </c>
      <c r="BR22" s="11">
        <f>IF(SUM(AZ22:BC22)-BD22&gt;0,SUM(AZ22:BC22)-BD22,"")</f>
        <v>5.5500000000000007</v>
      </c>
      <c r="BS22" s="11">
        <f>IF(BG22&gt;0,BG22,"")</f>
        <v>1.7</v>
      </c>
      <c r="BT22" s="11">
        <f>IF(BH22&gt;0,BH22,"")</f>
        <v>1.68</v>
      </c>
      <c r="BU22" s="11">
        <f>IF(SUM(BE22:BH22)-BI22&gt;0,SUM(BE22:BH22)-BI22,"")</f>
        <v>5.58</v>
      </c>
      <c r="BV22" s="11">
        <f>IF(BR22="","",MAX(BR22,BU22))</f>
        <v>5.58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>IF(CC22&gt;0,CC22,"")</f>
        <v/>
      </c>
      <c r="CR22" s="39" t="str">
        <f>IF(CD22&gt;0,CD22,"")</f>
        <v/>
      </c>
      <c r="CS22" s="41" t="str">
        <f>IF(SUM(CA22:CD22)-CE22&gt;0,SUM(CA22:CD22)-CE22,"")</f>
        <v/>
      </c>
      <c r="CT22" s="41" t="str">
        <f>IF(CH22&gt;0,CH22,"")</f>
        <v/>
      </c>
      <c r="CU22" s="41" t="str">
        <f>IF(CI22&gt;0,CI22,"")</f>
        <v/>
      </c>
      <c r="CV22" s="41" t="str">
        <f>IF(SUM(CF22:CI22)-CJ22&gt;0,SUM(CF22:CI22)-CJ22,"")</f>
        <v/>
      </c>
      <c r="CW22" s="41" t="str">
        <f>IF(CS22="","",MAX(CS22,CV22))</f>
        <v/>
      </c>
      <c r="CX22" s="41" t="str">
        <f>IF(CM22&gt;0,CM22,"")</f>
        <v/>
      </c>
      <c r="CY22" s="41" t="str">
        <f>IF(CN22&gt;0,CN22,"")</f>
        <v/>
      </c>
      <c r="CZ22" s="41" t="str">
        <f>IF(SUM(CK22:CN22)-CO22&gt;0,SUM(CK22:CN22)-CO22,"")</f>
        <v/>
      </c>
      <c r="DA22" s="41" t="str">
        <f>IF(SUM(CW22,CZ22)&gt;0,SUM(CW22,CZ22),"")</f>
        <v/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0.6</v>
      </c>
      <c r="SW22" s="23">
        <f>IF($CP22="P",CB22,(CB22+BA22)/2)</f>
        <v>0.5</v>
      </c>
      <c r="SX22" s="23">
        <f>IF($CP22="P",CC22,(CC22+BB22)/2)</f>
        <v>0.85</v>
      </c>
      <c r="SY22" s="23">
        <f>IF($CP22="P",CD22,(CD22+BC22)/2)</f>
        <v>0.82499999999999996</v>
      </c>
      <c r="SZ22" s="23">
        <f>IF($CP22="P",CE22,(CE22+BD22)/2)</f>
        <v>0</v>
      </c>
      <c r="TA22" s="23">
        <f>IF($CP22="P",CF22,(CF22+BE22)/2)</f>
        <v>0.6</v>
      </c>
      <c r="TB22" s="23">
        <f>IF($CP22="P",CG22,(CG22+BF22)/2)</f>
        <v>0.5</v>
      </c>
      <c r="TC22" s="23">
        <f>IF($CP22="P",CH22,(CH22+BG22)/2)</f>
        <v>0.85</v>
      </c>
      <c r="TD22" s="23">
        <f>IF($CP22="P",CI22,(CI22+BH22)/2)</f>
        <v>0.84</v>
      </c>
      <c r="TE22" s="23">
        <f>IF($CP22="P",CJ22,(CJ22+BI22)/2)</f>
        <v>0</v>
      </c>
      <c r="TF22" s="23">
        <f>IF($CP22="P",CK22,(CK22+BJ22)/2)</f>
        <v>0</v>
      </c>
      <c r="TG22" s="23">
        <f>IF($CP22="P",CL22,(CL22+BK22)/2)</f>
        <v>0</v>
      </c>
      <c r="TH22" s="23">
        <f>IF($CP22="P",CM22,(CM22+BL22)/2)</f>
        <v>0</v>
      </c>
      <c r="TI22" s="23">
        <f>IF($CP22="P",CN22,(CN22+BM22)/2)</f>
        <v>0</v>
      </c>
      <c r="TJ22" s="23">
        <f>IF($CP22="P",CO22,(CO22+BN22)/2)</f>
        <v>0</v>
      </c>
      <c r="TK22" s="28" t="s">
        <v>57</v>
      </c>
      <c r="TL22" s="41">
        <f>IF(SX22&gt;0,SX22,"")</f>
        <v>0.85</v>
      </c>
      <c r="TM22" s="41">
        <f>IF(SY22&gt;0,SY22,"")</f>
        <v>0.82499999999999996</v>
      </c>
      <c r="TN22" s="41">
        <f>IF(SUM(SV22:SY22)-SZ22&gt;0,SUM(SV22:SY22)-SZ22,"")</f>
        <v>2.7750000000000004</v>
      </c>
      <c r="TO22" s="41">
        <f>IF(TC22&gt;0,TC22,"")</f>
        <v>0.85</v>
      </c>
      <c r="TP22" s="41">
        <f>IF(TD22&gt;0,TD22,"")</f>
        <v>0.84</v>
      </c>
      <c r="TQ22" s="41">
        <f>IF(SUM(TA22:TD22)-TE22&gt;0,SUM(TA22:TD22)-TE22,"")</f>
        <v>2.79</v>
      </c>
      <c r="TR22" s="41">
        <f>IF(MAX(TN22,TQ22)&gt;0,MAX(TN22,TQ22),"")</f>
        <v>2.79</v>
      </c>
      <c r="TS22" s="41" t="str">
        <f>IF(TH22&gt;0,TH22,"")</f>
        <v/>
      </c>
      <c r="TT22" s="41" t="str">
        <f>IF(TI22&gt;0,TI22,"")</f>
        <v/>
      </c>
      <c r="TU22" s="41" t="str">
        <f>IF(SUM(TF22:TI22)-TJ22&gt;0,SUM(TF22:TI22)-TJ22,"")</f>
        <v/>
      </c>
      <c r="TV22" s="41">
        <f>IF(SUM(TR22,TU22)&gt;0,SUM(TR22,TU22),"")</f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>SUM(J23:V23)+SUM(J23:T23)*0.0000001+SUM(J23)*0.0000000000001</f>
        <v>18.550001855001085</v>
      </c>
      <c r="F23" s="3" t="str">
        <f>IF(OR(AND(AO23&gt;=AY$26,AO23&lt;&gt;"",AQ23&gt;=AY$30,AQ23&lt;&gt;"",AN23=""),AND(AR23&gt;=AY$26,AR23&lt;&gt;"",AT23&gt;=AY$30,AT23&lt;&gt;"",AN23=""),AND(AV23&gt;=AY$26,AV23&lt;&gt;"",AX23&gt;=AY$30,AX23&lt;&gt;"",AN23=""),AND(BP23&gt;=BZ$26,BP23&lt;&gt;"",BR23&gt;=BZ$30,BR23&lt;&gt;"",BO23=""),AND(BS23&gt;=BZ$26,BS23&lt;&gt;"",BU23&gt;=BZ$30,BU23&lt;&gt;"",BO23=""),AND(BW23&gt;=BZ$26,BW23&lt;&gt;"",BY23&gt;=BZ$30,BY23&lt;&gt;"",BO23=""),AND(CQ23&gt;=DA$26,CQ23&lt;&gt;"",CS23&gt;=DA$30,CS23&lt;&gt;"",CP23=""),AND(CT23&gt;=DA$26,CT23&lt;&gt;"",CV23&gt;=DA$30,CV23&lt;&gt;"",CP23=""),AND(CX23&gt;=DA$26,CX23&lt;&gt;"",CZ23&gt;=DA$30,CZ23&lt;&gt;"",CP23=""),AND(DX23&gt;=EK$26,DX23&lt;&gt;"",DZ23&gt;=EK$30,DZ23&lt;&gt;""),AND(EA23&gt;=EK$26,EA23&lt;&gt;"",EC23&gt;=EK$30,EC23&lt;&gt;""),AND(EE23&gt;=EK$26,EE23&lt;&gt;"",EG23&gt;=EK$30,EG23&lt;&gt;""),AND(EH23&gt;=EK$26,EH23&lt;&gt;"",EJ23&gt;=EK$30,EJ23&lt;&gt;""),AND(FF23&gt;=FS$26,FF23&lt;&gt;"",FH23&gt;=FS$30,FH23&lt;&gt;""),AND(FI23&gt;=FS$26,FI23&lt;&gt;"",FK23&gt;=FS$30,FK23&lt;&gt;""),AND(FM23&gt;=FS$26,FM23&lt;&gt;"",FO23&gt;=FS$30,FO23&lt;&gt;""),AND(FP23&gt;=FS$26,FP23&lt;&gt;"",FR23&gt;=FS$30,FR23&lt;&gt;""),AND(GN23&gt;=HA$26,GN23&lt;&gt;"",GP23&gt;=HA$30,GP23&lt;&gt;""),AND(GQ23&gt;=HA$26,GQ23&lt;&gt;"",GS23&gt;=HA$30,GS23&lt;&gt;""),AND(GU23&gt;=HA$26,GU23&lt;&gt;"",GW23&gt;=HA$30,GW23&lt;&gt;""),AND(GX23&gt;=HA$26,GX23&lt;&gt;"",GZ23&gt;=HA$30,GZ23&lt;&gt;""),AND(HV23&gt;=II$26,HV23&lt;&gt;"",HX23&gt;=II$30,HX23&lt;&gt;""),AND(HY23&gt;=II$26,HY23&lt;&gt;"",IA23&gt;=II$30,IA23&lt;&gt;""),AND(IC23&gt;=II$26,IC23&lt;&gt;"",IE23&gt;=II$30,IE23&lt;&gt;""),AND(IF23&gt;=II$26,IF23&lt;&gt;"",IH23&gt;=II$30,IH23&lt;&gt;""),AND(JD23&gt;=JQ$26,JD23&lt;&gt;"",JF23&gt;=JQ$30,JF23&lt;&gt;""),AND(JG23&gt;=JQ$26,JG23&lt;&gt;"",JI23&gt;=JQ$30,JI23&lt;&gt;""),AND(JK23&gt;=JQ$26,JK23&lt;&gt;"",JM23&gt;=JQ$30,JM23&lt;&gt;""),AND(JN23&gt;=JQ$26,JN23&lt;&gt;"",JP23&gt;=JQ$30,JP23&lt;&gt;""),AND(KL23&gt;=KY$26,KL23&lt;&gt;"",KN23&gt;=KY$30,KN23&lt;&gt;""),AND(KO23&gt;=KY$26,KO23&lt;&gt;"",KQ23&gt;=KY$30,KQ23&lt;&gt;""),AND(KS23&gt;=KY$26,KS23&lt;&gt;"",KU23&gt;=KY$30,KU23&lt;&gt;""),AND(KV23&gt;=KY$26,KV23&lt;&gt;"",KX23&gt;=KY$30,KX23&lt;&gt;""),AND(LT23&gt;=MG$26,LT23&lt;&gt;"",LV23&gt;=MG$30,LV23&lt;&gt;""),AND(LW23&gt;=MG$26,LW23&lt;&gt;"",LY23&gt;=MG$30,LY23&lt;&gt;""),AND(MA23&gt;=MG$26,MA23&lt;&gt;"",MC23&gt;=MG$30,MC23&lt;&gt;""),AND(MD23&gt;=MG$26,MD23&lt;&gt;"",MF23&gt;=MG$30,MF23&lt;&gt;""),AND(NB23&gt;=NO$26,NB23&lt;&gt;"",ND23&gt;=NO$30,ND23&lt;&gt;""),AND(NE23&gt;=NO$26,NE23&lt;&gt;"",NG23&gt;=NO$30,NG23&lt;&gt;""),AND(NI23&gt;=NO$26,NI23&lt;&gt;"",NK23&gt;=NO$30,NK23&lt;&gt;""),AND(NL23&gt;=NO$26,NL23&lt;&gt;"",NN23&gt;=NO$30,NN23&lt;&gt;""),AND(OJ23&gt;=OW$26,OJ23&lt;&gt;"",OL23&gt;=OW$30,OL23&lt;&gt;""),AND(OM23&gt;=OW$26,OM23&lt;&gt;"",OO23&gt;=OW$30,OO23&lt;&gt;""),AND(OQ23&gt;=OW$26,OQ23&lt;&gt;"",OS23&gt;=OW$30,OS23&lt;&gt;""),AND(OT23&gt;=OW$26,OT23&lt;&gt;"",OV23&gt;=OW$30,OV23&lt;&gt;""),AND(PR23&gt;=QE$26,PR23&lt;&gt;"",PT23&gt;=QE$30,PT23&lt;&gt;""),AND(PU23&gt;=QE$26,PU23&lt;&gt;"",PW23&gt;=QE$30,PW23&lt;&gt;""),AND(PY23&gt;=QE$26,PY23&lt;&gt;"",QA23&gt;=QE$30,QA23&lt;&gt;""),AND(QB23&gt;=QE$26,QB23&lt;&gt;"",QD23&gt;=QE$30,QD23&lt;&gt;""),AND(QZ23&gt;=RM$26,QZ23&lt;&gt;"",RB23&gt;=RM$30,RB23&lt;&gt;""),AND(RC23&gt;=RM$26,RC23&lt;&gt;"",RE23&gt;=RM$30,RE23&lt;&gt;""),AND(RG23&gt;=RM$26,RG23&lt;&gt;"",RI23&gt;=RM$30,RI23&lt;&gt;""),AND(RJ23&gt;=RM$26,RJ23&lt;&gt;"",RL23&gt;=RM$30,RL23&lt;&gt;""),AND(SH23&gt;=SU$26,SH23&lt;&gt;"",SJ23&gt;=SU$30,SJ23&lt;&gt;""),AND(SK23&gt;=SU$26,SK23&lt;&gt;"",SM23&gt;=SU$30,SM23&lt;&gt;""),AND(SO23&gt;=SU$26,SO23&lt;&gt;"",SQ23&gt;=SU$30,SQ23&lt;&gt;""),AND(SR23&gt;=SU$26,SR23&lt;&gt;"",ST23&gt;=SU$30,ST23&lt;&gt;"")),"P","")</f>
        <v/>
      </c>
      <c r="G23" s="3" t="str">
        <f>IF(OR(AND(AQ23&gt;=AY$30,AQ23&lt;&gt;"",AN23=""),AND(AT23&gt;=AY$30,AT23&lt;&gt;"",AN23=""),AND(AX23&gt;=AY$30,AX23&lt;&gt;"",AN23=""),AND(BR23&gt;=BZ$30,BR23&lt;&gt;"",BO23=""),AND(BU23&gt;=BZ$30,BU23&lt;&gt;"",BO23=""),AND(BY23&gt;=BZ$30,BY23&lt;&gt;"",BO23=""),AND(CS23&gt;=DA$30,CS23&lt;&gt;"",CP23=""),AND(CV23&gt;=DA$30,CV23&lt;&gt;"",CP23=""),AND(CZ23&gt;=DA$30,CZ23&lt;&gt;"",CP23=""),AND(DZ23&gt;=EK$30,DZ23&lt;&gt;""),AND(EC23&gt;=EK$30,EC23&lt;&gt;""),AND(EG23&gt;=EK$30,EG23&lt;&gt;""),AND(EJ23&gt;=EK$30,EJ23&lt;&gt;""),AND(FH23&gt;=FS$30,FH23&lt;&gt;""),AND(FK23&gt;=FS$30,FK23&lt;&gt;""),AND(FO23&gt;=FS$30,FO23&lt;&gt;""),AND(FR23&gt;=FS$30,FR23&lt;&gt;""),AND(GP23&gt;=HA$30,GP23&lt;&gt;""),AND(GS23&gt;=HA$30,GS23&lt;&gt;""),AND(GW23&gt;=HA$30,GW23&lt;&gt;""),AND(GZ23&gt;=HA$30,GZ23&lt;&gt;""),AND(HX23&gt;=II$30,HX23&lt;&gt;""),AND(IA23&gt;=II$30,IA23&lt;&gt;""),AND(IE23&gt;=II$30,IE23&lt;&gt;""),AND(IH23&gt;=II$30,IH23&lt;&gt;""),AND(JF23&gt;=JQ$30,JF23&lt;&gt;""),AND(JI23&gt;=JQ$30,JI23&lt;&gt;""),AND(JM23&gt;=JQ$30,JM23&lt;&gt;""),AND(JP23&gt;=JQ$30,JP23&lt;&gt;""),AND(KN23&gt;=KY$30,KN23&lt;&gt;""),AND(KQ23&gt;=KY$30,KQ23&lt;&gt;""),AND(KU23&gt;=KY$30,KU23&lt;&gt;""),AND(KX23&gt;=KY$30,KX23&lt;&gt;""),AND(LV23&gt;=MG$30,LV23&lt;&gt;""),AND(LY23&gt;=MG$30,LY23&lt;&gt;""),AND(MC23&gt;=MG$30,MC23&lt;&gt;""),AND(MF23&gt;=MG$30,MF23&lt;&gt;""),AND(ND23&gt;=NO$30,ND23&lt;&gt;""),AND(NG23&gt;=NO$30,NG23&lt;&gt;""),AND(NK23&gt;=NO$30,NK23&lt;&gt;""),AND(NN23&gt;=NO$30,NN23&lt;&gt;""),AND(OL23&gt;=OW$30,OL23&lt;&gt;""),AND(OO23&gt;=OW$30,OO23&lt;&gt;""),AND(OS23&gt;=OW$30,OS23&lt;&gt;""),AND(OV23&gt;=OW$30,OV23&lt;&gt;""),AND(PT23&gt;=QE$30,PT23&lt;&gt;""),AND(PW23&gt;=QE$30,PW23&lt;&gt;""),AND(QA23&gt;=QE$30,QA23&lt;&gt;""),AND(QD23&gt;=QE$30,QD23&lt;&gt;""),AND(RB23&gt;=RM$30,RB23&lt;&gt;""),AND(RE23&gt;=RM$30,RE23&lt;&gt;""),AND(RI23&gt;=RM$30,RI23&lt;&gt;""),AND(RL23&gt;=RM$30,RL23&lt;&gt;""),AND(SJ23&gt;=SU$30,SJ23&lt;&gt;""),AND(SM23&gt;=SU$30,SM23&lt;&gt;""),AND(SQ23&gt;=SU$30,SQ23&lt;&gt;""),AND(ST23&gt;=SU$30,ST23&lt;&gt;"")),"P","")</f>
        <v/>
      </c>
      <c r="H23" s="37" t="str">
        <f>IF(AND(G23="P",F23=""),"No DD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Merit",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Excellence",IF(I23="P","Worlds Team",IF(F23="P","National Team","")))))</f>
        <v/>
      </c>
      <c r="I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J23" s="8">
        <f>IF(COUNT(AQ23,AT23,BR23,BU23,CS23,CV23)&gt;0,LARGE((AQ23,AT23,BR23,BU23,CS23,CV23),1),0)</f>
        <v>10.8</v>
      </c>
      <c r="K23" s="8" t="str">
        <f>IF(J23="","",IF(OR(J23=CS23,J23=CV23),$CA$1,IF(OR(J23=BR23,J23=BU23),$AZ$1,IF(OR(J23=AQ23,J23=AT23),$Y$1,""))))</f>
        <v>2023 Nationals</v>
      </c>
      <c r="L23" s="8">
        <f>IF(COUNT(AQ23,AT23,BR23,BU23,CS23,CV23)&gt;1,LARGE((AQ23,AT23,BR23,BU23,CS23,CV23),2),0)</f>
        <v>5.65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2.1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&gt;0,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>IF(AA23&gt;0,AA23,"")</f>
        <v/>
      </c>
      <c r="AP23" s="39" t="str">
        <f>IF(AB23&gt;0,AB23,"")</f>
        <v/>
      </c>
      <c r="AQ23" s="41" t="str">
        <f>IF(SUM(Y23:AB23)-AC23&gt;0,SUM(Y23:AB23)-AC23,"")</f>
        <v/>
      </c>
      <c r="AR23" s="41" t="str">
        <f>IF(AF23&gt;0,AF23,"")</f>
        <v/>
      </c>
      <c r="AS23" s="41" t="str">
        <f>IF(AG23&gt;0,AG23,"")</f>
        <v/>
      </c>
      <c r="AT23" s="41" t="str">
        <f>IF(SUM(AD23:AG23)-AH23&gt;0,SUM(AD23:AG23)-AH23,"")</f>
        <v/>
      </c>
      <c r="AU23" s="41" t="str">
        <f>IF(AQ23="","",MAX(AQ23,AT23))</f>
        <v/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 t="str">
        <f>IF(SUM(AU23,AX23)&gt;0,SUM(AU23,AX23),"")</f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2.1</v>
      </c>
      <c r="BQ23" s="40">
        <f>IF(BC23&gt;0,BC23,"")</f>
        <v>3.5</v>
      </c>
      <c r="BR23" s="11">
        <f>IF(SUM(AZ23:BC23)-BD23&gt;0,SUM(AZ23:BC23)-BD23,"")</f>
        <v>10.8</v>
      </c>
      <c r="BS23" s="11">
        <f>IF(BG23&gt;0,BG23,"")</f>
        <v>1.5</v>
      </c>
      <c r="BT23" s="11">
        <f>IF(BH23&gt;0,BH23,"")</f>
        <v>1.75</v>
      </c>
      <c r="BU23" s="11">
        <f>IF(SUM(BE23:BH23)-BI23&gt;0,SUM(BE23:BH23)-BI23,"")</f>
        <v>5.65</v>
      </c>
      <c r="BV23" s="11">
        <f>IF(BR23="","",MAX(BR23,BU23))</f>
        <v>10.8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1.7</v>
      </c>
      <c r="SW23" s="23">
        <f>IF($CP23="P",CB23,(CB23+BA23)/2)</f>
        <v>0.9</v>
      </c>
      <c r="SX23" s="23">
        <f>IF($CP23="P",CC23,(CC23+BB23)/2)</f>
        <v>1.05</v>
      </c>
      <c r="SY23" s="23">
        <f>IF($CP23="P",CD23,(CD23+BC23)/2)</f>
        <v>1.75</v>
      </c>
      <c r="SZ23" s="23">
        <f>IF($CP23="P",CE23,(CE23+BD23)/2)</f>
        <v>0</v>
      </c>
      <c r="TA23" s="23">
        <f>IF($CP23="P",CF23,(CF23+BE23)/2)</f>
        <v>0.7</v>
      </c>
      <c r="TB23" s="23">
        <f>IF($CP23="P",CG23,(CG23+BF23)/2)</f>
        <v>0.5</v>
      </c>
      <c r="TC23" s="23">
        <f>IF($CP23="P",CH23,(CH23+BG23)/2)</f>
        <v>0.75</v>
      </c>
      <c r="TD23" s="23">
        <f>IF($CP23="P",CI23,(CI23+BH23)/2)</f>
        <v>0.875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1.05</v>
      </c>
      <c r="TM23" s="41">
        <f>IF(SY23&gt;0,SY23,"")</f>
        <v>1.75</v>
      </c>
      <c r="TN23" s="41">
        <f>IF(SUM(SV23:SY23)-SZ23&gt;0,SUM(SV23:SY23)-SZ23,"")</f>
        <v>5.4</v>
      </c>
      <c r="TO23" s="41">
        <f>IF(TC23&gt;0,TC23,"")</f>
        <v>0.75</v>
      </c>
      <c r="TP23" s="41">
        <f>IF(TD23&gt;0,TD23,"")</f>
        <v>0.875</v>
      </c>
      <c r="TQ23" s="41">
        <f>IF(SUM(TA23:TD23)-TE23&gt;0,SUM(TA23:TD23)-TE23,"")</f>
        <v>2.8250000000000002</v>
      </c>
      <c r="TR23" s="41">
        <f>IF(MAX(TN23,TQ23)&gt;0,MAX(TN23,TQ23),"")</f>
        <v>5.4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101</v>
      </c>
      <c r="K1" s="71" t="s">
        <v>33</v>
      </c>
      <c r="L1" s="73" t="s">
        <v>102</v>
      </c>
      <c r="M1" s="71" t="s">
        <v>33</v>
      </c>
      <c r="N1" s="73" t="s">
        <v>126</v>
      </c>
      <c r="O1" s="71" t="s">
        <v>33</v>
      </c>
      <c r="P1" s="71" t="s">
        <v>13</v>
      </c>
      <c r="Q1" s="71" t="s">
        <v>33</v>
      </c>
      <c r="R1" s="71" t="s">
        <v>103</v>
      </c>
      <c r="S1" s="71" t="s">
        <v>33</v>
      </c>
      <c r="T1" s="73" t="s">
        <v>104</v>
      </c>
      <c r="U1" s="71" t="s">
        <v>33</v>
      </c>
      <c r="V1" s="75" t="s">
        <v>14</v>
      </c>
      <c r="W1" s="71" t="s">
        <v>34</v>
      </c>
      <c r="X1" s="71" t="s">
        <v>33</v>
      </c>
      <c r="Y1" s="68" t="s">
        <v>190</v>
      </c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9" t="s">
        <v>228</v>
      </c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70" t="s">
        <v>14</v>
      </c>
      <c r="DC1" s="70"/>
      <c r="DD1" s="68" t="s">
        <v>177</v>
      </c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8"/>
      <c r="EJ1" s="68"/>
      <c r="EK1" s="68"/>
      <c r="EL1" s="69" t="s">
        <v>176</v>
      </c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9"/>
      <c r="FM1" s="69"/>
      <c r="FN1" s="69"/>
      <c r="FO1" s="69"/>
      <c r="FP1" s="69"/>
      <c r="FQ1" s="69"/>
      <c r="FR1" s="69"/>
      <c r="FS1" s="69"/>
      <c r="FT1" s="68" t="s">
        <v>183</v>
      </c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8"/>
      <c r="GU1" s="68"/>
      <c r="GV1" s="68"/>
      <c r="GW1" s="68"/>
      <c r="GX1" s="68"/>
      <c r="GY1" s="68"/>
      <c r="GZ1" s="68"/>
      <c r="HA1" s="68"/>
      <c r="HB1" s="69" t="s">
        <v>188</v>
      </c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8" t="s">
        <v>212</v>
      </c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8"/>
      <c r="JK1" s="68"/>
      <c r="JL1" s="68"/>
      <c r="JM1" s="68"/>
      <c r="JN1" s="68"/>
      <c r="JO1" s="68"/>
      <c r="JP1" s="68"/>
      <c r="JQ1" s="68"/>
      <c r="JR1" s="69" t="s">
        <v>211</v>
      </c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69"/>
      <c r="KV1" s="69"/>
      <c r="KW1" s="69"/>
      <c r="KX1" s="69"/>
      <c r="KY1" s="69"/>
      <c r="KZ1" s="68" t="s">
        <v>213</v>
      </c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9" t="s">
        <v>220</v>
      </c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8" t="s">
        <v>227</v>
      </c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9" t="s">
        <v>240</v>
      </c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9"/>
      <c r="QF1" s="68" t="s">
        <v>252</v>
      </c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  <c r="RH1" s="68"/>
      <c r="RI1" s="68"/>
      <c r="RJ1" s="68"/>
      <c r="RK1" s="68"/>
      <c r="RL1" s="68"/>
      <c r="RM1" s="68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9"/>
      <c r="SO1" s="69"/>
      <c r="SP1" s="69"/>
      <c r="SQ1" s="69"/>
      <c r="SR1" s="69"/>
      <c r="SS1" s="69"/>
      <c r="ST1" s="69"/>
      <c r="SU1" s="69"/>
      <c r="SV1" s="68" t="s">
        <v>68</v>
      </c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  <c r="TO1" s="68"/>
      <c r="TP1" s="68"/>
      <c r="TQ1" s="68"/>
      <c r="TR1" s="68"/>
      <c r="TS1" s="68"/>
      <c r="TT1" s="68"/>
      <c r="TU1" s="68"/>
      <c r="TV1" s="68"/>
    </row>
    <row r="2" spans="1:542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3"/>
      <c r="O2" s="71"/>
      <c r="P2" s="71"/>
      <c r="Q2" s="71"/>
      <c r="R2" s="71"/>
      <c r="S2" s="71"/>
      <c r="T2" s="73"/>
      <c r="U2" s="71"/>
      <c r="V2" s="75"/>
      <c r="W2" s="71"/>
      <c r="X2" s="71"/>
      <c r="Y2" s="66" t="s">
        <v>19</v>
      </c>
      <c r="Z2" s="66"/>
      <c r="AA2" s="66"/>
      <c r="AB2" s="66"/>
      <c r="AC2" s="66"/>
      <c r="AD2" s="66" t="s">
        <v>20</v>
      </c>
      <c r="AE2" s="66"/>
      <c r="AF2" s="66"/>
      <c r="AG2" s="66"/>
      <c r="AH2" s="66"/>
      <c r="AI2" s="66" t="s">
        <v>23</v>
      </c>
      <c r="AJ2" s="66"/>
      <c r="AK2" s="66"/>
      <c r="AL2" s="66"/>
      <c r="AM2" s="66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67" t="s">
        <v>19</v>
      </c>
      <c r="BA2" s="67"/>
      <c r="BB2" s="67"/>
      <c r="BC2" s="67"/>
      <c r="BD2" s="67"/>
      <c r="BE2" s="67" t="s">
        <v>20</v>
      </c>
      <c r="BF2" s="67"/>
      <c r="BG2" s="67"/>
      <c r="BH2" s="67"/>
      <c r="BI2" s="67"/>
      <c r="BJ2" s="67" t="s">
        <v>23</v>
      </c>
      <c r="BK2" s="67"/>
      <c r="BL2" s="67"/>
      <c r="BM2" s="67"/>
      <c r="BN2" s="67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66" t="s">
        <v>19</v>
      </c>
      <c r="CB2" s="66"/>
      <c r="CC2" s="66"/>
      <c r="CD2" s="66"/>
      <c r="CE2" s="66"/>
      <c r="CF2" s="66" t="s">
        <v>20</v>
      </c>
      <c r="CG2" s="66"/>
      <c r="CH2" s="66"/>
      <c r="CI2" s="66"/>
      <c r="CJ2" s="66"/>
      <c r="CK2" s="66" t="s">
        <v>23</v>
      </c>
      <c r="CL2" s="66"/>
      <c r="CM2" s="66"/>
      <c r="CN2" s="66"/>
      <c r="CO2" s="66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66" t="s">
        <v>19</v>
      </c>
      <c r="DE2" s="66"/>
      <c r="DF2" s="66"/>
      <c r="DG2" s="66"/>
      <c r="DH2" s="66"/>
      <c r="DI2" s="66" t="s">
        <v>20</v>
      </c>
      <c r="DJ2" s="66"/>
      <c r="DK2" s="66"/>
      <c r="DL2" s="66"/>
      <c r="DM2" s="66"/>
      <c r="DN2" s="66" t="s">
        <v>110</v>
      </c>
      <c r="DO2" s="66"/>
      <c r="DP2" s="66"/>
      <c r="DQ2" s="66"/>
      <c r="DR2" s="66"/>
      <c r="DS2" s="66" t="s">
        <v>23</v>
      </c>
      <c r="DT2" s="66"/>
      <c r="DU2" s="66"/>
      <c r="DV2" s="66"/>
      <c r="DW2" s="66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67" t="s">
        <v>19</v>
      </c>
      <c r="EM2" s="67"/>
      <c r="EN2" s="67"/>
      <c r="EO2" s="67"/>
      <c r="EP2" s="67"/>
      <c r="EQ2" s="67" t="s">
        <v>20</v>
      </c>
      <c r="ER2" s="67"/>
      <c r="ES2" s="67"/>
      <c r="ET2" s="67"/>
      <c r="EU2" s="67"/>
      <c r="EV2" s="67" t="s">
        <v>110</v>
      </c>
      <c r="EW2" s="67"/>
      <c r="EX2" s="67"/>
      <c r="EY2" s="67"/>
      <c r="EZ2" s="67"/>
      <c r="FA2" s="67" t="s">
        <v>23</v>
      </c>
      <c r="FB2" s="67"/>
      <c r="FC2" s="67"/>
      <c r="FD2" s="67"/>
      <c r="FE2" s="67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66" t="s">
        <v>19</v>
      </c>
      <c r="FU2" s="66"/>
      <c r="FV2" s="66"/>
      <c r="FW2" s="66"/>
      <c r="FX2" s="66"/>
      <c r="FY2" s="66" t="s">
        <v>20</v>
      </c>
      <c r="FZ2" s="66"/>
      <c r="GA2" s="66"/>
      <c r="GB2" s="66"/>
      <c r="GC2" s="66"/>
      <c r="GD2" s="66" t="s">
        <v>110</v>
      </c>
      <c r="GE2" s="66"/>
      <c r="GF2" s="66"/>
      <c r="GG2" s="66"/>
      <c r="GH2" s="66"/>
      <c r="GI2" s="66" t="s">
        <v>23</v>
      </c>
      <c r="GJ2" s="66"/>
      <c r="GK2" s="66"/>
      <c r="GL2" s="66"/>
      <c r="GM2" s="66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67" t="s">
        <v>19</v>
      </c>
      <c r="HC2" s="67"/>
      <c r="HD2" s="67"/>
      <c r="HE2" s="67"/>
      <c r="HF2" s="67"/>
      <c r="HG2" s="67" t="s">
        <v>20</v>
      </c>
      <c r="HH2" s="67"/>
      <c r="HI2" s="67"/>
      <c r="HJ2" s="67"/>
      <c r="HK2" s="67"/>
      <c r="HL2" s="67" t="s">
        <v>110</v>
      </c>
      <c r="HM2" s="67"/>
      <c r="HN2" s="67"/>
      <c r="HO2" s="67"/>
      <c r="HP2" s="67"/>
      <c r="HQ2" s="67" t="s">
        <v>23</v>
      </c>
      <c r="HR2" s="67"/>
      <c r="HS2" s="67"/>
      <c r="HT2" s="67"/>
      <c r="HU2" s="67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66" t="s">
        <v>19</v>
      </c>
      <c r="IK2" s="66"/>
      <c r="IL2" s="66"/>
      <c r="IM2" s="66"/>
      <c r="IN2" s="66"/>
      <c r="IO2" s="66" t="s">
        <v>20</v>
      </c>
      <c r="IP2" s="66"/>
      <c r="IQ2" s="66"/>
      <c r="IR2" s="66"/>
      <c r="IS2" s="66"/>
      <c r="IT2" s="66" t="s">
        <v>110</v>
      </c>
      <c r="IU2" s="66"/>
      <c r="IV2" s="66"/>
      <c r="IW2" s="66"/>
      <c r="IX2" s="66"/>
      <c r="IY2" s="66" t="s">
        <v>23</v>
      </c>
      <c r="IZ2" s="66"/>
      <c r="JA2" s="66"/>
      <c r="JB2" s="66"/>
      <c r="JC2" s="66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67" t="s">
        <v>19</v>
      </c>
      <c r="JS2" s="67"/>
      <c r="JT2" s="67"/>
      <c r="JU2" s="67"/>
      <c r="JV2" s="67"/>
      <c r="JW2" s="67" t="s">
        <v>20</v>
      </c>
      <c r="JX2" s="67"/>
      <c r="JY2" s="67"/>
      <c r="JZ2" s="67"/>
      <c r="KA2" s="67"/>
      <c r="KB2" s="67" t="s">
        <v>110</v>
      </c>
      <c r="KC2" s="67"/>
      <c r="KD2" s="67"/>
      <c r="KE2" s="67"/>
      <c r="KF2" s="67"/>
      <c r="KG2" s="67" t="s">
        <v>23</v>
      </c>
      <c r="KH2" s="67"/>
      <c r="KI2" s="67"/>
      <c r="KJ2" s="67"/>
      <c r="KK2" s="67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66" t="s">
        <v>19</v>
      </c>
      <c r="LA2" s="66"/>
      <c r="LB2" s="66"/>
      <c r="LC2" s="66"/>
      <c r="LD2" s="66"/>
      <c r="LE2" s="66" t="s">
        <v>20</v>
      </c>
      <c r="LF2" s="66"/>
      <c r="LG2" s="66"/>
      <c r="LH2" s="66"/>
      <c r="LI2" s="66"/>
      <c r="LJ2" s="66" t="s">
        <v>110</v>
      </c>
      <c r="LK2" s="66"/>
      <c r="LL2" s="66"/>
      <c r="LM2" s="66"/>
      <c r="LN2" s="66"/>
      <c r="LO2" s="66" t="s">
        <v>23</v>
      </c>
      <c r="LP2" s="66"/>
      <c r="LQ2" s="66"/>
      <c r="LR2" s="66"/>
      <c r="LS2" s="66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67" t="s">
        <v>19</v>
      </c>
      <c r="MI2" s="67"/>
      <c r="MJ2" s="67"/>
      <c r="MK2" s="67"/>
      <c r="ML2" s="67"/>
      <c r="MM2" s="67" t="s">
        <v>20</v>
      </c>
      <c r="MN2" s="67"/>
      <c r="MO2" s="67"/>
      <c r="MP2" s="67"/>
      <c r="MQ2" s="67"/>
      <c r="MR2" s="67" t="s">
        <v>110</v>
      </c>
      <c r="MS2" s="67"/>
      <c r="MT2" s="67"/>
      <c r="MU2" s="67"/>
      <c r="MV2" s="67"/>
      <c r="MW2" s="67" t="s">
        <v>23</v>
      </c>
      <c r="MX2" s="67"/>
      <c r="MY2" s="67"/>
      <c r="MZ2" s="67"/>
      <c r="NA2" s="67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66" t="s">
        <v>19</v>
      </c>
      <c r="NQ2" s="66"/>
      <c r="NR2" s="66"/>
      <c r="NS2" s="66"/>
      <c r="NT2" s="66"/>
      <c r="NU2" s="66" t="s">
        <v>20</v>
      </c>
      <c r="NV2" s="66"/>
      <c r="NW2" s="66"/>
      <c r="NX2" s="66"/>
      <c r="NY2" s="66"/>
      <c r="NZ2" s="66" t="s">
        <v>110</v>
      </c>
      <c r="OA2" s="66"/>
      <c r="OB2" s="66"/>
      <c r="OC2" s="66"/>
      <c r="OD2" s="66"/>
      <c r="OE2" s="66" t="s">
        <v>23</v>
      </c>
      <c r="OF2" s="66"/>
      <c r="OG2" s="66"/>
      <c r="OH2" s="66"/>
      <c r="OI2" s="66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67" t="s">
        <v>19</v>
      </c>
      <c r="OY2" s="67"/>
      <c r="OZ2" s="67"/>
      <c r="PA2" s="67"/>
      <c r="PB2" s="67"/>
      <c r="PC2" s="67" t="s">
        <v>20</v>
      </c>
      <c r="PD2" s="67"/>
      <c r="PE2" s="67"/>
      <c r="PF2" s="67"/>
      <c r="PG2" s="67"/>
      <c r="PH2" s="67" t="s">
        <v>110</v>
      </c>
      <c r="PI2" s="67"/>
      <c r="PJ2" s="67"/>
      <c r="PK2" s="67"/>
      <c r="PL2" s="67"/>
      <c r="PM2" s="67" t="s">
        <v>23</v>
      </c>
      <c r="PN2" s="67"/>
      <c r="PO2" s="67"/>
      <c r="PP2" s="67"/>
      <c r="PQ2" s="67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66" t="s">
        <v>19</v>
      </c>
      <c r="QG2" s="66"/>
      <c r="QH2" s="66"/>
      <c r="QI2" s="66"/>
      <c r="QJ2" s="66"/>
      <c r="QK2" s="66" t="s">
        <v>20</v>
      </c>
      <c r="QL2" s="66"/>
      <c r="QM2" s="66"/>
      <c r="QN2" s="66"/>
      <c r="QO2" s="66"/>
      <c r="QP2" s="66" t="s">
        <v>110</v>
      </c>
      <c r="QQ2" s="66"/>
      <c r="QR2" s="66"/>
      <c r="QS2" s="66"/>
      <c r="QT2" s="66"/>
      <c r="QU2" s="66" t="s">
        <v>23</v>
      </c>
      <c r="QV2" s="66"/>
      <c r="QW2" s="66"/>
      <c r="QX2" s="66"/>
      <c r="QY2" s="66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67" t="s">
        <v>19</v>
      </c>
      <c r="RO2" s="67"/>
      <c r="RP2" s="67"/>
      <c r="RQ2" s="67"/>
      <c r="RR2" s="67"/>
      <c r="RS2" s="67" t="s">
        <v>20</v>
      </c>
      <c r="RT2" s="67"/>
      <c r="RU2" s="67"/>
      <c r="RV2" s="67"/>
      <c r="RW2" s="67"/>
      <c r="RX2" s="67" t="s">
        <v>110</v>
      </c>
      <c r="RY2" s="67"/>
      <c r="RZ2" s="67"/>
      <c r="SA2" s="67"/>
      <c r="SB2" s="67"/>
      <c r="SC2" s="67" t="s">
        <v>23</v>
      </c>
      <c r="SD2" s="67"/>
      <c r="SE2" s="67"/>
      <c r="SF2" s="67"/>
      <c r="SG2" s="67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66" t="s">
        <v>19</v>
      </c>
      <c r="SW2" s="66"/>
      <c r="SX2" s="66"/>
      <c r="SY2" s="66"/>
      <c r="SZ2" s="66"/>
      <c r="TA2" s="66" t="s">
        <v>20</v>
      </c>
      <c r="TB2" s="66"/>
      <c r="TC2" s="66"/>
      <c r="TD2" s="66"/>
      <c r="TE2" s="66"/>
      <c r="TF2" s="66" t="s">
        <v>23</v>
      </c>
      <c r="TG2" s="66"/>
      <c r="TH2" s="66"/>
      <c r="TI2" s="66"/>
      <c r="TJ2" s="66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3"/>
      <c r="O3" s="71"/>
      <c r="P3" s="71"/>
      <c r="Q3" s="71"/>
      <c r="R3" s="71"/>
      <c r="S3" s="71"/>
      <c r="T3" s="73"/>
      <c r="U3" s="71"/>
      <c r="V3" s="75"/>
      <c r="W3" s="71"/>
      <c r="X3" s="71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108.03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IF(SUM(JJ4,JM4,JP4)&gt;0,SUM(JJ4,JM4,JP4),"")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IF(SUM(KR4,KU4,KX4)&gt;0,SUM(KR4,KU4,KX4),"")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IF(SUM(LZ4,MC4,MF4)&gt;0,SUM(LZ4,MC4,MF4),"")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IF(SUM(NH4,NK4,NN4)&gt;0,SUM(NH4,NK4,NN4),"")</f>
        <v>119.08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107.91999999999999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>
        <v>15.2</v>
      </c>
      <c r="QG4" s="17">
        <v>9.1</v>
      </c>
      <c r="QH4" s="17">
        <v>14</v>
      </c>
      <c r="QI4" s="17">
        <v>14.88</v>
      </c>
      <c r="QJ4" s="17">
        <v>0</v>
      </c>
      <c r="QK4" s="17">
        <v>15.6</v>
      </c>
      <c r="QL4" s="17">
        <v>9.4</v>
      </c>
      <c r="QM4" s="17">
        <v>12.3</v>
      </c>
      <c r="QN4" s="17">
        <v>14.97</v>
      </c>
      <c r="QO4" s="17">
        <v>0</v>
      </c>
      <c r="QP4" s="17">
        <v>15</v>
      </c>
      <c r="QQ4" s="17">
        <v>9.5</v>
      </c>
      <c r="QR4" s="17">
        <v>14.2</v>
      </c>
      <c r="QS4" s="17">
        <v>14.94</v>
      </c>
      <c r="QT4" s="17">
        <v>0</v>
      </c>
      <c r="QU4" s="17"/>
      <c r="QV4" s="17"/>
      <c r="QW4" s="17"/>
      <c r="QX4" s="17"/>
      <c r="QY4" s="17"/>
      <c r="QZ4" s="41">
        <f>IF(QH4&gt;0,QH4,"")</f>
        <v>14</v>
      </c>
      <c r="RA4" s="41">
        <f>IF(QI4&gt;0,QI4,"")</f>
        <v>14.88</v>
      </c>
      <c r="RB4" s="41">
        <f>IF(SUM(QF4:QI4)-QJ4&gt;0,SUM(QF4:QI4)-QJ4,"")</f>
        <v>53.18</v>
      </c>
      <c r="RC4" s="41">
        <f>IF(QM4&gt;0,QM4,"")</f>
        <v>12.3</v>
      </c>
      <c r="RD4" s="41">
        <f>IF(QN4&gt;0,QN4,"")</f>
        <v>14.97</v>
      </c>
      <c r="RE4" s="41">
        <f>IF(SUM(QK4:QN4)-QO4&gt;0,SUM(QK4:QN4)-QO4,"")</f>
        <v>52.269999999999996</v>
      </c>
      <c r="RF4" s="41">
        <f>IF(MAX(RB4,RE4)&gt;0,MAX(RB4,RE4),"")</f>
        <v>53.18</v>
      </c>
      <c r="RG4" s="41">
        <f>IF(QR4&gt;0,QR4,"")</f>
        <v>14.2</v>
      </c>
      <c r="RH4" s="41">
        <f>IF(QS4&gt;0,QS4,"")</f>
        <v>14.94</v>
      </c>
      <c r="RI4" s="41">
        <f>IF(SUM(QP4:QS4)-QT4&gt;0,SUM(QP4:QS4)-QT4,"")</f>
        <v>53.64</v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106.82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251.51002514800555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World Cup BUL (Oct 8)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3.0000000000001137E-2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BUL (Oct 8)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3.0000000000001137E-2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60.599999999999994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IF(SUM(FL5,FO5,FR5)&gt;0,SUM(FL5,FO5,FR5),"")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IF(SUM(KR5,KU5,KX5)&gt;0,SUM(KR5,KU5,KX5),"")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IF(SUM(LZ5,MC5,MF5)&gt;0,SUM(LZ5,MC5,MF5),"")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IF(SUM(NH5,NK5,NN5)&gt;0,SUM(NH5,NK5,NN5),"")</f>
        <v>114.92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IF(SUM(OP5,OS5,OV5)&gt;0,SUM(OP5,OS5,OV5),"")</f>
        <v>142.63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>
        <v>16.3</v>
      </c>
      <c r="QG5" s="17">
        <v>9.5</v>
      </c>
      <c r="QH5" s="17">
        <v>14.4</v>
      </c>
      <c r="QI5" s="17">
        <v>14.93</v>
      </c>
      <c r="QJ5" s="17">
        <v>0</v>
      </c>
      <c r="QK5" s="17">
        <v>15.6</v>
      </c>
      <c r="QL5" s="17">
        <v>9.6</v>
      </c>
      <c r="QM5" s="17">
        <v>15</v>
      </c>
      <c r="QN5" s="17">
        <v>14.92</v>
      </c>
      <c r="QO5" s="17">
        <v>0</v>
      </c>
      <c r="QP5" s="17">
        <v>15.7</v>
      </c>
      <c r="QQ5" s="17">
        <v>9.6999999999999993</v>
      </c>
      <c r="QR5" s="17">
        <v>14.4</v>
      </c>
      <c r="QS5" s="17">
        <v>15.07</v>
      </c>
      <c r="QT5" s="17">
        <v>0</v>
      </c>
      <c r="QU5" s="17">
        <v>15.6</v>
      </c>
      <c r="QV5" s="17">
        <v>9.4</v>
      </c>
      <c r="QW5" s="17">
        <v>14.4</v>
      </c>
      <c r="QX5" s="17">
        <v>15.27</v>
      </c>
      <c r="QY5" s="17">
        <v>0</v>
      </c>
      <c r="QZ5" s="41">
        <f>IF(QH5&gt;0,QH5,"")</f>
        <v>14.4</v>
      </c>
      <c r="RA5" s="41">
        <f>IF(QI5&gt;0,QI5,"")</f>
        <v>14.93</v>
      </c>
      <c r="RB5" s="41">
        <f>IF(SUM(QF5:QI5)-QJ5&gt;0,SUM(QF5:QI5)-QJ5,"")</f>
        <v>55.13</v>
      </c>
      <c r="RC5" s="41">
        <f>IF(QM5&gt;0,QM5,"")</f>
        <v>15</v>
      </c>
      <c r="RD5" s="41">
        <f>IF(QN5&gt;0,QN5,"")</f>
        <v>14.92</v>
      </c>
      <c r="RE5" s="41">
        <f>IF(SUM(QK5:QN5)-QO5&gt;0,SUM(QK5:QN5)-QO5,"")</f>
        <v>55.120000000000005</v>
      </c>
      <c r="RF5" s="41">
        <f>IF(MAX(RB5,RE5)&gt;0,MAX(RB5,RE5),"")</f>
        <v>55.13</v>
      </c>
      <c r="RG5" s="41">
        <f>IF(QR5&gt;0,QR5,"")</f>
        <v>14.4</v>
      </c>
      <c r="RH5" s="41">
        <f>IF(QS5&gt;0,QS5,"")</f>
        <v>15.07</v>
      </c>
      <c r="RI5" s="41">
        <f>IF(SUM(QP5:QS5)-QT5&gt;0,SUM(QP5:QS5)-QT5,"")</f>
        <v>54.87</v>
      </c>
      <c r="RJ5" s="41">
        <f>IF(QW5&gt;0,QW5,"")</f>
        <v>14.4</v>
      </c>
      <c r="RK5" s="41">
        <f>IF(QX5&gt;0,QX5,"")</f>
        <v>15.27</v>
      </c>
      <c r="RL5" s="41">
        <f>IF(SUM(QU5:QX5)-QY5&gt;0,SUM(QU5:QX5)-QY5,"")</f>
        <v>54.67</v>
      </c>
      <c r="RM5" s="41">
        <f>IF(SUM(RF5,RI5,RL5)&gt;0,SUM(RF5,RI5,RL5),"")</f>
        <v>164.67000000000002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63.78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>
        <v>7</v>
      </c>
      <c r="QG6" s="17">
        <v>4.2</v>
      </c>
      <c r="QH6" s="17">
        <v>7.4</v>
      </c>
      <c r="QI6" s="17">
        <v>7.29</v>
      </c>
      <c r="QJ6" s="17">
        <v>0.2</v>
      </c>
      <c r="QK6" s="17">
        <v>13.9</v>
      </c>
      <c r="QL6" s="17">
        <v>8.9</v>
      </c>
      <c r="QM6" s="17">
        <v>13.8</v>
      </c>
      <c r="QN6" s="17">
        <v>13.96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7.4</v>
      </c>
      <c r="RA6" s="41">
        <f>IF(QI6&gt;0,QI6,"")</f>
        <v>7.29</v>
      </c>
      <c r="RB6" s="41">
        <f>IF(SUM(QF6:QI6)-QJ6&gt;0,SUM(QF6:QI6)-QJ6,"")</f>
        <v>25.69</v>
      </c>
      <c r="RC6" s="41">
        <f>IF(QM6&gt;0,QM6,"")</f>
        <v>13.8</v>
      </c>
      <c r="RD6" s="41">
        <f>IF(QN6&gt;0,QN6,"")</f>
        <v>13.96</v>
      </c>
      <c r="RE6" s="41">
        <f>IF(SUM(QK6:QN6)-QO6&gt;0,SUM(QK6:QN6)-QO6,"")</f>
        <v>50.56</v>
      </c>
      <c r="RF6" s="41">
        <f>IF(MAX(RB6,RE6)&gt;0,MAX(RB6,RE6),"")</f>
        <v>50.56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50.56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238.05002361100523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13.6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14.87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WAGC (Nov 25)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12.1</v>
      </c>
      <c r="FU7" s="17">
        <v>8.3000000000000007</v>
      </c>
      <c r="FV7" s="17">
        <v>11.7</v>
      </c>
      <c r="FW7" s="17">
        <v>13.36</v>
      </c>
      <c r="FX7" s="17">
        <v>0</v>
      </c>
      <c r="FY7" s="17">
        <v>13.7</v>
      </c>
      <c r="FZ7" s="17">
        <v>8.8000000000000007</v>
      </c>
      <c r="GA7" s="17">
        <v>13.3</v>
      </c>
      <c r="GB7" s="17">
        <v>14.87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11.7</v>
      </c>
      <c r="GO7" s="41">
        <f>IF(FW7&gt;0,FW7,"")</f>
        <v>13.36</v>
      </c>
      <c r="GP7" s="41">
        <f>IF(SUM(FT7:FW7)-FX7&gt;0,SUM(FT7:FW7)-FX7,"")</f>
        <v>45.459999999999994</v>
      </c>
      <c r="GQ7" s="41">
        <f>IF(GA7&gt;0,GA7,"")</f>
        <v>13.3</v>
      </c>
      <c r="GR7" s="41">
        <f>IF(GB7&gt;0,GB7,"")</f>
        <v>14.87</v>
      </c>
      <c r="GS7" s="41">
        <f>IF(SUM(FY7:GB7)-GC7&gt;0,SUM(FY7:GB7)-GC7,"")</f>
        <v>50.669999999999995</v>
      </c>
      <c r="GT7" s="41">
        <f>IF(MAX(GP7,GS7)&gt;0,MAX(GP7,GS7),"")</f>
        <v>50.669999999999995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50.669999999999995</v>
      </c>
      <c r="HB7" s="18">
        <v>13.3</v>
      </c>
      <c r="HC7" s="18">
        <v>9</v>
      </c>
      <c r="HD7" s="18">
        <v>13.3</v>
      </c>
      <c r="HE7" s="18">
        <v>14.51</v>
      </c>
      <c r="HF7" s="18">
        <v>0</v>
      </c>
      <c r="HG7" s="18">
        <v>12.8</v>
      </c>
      <c r="HH7" s="18">
        <v>8.1999999999999993</v>
      </c>
      <c r="HI7" s="18">
        <v>11.7</v>
      </c>
      <c r="HJ7" s="18">
        <v>13.3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13.3</v>
      </c>
      <c r="HW7" s="11">
        <f>IF(HE7&gt;0,HE7,"")</f>
        <v>14.51</v>
      </c>
      <c r="HX7" s="11">
        <f>IF(SUM(HB7:HE7)-HF7&gt;0,SUM(HB7:HE7)-HF7,"")</f>
        <v>50.11</v>
      </c>
      <c r="HY7" s="11">
        <f>IF(HI7&gt;0,HI7,"")</f>
        <v>11.7</v>
      </c>
      <c r="HZ7" s="11">
        <f>IF(HJ7&gt;0,HJ7,"")</f>
        <v>13.3</v>
      </c>
      <c r="IA7" s="11">
        <f>IF(SUM(HG7:HJ7)-HK7&gt;0,SUM(HG7:HJ7)-HK7,"")</f>
        <v>46</v>
      </c>
      <c r="IB7" s="11">
        <f>IF(MAX(HX7,IA7)&gt;0,MAX(HX7,IA7),"")</f>
        <v>50.11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50.11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>
        <v>13.4</v>
      </c>
      <c r="MI7" s="18">
        <v>9</v>
      </c>
      <c r="MJ7" s="18">
        <v>13.6</v>
      </c>
      <c r="MK7" s="18">
        <v>14.5</v>
      </c>
      <c r="ML7" s="18">
        <v>0.2</v>
      </c>
      <c r="MM7" s="18">
        <v>13.1</v>
      </c>
      <c r="MN7" s="18">
        <v>9.1</v>
      </c>
      <c r="MO7" s="18">
        <v>13.6</v>
      </c>
      <c r="MP7" s="18">
        <v>14.5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13.6</v>
      </c>
      <c r="NC7" s="11">
        <f>IF(MK7&gt;0,MK7,"")</f>
        <v>14.5</v>
      </c>
      <c r="ND7" s="11">
        <f>IF(SUM(MH7:MK7)-ML7&gt;0,SUM(MH7:MK7)-ML7,"")</f>
        <v>50.3</v>
      </c>
      <c r="NE7" s="11">
        <f>IF(MO7&gt;0,MO7,"")</f>
        <v>13.6</v>
      </c>
      <c r="NF7" s="11">
        <f>IF(MP7&gt;0,MP7,"")</f>
        <v>14.5</v>
      </c>
      <c r="NG7" s="11">
        <f>IF(SUM(MM7:MP7)-MQ7&gt;0,SUM(MM7:MP7)-MQ7,"")</f>
        <v>50.3</v>
      </c>
      <c r="NH7" s="11">
        <f>IF(MAX(ND7,NG7)&gt;0,MAX(ND7,NG7),"")</f>
        <v>50.3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50.3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12.8</v>
      </c>
      <c r="QG7" s="17">
        <v>9.1999999999999993</v>
      </c>
      <c r="QH7" s="17">
        <v>13.6</v>
      </c>
      <c r="QI7" s="17">
        <v>14.37</v>
      </c>
      <c r="QJ7" s="17">
        <v>0</v>
      </c>
      <c r="QK7" s="17">
        <v>14.3</v>
      </c>
      <c r="QL7" s="17">
        <v>9.1</v>
      </c>
      <c r="QM7" s="17">
        <v>13.6</v>
      </c>
      <c r="QN7" s="17">
        <v>14.7</v>
      </c>
      <c r="QO7" s="17">
        <v>0</v>
      </c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>
        <f>IF(QH7&gt;0,QH7,"")</f>
        <v>13.6</v>
      </c>
      <c r="RA7" s="41">
        <f>IF(QI7&gt;0,QI7,"")</f>
        <v>14.37</v>
      </c>
      <c r="RB7" s="41">
        <f>IF(SUM(QF7:QI7)-QJ7&gt;0,SUM(QF7:QI7)-QJ7,"")</f>
        <v>49.97</v>
      </c>
      <c r="RC7" s="41">
        <f>IF(QM7&gt;0,QM7,"")</f>
        <v>13.6</v>
      </c>
      <c r="RD7" s="41">
        <f>IF(QN7&gt;0,QN7,"")</f>
        <v>14.7</v>
      </c>
      <c r="RE7" s="41">
        <f>IF(SUM(QK7:QN7)-QO7&gt;0,SUM(QK7:QN7)-QO7,"")</f>
        <v>51.7</v>
      </c>
      <c r="RF7" s="41">
        <f>IF(MAX(RB7,RE7)&gt;0,MAX(RB7,RE7),"")</f>
        <v>51.7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>
        <f>IF(SUM(RF7,RI7,RL7)&gt;0,SUM(RF7,RI7,RL7),"")</f>
        <v>51.7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>SUM(J8:V8)+SUM(J8:T8)*0.0000001+SUM(J8)*0.0000000000001</f>
        <v>236.32002363200522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>IF(IL8&gt;0,IL8,"")</f>
        <v>12.7</v>
      </c>
      <c r="JE8" s="41">
        <f>IF(IM8&gt;0,IM8,"")</f>
        <v>14.7</v>
      </c>
      <c r="JF8" s="41">
        <f>IF(SUM(IJ8:IM8)-IN8&gt;0,SUM(IJ8:IM8)-IN8,"")</f>
        <v>50.7</v>
      </c>
      <c r="JG8" s="41">
        <f>IF(IQ8&gt;0,IQ8,"")</f>
        <v>12.9</v>
      </c>
      <c r="JH8" s="41">
        <f>IF(IR8&gt;0,IR8,"")</f>
        <v>14.44</v>
      </c>
      <c r="JI8" s="41">
        <f>IF(SUM(IO8:IR8)-IS8&gt;0,SUM(IO8:IR8)-IS8,"")</f>
        <v>50.14</v>
      </c>
      <c r="JJ8" s="41">
        <f>IF(MAX(JF8,JI8)&gt;0,MAX(JF8,JI8),"")</f>
        <v>50.7</v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>
        <f>IF(JA8&gt;0,JA8,"")</f>
        <v>12.9</v>
      </c>
      <c r="JO8" s="41">
        <f>IF(JB8&gt;0,JB8,"")</f>
        <v>14.59</v>
      </c>
      <c r="JP8" s="41">
        <f>IF(SUM(IY8:JB8)-JC8&gt;0,SUM(IY8:JB8)-JC8,"")</f>
        <v>51.09</v>
      </c>
      <c r="JQ8" s="41">
        <f>IF(SUM(JJ8,JM8,JP8)&gt;0,SUM(JJ8,JM8,JP8),"")</f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12.9</v>
      </c>
      <c r="OY8" s="18">
        <v>9.1</v>
      </c>
      <c r="OZ8" s="18">
        <v>13.4</v>
      </c>
      <c r="PA8" s="18">
        <v>14.46</v>
      </c>
      <c r="PB8" s="18">
        <v>0</v>
      </c>
      <c r="PC8" s="18">
        <v>12.1</v>
      </c>
      <c r="PD8" s="18">
        <v>8.9</v>
      </c>
      <c r="PE8" s="18">
        <v>12.2</v>
      </c>
      <c r="PF8" s="18">
        <v>14.38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>IF(OZ8&gt;0,OZ8,"")</f>
        <v>13.4</v>
      </c>
      <c r="PS8" s="11">
        <f>IF(PA8&gt;0,PA8,"")</f>
        <v>14.46</v>
      </c>
      <c r="PT8" s="11">
        <f>IF(SUM(OX8:PA8)-PB8&gt;0,SUM(OX8:PA8)-PB8,"")</f>
        <v>49.86</v>
      </c>
      <c r="PU8" s="11">
        <f>IF(PE8&gt;0,PE8,"")</f>
        <v>12.2</v>
      </c>
      <c r="PV8" s="11">
        <f>IF(PF8&gt;0,PF8,"")</f>
        <v>14.38</v>
      </c>
      <c r="PW8" s="11">
        <f>IF(SUM(PC8:PF8)-PG8&gt;0,SUM(PC8:PF8)-PG8,"")</f>
        <v>47.580000000000005</v>
      </c>
      <c r="PX8" s="11">
        <f>IF(MAX(PT8,PW8)&gt;0,MAX(PT8,PW8),"")</f>
        <v>49.86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>
        <f>IF(SUM(PX8,QA8,QD8)&gt;0,SUM(PX8,QA8,QD8),"")</f>
        <v>49.86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National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>
        <v>14.6</v>
      </c>
      <c r="FZ10" s="17">
        <v>9.5</v>
      </c>
      <c r="GA10" s="17">
        <v>10.5</v>
      </c>
      <c r="GB10" s="17">
        <v>14.47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>
        <f>IF(GA10&gt;0,GA10,"")</f>
        <v>10.5</v>
      </c>
      <c r="GR10" s="41">
        <f>IF(GB10&gt;0,GB10,"")</f>
        <v>14.47</v>
      </c>
      <c r="GS10" s="41">
        <f>IF(SUM(FY10:GB10)-GC10&gt;0,SUM(FY10:GB10)-GC10,"")</f>
        <v>49.07</v>
      </c>
      <c r="GT10" s="41">
        <f>IF(MAX(GP10,GS10)&gt;0,MAX(GP10,GS10),"")</f>
        <v>49.07</v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>
        <f>IF(SUM(GT10,GW10,GZ10)&gt;0,SUM(GT10,GW10,GZ10),"")</f>
        <v>49.07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13.7</v>
      </c>
      <c r="FU12" s="17">
        <v>9.3000000000000007</v>
      </c>
      <c r="FV12" s="17">
        <v>11.8</v>
      </c>
      <c r="FW12" s="17">
        <v>13.62</v>
      </c>
      <c r="FX12" s="17">
        <v>0</v>
      </c>
      <c r="FY12" s="17">
        <v>1.2</v>
      </c>
      <c r="FZ12" s="17">
        <v>0.7</v>
      </c>
      <c r="GA12" s="17">
        <v>1.7</v>
      </c>
      <c r="GB12" s="17">
        <v>1.52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11.8</v>
      </c>
      <c r="GO12" s="41">
        <f>IF(FW12&gt;0,FW12,"")</f>
        <v>13.62</v>
      </c>
      <c r="GP12" s="41">
        <f>IF(SUM(FT12:FW12)-FX12&gt;0,SUM(FT12:FW12)-FX12,"")</f>
        <v>48.419999999999995</v>
      </c>
      <c r="GQ12" s="41">
        <f>IF(GA12&gt;0,GA12,"")</f>
        <v>1.7</v>
      </c>
      <c r="GR12" s="41">
        <f>IF(GB12&gt;0,GB12,"")</f>
        <v>1.52</v>
      </c>
      <c r="GS12" s="41">
        <f>IF(SUM(FY12:GB12)-GC12&gt;0,SUM(FY12:GB12)-GC12,"")</f>
        <v>5.1199999999999992</v>
      </c>
      <c r="GT12" s="41">
        <f>IF(MAX(GP12,GS12)&gt;0,MAX(GP12,GS12),"")</f>
        <v>48.419999999999995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48.419999999999995</v>
      </c>
      <c r="HB12" s="18">
        <v>11.6</v>
      </c>
      <c r="HC12" s="18">
        <v>8.9</v>
      </c>
      <c r="HD12" s="18">
        <v>11.7</v>
      </c>
      <c r="HE12" s="18">
        <v>13.42</v>
      </c>
      <c r="HF12" s="18">
        <v>0</v>
      </c>
      <c r="HG12" s="18">
        <v>1.2</v>
      </c>
      <c r="HH12" s="18">
        <v>1</v>
      </c>
      <c r="HI12" s="18">
        <v>1.7</v>
      </c>
      <c r="HJ12" s="18">
        <v>1.5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>IF(HD12&gt;0,HD12,"")</f>
        <v>11.7</v>
      </c>
      <c r="HW12" s="11">
        <f>IF(HE12&gt;0,HE12,"")</f>
        <v>13.42</v>
      </c>
      <c r="HX12" s="11">
        <f>IF(SUM(HB12:HE12)-HF12&gt;0,SUM(HB12:HE12)-HF12,"")</f>
        <v>45.620000000000005</v>
      </c>
      <c r="HY12" s="11">
        <f>IF(HI12&gt;0,HI12,"")</f>
        <v>1.7</v>
      </c>
      <c r="HZ12" s="11">
        <f>IF(HJ12&gt;0,HJ12,"")</f>
        <v>1.5</v>
      </c>
      <c r="IA12" s="11">
        <f>IF(SUM(HG12:HJ12)-HK12&gt;0,SUM(HG12:HJ12)-HK12,"")</f>
        <v>5.4</v>
      </c>
      <c r="IB12" s="11">
        <f>IF(MAX(HX12,IA12)&gt;0,MAX(HX12,IA12),"")</f>
        <v>45.620000000000005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45.620000000000005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Excellence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>
        <v>15</v>
      </c>
      <c r="JS13" s="18">
        <v>9.4</v>
      </c>
      <c r="JT13" s="18">
        <v>14</v>
      </c>
      <c r="JU13" s="18">
        <v>14.71</v>
      </c>
      <c r="JV13" s="18">
        <v>0</v>
      </c>
      <c r="JW13" s="18">
        <v>15</v>
      </c>
      <c r="JX13" s="18">
        <v>9.6</v>
      </c>
      <c r="JY13" s="18">
        <v>14</v>
      </c>
      <c r="JZ13" s="18">
        <v>14.69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14</v>
      </c>
      <c r="KM13" s="11">
        <f>IF(JU13&gt;0,JU13,"")</f>
        <v>14.71</v>
      </c>
      <c r="KN13" s="11">
        <f>IF(SUM(JR13:JU13)-JV13&gt;0,SUM(JR13:JU13)-JV13,"")</f>
        <v>53.11</v>
      </c>
      <c r="KO13" s="11">
        <f>IF(JY13&gt;0,JY13,"")</f>
        <v>14</v>
      </c>
      <c r="KP13" s="11">
        <f>IF(JZ13&gt;0,JZ13,"")</f>
        <v>14.69</v>
      </c>
      <c r="KQ13" s="11">
        <f>IF(SUM(JW13:JZ13)-KA13&gt;0,SUM(JW13:JZ13)-KA13,"")</f>
        <v>53.29</v>
      </c>
      <c r="KR13" s="11">
        <f>IF(MAX(KN13,KQ13)&gt;0,MAX(KN13,KQ13),"")</f>
        <v>53.29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53.29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>
        <v>15.2</v>
      </c>
      <c r="LP13" s="17">
        <v>9.5</v>
      </c>
      <c r="LQ13" s="17">
        <v>14</v>
      </c>
      <c r="LR13" s="17">
        <v>14.54</v>
      </c>
      <c r="LS13" s="17">
        <v>0</v>
      </c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>
        <f>IF(LQ13&gt;0,LQ13,"")</f>
        <v>14</v>
      </c>
      <c r="ME13" s="41">
        <f>IF(LR13&gt;0,LR13,"")</f>
        <v>14.54</v>
      </c>
      <c r="MF13" s="41">
        <f>IF(SUM(LO13:LR13)-LS13&gt;0,SUM(LO13:LR13)-LS13,"")</f>
        <v>53.24</v>
      </c>
      <c r="MG13" s="41">
        <f>IF(SUM(LZ13,MC13,MF13)&gt;0,SUM(LZ13,MC13,MF13),"")</f>
        <v>53.24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>
        <v>13.8</v>
      </c>
      <c r="NQ13" s="17">
        <v>9.6</v>
      </c>
      <c r="NR13" s="17">
        <v>14</v>
      </c>
      <c r="NS13" s="17">
        <v>14.79</v>
      </c>
      <c r="NT13" s="17">
        <v>0</v>
      </c>
      <c r="NU13" s="17">
        <v>14.1</v>
      </c>
      <c r="NV13" s="17">
        <v>9</v>
      </c>
      <c r="NW13" s="17">
        <v>13.7</v>
      </c>
      <c r="NX13" s="17">
        <v>14.43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>IF(NR13&gt;0,NR13,"")</f>
        <v>14</v>
      </c>
      <c r="OK13" s="41">
        <f>IF(NS13&gt;0,NS13,"")</f>
        <v>14.79</v>
      </c>
      <c r="OL13" s="41">
        <f>IF(SUM(NP13:NS13)-NT13&gt;0,SUM(NP13:NS13)-NT13,"")</f>
        <v>52.19</v>
      </c>
      <c r="OM13" s="41">
        <f>IF(NW13&gt;0,NW13,"")</f>
        <v>13.7</v>
      </c>
      <c r="ON13" s="41">
        <f>IF(NX13&gt;0,NX13,"")</f>
        <v>14.43</v>
      </c>
      <c r="OO13" s="41">
        <f>IF(SUM(NU13:NX13)-NY13&gt;0,SUM(NU13:NX13)-NY13,"")</f>
        <v>51.23</v>
      </c>
      <c r="OP13" s="41">
        <f>IF(MAX(OL13,OO13)&gt;0,MAX(OL13,OO13),"")</f>
        <v>52.19</v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>
        <f>IF(SUM(OP13,OS13,OV13)&gt;0,SUM(OP13,OS13,OV13),"")</f>
        <v>52.19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11.3</v>
      </c>
      <c r="GR14" s="41">
        <f>IF(GB14&gt;0,GB14,"")</f>
        <v>13.48</v>
      </c>
      <c r="GS14" s="41">
        <f>IF(SUM(FY14:GB14)-GC14&gt;0,SUM(FY14:GB14)-GC14,"")</f>
        <v>45.980000000000004</v>
      </c>
      <c r="GT14" s="41">
        <f>IF(MAX(GP14,GS14)&gt;0,MAX(GP14,GS14),"")</f>
        <v>45.980000000000004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>IF(IL14&gt;0,IL14,"")</f>
        <v>12.4</v>
      </c>
      <c r="JE14" s="41">
        <f>IF(IM14&gt;0,IM14,"")</f>
        <v>13.89</v>
      </c>
      <c r="JF14" s="41">
        <f>IF(SUM(IJ14:IM14)-IN14&gt;0,SUM(IJ14:IM14)-IN14,"")</f>
        <v>48.89</v>
      </c>
      <c r="JG14" s="41">
        <f>IF(IQ14&gt;0,IQ14,"")</f>
        <v>12.2</v>
      </c>
      <c r="JH14" s="41">
        <f>IF(IR14&gt;0,IR14,"")</f>
        <v>13.41</v>
      </c>
      <c r="JI14" s="41">
        <f>IF(SUM(IO14:IR14)-IS14&gt;0,SUM(IO14:IR14)-IS14,"")</f>
        <v>47.709999999999994</v>
      </c>
      <c r="JJ14" s="41">
        <f>IF(MAX(JF14,JI14)&gt;0,MAX(JF14,JI14),"")</f>
        <v>48.89</v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>
        <f>IF(JA14&gt;0,JA14,"")</f>
        <v>1.5</v>
      </c>
      <c r="JO14" s="41">
        <f>IF(JB14&gt;0,JB14,"")</f>
        <v>1.5</v>
      </c>
      <c r="JP14" s="41">
        <f>IF(SUM(IY14:JB14)-JC14&gt;0,SUM(IY14:JB14)-JC14,"")</f>
        <v>5.3</v>
      </c>
      <c r="JQ14" s="41">
        <f>IF(SUM(JJ14,JM14,JP14)&gt;0,SUM(JJ14,JM14,JP14),"")</f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>SUM(J15:V15)+SUM(J15:T15)*0.0000001+SUM(J15)*0.0000000000001</f>
        <v>193.14001931400472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44.34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>IF(BB15&gt;0,BB15,"")</f>
        <v>11.2</v>
      </c>
      <c r="BQ15" s="40">
        <f>IF(BC15&gt;0,BC15,"")</f>
        <v>13.62</v>
      </c>
      <c r="BR15" s="11">
        <f>IF(SUM(AZ15:BC15)-BD15&gt;0,SUM(AZ15:BC15)-BD15,"")</f>
        <v>47.12</v>
      </c>
      <c r="BS15" s="11">
        <f>IF(BG15&gt;0,BG15,"")</f>
        <v>11.4</v>
      </c>
      <c r="BT15" s="11">
        <f>IF(BH15&gt;0,BH15,"")</f>
        <v>13.5</v>
      </c>
      <c r="BU15" s="11">
        <f>IF(SUM(BE15:BH15)-BI15&gt;0,SUM(BE15:BH15)-BI15,"")</f>
        <v>47.3</v>
      </c>
      <c r="BV15" s="11">
        <f>IF(BR15="","",MAX(BR15,BU15))</f>
        <v>47.3</v>
      </c>
      <c r="BW15" s="11">
        <f>IF(BL15&gt;0,BL15,"")</f>
        <v>10.1</v>
      </c>
      <c r="BX15" s="11">
        <f>IF(BM15&gt;0,BM15,"")</f>
        <v>13.08</v>
      </c>
      <c r="BY15" s="11">
        <f>IF(SUM(BJ15:BM15)-BN15&gt;0,SUM(BJ15:BM15)-BN15,"")</f>
        <v>42.98</v>
      </c>
      <c r="BZ15" s="11">
        <f>IF(SUM(BV15,BY15)&gt;0,SUM(BV15,BY15),"")</f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>IF(CC15&gt;0,CC15,"")</f>
        <v>10.3</v>
      </c>
      <c r="CR15" s="39">
        <f>IF(CD15&gt;0,CD15,"")</f>
        <v>14.44</v>
      </c>
      <c r="CS15" s="41">
        <f>IF(SUM(CA15:CD15)-CE15&gt;0,SUM(CA15:CD15)-CE15,"")</f>
        <v>44.34</v>
      </c>
      <c r="CT15" s="41">
        <f>IF(CH15&gt;0,CH15,"")</f>
        <v>3.7</v>
      </c>
      <c r="CU15" s="41">
        <f>IF(CI15&gt;0,CI15,"")</f>
        <v>5.93</v>
      </c>
      <c r="CV15" s="41">
        <f>IF(SUM(CF15:CI15)-CJ15&gt;0,SUM(CF15:CI15)-CJ15,"")</f>
        <v>17.830000000000002</v>
      </c>
      <c r="CW15" s="41">
        <f>IF(CS15="","",MAX(CS15,CV15))</f>
        <v>44.34</v>
      </c>
      <c r="CX15" s="41">
        <f>IF(CM15&gt;0,CM15,"")</f>
        <v>9.1999999999999993</v>
      </c>
      <c r="CY15" s="41">
        <f>IF(CN15&gt;0,CN15,"")</f>
        <v>11.73</v>
      </c>
      <c r="CZ15" s="41">
        <f>IF(SUM(CK15:CN15)-CO15&gt;0,SUM(CK15:CN15)-CO15,"")</f>
        <v>39.43</v>
      </c>
      <c r="DA15" s="41">
        <f>IF(SUM(CW15,CZ15)&gt;0,SUM(CW15,CZ15),"")</f>
        <v>83.77000000000001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12.65</v>
      </c>
      <c r="SW15" s="23">
        <f>IF($CP15="P",CB15,(CB15+BA15)/2)</f>
        <v>8.75</v>
      </c>
      <c r="SX15" s="23">
        <f>IF($CP15="P",CC15,(CC15+BB15)/2)</f>
        <v>10.75</v>
      </c>
      <c r="SY15" s="23">
        <f>IF($CP15="P",CD15,(CD15+BC15)/2)</f>
        <v>14.03</v>
      </c>
      <c r="SZ15" s="23">
        <f>IF($CP15="P",CE15,(CE15+BD15)/2)</f>
        <v>0.45</v>
      </c>
      <c r="TA15" s="23">
        <f>IF($CP15="P",CF15,(CF15+BE15)/2)</f>
        <v>9.4499999999999993</v>
      </c>
      <c r="TB15" s="23">
        <f>IF($CP15="P",CG15,(CG15+BF15)/2)</f>
        <v>5.9499999999999993</v>
      </c>
      <c r="TC15" s="23">
        <f>IF($CP15="P",CH15,(CH15+BG15)/2)</f>
        <v>7.5500000000000007</v>
      </c>
      <c r="TD15" s="23">
        <f>IF($CP15="P",CI15,(CI15+BH15)/2)</f>
        <v>9.7149999999999999</v>
      </c>
      <c r="TE15" s="23">
        <f>IF($CP15="P",CJ15,(CJ15+BI15)/2)</f>
        <v>0.1</v>
      </c>
      <c r="TF15" s="23">
        <f>IF($CP15="P",CK15,(CK15+BJ15)/2)</f>
        <v>11.8</v>
      </c>
      <c r="TG15" s="23">
        <f>IF($CP15="P",CL15,(CL15+BK15)/2)</f>
        <v>7.9</v>
      </c>
      <c r="TH15" s="23">
        <f>IF($CP15="P",CM15,(CM15+BL15)/2)</f>
        <v>9.6499999999999986</v>
      </c>
      <c r="TI15" s="23">
        <f>IF($CP15="P",CN15,(CN15+BM15)/2)</f>
        <v>12.405000000000001</v>
      </c>
      <c r="TJ15" s="23">
        <f>IF($CP15="P",CO15,(CO15+BN15)/2)</f>
        <v>0.55000000000000004</v>
      </c>
      <c r="TK15" s="28" t="s">
        <v>57</v>
      </c>
      <c r="TL15" s="41">
        <f>IF(SX15&gt;0,SX15,"")</f>
        <v>10.75</v>
      </c>
      <c r="TM15" s="41">
        <f>IF(SY15&gt;0,SY15,"")</f>
        <v>14.03</v>
      </c>
      <c r="TN15" s="41">
        <f>IF(SUM(SV15:SY15)-SZ15&gt;0,SUM(SV15:SY15)-SZ15,"")</f>
        <v>45.73</v>
      </c>
      <c r="TO15" s="41">
        <f>IF(TC15&gt;0,TC15,"")</f>
        <v>7.5500000000000007</v>
      </c>
      <c r="TP15" s="41">
        <f>IF(TD15&gt;0,TD15,"")</f>
        <v>9.7149999999999999</v>
      </c>
      <c r="TQ15" s="41">
        <f>IF(SUM(TA15:TD15)-TE15&gt;0,SUM(TA15:TD15)-TE15,"")</f>
        <v>32.564999999999998</v>
      </c>
      <c r="TR15" s="41">
        <f>IF(MAX(TN15,TQ15)&gt;0,MAX(TN15,TQ15),"")</f>
        <v>45.73</v>
      </c>
      <c r="TS15" s="41">
        <f>IF(TH15&gt;0,TH15,"")</f>
        <v>9.6499999999999986</v>
      </c>
      <c r="TT15" s="41">
        <f>IF(TI15&gt;0,TI15,"")</f>
        <v>12.405000000000001</v>
      </c>
      <c r="TU15" s="41">
        <f>IF(SUM(TF15:TI15)-TJ15&gt;0,SUM(TF15:TI15)-TJ15,"")</f>
        <v>41.205000000000005</v>
      </c>
      <c r="TV15" s="41">
        <f>IF(SUM(TR15,TU15)&gt;0,SUM(TR15,TU15),"")</f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>SUM(J16:V16)+SUM(J16:T16)*0.0000001+SUM(J16)*0.0000000000001</f>
        <v>115.97001159700453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45.39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19.53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30.52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>IF(AA16&gt;0,AA16,"")</f>
        <v>10.4</v>
      </c>
      <c r="AP16" s="39">
        <f>IF(AB16&gt;0,AB16,"")</f>
        <v>13.99</v>
      </c>
      <c r="AQ16" s="41">
        <f>IF(SUM(Y16:AB16)-AC16&gt;0,SUM(Y16:AB16)-AC16,"")</f>
        <v>45.39</v>
      </c>
      <c r="AR16" s="41">
        <f>IF(AF16&gt;0,AF16,"")</f>
        <v>2.5</v>
      </c>
      <c r="AS16" s="41">
        <f>IF(AG16&gt;0,AG16,"")</f>
        <v>3.03</v>
      </c>
      <c r="AT16" s="41">
        <f>IF(SUM(AD16:AG16)-AH16&gt;0,SUM(AD16:AG16)-AH16,"")</f>
        <v>10.129999999999999</v>
      </c>
      <c r="AU16" s="41">
        <f>IF(AQ16="","",MAX(AQ16,AT16))</f>
        <v>45.39</v>
      </c>
      <c r="AV16" s="41">
        <f>IF(AK16&gt;0,AK16,"")</f>
        <v>6.8</v>
      </c>
      <c r="AW16" s="41">
        <f>IF(AL16&gt;0,AL16,"")</f>
        <v>9.52</v>
      </c>
      <c r="AX16" s="41">
        <f>IF(SUM(AI16:AL16)-AM16&gt;0,SUM(AI16:AL16)-AM16,"")</f>
        <v>30.52</v>
      </c>
      <c r="AY16" s="41">
        <f>IF(SUM(AU16,AX16)&gt;0,SUM(AU16,AX16),"")</f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2</v>
      </c>
      <c r="BQ16" s="40">
        <f>IF(BC16&gt;0,BC16,"")</f>
        <v>2.94</v>
      </c>
      <c r="BR16" s="11">
        <f>IF(SUM(AZ16:BC16)-BD16&gt;0,SUM(AZ16:BC16)-BD16,"")</f>
        <v>9.84</v>
      </c>
      <c r="BS16" s="11">
        <f>IF(BG16&gt;0,BG16,"")</f>
        <v>4.4000000000000004</v>
      </c>
      <c r="BT16" s="11">
        <f>IF(BH16&gt;0,BH16,"")</f>
        <v>5.83</v>
      </c>
      <c r="BU16" s="11">
        <f>IF(SUM(BE16:BH16)-BI16&gt;0,SUM(BE16:BH16)-BI16,"")</f>
        <v>19.53</v>
      </c>
      <c r="BV16" s="11">
        <f>IF(BR16="","",MAX(BR16,BU16))</f>
        <v>19.53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1.55</v>
      </c>
      <c r="SW16" s="23">
        <f>IF($CP16="P",CB16,(CB16+BA16)/2)</f>
        <v>0.9</v>
      </c>
      <c r="SX16" s="23">
        <f>IF($CP16="P",CC16,(CC16+BB16)/2)</f>
        <v>1</v>
      </c>
      <c r="SY16" s="23">
        <f>IF($CP16="P",CD16,(CD16+BC16)/2)</f>
        <v>1.47</v>
      </c>
      <c r="SZ16" s="23">
        <f>IF($CP16="P",CE16,(CE16+BD16)/2)</f>
        <v>0</v>
      </c>
      <c r="TA16" s="23">
        <f>IF($CP16="P",CF16,(CF16+BE16)/2)</f>
        <v>2.95</v>
      </c>
      <c r="TB16" s="23">
        <f>IF($CP16="P",CG16,(CG16+BF16)/2)</f>
        <v>1.7</v>
      </c>
      <c r="TC16" s="23">
        <f>IF($CP16="P",CH16,(CH16+BG16)/2)</f>
        <v>2.2000000000000002</v>
      </c>
      <c r="TD16" s="23">
        <f>IF($CP16="P",CI16,(CI16+BH16)/2)</f>
        <v>2.915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1</v>
      </c>
      <c r="TM16" s="41">
        <f>IF(SY16&gt;0,SY16,"")</f>
        <v>1.47</v>
      </c>
      <c r="TN16" s="41">
        <f>IF(SUM(SV16:SY16)-SZ16&gt;0,SUM(SV16:SY16)-SZ16,"")</f>
        <v>4.92</v>
      </c>
      <c r="TO16" s="41">
        <f>IF(TC16&gt;0,TC16,"")</f>
        <v>2.2000000000000002</v>
      </c>
      <c r="TP16" s="41">
        <f>IF(TD16&gt;0,TD16,"")</f>
        <v>2.915</v>
      </c>
      <c r="TQ16" s="41">
        <f>IF(SUM(TA16:TD16)-TE16&gt;0,SUM(TA16:TD16)-TE16,"")</f>
        <v>9.7650000000000006</v>
      </c>
      <c r="TR16" s="41">
        <f>IF(MAX(TN16,TQ16)&gt;0,MAX(TN16,TQ16),"")</f>
        <v>9.7650000000000006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>SUM(J17:V17)+SUM(J17:T17)*0.0000001+SUM(J17)*0.0000000000001</f>
        <v>60.450006045004521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45.2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5.35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0</v>
      </c>
      <c r="O17" s="8" t="str">
        <f>IF(N17="","",IF(OR(N17=CS17,N17=CV17),$CA$1,IF(OR(N17=BR17,N17=BU17),$AZ$1,IF(OR(N17=AQ17,N17=AT17),$Y$1,""))))</f>
        <v/>
      </c>
      <c r="P17" s="8">
        <f>IF(MAX(AX17,BY17,CZ17)&gt;0,MAX(AX17,BY17,CZ17),0)</f>
        <v>0</v>
      </c>
      <c r="Q17" s="8" t="str">
        <f>IF(P17="","",IF(P17=CZ17,$CA$1,IF(P17=BY17,$AZ$1,IF(P17=AX17,$Y$1,""))))</f>
        <v/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9.9</v>
      </c>
      <c r="AP17" s="39">
        <f>IF(AB17&gt;0,AB17,"")</f>
        <v>12.8</v>
      </c>
      <c r="AQ17" s="41">
        <f>IF(SUM(Y17:AB17)-AC17&gt;0,SUM(Y17:AB17)-AC17,"")</f>
        <v>45.2</v>
      </c>
      <c r="AR17" s="41">
        <f>IF(AF17&gt;0,AF17,"")</f>
        <v>1.5</v>
      </c>
      <c r="AS17" s="41">
        <f>IF(AG17&gt;0,AG17,"")</f>
        <v>1.55</v>
      </c>
      <c r="AT17" s="41">
        <f>IF(SUM(AD17:AG17)-AH17&gt;0,SUM(AD17:AG17)-AH17,"")</f>
        <v>5.35</v>
      </c>
      <c r="AU17" s="41">
        <f>IF(AQ17="","",MAX(AQ17,AT17))</f>
        <v>45.2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0</v>
      </c>
      <c r="SW17" s="23">
        <f>IF($CP17="P",CB17,(CB17+BA17)/2)</f>
        <v>0</v>
      </c>
      <c r="SX17" s="23">
        <f>IF($CP17="P",CC17,(CC17+BB17)/2)</f>
        <v>0</v>
      </c>
      <c r="SY17" s="23">
        <f>IF($CP17="P",CD17,(CD17+BC17)/2)</f>
        <v>0</v>
      </c>
      <c r="SZ17" s="23">
        <f>IF($CP17="P",CE17,(CE17+BD17)/2)</f>
        <v>0</v>
      </c>
      <c r="TA17" s="23">
        <f>IF($CP17="P",CF17,(CF17+BE17)/2)</f>
        <v>0</v>
      </c>
      <c r="TB17" s="23">
        <f>IF($CP17="P",CG17,(CG17+BF17)/2)</f>
        <v>0</v>
      </c>
      <c r="TC17" s="23">
        <f>IF($CP17="P",CH17,(CH17+BG17)/2)</f>
        <v>0</v>
      </c>
      <c r="TD17" s="23">
        <f>IF($CP17="P",CI17,(CI17+BH17)/2)</f>
        <v>0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 t="str">
        <f>IF(SX17&gt;0,SX17,"")</f>
        <v/>
      </c>
      <c r="TM17" s="41" t="str">
        <f>IF(SY17&gt;0,SY17,"")</f>
        <v/>
      </c>
      <c r="TN17" s="41" t="str">
        <f>IF(SUM(SV17:SY17)-SZ17&gt;0,SUM(SV17:SY17)-SZ17,"")</f>
        <v/>
      </c>
      <c r="TO17" s="41" t="str">
        <f>IF(TC17&gt;0,TC17,"")</f>
        <v/>
      </c>
      <c r="TP17" s="41" t="str">
        <f>IF(TD17&gt;0,TD17,"")</f>
        <v/>
      </c>
      <c r="TQ17" s="41" t="str">
        <f>IF(SUM(TA17:TD17)-TE17&gt;0,SUM(TA17:TD17)-TE17,"")</f>
        <v/>
      </c>
      <c r="TR17" s="41" t="str">
        <f>IF(MAX(TN17,TQ17)&gt;0,MAX(TN17,TQ17),"")</f>
        <v/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 t="str">
        <f>IF(SUM(TR17,TU17)&gt;0,SUM(TR17,TU17),"")</f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178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176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212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211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220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227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240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252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ht="16" customHeight="1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>
        <v>4.7</v>
      </c>
      <c r="NI4" s="17">
        <v>5.65</v>
      </c>
      <c r="NJ4" s="17">
        <v>9.8000000000000007</v>
      </c>
      <c r="NK4" s="17">
        <v>10.1</v>
      </c>
      <c r="NL4" s="17">
        <v>0</v>
      </c>
      <c r="NM4" s="17">
        <v>7.2</v>
      </c>
      <c r="NN4" s="17">
        <v>9.0500000000000007</v>
      </c>
      <c r="NO4" s="17">
        <v>15.6</v>
      </c>
      <c r="NP4" s="17">
        <v>16.22</v>
      </c>
      <c r="NQ4" s="17">
        <v>0.4</v>
      </c>
      <c r="NR4" s="17"/>
      <c r="NS4" s="17"/>
      <c r="NT4" s="17"/>
      <c r="NU4" s="17"/>
      <c r="NV4" s="17"/>
      <c r="NW4" s="17">
        <v>7.75</v>
      </c>
      <c r="NX4" s="17">
        <v>9.1</v>
      </c>
      <c r="NY4" s="17">
        <v>15.6</v>
      </c>
      <c r="NZ4" s="17">
        <v>19.5</v>
      </c>
      <c r="OA4" s="17">
        <v>0</v>
      </c>
      <c r="OB4" s="41">
        <f>IF(NJ4&gt;0,NJ4,"")</f>
        <v>9.8000000000000007</v>
      </c>
      <c r="OC4" s="41">
        <f>IF(NK4&gt;0,NK4,"")</f>
        <v>10.1</v>
      </c>
      <c r="OD4" s="41">
        <f>IF(SUM(NH4:NK4)-NL4&gt;0,SUM(NH4:NK4)-NL4,"")</f>
        <v>30.25</v>
      </c>
      <c r="OE4" s="41">
        <f>IF(NO4&gt;0,NO4,"")</f>
        <v>15.6</v>
      </c>
      <c r="OF4" s="41">
        <f>IF(NP4&gt;0,NP4,"")</f>
        <v>16.22</v>
      </c>
      <c r="OG4" s="41">
        <f>IF(SUM(NM4:NP4)-NQ4&gt;0,SUM(NM4:NP4)-NQ4,"")</f>
        <v>47.67</v>
      </c>
      <c r="OH4" s="41">
        <f>IF(MAX(OD4,OG4)&gt;0,MAX(OD4,OG4),"")</f>
        <v>47.67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>
        <f>IF(NY4&gt;0,NY4,"")</f>
        <v>15.6</v>
      </c>
      <c r="OM4" s="41">
        <f>IF(NZ4&gt;0,NZ4,"")</f>
        <v>19.5</v>
      </c>
      <c r="ON4" s="41">
        <f>IF(SUM(NW4:NZ4)-OA4&gt;0,SUM(NW4:NZ4)-OA4,"")</f>
        <v>51.95</v>
      </c>
      <c r="OO4" s="41">
        <f>IF(SUM(OH4,ON4)&gt;0,SUM(OH4,ON4),"")</f>
        <v>99.62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157</v>
      </c>
      <c r="C7" s="4" t="s">
        <v>8</v>
      </c>
      <c r="D7" s="4" t="s">
        <v>158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>
        <v>1.6</v>
      </c>
      <c r="R7" s="23">
        <v>1.8</v>
      </c>
      <c r="S7" s="23">
        <v>2.5</v>
      </c>
      <c r="T7" s="23">
        <v>3.64</v>
      </c>
      <c r="U7" s="23">
        <v>0</v>
      </c>
      <c r="V7" s="23">
        <v>8.1</v>
      </c>
      <c r="W7" s="23">
        <v>9.6</v>
      </c>
      <c r="X7" s="23">
        <v>11.2</v>
      </c>
      <c r="Y7" s="23">
        <v>18.36</v>
      </c>
      <c r="Z7" s="23">
        <v>0</v>
      </c>
      <c r="AA7" s="23">
        <v>8.4499999999999993</v>
      </c>
      <c r="AB7" s="23">
        <v>9.25</v>
      </c>
      <c r="AC7" s="23">
        <v>11.2</v>
      </c>
      <c r="AD7" s="23">
        <v>17.32</v>
      </c>
      <c r="AE7" s="23">
        <v>0</v>
      </c>
      <c r="AF7" s="28"/>
      <c r="AG7" s="39">
        <f>IF(S7&gt;0,S7,"")</f>
        <v>2.5</v>
      </c>
      <c r="AH7" s="39">
        <f>IF(T7&gt;0,T7,"")</f>
        <v>3.64</v>
      </c>
      <c r="AI7" s="41">
        <f>IF(SUM(Q7:T7)-U7&gt;0,SUM(Q7:T7)-U7,"")</f>
        <v>9.5400000000000009</v>
      </c>
      <c r="AJ7" s="41">
        <f>IF(X7&gt;0,X7,"")</f>
        <v>11.2</v>
      </c>
      <c r="AK7" s="41">
        <f>IF(Y7&gt;0,Y7,"")</f>
        <v>18.36</v>
      </c>
      <c r="AL7" s="41">
        <f>IF(SUM(V7:Y7)-Z7&gt;0,SUM(V7:Y7)-Z7,"")</f>
        <v>47.26</v>
      </c>
      <c r="AM7" s="41">
        <f>IF(AI7="","",MAX(AI7,AL7))</f>
        <v>47.26</v>
      </c>
      <c r="AN7" s="41">
        <f>IF(AC7&gt;0,AC7,"")</f>
        <v>11.2</v>
      </c>
      <c r="AO7" s="41">
        <f>IF(AD7&gt;0,AD7,"")</f>
        <v>17.32</v>
      </c>
      <c r="AP7" s="41">
        <f>IF(SUM(AA7:AD7)-AE7&gt;0,SUM(AA7:AD7)-AE7,"")</f>
        <v>46.22</v>
      </c>
      <c r="AQ7" s="41">
        <f>IF(SUM(AM7,AP7)&gt;0,SUM(AM7,AP7),"")</f>
        <v>93.47999999999999</v>
      </c>
      <c r="AR7" s="27">
        <v>7</v>
      </c>
      <c r="AS7" s="27">
        <v>9.1999999999999993</v>
      </c>
      <c r="AT7" s="27">
        <v>11.4</v>
      </c>
      <c r="AU7" s="27">
        <v>17.239999999999998</v>
      </c>
      <c r="AV7" s="27">
        <v>0</v>
      </c>
      <c r="AW7" s="27">
        <v>3.15</v>
      </c>
      <c r="AX7" s="27">
        <v>3.45</v>
      </c>
      <c r="AY7" s="27">
        <v>5.2</v>
      </c>
      <c r="AZ7" s="27">
        <v>7.08</v>
      </c>
      <c r="BA7" s="27">
        <v>0</v>
      </c>
      <c r="BB7" s="27">
        <v>8.1999999999999993</v>
      </c>
      <c r="BC7" s="27">
        <v>9.0500000000000007</v>
      </c>
      <c r="BD7" s="27">
        <v>11.2</v>
      </c>
      <c r="BE7" s="27">
        <v>18.420000000000002</v>
      </c>
      <c r="BF7" s="27">
        <v>0</v>
      </c>
      <c r="BG7" s="29"/>
      <c r="BH7" s="40">
        <f>IF(AT7&gt;0,AT7,"")</f>
        <v>11.4</v>
      </c>
      <c r="BI7" s="40">
        <f>IF(AU7&gt;0,AU7,"")</f>
        <v>17.239999999999998</v>
      </c>
      <c r="BJ7" s="11">
        <f>IF(SUM(AR7:AU7)-AV7&gt;0,SUM(AR7:AU7)-AV7,"")</f>
        <v>44.84</v>
      </c>
      <c r="BK7" s="11">
        <f>IF(AY7&gt;0,AY7,"")</f>
        <v>5.2</v>
      </c>
      <c r="BL7" s="11">
        <f>IF(AZ7&gt;0,AZ7,"")</f>
        <v>7.08</v>
      </c>
      <c r="BM7" s="11">
        <f>IF(SUM(AW7:AZ7)-BA7&gt;0,SUM(AW7:AZ7)-BA7,"")</f>
        <v>18.880000000000003</v>
      </c>
      <c r="BN7" s="11">
        <f>IF(BJ7="","",MAX(BJ7,BM7))</f>
        <v>44.84</v>
      </c>
      <c r="BO7" s="11">
        <f>IF(BD7&gt;0,BD7,"")</f>
        <v>11.2</v>
      </c>
      <c r="BP7" s="11">
        <f>IF(BE7&gt;0,BE7,"")</f>
        <v>18.420000000000002</v>
      </c>
      <c r="BQ7" s="11">
        <f>IF(SUM(BB7:BE7)-BF7&gt;0,SUM(BB7:BE7)-BF7,"")</f>
        <v>46.870000000000005</v>
      </c>
      <c r="BR7" s="11">
        <f>IF(SUM(BN7,BQ7)&gt;0,SUM(BN7,BQ7),"")</f>
        <v>91.710000000000008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IF(SUM(GL7,GO7,GR7)&gt;0,SUM(GL7,GO7,GR7),"")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3.5</v>
      </c>
      <c r="SO7" s="23">
        <f>IF($CH7="P",BT7,(BT7+AS7)/2)</f>
        <v>4.5999999999999996</v>
      </c>
      <c r="SP7" s="23">
        <f>IF($CH7="P",BU7,(BU7+AT7)/2)</f>
        <v>5.7</v>
      </c>
      <c r="SQ7" s="23">
        <f>IF($CH7="P",BV7,(BV7+AU7)/2)</f>
        <v>8.6199999999999992</v>
      </c>
      <c r="SR7" s="23">
        <f>IF($CH7="P",BW7,(BW7+AV7)/2)</f>
        <v>0</v>
      </c>
      <c r="SS7" s="23">
        <f>IF($CH7="P",BX7,(BX7+AW7)/2)</f>
        <v>1.575</v>
      </c>
      <c r="ST7" s="23">
        <f>IF($CH7="P",BY7,(BY7+AX7)/2)</f>
        <v>1.7250000000000001</v>
      </c>
      <c r="SU7" s="23">
        <f>IF($CH7="P",BZ7,(BZ7+AY7)/2)</f>
        <v>2.6</v>
      </c>
      <c r="SV7" s="23">
        <f>IF($CH7="P",CA7,(CA7+AZ7)/2)</f>
        <v>3.54</v>
      </c>
      <c r="SW7" s="23">
        <f>IF($CH7="P",CB7,(CB7+BA7)/2)</f>
        <v>0</v>
      </c>
      <c r="SX7" s="23">
        <f>IF($CH7="P",CC7,(CC7+BB7)/2)</f>
        <v>4.0999999999999996</v>
      </c>
      <c r="SY7" s="23">
        <f>IF($CH7="P",CD7,(CD7+BC7)/2)</f>
        <v>4.5250000000000004</v>
      </c>
      <c r="SZ7" s="23">
        <f>IF($CH7="P",CE7,(CE7+BD7)/2)</f>
        <v>5.6</v>
      </c>
      <c r="TA7" s="23">
        <f>IF($CH7="P",CF7,(CF7+BE7)/2)</f>
        <v>9.2100000000000009</v>
      </c>
      <c r="TB7" s="23">
        <f>IF($CH7="P",CG7,(CG7+BF7)/2)</f>
        <v>0</v>
      </c>
      <c r="TC7" s="28" t="s">
        <v>57</v>
      </c>
      <c r="TD7" s="41">
        <f>IF(SP7&gt;0,SP7,"")</f>
        <v>5.7</v>
      </c>
      <c r="TE7" s="41">
        <f>IF(SQ7&gt;0,SQ7,"")</f>
        <v>8.6199999999999992</v>
      </c>
      <c r="TF7" s="41">
        <f>IF(SUM(SN7:SQ7)-SR7&gt;0,SUM(SN7:SQ7)-SR7,"")</f>
        <v>22.42</v>
      </c>
      <c r="TG7" s="41">
        <f>IF(SU7&gt;0,SU7,"")</f>
        <v>2.6</v>
      </c>
      <c r="TH7" s="41">
        <f>IF(SV7&gt;0,SV7,"")</f>
        <v>3.54</v>
      </c>
      <c r="TI7" s="41">
        <f>IF(SUM(SS7:SV7)-SW7&gt;0,SUM(SS7:SV7)-SW7,"")</f>
        <v>9.4400000000000013</v>
      </c>
      <c r="TJ7" s="41">
        <f>IF(MAX(TF7,TI7)&gt;0,MAX(TF7,TI7),"")</f>
        <v>22.42</v>
      </c>
      <c r="TK7" s="41">
        <f>IF(SZ7&gt;0,SZ7,"")</f>
        <v>5.6</v>
      </c>
      <c r="TL7" s="41">
        <f>IF(TA7&gt;0,TA7,"")</f>
        <v>9.2100000000000009</v>
      </c>
      <c r="TM7" s="41">
        <f>IF(SUM(SX7:TA7)-TB7&gt;0,SUM(SX7:TA7)-TB7,"")</f>
        <v>23.435000000000002</v>
      </c>
      <c r="TN7" s="41">
        <f>IF(SUM(TJ7,TM7)&gt;0,SUM(TJ7,TM7),"")</f>
        <v>45.855000000000004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209</v>
      </c>
      <c r="C8" s="4" t="s">
        <v>208</v>
      </c>
      <c r="D8" s="4" t="s">
        <v>207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8.1999999999999993</v>
      </c>
      <c r="R8" s="23">
        <v>9.35</v>
      </c>
      <c r="S8" s="23">
        <v>10.7</v>
      </c>
      <c r="T8" s="23">
        <v>15.32</v>
      </c>
      <c r="U8" s="23">
        <v>0</v>
      </c>
      <c r="V8" s="23">
        <v>7.95</v>
      </c>
      <c r="W8" s="23">
        <v>9.1999999999999993</v>
      </c>
      <c r="X8" s="23">
        <v>11.8</v>
      </c>
      <c r="Y8" s="23">
        <v>17.02</v>
      </c>
      <c r="Z8" s="23">
        <v>0</v>
      </c>
      <c r="AA8" s="23">
        <v>4.7</v>
      </c>
      <c r="AB8" s="23">
        <v>5.35</v>
      </c>
      <c r="AC8" s="23">
        <v>7.5</v>
      </c>
      <c r="AD8" s="23">
        <v>8.7799999999999994</v>
      </c>
      <c r="AE8" s="23">
        <v>0</v>
      </c>
      <c r="AF8" s="28"/>
      <c r="AG8" s="39">
        <f>IF(S8&gt;0,S8,"")</f>
        <v>10.7</v>
      </c>
      <c r="AH8" s="39">
        <f>IF(T8&gt;0,T8,"")</f>
        <v>15.32</v>
      </c>
      <c r="AI8" s="41">
        <f>IF(SUM(Q8:T8)-U8&gt;0,SUM(Q8:T8)-U8,"")</f>
        <v>43.569999999999993</v>
      </c>
      <c r="AJ8" s="41">
        <f>IF(X8&gt;0,X8,"")</f>
        <v>11.8</v>
      </c>
      <c r="AK8" s="41">
        <f>IF(Y8&gt;0,Y8,"")</f>
        <v>17.02</v>
      </c>
      <c r="AL8" s="41">
        <f>IF(SUM(V8:Y8)-Z8&gt;0,SUM(V8:Y8)-Z8,"")</f>
        <v>45.97</v>
      </c>
      <c r="AM8" s="41">
        <f>IF(AI8="","",MAX(AI8,AL8))</f>
        <v>45.97</v>
      </c>
      <c r="AN8" s="41">
        <f>IF(AC8&gt;0,AC8,"")</f>
        <v>7.5</v>
      </c>
      <c r="AO8" s="41">
        <f>IF(AD8&gt;0,AD8,"")</f>
        <v>8.7799999999999994</v>
      </c>
      <c r="AP8" s="41">
        <f>IF(SUM(AA8:AD8)-AE8&gt;0,SUM(AA8:AD8)-AE8,"")</f>
        <v>26.33</v>
      </c>
      <c r="AQ8" s="41">
        <f>IF(SUM(AM8,AP8)&gt;0,SUM(AM8,AP8),"")</f>
        <v>72.3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232</v>
      </c>
      <c r="C9" s="4" t="s">
        <v>140</v>
      </c>
      <c r="D9" s="4" t="s">
        <v>158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7.05</v>
      </c>
      <c r="AS9" s="27">
        <v>9</v>
      </c>
      <c r="AT9" s="27">
        <v>10.5</v>
      </c>
      <c r="AU9" s="27">
        <v>17.100000000000001</v>
      </c>
      <c r="AV9" s="27">
        <v>0</v>
      </c>
      <c r="AW9" s="27">
        <v>7.05</v>
      </c>
      <c r="AX9" s="27">
        <v>9.15</v>
      </c>
      <c r="AY9" s="27">
        <v>10.5</v>
      </c>
      <c r="AZ9" s="27">
        <v>17.059999999999999</v>
      </c>
      <c r="BA9" s="27">
        <v>0.4</v>
      </c>
      <c r="BB9" s="27">
        <v>7.25</v>
      </c>
      <c r="BC9" s="27">
        <v>8.8000000000000007</v>
      </c>
      <c r="BD9" s="27">
        <v>10.5</v>
      </c>
      <c r="BE9" s="27">
        <v>15.68</v>
      </c>
      <c r="BF9" s="27">
        <v>0</v>
      </c>
      <c r="BG9" s="29"/>
      <c r="BH9" s="40">
        <f>IF(AT9&gt;0,AT9,"")</f>
        <v>10.5</v>
      </c>
      <c r="BI9" s="40">
        <f>IF(AU9&gt;0,AU9,"")</f>
        <v>17.100000000000001</v>
      </c>
      <c r="BJ9" s="11">
        <f>IF(SUM(AR9:AU9)-AV9&gt;0,SUM(AR9:AU9)-AV9,"")</f>
        <v>43.650000000000006</v>
      </c>
      <c r="BK9" s="11">
        <f>IF(AY9&gt;0,AY9,"")</f>
        <v>10.5</v>
      </c>
      <c r="BL9" s="11">
        <f>IF(AZ9&gt;0,AZ9,"")</f>
        <v>17.059999999999999</v>
      </c>
      <c r="BM9" s="11">
        <f>IF(SUM(AW9:AZ9)-BA9&gt;0,SUM(AW9:AZ9)-BA9,"")</f>
        <v>43.36</v>
      </c>
      <c r="BN9" s="11">
        <f>IF(BJ9="","",MAX(BJ9,BM9))</f>
        <v>43.650000000000006</v>
      </c>
      <c r="BO9" s="11">
        <f>IF(BD9&gt;0,BD9,"")</f>
        <v>10.5</v>
      </c>
      <c r="BP9" s="11">
        <f>IF(BE9&gt;0,BE9,"")</f>
        <v>15.68</v>
      </c>
      <c r="BQ9" s="11">
        <f>IF(SUM(BB9:BE9)-BF9&gt;0,SUM(BB9:BE9)-BF9,"")</f>
        <v>42.230000000000004</v>
      </c>
      <c r="BR9" s="11">
        <f>IF(SUM(BN9,BQ9)&gt;0,SUM(BN9,BQ9),"")</f>
        <v>85.88000000000001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215</v>
      </c>
      <c r="D10" s="4" t="s">
        <v>158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IF(SUM(HT10,HW10,HZ10)&gt;0,SUM(HT10,HW10,HZ10),"")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241</v>
      </c>
      <c r="C11" s="4" t="s">
        <v>137</v>
      </c>
      <c r="D11" s="4" t="s">
        <v>242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IF(SUM(DV12,DY12,EB12)&gt;0,SUM(DV12,DY12,EB12),"")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IF(SUM(FD12,FG12,FJ12)&gt;0,SUM(FD12,FG12,FJ12),"")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1.98</v>
      </c>
      <c r="BJ14" s="11">
        <f>IF(SUM(AR14:AU14)-AV14&gt;0,SUM(AR14:AU14)-AV14,"")</f>
        <v>5.13</v>
      </c>
      <c r="BK14" s="11">
        <f>IF(AY14&gt;0,AY14,"")</f>
        <v>2.1</v>
      </c>
      <c r="BL14" s="11">
        <f>IF(AZ14&gt;0,AZ14,"")</f>
        <v>2.2999999999999998</v>
      </c>
      <c r="BM14" s="11">
        <f>IF(SUM(AW14:AZ14)-BA14&gt;0,SUM(AW14:AZ14)-BA14,"")</f>
        <v>7.55</v>
      </c>
      <c r="BN14" s="11">
        <f>IF(BJ14="","",MAX(BJ14,BM14))</f>
        <v>7.55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IF(SUM(GL15,GO15,GR15)&gt;0,SUM(GL15,GO15,GR15),"")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2" t="s">
        <v>11</v>
      </c>
      <c r="H1" s="72" t="s">
        <v>12</v>
      </c>
      <c r="I1" s="72" t="s">
        <v>89</v>
      </c>
      <c r="J1" s="73" t="s">
        <v>113</v>
      </c>
      <c r="K1" s="71" t="s">
        <v>33</v>
      </c>
      <c r="L1" s="73" t="s">
        <v>189</v>
      </c>
      <c r="M1" s="71" t="s">
        <v>33</v>
      </c>
      <c r="N1" s="75" t="s">
        <v>14</v>
      </c>
      <c r="O1" s="71" t="s">
        <v>34</v>
      </c>
      <c r="P1" s="71" t="s">
        <v>33</v>
      </c>
      <c r="Q1" s="68" t="s">
        <v>190</v>
      </c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9" t="s">
        <v>228</v>
      </c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8" t="s">
        <v>245</v>
      </c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70" t="s">
        <v>14</v>
      </c>
      <c r="CU1" s="70"/>
      <c r="CV1" s="68" t="s">
        <v>175</v>
      </c>
      <c r="CW1" s="68"/>
      <c r="CX1" s="68"/>
      <c r="CY1" s="68"/>
      <c r="CZ1" s="68"/>
      <c r="DA1" s="68"/>
      <c r="DB1" s="68"/>
      <c r="DC1" s="68"/>
      <c r="DD1" s="68"/>
      <c r="DE1" s="68"/>
      <c r="DF1" s="68"/>
      <c r="DG1" s="68"/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9" t="s">
        <v>179</v>
      </c>
      <c r="EE1" s="69"/>
      <c r="EF1" s="69"/>
      <c r="EG1" s="69"/>
      <c r="EH1" s="69"/>
      <c r="EI1" s="69"/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9"/>
      <c r="FL1" s="68" t="s">
        <v>185</v>
      </c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8"/>
      <c r="GN1" s="68"/>
      <c r="GO1" s="68"/>
      <c r="GP1" s="68"/>
      <c r="GQ1" s="68"/>
      <c r="GR1" s="68"/>
      <c r="GS1" s="68"/>
      <c r="GT1" s="69" t="s">
        <v>188</v>
      </c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8" t="s">
        <v>212</v>
      </c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8"/>
      <c r="IR1" s="68"/>
      <c r="IS1" s="68"/>
      <c r="IT1" s="68"/>
      <c r="IU1" s="68"/>
      <c r="IV1" s="68"/>
      <c r="IW1" s="68"/>
      <c r="IX1" s="68"/>
      <c r="IY1" s="68"/>
      <c r="IZ1" s="68"/>
      <c r="JA1" s="68"/>
      <c r="JB1" s="68"/>
      <c r="JC1" s="68"/>
      <c r="JD1" s="68"/>
      <c r="JE1" s="68"/>
      <c r="JF1" s="68"/>
      <c r="JG1" s="68"/>
      <c r="JH1" s="68"/>
      <c r="JI1" s="68"/>
      <c r="JJ1" s="69" t="s">
        <v>211</v>
      </c>
      <c r="JK1" s="69"/>
      <c r="JL1" s="69"/>
      <c r="JM1" s="69"/>
      <c r="JN1" s="69"/>
      <c r="JO1" s="69"/>
      <c r="JP1" s="69"/>
      <c r="JQ1" s="69"/>
      <c r="JR1" s="69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8" t="s">
        <v>220</v>
      </c>
      <c r="KS1" s="68"/>
      <c r="KT1" s="68"/>
      <c r="KU1" s="68"/>
      <c r="KV1" s="68"/>
      <c r="KW1" s="68"/>
      <c r="KX1" s="68"/>
      <c r="KY1" s="68"/>
      <c r="KZ1" s="68"/>
      <c r="LA1" s="68"/>
      <c r="LB1" s="68"/>
      <c r="LC1" s="68"/>
      <c r="LD1" s="68"/>
      <c r="LE1" s="68"/>
      <c r="LF1" s="68"/>
      <c r="LG1" s="68"/>
      <c r="LH1" s="68"/>
      <c r="LI1" s="68"/>
      <c r="LJ1" s="68"/>
      <c r="LK1" s="68"/>
      <c r="LL1" s="68"/>
      <c r="LM1" s="68"/>
      <c r="LN1" s="68"/>
      <c r="LO1" s="68"/>
      <c r="LP1" s="68"/>
      <c r="LQ1" s="68"/>
      <c r="LR1" s="68"/>
      <c r="LS1" s="68"/>
      <c r="LT1" s="68"/>
      <c r="LU1" s="68"/>
      <c r="LV1" s="68"/>
      <c r="LW1" s="68"/>
      <c r="LX1" s="68"/>
      <c r="LY1" s="68"/>
      <c r="LZ1" s="69" t="s">
        <v>227</v>
      </c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69"/>
      <c r="MZ1" s="69"/>
      <c r="NA1" s="69"/>
      <c r="NB1" s="69"/>
      <c r="NC1" s="69"/>
      <c r="ND1" s="69"/>
      <c r="NE1" s="69"/>
      <c r="NF1" s="69"/>
      <c r="NG1" s="69"/>
      <c r="NH1" s="68" t="s">
        <v>240</v>
      </c>
      <c r="NI1" s="68"/>
      <c r="NJ1" s="68"/>
      <c r="NK1" s="68"/>
      <c r="NL1" s="68"/>
      <c r="NM1" s="68"/>
      <c r="NN1" s="68"/>
      <c r="NO1" s="68"/>
      <c r="NP1" s="68"/>
      <c r="NQ1" s="68"/>
      <c r="NR1" s="68"/>
      <c r="NS1" s="68"/>
      <c r="NT1" s="68"/>
      <c r="NU1" s="68"/>
      <c r="NV1" s="68"/>
      <c r="NW1" s="68"/>
      <c r="NX1" s="68"/>
      <c r="NY1" s="68"/>
      <c r="NZ1" s="68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9" t="s">
        <v>252</v>
      </c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8"/>
      <c r="PY1" s="68"/>
      <c r="PZ1" s="68"/>
      <c r="QA1" s="68"/>
      <c r="QB1" s="68"/>
      <c r="QC1" s="68"/>
      <c r="QD1" s="68"/>
      <c r="QE1" s="68"/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9"/>
      <c r="RG1" s="69"/>
      <c r="RH1" s="69"/>
      <c r="RI1" s="69"/>
      <c r="RJ1" s="69"/>
      <c r="RK1" s="69"/>
      <c r="RL1" s="69"/>
      <c r="RM1" s="69"/>
      <c r="RN1" s="69"/>
      <c r="RO1" s="69"/>
      <c r="RP1" s="69"/>
      <c r="RQ1" s="69"/>
      <c r="RR1" s="69"/>
      <c r="RS1" s="69"/>
      <c r="RT1" s="69"/>
      <c r="RU1" s="69"/>
      <c r="RV1" s="69"/>
      <c r="RW1" s="69"/>
      <c r="RX1" s="69"/>
      <c r="RY1" s="69"/>
      <c r="RZ1" s="69"/>
      <c r="SA1" s="69"/>
      <c r="SB1" s="69"/>
      <c r="SC1" s="69"/>
      <c r="SD1" s="69"/>
      <c r="SE1" s="69"/>
      <c r="SF1" s="69"/>
      <c r="SG1" s="69"/>
      <c r="SH1" s="69"/>
      <c r="SI1" s="69"/>
      <c r="SJ1" s="69"/>
      <c r="SK1" s="69"/>
      <c r="SL1" s="69"/>
      <c r="SM1" s="69"/>
      <c r="SN1" s="68" t="s">
        <v>68</v>
      </c>
      <c r="SO1" s="68"/>
      <c r="SP1" s="68"/>
      <c r="SQ1" s="68"/>
      <c r="SR1" s="68"/>
      <c r="SS1" s="68"/>
      <c r="ST1" s="68"/>
      <c r="SU1" s="68"/>
      <c r="SV1" s="68"/>
      <c r="SW1" s="68"/>
      <c r="SX1" s="68"/>
      <c r="SY1" s="68"/>
      <c r="SZ1" s="68"/>
      <c r="TA1" s="68"/>
      <c r="TB1" s="68"/>
      <c r="TC1" s="68"/>
      <c r="TD1" s="68"/>
      <c r="TE1" s="68"/>
      <c r="TF1" s="68"/>
      <c r="TG1" s="68"/>
      <c r="TH1" s="68"/>
      <c r="TI1" s="68"/>
      <c r="TJ1" s="68"/>
      <c r="TK1" s="68"/>
      <c r="TL1" s="68"/>
      <c r="TM1" s="68"/>
      <c r="TN1" s="68"/>
    </row>
    <row r="2" spans="1:534" x14ac:dyDescent="0.2">
      <c r="A2" s="72"/>
      <c r="B2" s="72"/>
      <c r="C2" s="72"/>
      <c r="D2" s="72"/>
      <c r="E2" s="72"/>
      <c r="F2" s="74"/>
      <c r="G2" s="72"/>
      <c r="H2" s="72"/>
      <c r="I2" s="72"/>
      <c r="J2" s="73"/>
      <c r="K2" s="71"/>
      <c r="L2" s="73"/>
      <c r="M2" s="71"/>
      <c r="N2" s="75"/>
      <c r="O2" s="71"/>
      <c r="P2" s="71"/>
      <c r="Q2" s="66" t="s">
        <v>19</v>
      </c>
      <c r="R2" s="66"/>
      <c r="S2" s="66"/>
      <c r="T2" s="66"/>
      <c r="U2" s="66"/>
      <c r="V2" s="66" t="s">
        <v>20</v>
      </c>
      <c r="W2" s="66"/>
      <c r="X2" s="66"/>
      <c r="Y2" s="66"/>
      <c r="Z2" s="66"/>
      <c r="AA2" s="66" t="s">
        <v>23</v>
      </c>
      <c r="AB2" s="66"/>
      <c r="AC2" s="66"/>
      <c r="AD2" s="66"/>
      <c r="AE2" s="66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67" t="s">
        <v>19</v>
      </c>
      <c r="AS2" s="67"/>
      <c r="AT2" s="67"/>
      <c r="AU2" s="67"/>
      <c r="AV2" s="67"/>
      <c r="AW2" s="67" t="s">
        <v>20</v>
      </c>
      <c r="AX2" s="67"/>
      <c r="AY2" s="67"/>
      <c r="AZ2" s="67"/>
      <c r="BA2" s="67"/>
      <c r="BB2" s="67" t="s">
        <v>23</v>
      </c>
      <c r="BC2" s="67"/>
      <c r="BD2" s="67"/>
      <c r="BE2" s="67"/>
      <c r="BF2" s="67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66" t="s">
        <v>19</v>
      </c>
      <c r="BT2" s="66"/>
      <c r="BU2" s="66"/>
      <c r="BV2" s="66"/>
      <c r="BW2" s="66"/>
      <c r="BX2" s="66" t="s">
        <v>20</v>
      </c>
      <c r="BY2" s="66"/>
      <c r="BZ2" s="66"/>
      <c r="CA2" s="66"/>
      <c r="CB2" s="66"/>
      <c r="CC2" s="66" t="s">
        <v>23</v>
      </c>
      <c r="CD2" s="66"/>
      <c r="CE2" s="66"/>
      <c r="CF2" s="66"/>
      <c r="CG2" s="66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66" t="s">
        <v>19</v>
      </c>
      <c r="CW2" s="66"/>
      <c r="CX2" s="66"/>
      <c r="CY2" s="66"/>
      <c r="CZ2" s="66"/>
      <c r="DA2" s="66" t="s">
        <v>20</v>
      </c>
      <c r="DB2" s="66"/>
      <c r="DC2" s="66"/>
      <c r="DD2" s="66"/>
      <c r="DE2" s="66"/>
      <c r="DF2" s="66" t="s">
        <v>110</v>
      </c>
      <c r="DG2" s="66"/>
      <c r="DH2" s="66"/>
      <c r="DI2" s="66"/>
      <c r="DJ2" s="66"/>
      <c r="DK2" s="66" t="s">
        <v>23</v>
      </c>
      <c r="DL2" s="66"/>
      <c r="DM2" s="66"/>
      <c r="DN2" s="66"/>
      <c r="DO2" s="66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67" t="s">
        <v>19</v>
      </c>
      <c r="EE2" s="67"/>
      <c r="EF2" s="67"/>
      <c r="EG2" s="67"/>
      <c r="EH2" s="67"/>
      <c r="EI2" s="67" t="s">
        <v>20</v>
      </c>
      <c r="EJ2" s="67"/>
      <c r="EK2" s="67"/>
      <c r="EL2" s="67"/>
      <c r="EM2" s="67"/>
      <c r="EN2" s="67" t="s">
        <v>110</v>
      </c>
      <c r="EO2" s="67"/>
      <c r="EP2" s="67"/>
      <c r="EQ2" s="67"/>
      <c r="ER2" s="67"/>
      <c r="ES2" s="67" t="s">
        <v>23</v>
      </c>
      <c r="ET2" s="67"/>
      <c r="EU2" s="67"/>
      <c r="EV2" s="67"/>
      <c r="EW2" s="67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66" t="s">
        <v>19</v>
      </c>
      <c r="FM2" s="66"/>
      <c r="FN2" s="66"/>
      <c r="FO2" s="66"/>
      <c r="FP2" s="66"/>
      <c r="FQ2" s="66" t="s">
        <v>20</v>
      </c>
      <c r="FR2" s="66"/>
      <c r="FS2" s="66"/>
      <c r="FT2" s="66"/>
      <c r="FU2" s="66"/>
      <c r="FV2" s="66" t="s">
        <v>110</v>
      </c>
      <c r="FW2" s="66"/>
      <c r="FX2" s="66"/>
      <c r="FY2" s="66"/>
      <c r="FZ2" s="66"/>
      <c r="GA2" s="66" t="s">
        <v>23</v>
      </c>
      <c r="GB2" s="66"/>
      <c r="GC2" s="66"/>
      <c r="GD2" s="66"/>
      <c r="GE2" s="66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67" t="s">
        <v>19</v>
      </c>
      <c r="GU2" s="67"/>
      <c r="GV2" s="67"/>
      <c r="GW2" s="67"/>
      <c r="GX2" s="67"/>
      <c r="GY2" s="67" t="s">
        <v>20</v>
      </c>
      <c r="GZ2" s="67"/>
      <c r="HA2" s="67"/>
      <c r="HB2" s="67"/>
      <c r="HC2" s="67"/>
      <c r="HD2" s="67" t="s">
        <v>110</v>
      </c>
      <c r="HE2" s="67"/>
      <c r="HF2" s="67"/>
      <c r="HG2" s="67"/>
      <c r="HH2" s="67"/>
      <c r="HI2" s="67" t="s">
        <v>23</v>
      </c>
      <c r="HJ2" s="67"/>
      <c r="HK2" s="67"/>
      <c r="HL2" s="67"/>
      <c r="HM2" s="67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66" t="s">
        <v>19</v>
      </c>
      <c r="IC2" s="66"/>
      <c r="ID2" s="66"/>
      <c r="IE2" s="66"/>
      <c r="IF2" s="66"/>
      <c r="IG2" s="66" t="s">
        <v>20</v>
      </c>
      <c r="IH2" s="66"/>
      <c r="II2" s="66"/>
      <c r="IJ2" s="66"/>
      <c r="IK2" s="66"/>
      <c r="IL2" s="66" t="s">
        <v>110</v>
      </c>
      <c r="IM2" s="66"/>
      <c r="IN2" s="66"/>
      <c r="IO2" s="66"/>
      <c r="IP2" s="66"/>
      <c r="IQ2" s="66" t="s">
        <v>23</v>
      </c>
      <c r="IR2" s="66"/>
      <c r="IS2" s="66"/>
      <c r="IT2" s="66"/>
      <c r="IU2" s="66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67" t="s">
        <v>19</v>
      </c>
      <c r="JK2" s="67"/>
      <c r="JL2" s="67"/>
      <c r="JM2" s="67"/>
      <c r="JN2" s="67"/>
      <c r="JO2" s="67" t="s">
        <v>20</v>
      </c>
      <c r="JP2" s="67"/>
      <c r="JQ2" s="67"/>
      <c r="JR2" s="67"/>
      <c r="JS2" s="67"/>
      <c r="JT2" s="67" t="s">
        <v>110</v>
      </c>
      <c r="JU2" s="67"/>
      <c r="JV2" s="67"/>
      <c r="JW2" s="67"/>
      <c r="JX2" s="67"/>
      <c r="JY2" s="67" t="s">
        <v>23</v>
      </c>
      <c r="JZ2" s="67"/>
      <c r="KA2" s="67"/>
      <c r="KB2" s="67"/>
      <c r="KC2" s="67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66" t="s">
        <v>19</v>
      </c>
      <c r="KS2" s="66"/>
      <c r="KT2" s="66"/>
      <c r="KU2" s="66"/>
      <c r="KV2" s="66"/>
      <c r="KW2" s="66" t="s">
        <v>20</v>
      </c>
      <c r="KX2" s="66"/>
      <c r="KY2" s="66"/>
      <c r="KZ2" s="66"/>
      <c r="LA2" s="66"/>
      <c r="LB2" s="66" t="s">
        <v>110</v>
      </c>
      <c r="LC2" s="66"/>
      <c r="LD2" s="66"/>
      <c r="LE2" s="66"/>
      <c r="LF2" s="66"/>
      <c r="LG2" s="66" t="s">
        <v>23</v>
      </c>
      <c r="LH2" s="66"/>
      <c r="LI2" s="66"/>
      <c r="LJ2" s="66"/>
      <c r="LK2" s="66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67" t="s">
        <v>19</v>
      </c>
      <c r="MA2" s="67"/>
      <c r="MB2" s="67"/>
      <c r="MC2" s="67"/>
      <c r="MD2" s="67"/>
      <c r="ME2" s="67" t="s">
        <v>20</v>
      </c>
      <c r="MF2" s="67"/>
      <c r="MG2" s="67"/>
      <c r="MH2" s="67"/>
      <c r="MI2" s="67"/>
      <c r="MJ2" s="67" t="s">
        <v>110</v>
      </c>
      <c r="MK2" s="67"/>
      <c r="ML2" s="67"/>
      <c r="MM2" s="67"/>
      <c r="MN2" s="67"/>
      <c r="MO2" s="67" t="s">
        <v>23</v>
      </c>
      <c r="MP2" s="67"/>
      <c r="MQ2" s="67"/>
      <c r="MR2" s="67"/>
      <c r="MS2" s="67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66" t="s">
        <v>19</v>
      </c>
      <c r="NI2" s="66"/>
      <c r="NJ2" s="66"/>
      <c r="NK2" s="66"/>
      <c r="NL2" s="66"/>
      <c r="NM2" s="66" t="s">
        <v>20</v>
      </c>
      <c r="NN2" s="66"/>
      <c r="NO2" s="66"/>
      <c r="NP2" s="66"/>
      <c r="NQ2" s="66"/>
      <c r="NR2" s="66" t="s">
        <v>110</v>
      </c>
      <c r="NS2" s="66"/>
      <c r="NT2" s="66"/>
      <c r="NU2" s="66"/>
      <c r="NV2" s="66"/>
      <c r="NW2" s="66" t="s">
        <v>23</v>
      </c>
      <c r="NX2" s="66"/>
      <c r="NY2" s="66"/>
      <c r="NZ2" s="66"/>
      <c r="OA2" s="66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67" t="s">
        <v>19</v>
      </c>
      <c r="OQ2" s="67"/>
      <c r="OR2" s="67"/>
      <c r="OS2" s="67"/>
      <c r="OT2" s="67"/>
      <c r="OU2" s="67" t="s">
        <v>20</v>
      </c>
      <c r="OV2" s="67"/>
      <c r="OW2" s="67"/>
      <c r="OX2" s="67"/>
      <c r="OY2" s="67"/>
      <c r="OZ2" s="67" t="s">
        <v>110</v>
      </c>
      <c r="PA2" s="67"/>
      <c r="PB2" s="67"/>
      <c r="PC2" s="67"/>
      <c r="PD2" s="67"/>
      <c r="PE2" s="67" t="s">
        <v>23</v>
      </c>
      <c r="PF2" s="67"/>
      <c r="PG2" s="67"/>
      <c r="PH2" s="67"/>
      <c r="PI2" s="67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66" t="s">
        <v>19</v>
      </c>
      <c r="PY2" s="66"/>
      <c r="PZ2" s="66"/>
      <c r="QA2" s="66"/>
      <c r="QB2" s="66"/>
      <c r="QC2" s="66" t="s">
        <v>20</v>
      </c>
      <c r="QD2" s="66"/>
      <c r="QE2" s="66"/>
      <c r="QF2" s="66"/>
      <c r="QG2" s="66"/>
      <c r="QH2" s="66" t="s">
        <v>110</v>
      </c>
      <c r="QI2" s="66"/>
      <c r="QJ2" s="66"/>
      <c r="QK2" s="66"/>
      <c r="QL2" s="66"/>
      <c r="QM2" s="66" t="s">
        <v>23</v>
      </c>
      <c r="QN2" s="66"/>
      <c r="QO2" s="66"/>
      <c r="QP2" s="66"/>
      <c r="QQ2" s="66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67" t="s">
        <v>19</v>
      </c>
      <c r="RG2" s="67"/>
      <c r="RH2" s="67"/>
      <c r="RI2" s="67"/>
      <c r="RJ2" s="67"/>
      <c r="RK2" s="67" t="s">
        <v>20</v>
      </c>
      <c r="RL2" s="67"/>
      <c r="RM2" s="67"/>
      <c r="RN2" s="67"/>
      <c r="RO2" s="67"/>
      <c r="RP2" s="67" t="s">
        <v>110</v>
      </c>
      <c r="RQ2" s="67"/>
      <c r="RR2" s="67"/>
      <c r="RS2" s="67"/>
      <c r="RT2" s="67"/>
      <c r="RU2" s="67" t="s">
        <v>23</v>
      </c>
      <c r="RV2" s="67"/>
      <c r="RW2" s="67"/>
      <c r="RX2" s="67"/>
      <c r="RY2" s="67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66" t="s">
        <v>19</v>
      </c>
      <c r="SO2" s="66"/>
      <c r="SP2" s="66"/>
      <c r="SQ2" s="66"/>
      <c r="SR2" s="66"/>
      <c r="SS2" s="66" t="s">
        <v>20</v>
      </c>
      <c r="ST2" s="66"/>
      <c r="SU2" s="66"/>
      <c r="SV2" s="66"/>
      <c r="SW2" s="66"/>
      <c r="SX2" s="66" t="s">
        <v>23</v>
      </c>
      <c r="SY2" s="66"/>
      <c r="SZ2" s="66"/>
      <c r="TA2" s="66"/>
      <c r="TB2" s="66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72"/>
      <c r="B3" s="72"/>
      <c r="C3" s="72"/>
      <c r="D3" s="72"/>
      <c r="E3" s="72"/>
      <c r="F3" s="74"/>
      <c r="G3" s="72"/>
      <c r="H3" s="72"/>
      <c r="I3" s="72"/>
      <c r="J3" s="73"/>
      <c r="K3" s="71"/>
      <c r="L3" s="73"/>
      <c r="M3" s="71"/>
      <c r="N3" s="75"/>
      <c r="O3" s="71"/>
      <c r="P3" s="71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IF(SUM(DV4,DY4,EB4)&gt;0,SUM(DV4,DY4,EB4),"")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IF(SUM(FD4,FG4,FJ4)&gt;0,SUM(FD4,FG4,FJ4),"")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IF(SUM(KJ4,KM4,KP4)&gt;0,SUM(KJ4,KM4,KP4),"")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IF(SUM(LR4,LU4,LX4)&gt;0,SUM(LR4,LU4,LX4),"")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IF(SUM(OH4,OK4,ON4)&gt;0,SUM(OH4,OK4,ON4),"")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IF(SUM(GL5,GO5,GR5)&gt;0,SUM(GL5,GO5,GR5),"")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IF(SUM(HT5,HW5,HZ5)&gt;0,SUM(HT5,HW5,HZ5),"")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163</v>
      </c>
      <c r="C6" s="4" t="s">
        <v>3</v>
      </c>
      <c r="D6" s="4" t="s">
        <v>164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7.35</v>
      </c>
      <c r="R6" s="23">
        <v>8.85</v>
      </c>
      <c r="S6" s="23">
        <v>11.3</v>
      </c>
      <c r="T6" s="23">
        <v>14.62</v>
      </c>
      <c r="U6" s="23">
        <v>0</v>
      </c>
      <c r="V6" s="23">
        <v>7</v>
      </c>
      <c r="W6" s="23">
        <v>9.15</v>
      </c>
      <c r="X6" s="23">
        <v>11.3</v>
      </c>
      <c r="Y6" s="23">
        <v>16.86</v>
      </c>
      <c r="Z6" s="23">
        <v>0</v>
      </c>
      <c r="AA6" s="23">
        <v>7.55</v>
      </c>
      <c r="AB6" s="23">
        <v>9.3000000000000007</v>
      </c>
      <c r="AC6" s="23">
        <v>11.3</v>
      </c>
      <c r="AD6" s="23">
        <v>16.64</v>
      </c>
      <c r="AE6" s="23">
        <v>0</v>
      </c>
      <c r="AF6" s="28"/>
      <c r="AG6" s="39">
        <f>IF(S6&gt;0,S6,"")</f>
        <v>11.3</v>
      </c>
      <c r="AH6" s="39">
        <f>IF(T6&gt;0,T6,"")</f>
        <v>14.62</v>
      </c>
      <c r="AI6" s="41">
        <f>IF(SUM(Q6:T6)-U6&gt;0,SUM(Q6:T6)-U6,"")</f>
        <v>42.12</v>
      </c>
      <c r="AJ6" s="41">
        <f>IF(X6&gt;0,X6,"")</f>
        <v>11.3</v>
      </c>
      <c r="AK6" s="41">
        <f>IF(Y6&gt;0,Y6,"")</f>
        <v>16.86</v>
      </c>
      <c r="AL6" s="41">
        <f>IF(SUM(V6:Y6)-Z6&gt;0,SUM(V6:Y6)-Z6,"")</f>
        <v>44.31</v>
      </c>
      <c r="AM6" s="41">
        <f>IF(AI6="","",MAX(AI6,AL6))</f>
        <v>44.31</v>
      </c>
      <c r="AN6" s="41">
        <f>IF(AC6&gt;0,AC6,"")</f>
        <v>11.3</v>
      </c>
      <c r="AO6" s="41">
        <f>IF(AD6&gt;0,AD6,"")</f>
        <v>16.64</v>
      </c>
      <c r="AP6" s="41">
        <f>IF(SUM(AA6:AD6)-AE6&gt;0,SUM(AA6:AD6)-AE6,"")</f>
        <v>44.790000000000006</v>
      </c>
      <c r="AQ6" s="41">
        <f>IF(SUM(AM6,AP6)&gt;0,SUM(AM6,AP6),"")</f>
        <v>89.100000000000009</v>
      </c>
      <c r="AR6" s="27">
        <v>7.35</v>
      </c>
      <c r="AS6" s="27">
        <v>9</v>
      </c>
      <c r="AT6" s="27">
        <v>11.3</v>
      </c>
      <c r="AU6" s="27">
        <v>15.54</v>
      </c>
      <c r="AV6" s="27">
        <v>0</v>
      </c>
      <c r="AW6" s="27">
        <v>7.2</v>
      </c>
      <c r="AX6" s="27">
        <v>9.4</v>
      </c>
      <c r="AY6" s="27">
        <v>11.3</v>
      </c>
      <c r="AZ6" s="27">
        <v>16.12</v>
      </c>
      <c r="BA6" s="27">
        <v>0</v>
      </c>
      <c r="BB6" s="27">
        <v>7.55</v>
      </c>
      <c r="BC6" s="27">
        <v>8.9499999999999993</v>
      </c>
      <c r="BD6" s="27">
        <v>11.3</v>
      </c>
      <c r="BE6" s="27">
        <v>16.899999999999999</v>
      </c>
      <c r="BF6" s="27">
        <v>0</v>
      </c>
      <c r="BG6" s="29"/>
      <c r="BH6" s="40">
        <f>IF(AT6&gt;0,AT6,"")</f>
        <v>11.3</v>
      </c>
      <c r="BI6" s="40">
        <f>IF(AU6&gt;0,AU6,"")</f>
        <v>15.54</v>
      </c>
      <c r="BJ6" s="11">
        <f>IF(SUM(AR6:AU6)-AV6&gt;0,SUM(AR6:AU6)-AV6,"")</f>
        <v>43.19</v>
      </c>
      <c r="BK6" s="11">
        <f>IF(AY6&gt;0,AY6,"")</f>
        <v>11.3</v>
      </c>
      <c r="BL6" s="11">
        <f>IF(AZ6&gt;0,AZ6,"")</f>
        <v>16.12</v>
      </c>
      <c r="BM6" s="11">
        <f>IF(SUM(AW6:AZ6)-BA6&gt;0,SUM(AW6:AZ6)-BA6,"")</f>
        <v>44.02</v>
      </c>
      <c r="BN6" s="11">
        <f>IF(BJ6="","",MAX(BJ6,BM6))</f>
        <v>44.02</v>
      </c>
      <c r="BO6" s="11">
        <f>IF(BD6&gt;0,BD6,"")</f>
        <v>11.3</v>
      </c>
      <c r="BP6" s="11">
        <f>IF(BE6&gt;0,BE6,"")</f>
        <v>16.899999999999999</v>
      </c>
      <c r="BQ6" s="11">
        <f>IF(SUM(BB6:BE6)-BF6&gt;0,SUM(BB6:BE6)-BF6,"")</f>
        <v>44.7</v>
      </c>
      <c r="BR6" s="11">
        <f>IF(SUM(BN6,BQ6)&gt;0,SUM(BN6,BQ6),"")</f>
        <v>88.72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IF(SUM(GL6,GO6,GR6)&gt;0,SUM(GL6,GO6,GR6),"")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3.6749999999999998</v>
      </c>
      <c r="SO6" s="23">
        <f>IF($CH6="P",BT6,(BT6+AS6)/2)</f>
        <v>4.5</v>
      </c>
      <c r="SP6" s="23">
        <f>IF($CH6="P",BU6,(BU6+AT6)/2)</f>
        <v>5.65</v>
      </c>
      <c r="SQ6" s="23">
        <f>IF($CH6="P",BV6,(BV6+AU6)/2)</f>
        <v>7.77</v>
      </c>
      <c r="SR6" s="23">
        <f>IF($CH6="P",BW6,(BW6+AV6)/2)</f>
        <v>0</v>
      </c>
      <c r="SS6" s="23">
        <f>IF($CH6="P",BX6,(BX6+AW6)/2)</f>
        <v>3.6</v>
      </c>
      <c r="ST6" s="23">
        <f>IF($CH6="P",BY6,(BY6+AX6)/2)</f>
        <v>4.7</v>
      </c>
      <c r="SU6" s="23">
        <f>IF($CH6="P",BZ6,(BZ6+AY6)/2)</f>
        <v>5.65</v>
      </c>
      <c r="SV6" s="23">
        <f>IF($CH6="P",CA6,(CA6+AZ6)/2)</f>
        <v>8.06</v>
      </c>
      <c r="SW6" s="23">
        <f>IF($CH6="P",CB6,(CB6+BA6)/2)</f>
        <v>0</v>
      </c>
      <c r="SX6" s="23">
        <f>IF($CH6="P",CC6,(CC6+BB6)/2)</f>
        <v>3.7749999999999999</v>
      </c>
      <c r="SY6" s="23">
        <f>IF($CH6="P",CD6,(CD6+BC6)/2)</f>
        <v>4.4749999999999996</v>
      </c>
      <c r="SZ6" s="23">
        <f>IF($CH6="P",CE6,(CE6+BD6)/2)</f>
        <v>5.65</v>
      </c>
      <c r="TA6" s="23">
        <f>IF($CH6="P",CF6,(CF6+BE6)/2)</f>
        <v>8.4499999999999993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7.77</v>
      </c>
      <c r="TF6" s="41">
        <f>IF(SUM(SN6:SQ6)-SR6&gt;0,SUM(SN6:SQ6)-SR6,"")</f>
        <v>21.594999999999999</v>
      </c>
      <c r="TG6" s="41">
        <f>IF(SU6&gt;0,SU6,"")</f>
        <v>5.65</v>
      </c>
      <c r="TH6" s="41">
        <f>IF(SV6&gt;0,SV6,"")</f>
        <v>8.06</v>
      </c>
      <c r="TI6" s="41">
        <f>IF(SUM(SS6:SV6)-SW6&gt;0,SUM(SS6:SV6)-SW6,"")</f>
        <v>22.01</v>
      </c>
      <c r="TJ6" s="41">
        <f>IF(MAX(TF6,TI6)&gt;0,MAX(TF6,TI6),"")</f>
        <v>22.01</v>
      </c>
      <c r="TK6" s="41">
        <f>IF(SZ6&gt;0,SZ6,"")</f>
        <v>5.65</v>
      </c>
      <c r="TL6" s="41">
        <f>IF(TA6&gt;0,TA6,"")</f>
        <v>8.4499999999999993</v>
      </c>
      <c r="TM6" s="41">
        <f>IF(SUM(SX6:TA6)-TB6&gt;0,SUM(SX6:TA6)-TB6,"")</f>
        <v>22.35</v>
      </c>
      <c r="TN6" s="41">
        <f>IF(SUM(TJ6,TM6)&gt;0,SUM(TJ6,TM6),"")</f>
        <v>44.36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204</v>
      </c>
      <c r="C7" s="4" t="s">
        <v>203</v>
      </c>
      <c r="D7" s="4" t="s">
        <v>202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8.4499999999999993</v>
      </c>
      <c r="R7" s="23">
        <v>9.5</v>
      </c>
      <c r="S7" s="23">
        <v>9.6</v>
      </c>
      <c r="T7" s="23">
        <v>16</v>
      </c>
      <c r="U7" s="23">
        <v>0</v>
      </c>
      <c r="V7" s="23">
        <v>3.9</v>
      </c>
      <c r="W7" s="23">
        <v>4.8</v>
      </c>
      <c r="X7" s="23">
        <v>5.2</v>
      </c>
      <c r="Y7" s="23">
        <v>7.86</v>
      </c>
      <c r="Z7" s="23">
        <v>0</v>
      </c>
      <c r="AA7" s="23">
        <v>7.9</v>
      </c>
      <c r="AB7" s="23">
        <v>9.65</v>
      </c>
      <c r="AC7" s="23">
        <v>10.4</v>
      </c>
      <c r="AD7" s="23">
        <v>16.28</v>
      </c>
      <c r="AE7" s="23">
        <v>0</v>
      </c>
      <c r="AF7" s="28"/>
      <c r="AG7" s="39">
        <f>IF(S7&gt;0,S7,"")</f>
        <v>9.6</v>
      </c>
      <c r="AH7" s="39">
        <f>IF(T7&gt;0,T7,"")</f>
        <v>16</v>
      </c>
      <c r="AI7" s="41">
        <f>IF(SUM(Q7:T7)-U7&gt;0,SUM(Q7:T7)-U7,"")</f>
        <v>43.55</v>
      </c>
      <c r="AJ7" s="41">
        <f>IF(X7&gt;0,X7,"")</f>
        <v>5.2</v>
      </c>
      <c r="AK7" s="41">
        <f>IF(Y7&gt;0,Y7,"")</f>
        <v>7.86</v>
      </c>
      <c r="AL7" s="41">
        <f>IF(SUM(V7:Y7)-Z7&gt;0,SUM(V7:Y7)-Z7,"")</f>
        <v>21.759999999999998</v>
      </c>
      <c r="AM7" s="41">
        <f>IF(AI7="","",MAX(AI7,AL7))</f>
        <v>43.55</v>
      </c>
      <c r="AN7" s="41">
        <f>IF(AC7&gt;0,AC7,"")</f>
        <v>10.4</v>
      </c>
      <c r="AO7" s="41">
        <f>IF(AD7&gt;0,AD7,"")</f>
        <v>16.28</v>
      </c>
      <c r="AP7" s="41">
        <f>IF(SUM(AA7:AD7)-AE7&gt;0,SUM(AA7:AD7)-AE7,"")</f>
        <v>44.230000000000004</v>
      </c>
      <c r="AQ7" s="41">
        <f>IF(SUM(AM7,AP7)&gt;0,SUM(AM7,AP7),"")</f>
        <v>87.78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IF(SUM(KJ8,KM8,KP8)&gt;0,SUM(KJ8,KM8,KP8),"")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IF(SUM(MZ8,NC8,NF8)&gt;0,SUM(MZ8,NC8,NF8),"")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226</v>
      </c>
      <c r="C9" s="4" t="s">
        <v>137</v>
      </c>
      <c r="D9" s="4" t="s">
        <v>225</v>
      </c>
      <c r="E9" s="9">
        <f>SUM(J9,L9,N9)</f>
        <v>46.739999999999995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46.739999999999995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46.739999999999995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>
        <v>7.2</v>
      </c>
      <c r="KS9" s="17">
        <v>9.0500000000000007</v>
      </c>
      <c r="KT9" s="17">
        <v>12.1</v>
      </c>
      <c r="KU9" s="17">
        <v>15.6</v>
      </c>
      <c r="KV9" s="17">
        <v>0</v>
      </c>
      <c r="KW9" s="17">
        <v>7.15</v>
      </c>
      <c r="KX9" s="17">
        <v>9.65</v>
      </c>
      <c r="KY9" s="17">
        <v>12.1</v>
      </c>
      <c r="KZ9" s="17">
        <v>16.32</v>
      </c>
      <c r="LA9" s="17">
        <v>0</v>
      </c>
      <c r="LB9" s="17"/>
      <c r="LC9" s="17"/>
      <c r="LD9" s="17"/>
      <c r="LE9" s="17"/>
      <c r="LF9" s="17"/>
      <c r="LG9" s="17">
        <v>6.35</v>
      </c>
      <c r="LH9" s="17">
        <v>9.0500000000000007</v>
      </c>
      <c r="LI9" s="17">
        <v>12.1</v>
      </c>
      <c r="LJ9" s="17">
        <v>16.68</v>
      </c>
      <c r="LK9" s="17">
        <v>0</v>
      </c>
      <c r="LL9" s="41">
        <f>IF(KT9&gt;0,KT9,"")</f>
        <v>12.1</v>
      </c>
      <c r="LM9" s="41">
        <f>IF(KU9&gt;0,KU9,"")</f>
        <v>15.6</v>
      </c>
      <c r="LN9" s="41">
        <f>IF(SUM(KR9:KU9)-KV9&gt;0,SUM(KR9:KU9)-KV9,"")</f>
        <v>43.95</v>
      </c>
      <c r="LO9" s="41">
        <f>IF(KY9&gt;0,KY9,"")</f>
        <v>12.1</v>
      </c>
      <c r="LP9" s="41">
        <f>IF(KZ9&gt;0,KZ9,"")</f>
        <v>16.32</v>
      </c>
      <c r="LQ9" s="41">
        <f>IF(SUM(KW9:KZ9)-LA9&gt;0,SUM(KW9:KZ9)-LA9,"")</f>
        <v>45.22</v>
      </c>
      <c r="LR9" s="41">
        <f>IF(MAX(LN9,LQ9)&gt;0,MAX(LN9,LQ9),"")</f>
        <v>45.22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12.1</v>
      </c>
      <c r="LW9" s="41">
        <f>IF(LJ9&gt;0,LJ9,"")</f>
        <v>16.68</v>
      </c>
      <c r="LX9" s="41">
        <f>IF(SUM(LG9:LJ9)-LK9&gt;0,SUM(LG9:LJ9)-LK9,"")</f>
        <v>44.18</v>
      </c>
      <c r="LY9" s="41">
        <f>IF(SUM(LR9,LU9,LX9)&gt;0,SUM(LR9,LU9,LX9),"")</f>
        <v>89.4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>
        <v>3.05</v>
      </c>
      <c r="OQ9" s="18">
        <v>3.55</v>
      </c>
      <c r="OR9" s="18">
        <v>4.4000000000000004</v>
      </c>
      <c r="OS9" s="18">
        <v>7.1</v>
      </c>
      <c r="OT9" s="18">
        <v>0</v>
      </c>
      <c r="OU9" s="18">
        <v>7.35</v>
      </c>
      <c r="OV9" s="18">
        <v>9.4499999999999993</v>
      </c>
      <c r="OW9" s="18">
        <v>12.1</v>
      </c>
      <c r="OX9" s="18">
        <v>17.84</v>
      </c>
      <c r="OY9" s="18">
        <v>0</v>
      </c>
      <c r="OZ9" s="18"/>
      <c r="PA9" s="18"/>
      <c r="PB9" s="18"/>
      <c r="PC9" s="18"/>
      <c r="PD9" s="18"/>
      <c r="PE9" s="18">
        <v>2.35</v>
      </c>
      <c r="PF9" s="18">
        <v>2.5499999999999998</v>
      </c>
      <c r="PG9" s="18">
        <v>3.4</v>
      </c>
      <c r="PH9" s="18">
        <v>5.6</v>
      </c>
      <c r="PI9" s="18">
        <v>0</v>
      </c>
      <c r="PJ9" s="11">
        <f>IF(OR9&gt;0,OR9,"")</f>
        <v>4.4000000000000004</v>
      </c>
      <c r="PK9" s="11">
        <f>IF(OS9&gt;0,OS9,"")</f>
        <v>7.1</v>
      </c>
      <c r="PL9" s="11">
        <f>IF(SUM(OP9:OS9)-OT9&gt;0,SUM(OP9:OS9)-OT9,"")</f>
        <v>18.100000000000001</v>
      </c>
      <c r="PM9" s="11">
        <f>IF(OW9&gt;0,OW9,"")</f>
        <v>12.1</v>
      </c>
      <c r="PN9" s="11">
        <f>IF(OX9&gt;0,OX9,"")</f>
        <v>17.84</v>
      </c>
      <c r="PO9" s="11">
        <f>IF(SUM(OU9:OX9)-OY9&gt;0,SUM(OU9:OX9)-OY9,"")</f>
        <v>46.739999999999995</v>
      </c>
      <c r="PP9" s="11">
        <f>IF(MAX(PL9,PO9)&gt;0,MAX(PL9,PO9),"")</f>
        <v>46.739999999999995</v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>
        <f>IF(PG9&gt;0,PG9,"")</f>
        <v>3.4</v>
      </c>
      <c r="PU9" s="11">
        <f>IF(PH9&gt;0,PH9,"")</f>
        <v>5.6</v>
      </c>
      <c r="PV9" s="11">
        <f>IF(SUM(PE9:PH9)-PI9&gt;0,SUM(PE9:PH9)-PI9,"")</f>
        <v>13.9</v>
      </c>
      <c r="PW9" s="11">
        <f>IF(SUM(PP9,PS9,PV9)&gt;0,SUM(PP9,PS9,PV9),"")</f>
        <v>60.639999999999993</v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244</v>
      </c>
      <c r="C10" s="4" t="s">
        <v>3</v>
      </c>
      <c r="D10" s="4" t="s">
        <v>243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>
        <v>6.95</v>
      </c>
      <c r="NI10" s="17">
        <v>9.15</v>
      </c>
      <c r="NJ10" s="17">
        <v>11.4</v>
      </c>
      <c r="NK10" s="17">
        <v>18.7</v>
      </c>
      <c r="NL10" s="17">
        <v>0</v>
      </c>
      <c r="NM10" s="17">
        <v>1.4</v>
      </c>
      <c r="NN10" s="17">
        <v>1.85</v>
      </c>
      <c r="NO10" s="17">
        <v>2.7</v>
      </c>
      <c r="NP10" s="17">
        <v>3.56</v>
      </c>
      <c r="NQ10" s="17">
        <v>0</v>
      </c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>
        <f>IF(NJ10&gt;0,NJ10,"")</f>
        <v>11.4</v>
      </c>
      <c r="OC10" s="41">
        <f>IF(NK10&gt;0,NK10,"")</f>
        <v>18.7</v>
      </c>
      <c r="OD10" s="41">
        <f>IF(SUM(NH10:NK10)-NL10&gt;0,SUM(NH10:NK10)-NL10,"")</f>
        <v>46.2</v>
      </c>
      <c r="OE10" s="41">
        <f>IF(NO10&gt;0,NO10,"")</f>
        <v>2.7</v>
      </c>
      <c r="OF10" s="41">
        <f>IF(NP10&gt;0,NP10,"")</f>
        <v>3.56</v>
      </c>
      <c r="OG10" s="41">
        <f>IF(SUM(NM10:NP10)-NQ10&gt;0,SUM(NM10:NP10)-NQ10,"")</f>
        <v>9.51</v>
      </c>
      <c r="OH10" s="41">
        <f>IF(MAX(OD10,OG10)&gt;0,MAX(OD10,OG10),"")</f>
        <v>46.2</v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>
        <f>IF(SUM(OH10,OK10,ON10)&gt;0,SUM(OH10,OK10,ON10),"")</f>
        <v>46.2</v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IF(SUM(JB14,JE14,JH14)&gt;0,SUM(JB14,JE14,JH14),"")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IF(SUM(KJ15,KM15,KP15)&gt;0,SUM(KJ15,KM15,KP15),"")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SX2:TB2"/>
    <mergeCell ref="RF2:RJ2"/>
    <mergeCell ref="RK2:RO2"/>
    <mergeCell ref="RP2:RT2"/>
    <mergeCell ref="RU2:RY2"/>
    <mergeCell ref="SN2:SR2"/>
    <mergeCell ref="SS2:SW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NH1:OO1"/>
    <mergeCell ref="OP1:PW1"/>
    <mergeCell ref="PX1:RE1"/>
    <mergeCell ref="RF1:SM1"/>
    <mergeCell ref="SN1:TN1"/>
    <mergeCell ref="Q2:U2"/>
    <mergeCell ref="V2:Z2"/>
    <mergeCell ref="AA2:AE2"/>
    <mergeCell ref="AR2:AV2"/>
    <mergeCell ref="AW2:BA2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129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14.6</v>
      </c>
      <c r="AQ4" s="41">
        <f>IF(SUM(U4:V4,X4:Z4,AB4)-W4-AA4&gt;0,SUM(U4:V4,X4:Z4,AB4)-W4-AA4,"")</f>
        <v>51.599999999999994</v>
      </c>
      <c r="AR4" s="41">
        <f>IF(SUM(AC4:AD4,AF4)-AE4&gt;0,SUM(AC4:AD4,AF4)-AE4,"")</f>
        <v>27</v>
      </c>
      <c r="AS4" s="41">
        <f>IF(SUM(V4,Z4,AD4)&gt;0,SUM(V4,Z4,AD4),"")</f>
        <v>22.7</v>
      </c>
      <c r="AT4" s="41">
        <f>IF(SUM(AQ4,AR4)&gt;0,SUM(AQ4,AR4),"")</f>
        <v>78.599999999999994</v>
      </c>
      <c r="AU4" s="41">
        <f>IF(SUM(AH4,AL4)&gt;0,SUM(AH4,AL4),"")</f>
        <v>15.8</v>
      </c>
      <c r="AV4" s="41">
        <f>IF(SUM(AG4:AH4,AJ4:AL4,AN4)-SUM(AI4,AM4)&gt;0,SUM(AG4:AH4,AJ4:AL4,AN4)-SUM(AI4,AM4),"")</f>
        <v>53.400000000000006</v>
      </c>
      <c r="AW4" s="41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9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8" t="s">
        <v>57</v>
      </c>
      <c r="CV4" s="41">
        <f>IF(SUM(CB4,CF4)&gt;0,SUM(CB4,CF4),"")</f>
        <v>15.399999999999999</v>
      </c>
      <c r="CW4" s="41">
        <f>IF(SUM(CA4:CB4,CD4:CF4,CH4)-CC4-CG4&gt;0,SUM(CA4:CB4,CD4:CF4,CH4)-CC4-CG4,"")</f>
        <v>51.5</v>
      </c>
      <c r="CX4" s="41">
        <f>IF(SUM(CI4:CJ4,CL4)-CK4&gt;0,SUM(CI4:CJ4,CL4)-CK4,"")</f>
        <v>26.7</v>
      </c>
      <c r="CY4" s="41">
        <f>IF(SUM(CB4,CF4,CJ4)&gt;0,SUM(CB4,CF4,CJ4),"")</f>
        <v>23.7</v>
      </c>
      <c r="CZ4" s="41">
        <f>IF(SUM(CW4,CX4)&gt;0,SUM(CW4,CX4),"")</f>
        <v>78.2</v>
      </c>
      <c r="DA4" s="41">
        <f>IF(SUM(CN4,CR4)&gt;0,SUM(CN4,CR4),"")</f>
        <v>15.8</v>
      </c>
      <c r="DB4" s="41">
        <f>IF(SUM(CM4:CN4,CP4:CR4,CT4)-SUM(CO4,CS4)&gt;0,SUM(CM4:CN4,CP4:CR4,CT4)-SUM(CO4,CS4),"")</f>
        <v>53.349999999999994</v>
      </c>
      <c r="DC4" s="41">
        <f>IF(SUM(CW4,CX4,DB4)&gt;0,SUM(CW4,CX4,DB4),"")</f>
        <v>131.55000000000001</v>
      </c>
      <c r="DD4" s="52">
        <f>IF(MAX(EB4,FD4,GF4,HH4,IJ4,JL4,KN4,LP4,MR4,NT4,OV4,PX4)-IF(L4="",0,L4)&gt;0.001,MAX(EB4,FD4,GF4,HH4,IJ4,JL4,KN4,LP4,MR4,NT4,OV4,PX4)-IF(L4="",0,L4),"")</f>
        <v>0.60000000000000142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IF(SUM(RA4,RB4,RF4)&gt;0,SUM(RA4,RB4,RF4),"")</f>
        <v>131.55000000000001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193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2023 Domestic 3rd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Domestic 3rd Trial</v>
      </c>
      <c r="P5" s="8">
        <f>IF(MAX(AV5,BY5,DB5)&gt;0,MAX(AV5,BY5,DB5),0)</f>
        <v>52.2</v>
      </c>
      <c r="Q5" s="8" t="str">
        <f>IF(P5=0,"",IF(P5=DB5,$CA$1,IF(P5=BY5,$AX$1,IF(P5=AV5,$U$1,""))))</f>
        <v>2023 Domestic 3rd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8"/>
      <c r="AP5" s="41">
        <f>IF(SUM(V5,Z5)&gt;0,SUM(V5,Z5),"")</f>
        <v>10.199999999999999</v>
      </c>
      <c r="AQ5" s="41">
        <f>IF(SUM(U5:V5,X5:Z5,AB5)-W5-AA5&gt;0,SUM(U5:V5,X5:Z5,AB5)-W5-AA5,"")</f>
        <v>45.6</v>
      </c>
      <c r="AR5" s="41">
        <f>IF(SUM(AC5:AD5,AF5)-AE5&gt;0,SUM(AC5:AD5,AF5)-AE5,"")</f>
        <v>25.1</v>
      </c>
      <c r="AS5" s="41">
        <f>IF(SUM(V5,Z5,AD5)&gt;0,SUM(V5,Z5,AD5),"")</f>
        <v>16.7</v>
      </c>
      <c r="AT5" s="41">
        <f>IF(SUM(AQ5,AR5)&gt;0,SUM(AQ5,AR5),"")</f>
        <v>70.7</v>
      </c>
      <c r="AU5" s="41">
        <f>IF(SUM(AH5,AL5)&gt;0,SUM(AH5,AL5),"")</f>
        <v>13.8</v>
      </c>
      <c r="AV5" s="41">
        <f>IF(SUM(AG5:AH5,AJ5:AL5,AN5)-SUM(AI5,AM5)&gt;0,SUM(AG5:AH5,AJ5:AL5,AN5)-SUM(AI5,AM5),"")</f>
        <v>50.699999999999996</v>
      </c>
      <c r="AW5" s="41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9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8"/>
      <c r="CV5" s="41">
        <f>IF(SUM(CB5,CF5)&gt;0,SUM(CB5,CF5),"")</f>
        <v>15.899999999999999</v>
      </c>
      <c r="CW5" s="41">
        <f>IF(SUM(CA5:CB5,CD5:CF5,CH5)-CC5-CG5&gt;0,SUM(CA5:CB5,CD5:CF5,CH5)-CC5-CG5,"")</f>
        <v>51.900000000000006</v>
      </c>
      <c r="CX5" s="41">
        <f>IF(SUM(CI5:CJ5,CL5)-CK5&gt;0,SUM(CI5:CJ5,CL5)-CK5,"")</f>
        <v>25.8</v>
      </c>
      <c r="CY5" s="41">
        <f>IF(SUM(CB5,CF5,CJ5)&gt;0,SUM(CB5,CF5,CJ5),"")</f>
        <v>24.099999999999998</v>
      </c>
      <c r="CZ5" s="41">
        <f>IF(SUM(CW5,CX5)&gt;0,SUM(CW5,CX5),"")</f>
        <v>77.7</v>
      </c>
      <c r="DA5" s="41">
        <f>IF(SUM(CN5,CR5)&gt;0,SUM(CN5,CR5),"")</f>
        <v>15.899999999999999</v>
      </c>
      <c r="DB5" s="41">
        <f>IF(SUM(CM5:CN5,CP5:CR5,CT5)-SUM(CO5,CS5)&gt;0,SUM(CM5:CN5,CP5:CR5,CT5)-SUM(CO5,CS5),"")</f>
        <v>52.2</v>
      </c>
      <c r="DC5" s="41">
        <f>IF(SUM(CW5,CX5,DB5)&gt;0,SUM(CW5,CX5,DB5),"")</f>
        <v>129.9</v>
      </c>
      <c r="DD5" s="52">
        <f>IF(MAX(EB5,FD5,GF5,HH5,IJ5,JL5,KN5,LP5,MR5,NT5,OV5,PX5)-IF(L5="",0,L5)&gt;0.001,MAX(EB5,FD5,GF5,HH5,IJ5,JL5,KN5,LP5,MR5,NT5,OV5,PX5)-IF(L5="",0,L5),"")</f>
        <v>1.7999999999999972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17.8</v>
      </c>
      <c r="QF5" s="23">
        <f>IF($CU5="P",CB5,(CB5+AY5)/2)</f>
        <v>7.75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17.799999999999997</v>
      </c>
      <c r="QJ5" s="23">
        <f>IF($CU5="P",CF5,(CF5+BC5)/2)</f>
        <v>8.1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17.5</v>
      </c>
      <c r="QN5" s="23">
        <f>IF($CU5="P",CJ5,(CJ5+BG5)/2)</f>
        <v>8.1999999999999993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18.149999999999999</v>
      </c>
      <c r="QR5" s="23">
        <f>IF($CU5="P",CN5,(CN5+BK5)/2)</f>
        <v>8.1999999999999993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17.5</v>
      </c>
      <c r="QV5" s="23">
        <f>IF($CU5="P",CR5,(CR5+BO5)/2)</f>
        <v>7.1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15.85</v>
      </c>
      <c r="RA5" s="41">
        <f>IF(SUM(QE5:QF5,QH5:QJ5,QL5)-QG5-QK5&gt;0,SUM(QE5:QF5,QH5:QJ5,QL5)-QG5-QK5,"")</f>
        <v>51.449999999999996</v>
      </c>
      <c r="RB5" s="41">
        <f>IF(SUM(QM5:QN5,QP5)-QO5&gt;0,SUM(QM5:QN5,QP5)-QO5,"")</f>
        <v>25.7</v>
      </c>
      <c r="RC5" s="41">
        <f>IF(SUM(QF5,QJ5,QN5)&gt;0,SUM(QF5,QJ5,QN5),"")</f>
        <v>24.049999999999997</v>
      </c>
      <c r="RD5" s="41">
        <f>IF(SUM(RA5,RB5)&gt;0,SUM(RA5,RB5),"")</f>
        <v>77.149999999999991</v>
      </c>
      <c r="RE5" s="41">
        <f>IF(SUM(QR5,QV5)&gt;0,SUM(QR5,QV5),"")</f>
        <v>15.299999999999999</v>
      </c>
      <c r="RF5" s="41">
        <f>IF(SUM(QQ5:QR5,QT5:QV5,QX5)-SUM(QS5,QW5)&gt;0,SUM(QQ5:QR5,QT5:QV5,QX5)-SUM(QS5,QW5),"")</f>
        <v>50.949999999999996</v>
      </c>
      <c r="RG5" s="41">
        <f>IF(SUM(RA5,RB5,RF5)&gt;0,SUM(RA5,RB5,RF5),"")</f>
        <v>128.1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>SUM(J6:R6)+SUM(J6:N6)*0.0000001+SUM(J6)*0.0000000000001</f>
        <v>164.20001172000468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>SUM(J7:R7)+SUM(J7:N7)*0.0000001+SUM(J7)*0.0000000000001</f>
        <v>163.70001176000468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46.9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>IF(SUM(V7,Z7)&gt;0,SUM(V7,Z7),"")</f>
        <v>11.600000000000001</v>
      </c>
      <c r="AQ7" s="41">
        <f>IF(SUM(U7:V7,X7:Z7,AB7)-W7-AA7&gt;0,SUM(U7:V7,X7:Z7,AB7)-W7-AA7,"")</f>
        <v>45.9</v>
      </c>
      <c r="AR7" s="41">
        <f>IF(SUM(AC7:AD7,AF7)-AE7&gt;0,SUM(AC7:AD7,AF7)-AE7,"")</f>
        <v>23.4</v>
      </c>
      <c r="AS7" s="41">
        <f>IF(SUM(V7,Z7,AD7)&gt;0,SUM(V7,Z7,AD7),"")</f>
        <v>17.700000000000003</v>
      </c>
      <c r="AT7" s="41">
        <f>IF(SUM(AQ7,AR7)&gt;0,SUM(AQ7,AR7),"")</f>
        <v>69.3</v>
      </c>
      <c r="AU7" s="41">
        <f>IF(SUM(AH7,AL7)&gt;0,SUM(AH7,AL7),"")</f>
        <v>9.6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46.9</v>
      </c>
      <c r="CX7" s="41">
        <f>IF(SUM(CI7:CJ7,CL7)-CK7&gt;0,SUM(CI7:CJ7,CL7)-CK7,"")</f>
        <v>23.799999999999997</v>
      </c>
      <c r="CY7" s="41">
        <f>IF(SUM(CB7,CF7,CJ7)&gt;0,SUM(CB7,CF7,CJ7),"")</f>
        <v>17.600000000000001</v>
      </c>
      <c r="CZ7" s="41">
        <f>IF(SUM(CW7,CX7)&gt;0,SUM(CW7,CX7),"")</f>
        <v>70.699999999999989</v>
      </c>
      <c r="DA7" s="41">
        <f>IF(SUM(CN7,CR7)&gt;0,SUM(CN7,CR7),"")</f>
        <v>9.8000000000000007</v>
      </c>
      <c r="DB7" s="41">
        <f>IF(SUM(CM7:CN7,CP7:CR7,CT7)-SUM(CO7,CS7)&gt;0,SUM(CM7:CN7,CP7:CR7,CT7)-SUM(CO7,CS7),"")</f>
        <v>42.800000000000004</v>
      </c>
      <c r="DC7" s="41">
        <f>IF(SUM(CW7,CX7,DB7)&gt;0,SUM(CW7,CX7,DB7),"")</f>
        <v>113.5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6.5</v>
      </c>
      <c r="EB7" s="41">
        <f>IF(SUM(DG7:DH7,DJ7:DL7,DN7)-DI7-DM7&gt;0,SUM(DG7:DH7,DJ7:DL7,DN7)-DI7-DM7,"")</f>
        <v>29.900000000000002</v>
      </c>
      <c r="EC7" s="41" t="str">
        <f>IF(SUM(DO7:DP7,DR7)-DQ7&gt;0,SUM(DO7:DP7,DR7)-DQ7,"")</f>
        <v/>
      </c>
      <c r="ED7" s="41">
        <f>IF(SUM(DH7,DL7,DP7)&gt;0,SUM(DH7,DL7,DP7),"")</f>
        <v>6.5</v>
      </c>
      <c r="EE7" s="41">
        <f>IF(SUM(EB7,EC7)&gt;0,SUM(EB7,EC7),"")</f>
        <v>29.900000000000002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17.399999999999999</v>
      </c>
      <c r="QF7" s="23">
        <f>IF($CU7="P",CB7,(CB7+AY7)/2)</f>
        <v>5.65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17.350000000000001</v>
      </c>
      <c r="QJ7" s="23">
        <f>IF($CU7="P",CF7,(CF7+BC7)/2)</f>
        <v>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17.299999999999997</v>
      </c>
      <c r="QN7" s="23">
        <f>IF($CU7="P",CJ7,(CJ7+BG7)/2)</f>
        <v>7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5.9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15.8</v>
      </c>
      <c r="QV7" s="23">
        <f>IF($CU7="P",CR7,(CR7+BO7)/2)</f>
        <v>5.0999999999999996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11.65</v>
      </c>
      <c r="RA7" s="41">
        <f>IF(SUM(QE7:QF7,QH7:QJ7,QL7)-QG7-QK7&gt;0,SUM(QE7:QF7,QH7:QJ7,QL7)-QG7-QK7,"")</f>
        <v>46.4</v>
      </c>
      <c r="RB7" s="41">
        <f>IF(SUM(QM7:QN7,QP7)-QO7&gt;0,SUM(QM7:QN7,QP7)-QO7,"")</f>
        <v>24.299999999999997</v>
      </c>
      <c r="RC7" s="41">
        <f>IF(SUM(QF7,QJ7,QN7)&gt;0,SUM(QF7,QJ7,QN7),"")</f>
        <v>18.649999999999999</v>
      </c>
      <c r="RD7" s="41">
        <f>IF(SUM(RA7,RB7)&gt;0,SUM(RA7,RB7),"")</f>
        <v>70.699999999999989</v>
      </c>
      <c r="RE7" s="41">
        <f>IF(SUM(QR7,QV7)&gt;0,SUM(QR7,QV7),"")</f>
        <v>11</v>
      </c>
      <c r="RF7" s="41">
        <f>IF(SUM(QQ7:QR7,QT7:QV7,QX7)-SUM(QS7,QW7)&gt;0,SUM(QQ7:QR7,QT7:QV7,QX7)-SUM(QS7,QW7),"")</f>
        <v>44.45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>SUM(J8:R8)+SUM(J8:N8)*0.0000001+SUM(J8)*0.0000000000001</f>
        <v>162.20001101000452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23.3</v>
      </c>
      <c r="O8" s="8" t="str">
        <f>IF(N8=0,"",IF(N8=CX8,$CA$1,IF(N8=BU8,$AX$1,IF(N8=AR8,$U$1,""))))</f>
        <v>2023 Domestic 3rd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>IF(SUM(V8,Z8)&gt;0,SUM(V8,Z8),"")</f>
        <v>12.3</v>
      </c>
      <c r="AQ8" s="41">
        <f>IF(SUM(U8:V8,X8:Z8,AB8)-W8-AA8&gt;0,SUM(U8:V8,X8:Z8,AB8)-W8-AA8,"")</f>
        <v>45.2</v>
      </c>
      <c r="AR8" s="41">
        <f>IF(SUM(AC8:AD8,AF8)-AE8&gt;0,SUM(AC8:AD8,AF8)-AE8,"")</f>
        <v>22.5</v>
      </c>
      <c r="AS8" s="41">
        <f>IF(SUM(V8,Z8,AD8)&gt;0,SUM(V8,Z8,AD8),"")</f>
        <v>18.5</v>
      </c>
      <c r="AT8" s="41">
        <f>IF(SUM(AQ8,AR8)&gt;0,SUM(AQ8,AR8),"")</f>
        <v>67.7</v>
      </c>
      <c r="AU8" s="41">
        <f>IF(SUM(AH8,AL8)&gt;0,SUM(AH8,AL8),"")</f>
        <v>9</v>
      </c>
      <c r="AV8" s="41">
        <f>IF(SUM(AG8:AH8,AJ8:AL8,AN8)-SUM(AI8,AM8)&gt;0,SUM(AG8:AH8,AJ8:AL8,AN8)-SUM(AI8,AM8),"")</f>
        <v>38.300000000000004</v>
      </c>
      <c r="AW8" s="41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8"/>
      <c r="CV8" s="41">
        <f>IF(SUM(CB8,CF8)&gt;0,SUM(CB8,CF8),"")</f>
        <v>9.6</v>
      </c>
      <c r="CW8" s="41">
        <f>IF(SUM(CA8:CB8,CD8:CF8,CH8)-CC8-CG8&gt;0,SUM(CA8:CB8,CD8:CF8,CH8)-CC8-CG8,"")</f>
        <v>41.6</v>
      </c>
      <c r="CX8" s="41">
        <f>IF(SUM(CI8:CJ8,CL8)-CK8&gt;0,SUM(CI8:CJ8,CL8)-CK8,"")</f>
        <v>23.3</v>
      </c>
      <c r="CY8" s="41">
        <f>IF(SUM(CB8,CF8,CJ8)&gt;0,SUM(CB8,CF8,CJ8),"")</f>
        <v>15.8</v>
      </c>
      <c r="CZ8" s="41">
        <f>IF(SUM(CW8,CX8)&gt;0,SUM(CW8,CX8),"")</f>
        <v>64.900000000000006</v>
      </c>
      <c r="DA8" s="41">
        <f>IF(SUM(CN8,CR8)&gt;0,SUM(CN8,CR8),"")</f>
        <v>9.4</v>
      </c>
      <c r="DB8" s="41">
        <f>IF(SUM(CM8:CN8,CP8:CR8,CT8)-SUM(CO8,CS8)&gt;0,SUM(CM8:CN8,CP8:CR8,CT8)-SUM(CO8,CS8),"")</f>
        <v>39.5</v>
      </c>
      <c r="DC8" s="41">
        <f>IF(SUM(CW8,CX8,DB8)&gt;0,SUM(CW8,CX8,DB8),"")</f>
        <v>104.4</v>
      </c>
      <c r="DD8" s="52">
        <f>IF(MAX(EB8,FD8,GF8,HH8,IJ8,JL8,KN8,LP8,MR8,NT8,OV8,PX8)-IF(L8="",0,L8)&gt;0.001,MAX(EB8,FD8,GF8,HH8,IJ8,JL8,KN8,LP8,MR8,NT8,OV8,PX8)-IF(L8="",0,L8),"")</f>
        <v>6.0000000000000071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7.4</v>
      </c>
      <c r="GF8" s="41">
        <f>IF(SUM(FK8:FL8,FN8:FP8,FR8)-FM8-FQ8&gt;0,SUM(FK8:FL8,FN8:FP8,FR8)-FM8-FQ8,"")</f>
        <v>37.699999999999996</v>
      </c>
      <c r="GG8" s="41" t="str">
        <f>IF(SUM(FS8:FT8,FV8)-FU8&gt;0,SUM(FS8:FT8,FV8)-FU8,"")</f>
        <v/>
      </c>
      <c r="GH8" s="41">
        <f>IF(SUM(FL8,FP8,FT8)&gt;0,SUM(FL8,FP8,FT8),"")</f>
        <v>7.4</v>
      </c>
      <c r="GI8" s="41">
        <f>IF(SUM(GF8,GG8)&gt;0,SUM(GF8,GG8),"")</f>
        <v>37.699999999999996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12.8</v>
      </c>
      <c r="IJ8" s="41">
        <f>IF(SUM(HO8:HP8,HR8:HT8,HV8)-HQ8-HU8&gt;0,SUM(HO8:HP8,HR8:HT8,HV8)-HQ8-HU8,"")</f>
        <v>47.600000000000009</v>
      </c>
      <c r="IK8" s="41" t="str">
        <f>IF(SUM(HW8:HX8,HZ8)-HY8&gt;0,SUM(HW8:HX8,HZ8)-HY8,"")</f>
        <v/>
      </c>
      <c r="IL8" s="41">
        <f>IF(SUM(HP8,HT8,HX8)&gt;0,SUM(HP8,HT8,HX8),"")</f>
        <v>12.8</v>
      </c>
      <c r="IM8" s="41">
        <f>IF(SUM(IJ8,IK8)&gt;0,SUM(IJ8,IK8),"")</f>
        <v>47.600000000000009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</v>
      </c>
      <c r="QF8" s="23">
        <f>IF($CU8="P",CB8,(CB8+AY8)/2)</f>
        <v>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16.05</v>
      </c>
      <c r="QJ8" s="23">
        <f>IF($CU8="P",CF8,(CF8+BC8)/2)</f>
        <v>4.4000000000000004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16.850000000000001</v>
      </c>
      <c r="QN8" s="23">
        <f>IF($CU8="P",CJ8,(CJ8+BG8)/2)</f>
        <v>6.2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15.05</v>
      </c>
      <c r="QR8" s="23">
        <f>IF($CU8="P",CN8,(CN8+BK8)/2)</f>
        <v>4.6500000000000004</v>
      </c>
      <c r="QS8" s="23">
        <f>IF($CU8="P",CO8,(CO8+BL8)/2)</f>
        <v>0.1</v>
      </c>
      <c r="QT8" s="23">
        <f>IF($CU8="P",CP8,(CP8+BM8)/2)</f>
        <v>0</v>
      </c>
      <c r="QU8" s="23">
        <f>IF($CU8="P",CQ8,(CQ8+BN8)/2)</f>
        <v>17.2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9.4</v>
      </c>
      <c r="RA8" s="41">
        <f>IF(SUM(QE8:QF8,QH8:QJ8,QL8)-QG8-QK8&gt;0,SUM(QE8:QF8,QH8:QJ8,QL8)-QG8-QK8,"")</f>
        <v>41.449999999999996</v>
      </c>
      <c r="RB8" s="41">
        <f>IF(SUM(QM8:QN8,QP8)-QO8&gt;0,SUM(QM8:QN8,QP8)-QO8,"")</f>
        <v>23.05</v>
      </c>
      <c r="RC8" s="41">
        <f>IF(SUM(QF8,QJ8,QN8)&gt;0,SUM(QF8,QJ8,QN8),"")</f>
        <v>15.600000000000001</v>
      </c>
      <c r="RD8" s="41">
        <f>IF(SUM(RA8,RB8)&gt;0,SUM(RA8,RB8),"")</f>
        <v>64.5</v>
      </c>
      <c r="RE8" s="41">
        <f>IF(SUM(QR8,QV8)&gt;0,SUM(QR8,QV8),"")</f>
        <v>10.65</v>
      </c>
      <c r="RF8" s="41">
        <f>IF(SUM(QQ8:QR8,QT8:QV8,QX8)-SUM(QS8,QW8)&gt;0,SUM(QQ8:QR8,QT8:QV8,QX8)-SUM(QS8,QW8),"")</f>
        <v>42.800000000000004</v>
      </c>
      <c r="RG8" s="41">
        <f>IF(SUM(RA8,RB8,RF8)&gt;0,SUM(RA8,RB8,RF8),"")</f>
        <v>107.30000000000001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>SUM(J9:R9)+SUM(J9:N9)*0.0000001+SUM(J9)*0.0000000000001</f>
        <v>161.10001141000453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23.9</v>
      </c>
      <c r="O9" s="8" t="str">
        <f>IF(N9=0,"",IF(N9=CX9,$CA$1,IF(N9=BU9,$AX$1,IF(N9=AR9,$U$1,""))))</f>
        <v>2023 Domestic 3rd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>IF(SUM(V9,Z9)&gt;0,SUM(V9,Z9),"")</f>
        <v/>
      </c>
      <c r="AQ9" s="41" t="str">
        <f>IF(SUM(U9:V9,X9:Z9,AB9)-W9-AA9&gt;0,SUM(U9:V9,X9:Z9,AB9)-W9-AA9,"")</f>
        <v/>
      </c>
      <c r="AR9" s="41" t="str">
        <f>IF(SUM(AC9:AD9,AF9)-AE9&gt;0,SUM(AC9:AD9,AF9)-AE9,"")</f>
        <v/>
      </c>
      <c r="AS9" s="41" t="str">
        <f>IF(SUM(V9,Z9,AD9)&gt;0,SUM(V9,Z9,AD9),"")</f>
        <v/>
      </c>
      <c r="AT9" s="41" t="str">
        <f>IF(SUM(AQ9,AR9)&gt;0,SUM(AQ9,AR9),"")</f>
        <v/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8"/>
      <c r="CV9" s="41">
        <f>IF(SUM(CB9,CF9)&gt;0,SUM(CB9,CF9),"")</f>
        <v>10.6</v>
      </c>
      <c r="CW9" s="41">
        <f>IF(SUM(CA9:CB9,CD9:CF9,CH9)-CC9-CG9&gt;0,SUM(CA9:CB9,CD9:CF9,CH9)-CC9-CG9,"")</f>
        <v>44.9</v>
      </c>
      <c r="CX9" s="41">
        <f>IF(SUM(CI9:CJ9,CL9)-CK9&gt;0,SUM(CI9:CJ9,CL9)-CK9,"")</f>
        <v>23.9</v>
      </c>
      <c r="CY9" s="41">
        <f>IF(SUM(CB9,CF9,CJ9)&gt;0,SUM(CB9,CF9,CJ9),"")</f>
        <v>16.100000000000001</v>
      </c>
      <c r="CZ9" s="41">
        <f>IF(SUM(CW9,CX9)&gt;0,SUM(CW9,CX9),"")</f>
        <v>68.8</v>
      </c>
      <c r="DA9" s="41">
        <f>IF(SUM(CN9,CR9)&gt;0,SUM(CN9,CR9),"")</f>
        <v>12</v>
      </c>
      <c r="DB9" s="41">
        <f>IF(SUM(CM9:CN9,CP9:CR9,CT9)-SUM(CO9,CS9)&gt;0,SUM(CM9:CN9,CP9:CR9,CT9)-SUM(CO9,CS9),"")</f>
        <v>46.6</v>
      </c>
      <c r="DC9" s="41">
        <f>IF(SUM(CW9,CX9,DB9)&gt;0,SUM(CW9,CX9,DB9),"")</f>
        <v>115.4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17.2</v>
      </c>
      <c r="QF9" s="23">
        <f>IF($CU9="P",CB9,(CB9+AY9)/2)</f>
        <v>5.3</v>
      </c>
      <c r="QG9" s="23">
        <f>IF($CU9="P",CC9,(CC9+AZ9)/2)</f>
        <v>0.30000000000000004</v>
      </c>
      <c r="QH9" s="23">
        <f>IF($CU9="P",CD9,(CD9+BA9)/2)</f>
        <v>0.15</v>
      </c>
      <c r="QI9" s="23">
        <f>IF($CU9="P",CE9,(CE9+BB9)/2)</f>
        <v>17.3</v>
      </c>
      <c r="QJ9" s="23">
        <f>IF($CU9="P",CF9,(CF9+BC9)/2)</f>
        <v>5.3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17.7</v>
      </c>
      <c r="QN9" s="23">
        <f>IF($CU9="P",CJ9,(CJ9+BG9)/2)</f>
        <v>5.5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17.700000000000003</v>
      </c>
      <c r="QV9" s="23">
        <f>IF($CU9="P",CR9,(CR9+BO9)/2)</f>
        <v>5.3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10.6</v>
      </c>
      <c r="RA9" s="41">
        <f>IF(SUM(QE9:QF9,QH9:QJ9,QL9)-QG9-QK9&gt;0,SUM(QE9:QF9,QH9:QJ9,QL9)-QG9-QK9,"")</f>
        <v>45.1</v>
      </c>
      <c r="RB9" s="41">
        <f>IF(SUM(QM9:QN9,QP9)-QO9&gt;0,SUM(QM9:QN9,QP9)-QO9,"")</f>
        <v>23.249999999999996</v>
      </c>
      <c r="RC9" s="41">
        <f>IF(SUM(QF9,QJ9,QN9)&gt;0,SUM(QF9,QJ9,QN9),"")</f>
        <v>16.100000000000001</v>
      </c>
      <c r="RD9" s="41">
        <f>IF(SUM(RA9,RB9)&gt;0,SUM(RA9,RB9),"")</f>
        <v>68.349999999999994</v>
      </c>
      <c r="RE9" s="41">
        <f>IF(SUM(QR9,QV9)&gt;0,SUM(QR9,QV9),"")</f>
        <v>11.3</v>
      </c>
      <c r="RF9" s="41">
        <f>IF(SUM(QQ9:QR9,QT9:QV9,QX9)-SUM(QS9,QW9)&gt;0,SUM(QQ9:QR9,QT9:QV9,QX9)-SUM(QS9,QW9),"")</f>
        <v>46.8</v>
      </c>
      <c r="RG9" s="41">
        <f>IF(SUM(RA9,RB9,RF9)&gt;0,SUM(RA9,RB9,RF9),"")</f>
        <v>115.14999999999999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8.8000000000000007</v>
      </c>
      <c r="GF10" s="41">
        <f>IF(SUM(FK10:FL10,FN10:FP10,FR10)-FM10-FQ10&gt;0,SUM(FK10:FL10,FN10:FP10,FR10)-FM10-FQ10,"")</f>
        <v>41</v>
      </c>
      <c r="GG10" s="41" t="str">
        <f>IF(SUM(FS10:FT10,FV10)-FU10&gt;0,SUM(FS10:FT10,FV10)-FU10,"")</f>
        <v/>
      </c>
      <c r="GH10" s="41">
        <f>IF(SUM(FL10,FP10,FT10)&gt;0,SUM(FL10,FP10,FT10),"")</f>
        <v>8.8000000000000007</v>
      </c>
      <c r="GI10" s="41">
        <f>IF(SUM(GF10,GG10)&gt;0,SUM(GF10,GG10),"")</f>
        <v>41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6.6</v>
      </c>
      <c r="IJ10" s="41">
        <f>IF(SUM(HO10:HP10,HR10:HT10,HV10)-HQ10-HU10&gt;0,SUM(HO10:HP10,HR10:HT10,HV10)-HQ10-HU10,"")</f>
        <v>38.099999999999994</v>
      </c>
      <c r="IK10" s="41" t="str">
        <f>IF(SUM(HW10:HX10,HZ10)-HY10&gt;0,SUM(HW10:HX10,HZ10)-HY10,"")</f>
        <v/>
      </c>
      <c r="IL10" s="41">
        <f>IF(SUM(HP10,HT10,HX10)&gt;0,SUM(HP10,HT10,HX10),"")</f>
        <v>6.6</v>
      </c>
      <c r="IM10" s="41">
        <f>IF(SUM(IJ10,IK10)&gt;0,SUM(IJ10,IK10),"")</f>
        <v>38.099999999999994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103.40000636000414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178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179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184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220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240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/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147</v>
      </c>
      <c r="C5" s="4" t="s">
        <v>5</v>
      </c>
      <c r="D5" s="4">
        <v>2003</v>
      </c>
      <c r="E5" s="9">
        <f>SUM(J5:R5)+SUM(J5:N5)*0.0000001+SUM(J5)*0.0000000000001</f>
        <v>154.80001093000445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8"/>
      <c r="AP5" s="41">
        <f>IF(SUM(V5,Z5)&gt;0,SUM(V5,Z5),"")</f>
        <v>6.5</v>
      </c>
      <c r="AQ5" s="41">
        <f>IF(SUM(U5:V5,X5:Z5,AB5)-W5-AA5&gt;0,SUM(U5:V5,X5:Z5,AB5)-W5-AA5,"")</f>
        <v>40.800000000000004</v>
      </c>
      <c r="AR5" s="41">
        <f>IF(SUM(AC5:AD5,AF5)-AE5&gt;0,SUM(AC5:AD5,AF5)-AE5,"")</f>
        <v>18</v>
      </c>
      <c r="AS5" s="41">
        <f>IF(SUM(V5,Z5,AD5)&gt;0,SUM(V5,Z5,AD5),"")</f>
        <v>8.4</v>
      </c>
      <c r="AT5" s="41">
        <f>IF(SUM(AQ5,AR5)&gt;0,SUM(AQ5,AR5),"")</f>
        <v>58.800000000000004</v>
      </c>
      <c r="AU5" s="41">
        <f>IF(SUM(AH5,AL5)&gt;0,SUM(AH5,AL5),"")</f>
        <v>5.8</v>
      </c>
      <c r="AV5" s="41">
        <f>IF(SUM(AG5:AH5,AJ5:AL5,AN5)-SUM(AI5,AM5)&gt;0,SUM(AG5:AH5,AJ5:AL5,AN5)-SUM(AI5,AM5),"")</f>
        <v>39.599999999999987</v>
      </c>
      <c r="AW5" s="41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2">
        <v>17.2</v>
      </c>
      <c r="CN5" s="62">
        <v>4.3499999999999996</v>
      </c>
      <c r="CO5" s="62">
        <v>0.1</v>
      </c>
      <c r="CP5" s="62">
        <v>0.44999999999999996</v>
      </c>
      <c r="CQ5" s="62">
        <v>16.850000000000001</v>
      </c>
      <c r="CR5" s="62">
        <v>3.25</v>
      </c>
      <c r="CS5" s="62">
        <v>0</v>
      </c>
      <c r="CT5" s="62">
        <v>0.44999999999999996</v>
      </c>
      <c r="CU5" s="28"/>
      <c r="CV5" s="41">
        <f>IF(SUM(CB5,CF5)&gt;0,SUM(CB5,CF5),"")</f>
        <v>8.8999999999999986</v>
      </c>
      <c r="CW5" s="41">
        <f>IF(SUM(CA5:CB5,CD5:CF5,CH5)-CC5-CG5&gt;0,SUM(CA5:CB5,CD5:CF5,CH5)-CC5-CG5,"")</f>
        <v>43.500000000000007</v>
      </c>
      <c r="CX5" s="41">
        <f>IF(SUM(CI5:CJ5,CL5)-CK5&gt;0,SUM(CI5:CJ5,CL5)-CK5,"")</f>
        <v>18.2</v>
      </c>
      <c r="CY5" s="41">
        <f>IF(SUM(CB5,CF5,CJ5)&gt;0,SUM(CB5,CF5,CJ5),"")</f>
        <v>10.799999999999999</v>
      </c>
      <c r="CZ5" s="41">
        <f>IF(SUM(CW5,CX5)&gt;0,SUM(CW5,CX5),"")</f>
        <v>61.7</v>
      </c>
      <c r="DA5" s="64">
        <f>IF(SUM(CN5,CR5)&gt;0,SUM(CN5,CR5),"")</f>
        <v>7.6</v>
      </c>
      <c r="DB5" s="64">
        <f>IF(SUM(CM5:CN5,CP5:CR5,CT5)-SUM(CO5,CS5)&gt;0,SUM(CM5:CN5,CP5:CR5,CT5)-SUM(CO5,CS5),"")</f>
        <v>42.449999999999996</v>
      </c>
      <c r="DC5" s="41">
        <f>IF(SUM(CW5,CX5,DB5)&gt;0,SUM(CW5,CX5,DB5),"")</f>
        <v>104.15</v>
      </c>
      <c r="DD5" s="52">
        <f>IF(MAX(EB5,FD5,GF5,HH5,IJ5,JL5,KN5,LP5,MR5,NT5,OV5,PX5)-IF(L5="",0,L5)&gt;0.001,MAX(EB5,FD5,GF5,HH5,IJ5,JL5,KN5,LP5,MR5,NT5,OV5,PX5)-IF(L5="",0,L5),"")</f>
        <v>0.19999999999998863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17.45</v>
      </c>
      <c r="QF5" s="23">
        <f>IF($CU5="P",CB5,(CB5+AY5)/2)</f>
        <v>4.3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17.05</v>
      </c>
      <c r="QJ5" s="23">
        <f>IF($CU5="P",CF5,(CF5+BC5)/2)</f>
        <v>4.6999999999999993</v>
      </c>
      <c r="QK5" s="23">
        <f>IF($CU5="P",CG5,(CG5+BD5)/2)</f>
        <v>0.30000000000000004</v>
      </c>
      <c r="QL5" s="23">
        <f>IF($CU5="P",CH5,(CH5+BE5)/2)</f>
        <v>0.6</v>
      </c>
      <c r="QM5" s="23">
        <f>IF($CU5="P",CI5,(CI5+BF5)/2)</f>
        <v>16.350000000000001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17.299999999999997</v>
      </c>
      <c r="QR5" s="23">
        <f>IF($CU5="P",CN5,(CN5+BK5)/2)</f>
        <v>4.5749999999999993</v>
      </c>
      <c r="QS5" s="23">
        <f>IF($CU5="P",CO5,(CO5+BL5)/2)</f>
        <v>0.05</v>
      </c>
      <c r="QT5" s="23">
        <f>IF($CU5="P",CP5,(CP5+BM5)/2)</f>
        <v>0.52499999999999991</v>
      </c>
      <c r="QU5" s="23">
        <f>IF($CU5="P",CQ5,(CQ5+BN5)/2)</f>
        <v>17.075000000000003</v>
      </c>
      <c r="QV5" s="23">
        <f>IF($CU5="P",CR5,(CR5+BO5)/2)</f>
        <v>3.9249999999999998</v>
      </c>
      <c r="QW5" s="23">
        <f>IF($CU5="P",CS5,(CS5+BP5)/2)</f>
        <v>0</v>
      </c>
      <c r="QX5" s="23">
        <f>IF($CU5="P",CT5,(CT5+BQ5)/2)</f>
        <v>0.52499999999999991</v>
      </c>
      <c r="QY5" s="28" t="s">
        <v>57</v>
      </c>
      <c r="QZ5" s="41">
        <f>IF(SUM(QF5,QJ5)&gt;0,SUM(QF5,QJ5),"")</f>
        <v>9</v>
      </c>
      <c r="RA5" s="41">
        <f>IF(SUM(QE5:QF5,QH5:QJ5,QL5)-QG5-QK5&gt;0,SUM(QE5:QF5,QH5:QJ5,QL5)-QG5-QK5,"")</f>
        <v>44.1</v>
      </c>
      <c r="RB5" s="41">
        <f>IF(SUM(QM5:QN5,QP5)-QO5&gt;0,SUM(QM5:QN5,QP5)-QO5,"")</f>
        <v>19.650000000000002</v>
      </c>
      <c r="RC5" s="41">
        <f>IF(SUM(QF5,QJ5,QN5)&gt;0,SUM(QF5,QJ5,QN5),"")</f>
        <v>12</v>
      </c>
      <c r="RD5" s="41">
        <f>IF(SUM(RA5,RB5)&gt;0,SUM(RA5,RB5),"")</f>
        <v>63.75</v>
      </c>
      <c r="RE5" s="41">
        <f>IF(SUM(QR5,QV5)&gt;0,SUM(QR5,QV5),"")</f>
        <v>8.5</v>
      </c>
      <c r="RF5" s="41">
        <f>IF(SUM(QQ5:QR5,QT5:QV5,QX5)-SUM(QS5,QW5)&gt;0,SUM(QQ5:QR5,QT5:QV5,QX5)-SUM(QS5,QW5),"")</f>
        <v>43.874999999999993</v>
      </c>
      <c r="RG5" s="41">
        <f>IF(SUM(RA5,RB5,RF5)&gt;0,SUM(RA5,RB5,RF5),"")</f>
        <v>107.625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174</v>
      </c>
      <c r="C6" s="4" t="s">
        <v>5</v>
      </c>
      <c r="D6" s="4">
        <v>2003</v>
      </c>
      <c r="E6" s="9">
        <f>SUM(J6:R6)+SUM(J6:N6)*0.0000001+SUM(J6)*0.0000000000001</f>
        <v>154.00001087000444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44.300000000000004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8"/>
      <c r="AP6" s="41">
        <f>IF(SUM(V6,Z6)&gt;0,SUM(V6,Z6),"")</f>
        <v>5.8</v>
      </c>
      <c r="AQ6" s="41">
        <f>IF(SUM(U6:V6,X6:Z6,AB6)-W6-AA6&gt;0,SUM(U6:V6,X6:Z6,AB6)-W6-AA6,"")</f>
        <v>39.9</v>
      </c>
      <c r="AR6" s="41">
        <f>IF(SUM(AC6:AD6,AF6)-AE6&gt;0,SUM(AC6:AD6,AF6)-AE6,"")</f>
        <v>21.3</v>
      </c>
      <c r="AS6" s="41">
        <f>IF(SUM(V6,Z6,AD6)&gt;0,SUM(V6,Z6,AD6),"")</f>
        <v>9.8999999999999986</v>
      </c>
      <c r="AT6" s="41">
        <f>IF(SUM(AQ6,AR6)&gt;0,SUM(AQ6,AR6),"")</f>
        <v>61.2</v>
      </c>
      <c r="AU6" s="41">
        <f>IF(SUM(AH6,AL6)&gt;0,SUM(AH6,AL6),"")</f>
        <v>7.3</v>
      </c>
      <c r="AV6" s="41">
        <f>IF(SUM(AG6:AH6,AJ6:AL6,AN6)-SUM(AI6,AM6)&gt;0,SUM(AG6:AH6,AJ6:AL6,AN6)-SUM(AI6,AM6),"")</f>
        <v>42.800000000000011</v>
      </c>
      <c r="AW6" s="41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9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63">
        <v>0.6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44.300000000000004</v>
      </c>
      <c r="CX6" s="41">
        <f>IF(SUM(CI6:CJ6,CL6)-CK6&gt;0,SUM(CI6:CJ6,CL6)-CK6,"")</f>
        <v>20.200000000000003</v>
      </c>
      <c r="CY6" s="41">
        <f>IF(SUM(CB6,CF6,CJ6)&gt;0,SUM(CB6,CF6,CJ6),"")</f>
        <v>13.499999999999998</v>
      </c>
      <c r="CZ6" s="41">
        <f>IF(SUM(CW6,CX6)&gt;0,SUM(CW6,CX6),"")</f>
        <v>64.5</v>
      </c>
      <c r="DA6" s="41">
        <f>IF(SUM(CN6,CR6)&gt;0,SUM(CN6,CR6),"")</f>
        <v>8.6999999999999993</v>
      </c>
      <c r="DB6" s="41">
        <f>IF(SUM(CM6:CN6,CP6:CR6,CT6)-SUM(CO6,CS6)&gt;0,SUM(CM6:CN6,CP6:CR6,CT6)-SUM(CO6,CS6),"")</f>
        <v>41.4</v>
      </c>
      <c r="DC6" s="41">
        <f>IF(SUM(CW6,CX6,DB6)&gt;0,SUM(CW6,CX6,DB6),"")</f>
        <v>105.9</v>
      </c>
      <c r="DD6" s="52">
        <f>IF(MAX(EB6,FD6,GF6,HH6,IJ6,JL6,KN6,LP6,MR6,NT6,OV6,PX6)-IF(L6="",0,L6)&gt;0.001,MAX(EB6,FD6,GF6,HH6,IJ6,JL6,KN6,LP6,MR6,NT6,OV6,PX6)-IF(L6="",0,L6),"")</f>
        <v>0.69999999999999574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17.350000000000001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16.45</v>
      </c>
      <c r="QJ6" s="23">
        <f>IF($CU6="P",CF6,(CF6+BC6)/2)</f>
        <v>4.5999999999999996</v>
      </c>
      <c r="QK6" s="23">
        <f>IF($CU6="P",CG6,(CG6+BD6)/2)</f>
        <v>0</v>
      </c>
      <c r="QL6" s="23">
        <f>IF($CU6="P",CH6,(CH6+BE6)/2)</f>
        <v>0.6</v>
      </c>
      <c r="QM6" s="23">
        <f>IF($CU6="P",CI6,(CI6+BF6)/2)</f>
        <v>15.65</v>
      </c>
      <c r="QN6" s="23">
        <f>IF($CU6="P",CJ6,(CJ6+BG6)/2)</f>
        <v>4.5999999999999996</v>
      </c>
      <c r="QO6" s="23">
        <f>IF($CU6="P",CK6,(CK6+BH6)/2)</f>
        <v>0</v>
      </c>
      <c r="QP6" s="23">
        <f>IF($CU6="P",CL6,(CL6+BI6)/2)</f>
        <v>0.6</v>
      </c>
      <c r="QQ6" s="23">
        <f>IF($CU6="P",CM6,(CM6+BJ6)/2)</f>
        <v>15.899999999999999</v>
      </c>
      <c r="QR6" s="23">
        <f>IF($CU6="P",CN6,(CN6+BK6)/2)</f>
        <v>4.25</v>
      </c>
      <c r="QS6" s="23">
        <f>IF($CU6="P",CO6,(CO6+BL6)/2)</f>
        <v>0.2</v>
      </c>
      <c r="QT6" s="23">
        <f>IF($CU6="P",CP6,(CP6+BM6)/2)</f>
        <v>0.44999999999999996</v>
      </c>
      <c r="QU6" s="23">
        <f>IF($CU6="P",CQ6,(CQ6+BN6)/2)</f>
        <v>17.600000000000001</v>
      </c>
      <c r="QV6" s="23">
        <f>IF($CU6="P",CR6,(CR6+BO6)/2)</f>
        <v>4.55</v>
      </c>
      <c r="QW6" s="23">
        <f>IF($CU6="P",CS6,(CS6+BP6)/2)</f>
        <v>0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8.8999999999999986</v>
      </c>
      <c r="RA6" s="41">
        <f>IF(SUM(QE6:QF6,QH6:QJ6,QL6)-QG6-QK6&gt;0,SUM(QE6:QF6,QH6:QJ6,QL6)-QG6-QK6,"")</f>
        <v>43.600000000000009</v>
      </c>
      <c r="RB6" s="41">
        <f>IF(SUM(QM6:QN6,QP6)-QO6&gt;0,SUM(QM6:QN6,QP6)-QO6,"")</f>
        <v>20.85</v>
      </c>
      <c r="RC6" s="41">
        <f>IF(SUM(QF6,QJ6,QN6)&gt;0,SUM(QF6,QJ6,QN6),"")</f>
        <v>13.499999999999998</v>
      </c>
      <c r="RD6" s="41">
        <f>IF(SUM(RA6,RB6)&gt;0,SUM(RA6,RB6),"")</f>
        <v>64.450000000000017</v>
      </c>
      <c r="RE6" s="41">
        <f>IF(SUM(QR6,QV6)&gt;0,SUM(QR6,QV6),"")</f>
        <v>8.8000000000000007</v>
      </c>
      <c r="RF6" s="41">
        <f>IF(SUM(QQ6:QR6,QT6:QV6,QX6)-SUM(QS6,QW6)&gt;0,SUM(QQ6:QR6,QT6:QV6,QX6)-SUM(QS6,QW6),"")</f>
        <v>43</v>
      </c>
      <c r="RG6" s="41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237</v>
      </c>
      <c r="C7" s="4" t="s">
        <v>5</v>
      </c>
      <c r="D7" s="4">
        <v>2006</v>
      </c>
      <c r="E7" s="9">
        <f>SUM(J7:R7)+SUM(J7:N7)*0.0000001+SUM(J7)*0.0000000000001</f>
        <v>152.90001093000438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Domestic 3rd Trial</v>
      </c>
      <c r="P7" s="8">
        <f>IF(MAX(AV7,BY7,DB7)&gt;0,MAX(AV7,BY7,DB7),0)</f>
        <v>43.600000000000009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8"/>
      <c r="AP7" s="41">
        <f>IF(SUM(V7,Z7)&gt;0,SUM(V7,Z7),"")</f>
        <v>9.3999999999999986</v>
      </c>
      <c r="AQ7" s="41">
        <f>IF(SUM(U7:V7,X7:Z7,AB7)-W7-AA7&gt;0,SUM(U7:V7,X7:Z7,AB7)-W7-AA7,"")</f>
        <v>43.5</v>
      </c>
      <c r="AR7" s="41">
        <f>IF(SUM(AC7:AD7,AF7)-AE7&gt;0,SUM(AC7:AD7,AF7)-AE7,"")</f>
        <v>22.200000000000003</v>
      </c>
      <c r="AS7" s="41">
        <f>IF(SUM(V7,Z7,AD7)&gt;0,SUM(V7,Z7,AD7),"")</f>
        <v>14.2</v>
      </c>
      <c r="AT7" s="41">
        <f>IF(SUM(AQ7,AR7)&gt;0,SUM(AQ7,AR7),"")</f>
        <v>65.7</v>
      </c>
      <c r="AU7" s="41">
        <f>IF(SUM(AH7,AL7)&gt;0,SUM(AH7,AL7),"")</f>
        <v>8.6999999999999993</v>
      </c>
      <c r="AV7" s="41">
        <f>IF(SUM(AG7:AH7,AJ7:AL7,AN7)-SUM(AI7,AM7)&gt;0,SUM(AG7:AH7,AJ7:AL7,AN7)-SUM(AI7,AM7),"")</f>
        <v>43.2</v>
      </c>
      <c r="AW7" s="41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9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8"/>
      <c r="CV7" s="41">
        <f>IF(SUM(CB7,CF7)&gt;0,SUM(CB7,CF7),"")</f>
        <v>9.6</v>
      </c>
      <c r="CW7" s="41">
        <f>IF(SUM(CA7:CB7,CD7:CF7,CH7)-CC7-CG7&gt;0,SUM(CA7:CB7,CD7:CF7,CH7)-CC7-CG7,"")</f>
        <v>43.100000000000009</v>
      </c>
      <c r="CX7" s="41">
        <f>IF(SUM(CI7:CJ7,CL7)-CK7&gt;0,SUM(CI7:CJ7,CL7)-CK7,"")</f>
        <v>22.400000000000002</v>
      </c>
      <c r="CY7" s="41">
        <f>IF(SUM(CB7,CF7,CJ7)&gt;0,SUM(CB7,CF7,CJ7),"")</f>
        <v>14.6</v>
      </c>
      <c r="CZ7" s="41">
        <f>IF(SUM(CW7,CX7)&gt;0,SUM(CW7,CX7),"")</f>
        <v>65.500000000000014</v>
      </c>
      <c r="DA7" s="41">
        <f>IF(SUM(CN7,CR7)&gt;0,SUM(CN7,CR7),"")</f>
        <v>9.3999999999999986</v>
      </c>
      <c r="DB7" s="41">
        <f>IF(SUM(CM7:CN7,CP7:CR7,CT7)-SUM(CO7,CS7)&gt;0,SUM(CM7:CN7,CP7:CR7,CT7)-SUM(CO7,CS7),"")</f>
        <v>43.600000000000009</v>
      </c>
      <c r="DC7" s="41">
        <f>IF(SUM(CW7,CX7,DB7)&gt;0,SUM(CW7,CX7,DB7),"")</f>
        <v>109.10000000000002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16.850000000000001</v>
      </c>
      <c r="QF7" s="23">
        <f>IF($CU7="P",CB7,(CB7+AY7)/2)</f>
        <v>4.6500000000000004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4.4000000000000004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16.899999999999999</v>
      </c>
      <c r="QR7" s="23">
        <f>IF($CU7="P",CN7,(CN7+BK7)/2)</f>
        <v>4.9000000000000004</v>
      </c>
      <c r="QS7" s="23">
        <f>IF($CU7="P",CO7,(CO7+BL7)/2)</f>
        <v>0</v>
      </c>
      <c r="QT7" s="23">
        <f>IF($CU7="P",CP7,(CP7+BM7)/2)</f>
        <v>0.6</v>
      </c>
      <c r="QU7" s="23">
        <f>IF($CU7="P",CQ7,(CQ7+BN7)/2)</f>
        <v>16.3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9.35</v>
      </c>
      <c r="RA7" s="41">
        <f>IF(SUM(QE7:QF7,QH7:QJ7,QL7)-QG7-QK7&gt;0,SUM(QE7:QF7,QH7:QJ7,QL7)-QG7-QK7,"")</f>
        <v>43.250000000000007</v>
      </c>
      <c r="RB7" s="41">
        <f>IF(SUM(QM7:QN7,QP7)-QO7&gt;0,SUM(QM7:QN7,QP7)-QO7,"")</f>
        <v>21.099999999999998</v>
      </c>
      <c r="RC7" s="41">
        <f>IF(SUM(QF7,QJ7,QN7)&gt;0,SUM(QF7,QJ7,QN7),"")</f>
        <v>13.75</v>
      </c>
      <c r="RD7" s="41">
        <f>IF(SUM(RA7,RB7)&gt;0,SUM(RA7,RB7),"")</f>
        <v>64.350000000000009</v>
      </c>
      <c r="RE7" s="41">
        <f>IF(SUM(QR7,QV7)&gt;0,SUM(QR7,QV7),"")</f>
        <v>8.5</v>
      </c>
      <c r="RF7" s="41">
        <f>IF(SUM(QQ7:QR7,QT7:QV7,QX7)-SUM(QS7,QW7)&gt;0,SUM(QQ7:QR7,QT7:QV7,QX7)-SUM(QS7,QW7),"")</f>
        <v>42.900000000000006</v>
      </c>
      <c r="RG7" s="41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>SUM(J8:R8)+SUM(J8:N8)*0.0000001+SUM(J8)*0.0000000000001</f>
        <v>148.55001050500422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41.65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>IF(SUM(V8,Z8)&gt;0,SUM(V8,Z8),"")</f>
        <v>7.6999999999999993</v>
      </c>
      <c r="AQ8" s="41">
        <f>IF(SUM(U8:V8,X8:Z8,AB8)-W8-AA8&gt;0,SUM(U8:V8,X8:Z8,AB8)-W8-AA8,"")</f>
        <v>41.199999999999996</v>
      </c>
      <c r="AR8" s="41">
        <f>IF(SUM(AC8:AD8,AF8)-AE8&gt;0,SUM(AC8:AD8,AF8)-AE8,"")</f>
        <v>20.84</v>
      </c>
      <c r="AS8" s="41">
        <f>IF(SUM(V8,Z8,AD8)&gt;0,SUM(V8,Z8,AD8),"")</f>
        <v>11.799999999999999</v>
      </c>
      <c r="AT8" s="41">
        <f>IF(SUM(AQ8,AR8)&gt;0,SUM(AQ8,AR8),"")</f>
        <v>62.039999999999992</v>
      </c>
      <c r="AU8" s="41">
        <f>IF(SUM(AH8,AL8)&gt;0,SUM(AH8,AL8),"")</f>
        <v>8</v>
      </c>
      <c r="AV8" s="41">
        <f>IF(SUM(AG8:AH8,AJ8:AL8,AN8)-SUM(AI8,AM8)&gt;0,SUM(AG8:AH8,AJ8:AL8,AN8)-SUM(AI8,AM8),"")</f>
        <v>43.3</v>
      </c>
      <c r="AW8" s="41">
        <f>IF(SUM(AQ8,AR8,AV8)&gt;0,SUM(AQ8,AR8,AV8),"")</f>
        <v>105.33999999999999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>IF(SUM(AY8,BC8)&gt;0,SUM(AY8,BC8),"")</f>
        <v>8.3999999999999986</v>
      </c>
      <c r="BT8" s="11">
        <f>IF(SUM(AX8:AY8,BA8:BC8,BE8)-AZ8-BD8&gt;0,SUM(AX8:AY8,BA8:BC8,BE8)-AZ8-BD8,"")</f>
        <v>42.1</v>
      </c>
      <c r="BU8" s="11">
        <f>IF(SUM(BF8:BG8,BI8)-BH8&gt;0,SUM(BF8:BG8,BI8)-BH8,"")</f>
        <v>21.3</v>
      </c>
      <c r="BV8" s="11">
        <f>IF(SUM(AY8,BC8,BG8)&gt;0,SUM(AY8,BC8,BG8),"")</f>
        <v>12.499999999999998</v>
      </c>
      <c r="BW8" s="11">
        <f>IF(SUM(BT8,BU8)&gt;0,SUM(BT8,BU8),"")</f>
        <v>63.400000000000006</v>
      </c>
      <c r="BX8" s="11">
        <f>IF(SUM(BK8,BO8)&gt;0,SUM(BK8,BO8),"")</f>
        <v>8.3999999999999986</v>
      </c>
      <c r="BY8" s="11">
        <f>IF(SUM(BJ8:BK8,BM8:BO8,BQ8)-SUM(BL8,BP8)&gt;0,SUM(BJ8:BK8,BM8:BO8,BQ8)-SUM(BL8,BP8),"")</f>
        <v>43.5</v>
      </c>
      <c r="BZ8" s="11">
        <f>IF(SUM(BT8,BU8,BY8)&gt;0,SUM(BT8,BU8,BY8),"")</f>
        <v>106.9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>IF(SUM(CB8,CF8)&gt;0,SUM(CB8,CF8),"")</f>
        <v>8.0500000000000007</v>
      </c>
      <c r="CW8" s="41">
        <f>IF(SUM(CA8:CB8,CD8:CF8,CH8)-CC8-CG8&gt;0,SUM(CA8:CB8,CD8:CF8,CH8)-CC8-CG8,"")</f>
        <v>41.65</v>
      </c>
      <c r="CX8" s="41">
        <f>IF(SUM(CI8:CJ8,CL8)-CK8&gt;0,SUM(CI8:CJ8,CL8)-CK8,"")</f>
        <v>21.070000000000004</v>
      </c>
      <c r="CY8" s="41">
        <f>IF(SUM(CB8,CF8,CJ8)&gt;0,SUM(CB8,CF8,CJ8),"")</f>
        <v>12.15</v>
      </c>
      <c r="CZ8" s="41">
        <f>IF(SUM(CW8,CX8)&gt;0,SUM(CW8,CX8),"")</f>
        <v>62.72</v>
      </c>
      <c r="DA8" s="41">
        <f>IF(SUM(CN8,CR8)&gt;0,SUM(CN8,CR8),"")</f>
        <v>8.1999999999999993</v>
      </c>
      <c r="DB8" s="41">
        <f>IF(SUM(CM8:CN8,CP8:CR8,CT8)-SUM(CO8,CS8)&gt;0,SUM(CM8:CN8,CP8:CR8,CT8)-SUM(CO8,CS8),"")</f>
        <v>43.4</v>
      </c>
      <c r="DC8" s="41">
        <f>IF(SUM(CW8,CX8,DB8)&gt;0,SUM(CW8,CX8,DB8),"")</f>
        <v>106.12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IF(SUM(RA8,RB8,RF8)&gt;0,SUM(RA8,RB8,RF8),"")</f>
        <v>106.12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>SUM(J9:R9)+SUM(J9:N9)*0.0000001+SUM(J9)*0.0000000000001</f>
        <v>145.00001026000422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42.2</v>
      </c>
      <c r="K9" s="8" t="str">
        <f>IF(J9=0,"",IF(J9=CW9,$CA$1,IF(J9=BT9,$AX$1,IF(J9=AQ9,$U$1,""))))</f>
        <v>2023 Domestic 3rd Trial</v>
      </c>
      <c r="L9" s="8">
        <f>IF(COUNT(AQ9,BT9,CW9)&gt;1,LARGE((AQ9,BT9,CW9),2),0)</f>
        <v>39.400000000000006</v>
      </c>
      <c r="M9" s="8" t="str">
        <f>IF(L9=0,"",IF(L9=CW9,$CA$1,IF(L9=BT9,$AX$1,IF(L9=AQ9,$U$1,""))))</f>
        <v>2023 Nationals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5.4</v>
      </c>
      <c r="AQ9" s="41">
        <f>IF(SUM(U9:V9,X9:Z9,AB9)-W9-AA9&gt;0,SUM(U9:V9,X9:Z9,AB9)-W9-AA9,"")</f>
        <v>37.6</v>
      </c>
      <c r="AR9" s="41">
        <f>IF(SUM(AC9:AD9,AF9)-AE9&gt;0,SUM(AC9:AD9,AF9)-AE9,"")</f>
        <v>20.3</v>
      </c>
      <c r="AS9" s="41">
        <f>IF(SUM(V9,Z9,AD9)&gt;0,SUM(V9,Z9,AD9),"")</f>
        <v>8.9</v>
      </c>
      <c r="AT9" s="41">
        <f>IF(SUM(AQ9,AR9)&gt;0,SUM(AQ9,AR9),"")</f>
        <v>57.900000000000006</v>
      </c>
      <c r="AU9" s="41">
        <f>IF(SUM(AH9,AL9)&gt;0,SUM(AH9,AL9),"")</f>
        <v>7.4</v>
      </c>
      <c r="AV9" s="41">
        <f>IF(SUM(AG9:AH9,AJ9:AL9,AN9)-SUM(AI9,AM9)&gt;0,SUM(AG9:AH9,AJ9:AL9,AN9)-SUM(AI9,AM9),"")</f>
        <v>41.199999999999996</v>
      </c>
      <c r="AW9" s="41">
        <f>IF(SUM(AQ9,AR9,AV9)&gt;0,SUM(AQ9,AR9,AV9),"")</f>
        <v>99.1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>IF(SUM(AY9,BC9)&gt;0,SUM(AY9,BC9),"")</f>
        <v>7.1999999999999993</v>
      </c>
      <c r="BT9" s="11">
        <f>IF(SUM(AX9:AY9,BA9:BC9,BE9)-AZ9-BD9&gt;0,SUM(AX9:AY9,BA9:BC9,BE9)-AZ9-BD9,"")</f>
        <v>39.400000000000006</v>
      </c>
      <c r="BU9" s="11">
        <f>IF(SUM(BF9:BG9,BI9)-BH9&gt;0,SUM(BF9:BG9,BI9)-BH9,"")</f>
        <v>21</v>
      </c>
      <c r="BV9" s="11">
        <f>IF(SUM(AY9,BC9,BG9)&gt;0,SUM(AY9,BC9,BG9),"")</f>
        <v>11.799999999999999</v>
      </c>
      <c r="BW9" s="11">
        <f>IF(SUM(BT9,BU9)&gt;0,SUM(BT9,BU9),"")</f>
        <v>60.400000000000006</v>
      </c>
      <c r="BX9" s="11">
        <f>IF(SUM(BK9,BO9)&gt;0,SUM(BK9,BO9),"")</f>
        <v>8.6999999999999993</v>
      </c>
      <c r="BY9" s="11">
        <f>IF(SUM(BJ9:BK9,BM9:BO9,BQ9)-SUM(BL9,BP9)&gt;0,SUM(BJ9:BK9,BM9:BO9,BQ9)-SUM(BL9,BP9),"")</f>
        <v>42.400000000000006</v>
      </c>
      <c r="BZ9" s="11">
        <f>IF(SUM(BT9,BU9,BY9)&gt;0,SUM(BT9,BU9,BY9),"")</f>
        <v>102.80000000000001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16.7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8.1999999999999993</v>
      </c>
      <c r="CW9" s="41">
        <f>IF(SUM(CA9:CB9,CD9:CF9,CH9)-CC9-CG9&gt;0,SUM(CA9:CB9,CD9:CF9,CH9)-CC9-CG9,"")</f>
        <v>42.2</v>
      </c>
      <c r="CX9" s="41">
        <f>IF(SUM(CI9:CJ9,CL9)-CK9&gt;0,SUM(CI9:CJ9,CL9)-CK9,"")</f>
        <v>18.8</v>
      </c>
      <c r="CY9" s="41">
        <f>IF(SUM(CB9,CF9,CJ9)&gt;0,SUM(CB9,CF9,CJ9),"")</f>
        <v>10.799999999999999</v>
      </c>
      <c r="CZ9" s="41">
        <f>IF(SUM(CW9,CX9)&gt;0,SUM(CW9,CX9),"")</f>
        <v>61</v>
      </c>
      <c r="DA9" s="41">
        <f>IF(SUM(CN9,CR9)&gt;0,SUM(CN9,CR9),"")</f>
        <v>6.5</v>
      </c>
      <c r="DB9" s="41">
        <f>IF(SUM(CM9:CN9,CP9:CR9,CT9)-SUM(CO9,CS9)&gt;0,SUM(CM9:CN9,CP9:CR9,CT9)-SUM(CO9,CS9),"")</f>
        <v>39.700000000000003</v>
      </c>
      <c r="DC9" s="41">
        <f>IF(SUM(CW9,CX9,DB9)&gt;0,SUM(CW9,CX9,DB9),"")</f>
        <v>100.7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15.9</v>
      </c>
      <c r="QF9" s="23">
        <f>IF($CU9="P",CB9,(CB9+AY9)/2)</f>
        <v>4.5999999999999996</v>
      </c>
      <c r="QG9" s="23">
        <f>IF($CU9="P",CC9,(CC9+AZ9)/2)</f>
        <v>0</v>
      </c>
      <c r="QH9" s="23">
        <f>IF($CU9="P",CD9,(CD9+BA9)/2)</f>
        <v>0.6</v>
      </c>
      <c r="QI9" s="23">
        <f>IF($CU9="P",CE9,(CE9+BB9)/2)</f>
        <v>16.3</v>
      </c>
      <c r="QJ9" s="23">
        <f>IF($CU9="P",CF9,(CF9+BC9)/2)</f>
        <v>3.1</v>
      </c>
      <c r="QK9" s="23">
        <f>IF($CU9="P",CG9,(CG9+BD9)/2)</f>
        <v>0</v>
      </c>
      <c r="QL9" s="23">
        <f>IF($CU9="P",CH9,(CH9+BE9)/2)</f>
        <v>0.3</v>
      </c>
      <c r="QM9" s="23">
        <f>IF($CU9="P",CI9,(CI9+BF9)/2)</f>
        <v>15.7</v>
      </c>
      <c r="QN9" s="23">
        <f>IF($CU9="P",CJ9,(CJ9+BG9)/2)</f>
        <v>3.5999999999999996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16.100000000000001</v>
      </c>
      <c r="QR9" s="23">
        <f>IF($CU9="P",CN9,(CN9+BK9)/2)</f>
        <v>3</v>
      </c>
      <c r="QS9" s="23">
        <f>IF($CU9="P",CO9,(CO9+BL9)/2)</f>
        <v>0</v>
      </c>
      <c r="QT9" s="23">
        <f>IF($CU9="P",CP9,(CP9+BM9)/2)</f>
        <v>0.3</v>
      </c>
      <c r="QU9" s="23">
        <f>IF($CU9="P",CQ9,(CQ9+BN9)/2)</f>
        <v>16.45</v>
      </c>
      <c r="QV9" s="23">
        <f>IF($CU9="P",CR9,(CR9+BO9)/2)</f>
        <v>4.5999999999999996</v>
      </c>
      <c r="QW9" s="23">
        <f>IF($CU9="P",CS9,(CS9+BP9)/2)</f>
        <v>0</v>
      </c>
      <c r="QX9" s="23">
        <f>IF($CU9="P",CT9,(CT9+BQ9)/2)</f>
        <v>0.6</v>
      </c>
      <c r="QY9" s="28" t="s">
        <v>57</v>
      </c>
      <c r="QZ9" s="41">
        <f>IF(SUM(QF9,QJ9)&gt;0,SUM(QF9,QJ9),"")</f>
        <v>7.6999999999999993</v>
      </c>
      <c r="RA9" s="41">
        <f>IF(SUM(QE9:QF9,QH9:QJ9,QL9)-QG9-QK9&gt;0,SUM(QE9:QF9,QH9:QJ9,QL9)-QG9-QK9,"")</f>
        <v>40.800000000000004</v>
      </c>
      <c r="RB9" s="41">
        <f>IF(SUM(QM9:QN9,QP9)-QO9&gt;0,SUM(QM9:QN9,QP9)-QO9,"")</f>
        <v>19.899999999999999</v>
      </c>
      <c r="RC9" s="41">
        <f>IF(SUM(QF9,QJ9,QN9)&gt;0,SUM(QF9,QJ9,QN9),"")</f>
        <v>11.299999999999999</v>
      </c>
      <c r="RD9" s="41">
        <f>IF(SUM(RA9,RB9)&gt;0,SUM(RA9,RB9),"")</f>
        <v>60.7</v>
      </c>
      <c r="RE9" s="41">
        <f>IF(SUM(QR9,QV9)&gt;0,SUM(QR9,QV9),"")</f>
        <v>7.6</v>
      </c>
      <c r="RF9" s="41">
        <f>IF(SUM(QQ9:QR9,QT9:QV9,QX9)-SUM(QS9,QW9)&gt;0,SUM(QQ9:QR9,QT9:QV9,QX9)-SUM(QS9,QW9),"")</f>
        <v>41.050000000000004</v>
      </c>
      <c r="RG9" s="41">
        <f>IF(SUM(RA9,RB9,RF9)&gt;0,SUM(RA9,RB9,RF9),"")</f>
        <v>101.75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37.500000000000007</v>
      </c>
      <c r="AR10" s="41">
        <f>IF(SUM(AC10:AD10,AF10)-AE10&gt;0,SUM(AC10:AD10,AF10)-AE10,"")</f>
        <v>18.500000000000004</v>
      </c>
      <c r="AS10" s="41">
        <f>IF(SUM(V10,Z10,AD10)&gt;0,SUM(V10,Z10,AD10),"")</f>
        <v>10.6</v>
      </c>
      <c r="AT10" s="41">
        <f>IF(SUM(AQ10,AR10)&gt;0,SUM(AQ10,AR10),"")</f>
        <v>56.000000000000014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42.2</v>
      </c>
      <c r="AW10" s="41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>IF(SUM(CB10,CF10)&gt;0,SUM(CB10,CF10),"")</f>
        <v>4.7</v>
      </c>
      <c r="CW10" s="41">
        <f>IF(SUM(CA10:CB10,CD10:CF10,CH10)-CC10-CG10&gt;0,SUM(CA10:CB10,CD10:CF10,CH10)-CC10-CG10,"")</f>
        <v>36.700000000000003</v>
      </c>
      <c r="CX10" s="41">
        <f>IF(SUM(CI10:CJ10,CL10)-CK10&gt;0,SUM(CI10:CJ10,CL10)-CK10,"")</f>
        <v>21.5</v>
      </c>
      <c r="CY10" s="41">
        <f>IF(SUM(CB10,CF10,CJ10)&gt;0,SUM(CB10,CF10,CJ10),"")</f>
        <v>9.3000000000000007</v>
      </c>
      <c r="CZ10" s="41">
        <f>IF(SUM(CW10,CX10)&gt;0,SUM(CW10,CX10),"")</f>
        <v>58.2</v>
      </c>
      <c r="DA10" s="41">
        <f>IF(SUM(CN10,CR10)&gt;0,SUM(CN10,CR10),"")</f>
        <v>8.6999999999999993</v>
      </c>
      <c r="DB10" s="41">
        <f>IF(SUM(CM10:CN10,CP10:CR10,CT10)-SUM(CO10,CS10)&gt;0,SUM(CM10:CN10,CP10:CR10,CT10)-SUM(CO10,CS10),"")</f>
        <v>41.4</v>
      </c>
      <c r="DC10" s="41">
        <f>IF(SUM(CW10,CX10,DB10)&gt;0,SUM(CW10,CX10,DB10),"")</f>
        <v>99.6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15.5</v>
      </c>
      <c r="QF10" s="23">
        <f>IF($CU10="P",CB10,(CB10+AY10)/2)</f>
        <v>2.2999999999999998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16.3</v>
      </c>
      <c r="QJ10" s="23">
        <f>IF($CU10="P",CF10,(CF10+BC10)/2)</f>
        <v>4.4000000000000004</v>
      </c>
      <c r="QK10" s="23">
        <f>IF($CU10="P",CG10,(CG10+BD10)/2)</f>
        <v>1.2</v>
      </c>
      <c r="QL10" s="23">
        <f>IF($CU10="P",CH10,(CH10+BE10)/2)</f>
        <v>0.6</v>
      </c>
      <c r="QM10" s="23">
        <f>IF($CU10="P",CI10,(CI10+BF10)/2)</f>
        <v>16.100000000000001</v>
      </c>
      <c r="QN10" s="23">
        <f>IF($CU10="P",CJ10,(CJ10+BG10)/2)</f>
        <v>4.4000000000000004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15.45</v>
      </c>
      <c r="QR10" s="23">
        <f>IF($CU10="P",CN10,(CN10+BK10)/2)</f>
        <v>4.6999999999999993</v>
      </c>
      <c r="QS10" s="23">
        <f>IF($CU10="P",CO10,(CO10+BL10)/2)</f>
        <v>0</v>
      </c>
      <c r="QT10" s="23">
        <f>IF($CU10="P",CP10,(CP10+BM10)/2)</f>
        <v>0.6</v>
      </c>
      <c r="QU10" s="23">
        <f>IF($CU10="P",CQ10,(CQ10+BN10)/2)</f>
        <v>16.3</v>
      </c>
      <c r="QV10" s="23">
        <f>IF($CU10="P",CR10,(CR10+BO10)/2)</f>
        <v>4.7</v>
      </c>
      <c r="QW10" s="23">
        <f>IF($CU10="P",CS10,(CS10+BP10)/2)</f>
        <v>0.1</v>
      </c>
      <c r="QX10" s="23">
        <f>IF($CU10="P",CT10,(CT10+BQ10)/2)</f>
        <v>0.44999999999999996</v>
      </c>
      <c r="QY10" s="28" t="s">
        <v>57</v>
      </c>
      <c r="QZ10" s="41">
        <f>IF(SUM(QF10,QJ10)&gt;0,SUM(QF10,QJ10),"")</f>
        <v>6.7</v>
      </c>
      <c r="RA10" s="41">
        <f>IF(SUM(QE10:QF10,QH10:QJ10,QL10)-QG10-QK10&gt;0,SUM(QE10:QF10,QH10:QJ10,QL10)-QG10-QK10,"")</f>
        <v>37.699999999999996</v>
      </c>
      <c r="RB10" s="41">
        <f>IF(SUM(QM10:QN10,QP10)-QO10&gt;0,SUM(QM10:QN10,QP10)-QO10,"")</f>
        <v>21.1</v>
      </c>
      <c r="RC10" s="41">
        <f>IF(SUM(QF10,QJ10,QN10)&gt;0,SUM(QF10,QJ10,QN10),"")</f>
        <v>11.100000000000001</v>
      </c>
      <c r="RD10" s="41">
        <f>IF(SUM(RA10,RB10)&gt;0,SUM(RA10,RB10),"")</f>
        <v>58.8</v>
      </c>
      <c r="RE10" s="41">
        <f>IF(SUM(QR10,QV10)&gt;0,SUM(QR10,QV10),"")</f>
        <v>9.3999999999999986</v>
      </c>
      <c r="RF10" s="41">
        <f>IF(SUM(QQ10:QR10,QT10:QV10,QX10)-SUM(QS10,QW10)&gt;0,SUM(QQ10:QR10,QT10:QV10,QX10)-SUM(QS10,QW10),"")</f>
        <v>42.1</v>
      </c>
      <c r="RG10" s="41">
        <f>IF(SUM(RA10,RB10,RF10)&gt;0,SUM(RA10,RB10,RF10),"")</f>
        <v>100.9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>SUM(J13:R13)+SUM(J13:N13)*0.0000001+SUM(J13)*0.0000000000001</f>
        <v>39.300000000000004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0</v>
      </c>
      <c r="K13" s="8" t="str">
        <f>IF(J13=0,"",IF(J13=CW13,$CA$1,IF(J13=BT13,$AX$1,IF(J13=AQ13,$U$1,""))))</f>
        <v/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0</v>
      </c>
      <c r="Q13" s="8" t="str">
        <f>IF(P13=0,"",IF(P13=DB13,$CA$1,IF(P13=BY13,$AX$1,IF(P13=AV13,$U$1,""))))</f>
        <v/>
      </c>
      <c r="R13" s="8">
        <f>IF(MAX(DD13:DF13)&gt;0,MAX(DD13:DF13),"")</f>
        <v>39.300000000000004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IF(SUM(CW13,CX13,DB13)&gt;0,SUM(CW13,CX13,DB13),"")</f>
        <v/>
      </c>
      <c r="DD13" s="52">
        <f>IF(MAX(EB13,FD13,GF13,HH13,IJ13,JL13,KN13,LP13,MR13,NT13,OV13,PX13)-IF(L13="",0,L13)&gt;0.001,MAX(EB13,FD13,GF13,HH13,IJ13,JL13,KN13,LP13,MR13,NT13,OV13,PX13)-IF(L13="",0,L13),"")</f>
        <v>39.300000000000004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>IF(SUM(FL13,FP13)&gt;0,SUM(FL13,FP13),"")</f>
        <v>6</v>
      </c>
      <c r="GF13" s="41">
        <f>IF(SUM(FK13:FL13,FN13:FP13,FR13)-FM13-FQ13&gt;0,SUM(FK13:FL13,FN13:FP13,FR13)-FM13-FQ13,"")</f>
        <v>39.300000000000004</v>
      </c>
      <c r="GG13" s="41" t="str">
        <f>IF(SUM(FS13:FT13,FV13)-FU13&gt;0,SUM(FS13:FT13,FV13)-FU13,"")</f>
        <v/>
      </c>
      <c r="GH13" s="41">
        <f>IF(SUM(FL13,FP13,FT13)&gt;0,SUM(FL13,FP13,FT13),"")</f>
        <v>6</v>
      </c>
      <c r="GI13" s="41">
        <f>IF(SUM(GF13,GG13)&gt;0,SUM(GF13,GG13),"")</f>
        <v>39.300000000000004</v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>
        <f>IF(SUM(GF13,GG13,GK13)&gt;0,SUM(GF13,GG13,GK13),"")</f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IF(SUM(RA13,RB13,RF13)&gt;0,SUM(RA13,RB13,RF13),"")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177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176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212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211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220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227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 t="s">
        <v>240</v>
      </c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Excellence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15.6</v>
      </c>
      <c r="EB5" s="41">
        <f>IF(SUM(DG5:DH5,DJ5:DL5,DN5)-DI5-DM5&gt;0,SUM(DG5:DH5,DJ5:DL5,DN5)-DI5-DM5,"")</f>
        <v>52.2</v>
      </c>
      <c r="EC5" s="41" t="str">
        <f>IF(SUM(DO5:DP5,DR5)-DQ5&gt;0,SUM(DO5:DP5,DR5)-DQ5,"")</f>
        <v/>
      </c>
      <c r="ED5" s="41">
        <f>IF(SUM(DH5,DL5,DP5)&gt;0,SUM(DH5,DL5,DP5),"")</f>
        <v>15.6</v>
      </c>
      <c r="EE5" s="41">
        <f>IF(SUM(EB5,EC5)&gt;0,SUM(EB5,EC5),"")</f>
        <v>52.2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>IF(SUM(JT5,JX5)&gt;0,SUM(JT5,JX5),"")</f>
        <v>16.8</v>
      </c>
      <c r="KN5" s="41">
        <f>IF(SUM(JS5:JT5,JV5:JX5,JZ5)-JU5-JY5&gt;0,SUM(JS5:JT5,JV5:JX5,JZ5)-JU5-JY5,"")</f>
        <v>54.3</v>
      </c>
      <c r="KO5" s="41" t="str">
        <f>IF(SUM(KA5:KB5,KD5)-KC5&gt;0,SUM(KA5:KB5,KD5)-KC5,"")</f>
        <v/>
      </c>
      <c r="KP5" s="41">
        <f>IF(SUM(JT5,JX5,KB5)&gt;0,SUM(JT5,JX5,KB5),"")</f>
        <v>16.8</v>
      </c>
      <c r="KQ5" s="41">
        <f>IF(SUM(KN5,KO5)&gt;0,SUM(KN5,KO5),"")</f>
        <v>54.3</v>
      </c>
      <c r="KR5" s="41">
        <f>IF(SUM(KF5,KJ5)&gt;0,SUM(KF5,KJ5),"")</f>
        <v>17.2</v>
      </c>
      <c r="KS5" s="41">
        <f>IF(SUM(KE5:KF5,KH5:KJ5,KL5)-SUM(KG5,KK5)&gt;0,SUM(KE5:KF5,KH5:KJ5,KL5)-SUM(KG5,KK5),"")</f>
        <v>53.6</v>
      </c>
      <c r="KT5" s="41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>IF(SUM(LX5,MB5)&gt;0,SUM(LX5,MB5),"")</f>
        <v>16</v>
      </c>
      <c r="MR5" s="41">
        <f>IF(SUM(LW5:LX5,LZ5:MB5,MD5)-LY5-MC5&gt;0,SUM(LW5:LX5,LZ5:MB5,MD5)-LY5-MC5,"")</f>
        <v>51.9</v>
      </c>
      <c r="MS5" s="41" t="str">
        <f>IF(SUM(ME5:MF5,MH5)-MG5&gt;0,SUM(ME5:MF5,MH5)-MG5,"")</f>
        <v/>
      </c>
      <c r="MT5" s="41">
        <f>IF(SUM(LX5,MB5,MF5)&gt;0,SUM(LX5,MB5,MF5),"")</f>
        <v>16</v>
      </c>
      <c r="MU5" s="41">
        <f>IF(SUM(MR5,MS5)&gt;0,SUM(MR5,MS5),"")</f>
        <v>51.9</v>
      </c>
      <c r="MV5" s="41">
        <f>IF(SUM(MJ5,MN5)&gt;0,SUM(MJ5,MN5),"")</f>
        <v>17.600000000000001</v>
      </c>
      <c r="MW5" s="41">
        <f>IF(SUM(MI5:MJ5,ML5:MN5,MP5)-SUM(MK5,MO5)&gt;0,SUM(MI5:MJ5,ML5:MN5,MP5)-SUM(MK5,MO5),"")</f>
        <v>53.4</v>
      </c>
      <c r="MX5" s="41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16.399999999999999</v>
      </c>
      <c r="HH8" s="11">
        <f>IF(SUM(GM8:GN8,GP8:GR8,GT8)-GO8-GS8&gt;0,SUM(GM8:GN8,GP8:GR8,GT8)-GO8-GS8,"")</f>
        <v>50.2</v>
      </c>
      <c r="HI8" s="11" t="str">
        <f>IF(SUM(GU8:GV8,GX8)-GW8&gt;0,SUM(GU8:GV8,GX8)-GW8,"")</f>
        <v/>
      </c>
      <c r="HJ8" s="11">
        <f>IF(SUM(GN8,GR8,GV8)&gt;0,SUM(GN8,GR8,GV8),"")</f>
        <v>16.399999999999999</v>
      </c>
      <c r="HK8" s="11">
        <f>IF(SUM(HH8,HI8)&gt;0,SUM(HH8,HI8),"")</f>
        <v>50.2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>
        <f>IF(SUM(IB8,IF8)&gt;0,SUM(IB8,IF8),"")</f>
        <v>17.2</v>
      </c>
      <c r="IO8" s="41">
        <f>IF(SUM(IA8:IB8,ID8:IF8,IH8)-SUM(IC8,IG8)&gt;0,SUM(IA8:IB8,ID8:IF8,IH8)-SUM(IC8,IG8),"")</f>
        <v>53.000000000000007</v>
      </c>
      <c r="IP8" s="41">
        <f>IF(SUM(IJ8,IK8,IO8)&gt;0,SUM(IJ8,IK8,IO8),"")</f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>IF(SUM(LX8,MB8)&gt;0,SUM(LX8,MB8),"")</f>
        <v>18.100000000000001</v>
      </c>
      <c r="MR8" s="41">
        <f>IF(SUM(LW8:LX8,LZ8:MB8,MD8)-LY8-MC8&gt;0,SUM(LW8:LX8,LZ8:MB8,MD8)-LY8-MC8,"")</f>
        <v>52.399999999999991</v>
      </c>
      <c r="MS8" s="41" t="str">
        <f>IF(SUM(ME8:MF8,MH8)-MG8&gt;0,SUM(ME8:MF8,MH8)-MG8,"")</f>
        <v/>
      </c>
      <c r="MT8" s="41">
        <f>IF(SUM(LX8,MB8,MF8)&gt;0,SUM(LX8,MB8,MF8),"")</f>
        <v>18.100000000000001</v>
      </c>
      <c r="MU8" s="41">
        <f>IF(SUM(MR8,MS8)&gt;0,SUM(MR8,MS8),"")</f>
        <v>52.399999999999991</v>
      </c>
      <c r="MV8" s="41">
        <f>IF(SUM(MJ8,MN8)&gt;0,SUM(MJ8,MN8),"")</f>
        <v>9.1999999999999993</v>
      </c>
      <c r="MW8" s="41">
        <f>IF(SUM(MI8:MJ8,ML8:MN8,MP8)-SUM(MK8,MO8)&gt;0,SUM(MI8:MJ8,ML8:MN8,MP8)-SUM(MK8,MO8),"")</f>
        <v>27.099999999999998</v>
      </c>
      <c r="MX8" s="41">
        <f>IF(SUM(MR8,MS8,MW8)&gt;0,SUM(MR8,MS8,MW8),"")</f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>SUM(J9:R9)+SUM(J9:O9)*0.0000001+SUM(J9)*0.0000000000001</f>
        <v>182.50001297000529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Worlds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Worlds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>IF(SUM(LX10,MB10)&gt;0,SUM(LX10,MB10),"")</f>
        <v>14</v>
      </c>
      <c r="MR10" s="41">
        <f>IF(SUM(LW10:LX10,LZ10:MB10,MD10)-LY10-MC10&gt;0,SUM(LW10:LX10,LZ10:MB10,MD10)-LY10-MC10,"")</f>
        <v>49.3</v>
      </c>
      <c r="MS10" s="41" t="str">
        <f>IF(SUM(ME10:MF10,MH10)-MG10&gt;0,SUM(ME10:MF10,MH10)-MG10,"")</f>
        <v/>
      </c>
      <c r="MT10" s="41">
        <f>IF(SUM(LX10,MB10,MF10)&gt;0,SUM(LX10,MB10,MF10),"")</f>
        <v>14</v>
      </c>
      <c r="MU10" s="41">
        <f>IF(SUM(MR10,MS10)&gt;0,SUM(MR10,MS10),"")</f>
        <v>49.3</v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>
        <f>IF(SUM(MR10,MS10,MW10)&gt;0,SUM(MR10,MS10,MW10),"")</f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>SUM(J11:R11)+SUM(J11:O11)*0.0000001+SUM(J11)*0.0000000000001</f>
        <v>179.20001266500512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National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1.5499999999999972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1.5499999999999972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>IF(SUM(IR11,IV11)&gt;0,SUM(IR11,IV11),"")</f>
        <v>15.2</v>
      </c>
      <c r="JL11" s="11">
        <f>IF(SUM(IQ11:IR11,IT11:IV11,IX11)-IS11-IW11&gt;0,SUM(IQ11:IR11,IT11:IV11,IX11)-IS11-IW11,"")</f>
        <v>51.399999999999991</v>
      </c>
      <c r="JM11" s="11" t="str">
        <f>IF(SUM(IY11:IZ11,JB11)-JA11&gt;0,SUM(IY11:IZ11,JB11)-JA11,"")</f>
        <v/>
      </c>
      <c r="JN11" s="11">
        <f>IF(SUM(IR11,IV11,IZ11)&gt;0,SUM(IR11,IV11,IZ11),"")</f>
        <v>15.2</v>
      </c>
      <c r="JO11" s="11">
        <f>IF(SUM(JL11,JM11)&gt;0,SUM(JL11,JM11),"")</f>
        <v>51.399999999999991</v>
      </c>
      <c r="JP11" s="11">
        <f>IF(SUM(JD11,JH11)&gt;0,SUM(JD11,JH11),"")</f>
        <v>15.2</v>
      </c>
      <c r="JQ11" s="11">
        <f>IF(SUM(JC11:JD11,JF11:JH11,JJ11)-SUM(JE11,JI11)&gt;0,SUM(JC11:JD11,JF11:JH11,JJ11)-SUM(JE11,JI11),"")</f>
        <v>51.699999999999996</v>
      </c>
      <c r="JR11" s="11">
        <f>IF(SUM(JL11,JM11,JQ11)&gt;0,SUM(JL11,JM11,JQ11),"")</f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15.2</v>
      </c>
      <c r="KN11" s="41">
        <f>IF(SUM(JS11:JT11,JV11:JX11,JZ11)-JU11-JY11&gt;0,SUM(JS11:JT11,JV11:JX11,JZ11)-JU11-JY11,"")</f>
        <v>51.999999999999993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51.999999999999993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>SUM(J12:R12)+SUM(J12:O12)*0.0000001+SUM(J12)*0.0000000000001</f>
        <v>179.00001269000504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50.4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51.3</v>
      </c>
      <c r="Q12" s="8" t="str">
        <f>IF(P12=0,"",IF(P12=DB12,$CA$1,IF(P12=BY12,$AX$1,IF(P12=AV12,$U$1,""))))</f>
        <v>2023 Elite Canada</v>
      </c>
      <c r="R12" s="8">
        <f>IF(MAX(DD12:DF12)&gt;0,MAX(DD12:DF12),"")</f>
        <v>0.79999999999999716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>IF(SUM(V12,Z12)&gt;0,SUM(V12,Z12),"")</f>
        <v>15.7</v>
      </c>
      <c r="AQ12" s="41">
        <f>IF(SUM(U12:V12,X12:Z12,AB12)-W12-AA12&gt;0,SUM(U12:V12,X12:Z12,AB12)-W12-AA12,"")</f>
        <v>50</v>
      </c>
      <c r="AR12" s="41">
        <f>IF(SUM(AC12:AD12,AF12)-AE12&gt;0,SUM(AC12:AD12,AF12)-AE12,"")</f>
        <v>26.5</v>
      </c>
      <c r="AS12" s="41">
        <f>IF(SUM(V12,Z12,AD12)&gt;0,SUM(V12,Z12,AD12),"")</f>
        <v>23.7</v>
      </c>
      <c r="AT12" s="41">
        <f>IF(SUM(AQ12,AR12)&gt;0,SUM(AQ12,AR12),"")</f>
        <v>76.5</v>
      </c>
      <c r="AU12" s="41">
        <f>IF(SUM(AH12,AL12)&gt;0,SUM(AH12,AL12),"")</f>
        <v>15.3</v>
      </c>
      <c r="AV12" s="41">
        <f>IF(SUM(AG12:AH12,AJ12:AL12,AN12)-SUM(AI12,AM12)&gt;0,SUM(AG12:AH12,AJ12:AL12,AN12)-SUM(AI12,AM12),"")</f>
        <v>51.3</v>
      </c>
      <c r="AW12" s="41">
        <f>IF(SUM(AQ12,AR12,AV12)&gt;0,SUM(AQ12,AR12,AV12),"")</f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>IF(SUM(AY12,BC12)&gt;0,SUM(AY12,BC12),"")</f>
        <v>15.25</v>
      </c>
      <c r="BT12" s="11">
        <f>IF(SUM(AX12:AY12,BA12:BC12,BE12)-AZ12-BD12&gt;0,SUM(AX12:AY12,BA12:BC12,BE12)-AZ12-BD12,"")</f>
        <v>50.4</v>
      </c>
      <c r="BU12" s="11">
        <f>IF(SUM(BF12:BG12,BI12)-BH12&gt;0,SUM(BF12:BG12,BI12)-BH12,"")</f>
        <v>25.35</v>
      </c>
      <c r="BV12" s="11">
        <f>IF(SUM(AY12,BC12,BG12)&gt;0,SUM(AY12,BC12,BG12),"")</f>
        <v>22.45</v>
      </c>
      <c r="BW12" s="11">
        <f>IF(SUM(BT12,BU12)&gt;0,SUM(BT12,BU12),"")</f>
        <v>75.75</v>
      </c>
      <c r="BX12" s="11">
        <f>IF(SUM(BK12,BO12)&gt;0,SUM(BK12,BO12),"")</f>
        <v>15.05</v>
      </c>
      <c r="BY12" s="11">
        <f>IF(SUM(BJ12:BK12,BM12:BO12,BQ12)-SUM(BL12,BP12)&gt;0,SUM(BJ12:BK12,BM12:BO12,BQ12)-SUM(BL12,BP12),"")</f>
        <v>51.099999999999994</v>
      </c>
      <c r="BZ12" s="11">
        <f>IF(SUM(BT12,BU12,BY12)&gt;0,SUM(BT12,BU12,BY12),"")</f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11.2</v>
      </c>
      <c r="CW12" s="41">
        <f>IF(SUM(CA12:CB12,CD12:CF12,CH12)-CC12-CG12&gt;0,SUM(CA12:CB12,CD12:CF12,CH12)-CC12-CG12,"")</f>
        <v>46.000000000000007</v>
      </c>
      <c r="CX12" s="41">
        <f>IF(SUM(CI12:CJ12,CL12)-CK12&gt;0,SUM(CI12:CJ12,CL12)-CK12,"")</f>
        <v>20.400000000000002</v>
      </c>
      <c r="CY12" s="41">
        <f>IF(SUM(CB12,CF12,CJ12)&gt;0,SUM(CB12,CF12,CJ12),"")</f>
        <v>14</v>
      </c>
      <c r="CZ12" s="41">
        <f>IF(SUM(CW12,CX12)&gt;0,SUM(CW12,CX12),"")</f>
        <v>66.400000000000006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66.400000000000006</v>
      </c>
      <c r="DD12" s="52">
        <f>IF(MAX(EB12,FD12,GF12,HH12,IJ12,JL12,KN12,LP12,MR12,NT12,OV12,PX12)-IF(L12="",0,L12)&gt;0.001,MAX(EB12,FD12,GF12,HH12,IJ12,JL12,KN12,LP12,MR12,NT12,OV12,PX12)-IF(L12="",0,L12),"")</f>
        <v>0.79999999999999716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14.8</v>
      </c>
      <c r="HH12" s="11">
        <f>IF(SUM(GM12:GN12,GP12:GR12,GT12)-GO12-GS12&gt;0,SUM(GM12:GN12,GP12:GR12,GT12)-GO12-GS12,"")</f>
        <v>50.8</v>
      </c>
      <c r="HI12" s="11" t="str">
        <f>IF(SUM(GU12:GV12,GX12)-GW12&gt;0,SUM(GU12:GV12,GX12)-GW12,"")</f>
        <v/>
      </c>
      <c r="HJ12" s="11">
        <f>IF(SUM(GN12,GR12,GV12)&gt;0,SUM(GN12,GR12,GV12),"")</f>
        <v>14.8</v>
      </c>
      <c r="HK12" s="11">
        <f>IF(SUM(HH12,HI12)&gt;0,SUM(HH12,HI12),"")</f>
        <v>50.8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IF(SUM(HH12,HI12,HM12)&gt;0,SUM(HH12,HI12,HM12),"")</f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5.2</v>
      </c>
      <c r="JL12" s="11">
        <f>IF(SUM(IQ12:IR12,IT12:IV12,IX12)-IS12-IW12&gt;0,SUM(IQ12:IR12,IT12:IV12,IX12)-IS12-IW12,"")</f>
        <v>22.599999999999998</v>
      </c>
      <c r="JM12" s="11" t="str">
        <f>IF(SUM(IY12:IZ12,JB12)-JA12&gt;0,SUM(IY12:IZ12,JB12)-JA12,"")</f>
        <v/>
      </c>
      <c r="JN12" s="11">
        <f>IF(SUM(IR12,IV12,IZ12)&gt;0,SUM(IR12,IV12,IZ12),"")</f>
        <v>5.2</v>
      </c>
      <c r="JO12" s="11">
        <f>IF(SUM(JL12,JM12)&gt;0,SUM(JL12,JM12),"")</f>
        <v>22.599999999999998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17.475000000000001</v>
      </c>
      <c r="QF12" s="23">
        <f>IF($CU12="P",CB12,(CB12+AY12)/2)</f>
        <v>5.625</v>
      </c>
      <c r="QG12" s="23">
        <f>IF($CU12="P",CC12,(CC12+AZ12)/2)</f>
        <v>0.2</v>
      </c>
      <c r="QH12" s="23">
        <f>IF($CU12="P",CD12,(CD12+BA12)/2)</f>
        <v>7.4999999999999997E-2</v>
      </c>
      <c r="QI12" s="23">
        <f>IF($CU12="P",CE12,(CE12+BB12)/2)</f>
        <v>18.475000000000001</v>
      </c>
      <c r="QJ12" s="23">
        <f>IF($CU12="P",CF12,(CF12+BC12)/2)</f>
        <v>7.6</v>
      </c>
      <c r="QK12" s="23">
        <f>IF($CU12="P",CG12,(CG12+BD12)/2)</f>
        <v>0.85</v>
      </c>
      <c r="QL12" s="23">
        <f>IF($CU12="P",CH12,(CH12+BE12)/2)</f>
        <v>0</v>
      </c>
      <c r="QM12" s="23">
        <f>IF($CU12="P",CI12,(CI12+BF12)/2)</f>
        <v>18.075000000000003</v>
      </c>
      <c r="QN12" s="23">
        <f>IF($CU12="P",CJ12,(CJ12+BG12)/2)</f>
        <v>5</v>
      </c>
      <c r="QO12" s="23">
        <f>IF($CU12="P",CK12,(CK12+BH12)/2)</f>
        <v>0.2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3.625</v>
      </c>
      <c r="QS12" s="23">
        <f>IF($CU12="P",CO12,(CO12+BL12)/2)</f>
        <v>0.2</v>
      </c>
      <c r="QT12" s="23">
        <f>IF($CU12="P",CP12,(CP12+BM12)/2)</f>
        <v>7.4999999999999997E-2</v>
      </c>
      <c r="QU12" s="23">
        <f>IF($CU12="P",CQ12,(CQ12+BN12)/2)</f>
        <v>9.1999999999999993</v>
      </c>
      <c r="QV12" s="23">
        <f>IF($CU12="P",CR12,(CR12+BO12)/2)</f>
        <v>3.9</v>
      </c>
      <c r="QW12" s="23">
        <f>IF($CU12="P",CS12,(CS12+BP12)/2)</f>
        <v>0.35</v>
      </c>
      <c r="QX12" s="23">
        <f>IF($CU12="P",CT12,(CT12+BQ12)/2)</f>
        <v>0</v>
      </c>
      <c r="QY12" s="28" t="s">
        <v>57</v>
      </c>
      <c r="QZ12" s="41">
        <f>IF(SUM(QF12,QJ12)&gt;0,SUM(QF12,QJ12),"")</f>
        <v>13.225</v>
      </c>
      <c r="RA12" s="41">
        <f>IF(SUM(QE12:QF12,QH12:QJ12,QL12)-QG12-QK12&gt;0,SUM(QE12:QF12,QH12:QJ12,QL12)-QG12-QK12,"")</f>
        <v>48.2</v>
      </c>
      <c r="RB12" s="41">
        <f>IF(SUM(QM12:QN12,QP12)-QO12&gt;0,SUM(QM12:QN12,QP12)-QO12,"")</f>
        <v>22.875000000000004</v>
      </c>
      <c r="RC12" s="41">
        <f>IF(SUM(QF12,QJ12,QN12)&gt;0,SUM(QF12,QJ12,QN12),"")</f>
        <v>18.225000000000001</v>
      </c>
      <c r="RD12" s="41">
        <f>IF(SUM(RA12,RB12)&gt;0,SUM(RA12,RB12),"")</f>
        <v>71.075000000000003</v>
      </c>
      <c r="RE12" s="41">
        <f>IF(SUM(QR12,QV12)&gt;0,SUM(QR12,QV12),"")</f>
        <v>7.5250000000000004</v>
      </c>
      <c r="RF12" s="41">
        <f>IF(SUM(QQ12:QR12,QT12:QV12,QX12)-SUM(QS12,QW12)&gt;0,SUM(QQ12:QR12,QT12:QV12,QX12)-SUM(QS12,QW12),"")</f>
        <v>25.549999999999997</v>
      </c>
      <c r="RG12" s="41">
        <f>IF(SUM(RA12,RB12,RF12)&gt;0,SUM(RA12,RB12,RF12),"")</f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177.60001268000514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6</v>
      </c>
      <c r="W13" s="19">
        <v>0.6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18.600000000000001</v>
      </c>
      <c r="AD13" s="19">
        <v>8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6</v>
      </c>
      <c r="AQ13" s="41">
        <f>IF(SUM(U13:V13,X13:Z13,AB13)-W13-AA13&gt;0,SUM(U13:V13,X13:Z13,AB13)-W13-AA13,"")</f>
        <v>24.4</v>
      </c>
      <c r="AR13" s="41">
        <f>IF(SUM(AC13:AD13,AF13)-AE13&gt;0,SUM(AC13:AD13,AF13)-AE13,"")</f>
        <v>26.6</v>
      </c>
      <c r="AS13" s="41">
        <f>IF(SUM(V13,Z13,AD13)&gt;0,SUM(V13,Z13,AD13),"")</f>
        <v>14</v>
      </c>
      <c r="AT13" s="41">
        <f>IF(SUM(AQ13,AR13)&gt;0,SUM(AQ13,AR13),"")</f>
        <v>51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51</v>
      </c>
      <c r="AX13" s="18">
        <v>18.3</v>
      </c>
      <c r="AY13" s="18">
        <v>5.6</v>
      </c>
      <c r="AZ13" s="18">
        <v>1.4</v>
      </c>
      <c r="BA13" s="18">
        <v>0</v>
      </c>
      <c r="BB13" s="18">
        <v>18.7</v>
      </c>
      <c r="BC13" s="18">
        <v>7.6</v>
      </c>
      <c r="BD13" s="18">
        <v>0</v>
      </c>
      <c r="BE13" s="18">
        <v>0</v>
      </c>
      <c r="BF13" s="18">
        <v>16.600000000000001</v>
      </c>
      <c r="BG13" s="18">
        <v>7.3</v>
      </c>
      <c r="BH13" s="18">
        <v>0.6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13.2</v>
      </c>
      <c r="BT13" s="11">
        <f>IF(SUM(AX13:AY13,BA13:BC13,BE13)-AZ13-BD13&gt;0,SUM(AX13:AY13,BA13:BC13,BE13)-AZ13-BD13,"")</f>
        <v>48.8</v>
      </c>
      <c r="BU13" s="11">
        <f>IF(SUM(BF13:BG13,BI13)-BH13&gt;0,SUM(BF13:BG13,BI13)-BH13,"")</f>
        <v>23.3</v>
      </c>
      <c r="BV13" s="11">
        <f>IF(SUM(AY13,BC13,BG13)&gt;0,SUM(AY13,BC13,BG13),"")</f>
        <v>20.5</v>
      </c>
      <c r="BW13" s="11">
        <f>IF(SUM(BT13,BU13)&gt;0,SUM(BT13,BU13),"")</f>
        <v>72.099999999999994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72.099999999999994</v>
      </c>
      <c r="CA13" s="19">
        <v>18.5</v>
      </c>
      <c r="CB13" s="19">
        <v>7.6</v>
      </c>
      <c r="CC13" s="19">
        <v>0.6</v>
      </c>
      <c r="CD13" s="19">
        <v>0</v>
      </c>
      <c r="CE13" s="19">
        <v>18.5</v>
      </c>
      <c r="CF13" s="19">
        <v>8</v>
      </c>
      <c r="CG13" s="19">
        <v>0.6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18.5</v>
      </c>
      <c r="CN13" s="19">
        <v>9.3000000000000007</v>
      </c>
      <c r="CO13" s="19">
        <v>0</v>
      </c>
      <c r="CP13" s="19">
        <v>0.3</v>
      </c>
      <c r="CQ13" s="19">
        <v>18.100000000000001</v>
      </c>
      <c r="CR13" s="19">
        <v>5.6</v>
      </c>
      <c r="CS13" s="19">
        <v>1</v>
      </c>
      <c r="CT13" s="19">
        <v>0</v>
      </c>
      <c r="CU13" s="28"/>
      <c r="CV13" s="41">
        <f>IF(SUM(CB13,CF13)&gt;0,SUM(CB13,CF13),"")</f>
        <v>15.6</v>
      </c>
      <c r="CW13" s="41">
        <f>IF(SUM(CA13:CB13,CD13:CF13,CH13)-CC13-CG13&gt;0,SUM(CA13:CB13,CD13:CF13,CH13)-CC13-CG13,"")</f>
        <v>51.4</v>
      </c>
      <c r="CX13" s="41">
        <f>IF(SUM(CI13:CJ13,CL13)-CK13&gt;0,SUM(CI13:CJ13,CL13)-CK13,"")</f>
        <v>25</v>
      </c>
      <c r="CY13" s="41">
        <f>IF(SUM(CB13,CF13,CJ13)&gt;0,SUM(CB13,CF13,CJ13),"")</f>
        <v>23.7</v>
      </c>
      <c r="CZ13" s="41">
        <f>IF(SUM(CW13,CX13)&gt;0,SUM(CW13,CX13),"")</f>
        <v>76.400000000000006</v>
      </c>
      <c r="DA13" s="41">
        <f>IF(SUM(CN13,CR13)&gt;0,SUM(CN13,CR13),"")</f>
        <v>14.9</v>
      </c>
      <c r="DB13" s="41">
        <f>IF(SUM(CM13:CN13,CP13:CR13,CT13)-SUM(CO13,CS13)&gt;0,SUM(CM13:CN13,CP13:CR13,CT13)-SUM(CO13,CS13),"")</f>
        <v>50.800000000000004</v>
      </c>
      <c r="DC13" s="41">
        <f>IF(SUM(CW13,CX13,DB13)&gt;0,SUM(CW13,CX13,DB13),"")</f>
        <v>127.20000000000002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18.399999999999999</v>
      </c>
      <c r="QF13" s="23">
        <f>IF($CU13="P",CB13,(CB13+AY13)/2)</f>
        <v>6.6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7.8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16.700000000000003</v>
      </c>
      <c r="QN13" s="23">
        <f>IF($CU13="P",CJ13,(CJ13+BG13)/2)</f>
        <v>7.6999999999999993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9.25</v>
      </c>
      <c r="QR13" s="23">
        <f>IF($CU13="P",CN13,(CN13+BK13)/2)</f>
        <v>4.6500000000000004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9.0500000000000007</v>
      </c>
      <c r="QV13" s="23">
        <f>IF($CU13="P",CR13,(CR13+BO13)/2)</f>
        <v>2.8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14.399999999999999</v>
      </c>
      <c r="RA13" s="41">
        <f>IF(SUM(QE13:QF13,QH13:QJ13,QL13)-QG13-QK13&gt;0,SUM(QE13:QF13,QH13:QJ13,QL13)-QG13-QK13,"")</f>
        <v>50.1</v>
      </c>
      <c r="RB13" s="41">
        <f>IF(SUM(QM13:QN13,QP13)-QO13&gt;0,SUM(QM13:QN13,QP13)-QO13,"")</f>
        <v>24.150000000000002</v>
      </c>
      <c r="RC13" s="41">
        <f>IF(SUM(QF13,QJ13,QN13)&gt;0,SUM(QF13,QJ13,QN13),"")</f>
        <v>22.099999999999998</v>
      </c>
      <c r="RD13" s="41">
        <f>IF(SUM(RA13,RB13)&gt;0,SUM(RA13,RB13),"")</f>
        <v>74.25</v>
      </c>
      <c r="RE13" s="41">
        <f>IF(SUM(QR13,QV13)&gt;0,SUM(QR13,QV13),"")</f>
        <v>7.45</v>
      </c>
      <c r="RF13" s="41">
        <f>IF(SUM(QQ13:QR13,QT13:QV13,QX13)-SUM(QS13,QW13)&gt;0,SUM(QQ13:QR13,QT13:QV13,QX13)-SUM(QS13,QW13),"")</f>
        <v>25.400000000000002</v>
      </c>
      <c r="RG13" s="41">
        <f>IF(SUM(RA13,RB13,RF13)&gt;0,SUM(RA13,RB13,RF13),"")</f>
        <v>99.65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130</v>
      </c>
      <c r="C14" s="4" t="s">
        <v>6</v>
      </c>
      <c r="D14" s="4">
        <v>2003</v>
      </c>
      <c r="E14" s="9">
        <f>SUM(J14:R14)+SUM(J14:O14)*0.0000001+SUM(J14)*0.0000000000001</f>
        <v>177.10001286000514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51.4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51.29999999999999</v>
      </c>
      <c r="M14" s="8" t="str">
        <f>IF(L14=0,"",IF(L14=CW14,$CA$1,IF(L14=BT14,$AX$1,IF(L14=AQ14,$U$1,""))))</f>
        <v>2023 Domestic 3rd Trial</v>
      </c>
      <c r="N14" s="8">
        <f>IF(COUNT(AR14,BU14,CX14)&gt;0,LARGE((AR14,BU14,CX14),1),0)</f>
        <v>25.9</v>
      </c>
      <c r="O14" s="8" t="str">
        <f>IF(N14=0,"",IF(N14=CX14,$CA$1,IF(N14=BU14,$AX$1,IF(N14=AR14,$U$1,""))))</f>
        <v>2023 Nationals</v>
      </c>
      <c r="P14" s="8">
        <f>IF(MAX(AV14,BY14,DB14)&gt;0,MAX(AV14,BY14,DB14),0)</f>
        <v>48.5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2.4</v>
      </c>
      <c r="W14" s="19">
        <v>0</v>
      </c>
      <c r="X14" s="19">
        <v>0</v>
      </c>
      <c r="Y14" s="19">
        <v>18.399999999999999</v>
      </c>
      <c r="Z14" s="19">
        <v>7.3</v>
      </c>
      <c r="AA14" s="19">
        <v>0</v>
      </c>
      <c r="AB14" s="19">
        <v>0</v>
      </c>
      <c r="AC14" s="19">
        <v>17.399999999999999</v>
      </c>
      <c r="AD14" s="19">
        <v>4.4000000000000004</v>
      </c>
      <c r="AE14" s="19">
        <v>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9.6999999999999993</v>
      </c>
      <c r="AQ14" s="41">
        <f>IF(SUM(U14:V14,X14:Z14,AB14)-W14-AA14&gt;0,SUM(U14:V14,X14:Z14,AB14)-W14-AA14,"")</f>
        <v>45.499999999999993</v>
      </c>
      <c r="AR14" s="41">
        <f>IF(SUM(AC14:AD14,AF14)-AE14&gt;0,SUM(AC14:AD14,AF14)-AE14,"")</f>
        <v>19.799999999999997</v>
      </c>
      <c r="AS14" s="41">
        <f>IF(SUM(V14,Z14,AD14)&gt;0,SUM(V14,Z14,AD14),"")</f>
        <v>14.1</v>
      </c>
      <c r="AT14" s="41">
        <f>IF(SUM(AQ14,AR14)&gt;0,SUM(AQ14,AR14),"")</f>
        <v>65.299999999999983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65.299999999999983</v>
      </c>
      <c r="AX14" s="18">
        <v>18.2</v>
      </c>
      <c r="AY14" s="18">
        <v>6.9</v>
      </c>
      <c r="AZ14" s="18">
        <v>0.6</v>
      </c>
      <c r="BA14" s="18">
        <v>0</v>
      </c>
      <c r="BB14" s="18">
        <v>18.3</v>
      </c>
      <c r="BC14" s="18">
        <v>8.5</v>
      </c>
      <c r="BD14" s="18">
        <v>0.2</v>
      </c>
      <c r="BE14" s="18">
        <v>0.3</v>
      </c>
      <c r="BF14" s="18">
        <v>18.7</v>
      </c>
      <c r="BG14" s="18">
        <v>7.5</v>
      </c>
      <c r="BH14" s="18">
        <v>0.6</v>
      </c>
      <c r="BI14" s="18">
        <v>0.3</v>
      </c>
      <c r="BJ14" s="18">
        <v>18.600000000000001</v>
      </c>
      <c r="BK14" s="18">
        <v>7.3</v>
      </c>
      <c r="BL14" s="18">
        <v>0</v>
      </c>
      <c r="BM14" s="18">
        <v>0</v>
      </c>
      <c r="BN14" s="18">
        <v>17.2</v>
      </c>
      <c r="BO14" s="18">
        <v>5.0999999999999996</v>
      </c>
      <c r="BP14" s="18">
        <v>0</v>
      </c>
      <c r="BQ14" s="18">
        <v>0.3</v>
      </c>
      <c r="BR14" s="29"/>
      <c r="BS14" s="11">
        <f>IF(SUM(AY14,BC14)&gt;0,SUM(AY14,BC14),"")</f>
        <v>15.4</v>
      </c>
      <c r="BT14" s="11">
        <f>IF(SUM(AX14:AY14,BA14:BC14,BE14)-AZ14-BD14&gt;0,SUM(AX14:AY14,BA14:BC14,BE14)-AZ14-BD14,"")</f>
        <v>51.4</v>
      </c>
      <c r="BU14" s="11">
        <f>IF(SUM(BF14:BG14,BI14)-BH14&gt;0,SUM(BF14:BG14,BI14)-BH14,"")</f>
        <v>25.9</v>
      </c>
      <c r="BV14" s="11">
        <f>IF(SUM(AY14,BC14,BG14)&gt;0,SUM(AY14,BC14,BG14),"")</f>
        <v>22.9</v>
      </c>
      <c r="BW14" s="11">
        <f>IF(SUM(BT14,BU14)&gt;0,SUM(BT14,BU14),"")</f>
        <v>77.3</v>
      </c>
      <c r="BX14" s="11">
        <f>IF(SUM(BK14,BO14)&gt;0,SUM(BK14,BO14),"")</f>
        <v>12.399999999999999</v>
      </c>
      <c r="BY14" s="11">
        <f>IF(SUM(BJ14:BK14,BM14:BO14,BQ14)-SUM(BL14,BP14)&gt;0,SUM(BJ14:BK14,BM14:BO14,BQ14)-SUM(BL14,BP14),"")</f>
        <v>48.5</v>
      </c>
      <c r="BZ14" s="11">
        <f>IF(SUM(BT14,BU14,BY14)&gt;0,SUM(BT14,BU14,BY14),"")</f>
        <v>125.8</v>
      </c>
      <c r="CA14" s="19">
        <v>18.3</v>
      </c>
      <c r="CB14" s="19">
        <v>7.7</v>
      </c>
      <c r="CC14" s="19">
        <v>0.2</v>
      </c>
      <c r="CD14" s="19">
        <v>0.3</v>
      </c>
      <c r="CE14" s="19">
        <v>18.5</v>
      </c>
      <c r="CF14" s="19">
        <v>7.3</v>
      </c>
      <c r="CG14" s="19">
        <v>0.6</v>
      </c>
      <c r="CH14" s="19">
        <v>0</v>
      </c>
      <c r="CI14" s="19">
        <v>17.2</v>
      </c>
      <c r="CJ14" s="19">
        <v>5.4</v>
      </c>
      <c r="CK14" s="19">
        <v>0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15</v>
      </c>
      <c r="CW14" s="41">
        <f>IF(SUM(CA14:CB14,CD14:CF14,CH14)-CC14-CG14&gt;0,SUM(CA14:CB14,CD14:CF14,CH14)-CC14-CG14,"")</f>
        <v>51.29999999999999</v>
      </c>
      <c r="CX14" s="41">
        <f>IF(SUM(CI14:CJ14,CL14)-CK14&gt;0,SUM(CI14:CJ14,CL14)-CK14,"")</f>
        <v>22.900000000000002</v>
      </c>
      <c r="CY14" s="41">
        <f>IF(SUM(CB14,CF14,CJ14)&gt;0,SUM(CB14,CF14,CJ14),"")</f>
        <v>20.399999999999999</v>
      </c>
      <c r="CZ14" s="41">
        <f>IF(SUM(CW14,CX14)&gt;0,SUM(CW14,CX14),"")</f>
        <v>74.199999999999989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74.199999999999989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18.25</v>
      </c>
      <c r="QF14" s="23">
        <f>IF($CU14="P",CB14,(CB14+AY14)/2)</f>
        <v>7.3000000000000007</v>
      </c>
      <c r="QG14" s="23">
        <f>IF($CU14="P",CC14,(CC14+AZ14)/2)</f>
        <v>0.4</v>
      </c>
      <c r="QH14" s="23">
        <f>IF($CU14="P",CD14,(CD14+BA14)/2)</f>
        <v>0.15</v>
      </c>
      <c r="QI14" s="23">
        <f>IF($CU14="P",CE14,(CE14+BB14)/2)</f>
        <v>18.399999999999999</v>
      </c>
      <c r="QJ14" s="23">
        <f>IF($CU14="P",CF14,(CF14+BC14)/2)</f>
        <v>7.9</v>
      </c>
      <c r="QK14" s="23">
        <f>IF($CU14="P",CG14,(CG14+BD14)/2)</f>
        <v>0.4</v>
      </c>
      <c r="QL14" s="23">
        <f>IF($CU14="P",CH14,(CH14+BE14)/2)</f>
        <v>0.15</v>
      </c>
      <c r="QM14" s="23">
        <f>IF($CU14="P",CI14,(CI14+BF14)/2)</f>
        <v>17.95</v>
      </c>
      <c r="QN14" s="23">
        <f>IF($CU14="P",CJ14,(CJ14+BG14)/2)</f>
        <v>6.45</v>
      </c>
      <c r="QO14" s="23">
        <f>IF($CU14="P",CK14,(CK14+BH14)/2)</f>
        <v>0.3</v>
      </c>
      <c r="QP14" s="23">
        <f>IF($CU14="P",CL14,(CL14+BI14)/2)</f>
        <v>0.3</v>
      </c>
      <c r="QQ14" s="23">
        <f>IF($CU14="P",CM14,(CM14+BJ14)/2)</f>
        <v>9.3000000000000007</v>
      </c>
      <c r="QR14" s="23">
        <f>IF($CU14="P",CN14,(CN14+BK14)/2)</f>
        <v>3.65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8.6</v>
      </c>
      <c r="QV14" s="23">
        <f>IF($CU14="P",CR14,(CR14+BO14)/2)</f>
        <v>2.5499999999999998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15.200000000000001</v>
      </c>
      <c r="RA14" s="41">
        <f>IF(SUM(QE14:QF14,QH14:QJ14,QL14)-QG14-QK14&gt;0,SUM(QE14:QF14,QH14:QJ14,QL14)-QG14-QK14,"")</f>
        <v>51.349999999999994</v>
      </c>
      <c r="RB14" s="41">
        <f>IF(SUM(QM14:QN14,QP14)-QO14&gt;0,SUM(QM14:QN14,QP14)-QO14,"")</f>
        <v>24.4</v>
      </c>
      <c r="RC14" s="41">
        <f>IF(SUM(QF14,QJ14,QN14)&gt;0,SUM(QF14,QJ14,QN14),"")</f>
        <v>21.650000000000002</v>
      </c>
      <c r="RD14" s="41">
        <f>IF(SUM(RA14,RB14)&gt;0,SUM(RA14,RB14),"")</f>
        <v>75.75</v>
      </c>
      <c r="RE14" s="41">
        <f>IF(SUM(QR14,QV14)&gt;0,SUM(QR14,QV14),"")</f>
        <v>6.1999999999999993</v>
      </c>
      <c r="RF14" s="41">
        <f>IF(SUM(QQ14:QR14,QT14:QV14,QX14)-SUM(QS14,QW14)&gt;0,SUM(QQ14:QR14,QT14:QV14,QX14)-SUM(QS14,QW14),"")</f>
        <v>24.25</v>
      </c>
      <c r="RG14" s="41">
        <f>IF(SUM(RA14,RB14,RF14)&gt;0,SUM(RA14,RB14,RF14),"")</f>
        <v>100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249</v>
      </c>
      <c r="C15" s="4" t="s">
        <v>5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National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13.3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23.1</v>
      </c>
      <c r="AS15" s="41">
        <f>IF(SUM(V15,Z15,AD15)&gt;0,SUM(V15,Z15,AD15),"")</f>
        <v>17.600000000000001</v>
      </c>
      <c r="AT15" s="41">
        <f>IF(SUM(AQ15,AR15)&gt;0,SUM(AQ15,AR15),"")</f>
        <v>71.599999999999994</v>
      </c>
      <c r="AU15" s="41">
        <f>IF(SUM(AH15,AL15)&gt;0,SUM(AH15,AL15),"")</f>
        <v>13.3</v>
      </c>
      <c r="AV15" s="41">
        <f>IF(SUM(AG15:AH15,AJ15:AL15,AN15)-SUM(AI15,AM15)&gt;0,SUM(AG15:AH15,AJ15:AL15,AN15)-SUM(AI15,AM15),"")</f>
        <v>49.300000000000004</v>
      </c>
      <c r="AW15" s="41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9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14.9</v>
      </c>
      <c r="CW15" s="41">
        <f>IF(SUM(CA15:CB15,CD15:CF15,CH15)-CC15-CG15&gt;0,SUM(CA15:CB15,CD15:CF15,CH15)-CC15-CG15,"")</f>
        <v>51.800000000000004</v>
      </c>
      <c r="CX15" s="41">
        <f>IF(SUM(CI15:CJ15,CL15)-CK15&gt;0,SUM(CI15:CJ15,CL15)-CK15,"")</f>
        <v>20.6</v>
      </c>
      <c r="CY15" s="41">
        <f>IF(SUM(CB15,CF15,CJ15)&gt;0,SUM(CB15,CF15,CJ15),"")</f>
        <v>18.5</v>
      </c>
      <c r="CZ15" s="41">
        <f>IF(SUM(CW15,CX15)&gt;0,SUM(CW15,CX15),"")</f>
        <v>72.400000000000006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72.400000000000006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18.149999999999999</v>
      </c>
      <c r="QF15" s="23">
        <f>IF($CU15="P",CB15,(CB15+AY15)/2)</f>
        <v>7.25</v>
      </c>
      <c r="QG15" s="23">
        <f>IF($CU15="P",CC15,(CC15+AZ15)/2)</f>
        <v>0.1</v>
      </c>
      <c r="QH15" s="23">
        <f>IF($CU15="P",CD15,(CD15+BA15)/2)</f>
        <v>0.15</v>
      </c>
      <c r="QI15" s="23">
        <f>IF($CU15="P",CE15,(CE15+BB15)/2)</f>
        <v>18.450000000000003</v>
      </c>
      <c r="QJ15" s="23">
        <f>IF($CU15="P",CF15,(CF15+BC15)/2)</f>
        <v>7.25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18.100000000000001</v>
      </c>
      <c r="QN15" s="23">
        <f>IF($CU15="P",CJ15,(CJ15+BG15)/2)</f>
        <v>3.95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9.3000000000000007</v>
      </c>
      <c r="QR15" s="23">
        <f>IF($CU15="P",CN15,(CN15+BK15)/2)</f>
        <v>3.4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3.65</v>
      </c>
      <c r="QW15" s="23">
        <f>IF($CU15="P",CS15,(CS15+BP15)/2)</f>
        <v>0.5</v>
      </c>
      <c r="QX15" s="23">
        <f>IF($CU15="P",CT15,(CT15+BQ15)/2)</f>
        <v>0</v>
      </c>
      <c r="QY15" s="28" t="s">
        <v>57</v>
      </c>
      <c r="QZ15" s="41">
        <f>IF(SUM(QF15,QJ15)&gt;0,SUM(QF15,QJ15),"")</f>
        <v>14.5</v>
      </c>
      <c r="RA15" s="41">
        <f>IF(SUM(QE15:QF15,QH15:QJ15,QL15)-QG15-QK15&gt;0,SUM(QE15:QF15,QH15:QJ15,QL15)-QG15-QK15,"")</f>
        <v>50.75</v>
      </c>
      <c r="RB15" s="41">
        <f>IF(SUM(QM15:QN15,QP15)-QO15&gt;0,SUM(QM15:QN15,QP15)-QO15,"")</f>
        <v>22.05</v>
      </c>
      <c r="RC15" s="41">
        <f>IF(SUM(QF15,QJ15,QN15)&gt;0,SUM(QF15,QJ15,QN15),"")</f>
        <v>18.45</v>
      </c>
      <c r="RD15" s="41">
        <f>IF(SUM(RA15,RB15)&gt;0,SUM(RA15,RB15),"")</f>
        <v>72.8</v>
      </c>
      <c r="RE15" s="41">
        <f>IF(SUM(QR15,QV15)&gt;0,SUM(QR15,QV15),"")</f>
        <v>7.05</v>
      </c>
      <c r="RF15" s="41">
        <f>IF(SUM(QQ15:QR15,QT15:QV15,QX15)-SUM(QS15,QW15)&gt;0,SUM(QQ15:QR15,QT15:QV15,QX15)-SUM(QS15,QW15),"")</f>
        <v>24.55</v>
      </c>
      <c r="RG15" s="41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171</v>
      </c>
      <c r="C16" s="4" t="s">
        <v>5</v>
      </c>
      <c r="D16" s="4">
        <v>1999</v>
      </c>
      <c r="E16" s="9">
        <f>SUM(J16:R16)+SUM(J16:O16)*0.0000001+SUM(J16)*0.0000000000001</f>
        <v>174.25001224500502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50.300000000000004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48.1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24.05</v>
      </c>
      <c r="O16" s="8" t="str">
        <f>IF(N16=0,"",IF(N16=CX16,$CA$1,IF(N16=BU16,$AX$1,IF(N16=AR16,$U$1,""))))</f>
        <v>2023 Nationals</v>
      </c>
      <c r="P16" s="8">
        <f>IF(MAX(AV16,BY16,DB16)&gt;0,MAX(AV16,BY16,DB16),0)</f>
        <v>26.4</v>
      </c>
      <c r="Q16" s="8" t="str">
        <f>IF(P16=0,"",IF(P16=DB16,$CA$1,IF(P16=BY16,$AX$1,IF(P16=AV16,$U$1,""))))</f>
        <v>2023 Nationals</v>
      </c>
      <c r="R16" s="8">
        <f>IF(MAX(DD16:DF16)&gt;0,MAX(DD16:DF16),"")</f>
        <v>25.400000000000006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Pan Am Championships (May 14)</v>
      </c>
      <c r="U16" s="19">
        <v>18.399999999999999</v>
      </c>
      <c r="V16" s="19">
        <v>7.6</v>
      </c>
      <c r="W16" s="19">
        <v>0.6</v>
      </c>
      <c r="X16" s="19">
        <v>0</v>
      </c>
      <c r="Y16" s="19">
        <v>16.5</v>
      </c>
      <c r="Z16" s="19">
        <v>7.2</v>
      </c>
      <c r="AA16" s="19">
        <v>1</v>
      </c>
      <c r="AB16" s="19">
        <v>0</v>
      </c>
      <c r="AC16" s="19">
        <v>18.3</v>
      </c>
      <c r="AD16" s="19">
        <v>5.2</v>
      </c>
      <c r="AE16" s="19">
        <v>1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14.8</v>
      </c>
      <c r="AQ16" s="41">
        <f>IF(SUM(U16:V16,X16:Z16,AB16)-W16-AA16&gt;0,SUM(U16:V16,X16:Z16,AB16)-W16-AA16,"")</f>
        <v>48.1</v>
      </c>
      <c r="AR16" s="41">
        <f>IF(SUM(AC16:AD16,AF16)-AE16&gt;0,SUM(AC16:AD16,AF16)-AE16,"")</f>
        <v>22.5</v>
      </c>
      <c r="AS16" s="41">
        <f>IF(SUM(V16,Z16,AD16)&gt;0,SUM(V16,Z16,AD16),"")</f>
        <v>20</v>
      </c>
      <c r="AT16" s="41">
        <f>IF(SUM(AQ16,AR16)&gt;0,SUM(AQ16,AR16),"")</f>
        <v>70.599999999999994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70.599999999999994</v>
      </c>
      <c r="AX16" s="18">
        <v>18.600000000000001</v>
      </c>
      <c r="AY16" s="18">
        <v>7.6</v>
      </c>
      <c r="AZ16" s="18">
        <v>0.7</v>
      </c>
      <c r="BA16" s="18">
        <v>0</v>
      </c>
      <c r="BB16" s="18">
        <v>17.7</v>
      </c>
      <c r="BC16" s="18">
        <v>7.6</v>
      </c>
      <c r="BD16" s="18">
        <v>0.5</v>
      </c>
      <c r="BE16" s="18">
        <v>0</v>
      </c>
      <c r="BF16" s="18">
        <v>18.55</v>
      </c>
      <c r="BG16" s="18">
        <v>6</v>
      </c>
      <c r="BH16" s="18">
        <v>0.5</v>
      </c>
      <c r="BI16" s="18">
        <v>0</v>
      </c>
      <c r="BJ16" s="18">
        <v>9.4</v>
      </c>
      <c r="BK16" s="18">
        <v>3.8</v>
      </c>
      <c r="BL16" s="18">
        <v>0</v>
      </c>
      <c r="BM16" s="18">
        <v>0</v>
      </c>
      <c r="BN16" s="18">
        <v>9.3000000000000007</v>
      </c>
      <c r="BO16" s="18">
        <v>4</v>
      </c>
      <c r="BP16" s="18">
        <v>0.1</v>
      </c>
      <c r="BQ16" s="18">
        <v>0</v>
      </c>
      <c r="BR16" s="29" t="s">
        <v>57</v>
      </c>
      <c r="BS16" s="11">
        <f>IF(SUM(AY16,BC16)&gt;0,SUM(AY16,BC16),"")</f>
        <v>15.2</v>
      </c>
      <c r="BT16" s="11">
        <f>IF(SUM(AX16:AY16,BA16:BC16,BE16)-AZ16-BD16&gt;0,SUM(AX16:AY16,BA16:BC16,BE16)-AZ16-BD16,"")</f>
        <v>50.300000000000004</v>
      </c>
      <c r="BU16" s="11">
        <f>IF(SUM(BF16:BG16,BI16)-BH16&gt;0,SUM(BF16:BG16,BI16)-BH16,"")</f>
        <v>24.05</v>
      </c>
      <c r="BV16" s="11">
        <f>IF(SUM(AY16,BC16,BG16)&gt;0,SUM(AY16,BC16,BG16),"")</f>
        <v>21.2</v>
      </c>
      <c r="BW16" s="11">
        <f>IF(SUM(BT16,BU16)&gt;0,SUM(BT16,BU16),"")</f>
        <v>74.350000000000009</v>
      </c>
      <c r="BX16" s="11">
        <f>IF(SUM(BK16,BO16)&gt;0,SUM(BK16,BO16),"")</f>
        <v>7.8</v>
      </c>
      <c r="BY16" s="11">
        <f>IF(SUM(BJ16:BK16,BM16:BO16,BQ16)-SUM(BL16,BP16)&gt;0,SUM(BJ16:BK16,BM16:BO16,BQ16)-SUM(BL16,BP16),"")</f>
        <v>26.4</v>
      </c>
      <c r="BZ16" s="11">
        <f>IF(SUM(BT16,BU16,BY16)&gt;0,SUM(BT16,BU16,BY16),"")</f>
        <v>100.75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>
        <f>IF(MAX(EB16,FD16,GF16,HH16,IJ16,JL16,KN16,LP16,MR16,NT16,OV16,PX16)-IF(L16="",0,L16)&gt;0.001,MAX(EB16,FD16,GF16,HH16,IJ16,JL16,KN16,LP16,MR16,NT16,OV16,PX16)-IF(L16="",0,L16),"")</f>
        <v>3.5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>
        <f>IF(MAX(EG16,FI16,GK16,HM16,IO16,JQ16,KS16,LU16,MW16,NY16,PA16,QC16)-IF(P16="",0,P16)&gt;0.001,MAX(EG16,FI16,GK16,HM16,IO16,JQ16,KS16,LU16,MW16,NY16,PA16,QC16)-IF(P16="",0,P16),"")</f>
        <v>25.400000000000006</v>
      </c>
      <c r="DG16" s="17">
        <v>18.2</v>
      </c>
      <c r="DH16" s="17">
        <v>8.4</v>
      </c>
      <c r="DI16" s="17">
        <v>1</v>
      </c>
      <c r="DJ16" s="17">
        <v>0</v>
      </c>
      <c r="DK16" s="17">
        <v>18.399999999999999</v>
      </c>
      <c r="DL16" s="17">
        <v>7.6</v>
      </c>
      <c r="DM16" s="17">
        <v>0</v>
      </c>
      <c r="DN16" s="17">
        <v>0</v>
      </c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>
        <f>IF(SUM(DH16,DL16)&gt;0,SUM(DH16,DL16),"")</f>
        <v>16</v>
      </c>
      <c r="EB16" s="41">
        <f>IF(SUM(DG16:DH16,DJ16:DL16,DN16)-DI16-DM16&gt;0,SUM(DG16:DH16,DJ16:DL16,DN16)-DI16-DM16,"")</f>
        <v>51.6</v>
      </c>
      <c r="EC16" s="41" t="str">
        <f>IF(SUM(DO16:DP16,DR16)-DQ16&gt;0,SUM(DO16:DP16,DR16)-DQ16,"")</f>
        <v/>
      </c>
      <c r="ED16" s="41">
        <f>IF(SUM(DH16,DL16,DP16)&gt;0,SUM(DH16,DL16,DP16),"")</f>
        <v>16</v>
      </c>
      <c r="EE16" s="41">
        <f>IF(SUM(EB16,EC16)&gt;0,SUM(EB16,EC16),"")</f>
        <v>51.6</v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>
        <f>IF(SUM(EB16,EC16,EG16)&gt;0,SUM(EB16,EC16,EG16),"")</f>
        <v>51.6</v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>
        <v>18</v>
      </c>
      <c r="EZ16" s="18">
        <v>7.6</v>
      </c>
      <c r="FA16" s="18">
        <v>1</v>
      </c>
      <c r="FB16" s="18">
        <v>0</v>
      </c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>
        <f>IF(SUM(EV16,EZ16)&gt;0,SUM(EV16,EZ16),"")</f>
        <v>7.6</v>
      </c>
      <c r="FI16" s="11">
        <f>IF(SUM(EU16:EV16,EX16:EZ16,FB16)-SUM(EW16,FA16)&gt;0,SUM(EU16:EV16,EX16:EZ16,FB16)-SUM(EW16,FA16),"")</f>
        <v>24.6</v>
      </c>
      <c r="FJ16" s="11">
        <f>IF(SUM(FD16,FE16,FI16)&gt;0,SUM(FD16,FE16,FI16),"")</f>
        <v>24.6</v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>
        <v>18.5</v>
      </c>
      <c r="IR16" s="18">
        <v>7.2</v>
      </c>
      <c r="IS16" s="18">
        <v>0.6</v>
      </c>
      <c r="IT16" s="18">
        <v>0</v>
      </c>
      <c r="IU16" s="18">
        <v>18.8</v>
      </c>
      <c r="IV16" s="18">
        <v>6.8</v>
      </c>
      <c r="IW16" s="18">
        <v>0</v>
      </c>
      <c r="IX16" s="18">
        <v>0</v>
      </c>
      <c r="IY16" s="18"/>
      <c r="IZ16" s="18"/>
      <c r="JA16" s="18"/>
      <c r="JB16" s="18"/>
      <c r="JC16" s="18">
        <v>18.8</v>
      </c>
      <c r="JD16" s="18">
        <v>7.6</v>
      </c>
      <c r="JE16" s="18">
        <v>0</v>
      </c>
      <c r="JF16" s="18">
        <v>0</v>
      </c>
      <c r="JG16" s="18">
        <v>18.8</v>
      </c>
      <c r="JH16" s="18">
        <v>7.2</v>
      </c>
      <c r="JI16" s="18">
        <v>0.6</v>
      </c>
      <c r="JJ16" s="18">
        <v>0</v>
      </c>
      <c r="JK16" s="11">
        <f>IF(SUM(IR16,IV16)&gt;0,SUM(IR16,IV16),"")</f>
        <v>14</v>
      </c>
      <c r="JL16" s="11">
        <f>IF(SUM(IQ16:IR16,IT16:IV16,IX16)-IS16-IW16&gt;0,SUM(IQ16:IR16,IT16:IV16,IX16)-IS16-IW16,"")</f>
        <v>50.699999999999996</v>
      </c>
      <c r="JM16" s="11" t="str">
        <f>IF(SUM(IY16:IZ16,JB16)-JA16&gt;0,SUM(IY16:IZ16,JB16)-JA16,"")</f>
        <v/>
      </c>
      <c r="JN16" s="11">
        <f>IF(SUM(IR16,IV16,IZ16)&gt;0,SUM(IR16,IV16,IZ16),"")</f>
        <v>14</v>
      </c>
      <c r="JO16" s="11">
        <f>IF(SUM(JL16,JM16)&gt;0,SUM(JL16,JM16),"")</f>
        <v>50.699999999999996</v>
      </c>
      <c r="JP16" s="11">
        <f>IF(SUM(JD16,JH16)&gt;0,SUM(JD16,JH16),"")</f>
        <v>14.8</v>
      </c>
      <c r="JQ16" s="11">
        <f>IF(SUM(JC16:JD16,JF16:JH16,JJ16)-SUM(JE16,JI16)&gt;0,SUM(JC16:JD16,JF16:JH16,JJ16)-SUM(JE16,JI16),"")</f>
        <v>51.800000000000004</v>
      </c>
      <c r="JR16" s="11">
        <f>IF(SUM(JL16,JM16,JQ16)&gt;0,SUM(JL16,JM16,JQ16),"")</f>
        <v>102.5</v>
      </c>
      <c r="JS16" s="17">
        <v>18.5</v>
      </c>
      <c r="JT16" s="17">
        <v>6.8</v>
      </c>
      <c r="JU16" s="17">
        <v>0.6</v>
      </c>
      <c r="JV16" s="17">
        <v>0</v>
      </c>
      <c r="JW16" s="17">
        <v>18.399999999999999</v>
      </c>
      <c r="JX16" s="17">
        <v>8.5</v>
      </c>
      <c r="JY16" s="17">
        <v>0.2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15.3</v>
      </c>
      <c r="KN16" s="41">
        <f>IF(SUM(JS16:JT16,JV16:JX16,JZ16)-JU16-JY16&gt;0,SUM(JS16:JT16,JV16:JX16,JZ16)-JU16-JY16,"")</f>
        <v>51.4</v>
      </c>
      <c r="KO16" s="41" t="str">
        <f>IF(SUM(KA16:KB16,KD16)-KC16&gt;0,SUM(KA16:KB16,KD16)-KC16,"")</f>
        <v/>
      </c>
      <c r="KP16" s="41">
        <f>IF(SUM(JT16,JX16,KB16)&gt;0,SUM(JT16,JX16,KB16),"")</f>
        <v>15.3</v>
      </c>
      <c r="KQ16" s="41">
        <f>IF(SUM(KN16,KO16)&gt;0,SUM(KN16,KO16),"")</f>
        <v>51.4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</v>
      </c>
      <c r="KU16" s="18">
        <v>16.7</v>
      </c>
      <c r="KV16" s="18">
        <v>8.4</v>
      </c>
      <c r="KW16" s="18">
        <v>1</v>
      </c>
      <c r="KX16" s="18">
        <v>0</v>
      </c>
      <c r="KY16" s="18">
        <v>17.399999999999999</v>
      </c>
      <c r="KZ16" s="18">
        <v>3.6</v>
      </c>
      <c r="LA16" s="18">
        <v>0</v>
      </c>
      <c r="LB16" s="18">
        <v>0</v>
      </c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>
        <f>IF(SUM(KV16,KZ16)&gt;0,SUM(KV16,KZ16),"")</f>
        <v>12</v>
      </c>
      <c r="LP16" s="11">
        <f>IF(SUM(KU16:KV16,KX16:KZ16,LB16)-KW16-LA16&gt;0,SUM(KU16:KV16,KX16:KZ16,LB16)-KW16-LA16,"")</f>
        <v>45.1</v>
      </c>
      <c r="LQ16" s="11" t="str">
        <f>IF(SUM(LC16:LD16,LF16)-LE16&gt;0,SUM(LC16:LD16,LF16)-LE16,"")</f>
        <v/>
      </c>
      <c r="LR16" s="11">
        <f>IF(SUM(KV16,KZ16,LD16)&gt;0,SUM(KV16,KZ16,LD16),"")</f>
        <v>12</v>
      </c>
      <c r="LS16" s="11">
        <f>IF(SUM(LP16,LQ16)&gt;0,SUM(LP16,LQ16),"")</f>
        <v>45.1</v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>
        <f>IF(SUM(LP16,LQ16,LU16)&gt;0,SUM(LP16,LQ16,LU16),"")</f>
        <v>45.1</v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3.8</v>
      </c>
      <c r="QG16" s="23">
        <f>IF($CU16="P",CC16,(CC16+AZ16)/2)</f>
        <v>0.35</v>
      </c>
      <c r="QH16" s="23">
        <f>IF($CU16="P",CD16,(CD16+BA16)/2)</f>
        <v>0</v>
      </c>
      <c r="QI16" s="23">
        <f>IF($CU16="P",CE16,(CE16+BB16)/2)</f>
        <v>8.85</v>
      </c>
      <c r="QJ16" s="23">
        <f>IF($CU16="P",CF16,(CF16+BC16)/2)</f>
        <v>3.8</v>
      </c>
      <c r="QK16" s="23">
        <f>IF($CU16="P",CG16,(CG16+BD16)/2)</f>
        <v>0.25</v>
      </c>
      <c r="QL16" s="23">
        <f>IF($CU16="P",CH16,(CH16+BE16)/2)</f>
        <v>0</v>
      </c>
      <c r="QM16" s="23">
        <f>IF($CU16="P",CI16,(CI16+BF16)/2)</f>
        <v>9.2750000000000004</v>
      </c>
      <c r="QN16" s="23">
        <f>IF($CU16="P",CJ16,(CJ16+BG16)/2)</f>
        <v>3</v>
      </c>
      <c r="QO16" s="23">
        <f>IF($CU16="P",CK16,(CK16+BH16)/2)</f>
        <v>0.25</v>
      </c>
      <c r="QP16" s="23">
        <f>IF($CU16="P",CL16,(CL16+BI16)/2)</f>
        <v>0</v>
      </c>
      <c r="QQ16" s="23">
        <f>IF($CU16="P",CM16,(CM16+BJ16)/2)</f>
        <v>4.7</v>
      </c>
      <c r="QR16" s="23">
        <f>IF($CU16="P",CN16,(CN16+BK16)/2)</f>
        <v>1.9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4.6500000000000004</v>
      </c>
      <c r="QV16" s="23">
        <f>IF($CU16="P",CR16,(CR16+BO16)/2)</f>
        <v>2</v>
      </c>
      <c r="QW16" s="23">
        <f>IF($CU16="P",CS16,(CS16+BP16)/2)</f>
        <v>0.05</v>
      </c>
      <c r="QX16" s="23">
        <f>IF($CU16="P",CT16,(CT16+BQ16)/2)</f>
        <v>0</v>
      </c>
      <c r="QY16" s="28" t="s">
        <v>57</v>
      </c>
      <c r="QZ16" s="41">
        <f>IF(SUM(QF16,QJ16)&gt;0,SUM(QF16,QJ16),"")</f>
        <v>7.6</v>
      </c>
      <c r="RA16" s="41">
        <f>IF(SUM(QE16:QF16,QH16:QJ16,QL16)-QG16-QK16&gt;0,SUM(QE16:QF16,QH16:QJ16,QL16)-QG16-QK16,"")</f>
        <v>25.150000000000002</v>
      </c>
      <c r="RB16" s="41">
        <f>IF(SUM(QM16:QN16,QP16)-QO16&gt;0,SUM(QM16:QN16,QP16)-QO16,"")</f>
        <v>12.025</v>
      </c>
      <c r="RC16" s="41">
        <f>IF(SUM(QF16,QJ16,QN16)&gt;0,SUM(QF16,QJ16,QN16),"")</f>
        <v>10.6</v>
      </c>
      <c r="RD16" s="41">
        <f>IF(SUM(RA16,RB16)&gt;0,SUM(RA16,RB16),"")</f>
        <v>37.175000000000004</v>
      </c>
      <c r="RE16" s="41">
        <f>IF(SUM(QR16,QV16)&gt;0,SUM(QR16,QV16),"")</f>
        <v>3.9</v>
      </c>
      <c r="RF16" s="41">
        <f>IF(SUM(QQ16:QR16,QT16:QV16,QX16)-SUM(QS16,QW16)&gt;0,SUM(QQ16:QR16,QT16:QV16,QX16)-SUM(QS16,QW16),"")</f>
        <v>13.2</v>
      </c>
      <c r="RG16" s="41">
        <f>IF(SUM(RA16,RB16,RF16)&gt;0,SUM(RA16,RB16,RF16),"")</f>
        <v>50.375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77</v>
      </c>
      <c r="C17" s="4" t="s">
        <v>76</v>
      </c>
      <c r="D17" s="4">
        <v>2001</v>
      </c>
      <c r="E17" s="9">
        <f>SUM(J17:R17)+SUM(J17:O17)*0.0000001+SUM(J17)*0.0000000000001</f>
        <v>156.15001310500523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>P</v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>P</v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>Worlds Team</v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>P</v>
      </c>
      <c r="J17" s="8">
        <f>IF(COUNT(AQ17,BT17,CW17)&gt;0,LARGE((AQ17,BT17,CW17),1),0)</f>
        <v>52.599999999999994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51.649999999999991</v>
      </c>
      <c r="M17" s="8" t="str">
        <f>IF(L17=0,"",IF(L17=CW17,$CA$1,IF(L17=BT17,$AX$1,IF(L17=AQ17,$U$1,""))))</f>
        <v>2023 Domestic 3rd Trial</v>
      </c>
      <c r="N17" s="8">
        <f>IF(COUNT(AR17,BU17,CX17)&gt;0,LARGE((AR17,BU17,CX17),1),0)</f>
        <v>26.8</v>
      </c>
      <c r="O17" s="8" t="str">
        <f>IF(N17=0,"",IF(N17=CX17,$CA$1,IF(N17=BU17,$AX$1,IF(N17=AR17,$U$1,""))))</f>
        <v>2023 Nationals</v>
      </c>
      <c r="P17" s="8">
        <f>IF(MAX(AV17,BY17,DB17)&gt;0,MAX(AV17,BY17,DB17),0)</f>
        <v>25.1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16.8</v>
      </c>
      <c r="V17" s="19">
        <v>7.2</v>
      </c>
      <c r="W17" s="19">
        <v>0.2</v>
      </c>
      <c r="X17" s="19">
        <v>0</v>
      </c>
      <c r="Y17" s="19">
        <v>19</v>
      </c>
      <c r="Z17" s="19">
        <v>7.6</v>
      </c>
      <c r="AA17" s="19">
        <v>0</v>
      </c>
      <c r="AB17" s="19">
        <v>0.3</v>
      </c>
      <c r="AC17" s="19">
        <v>17.399999999999999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14.8</v>
      </c>
      <c r="AQ17" s="41">
        <f>IF(SUM(U17:V17,X17:Z17,AB17)-W17-AA17&gt;0,SUM(U17:V17,X17:Z17,AB17)-W17-AA17,"")</f>
        <v>50.699999999999996</v>
      </c>
      <c r="AR17" s="41">
        <f>IF(SUM(AC17:AD17,AF17)-AE17&gt;0,SUM(AC17:AD17,AF17)-AE17,"")</f>
        <v>20.2</v>
      </c>
      <c r="AS17" s="41">
        <f>IF(SUM(V17,Z17,AD17)&gt;0,SUM(V17,Z17,AD17),"")</f>
        <v>17.600000000000001</v>
      </c>
      <c r="AT17" s="41">
        <f>IF(SUM(AQ17,AR17)&gt;0,SUM(AQ17,AR17),"")</f>
        <v>70.899999999999991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70.899999999999991</v>
      </c>
      <c r="AX17" s="18">
        <v>18.7</v>
      </c>
      <c r="AY17" s="18">
        <v>8.4</v>
      </c>
      <c r="AZ17" s="18">
        <v>0.2</v>
      </c>
      <c r="BA17" s="18">
        <v>0</v>
      </c>
      <c r="BB17" s="18">
        <v>18.600000000000001</v>
      </c>
      <c r="BC17" s="18">
        <v>6.8</v>
      </c>
      <c r="BD17" s="18">
        <v>0</v>
      </c>
      <c r="BE17" s="18">
        <v>0.3</v>
      </c>
      <c r="BF17" s="18">
        <v>19.100000000000001</v>
      </c>
      <c r="BG17" s="18">
        <v>8</v>
      </c>
      <c r="BH17" s="18">
        <v>0.6</v>
      </c>
      <c r="BI17" s="18">
        <v>0.3</v>
      </c>
      <c r="BJ17" s="18">
        <v>18.5</v>
      </c>
      <c r="BK17" s="18">
        <v>6.8</v>
      </c>
      <c r="BL17" s="18">
        <v>0.2</v>
      </c>
      <c r="BM17" s="18">
        <v>0</v>
      </c>
      <c r="BN17" s="18"/>
      <c r="BO17" s="18"/>
      <c r="BP17" s="18"/>
      <c r="BQ17" s="18"/>
      <c r="BR17" s="29"/>
      <c r="BS17" s="11">
        <f>IF(SUM(AY17,BC17)&gt;0,SUM(AY17,BC17),"")</f>
        <v>15.2</v>
      </c>
      <c r="BT17" s="11">
        <f>IF(SUM(AX17:AY17,BA17:BC17,BE17)-AZ17-BD17&gt;0,SUM(AX17:AY17,BA17:BC17,BE17)-AZ17-BD17,"")</f>
        <v>52.599999999999994</v>
      </c>
      <c r="BU17" s="11">
        <f>IF(SUM(BF17:BG17,BI17)-BH17&gt;0,SUM(BF17:BG17,BI17)-BH17,"")</f>
        <v>26.8</v>
      </c>
      <c r="BV17" s="11">
        <f>IF(SUM(AY17,BC17,BG17)&gt;0,SUM(AY17,BC17,BG17),"")</f>
        <v>23.2</v>
      </c>
      <c r="BW17" s="11">
        <f>IF(SUM(BT17,BU17)&gt;0,SUM(BT17,BU17),"")</f>
        <v>79.399999999999991</v>
      </c>
      <c r="BX17" s="11">
        <f>IF(SUM(BK17,BO17)&gt;0,SUM(BK17,BO17),"")</f>
        <v>6.8</v>
      </c>
      <c r="BY17" s="11">
        <f>IF(SUM(BJ17:BK17,BM17:BO17,BQ17)-SUM(BL17,BP17)&gt;0,SUM(BJ17:BK17,BM17:BO17,BQ17)-SUM(BL17,BP17),"")</f>
        <v>25.1</v>
      </c>
      <c r="BZ17" s="11">
        <f>IF(SUM(BT17,BU17,BY17)&gt;0,SUM(BT17,BU17,BY17),"")</f>
        <v>104.5</v>
      </c>
      <c r="CA17" s="19">
        <v>17.75</v>
      </c>
      <c r="CB17" s="19">
        <v>7.8000000000000007</v>
      </c>
      <c r="CC17" s="19">
        <v>0.2</v>
      </c>
      <c r="CD17" s="19">
        <v>0</v>
      </c>
      <c r="CE17" s="19">
        <v>18.8</v>
      </c>
      <c r="CF17" s="19">
        <v>7.1999999999999993</v>
      </c>
      <c r="CG17" s="19">
        <v>0</v>
      </c>
      <c r="CH17" s="19">
        <v>0.3</v>
      </c>
      <c r="CI17" s="19">
        <v>18.25</v>
      </c>
      <c r="CJ17" s="19">
        <v>5.4</v>
      </c>
      <c r="CK17" s="19">
        <v>0.3</v>
      </c>
      <c r="CL17" s="19">
        <v>0.15</v>
      </c>
      <c r="CM17" s="19">
        <v>9.25</v>
      </c>
      <c r="CN17" s="19">
        <v>3.4</v>
      </c>
      <c r="CO17" s="19">
        <v>0.1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8" t="s">
        <v>57</v>
      </c>
      <c r="CV17" s="41">
        <f>IF(SUM(CB17,CF17)&gt;0,SUM(CB17,CF17),"")</f>
        <v>15</v>
      </c>
      <c r="CW17" s="41">
        <f>IF(SUM(CA17:CB17,CD17:CF17,CH17)-CC17-CG17&gt;0,SUM(CA17:CB17,CD17:CF17,CH17)-CC17-CG17,"")</f>
        <v>51.649999999999991</v>
      </c>
      <c r="CX17" s="41">
        <f>IF(SUM(CI17:CJ17,CL17)-CK17&gt;0,SUM(CI17:CJ17,CL17)-CK17,"")</f>
        <v>23.499999999999996</v>
      </c>
      <c r="CY17" s="41">
        <f>IF(SUM(CB17,CF17,CJ17)&gt;0,SUM(CB17,CF17,CJ17),"")</f>
        <v>20.399999999999999</v>
      </c>
      <c r="CZ17" s="41">
        <f>IF(SUM(CW17,CX17)&gt;0,SUM(CW17,CX17),"")</f>
        <v>75.149999999999991</v>
      </c>
      <c r="DA17" s="41">
        <f>IF(SUM(CN17,CR17)&gt;0,SUM(CN17,CR17),"")</f>
        <v>3.4</v>
      </c>
      <c r="DB17" s="41">
        <f>IF(SUM(CM17:CN17,CP17:CR17,CT17)-SUM(CO17,CS17)&gt;0,SUM(CM17:CN17,CP17:CR17,CT17)-SUM(CO17,CS17),"")</f>
        <v>12.55</v>
      </c>
      <c r="DC17" s="41">
        <f>IF(SUM(CW17,CX17,DB17)&gt;0,SUM(CW17,CX17,DB17),"")</f>
        <v>87.699999999999989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>
        <v>18.600000000000001</v>
      </c>
      <c r="GN17" s="18">
        <v>8.4</v>
      </c>
      <c r="GO17" s="18">
        <v>0.8</v>
      </c>
      <c r="GP17" s="18">
        <v>0</v>
      </c>
      <c r="GQ17" s="18">
        <v>0</v>
      </c>
      <c r="GR17" s="18">
        <v>0</v>
      </c>
      <c r="GS17" s="18">
        <v>0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>IF(SUM(GN17,GR17)&gt;0,SUM(GN17,GR17),"")</f>
        <v>8.4</v>
      </c>
      <c r="HH17" s="11">
        <f>IF(SUM(GM17:GN17,GP17:GR17,GT17)-GO17-GS17&gt;0,SUM(GM17:GN17,GP17:GR17,GT17)-GO17-GS17,"")</f>
        <v>26.2</v>
      </c>
      <c r="HI17" s="11" t="str">
        <f>IF(SUM(GU17:GV17,GX17)-GW17&gt;0,SUM(GU17:GV17,GX17)-GW17,"")</f>
        <v/>
      </c>
      <c r="HJ17" s="11">
        <f>IF(SUM(GN17,GR17,GV17)&gt;0,SUM(GN17,GR17,GV17),"")</f>
        <v>8.4</v>
      </c>
      <c r="HK17" s="11">
        <f>IF(SUM(HH17,HI17)&gt;0,SUM(HH17,HI17),"")</f>
        <v>26.2</v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>
        <f>IF(SUM(HH17,HI17,HM17)&gt;0,SUM(HH17,HI17,HM17),"")</f>
        <v>26.2</v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17.75</v>
      </c>
      <c r="QF17" s="23">
        <f>IF($CU17="P",CB17,(CB17+AY17)/2)</f>
        <v>7.8000000000000007</v>
      </c>
      <c r="QG17" s="23">
        <f>IF($CU17="P",CC17,(CC17+AZ17)/2)</f>
        <v>0.2</v>
      </c>
      <c r="QH17" s="23">
        <f>IF($CU17="P",CD17,(CD17+BA17)/2)</f>
        <v>0</v>
      </c>
      <c r="QI17" s="23">
        <f>IF($CU17="P",CE17,(CE17+BB17)/2)</f>
        <v>18.8</v>
      </c>
      <c r="QJ17" s="23">
        <f>IF($CU17="P",CF17,(CF17+BC17)/2)</f>
        <v>7.1999999999999993</v>
      </c>
      <c r="QK17" s="23">
        <f>IF($CU17="P",CG17,(CG17+BD17)/2)</f>
        <v>0</v>
      </c>
      <c r="QL17" s="23">
        <f>IF($CU17="P",CH17,(CH17+BE17)/2)</f>
        <v>0.3</v>
      </c>
      <c r="QM17" s="23">
        <f>IF($CU17="P",CI17,(CI17+BF17)/2)</f>
        <v>18.25</v>
      </c>
      <c r="QN17" s="23">
        <f>IF($CU17="P",CJ17,(CJ17+BG17)/2)</f>
        <v>5.4</v>
      </c>
      <c r="QO17" s="23">
        <f>IF($CU17="P",CK17,(CK17+BH17)/2)</f>
        <v>0.3</v>
      </c>
      <c r="QP17" s="23">
        <f>IF($CU17="P",CL17,(CL17+BI17)/2)</f>
        <v>0.15</v>
      </c>
      <c r="QQ17" s="23">
        <f>IF($CU17="P",CM17,(CM17+BJ17)/2)</f>
        <v>9.25</v>
      </c>
      <c r="QR17" s="23">
        <f>IF($CU17="P",CN17,(CN17+BK17)/2)</f>
        <v>3.4</v>
      </c>
      <c r="QS17" s="23">
        <f>IF($CU17="P",CO17,(CO17+BL17)/2)</f>
        <v>0.1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15</v>
      </c>
      <c r="RA17" s="41">
        <f>IF(SUM(QE17:QF17,QH17:QJ17,QL17)-QG17-QK17&gt;0,SUM(QE17:QF17,QH17:QJ17,QL17)-QG17-QK17,"")</f>
        <v>51.649999999999991</v>
      </c>
      <c r="RB17" s="41">
        <f>IF(SUM(QM17:QN17,QP17)-QO17&gt;0,SUM(QM17:QN17,QP17)-QO17,"")</f>
        <v>23.499999999999996</v>
      </c>
      <c r="RC17" s="41">
        <f>IF(SUM(QF17,QJ17,QN17)&gt;0,SUM(QF17,QJ17,QN17),"")</f>
        <v>20.399999999999999</v>
      </c>
      <c r="RD17" s="41">
        <f>IF(SUM(RA17,RB17)&gt;0,SUM(RA17,RB17),"")</f>
        <v>75.149999999999991</v>
      </c>
      <c r="RE17" s="41">
        <f>IF(SUM(QR17,QV17)&gt;0,SUM(QR17,QV17),"")</f>
        <v>3.4</v>
      </c>
      <c r="RF17" s="41">
        <f>IF(SUM(QQ17:QR17,QT17:QV17,QX17)-SUM(QS17,QW17)&gt;0,SUM(QQ17:QR17,QT17:QV17,QX17)-SUM(QS17,QW17),"")</f>
        <v>12.55</v>
      </c>
      <c r="RG17" s="41">
        <f>IF(SUM(RA17,RB17,RF17)&gt;0,SUM(RA17,RB17,RF17),"")</f>
        <v>87.699999999999989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238</v>
      </c>
      <c r="C18" s="4" t="s">
        <v>169</v>
      </c>
      <c r="D18" s="4">
        <v>2005</v>
      </c>
      <c r="E18" s="9">
        <f>SUM(J18:R18)+SUM(J18:O18)*0.0000001+SUM(J18)*0.0000000000001</f>
        <v>177.8000126800051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50.9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50.6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25.3</v>
      </c>
      <c r="O18" s="8" t="str">
        <f>IF(N18=0,"",IF(N18=CX18,$CA$1,IF(N18=BU18,$AX$1,IF(N18=AR18,$U$1,""))))</f>
        <v>2023 Nationals</v>
      </c>
      <c r="P18" s="8">
        <f>IF(MAX(AV18,BY18,DB18)&gt;0,MAX(AV18,BY18,DB18),0)</f>
        <v>51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6</v>
      </c>
      <c r="W18" s="19">
        <v>0.8</v>
      </c>
      <c r="X18" s="19">
        <v>0</v>
      </c>
      <c r="Y18" s="19">
        <v>18.8</v>
      </c>
      <c r="Z18" s="19">
        <v>6.4</v>
      </c>
      <c r="AA18" s="19">
        <v>0.6</v>
      </c>
      <c r="AB18" s="19">
        <v>0</v>
      </c>
      <c r="AC18" s="19">
        <v>18.600000000000001</v>
      </c>
      <c r="AD18" s="19">
        <v>6</v>
      </c>
      <c r="AE18" s="19">
        <v>0</v>
      </c>
      <c r="AF18" s="19">
        <v>0</v>
      </c>
      <c r="AG18" s="19">
        <v>18.7</v>
      </c>
      <c r="AH18" s="19">
        <v>6.8</v>
      </c>
      <c r="AI18" s="19">
        <v>0.6</v>
      </c>
      <c r="AJ18" s="19">
        <v>0</v>
      </c>
      <c r="AK18" s="19">
        <v>18.7</v>
      </c>
      <c r="AL18" s="19">
        <v>6.4</v>
      </c>
      <c r="AM18" s="19">
        <v>0.2</v>
      </c>
      <c r="AN18" s="19">
        <v>0</v>
      </c>
      <c r="AO18" s="28"/>
      <c r="AP18" s="41">
        <f>IF(SUM(V18,Z18)&gt;0,SUM(V18,Z18),"")</f>
        <v>12.4</v>
      </c>
      <c r="AQ18" s="41">
        <f>IF(SUM(U18:V18,X18:Z18,AB18)-W18-AA18&gt;0,SUM(U18:V18,X18:Z18,AB18)-W18-AA18,"")</f>
        <v>48.400000000000006</v>
      </c>
      <c r="AR18" s="41">
        <f>IF(SUM(AC18:AD18,AF18)-AE18&gt;0,SUM(AC18:AD18,AF18)-AE18,"")</f>
        <v>24.6</v>
      </c>
      <c r="AS18" s="41">
        <f>IF(SUM(V18,Z18,AD18)&gt;0,SUM(V18,Z18,AD18),"")</f>
        <v>18.399999999999999</v>
      </c>
      <c r="AT18" s="41">
        <f>IF(SUM(AQ18,AR18)&gt;0,SUM(AQ18,AR18),"")</f>
        <v>73</v>
      </c>
      <c r="AU18" s="41">
        <f>IF(SUM(AH18,AL18)&gt;0,SUM(AH18,AL18),"")</f>
        <v>13.2</v>
      </c>
      <c r="AV18" s="41">
        <f>IF(SUM(AG18:AH18,AJ18:AL18,AN18)-SUM(AI18,AM18)&gt;0,SUM(AG18:AH18,AJ18:AL18,AN18)-SUM(AI18,AM18),"")</f>
        <v>49.800000000000004</v>
      </c>
      <c r="AW18" s="41">
        <f>IF(SUM(AQ18,AR18,AV18)&gt;0,SUM(AQ18,AR18,AV18),"")</f>
        <v>122.80000000000001</v>
      </c>
      <c r="AX18" s="18">
        <v>18.5</v>
      </c>
      <c r="AY18" s="18">
        <v>6.8</v>
      </c>
      <c r="AZ18" s="18">
        <v>0</v>
      </c>
      <c r="BA18" s="18">
        <v>0</v>
      </c>
      <c r="BB18" s="18">
        <v>19</v>
      </c>
      <c r="BC18" s="18">
        <v>7.2</v>
      </c>
      <c r="BD18" s="18">
        <v>0.6</v>
      </c>
      <c r="BE18" s="18">
        <v>0</v>
      </c>
      <c r="BF18" s="18">
        <v>18.600000000000001</v>
      </c>
      <c r="BG18" s="18">
        <v>6.9</v>
      </c>
      <c r="BH18" s="18">
        <v>0.2</v>
      </c>
      <c r="BI18" s="18">
        <v>0</v>
      </c>
      <c r="BJ18" s="18">
        <v>18.7</v>
      </c>
      <c r="BK18" s="18">
        <v>6.8</v>
      </c>
      <c r="BL18" s="18">
        <v>0</v>
      </c>
      <c r="BM18" s="18">
        <v>0</v>
      </c>
      <c r="BN18" s="18">
        <v>18.899999999999999</v>
      </c>
      <c r="BO18" s="18">
        <v>7.2</v>
      </c>
      <c r="BP18" s="18">
        <v>0.6</v>
      </c>
      <c r="BQ18" s="18">
        <v>0</v>
      </c>
      <c r="BR18" s="29"/>
      <c r="BS18" s="11">
        <f>IF(SUM(AY18,BC18)&gt;0,SUM(AY18,BC18),"")</f>
        <v>14</v>
      </c>
      <c r="BT18" s="11">
        <f>IF(SUM(AX18:AY18,BA18:BC18,BE18)-AZ18-BD18&gt;0,SUM(AX18:AY18,BA18:BC18,BE18)-AZ18-BD18,"")</f>
        <v>50.9</v>
      </c>
      <c r="BU18" s="11">
        <f>IF(SUM(BF18:BG18,BI18)-BH18&gt;0,SUM(BF18:BG18,BI18)-BH18,"")</f>
        <v>25.3</v>
      </c>
      <c r="BV18" s="11">
        <f>IF(SUM(AY18,BC18,BG18)&gt;0,SUM(AY18,BC18,BG18),"")</f>
        <v>20.9</v>
      </c>
      <c r="BW18" s="11">
        <f>IF(SUM(BT18,BU18)&gt;0,SUM(BT18,BU18),"")</f>
        <v>76.2</v>
      </c>
      <c r="BX18" s="11">
        <f>IF(SUM(BK18,BO18)&gt;0,SUM(BK18,BO18),"")</f>
        <v>14</v>
      </c>
      <c r="BY18" s="11">
        <f>IF(SUM(BJ18:BK18,BM18:BO18,BQ18)-SUM(BL18,BP18)&gt;0,SUM(BJ18:BK18,BM18:BO18,BQ18)-SUM(BL18,BP18),"")</f>
        <v>51</v>
      </c>
      <c r="BZ18" s="11">
        <f>IF(SUM(BT18,BU18,BY18)&gt;0,SUM(BT18,BU18,BY18),"")</f>
        <v>127.2</v>
      </c>
      <c r="CA18" s="19">
        <v>18.600000000000001</v>
      </c>
      <c r="CB18" s="19">
        <v>6.8000000000000007</v>
      </c>
      <c r="CC18" s="19">
        <v>0</v>
      </c>
      <c r="CD18" s="19">
        <v>0</v>
      </c>
      <c r="CE18" s="19">
        <v>18.600000000000001</v>
      </c>
      <c r="CF18" s="19">
        <v>7.2</v>
      </c>
      <c r="CG18" s="19">
        <v>0.6</v>
      </c>
      <c r="CH18" s="19">
        <v>0</v>
      </c>
      <c r="CI18" s="19">
        <v>17.600000000000001</v>
      </c>
      <c r="CJ18" s="19">
        <v>2.4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14</v>
      </c>
      <c r="CW18" s="41">
        <f>IF(SUM(CA18:CB18,CD18:CF18,CH18)-CC18-CG18&gt;0,SUM(CA18:CB18,CD18:CF18,CH18)-CC18-CG18,"")</f>
        <v>50.6</v>
      </c>
      <c r="CX18" s="41">
        <f>IF(SUM(CI18:CJ18,CL18)-CK18&gt;0,SUM(CI18:CJ18,CL18)-CK18,"")</f>
        <v>20</v>
      </c>
      <c r="CY18" s="41">
        <f>IF(SUM(CB18,CF18,CJ18)&gt;0,SUM(CB18,CF18,CJ18),"")</f>
        <v>16.399999999999999</v>
      </c>
      <c r="CZ18" s="41">
        <f>IF(SUM(CW18,CX18)&gt;0,SUM(CW18,CX18),"")</f>
        <v>70.599999999999994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70.599999999999994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18.55</v>
      </c>
      <c r="QF18" s="23">
        <f>IF($CU18="P",CB18,(CB18+AY18)/2)</f>
        <v>6.8000000000000007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18.8</v>
      </c>
      <c r="QJ18" s="23">
        <f>IF($CU18="P",CF18,(CF18+BC18)/2)</f>
        <v>7.2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18.100000000000001</v>
      </c>
      <c r="QN18" s="23">
        <f>IF($CU18="P",CJ18,(CJ18+BG18)/2)</f>
        <v>4.6500000000000004</v>
      </c>
      <c r="QO18" s="23">
        <f>IF($CU18="P",CK18,(CK18+BH18)/2)</f>
        <v>0.1</v>
      </c>
      <c r="QP18" s="23">
        <f>IF($CU18="P",CL18,(CL18+BI18)/2)</f>
        <v>0</v>
      </c>
      <c r="QQ18" s="23">
        <f>IF($CU18="P",CM18,(CM18+BJ18)/2)</f>
        <v>9.35</v>
      </c>
      <c r="QR18" s="23">
        <f>IF($CU18="P",CN18,(CN18+BK18)/2)</f>
        <v>3.4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9.4499999999999993</v>
      </c>
      <c r="QV18" s="23">
        <f>IF($CU18="P",CR18,(CR18+BO18)/2)</f>
        <v>3.6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14</v>
      </c>
      <c r="RA18" s="41">
        <f>IF(SUM(QE18:QF18,QH18:QJ18,QL18)-QG18-QK18&gt;0,SUM(QE18:QF18,QH18:QJ18,QL18)-QG18-QK18,"")</f>
        <v>50.750000000000007</v>
      </c>
      <c r="RB18" s="41">
        <f>IF(SUM(QM18:QN18,QP18)-QO18&gt;0,SUM(QM18:QN18,QP18)-QO18,"")</f>
        <v>22.65</v>
      </c>
      <c r="RC18" s="41">
        <f>IF(SUM(QF18,QJ18,QN18)&gt;0,SUM(QF18,QJ18,QN18),"")</f>
        <v>18.649999999999999</v>
      </c>
      <c r="RD18" s="41">
        <f>IF(SUM(RA18,RB18)&gt;0,SUM(RA18,RB18),"")</f>
        <v>73.400000000000006</v>
      </c>
      <c r="RE18" s="41">
        <f>IF(SUM(QR18,QV18)&gt;0,SUM(QR18,QV18),"")</f>
        <v>7</v>
      </c>
      <c r="RF18" s="41">
        <f>IF(SUM(QQ18:QR18,QT18:QV18,QX18)-SUM(QS18,QW18)&gt;0,SUM(QQ18:QR18,QT18:QV18,QX18)-SUM(QS18,QW18),"")</f>
        <v>25.5</v>
      </c>
      <c r="RG18" s="41">
        <f>IF(SUM(RA18,RB18,RF18)&gt;0,SUM(RA18,RB18,RF18),"")</f>
        <v>98.9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>SUM(J19:R19)+SUM(J19:O19)*0.0000001+SUM(J19)*0.0000000000001</f>
        <v>176.20001258000505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50.599999999999994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49.499999999999993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25.7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50.4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6</v>
      </c>
      <c r="AQ19" s="41">
        <f>IF(SUM(U19:V19,X19:Z19,AB19)-W19-AA19&gt;0,SUM(U19:V19,X19:Z19,AB19)-W19-AA19,"")</f>
        <v>24.2</v>
      </c>
      <c r="AR19" s="41">
        <f>IF(SUM(AC19:AD19,AF19)-AE19&gt;0,SUM(AC19:AD19,AF19)-AE19,"")</f>
        <v>25.7</v>
      </c>
      <c r="AS19" s="41">
        <f>IF(SUM(V19,Z19,AD19)&gt;0,SUM(V19,Z19,AD19),"")</f>
        <v>13.2</v>
      </c>
      <c r="AT19" s="41">
        <f>IF(SUM(AQ19,AR19)&gt;0,SUM(AQ19,AR19),"")</f>
        <v>49.9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>IF(SUM(AY19,BC19)&gt;0,SUM(AY19,BC19),"")</f>
        <v>12.4</v>
      </c>
      <c r="BT19" s="11">
        <f>IF(SUM(AX19:AY19,BA19:BC19,BE19)-AZ19-BD19&gt;0,SUM(AX19:AY19,BA19:BC19,BE19)-AZ19-BD19,"")</f>
        <v>49.499999999999993</v>
      </c>
      <c r="BU19" s="11">
        <f>IF(SUM(BF19:BG19,BI19)-BH19&gt;0,SUM(BF19:BG19,BI19)-BH19,"")</f>
        <v>24.799999999999997</v>
      </c>
      <c r="BV19" s="11">
        <f>IF(SUM(AY19,BC19,BG19)&gt;0,SUM(AY19,BC19,BG19),"")</f>
        <v>18.8</v>
      </c>
      <c r="BW19" s="11">
        <f>IF(SUM(BT19,BU19)&gt;0,SUM(BT19,BU19),"")</f>
        <v>74.299999999999983</v>
      </c>
      <c r="BX19" s="11">
        <f>IF(SUM(BK19,BO19)&gt;0,SUM(BK19,BO19),"")</f>
        <v>13.2</v>
      </c>
      <c r="BY19" s="11">
        <f>IF(SUM(BJ19:BK19,BM19:BO19,BQ19)-SUM(BL19,BP19)&gt;0,SUM(BJ19:BK19,BM19:BO19,BQ19)-SUM(BL19,BP19),"")</f>
        <v>50.4</v>
      </c>
      <c r="BZ19" s="11">
        <f>IF(SUM(BT19,BU19,BY19)&gt;0,SUM(BT19,BU19,BY19),"")</f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>IF(SUM(CB19,CF19)&gt;0,SUM(CB19,CF19),"")</f>
        <v>14</v>
      </c>
      <c r="CW19" s="41">
        <f>IF(SUM(CA19:CB19,CD19:CF19,CH19)-CC19-CG19&gt;0,SUM(CA19:CB19,CD19:CF19,CH19)-CC19-CG19,"")</f>
        <v>50.599999999999994</v>
      </c>
      <c r="CX19" s="41">
        <f>IF(SUM(CI19:CJ19,CL19)-CK19&gt;0,SUM(CI19:CJ19,CL19)-CK19,"")</f>
        <v>24</v>
      </c>
      <c r="CY19" s="41">
        <f>IF(SUM(CB19,CF19,CJ19)&gt;0,SUM(CB19,CF19,CJ19),"")</f>
        <v>20</v>
      </c>
      <c r="CZ19" s="41">
        <f>IF(SUM(CW19,CX19)&gt;0,SUM(CW19,CX19),"")</f>
        <v>74.599999999999994</v>
      </c>
      <c r="DA19" s="41">
        <f>IF(SUM(CN19,CR19)&gt;0,SUM(CN19,CR19),"")</f>
        <v>9.6000000000000014</v>
      </c>
      <c r="DB19" s="41">
        <f>IF(SUM(CM19:CN19,CP19:CR19,CT19)-SUM(CO19,CS19)&gt;0,SUM(CM19:CN19,CP19:CR19,CT19)-SUM(CO19,CS19),"")</f>
        <v>45.400000000000006</v>
      </c>
      <c r="DC19" s="41">
        <f>IF(SUM(CW19,CX19,DB19)&gt;0,SUM(CW19,CX19,DB19),"")</f>
        <v>120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18.75</v>
      </c>
      <c r="QF19" s="23">
        <f>IF($CU19="P",CB19,(CB19+AY19)/2)</f>
        <v>6.6</v>
      </c>
      <c r="QG19" s="23">
        <f>IF($CU19="P",CC19,(CC19+AZ19)/2)</f>
        <v>0.3</v>
      </c>
      <c r="QH19" s="23">
        <f>IF($CU19="P",CD19,(CD19+BA19)/2)</f>
        <v>0</v>
      </c>
      <c r="QI19" s="23">
        <f>IF($CU19="P",CE19,(CE19+BB19)/2)</f>
        <v>18.399999999999999</v>
      </c>
      <c r="QJ19" s="23">
        <f>IF($CU19="P",CF19,(CF19+BC19)/2)</f>
        <v>6.6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18.5</v>
      </c>
      <c r="QN19" s="23">
        <f>IF($CU19="P",CJ19,(CJ19+BG19)/2)</f>
        <v>6.2</v>
      </c>
      <c r="QO19" s="23">
        <f>IF($CU19="P",CK19,(CK19+BH19)/2)</f>
        <v>0.3</v>
      </c>
      <c r="QP19" s="23">
        <f>IF($CU19="P",CL19,(CL19+BI19)/2)</f>
        <v>0</v>
      </c>
      <c r="QQ19" s="23">
        <f>IF($CU19="P",CM19,(CM19+BJ19)/2)</f>
        <v>18.700000000000003</v>
      </c>
      <c r="QR19" s="23">
        <f>IF($CU19="P",CN19,(CN19+BK19)/2)</f>
        <v>6.4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17.799999999999997</v>
      </c>
      <c r="QV19" s="23">
        <f>IF($CU19="P",CR19,(CR19+BO19)/2)</f>
        <v>5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13.2</v>
      </c>
      <c r="RA19" s="41">
        <f>IF(SUM(QE19:QF19,QH19:QJ19,QL19)-QG19-QK19&gt;0,SUM(QE19:QF19,QH19:QJ19,QL19)-QG19-QK19,"")</f>
        <v>50.050000000000004</v>
      </c>
      <c r="RB19" s="41">
        <f>IF(SUM(QM19:QN19,QP19)-QO19&gt;0,SUM(QM19:QN19,QP19)-QO19,"")</f>
        <v>24.4</v>
      </c>
      <c r="RC19" s="41">
        <f>IF(SUM(QF19,QJ19,QN19)&gt;0,SUM(QF19,QJ19,QN19),"")</f>
        <v>19.399999999999999</v>
      </c>
      <c r="RD19" s="41">
        <f>IF(SUM(RA19,RB19)&gt;0,SUM(RA19,RB19),"")</f>
        <v>74.45</v>
      </c>
      <c r="RE19" s="41">
        <f>IF(SUM(QR19,QV19)&gt;0,SUM(QR19,QV19),"")</f>
        <v>11.4</v>
      </c>
      <c r="RF19" s="41">
        <f>IF(SUM(QQ19:QR19,QT19:QV19,QX19)-SUM(QS19,QW19)&gt;0,SUM(QQ19:QR19,QT19:QV19,QX19)-SUM(QS19,QW19),"")</f>
        <v>47.9</v>
      </c>
      <c r="RG19" s="41">
        <f>IF(SUM(RA19,RB19,RF19)&gt;0,SUM(RA19,RB19,RF19),"")</f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>SUM(J20:R20)+SUM(J20:O20)*0.0000001+SUM(J20)*0.0000000000001</f>
        <v>174.900012490005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49.7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50</v>
      </c>
      <c r="Q20" s="8" t="str">
        <f>IF(P20=0,"",IF(P20=DB20,$CA$1,IF(P20=BY20,$AX$1,IF(P20=AV20,$U$1,""))))</f>
        <v>2023 Domestic 3rd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>IF(SUM(V20,Z20)&gt;0,SUM(V20,Z20),"")</f>
        <v>14.100000000000001</v>
      </c>
      <c r="AQ20" s="41">
        <f>IF(SUM(U20:V20,X20:Z20,AB20)-W20-AA20&gt;0,SUM(U20:V20,X20:Z20,AB20)-W20-AA20,"")</f>
        <v>48.9</v>
      </c>
      <c r="AR20" s="41">
        <f>IF(SUM(AC20:AD20,AF20)-AE20&gt;0,SUM(AC20:AD20,AF20)-AE20,"")</f>
        <v>25.2</v>
      </c>
      <c r="AS20" s="41">
        <f>IF(SUM(V20,Z20,AD20)&gt;0,SUM(V20,Z20,AD20),"")</f>
        <v>20.900000000000002</v>
      </c>
      <c r="AT20" s="41">
        <f>IF(SUM(AQ20,AR20)&gt;0,SUM(AQ20,AR20),"")</f>
        <v>74.099999999999994</v>
      </c>
      <c r="AU20" s="41">
        <f>IF(SUM(AH20,AL20)&gt;0,SUM(AH20,AL20),"")</f>
        <v>8.8000000000000007</v>
      </c>
      <c r="AV20" s="41">
        <f>IF(SUM(AG20:AH20,AJ20:AL20,AN20)-SUM(AI20,AM20)&gt;0,SUM(AG20:AH20,AJ20:AL20,AN20)-SUM(AI20,AM20),"")</f>
        <v>43.599999999999994</v>
      </c>
      <c r="AW20" s="41">
        <f>IF(SUM(AQ20,AR20,AV20)&gt;0,SUM(AQ20,AR20,AV20),"")</f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>IF(SUM(AY20,BC20)&gt;0,SUM(AY20,BC20),"")</f>
        <v>13.6</v>
      </c>
      <c r="BT20" s="11">
        <f>IF(SUM(AX20:AY20,BA20:BC20,BE20)-AZ20-BD20&gt;0,SUM(AX20:AY20,BA20:BC20,BE20)-AZ20-BD20,"")</f>
        <v>49.7</v>
      </c>
      <c r="BU20" s="11">
        <f>IF(SUM(BF20:BG20,BI20)-BH20&gt;0,SUM(BF20:BG20,BI20)-BH20,"")</f>
        <v>20</v>
      </c>
      <c r="BV20" s="11">
        <f>IF(SUM(AY20,BC20,BG20)&gt;0,SUM(AY20,BC20,BG20),"")</f>
        <v>16.399999999999999</v>
      </c>
      <c r="BW20" s="11">
        <f>IF(SUM(BT20,BU20)&gt;0,SUM(BT20,BU20),"")</f>
        <v>69.7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>IF(SUM(CB20,CF20)&gt;0,SUM(CB20,CF20),"")</f>
        <v>12.8</v>
      </c>
      <c r="CW20" s="41">
        <f>IF(SUM(CA20:CB20,CD20:CF20,CH20)-CC20-CG20&gt;0,SUM(CA20:CB20,CD20:CF20,CH20)-CC20-CG20,"")</f>
        <v>50</v>
      </c>
      <c r="CX20" s="41">
        <f>IF(SUM(CI20:CJ20,CL20)-CK20&gt;0,SUM(CI20:CJ20,CL20)-CK20,"")</f>
        <v>25.2</v>
      </c>
      <c r="CY20" s="41">
        <f>IF(SUM(CB20,CF20,CJ20)&gt;0,SUM(CB20,CF20,CJ20),"")</f>
        <v>20</v>
      </c>
      <c r="CZ20" s="41">
        <f>IF(SUM(CW20,CX20)&gt;0,SUM(CW20,CX20),"")</f>
        <v>75.2</v>
      </c>
      <c r="DA20" s="41">
        <f>IF(SUM(CN20,CR20)&gt;0,SUM(CN20,CR20),"")</f>
        <v>13.6</v>
      </c>
      <c r="DB20" s="41">
        <f>IF(SUM(CM20:CN20,CP20:CR20,CT20)-SUM(CO20,CS20)&gt;0,SUM(CM20:CN20,CP20:CR20,CT20)-SUM(CO20,CS20),"")</f>
        <v>50</v>
      </c>
      <c r="DC20" s="41">
        <f>IF(SUM(CW20,CX20,DB20)&gt;0,SUM(CW20,CX20,DB20),"")</f>
        <v>125.2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18.75</v>
      </c>
      <c r="QF20" s="23">
        <f>IF($CU20="P",CB20,(CB20+AY20)/2)</f>
        <v>6.4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18.399999999999999</v>
      </c>
      <c r="QJ20" s="23">
        <f>IF($CU20="P",CF20,(CF20+BC20)/2)</f>
        <v>6.8</v>
      </c>
      <c r="QK20" s="23">
        <f>IF($CU20="P",CG20,(CG20+BD20)/2)</f>
        <v>0.4</v>
      </c>
      <c r="QL20" s="23">
        <f>IF($CU20="P",CH20,(CH20+BE20)/2)</f>
        <v>0</v>
      </c>
      <c r="QM20" s="23">
        <f>IF($CU20="P",CI20,(CI20+BF20)/2)</f>
        <v>17.899999999999999</v>
      </c>
      <c r="QN20" s="23">
        <f>IF($CU20="P",CJ20,(CJ20+BG20)/2)</f>
        <v>5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3.4</v>
      </c>
      <c r="QS20" s="23">
        <f>IF($CU20="P",CO20,(CO20+BL20)/2)</f>
        <v>0.1</v>
      </c>
      <c r="QT20" s="23">
        <f>IF($CU20="P",CP20,(CP20+BM20)/2)</f>
        <v>0</v>
      </c>
      <c r="QU20" s="23">
        <f>IF($CU20="P",CQ20,(CQ20+BN20)/2)</f>
        <v>9.1</v>
      </c>
      <c r="QV20" s="23">
        <f>IF($CU20="P",CR20,(CR20+BO20)/2)</f>
        <v>3.4</v>
      </c>
      <c r="QW20" s="23">
        <f>IF($CU20="P",CS20,(CS20+BP20)/2)</f>
        <v>0.1</v>
      </c>
      <c r="QX20" s="23">
        <f>IF($CU20="P",CT20,(CT20+BQ20)/2)</f>
        <v>0</v>
      </c>
      <c r="QY20" s="28" t="s">
        <v>57</v>
      </c>
      <c r="QZ20" s="41">
        <f>IF(SUM(QF20,QJ20)&gt;0,SUM(QF20,QJ20),"")</f>
        <v>13.2</v>
      </c>
      <c r="RA20" s="41">
        <f>IF(SUM(QE20:QF20,QH20:QJ20,QL20)-QG20-QK20&gt;0,SUM(QE20:QF20,QH20:QJ20,QL20)-QG20-QK20,"")</f>
        <v>49.849999999999994</v>
      </c>
      <c r="RB20" s="41">
        <f>IF(SUM(QM20:QN20,QP20)-QO20&gt;0,SUM(QM20:QN20,QP20)-QO20,"")</f>
        <v>22.599999999999998</v>
      </c>
      <c r="RC20" s="41">
        <f>IF(SUM(QF20,QJ20,QN20)&gt;0,SUM(QF20,QJ20,QN20),"")</f>
        <v>18.2</v>
      </c>
      <c r="RD20" s="41">
        <f>IF(SUM(RA20,RB20)&gt;0,SUM(RA20,RB20),"")</f>
        <v>72.449999999999989</v>
      </c>
      <c r="RE20" s="41">
        <f>IF(SUM(QR20,QV20)&gt;0,SUM(QR20,QV20),"")</f>
        <v>6.8</v>
      </c>
      <c r="RF20" s="41">
        <f>IF(SUM(QQ20:QR20,QT20:QV20,QX20)-SUM(QS20,QW20)&gt;0,SUM(QQ20:QR20,QT20:QV20,QX20)-SUM(QS20,QW20),"")</f>
        <v>25</v>
      </c>
      <c r="RG20" s="41">
        <f>IF(SUM(RA20,RB20,RF20)&gt;0,SUM(RA20,RB20,RF20),"")</f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>SUM(J21:R21)+SUM(J21:O21)*0.0000001+SUM(J21)*0.0000000000001</f>
        <v>173.20001222000508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46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>IF(SUM(V21,Z21)&gt;0,SUM(V21,Z21),"")</f>
        <v>15.2</v>
      </c>
      <c r="AQ21" s="41">
        <f>IF(SUM(U21:V21,X21:Z21,AB21)-W21-AA21&gt;0,SUM(U21:V21,X21:Z21,AB21)-W21-AA21,"")</f>
        <v>51</v>
      </c>
      <c r="AR21" s="41">
        <f>IF(SUM(AC21:AD21,AF21)-AE21&gt;0,SUM(AC21:AD21,AF21)-AE21,"")</f>
        <v>23.4</v>
      </c>
      <c r="AS21" s="41">
        <f>IF(SUM(V21,Z21,AD21)&gt;0,SUM(V21,Z21,AD21),"")</f>
        <v>20.799999999999997</v>
      </c>
      <c r="AT21" s="41">
        <f>IF(SUM(AQ21,AR21)&gt;0,SUM(AQ21,AR21),"")</f>
        <v>74.400000000000006</v>
      </c>
      <c r="AU21" s="41">
        <f>IF(SUM(AH21,AL21)&gt;0,SUM(AH21,AL21),"")</f>
        <v>15.2</v>
      </c>
      <c r="AV21" s="41">
        <f>IF(SUM(AG21:AH21,AJ21:AL21,AN21)-SUM(AI21,AM21)&gt;0,SUM(AG21:AH21,AJ21:AL21,AN21)-SUM(AI21,AM21),"")</f>
        <v>50.999999999999993</v>
      </c>
      <c r="AW21" s="41">
        <f>IF(SUM(AQ21,AR21,AV21)&gt;0,SUM(AQ21,AR21,AV21),"")</f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>IF(SUM(AY21,BC21)&gt;0,SUM(AY21,BC21),"")</f>
        <v>7.6</v>
      </c>
      <c r="BT21" s="11">
        <f>IF(SUM(AX21:AY21,BA21:BC21,BE21)-AZ21-BD21&gt;0,SUM(AX21:AY21,BA21:BC21,BE21)-AZ21-BD21,"")</f>
        <v>25.199999999999996</v>
      </c>
      <c r="BU21" s="11">
        <f>IF(SUM(BF21:BG21,BI21)-BH21&gt;0,SUM(BF21:BG21,BI21)-BH21,"")</f>
        <v>25.2</v>
      </c>
      <c r="BV21" s="11">
        <f>IF(SUM(AY21,BC21,BG21)&gt;0,SUM(AY21,BC21,BG21),"")</f>
        <v>14.899999999999999</v>
      </c>
      <c r="BW21" s="11">
        <f>IF(SUM(BT21,BU21)&gt;0,SUM(BT21,BU21),"")</f>
        <v>50.399999999999991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10.8</v>
      </c>
      <c r="CW21" s="41">
        <f>IF(SUM(CA21:CB21,CD21:CF21,CH21)-CC21-CG21&gt;0,SUM(CA21:CB21,CD21:CF21,CH21)-CC21-CG21,"")</f>
        <v>46</v>
      </c>
      <c r="CX21" s="41" t="str">
        <f>IF(SUM(CI21:CJ21,CL21)-CK21&gt;0,SUM(CI21:CJ21,CL21)-CK21,"")</f>
        <v/>
      </c>
      <c r="CY21" s="41">
        <f>IF(SUM(CB21,CF21,CJ21)&gt;0,SUM(CB21,CF21,CJ21),"")</f>
        <v>10.8</v>
      </c>
      <c r="CZ21" s="41">
        <f>IF(SUM(CW21,CX21)&gt;0,SUM(CW21,CX21),"")</f>
        <v>46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9.3000000000000007</v>
      </c>
      <c r="QF21" s="23">
        <f>IF($CU21="P",CB21,(CB21+AY21)/2)</f>
        <v>3.8</v>
      </c>
      <c r="QG21" s="23">
        <f>IF($CU21="P",CC21,(CC21+AZ21)/2)</f>
        <v>0</v>
      </c>
      <c r="QH21" s="23">
        <f>IF($CU21="P",CD21,(CD21+BA21)/2)</f>
        <v>0</v>
      </c>
      <c r="QI21" s="23">
        <f>IF($CU21="P",CE21,(CE21+BB21)/2)</f>
        <v>18</v>
      </c>
      <c r="QJ21" s="23">
        <f>IF($CU21="P",CF21,(CF21+BC21)/2)</f>
        <v>5.4</v>
      </c>
      <c r="QK21" s="23">
        <f>IF($CU21="P",CG21,(CG21+BD21)/2)</f>
        <v>0.89999999999999991</v>
      </c>
      <c r="QL21" s="23">
        <f>IF($CU21="P",CH21,(CH21+BE21)/2)</f>
        <v>0</v>
      </c>
      <c r="QM21" s="23">
        <f>IF($CU21="P",CI21,(CI21+BF21)/2)</f>
        <v>9.25</v>
      </c>
      <c r="QN21" s="23">
        <f>IF($CU21="P",CJ21,(CJ21+BG21)/2)</f>
        <v>3.65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0</v>
      </c>
      <c r="QR21" s="23">
        <f>IF($CU21="P",CN21,(CN21+BK21)/2)</f>
        <v>0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0</v>
      </c>
      <c r="QV21" s="23">
        <f>IF($CU21="P",CR21,(CR21+BO21)/2)</f>
        <v>0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9.1999999999999993</v>
      </c>
      <c r="RA21" s="41">
        <f>IF(SUM(QE21:QF21,QH21:QJ21,QL21)-QG21-QK21&gt;0,SUM(QE21:QF21,QH21:QJ21,QL21)-QG21-QK21,"")</f>
        <v>35.6</v>
      </c>
      <c r="RB21" s="41">
        <f>IF(SUM(QM21:QN21,QP21)-QO21&gt;0,SUM(QM21:QN21,QP21)-QO21,"")</f>
        <v>12.6</v>
      </c>
      <c r="RC21" s="41">
        <f>IF(SUM(QF21,QJ21,QN21)&gt;0,SUM(QF21,QJ21,QN21),"")</f>
        <v>12.85</v>
      </c>
      <c r="RD21" s="41">
        <f>IF(SUM(RA21,RB21)&gt;0,SUM(RA21,RB21),"")</f>
        <v>48.2</v>
      </c>
      <c r="RE21" s="41" t="str">
        <f>IF(SUM(QR21,QV21)&gt;0,SUM(QR21,QV21),"")</f>
        <v/>
      </c>
      <c r="RF21" s="41" t="str">
        <f>IF(SUM(QQ21:QR21,QT21:QV21,QX21)-SUM(QS21,QW21)&gt;0,SUM(QQ21:QR21,QT21:QV21,QX21)-SUM(QS21,QW21),"")</f>
        <v/>
      </c>
      <c r="RG21" s="41">
        <f>IF(SUM(RA21,RB21,RF21)&gt;0,SUM(RA21,RB21,RF21),"")</f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>SUM(J22:R22)+SUM(J22:O22)*0.0000001+SUM(J22)*0.0000000000001</f>
        <v>168.80001212000491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48.899999999999991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46.500000000000007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25.8</v>
      </c>
      <c r="O22" s="8" t="str">
        <f>IF(N22=0,"",IF(N22=CX22,$CA$1,IF(N22=BU22,$AX$1,IF(N22=AR22,$U$1,""))))</f>
        <v>2023 Nationals</v>
      </c>
      <c r="P22" s="8">
        <f>IF(MAX(AV22,BY22,DB22)&gt;0,MAX(AV22,BY22,DB22),0)</f>
        <v>47.600000000000009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>IF(SUM(V22,Z22)&gt;0,SUM(V22,Z22),"")</f>
        <v>14.399999999999999</v>
      </c>
      <c r="AQ22" s="41">
        <f>IF(SUM(U22:V22,X22:Z22,AB22)-W22-AA22&gt;0,SUM(U22:V22,X22:Z22,AB22)-W22-AA22,"")</f>
        <v>48.899999999999991</v>
      </c>
      <c r="AR22" s="41">
        <f>IF(SUM(AC22:AD22,AF22)-AE22&gt;0,SUM(AC22:AD22,AF22)-AE22,"")</f>
        <v>23.900000000000002</v>
      </c>
      <c r="AS22" s="41">
        <f>IF(SUM(V22,Z22,AD22)&gt;0,SUM(V22,Z22,AD22),"")</f>
        <v>21.7</v>
      </c>
      <c r="AT22" s="41">
        <f>IF(SUM(AQ22,AR22)&gt;0,SUM(AQ22,AR22),"")</f>
        <v>72.8</v>
      </c>
      <c r="AU22" s="41">
        <f>IF(SUM(AH22,AL22)&gt;0,SUM(AH22,AL22),"")</f>
        <v>8.4</v>
      </c>
      <c r="AV22" s="41">
        <f>IF(SUM(AG22:AH22,AJ22:AL22,AN22)-SUM(AI22,AM22)&gt;0,SUM(AG22:AH22,AJ22:AL22,AN22)-SUM(AI22,AM22),"")</f>
        <v>26.7</v>
      </c>
      <c r="AW22" s="41">
        <f>IF(SUM(AQ22,AR22,AV22)&gt;0,SUM(AQ22,AR22,AV22),"")</f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>IF(SUM(AY22,BC22)&gt;0,SUM(AY22,BC22),"")</f>
        <v>11.2</v>
      </c>
      <c r="BT22" s="11">
        <f>IF(SUM(AX22:AY22,BA22:BC22,BE22)-AZ22-BD22&gt;0,SUM(AX22:AY22,BA22:BC22,BE22)-AZ22-BD22,"")</f>
        <v>46.500000000000007</v>
      </c>
      <c r="BU22" s="11">
        <f>IF(SUM(BF22:BG22,BI22)-BH22&gt;0,SUM(BF22:BG22,BI22)-BH22,"")</f>
        <v>25.8</v>
      </c>
      <c r="BV22" s="11">
        <f>IF(SUM(AY22,BC22,BG22)&gt;0,SUM(AY22,BC22,BG22),"")</f>
        <v>18.799999999999997</v>
      </c>
      <c r="BW22" s="11">
        <f>IF(SUM(BT22,BU22)&gt;0,SUM(BT22,BU22),"")</f>
        <v>72.300000000000011</v>
      </c>
      <c r="BX22" s="11">
        <f>IF(SUM(BK22,BO22)&gt;0,SUM(BK22,BO22),"")</f>
        <v>12</v>
      </c>
      <c r="BY22" s="11">
        <f>IF(SUM(BJ22:BK22,BM22:BO22,BQ22)-SUM(BL22,BP22)&gt;0,SUM(BJ22:BK22,BM22:BO22,BQ22)-SUM(BL22,BP22),"")</f>
        <v>47.600000000000009</v>
      </c>
      <c r="BZ22" s="11">
        <f>IF(SUM(BT22,BU22,BY22)&gt;0,SUM(BT22,BU22,BY22),"")</f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8.4</v>
      </c>
      <c r="CW22" s="41">
        <f>IF(SUM(CA22:CB22,CD22:CF22,CH22)-CC22-CG22&gt;0,SUM(CA22:CB22,CD22:CF22,CH22)-CC22-CG22,"")</f>
        <v>26.4</v>
      </c>
      <c r="CX22" s="41">
        <f>IF(SUM(CI22:CJ22,CL22)-CK22&gt;0,SUM(CI22:CJ22,CL22)-CK22,"")</f>
        <v>20.6</v>
      </c>
      <c r="CY22" s="41">
        <f>IF(SUM(CB22,CF22,CJ22)&gt;0,SUM(CB22,CF22,CJ22),"")</f>
        <v>13.2</v>
      </c>
      <c r="CZ22" s="41">
        <f>IF(SUM(CW22,CX22)&gt;0,SUM(CW22,CX22),"")</f>
        <v>47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47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18.100000000000001</v>
      </c>
      <c r="QF22" s="23">
        <f>IF($CU22="P",CB22,(CB22+AY22)/2)</f>
        <v>5.6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9.25</v>
      </c>
      <c r="QJ22" s="23">
        <f>IF($CU22="P",CF22,(CF22+BC22)/2)</f>
        <v>4.2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17.7</v>
      </c>
      <c r="QN22" s="23">
        <f>IF($CU22="P",CJ22,(CJ22+BG22)/2)</f>
        <v>6.1999999999999993</v>
      </c>
      <c r="QO22" s="23">
        <f>IF($CU22="P",CK22,(CK22+BH22)/2)</f>
        <v>0.7</v>
      </c>
      <c r="QP22" s="23">
        <f>IF($CU22="P",CL22,(CL22+BI22)/2)</f>
        <v>0</v>
      </c>
      <c r="QQ22" s="23">
        <f>IF($CU22="P",CM22,(CM22+BJ22)/2)</f>
        <v>8.75</v>
      </c>
      <c r="QR22" s="23">
        <f>IF($CU22="P",CN22,(CN22+BK22)/2)</f>
        <v>2.4</v>
      </c>
      <c r="QS22" s="23">
        <f>IF($CU22="P",CO22,(CO22+BL22)/2)</f>
        <v>0</v>
      </c>
      <c r="QT22" s="23">
        <f>IF($CU22="P",CP22,(CP22+BM22)/2)</f>
        <v>0.15</v>
      </c>
      <c r="QU22" s="23">
        <f>IF($CU22="P",CQ22,(CQ22+BN22)/2)</f>
        <v>9.4</v>
      </c>
      <c r="QV22" s="23">
        <f>IF($CU22="P",CR22,(CR22+BO22)/2)</f>
        <v>3.6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9.8000000000000007</v>
      </c>
      <c r="RA22" s="41">
        <f>IF(SUM(QE22:QF22,QH22:QJ22,QL22)-QG22-QK22&gt;0,SUM(QE22:QF22,QH22:QJ22,QL22)-QG22-QK22,"")</f>
        <v>36.45000000000001</v>
      </c>
      <c r="RB22" s="41">
        <f>IF(SUM(QM22:QN22,QP22)-QO22&gt;0,SUM(QM22:QN22,QP22)-QO22,"")</f>
        <v>23.2</v>
      </c>
      <c r="RC22" s="41">
        <f>IF(SUM(QF22,QJ22,QN22)&gt;0,SUM(QF22,QJ22,QN22),"")</f>
        <v>16</v>
      </c>
      <c r="RD22" s="41">
        <f>IF(SUM(RA22,RB22)&gt;0,SUM(RA22,RB22),"")</f>
        <v>59.650000000000006</v>
      </c>
      <c r="RE22" s="41">
        <f>IF(SUM(QR22,QV22)&gt;0,SUM(QR22,QV22),"")</f>
        <v>6</v>
      </c>
      <c r="RF22" s="41">
        <f>IF(SUM(QQ22:QR22,QT22:QV22,QX22)-SUM(QS22,QW22)&gt;0,SUM(QQ22:QR22,QT22:QV22,QX22)-SUM(QS22,QW22),"")</f>
        <v>23.800000000000004</v>
      </c>
      <c r="RG22" s="41">
        <f>IF(SUM(RA22,RB22,RF22)&gt;0,SUM(RA22,RB22,RF22),"")</f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>SUM(J23:R23)+SUM(J23:O23)*0.0000001+SUM(J23)*0.0000000000001</f>
        <v>120.40000745000495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49.500000000000007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25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45.9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>IF(SUM(V23,Z23)&gt;0,SUM(V23,Z23),"")</f>
        <v>12.399999999999999</v>
      </c>
      <c r="AQ23" s="41">
        <f>IF(SUM(U23:V23,X23:Z23,AB23)-W23-AA23&gt;0,SUM(U23:V23,X23:Z23,AB23)-W23-AA23,"")</f>
        <v>49.500000000000007</v>
      </c>
      <c r="AR23" s="41">
        <f>IF(SUM(AC23:AD23,AF23)-AE23&gt;0,SUM(AC23:AD23,AF23)-AE23,"")</f>
        <v>25</v>
      </c>
      <c r="AS23" s="41">
        <f>IF(SUM(V23,Z23,AD23)&gt;0,SUM(V23,Z23,AD23),"")</f>
        <v>19.2</v>
      </c>
      <c r="AT23" s="41">
        <f>IF(SUM(AQ23,AR23)&gt;0,SUM(AQ23,AR23),"")</f>
        <v>74.5</v>
      </c>
      <c r="AU23" s="41">
        <f>IF(SUM(AH23,AL23)&gt;0,SUM(AH23,AL23),"")</f>
        <v>10.8</v>
      </c>
      <c r="AV23" s="41">
        <f>IF(SUM(AG23:AH23,AJ23:AL23,AN23)-SUM(AI23,AM23)&gt;0,SUM(AG23:AH23,AJ23:AL23,AN23)-SUM(AI23,AM23),"")</f>
        <v>45.9</v>
      </c>
      <c r="AW23" s="41">
        <f>IF(SUM(AQ23,AR23,AV23)&gt;0,SUM(AQ23,AR23,AV23),"")</f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0</v>
      </c>
      <c r="QF23" s="23">
        <f>IF($CU23="P",CB23,(CB23+AY23)/2)</f>
        <v>0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0</v>
      </c>
      <c r="QJ23" s="23">
        <f>IF($CU23="P",CF23,(CF23+BC23)/2)</f>
        <v>0</v>
      </c>
      <c r="QK23" s="23">
        <f>IF($CU23="P",CG23,(CG23+BD23)/2)</f>
        <v>0</v>
      </c>
      <c r="QL23" s="23">
        <f>IF($CU23="P",CH23,(CH23+BE23)/2)</f>
        <v>0</v>
      </c>
      <c r="QM23" s="23">
        <f>IF($CU23="P",CI23,(CI23+BF23)/2)</f>
        <v>0</v>
      </c>
      <c r="QN23" s="23">
        <f>IF($CU23="P",CJ23,(CJ23+BG23)/2)</f>
        <v>0</v>
      </c>
      <c r="QO23" s="23">
        <f>IF($CU23="P",CK23,(CK23+BH23)/2)</f>
        <v>0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 t="str">
        <f>IF(SUM(QF23,QJ23)&gt;0,SUM(QF23,QJ23),"")</f>
        <v/>
      </c>
      <c r="RA23" s="41" t="str">
        <f>IF(SUM(QE23:QF23,QH23:QJ23,QL23)-QG23-QK23&gt;0,SUM(QE23:QF23,QH23:QJ23,QL23)-QG23-QK23,"")</f>
        <v/>
      </c>
      <c r="RB23" s="41" t="str">
        <f>IF(SUM(QM23:QN23,QP23)-QO23&gt;0,SUM(QM23:QN23,QP23)-QO23,"")</f>
        <v/>
      </c>
      <c r="RC23" s="41" t="str">
        <f>IF(SUM(QF23,QJ23,QN23)&gt;0,SUM(QF23,QJ23,QN23),"")</f>
        <v/>
      </c>
      <c r="RD23" s="41" t="str">
        <f>IF(SUM(RA23,RB23)&gt;0,SUM(RA23,RB23),"")</f>
        <v/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>SUM(J24:R24)+SUM(J24:O24)*0.0000001+SUM(J24)*0.0000000000001</f>
        <v>120.30001203000496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49.7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44.300000000000004</v>
      </c>
      <c r="M24" s="8" t="str">
        <f>IF(L24=0,"",IF(L24=CW24,$CA$1,IF(L24=BT24,$AX$1,IF(L24=AQ24,$U$1,""))))</f>
        <v>2023 Domestic 3rd Trial</v>
      </c>
      <c r="N24" s="8">
        <f>IF(COUNT(AR24,BU24,CX24)&gt;0,LARGE((AR24,BU24,CX24),1),0)</f>
        <v>26.299999999999997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14</v>
      </c>
      <c r="AQ24" s="41">
        <f>IF(SUM(U24:V24,X24:Z24,AB24)-W24-AA24&gt;0,SUM(U24:V24,X24:Z24,AB24)-W24-AA24,"")</f>
        <v>49.7</v>
      </c>
      <c r="AR24" s="41">
        <f>IF(SUM(AC24:AD24,AF24)-AE24&gt;0,SUM(AC24:AD24,AF24)-AE24,"")</f>
        <v>20.8</v>
      </c>
      <c r="AS24" s="41">
        <f>IF(SUM(V24,Z24,AD24)&gt;0,SUM(V24,Z24,AD24),"")</f>
        <v>18.399999999999999</v>
      </c>
      <c r="AT24" s="41">
        <f>IF(SUM(AQ24,AR24)&gt;0,SUM(AQ24,AR24),"")</f>
        <v>70.5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IF(SUM(AQ24,AR24,AV24)&gt;0,SUM(AQ24,AR24,AV24),"")</f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3.4</v>
      </c>
      <c r="BT24" s="11">
        <f>IF(SUM(AX24:AY24,BA24:BC24,BE24)-AZ24-BD24&gt;0,SUM(AX24:AY24,BA24:BC24,BE24)-AZ24-BD24,"")</f>
        <v>18.399999999999999</v>
      </c>
      <c r="BU24" s="11" t="str">
        <f>IF(SUM(BF24:BG24,BI24)-BH24&gt;0,SUM(BF24:BG24,BI24)-BH24,"")</f>
        <v/>
      </c>
      <c r="BV24" s="11">
        <f>IF(SUM(AY24,BC24,BG24)&gt;0,SUM(AY24,BC24,BG24),"")</f>
        <v>3.4</v>
      </c>
      <c r="BW24" s="11">
        <f>IF(SUM(BT24,BU24)&gt;0,SUM(BT24,BU24),"")</f>
        <v>18.399999999999999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9.1999999999999993</v>
      </c>
      <c r="CW24" s="41">
        <f>IF(SUM(CA24:CB24,CD24:CF24,CH24)-CC24-CG24&gt;0,SUM(CA24:CB24,CD24:CF24,CH24)-CC24-CG24,"")</f>
        <v>44.300000000000004</v>
      </c>
      <c r="CX24" s="41">
        <f>IF(SUM(CI24:CJ24,CL24)-CK24&gt;0,SUM(CI24:CJ24,CL24)-CK24,"")</f>
        <v>26.299999999999997</v>
      </c>
      <c r="CY24" s="41">
        <f>IF(SUM(CB24,CF24,CJ24)&gt;0,SUM(CB24,CF24,CJ24),"")</f>
        <v>17.299999999999997</v>
      </c>
      <c r="CZ24" s="41">
        <f>IF(SUM(CW24,CX24)&gt;0,SUM(CW24,CX24),"")</f>
        <v>70.599999999999994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70.599999999999994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17.450000000000003</v>
      </c>
      <c r="QF24" s="23">
        <f>IF($CU24="P",CB24,(CB24+AY24)/2)</f>
        <v>5.0999999999999996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8.5</v>
      </c>
      <c r="QJ24" s="23">
        <f>IF($CU24="P",CF24,(CF24+BC24)/2)</f>
        <v>1.2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9.1</v>
      </c>
      <c r="QN24" s="23">
        <f>IF($CU24="P",CJ24,(CJ24+BG24)/2)</f>
        <v>4.05</v>
      </c>
      <c r="QO24" s="23">
        <f>IF($CU24="P",CK24,(CK24+BH24)/2)</f>
        <v>0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6.3</v>
      </c>
      <c r="RA24" s="41">
        <f>IF(SUM(QE24:QF24,QH24:QJ24,QL24)-QG24-QK24&gt;0,SUM(QE24:QF24,QH24:QJ24,QL24)-QG24-QK24,"")</f>
        <v>31.350000000000009</v>
      </c>
      <c r="RB24" s="41">
        <f>IF(SUM(QM24:QN24,QP24)-QO24&gt;0,SUM(QM24:QN24,QP24)-QO24,"")</f>
        <v>13.149999999999999</v>
      </c>
      <c r="RC24" s="41">
        <f>IF(SUM(QF24,QJ24,QN24)&gt;0,SUM(QF24,QJ24,QN24),"")</f>
        <v>10.35</v>
      </c>
      <c r="RD24" s="41">
        <f>IF(SUM(RA24,RB24)&gt;0,SUM(RA24,RB24),"")</f>
        <v>44.500000000000007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IF(SUM(RA24,RB24,RF24)&gt;0,SUM(RA24,RB24,RF24),"")</f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>SUM(J25:R25)+SUM(J25:O25)*0.0000001+SUM(J25)*0.0000000000001</f>
        <v>70.10000701000493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49.2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20.900000000000002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13.2</v>
      </c>
      <c r="AQ25" s="41">
        <f>IF(SUM(U25:V25,X25:Z25,AB25)-W25-AA25&gt;0,SUM(U25:V25,X25:Z25,AB25)-W25-AA25,"")</f>
        <v>49.2</v>
      </c>
      <c r="AR25" s="41">
        <f>IF(SUM(AC25:AD25,AF25)-AE25&gt;0,SUM(AC25:AD25,AF25)-AE25,"")</f>
        <v>20.900000000000002</v>
      </c>
      <c r="AS25" s="41">
        <f>IF(SUM(V25,Z25,AD25)&gt;0,SUM(V25,Z25,AD25),"")</f>
        <v>18.299999999999997</v>
      </c>
      <c r="AT25" s="41">
        <f>IF(SUM(AQ25,AR25)&gt;0,SUM(AQ25,AR25),"")</f>
        <v>70.100000000000009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IF(SUM(AQ25,AR25,AV25)&gt;0,SUM(AQ25,AR25,AV25),"")</f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IF(SUM(CW25,CX25,DB25)&gt;0,SUM(CW25,CX25,DB25),"")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IF(SUM(RA25,RB25,RF25)&gt;0,SUM(RA25,RB25,RF25),"")</f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>SUM(J26:R26)+SUM(J26:O26)*0.0000001+SUM(J26)*0.0000000000001</f>
        <v>60.900006090004133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41.399999999999991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19.5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7.8</v>
      </c>
      <c r="AQ26" s="41">
        <f>IF(SUM(U26:V26,X26:Z26,AB26)-W26-AA26&gt;0,SUM(U26:V26,X26:Z26,AB26)-W26-AA26,"")</f>
        <v>41.399999999999991</v>
      </c>
      <c r="AR26" s="41">
        <f>IF(SUM(AC26:AD26,AF26)-AE26&gt;0,SUM(AC26:AD26,AF26)-AE26,"")</f>
        <v>19.5</v>
      </c>
      <c r="AS26" s="41">
        <f>IF(SUM(V26,Z26,AD26)&gt;0,SUM(V26,Z26,AD26),"")</f>
        <v>11</v>
      </c>
      <c r="AT26" s="41">
        <f>IF(SUM(AQ26,AR26)&gt;0,SUM(AQ26,AR26),"")</f>
        <v>60.899999999999991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IF(SUM(AQ26,AR26,AV26)&gt;0,SUM(AQ26,AR26,AV26),"")</f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IF(SUM(AQ27,AR27,AV27)&gt;0,SUM(AQ27,AR27,AV27),"")</f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12.4</v>
      </c>
      <c r="BT27" s="11">
        <f>IF(SUM(AX27:AY27,BA27:BC27,BE27)-AZ27-BD27&gt;0,SUM(AX27:AY27,BA27:BC27,BE27)-AZ27-BD27,"")</f>
        <v>46</v>
      </c>
      <c r="BU27" s="11" t="str">
        <f>IF(SUM(BF27:BG27,BI27)-BH27&gt;0,SUM(BF27:BG27,BI27)-BH27,"")</f>
        <v/>
      </c>
      <c r="BV27" s="11">
        <f>IF(SUM(AY27,BC27,BG27)&gt;0,SUM(AY27,BC27,BG27),"")</f>
        <v>12.4</v>
      </c>
      <c r="BW27" s="11">
        <f>IF(SUM(BT27,BU27)&gt;0,SUM(BT27,BU27),"")</f>
        <v>46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72" t="s">
        <v>1</v>
      </c>
      <c r="B1" s="72" t="s">
        <v>29</v>
      </c>
      <c r="C1" s="72" t="s">
        <v>0</v>
      </c>
      <c r="D1" s="72" t="s">
        <v>59</v>
      </c>
      <c r="E1" s="72" t="s">
        <v>2</v>
      </c>
      <c r="F1" s="74" t="s">
        <v>65</v>
      </c>
      <c r="G1" s="74" t="s">
        <v>11</v>
      </c>
      <c r="H1" s="72" t="s">
        <v>12</v>
      </c>
      <c r="I1" s="74" t="s">
        <v>89</v>
      </c>
      <c r="J1" s="73" t="s">
        <v>122</v>
      </c>
      <c r="K1" s="71" t="s">
        <v>33</v>
      </c>
      <c r="L1" s="73" t="s">
        <v>123</v>
      </c>
      <c r="M1" s="71" t="s">
        <v>33</v>
      </c>
      <c r="N1" s="73" t="s">
        <v>124</v>
      </c>
      <c r="O1" s="71" t="s">
        <v>33</v>
      </c>
      <c r="P1" s="71" t="s">
        <v>13</v>
      </c>
      <c r="Q1" s="71" t="s">
        <v>33</v>
      </c>
      <c r="R1" s="75" t="s">
        <v>14</v>
      </c>
      <c r="S1" s="71" t="s">
        <v>34</v>
      </c>
      <c r="T1" s="71" t="s">
        <v>33</v>
      </c>
      <c r="U1" s="68" t="s">
        <v>190</v>
      </c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9" t="s">
        <v>228</v>
      </c>
      <c r="AY1" s="69"/>
      <c r="AZ1" s="69"/>
      <c r="BA1" s="69"/>
      <c r="BB1" s="69"/>
      <c r="BC1" s="69"/>
      <c r="BD1" s="69"/>
      <c r="BE1" s="69"/>
      <c r="BF1" s="69"/>
      <c r="BG1" s="69"/>
      <c r="BH1" s="69"/>
      <c r="BI1" s="69"/>
      <c r="BJ1" s="69"/>
      <c r="BK1" s="69"/>
      <c r="BL1" s="69"/>
      <c r="BM1" s="69"/>
      <c r="BN1" s="69"/>
      <c r="BO1" s="69"/>
      <c r="BP1" s="69"/>
      <c r="BQ1" s="69"/>
      <c r="BR1" s="69"/>
      <c r="BS1" s="69"/>
      <c r="BT1" s="69"/>
      <c r="BU1" s="69"/>
      <c r="BV1" s="69"/>
      <c r="BW1" s="69"/>
      <c r="BX1" s="69"/>
      <c r="BY1" s="69"/>
      <c r="BZ1" s="69"/>
      <c r="CA1" s="68" t="s">
        <v>245</v>
      </c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8"/>
      <c r="CU1" s="68"/>
      <c r="CV1" s="68"/>
      <c r="CW1" s="68"/>
      <c r="CX1" s="68"/>
      <c r="CY1" s="68"/>
      <c r="CZ1" s="68"/>
      <c r="DA1" s="68"/>
      <c r="DB1" s="68"/>
      <c r="DC1" s="68"/>
      <c r="DD1" s="70" t="s">
        <v>64</v>
      </c>
      <c r="DE1" s="70"/>
      <c r="DF1" s="70"/>
      <c r="DG1" s="68" t="s">
        <v>181</v>
      </c>
      <c r="DH1" s="68"/>
      <c r="DI1" s="68"/>
      <c r="DJ1" s="68"/>
      <c r="DK1" s="68"/>
      <c r="DL1" s="68"/>
      <c r="DM1" s="68"/>
      <c r="DN1" s="68"/>
      <c r="DO1" s="68"/>
      <c r="DP1" s="68"/>
      <c r="DQ1" s="68"/>
      <c r="DR1" s="68"/>
      <c r="DS1" s="68"/>
      <c r="DT1" s="68"/>
      <c r="DU1" s="68"/>
      <c r="DV1" s="68"/>
      <c r="DW1" s="68"/>
      <c r="DX1" s="68"/>
      <c r="DY1" s="68"/>
      <c r="DZ1" s="68"/>
      <c r="EA1" s="68"/>
      <c r="EB1" s="68"/>
      <c r="EC1" s="68"/>
      <c r="ED1" s="68"/>
      <c r="EE1" s="68"/>
      <c r="EF1" s="68"/>
      <c r="EG1" s="68"/>
      <c r="EH1" s="68"/>
      <c r="EI1" s="69" t="s">
        <v>180</v>
      </c>
      <c r="EJ1" s="69"/>
      <c r="EK1" s="69"/>
      <c r="EL1" s="69"/>
      <c r="EM1" s="69"/>
      <c r="EN1" s="69"/>
      <c r="EO1" s="69"/>
      <c r="EP1" s="69"/>
      <c r="EQ1" s="69"/>
      <c r="ER1" s="69"/>
      <c r="ES1" s="69"/>
      <c r="ET1" s="69"/>
      <c r="EU1" s="69"/>
      <c r="EV1" s="69"/>
      <c r="EW1" s="69"/>
      <c r="EX1" s="69"/>
      <c r="EY1" s="69"/>
      <c r="EZ1" s="69"/>
      <c r="FA1" s="69"/>
      <c r="FB1" s="69"/>
      <c r="FC1" s="69"/>
      <c r="FD1" s="69"/>
      <c r="FE1" s="69"/>
      <c r="FF1" s="69"/>
      <c r="FG1" s="69"/>
      <c r="FH1" s="69"/>
      <c r="FI1" s="69"/>
      <c r="FJ1" s="69"/>
      <c r="FK1" s="68" t="s">
        <v>179</v>
      </c>
      <c r="FL1" s="68"/>
      <c r="FM1" s="68"/>
      <c r="FN1" s="68"/>
      <c r="FO1" s="68"/>
      <c r="FP1" s="68"/>
      <c r="FQ1" s="68"/>
      <c r="FR1" s="68"/>
      <c r="FS1" s="68"/>
      <c r="FT1" s="68"/>
      <c r="FU1" s="68"/>
      <c r="FV1" s="68"/>
      <c r="FW1" s="68"/>
      <c r="FX1" s="68"/>
      <c r="FY1" s="68"/>
      <c r="FZ1" s="68"/>
      <c r="GA1" s="68"/>
      <c r="GB1" s="68"/>
      <c r="GC1" s="68"/>
      <c r="GD1" s="68"/>
      <c r="GE1" s="68"/>
      <c r="GF1" s="68"/>
      <c r="GG1" s="68"/>
      <c r="GH1" s="68"/>
      <c r="GI1" s="68"/>
      <c r="GJ1" s="68"/>
      <c r="GK1" s="68"/>
      <c r="GL1" s="68"/>
      <c r="GM1" s="69" t="s">
        <v>182</v>
      </c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69"/>
      <c r="HC1" s="69"/>
      <c r="HD1" s="69"/>
      <c r="HE1" s="69"/>
      <c r="HF1" s="69"/>
      <c r="HG1" s="69"/>
      <c r="HH1" s="69"/>
      <c r="HI1" s="69"/>
      <c r="HJ1" s="69"/>
      <c r="HK1" s="69"/>
      <c r="HL1" s="69"/>
      <c r="HM1" s="69"/>
      <c r="HN1" s="69"/>
      <c r="HO1" s="68" t="s">
        <v>211</v>
      </c>
      <c r="HP1" s="68"/>
      <c r="HQ1" s="68"/>
      <c r="HR1" s="68"/>
      <c r="HS1" s="68"/>
      <c r="HT1" s="68"/>
      <c r="HU1" s="68"/>
      <c r="HV1" s="68"/>
      <c r="HW1" s="68"/>
      <c r="HX1" s="68"/>
      <c r="HY1" s="68"/>
      <c r="HZ1" s="68"/>
      <c r="IA1" s="68"/>
      <c r="IB1" s="68"/>
      <c r="IC1" s="68"/>
      <c r="ID1" s="68"/>
      <c r="IE1" s="68"/>
      <c r="IF1" s="68"/>
      <c r="IG1" s="68"/>
      <c r="IH1" s="68"/>
      <c r="II1" s="68"/>
      <c r="IJ1" s="68"/>
      <c r="IK1" s="68"/>
      <c r="IL1" s="68"/>
      <c r="IM1" s="68"/>
      <c r="IN1" s="68"/>
      <c r="IO1" s="68"/>
      <c r="IP1" s="68"/>
      <c r="IQ1" s="69" t="s">
        <v>220</v>
      </c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69"/>
      <c r="JS1" s="68" t="s">
        <v>227</v>
      </c>
      <c r="JT1" s="68"/>
      <c r="JU1" s="68"/>
      <c r="JV1" s="68"/>
      <c r="JW1" s="68"/>
      <c r="JX1" s="68"/>
      <c r="JY1" s="68"/>
      <c r="JZ1" s="68"/>
      <c r="KA1" s="68"/>
      <c r="KB1" s="68"/>
      <c r="KC1" s="68"/>
      <c r="KD1" s="68"/>
      <c r="KE1" s="68"/>
      <c r="KF1" s="68"/>
      <c r="KG1" s="68"/>
      <c r="KH1" s="68"/>
      <c r="KI1" s="68"/>
      <c r="KJ1" s="68"/>
      <c r="KK1" s="68"/>
      <c r="KL1" s="68"/>
      <c r="KM1" s="68"/>
      <c r="KN1" s="68"/>
      <c r="KO1" s="68"/>
      <c r="KP1" s="68"/>
      <c r="KQ1" s="68"/>
      <c r="KR1" s="68"/>
      <c r="KS1" s="68"/>
      <c r="KT1" s="68"/>
      <c r="KU1" s="69" t="s">
        <v>240</v>
      </c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8"/>
      <c r="LX1" s="68"/>
      <c r="LY1" s="68"/>
      <c r="LZ1" s="68"/>
      <c r="MA1" s="68"/>
      <c r="MB1" s="68"/>
      <c r="MC1" s="68"/>
      <c r="MD1" s="68"/>
      <c r="ME1" s="68"/>
      <c r="MF1" s="68"/>
      <c r="MG1" s="68"/>
      <c r="MH1" s="68"/>
      <c r="MI1" s="68"/>
      <c r="MJ1" s="68"/>
      <c r="MK1" s="68"/>
      <c r="ML1" s="68"/>
      <c r="MM1" s="68"/>
      <c r="MN1" s="68"/>
      <c r="MO1" s="68"/>
      <c r="MP1" s="68"/>
      <c r="MQ1" s="68"/>
      <c r="MR1" s="68"/>
      <c r="MS1" s="68"/>
      <c r="MT1" s="68"/>
      <c r="MU1" s="68"/>
      <c r="MV1" s="68"/>
      <c r="MW1" s="68"/>
      <c r="MX1" s="68"/>
      <c r="MY1" s="69"/>
      <c r="MZ1" s="69"/>
      <c r="NA1" s="69"/>
      <c r="NB1" s="69"/>
      <c r="NC1" s="69"/>
      <c r="ND1" s="69"/>
      <c r="NE1" s="69"/>
      <c r="NF1" s="69"/>
      <c r="NG1" s="69"/>
      <c r="NH1" s="69"/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8"/>
      <c r="OB1" s="68"/>
      <c r="OC1" s="68"/>
      <c r="OD1" s="68"/>
      <c r="OE1" s="68"/>
      <c r="OF1" s="68"/>
      <c r="OG1" s="68"/>
      <c r="OH1" s="68"/>
      <c r="OI1" s="68"/>
      <c r="OJ1" s="68"/>
      <c r="OK1" s="68"/>
      <c r="OL1" s="68"/>
      <c r="OM1" s="68"/>
      <c r="ON1" s="68"/>
      <c r="OO1" s="68"/>
      <c r="OP1" s="68"/>
      <c r="OQ1" s="68"/>
      <c r="OR1" s="68"/>
      <c r="OS1" s="68"/>
      <c r="OT1" s="68"/>
      <c r="OU1" s="68"/>
      <c r="OV1" s="68"/>
      <c r="OW1" s="68"/>
      <c r="OX1" s="68"/>
      <c r="OY1" s="68"/>
      <c r="OZ1" s="68"/>
      <c r="PA1" s="68"/>
      <c r="PB1" s="68"/>
      <c r="PC1" s="69"/>
      <c r="PD1" s="69"/>
      <c r="PE1" s="69"/>
      <c r="PF1" s="69"/>
      <c r="PG1" s="69"/>
      <c r="PH1" s="69"/>
      <c r="PI1" s="69"/>
      <c r="PJ1" s="69"/>
      <c r="PK1" s="69"/>
      <c r="PL1" s="69"/>
      <c r="PM1" s="69"/>
      <c r="PN1" s="69"/>
      <c r="PO1" s="69"/>
      <c r="PP1" s="69"/>
      <c r="PQ1" s="69"/>
      <c r="PR1" s="69"/>
      <c r="PS1" s="69"/>
      <c r="PT1" s="69"/>
      <c r="PU1" s="69"/>
      <c r="PV1" s="69"/>
      <c r="PW1" s="69"/>
      <c r="PX1" s="69"/>
      <c r="PY1" s="69"/>
      <c r="PZ1" s="69"/>
      <c r="QA1" s="69"/>
      <c r="QB1" s="69"/>
      <c r="QC1" s="69"/>
      <c r="QD1" s="69"/>
      <c r="QE1" s="68" t="s">
        <v>68</v>
      </c>
      <c r="QF1" s="68"/>
      <c r="QG1" s="68"/>
      <c r="QH1" s="68"/>
      <c r="QI1" s="68"/>
      <c r="QJ1" s="68"/>
      <c r="QK1" s="68"/>
      <c r="QL1" s="68"/>
      <c r="QM1" s="68"/>
      <c r="QN1" s="68"/>
      <c r="QO1" s="68"/>
      <c r="QP1" s="68"/>
      <c r="QQ1" s="68"/>
      <c r="QR1" s="68"/>
      <c r="QS1" s="68"/>
      <c r="QT1" s="68"/>
      <c r="QU1" s="68"/>
      <c r="QV1" s="68"/>
      <c r="QW1" s="68"/>
      <c r="QX1" s="68"/>
      <c r="QY1" s="68"/>
      <c r="QZ1" s="68"/>
      <c r="RA1" s="68"/>
      <c r="RB1" s="68"/>
      <c r="RC1" s="68"/>
      <c r="RD1" s="68"/>
      <c r="RE1" s="68"/>
      <c r="RF1" s="68"/>
      <c r="RG1" s="68"/>
    </row>
    <row r="2" spans="1:475" x14ac:dyDescent="0.2">
      <c r="A2" s="72"/>
      <c r="B2" s="72"/>
      <c r="C2" s="72"/>
      <c r="D2" s="72"/>
      <c r="E2" s="72"/>
      <c r="F2" s="74"/>
      <c r="G2" s="74"/>
      <c r="H2" s="72"/>
      <c r="I2" s="74"/>
      <c r="J2" s="73"/>
      <c r="K2" s="71"/>
      <c r="L2" s="73"/>
      <c r="M2" s="71"/>
      <c r="N2" s="73"/>
      <c r="O2" s="71"/>
      <c r="P2" s="71"/>
      <c r="Q2" s="71"/>
      <c r="R2" s="75"/>
      <c r="S2" s="71"/>
      <c r="T2" s="71"/>
      <c r="U2" s="66" t="s">
        <v>114</v>
      </c>
      <c r="V2" s="66"/>
      <c r="W2" s="66"/>
      <c r="X2" s="66"/>
      <c r="Y2" s="66" t="s">
        <v>115</v>
      </c>
      <c r="Z2" s="66"/>
      <c r="AA2" s="66"/>
      <c r="AB2" s="66"/>
      <c r="AC2" s="66" t="s">
        <v>116</v>
      </c>
      <c r="AD2" s="66"/>
      <c r="AE2" s="66"/>
      <c r="AF2" s="66"/>
      <c r="AG2" s="66" t="s">
        <v>117</v>
      </c>
      <c r="AH2" s="66"/>
      <c r="AI2" s="66"/>
      <c r="AJ2" s="66"/>
      <c r="AK2" s="76" t="s">
        <v>118</v>
      </c>
      <c r="AL2" s="76"/>
      <c r="AM2" s="76"/>
      <c r="AN2" s="76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67" t="s">
        <v>114</v>
      </c>
      <c r="AY2" s="67"/>
      <c r="AZ2" s="67"/>
      <c r="BA2" s="67"/>
      <c r="BB2" s="67" t="s">
        <v>115</v>
      </c>
      <c r="BC2" s="67"/>
      <c r="BD2" s="67"/>
      <c r="BE2" s="67"/>
      <c r="BF2" s="67" t="s">
        <v>116</v>
      </c>
      <c r="BG2" s="67"/>
      <c r="BH2" s="67"/>
      <c r="BI2" s="67"/>
      <c r="BJ2" s="67" t="s">
        <v>117</v>
      </c>
      <c r="BK2" s="67"/>
      <c r="BL2" s="67"/>
      <c r="BM2" s="67"/>
      <c r="BN2" s="77" t="s">
        <v>118</v>
      </c>
      <c r="BO2" s="77"/>
      <c r="BP2" s="77"/>
      <c r="BQ2" s="77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66" t="s">
        <v>114</v>
      </c>
      <c r="CB2" s="66"/>
      <c r="CC2" s="66"/>
      <c r="CD2" s="66"/>
      <c r="CE2" s="66" t="s">
        <v>115</v>
      </c>
      <c r="CF2" s="66"/>
      <c r="CG2" s="66"/>
      <c r="CH2" s="66"/>
      <c r="CI2" s="66" t="s">
        <v>116</v>
      </c>
      <c r="CJ2" s="66"/>
      <c r="CK2" s="66"/>
      <c r="CL2" s="66"/>
      <c r="CM2" s="66" t="s">
        <v>117</v>
      </c>
      <c r="CN2" s="66"/>
      <c r="CO2" s="66"/>
      <c r="CP2" s="66"/>
      <c r="CQ2" s="76" t="s">
        <v>118</v>
      </c>
      <c r="CR2" s="76"/>
      <c r="CS2" s="76"/>
      <c r="CT2" s="76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66" t="s">
        <v>114</v>
      </c>
      <c r="DH2" s="66"/>
      <c r="DI2" s="66"/>
      <c r="DJ2" s="66"/>
      <c r="DK2" s="66" t="s">
        <v>115</v>
      </c>
      <c r="DL2" s="66"/>
      <c r="DM2" s="66"/>
      <c r="DN2" s="66"/>
      <c r="DO2" s="66" t="s">
        <v>116</v>
      </c>
      <c r="DP2" s="66"/>
      <c r="DQ2" s="66"/>
      <c r="DR2" s="66"/>
      <c r="DS2" s="66" t="s">
        <v>117</v>
      </c>
      <c r="DT2" s="66"/>
      <c r="DU2" s="66"/>
      <c r="DV2" s="66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67" t="s">
        <v>114</v>
      </c>
      <c r="EJ2" s="67"/>
      <c r="EK2" s="67"/>
      <c r="EL2" s="67"/>
      <c r="EM2" s="67" t="s">
        <v>115</v>
      </c>
      <c r="EN2" s="67"/>
      <c r="EO2" s="67"/>
      <c r="EP2" s="67"/>
      <c r="EQ2" s="67" t="s">
        <v>116</v>
      </c>
      <c r="ER2" s="67"/>
      <c r="ES2" s="67"/>
      <c r="ET2" s="67"/>
      <c r="EU2" s="67" t="s">
        <v>117</v>
      </c>
      <c r="EV2" s="67"/>
      <c r="EW2" s="67"/>
      <c r="EX2" s="67"/>
      <c r="EY2" s="77" t="s">
        <v>118</v>
      </c>
      <c r="EZ2" s="77"/>
      <c r="FA2" s="77"/>
      <c r="FB2" s="77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66" t="s">
        <v>114</v>
      </c>
      <c r="FL2" s="66"/>
      <c r="FM2" s="66"/>
      <c r="FN2" s="66"/>
      <c r="FO2" s="66" t="s">
        <v>115</v>
      </c>
      <c r="FP2" s="66"/>
      <c r="FQ2" s="66"/>
      <c r="FR2" s="66"/>
      <c r="FS2" s="66" t="s">
        <v>116</v>
      </c>
      <c r="FT2" s="66"/>
      <c r="FU2" s="66"/>
      <c r="FV2" s="66"/>
      <c r="FW2" s="66" t="s">
        <v>117</v>
      </c>
      <c r="FX2" s="66"/>
      <c r="FY2" s="66"/>
      <c r="FZ2" s="66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67" t="s">
        <v>114</v>
      </c>
      <c r="GN2" s="67"/>
      <c r="GO2" s="67"/>
      <c r="GP2" s="67"/>
      <c r="GQ2" s="67" t="s">
        <v>115</v>
      </c>
      <c r="GR2" s="67"/>
      <c r="GS2" s="67"/>
      <c r="GT2" s="67"/>
      <c r="GU2" s="67" t="s">
        <v>116</v>
      </c>
      <c r="GV2" s="67"/>
      <c r="GW2" s="67"/>
      <c r="GX2" s="67"/>
      <c r="GY2" s="67" t="s">
        <v>117</v>
      </c>
      <c r="GZ2" s="67"/>
      <c r="HA2" s="67"/>
      <c r="HB2" s="67"/>
      <c r="HC2" s="77" t="s">
        <v>118</v>
      </c>
      <c r="HD2" s="77"/>
      <c r="HE2" s="77"/>
      <c r="HF2" s="77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66" t="s">
        <v>114</v>
      </c>
      <c r="HP2" s="66"/>
      <c r="HQ2" s="66"/>
      <c r="HR2" s="66"/>
      <c r="HS2" s="66" t="s">
        <v>115</v>
      </c>
      <c r="HT2" s="66"/>
      <c r="HU2" s="66"/>
      <c r="HV2" s="66"/>
      <c r="HW2" s="66" t="s">
        <v>116</v>
      </c>
      <c r="HX2" s="66"/>
      <c r="HY2" s="66"/>
      <c r="HZ2" s="66"/>
      <c r="IA2" s="66" t="s">
        <v>117</v>
      </c>
      <c r="IB2" s="66"/>
      <c r="IC2" s="66"/>
      <c r="ID2" s="66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67" t="s">
        <v>114</v>
      </c>
      <c r="IR2" s="67"/>
      <c r="IS2" s="67"/>
      <c r="IT2" s="67"/>
      <c r="IU2" s="67" t="s">
        <v>115</v>
      </c>
      <c r="IV2" s="67"/>
      <c r="IW2" s="67"/>
      <c r="IX2" s="67"/>
      <c r="IY2" s="67" t="s">
        <v>116</v>
      </c>
      <c r="IZ2" s="67"/>
      <c r="JA2" s="67"/>
      <c r="JB2" s="67"/>
      <c r="JC2" s="67" t="s">
        <v>117</v>
      </c>
      <c r="JD2" s="67"/>
      <c r="JE2" s="67"/>
      <c r="JF2" s="67"/>
      <c r="JG2" s="77" t="s">
        <v>118</v>
      </c>
      <c r="JH2" s="77"/>
      <c r="JI2" s="77"/>
      <c r="JJ2" s="77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66" t="s">
        <v>114</v>
      </c>
      <c r="JT2" s="66"/>
      <c r="JU2" s="66"/>
      <c r="JV2" s="66"/>
      <c r="JW2" s="66" t="s">
        <v>115</v>
      </c>
      <c r="JX2" s="66"/>
      <c r="JY2" s="66"/>
      <c r="JZ2" s="66"/>
      <c r="KA2" s="66" t="s">
        <v>116</v>
      </c>
      <c r="KB2" s="66"/>
      <c r="KC2" s="66"/>
      <c r="KD2" s="66"/>
      <c r="KE2" s="66" t="s">
        <v>117</v>
      </c>
      <c r="KF2" s="66"/>
      <c r="KG2" s="66"/>
      <c r="KH2" s="66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67" t="s">
        <v>114</v>
      </c>
      <c r="KV2" s="67"/>
      <c r="KW2" s="67"/>
      <c r="KX2" s="67"/>
      <c r="KY2" s="67" t="s">
        <v>115</v>
      </c>
      <c r="KZ2" s="67"/>
      <c r="LA2" s="67"/>
      <c r="LB2" s="67"/>
      <c r="LC2" s="67" t="s">
        <v>116</v>
      </c>
      <c r="LD2" s="67"/>
      <c r="LE2" s="67"/>
      <c r="LF2" s="67"/>
      <c r="LG2" s="67" t="s">
        <v>117</v>
      </c>
      <c r="LH2" s="67"/>
      <c r="LI2" s="67"/>
      <c r="LJ2" s="67"/>
      <c r="LK2" s="77" t="s">
        <v>118</v>
      </c>
      <c r="LL2" s="77"/>
      <c r="LM2" s="77"/>
      <c r="LN2" s="77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66" t="s">
        <v>114</v>
      </c>
      <c r="LX2" s="66"/>
      <c r="LY2" s="66"/>
      <c r="LZ2" s="66"/>
      <c r="MA2" s="66" t="s">
        <v>115</v>
      </c>
      <c r="MB2" s="66"/>
      <c r="MC2" s="66"/>
      <c r="MD2" s="66"/>
      <c r="ME2" s="66" t="s">
        <v>116</v>
      </c>
      <c r="MF2" s="66"/>
      <c r="MG2" s="66"/>
      <c r="MH2" s="66"/>
      <c r="MI2" s="66" t="s">
        <v>117</v>
      </c>
      <c r="MJ2" s="66"/>
      <c r="MK2" s="66"/>
      <c r="ML2" s="66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67" t="s">
        <v>114</v>
      </c>
      <c r="MZ2" s="67"/>
      <c r="NA2" s="67"/>
      <c r="NB2" s="67"/>
      <c r="NC2" s="67" t="s">
        <v>115</v>
      </c>
      <c r="ND2" s="67"/>
      <c r="NE2" s="67"/>
      <c r="NF2" s="67"/>
      <c r="NG2" s="67" t="s">
        <v>116</v>
      </c>
      <c r="NH2" s="67"/>
      <c r="NI2" s="67"/>
      <c r="NJ2" s="67"/>
      <c r="NK2" s="67" t="s">
        <v>117</v>
      </c>
      <c r="NL2" s="67"/>
      <c r="NM2" s="67"/>
      <c r="NN2" s="67"/>
      <c r="NO2" s="77" t="s">
        <v>118</v>
      </c>
      <c r="NP2" s="77"/>
      <c r="NQ2" s="77"/>
      <c r="NR2" s="77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66" t="s">
        <v>114</v>
      </c>
      <c r="OB2" s="66"/>
      <c r="OC2" s="66"/>
      <c r="OD2" s="66"/>
      <c r="OE2" s="66" t="s">
        <v>115</v>
      </c>
      <c r="OF2" s="66"/>
      <c r="OG2" s="66"/>
      <c r="OH2" s="66"/>
      <c r="OI2" s="66" t="s">
        <v>116</v>
      </c>
      <c r="OJ2" s="66"/>
      <c r="OK2" s="66"/>
      <c r="OL2" s="66"/>
      <c r="OM2" s="66" t="s">
        <v>117</v>
      </c>
      <c r="ON2" s="66"/>
      <c r="OO2" s="66"/>
      <c r="OP2" s="66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67" t="s">
        <v>114</v>
      </c>
      <c r="PD2" s="67"/>
      <c r="PE2" s="67"/>
      <c r="PF2" s="67"/>
      <c r="PG2" s="67" t="s">
        <v>115</v>
      </c>
      <c r="PH2" s="67"/>
      <c r="PI2" s="67"/>
      <c r="PJ2" s="67"/>
      <c r="PK2" s="67" t="s">
        <v>116</v>
      </c>
      <c r="PL2" s="67"/>
      <c r="PM2" s="67"/>
      <c r="PN2" s="67"/>
      <c r="PO2" s="67" t="s">
        <v>117</v>
      </c>
      <c r="PP2" s="67"/>
      <c r="PQ2" s="67"/>
      <c r="PR2" s="67"/>
      <c r="PS2" s="77" t="s">
        <v>118</v>
      </c>
      <c r="PT2" s="77"/>
      <c r="PU2" s="77"/>
      <c r="PV2" s="77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66" t="s">
        <v>114</v>
      </c>
      <c r="QF2" s="66"/>
      <c r="QG2" s="66"/>
      <c r="QH2" s="66"/>
      <c r="QI2" s="66" t="s">
        <v>115</v>
      </c>
      <c r="QJ2" s="66"/>
      <c r="QK2" s="66"/>
      <c r="QL2" s="66"/>
      <c r="QM2" s="66" t="s">
        <v>116</v>
      </c>
      <c r="QN2" s="66"/>
      <c r="QO2" s="66"/>
      <c r="QP2" s="66"/>
      <c r="QQ2" s="66" t="s">
        <v>117</v>
      </c>
      <c r="QR2" s="66"/>
      <c r="QS2" s="66"/>
      <c r="QT2" s="66"/>
      <c r="QU2" s="76" t="s">
        <v>118</v>
      </c>
      <c r="QV2" s="76"/>
      <c r="QW2" s="76"/>
      <c r="QX2" s="76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72"/>
      <c r="B3" s="72"/>
      <c r="C3" s="72"/>
      <c r="D3" s="72"/>
      <c r="E3" s="72"/>
      <c r="F3" s="74"/>
      <c r="G3" s="74"/>
      <c r="H3" s="72"/>
      <c r="I3" s="74"/>
      <c r="J3" s="73"/>
      <c r="K3" s="71"/>
      <c r="L3" s="73"/>
      <c r="M3" s="71"/>
      <c r="N3" s="73"/>
      <c r="O3" s="71"/>
      <c r="P3" s="71"/>
      <c r="Q3" s="71"/>
      <c r="R3" s="75"/>
      <c r="S3" s="71"/>
      <c r="T3" s="71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IF(SUM(FD4,FE4,FI4)&gt;0,SUM(FD4,FE4,FI4),"")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IF(SUM(GF4,GG4,GK4)&gt;0,SUM(GF4,GG4,GK4),"")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IF(SUM(JL4,JM4,JQ4)&gt;0,SUM(JL4,JM4,JQ4),"")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11.2</v>
      </c>
      <c r="KN5" s="41">
        <f>IF(SUM(JS5:JT5,JV5:JX5,JZ5)-JU5-JY5&gt;0,SUM(JS5:JT5,JV5:JX5,JZ5)-JU5-JY5,"")</f>
        <v>47.8</v>
      </c>
      <c r="KO5" s="41" t="str">
        <f>IF(SUM(KA5:KB5,KD5)-KC5&gt;0,SUM(KA5:KB5,KD5)-KC5,"")</f>
        <v/>
      </c>
      <c r="KP5" s="41">
        <f>IF(SUM(JT5,JX5,KB5)&gt;0,SUM(JT5,JX5,KB5),"")</f>
        <v>11.2</v>
      </c>
      <c r="KQ5" s="41">
        <f>IF(SUM(KN5,KO5)&gt;0,SUM(KN5,KO5),"")</f>
        <v>47.8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IF(SUM(KN5,KO5,KS5)&gt;0,SUM(KN5,KO5,KS5),"")</f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>SUM(J6:R6)+SUM(J6:N6)*0.0000001+SUM(J6)*0.0000000000001</f>
        <v>173.70001237000506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13.2</v>
      </c>
      <c r="EB6" s="41">
        <f>IF(SUM(DG6:DH6,DJ6:DL6,DN6)-DI6-DM6&gt;0,SUM(DG6:DH6,DJ6:DL6,DN6)-DI6-DM6,"")</f>
        <v>48</v>
      </c>
      <c r="EC6" s="41" t="str">
        <f>IF(SUM(DO6:DP6,DR6)-DQ6&gt;0,SUM(DO6:DP6,DR6)-DQ6,"")</f>
        <v/>
      </c>
      <c r="ED6" s="41">
        <f>IF(SUM(DH6,DL6,DP6)&gt;0,SUM(DH6,DL6,DP6),"")</f>
        <v>13.2</v>
      </c>
      <c r="EE6" s="41">
        <f>IF(SUM(EB6,EC6)&gt;0,SUM(EB6,EC6),"")</f>
        <v>48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7.2</v>
      </c>
      <c r="FI6" s="11">
        <f>IF(SUM(EU6:EV6,EX6:EZ6,FB6)-SUM(EW6,FA6)&gt;0,SUM(EU6:EV6,EX6:EZ6,FB6)-SUM(EW6,FA6),"")</f>
        <v>24.8</v>
      </c>
      <c r="FJ6" s="11">
        <f>IF(SUM(FD6,FE6,FI6)&gt;0,SUM(FD6,FE6,FI6),"")</f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>
        <f>IF(SUM(IB6,IF6)&gt;0,SUM(IB6,IF6),"")</f>
        <v>12.4</v>
      </c>
      <c r="IO6" s="41">
        <f>IF(SUM(IA6:IB6,ID6:IF6,IH6)-SUM(IC6,IG6)&gt;0,SUM(IA6:IB6,ID6:IF6,IH6)-SUM(IC6,IG6),"")</f>
        <v>46.6</v>
      </c>
      <c r="IP6" s="41">
        <f>IF(SUM(IJ6,IK6,IO6)&gt;0,SUM(IJ6,IK6,IO6),"")</f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8.8000000000000007</v>
      </c>
      <c r="JL6" s="11">
        <f>IF(SUM(IQ6:IR6,IT6:IV6,IX6)-IS6-IW6&gt;0,SUM(IQ6:IR6,IT6:IV6,IX6)-IS6-IW6,"")</f>
        <v>44.8</v>
      </c>
      <c r="JM6" s="11" t="str">
        <f>IF(SUM(IY6:IZ6,JB6)-JA6&gt;0,SUM(IY6:IZ6,JB6)-JA6,"")</f>
        <v/>
      </c>
      <c r="JN6" s="11">
        <f>IF(SUM(IR6,IV6,IZ6)&gt;0,SUM(IR6,IV6,IZ6),"")</f>
        <v>8.8000000000000007</v>
      </c>
      <c r="JO6" s="11">
        <f>IF(SUM(JL6,JM6)&gt;0,SUM(JL6,JM6),"")</f>
        <v>44.8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>IF(SUM(KV6,KZ6)&gt;0,SUM(KV6,KZ6),"")</f>
        <v>11.600000000000001</v>
      </c>
      <c r="LP6" s="11">
        <f>IF(SUM(KU6:KV6,KX6:KZ6,LB6)-KW6-LA6&gt;0,SUM(KU6:KV6,KX6:KZ6,LB6)-KW6-LA6,"")</f>
        <v>48.199999999999996</v>
      </c>
      <c r="LQ6" s="11" t="str">
        <f>IF(SUM(LC6:LD6,LF6)-LE6&gt;0,SUM(LC6:LD6,LF6)-LE6,"")</f>
        <v/>
      </c>
      <c r="LR6" s="11">
        <f>IF(SUM(KV6,KZ6,LD6)&gt;0,SUM(KV6,KZ6,LD6),"")</f>
        <v>11.600000000000001</v>
      </c>
      <c r="LS6" s="11">
        <f>IF(SUM(LP6,LQ6)&gt;0,SUM(LP6,LQ6),"")</f>
        <v>48.199999999999996</v>
      </c>
      <c r="LT6" s="11">
        <f>IF(SUM(LH6,LL6)&gt;0,SUM(LH6,LL6),"")</f>
        <v>11.600000000000001</v>
      </c>
      <c r="LU6" s="11">
        <f>IF(SUM(LG6:LH6,LJ6:LL6,LN6)-SUM(LI6,LM6)&gt;0,SUM(LG6:LH6,LJ6:LL6,LN6)-SUM(LI6,LM6),"")</f>
        <v>48.2</v>
      </c>
      <c r="LV6" s="11">
        <f>IF(SUM(LP6,LQ6,LU6)&gt;0,SUM(LP6,LQ6,LU6),"")</f>
        <v>96.4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173.60001239000499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IF(SUM(LP7,LQ7,LU7)&gt;0,SUM(LP7,LQ7,LU7),"")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11.600000000000001</v>
      </c>
      <c r="EB8" s="41">
        <f>IF(SUM(DG8:DH8,DJ8:DL8,DN8)-DI8-DM8&gt;0,SUM(DG8:DH8,DJ8:DL8,DN8)-DI8-DM8,"")</f>
        <v>48.4</v>
      </c>
      <c r="EC8" s="41" t="str">
        <f>IF(SUM(DO8:DP8,DR8)-DQ8&gt;0,SUM(DO8:DP8,DR8)-DQ8,"")</f>
        <v/>
      </c>
      <c r="ED8" s="41">
        <f>IF(SUM(DH8,DL8,DP8)&gt;0,SUM(DH8,DL8,DP8),"")</f>
        <v>11.600000000000001</v>
      </c>
      <c r="EE8" s="41">
        <f>IF(SUM(EB8,EC8)&gt;0,SUM(EB8,EC8),"")</f>
        <v>48.4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2.8</v>
      </c>
      <c r="FI8" s="11">
        <f>IF(SUM(EU8:EV8,EX8:EZ8,FB8)-SUM(EW8,FA8)&gt;0,SUM(EU8:EV8,EX8:EZ8,FB8)-SUM(EW8,FA8),"")</f>
        <v>20</v>
      </c>
      <c r="FJ8" s="11">
        <f>IF(SUM(FD8,FE8,FI8)&gt;0,SUM(FD8,FE8,FI8),"")</f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>IF(SUM(IR8,IV8)&gt;0,SUM(IR8,IV8),"")</f>
        <v>12.4</v>
      </c>
      <c r="JL8" s="11">
        <f>IF(SUM(IQ8:IR8,IT8:IV8,IX8)-IS8-IW8&gt;0,SUM(IQ8:IR8,IT8:IV8,IX8)-IS8-IW8,"")</f>
        <v>49.4</v>
      </c>
      <c r="JM8" s="11" t="str">
        <f>IF(SUM(IY8:IZ8,JB8)-JA8&gt;0,SUM(IY8:IZ8,JB8)-JA8,"")</f>
        <v/>
      </c>
      <c r="JN8" s="11">
        <f>IF(SUM(IR8,IV8,IZ8)&gt;0,SUM(IR8,IV8,IZ8),"")</f>
        <v>12.4</v>
      </c>
      <c r="JO8" s="11">
        <f>IF(SUM(JL8,JM8)&gt;0,SUM(JL8,JM8),"")</f>
        <v>49.4</v>
      </c>
      <c r="JP8" s="11">
        <f>IF(SUM(JD8,JH8)&gt;0,SUM(JD8,JH8),"")</f>
        <v>11.600000000000001</v>
      </c>
      <c r="JQ8" s="11">
        <f>IF(SUM(JC8:JD8,JF8:JH8,JJ8)-SUM(JE8,JI8)&gt;0,SUM(JC8:JD8,JF8:JH8,JJ8)-SUM(JE8,JI8),"")</f>
        <v>47.6</v>
      </c>
      <c r="JR8" s="11">
        <f>IF(SUM(JL8,JM8,JQ8)&gt;0,SUM(JL8,JM8,JQ8),"")</f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12.4</v>
      </c>
      <c r="LP8" s="11">
        <f>IF(SUM(KU8:KV8,KX8:KZ8,LB8)-KW8-LA8&gt;0,SUM(KU8:KV8,KX8:KZ8,LB8)-KW8-LA8,"")</f>
        <v>47.300000000000004</v>
      </c>
      <c r="LQ8" s="11" t="str">
        <f>IF(SUM(LC8:LD8,LF8)-LE8&gt;0,SUM(LC8:LD8,LF8)-LE8,"")</f>
        <v/>
      </c>
      <c r="LR8" s="11">
        <f>IF(SUM(KV8,KZ8,LD8)&gt;0,SUM(KV8,KZ8,LD8),"")</f>
        <v>12.4</v>
      </c>
      <c r="LS8" s="11">
        <f>IF(SUM(LP8,LQ8)&gt;0,SUM(LP8,LQ8),"")</f>
        <v>47.300000000000004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11.6</v>
      </c>
      <c r="JL9" s="11">
        <f>IF(SUM(IQ9:IR9,IT9:IV9,IX9)-IS9-IW9&gt;0,SUM(IQ9:IR9,IT9:IV9,IX9)-IS9-IW9,"")</f>
        <v>48.3</v>
      </c>
      <c r="JM9" s="11" t="str">
        <f>IF(SUM(IY9:IZ9,JB9)-JA9&gt;0,SUM(IY9:IZ9,JB9)-JA9,"")</f>
        <v/>
      </c>
      <c r="JN9" s="11">
        <f>IF(SUM(IR9,IV9,IZ9)&gt;0,SUM(IR9,IV9,IZ9),"")</f>
        <v>11.6</v>
      </c>
      <c r="JO9" s="11">
        <f>IF(SUM(JL9,JM9)&gt;0,SUM(JL9,JM9),"")</f>
        <v>48.3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>IF(SUM(KV9,KZ9)&gt;0,SUM(KV9,KZ9),"")</f>
        <v>10.8</v>
      </c>
      <c r="LP9" s="11">
        <f>IF(SUM(KU9:KV9,KX9:KZ9,LB9)-KW9-LA9&gt;0,SUM(KU9:KV9,KX9:KZ9,LB9)-KW9-LA9,"")</f>
        <v>47.4</v>
      </c>
      <c r="LQ9" s="11" t="str">
        <f>IF(SUM(LC9:LD9,LF9)-LE9&gt;0,SUM(LC9:LD9,LF9)-LE9,"")</f>
        <v/>
      </c>
      <c r="LR9" s="11">
        <f>IF(SUM(KV9,KZ9,LD9)&gt;0,SUM(KV9,KZ9,LD9),"")</f>
        <v>10.8</v>
      </c>
      <c r="LS9" s="11">
        <f>IF(SUM(LP9,LQ9)&gt;0,SUM(LP9,LQ9),"")</f>
        <v>47.4</v>
      </c>
      <c r="LT9" s="11">
        <f>IF(SUM(LH9,LL9)&gt;0,SUM(LH9,LL9),"")</f>
        <v>11.6</v>
      </c>
      <c r="LU9" s="11">
        <f>IF(SUM(LG9:LH9,LJ9:LL9,LN9)-SUM(LI9,LM9)&gt;0,SUM(LG9:LH9,LJ9:LL9,LN9)-SUM(LI9,LM9),"")</f>
        <v>47.400000000000006</v>
      </c>
      <c r="LV9" s="11">
        <f>IF(SUM(LP9,LQ9,LU9)&gt;0,SUM(LP9,LQ9,LU9),"")</f>
        <v>94.800000000000011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>SUM(J10:R10)+SUM(J10:N10)*0.0000001+SUM(J10)*0.0000000000001</f>
        <v>169.00001209000484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48.3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48.099999999999994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>IF(SUM(V10,Z10)&gt;0,SUM(V10,Z10),"")</f>
        <v>11.6</v>
      </c>
      <c r="AQ10" s="41">
        <f>IF(SUM(U10:V10,X10:Z10,AB10)-W10-AA10&gt;0,SUM(U10:V10,X10:Z10,AB10)-W10-AA10,"")</f>
        <v>48.3</v>
      </c>
      <c r="AR10" s="41">
        <f>IF(SUM(AC10:AD10,AF10)-AE10&gt;0,SUM(AC10:AD10,AF10)-AE10,"")</f>
        <v>20</v>
      </c>
      <c r="AS10" s="41">
        <f>IF(SUM(V10,Z10,AD10)&gt;0,SUM(V10,Z10,AD10),"")</f>
        <v>16.399999999999999</v>
      </c>
      <c r="AT10" s="41">
        <f>IF(SUM(AQ10,AR10)&gt;0,SUM(AQ10,AR10),"")</f>
        <v>68.3</v>
      </c>
      <c r="AU10" s="41">
        <f>IF(SUM(AH10,AL10)&gt;0,SUM(AH10,AL10),"")</f>
        <v>7.2</v>
      </c>
      <c r="AV10" s="41">
        <f>IF(SUM(AG10:AH10,AJ10:AL10,AN10)-SUM(AI10,AM10)&gt;0,SUM(AG10:AH10,AJ10:AL10,AN10)-SUM(AI10,AM10),"")</f>
        <v>41.9</v>
      </c>
      <c r="AW10" s="41">
        <f>IF(SUM(AQ10,AR10,AV10)&gt;0,SUM(AQ10,AR10,AV10),"")</f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48.099999999999994</v>
      </c>
      <c r="BU10" s="11">
        <f>IF(SUM(BF10:BG10,BI10)-BH10&gt;0,SUM(BF10:BG10,BI10)-BH10,"")</f>
        <v>23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47.499999999999993</v>
      </c>
      <c r="BZ10" s="11">
        <f>IF(SUM(BT10,BU10,BY10)&gt;0,SUM(BT10,BU10,BY10),"")</f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>IF(SUM(CB10,CF10)&gt;0,SUM(CB10,CF10),"")</f>
        <v>10.7</v>
      </c>
      <c r="CW10" s="41">
        <f>IF(SUM(CA10:CB10,CD10:CF10,CH10)-CC10-CG10&gt;0,SUM(CA10:CB10,CD10:CF10,CH10)-CC10-CG10,"")</f>
        <v>47.999999999999993</v>
      </c>
      <c r="CX10" s="41">
        <f>IF(SUM(CI10:CJ10,CL10)-CK10&gt;0,SUM(CI10:CJ10,CL10)-CK10,"")</f>
        <v>24.5</v>
      </c>
      <c r="CY10" s="41">
        <f>IF(SUM(CB10,CF10,CJ10)&gt;0,SUM(CB10,CF10,CJ10),"")</f>
        <v>16.7</v>
      </c>
      <c r="CZ10" s="41">
        <f>IF(SUM(CW10,CX10)&gt;0,SUM(CW10,CX10),"")</f>
        <v>72.5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48.1</v>
      </c>
      <c r="DC10" s="41">
        <f>IF(SUM(CW10,CX10,DB10)&gt;0,SUM(CW10,CX10,DB10),"")</f>
        <v>120.6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10.8</v>
      </c>
      <c r="HH10" s="11">
        <f>IF(SUM(GM10:GN10,GP10:GR10,GT10)-GO10-GS10&gt;0,SUM(GM10:GN10,GP10:GR10,GT10)-GO10-GS10,"")</f>
        <v>44.4</v>
      </c>
      <c r="HI10" s="11" t="str">
        <f>IF(SUM(GU10:GV10,GX10)-GW10&gt;0,SUM(GU10:GV10,GX10)-GW10,"")</f>
        <v/>
      </c>
      <c r="HJ10" s="11">
        <f>IF(SUM(GN10,GR10,GV10)&gt;0,SUM(GN10,GR10,GV10),"")</f>
        <v>10.8</v>
      </c>
      <c r="HK10" s="11">
        <f>IF(SUM(HH10,HI10)&gt;0,SUM(HH10,HI10),"")</f>
        <v>44.4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18.299999999999997</v>
      </c>
      <c r="QF10" s="23">
        <f>IF($CU10="P",CB10,(CB10+AY10)/2)</f>
        <v>5.6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5.55</v>
      </c>
      <c r="QK10" s="23">
        <f>IF($CU10="P",CG10,(CG10+BD10)/2)</f>
        <v>0.1</v>
      </c>
      <c r="QL10" s="23">
        <f>IF($CU10="P",CH10,(CH10+BE10)/2)</f>
        <v>0.15</v>
      </c>
      <c r="QM10" s="23">
        <f>IF($CU10="P",CI10,(CI10+BF10)/2)</f>
        <v>18.45</v>
      </c>
      <c r="QN10" s="23">
        <f>IF($CU10="P",CJ10,(CJ10+BG10)/2)</f>
        <v>5.4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5.4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18.5</v>
      </c>
      <c r="QV10" s="23">
        <f>IF($CU10="P",CR10,(CR10+BO10)/2)</f>
        <v>6.2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11.149999999999999</v>
      </c>
      <c r="RA10" s="41">
        <f>IF(SUM(QE10:QF10,QH10:QJ10,QL10)-QG10-QK10&gt;0,SUM(QE10:QF10,QH10:QJ10,QL10)-QG10-QK10,"")</f>
        <v>48.04999999999999</v>
      </c>
      <c r="RB10" s="41">
        <f>IF(SUM(QM10:QN10,QP10)-QO10&gt;0,SUM(QM10:QN10,QP10)-QO10,"")</f>
        <v>23.75</v>
      </c>
      <c r="RC10" s="41">
        <f>IF(SUM(QF10,QJ10,QN10)&gt;0,SUM(QF10,QJ10,QN10),"")</f>
        <v>16.549999999999997</v>
      </c>
      <c r="RD10" s="41">
        <f>IF(SUM(RA10,RB10)&gt;0,SUM(RA10,RB10),"")</f>
        <v>71.799999999999983</v>
      </c>
      <c r="RE10" s="41">
        <f>IF(SUM(QR10,QV10)&gt;0,SUM(QR10,QV10),"")</f>
        <v>11.600000000000001</v>
      </c>
      <c r="RF10" s="41">
        <f>IF(SUM(QQ10:QR10,QT10:QV10,QX10)-SUM(QS10,QW10)&gt;0,SUM(QQ10:QR10,QT10:QV10,QX10)-SUM(QS10,QW10),"")</f>
        <v>47.800000000000004</v>
      </c>
      <c r="RG10" s="41">
        <f>IF(SUM(RA10,RB10,RF10)&gt;0,SUM(RA10,RB10,RF10),"")</f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>SUM(J11:R11)+SUM(J11:N11)*0.0000001+SUM(J11)*0.0000000000001</f>
        <v>167.90001197000487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47.100000000000009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47.1</v>
      </c>
      <c r="Q11" s="8" t="str">
        <f>IF(P11=0,"",IF(P11=DB11,$CA$1,IF(P11=BY11,$AX$1,IF(P11=AV11,$U$1,""))))</f>
        <v>2023 Elite Canada</v>
      </c>
      <c r="R11" s="8">
        <f>IF(MAX(DD11:DF11)&gt;0,MAX(DD11:DF11),"")</f>
        <v>1.0999999999999872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48.6</v>
      </c>
      <c r="AR11" s="41">
        <f>IF(SUM(AC11:AD11,AF11)-AE11&gt;0,SUM(AC11:AD11,AF11)-AE11,"")</f>
        <v>24</v>
      </c>
      <c r="AS11" s="41">
        <f>IF(SUM(V11,Z11,AD11)&gt;0,SUM(V11,Z11,AD11),"")</f>
        <v>16.8</v>
      </c>
      <c r="AT11" s="41">
        <f>IF(SUM(AQ11,AR11)&gt;0,SUM(AQ11,AR11),"")</f>
        <v>72.599999999999994</v>
      </c>
      <c r="AU11" s="41">
        <f>IF(SUM(AH11,AL11)&gt;0,SUM(AH11,AL11),"")</f>
        <v>11.2</v>
      </c>
      <c r="AV11" s="41">
        <f>IF(SUM(AG11:AH11,AJ11:AL11,AN11)-SUM(AI11,AM11)&gt;0,SUM(AG11:AH11,AJ11:AL11,AN11)-SUM(AI11,AM11),"")</f>
        <v>47.1</v>
      </c>
      <c r="AW11" s="41">
        <f>IF(SUM(AQ11,AR11,AV11)&gt;0,SUM(AQ11,AR11,AV11),"")</f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>IF(SUM(AY11,BC11)&gt;0,SUM(AY11,BC11),"")</f>
        <v>11.600000000000001</v>
      </c>
      <c r="BT11" s="11">
        <f>IF(SUM(AX11:AY11,BA11:BC11,BE11)-AZ11-BD11&gt;0,SUM(AX11:AY11,BA11:BC11,BE11)-AZ11-BD11,"")</f>
        <v>47.100000000000009</v>
      </c>
      <c r="BU11" s="11">
        <f>IF(SUM(BF11:BG11,BI11)-BH11&gt;0,SUM(BF11:BG11,BI11)-BH11,"")</f>
        <v>23.9</v>
      </c>
      <c r="BV11" s="11">
        <f>IF(SUM(AY11,BC11,BG11)&gt;0,SUM(AY11,BC11,BG11),"")</f>
        <v>16.8</v>
      </c>
      <c r="BW11" s="11">
        <f>IF(SUM(BT11,BU11)&gt;0,SUM(BT11,BU11),"")</f>
        <v>71</v>
      </c>
      <c r="BX11" s="11">
        <f>IF(SUM(BK11,BO11)&gt;0,SUM(BK11,BO11),"")</f>
        <v>8.8000000000000007</v>
      </c>
      <c r="BY11" s="11">
        <f>IF(SUM(BJ11:BK11,BM11:BO11,BQ11)-SUM(BL11,BP11)&gt;0,SUM(BJ11:BK11,BM11:BO11,BQ11)-SUM(BL11,BP11),"")</f>
        <v>44.4</v>
      </c>
      <c r="BZ11" s="11">
        <f>IF(SUM(BT11,BU11,BY11)&gt;0,SUM(BT11,BU11,BY11),"")</f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10.8</v>
      </c>
      <c r="CW11" s="41">
        <f>IF(SUM(CA11:CB11,CD11:CF11,CH11)-CC11-CG11&gt;0,SUM(CA11:CB11,CD11:CF11,CH11)-CC11-CG11,"")</f>
        <v>46.9</v>
      </c>
      <c r="CX11" s="41">
        <f>IF(SUM(CI11:CJ11,CL11)-CK11&gt;0,SUM(CI11:CJ11,CL11)-CK11,"")</f>
        <v>22.7</v>
      </c>
      <c r="CY11" s="41">
        <f>IF(SUM(CB11,CF11,CJ11)&gt;0,SUM(CB11,CF11,CJ11),"")</f>
        <v>16</v>
      </c>
      <c r="CZ11" s="41">
        <f>IF(SUM(CW11,CX11)&gt;0,SUM(CW11,CX11),"")</f>
        <v>69.599999999999994</v>
      </c>
      <c r="DA11" s="41">
        <f>IF(SUM(CN11,CR11)&gt;0,SUM(CN11,CR11),"")</f>
        <v>6.4</v>
      </c>
      <c r="DB11" s="41">
        <f>IF(SUM(CM11:CN11,CP11:CR11,CT11)-SUM(CO11,CS11)&gt;0,SUM(CM11:CN11,CP11:CR11,CT11)-SUM(CO11,CS11),"")</f>
        <v>23.799999999999997</v>
      </c>
      <c r="DC11" s="41">
        <f>IF(SUM(CW11,CX11,DB11)&gt;0,SUM(CW11,CX11,DB11),"")</f>
        <v>93.399999999999991</v>
      </c>
      <c r="DD11" s="52">
        <f>IF(MAX(EB11,FD11,GF11,HH11,IJ11,JL11,KN11,LP11,MR11,NT11,OV11,PX11)-IF(L11="",0,L11)&gt;0.001,MAX(EB11,FD11,GF11,HH11,IJ11,JL11,KN11,LP11,MR11,NT11,OV11,PX11)-IF(L11="",0,L11),"")</f>
        <v>1.0999999999999872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11.6</v>
      </c>
      <c r="HH11" s="11">
        <f>IF(SUM(GM11:GN11,GP11:GR11,GT11)-GO11-GS11&gt;0,SUM(GM11:GN11,GP11:GR11,GT11)-GO11-GS11,"")</f>
        <v>46.500000000000007</v>
      </c>
      <c r="HI11" s="11" t="str">
        <f>IF(SUM(GU11:GV11,GX11)-GW11&gt;0,SUM(GU11:GV11,GX11)-GW11,"")</f>
        <v/>
      </c>
      <c r="HJ11" s="11">
        <f>IF(SUM(GN11,GR11,GV11)&gt;0,SUM(GN11,GR11,GV11),"")</f>
        <v>11.6</v>
      </c>
      <c r="HK11" s="11">
        <f>IF(SUM(HH11,HI11)&gt;0,SUM(HH11,HI11),"")</f>
        <v>46.500000000000007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>
        <f>IF(SUM(IB11,IF11)&gt;0,SUM(IB11,IF11),"")</f>
        <v>9.6999999999999993</v>
      </c>
      <c r="IO11" s="41">
        <f>IF(SUM(IA11:IB11,ID11:IF11,IH11)-SUM(IC11,IG11)&gt;0,SUM(IA11:IB11,ID11:IF11,IH11)-SUM(IC11,IG11),"")</f>
        <v>43.8</v>
      </c>
      <c r="IP11" s="41">
        <f>IF(SUM(IJ11,IK11,IO11)&gt;0,SUM(IJ11,IK11,IO11),"")</f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13.3</v>
      </c>
      <c r="KN11" s="41">
        <f>IF(SUM(JS11:JT11,JV11:JX11,JZ11)-JU11-JY11&gt;0,SUM(JS11:JT11,JV11:JX11,JZ11)-JU11-JY11,"")</f>
        <v>48.199999999999996</v>
      </c>
      <c r="KO11" s="41" t="str">
        <f>IF(SUM(KA11:KB11,KD11)-KC11&gt;0,SUM(KA11:KB11,KD11)-KC11,"")</f>
        <v/>
      </c>
      <c r="KP11" s="41">
        <f>IF(SUM(JT11,JX11,KB11)&gt;0,SUM(JT11,JX11,KB11),"")</f>
        <v>13.3</v>
      </c>
      <c r="KQ11" s="41">
        <f>IF(SUM(KN11,KO11)&gt;0,SUM(KN11,KO11),"")</f>
        <v>48.199999999999996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6.4</v>
      </c>
      <c r="QG11" s="23">
        <f>IF($CU11="P",CC11,(CC11+AZ11)/2)</f>
        <v>0.4</v>
      </c>
      <c r="QH11" s="23">
        <f>IF($CU11="P",CD11,(CD11+BA11)/2)</f>
        <v>0</v>
      </c>
      <c r="QI11" s="23">
        <f>IF($CU11="P",CE11,(CE11+BB11)/2)</f>
        <v>18.700000000000003</v>
      </c>
      <c r="QJ11" s="23">
        <f>IF($CU11="P",CF11,(CF11+BC11)/2)</f>
        <v>4.8000000000000007</v>
      </c>
      <c r="QK11" s="23">
        <f>IF($CU11="P",CG11,(CG11+BD11)/2)</f>
        <v>0.3</v>
      </c>
      <c r="QL11" s="23">
        <f>IF($CU11="P",CH11,(CH11+BE11)/2)</f>
        <v>0</v>
      </c>
      <c r="QM11" s="23">
        <f>IF($CU11="P",CI11,(CI11+BF11)/2)</f>
        <v>18.399999999999999</v>
      </c>
      <c r="QN11" s="23">
        <f>IF($CU11="P",CJ11,(CJ11+BG11)/2)</f>
        <v>5.2</v>
      </c>
      <c r="QO11" s="23">
        <f>IF($CU11="P",CK11,(CK11+BH11)/2)</f>
        <v>0.3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4.5999999999999996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9.3000000000000007</v>
      </c>
      <c r="QV11" s="23">
        <f>IF($CU11="P",CR11,(CR11+BO11)/2)</f>
        <v>3</v>
      </c>
      <c r="QW11" s="23">
        <f>IF($CU11="P",CS11,(CS11+BP11)/2)</f>
        <v>0.3</v>
      </c>
      <c r="QX11" s="23">
        <f>IF($CU11="P",CT11,(CT11+BQ11)/2)</f>
        <v>0</v>
      </c>
      <c r="QY11" s="28" t="s">
        <v>57</v>
      </c>
      <c r="QZ11" s="41">
        <f>IF(SUM(QF11,QJ11)&gt;0,SUM(QF11,QJ11),"")</f>
        <v>11.200000000000001</v>
      </c>
      <c r="RA11" s="41">
        <f>IF(SUM(QE11:QF11,QH11:QJ11,QL11)-QG11-QK11&gt;0,SUM(QE11:QF11,QH11:QJ11,QL11)-QG11-QK11,"")</f>
        <v>47.000000000000007</v>
      </c>
      <c r="RB11" s="41">
        <f>IF(SUM(QM11:QN11,QP11)-QO11&gt;0,SUM(QM11:QN11,QP11)-QO11,"")</f>
        <v>23.299999999999997</v>
      </c>
      <c r="RC11" s="41">
        <f>IF(SUM(QF11,QJ11,QN11)&gt;0,SUM(QF11,QJ11,QN11),"")</f>
        <v>16.400000000000002</v>
      </c>
      <c r="RD11" s="41">
        <f>IF(SUM(RA11,RB11)&gt;0,SUM(RA11,RB11),"")</f>
        <v>70.300000000000011</v>
      </c>
      <c r="RE11" s="41">
        <f>IF(SUM(QR11,QV11)&gt;0,SUM(QR11,QV11),"")</f>
        <v>7.6</v>
      </c>
      <c r="RF11" s="41">
        <f>IF(SUM(QQ11:QR11,QT11:QV11,QX11)-SUM(QS11,QW11)&gt;0,SUM(QQ11:QR11,QT11:QV11,QX11)-SUM(QS11,QW11),"")</f>
        <v>34.1</v>
      </c>
      <c r="RG11" s="41">
        <f>IF(SUM(RA11,RB11,RF11)&gt;0,SUM(RA11,RB11,RF11),"")</f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167.00001189000486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National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48.7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47.300000000000004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0.39999999999999147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47.300000000000004</v>
      </c>
      <c r="AR12" s="41">
        <f>IF(SUM(AC12:AD12,AF12)-AE12&gt;0,SUM(AC12:AD12,AF12)-AE12,"")</f>
        <v>22.9</v>
      </c>
      <c r="AS12" s="41">
        <f>IF(SUM(V12,Z12,AD12)&gt;0,SUM(V12,Z12,AD12),"")</f>
        <v>16.8</v>
      </c>
      <c r="AT12" s="41">
        <f>IF(SUM(AQ12,AR12)&gt;0,SUM(AQ12,AR12),"")</f>
        <v>70.2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47.7</v>
      </c>
      <c r="AW12" s="41">
        <f>IF(SUM(AQ12,AR12,AV12)&gt;0,SUM(AQ12,AR12,AV12),"")</f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2.8</v>
      </c>
      <c r="BT12" s="11">
        <f>IF(SUM(AX12:AY12,BA12:BC12,BE12)-AZ12-BD12&gt;0,SUM(AX12:AY12,BA12:BC12,BE12)-AZ12-BD12,"")</f>
        <v>20.2</v>
      </c>
      <c r="BU12" s="11" t="str">
        <f>IF(SUM(BF12:BG12,BI12)-BH12&gt;0,SUM(BF12:BG12,BI12)-BH12,"")</f>
        <v/>
      </c>
      <c r="BV12" s="11">
        <f>IF(SUM(AY12,BC12,BG12)&gt;0,SUM(AY12,BC12,BG12),"")</f>
        <v>2.8</v>
      </c>
      <c r="BW12" s="11">
        <f>IF(SUM(BT12,BU12)&gt;0,SUM(BT12,BU12),"")</f>
        <v>20.2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48.7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70.900000000000006</v>
      </c>
      <c r="DA12" s="41">
        <f>IF(SUM(CN12,CR12)&gt;0,SUM(CN12,CR12),"")</f>
        <v>10.8</v>
      </c>
      <c r="DB12" s="41">
        <f>IF(SUM(CM12:CN12,CP12:CR12,CT12)-SUM(CO12,CS12)&gt;0,SUM(CM12:CN12,CP12:CR12,CT12)-SUM(CO12,CS12),"")</f>
        <v>47.1</v>
      </c>
      <c r="DC12" s="41">
        <f>IF(SUM(CW12,CX12,DB12)&gt;0,SUM(CW12,CX12,DB12),"")</f>
        <v>118</v>
      </c>
      <c r="DD12" s="52">
        <f>IF(MAX(EB12,FD12,GF12,HH12,IJ12,JL12,KN12,LP12,MR12,NT12,OV12,PX12)-IF(L12="",0,L12)&gt;0.001,MAX(EB12,FD12,GF12,HH12,IJ12,JL12,KN12,LP12,MR12,NT12,OV12,PX12)-IF(L12="",0,L12),"")</f>
        <v>0.39999999999999147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IF(SUM(HH12,HI12,HM12)&gt;0,SUM(HH12,HI12,HM12),"")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18.100000000000001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9.15</v>
      </c>
      <c r="QJ12" s="23">
        <f>IF($CU12="P",CF12,(CF12+BC12)/2)</f>
        <v>3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</v>
      </c>
      <c r="QN12" s="23">
        <f>IF($CU12="P",CJ12,(CJ12+BG12)/2)</f>
        <v>2.4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2.8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9.1</v>
      </c>
      <c r="QV12" s="23">
        <f>IF($CU12="P",CR12,(CR12+BO12)/2)</f>
        <v>2.6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34.450000000000003</v>
      </c>
      <c r="RB12" s="41">
        <f>IF(SUM(QM12:QN12,QP12)-QO12&gt;0,SUM(QM12:QN12,QP12)-QO12,"")</f>
        <v>11.1</v>
      </c>
      <c r="RC12" s="41">
        <f>IF(SUM(QF12,QJ12,QN12)&gt;0,SUM(QF12,QJ12,QN12),"")</f>
        <v>9.6</v>
      </c>
      <c r="RD12" s="41">
        <f>IF(SUM(RA12,RB12)&gt;0,SUM(RA12,RB12),"")</f>
        <v>45.550000000000004</v>
      </c>
      <c r="RE12" s="41">
        <f>IF(SUM(QR12,QV12)&gt;0,SUM(QR12,QV12),"")</f>
        <v>5.4</v>
      </c>
      <c r="RF12" s="41">
        <f>IF(SUM(QQ12:QR12,QT12:QV12,QX12)-SUM(QS12,QW12)&gt;0,SUM(QQ12:QR12,QT12:QV12,QX12)-SUM(QS12,QW12),"")</f>
        <v>23.55</v>
      </c>
      <c r="RG12" s="41">
        <f>IF(SUM(RA12,RB12,RF12)&gt;0,SUM(RA12,RB12,RF12),"")</f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>SUM(J13:R13)+SUM(J13:N13)*0.0000001+SUM(J13)*0.0000000000001</f>
        <v>165.30001176000485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48.599999999999994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46.6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22.4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47.699999999999996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11.6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22.4</v>
      </c>
      <c r="BV13" s="11">
        <f>IF(SUM(AY13,BC13,BG13)&gt;0,SUM(AY13,BC13,BG13),"")</f>
        <v>16.8</v>
      </c>
      <c r="BW13" s="11">
        <f>IF(SUM(BT13,BU13)&gt;0,SUM(BT13,BU13),"")</f>
        <v>69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45</v>
      </c>
      <c r="BZ13" s="11">
        <f>IF(SUM(BT13,BU13,BY13)&gt;0,SUM(BT13,BU13,BY13),"")</f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48.599999999999994</v>
      </c>
      <c r="CX13" s="41">
        <f>IF(SUM(CI13:CJ13,CL13)-CK13&gt;0,SUM(CI13:CJ13,CL13)-CK13,"")</f>
        <v>19.2</v>
      </c>
      <c r="CY13" s="41">
        <f>IF(SUM(CB13,CF13,CJ13)&gt;0,SUM(CB13,CF13,CJ13),"")</f>
        <v>13.6</v>
      </c>
      <c r="CZ13" s="41">
        <f>IF(SUM(CW13,CX13)&gt;0,SUM(CW13,CX13),"")</f>
        <v>67.8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47.699999999999996</v>
      </c>
      <c r="DC13" s="41">
        <f>IF(SUM(CW13,CX13,DB13)&gt;0,SUM(CW13,CX13,DB13),"")</f>
        <v>115.5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18.549999999999997</v>
      </c>
      <c r="QF13" s="23">
        <f>IF($CU13="P",CB13,(CB13+AY13)/2)</f>
        <v>5.6</v>
      </c>
      <c r="QG13" s="23">
        <f>IF($CU13="P",CC13,(CC13+AZ13)/2)</f>
        <v>0.4</v>
      </c>
      <c r="QH13" s="23">
        <f>IF($CU13="P",CD13,(CD13+BA13)/2)</f>
        <v>0</v>
      </c>
      <c r="QI13" s="23">
        <f>IF($CU13="P",CE13,(CE13+BB13)/2)</f>
        <v>18.350000000000001</v>
      </c>
      <c r="QJ13" s="23">
        <f>IF($CU13="P",CF13,(CF13+BC13)/2)</f>
        <v>6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17.45</v>
      </c>
      <c r="QN13" s="23">
        <f>IF($CU13="P",CJ13,(CJ13+BG13)/2)</f>
        <v>3.6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18.149999999999999</v>
      </c>
      <c r="QR13" s="23">
        <f>IF($CU13="P",CN13,(CN13+BK13)/2)</f>
        <v>5.1999999999999993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18.2</v>
      </c>
      <c r="QV13" s="23">
        <f>IF($CU13="P",CR13,(CR13+BO13)/2)</f>
        <v>5.6</v>
      </c>
      <c r="QW13" s="23">
        <f>IF($CU13="P",CS13,(CS13+BP13)/2)</f>
        <v>0.7</v>
      </c>
      <c r="QX13" s="23">
        <f>IF($CU13="P",CT13,(CT13+BQ13)/2)</f>
        <v>0</v>
      </c>
      <c r="QY13" s="28" t="s">
        <v>57</v>
      </c>
      <c r="QZ13" s="41">
        <f>IF(SUM(QF13,QJ13)&gt;0,SUM(QF13,QJ13),"")</f>
        <v>11.6</v>
      </c>
      <c r="RA13" s="41">
        <f>IF(SUM(QE13:QF13,QH13:QJ13,QL13)-QG13-QK13&gt;0,SUM(QE13:QF13,QH13:QJ13,QL13)-QG13-QK13,"")</f>
        <v>47.6</v>
      </c>
      <c r="RB13" s="41">
        <f>IF(SUM(QM13:QN13,QP13)-QO13&gt;0,SUM(QM13:QN13,QP13)-QO13,"")</f>
        <v>20.8</v>
      </c>
      <c r="RC13" s="41">
        <f>IF(SUM(QF13,QJ13,QN13)&gt;0,SUM(QF13,QJ13,QN13),"")</f>
        <v>15.2</v>
      </c>
      <c r="RD13" s="41">
        <f>IF(SUM(RA13,RB13)&gt;0,SUM(RA13,RB13),"")</f>
        <v>68.400000000000006</v>
      </c>
      <c r="RE13" s="41">
        <f>IF(SUM(QR13,QV13)&gt;0,SUM(QR13,QV13),"")</f>
        <v>10.799999999999999</v>
      </c>
      <c r="RF13" s="41">
        <f>IF(SUM(QQ13:QR13,QT13:QV13,QX13)-SUM(QS13,QW13)&gt;0,SUM(QQ13:QR13,QT13:QV13,QX13)-SUM(QS13,QW13),"")</f>
        <v>46.35</v>
      </c>
      <c r="RG13" s="41">
        <f>IF(SUM(RA13,RB13,RF13)&gt;0,SUM(RA13,RB13,RF13),"")</f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>SUM(J14:R14)+SUM(J14:N14)*0.0000001+SUM(J14)*0.0000000000001</f>
        <v>166.20001184000472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47.199999999999996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47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47.800000000000004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10.8</v>
      </c>
      <c r="AQ14" s="41">
        <f>IF(SUM(U14:V14,X14:Z14,AB14)-W14-AA14&gt;0,SUM(U14:V14,X14:Z14,AB14)-W14-AA14,"")</f>
        <v>47</v>
      </c>
      <c r="AR14" s="41">
        <f>IF(SUM(AC14:AD14,AF14)-AE14&gt;0,SUM(AC14:AD14,AF14)-AE14,"")</f>
        <v>21.1</v>
      </c>
      <c r="AS14" s="41">
        <f>IF(SUM(V14,Z14,AD14)&gt;0,SUM(V14,Z14,AD14),"")</f>
        <v>13.9</v>
      </c>
      <c r="AT14" s="41">
        <f>IF(SUM(AQ14,AR14)&gt;0,SUM(AQ14,AR14),"")</f>
        <v>68.099999999999994</v>
      </c>
      <c r="AU14" s="41">
        <f>IF(SUM(AH14,AL14)&gt;0,SUM(AH14,AL14),"")</f>
        <v>5.2</v>
      </c>
      <c r="AV14" s="41">
        <f>IF(SUM(AG14:AH14,AJ14:AL14,AN14)-SUM(AI14,AM14)&gt;0,SUM(AG14:AH14,AJ14:AL14,AN14)-SUM(AI14,AM14),"")</f>
        <v>23.2</v>
      </c>
      <c r="AW14" s="41">
        <f>IF(SUM(AQ14,AR14,AV14)&gt;0,SUM(AQ14,AR14,AV14),"")</f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>IF(SUM(AY14,BC14)&gt;0,SUM(AY14,BC14),"")</f>
        <v>10</v>
      </c>
      <c r="BT14" s="11">
        <f>IF(SUM(AX14:AY14,BA14:BC14,BE14)-AZ14-BD14&gt;0,SUM(AX14:AY14,BA14:BC14,BE14)-AZ14-BD14,"")</f>
        <v>47.199999999999996</v>
      </c>
      <c r="BU14" s="11">
        <f>IF(SUM(BF14:BG14,BI14)-BH14&gt;0,SUM(BF14:BG14,BI14)-BH14,"")</f>
        <v>21.6</v>
      </c>
      <c r="BV14" s="11">
        <f>IF(SUM(AY14,BC14,BG14)&gt;0,SUM(AY14,BC14,BG14),"")</f>
        <v>13.5</v>
      </c>
      <c r="BW14" s="11">
        <f>IF(SUM(BT14,BU14)&gt;0,SUM(BT14,BU14),"")</f>
        <v>68.8</v>
      </c>
      <c r="BX14" s="11">
        <f>IF(SUM(BK14,BO14)&gt;0,SUM(BK14,BO14),"")</f>
        <v>10.8</v>
      </c>
      <c r="BY14" s="11">
        <f>IF(SUM(BJ14:BK14,BM14:BO14,BQ14)-SUM(BL14,BP14)&gt;0,SUM(BJ14:BK14,BM14:BO14,BQ14)-SUM(BL14,BP14),"")</f>
        <v>47.800000000000004</v>
      </c>
      <c r="BZ14" s="11">
        <f>IF(SUM(BT14,BU14,BY14)&gt;0,SUM(BT14,BU14,BY14),"")</f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5.6</v>
      </c>
      <c r="CW14" s="41">
        <f>IF(SUM(CA14:CB14,CD14:CF14,CH14)-CC14-CG14&gt;0,SUM(CA14:CB14,CD14:CF14,CH14)-CC14-CG14,"")</f>
        <v>23.9</v>
      </c>
      <c r="CX14" s="41">
        <f>IF(SUM(CI14:CJ14,CL14)-CK14&gt;0,SUM(CI14:CJ14,CL14)-CK14,"")</f>
        <v>24.2</v>
      </c>
      <c r="CY14" s="41">
        <f>IF(SUM(CB14,CF14,CJ14)&gt;0,SUM(CB14,CF14,CJ14),"")</f>
        <v>10.8</v>
      </c>
      <c r="CZ14" s="41">
        <f>IF(SUM(CW14,CX14)&gt;0,SUM(CW14,CX14),"")</f>
        <v>48.099999999999994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48.099999999999994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5.6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9.35</v>
      </c>
      <c r="QJ14" s="23">
        <f>IF($CU14="P",CF14,(CF14+BC14)/2)</f>
        <v>2.2000000000000002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19</v>
      </c>
      <c r="QN14" s="23">
        <f>IF($CU14="P",CJ14,(CJ14+BG14)/2)</f>
        <v>4.3499999999999996</v>
      </c>
      <c r="QO14" s="23">
        <f>IF($CU14="P",CK14,(CK14+BH14)/2)</f>
        <v>0.45</v>
      </c>
      <c r="QP14" s="23">
        <f>IF($CU14="P",CL14,(CL14+BI14)/2)</f>
        <v>0</v>
      </c>
      <c r="QQ14" s="23">
        <f>IF($CU14="P",CM14,(CM14+BJ14)/2)</f>
        <v>9.4</v>
      </c>
      <c r="QR14" s="23">
        <f>IF($CU14="P",CN14,(CN14+BK14)/2)</f>
        <v>2.8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9.3000000000000007</v>
      </c>
      <c r="QV14" s="23">
        <f>IF($CU14="P",CR14,(CR14+BO14)/2)</f>
        <v>2.6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7.8</v>
      </c>
      <c r="RA14" s="41">
        <f>IF(SUM(QE14:QF14,QH14:QJ14,QL14)-QG14-QK14&gt;0,SUM(QE14:QF14,QH14:QJ14,QL14)-QG14-QK14,"")</f>
        <v>35.550000000000004</v>
      </c>
      <c r="RB14" s="41">
        <f>IF(SUM(QM14:QN14,QP14)-QO14&gt;0,SUM(QM14:QN14,QP14)-QO14,"")</f>
        <v>22.900000000000002</v>
      </c>
      <c r="RC14" s="41">
        <f>IF(SUM(QF14,QJ14,QN14)&gt;0,SUM(QF14,QJ14,QN14),"")</f>
        <v>12.149999999999999</v>
      </c>
      <c r="RD14" s="41">
        <f>IF(SUM(RA14,RB14)&gt;0,SUM(RA14,RB14),"")</f>
        <v>58.45</v>
      </c>
      <c r="RE14" s="41">
        <f>IF(SUM(QR14,QV14)&gt;0,SUM(QR14,QV14),"")</f>
        <v>5.4</v>
      </c>
      <c r="RF14" s="41">
        <f>IF(SUM(QQ14:QR14,QT14:QV14,QX14)-SUM(QS14,QW14)&gt;0,SUM(QQ14:QR14,QT14:QV14,QX14)-SUM(QS14,QW14),"")</f>
        <v>23.900000000000002</v>
      </c>
      <c r="RG14" s="41">
        <f>IF(SUM(RA14,RB14,RF14)&gt;0,SUM(RA14,RB14,RF14),"")</f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>SUM(J15:R15)+SUM(J15:N15)*0.0000001+SUM(J15)*0.0000000000001</f>
        <v>162.80001155000471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46.800000000000004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45.3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23.400000000000002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47.3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>IF(SUM(V15,Z15)&gt;0,SUM(V15,Z15),"")</f>
        <v>8.3000000000000007</v>
      </c>
      <c r="AQ15" s="41">
        <f>IF(SUM(U15:V15,X15:Z15,AB15)-W15-AA15&gt;0,SUM(U15:V15,X15:Z15,AB15)-W15-AA15,"")</f>
        <v>45.3</v>
      </c>
      <c r="AR15" s="41">
        <f>IF(SUM(AC15:AD15,AF15)-AE15&gt;0,SUM(AC15:AD15,AF15)-AE15,"")</f>
        <v>23.400000000000002</v>
      </c>
      <c r="AS15" s="41">
        <f>IF(SUM(V15,Z15,AD15)&gt;0,SUM(V15,Z15,AD15),"")</f>
        <v>13.100000000000001</v>
      </c>
      <c r="AT15" s="41">
        <f>IF(SUM(AQ15,AR15)&gt;0,SUM(AQ15,AR15),"")</f>
        <v>68.7</v>
      </c>
      <c r="AU15" s="41">
        <f>IF(SUM(AH15,AL15)&gt;0,SUM(AH15,AL15),"")</f>
        <v>9.6</v>
      </c>
      <c r="AV15" s="41">
        <f>IF(SUM(AG15:AH15,AJ15:AL15,AN15)-SUM(AI15,AM15)&gt;0,SUM(AG15:AH15,AJ15:AL15,AN15)-SUM(AI15,AM15),"")</f>
        <v>47.3</v>
      </c>
      <c r="AW15" s="41">
        <f>IF(SUM(AQ15,AR15,AV15)&gt;0,SUM(AQ15,AR15,AV15),"")</f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10.4</v>
      </c>
      <c r="BT15" s="11">
        <f>IF(SUM(AX15:AY15,BA15:BC15,BE15)-AZ15-BD15&gt;0,SUM(AX15:AY15,BA15:BC15,BE15)-AZ15-BD15,"")</f>
        <v>46.800000000000004</v>
      </c>
      <c r="BU15" s="11">
        <f>IF(SUM(BF15:BG15,BI15)-BH15&gt;0,SUM(BF15:BG15,BI15)-BH15,"")</f>
        <v>19.399999999999999</v>
      </c>
      <c r="BV15" s="11">
        <f>IF(SUM(AY15,BC15,BG15)&gt;0,SUM(AY15,BC15,BG15),"")</f>
        <v>12.8</v>
      </c>
      <c r="BW15" s="11">
        <f>IF(SUM(BT15,BU15)&gt;0,SUM(BT15,BU15),"")</f>
        <v>66.2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9.3000000000000007</v>
      </c>
      <c r="QF15" s="23">
        <f>IF($CU15="P",CB15,(CB15+AY15)/2)</f>
        <v>2.6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2.6</v>
      </c>
      <c r="QK15" s="23">
        <f>IF($CU15="P",CG15,(CG15+BD15)/2)</f>
        <v>0.3</v>
      </c>
      <c r="QL15" s="23">
        <f>IF($CU15="P",CH15,(CH15+BE15)/2)</f>
        <v>0</v>
      </c>
      <c r="QM15" s="23">
        <f>IF($CU15="P",CI15,(CI15+BF15)/2)</f>
        <v>8.5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5.2</v>
      </c>
      <c r="RA15" s="41">
        <f>IF(SUM(QE15:QF15,QH15:QJ15,QL15)-QG15-QK15&gt;0,SUM(QE15:QF15,QH15:QJ15,QL15)-QG15-QK15,"")</f>
        <v>23.400000000000002</v>
      </c>
      <c r="RB15" s="41">
        <f>IF(SUM(QM15:QN15,QP15)-QO15&gt;0,SUM(QM15:QN15,QP15)-QO15,"")</f>
        <v>9.6999999999999993</v>
      </c>
      <c r="RC15" s="41">
        <f>IF(SUM(QF15,QJ15,QN15)&gt;0,SUM(QF15,QJ15,QN15),"")</f>
        <v>6.4</v>
      </c>
      <c r="RD15" s="41">
        <f>IF(SUM(RA15,RB15)&gt;0,SUM(RA15,RB15),"")</f>
        <v>33.1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IF(SUM(RA15,RB15,RF15)&gt;0,SUM(RA15,RB15,RF15),"")</f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8.5</v>
      </c>
      <c r="AQ16" s="41">
        <f>IF(SUM(U16:V16,X16:Z16,AB16)-W16-AA16&gt;0,SUM(U16:V16,X16:Z16,AB16)-W16-AA16,"")</f>
        <v>42.9</v>
      </c>
      <c r="AR16" s="41">
        <f>IF(SUM(AC16:AD16,AF16)-AE16&gt;0,SUM(AC16:AD16,AF16)-AE16,"")</f>
        <v>19.8</v>
      </c>
      <c r="AS16" s="41">
        <f>IF(SUM(V16,Z16,AD16)&gt;0,SUM(V16,Z16,AD16),"")</f>
        <v>11.3</v>
      </c>
      <c r="AT16" s="41">
        <f>IF(SUM(AQ16,AR16)&gt;0,SUM(AQ16,AR16),"")</f>
        <v>62.7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11.6</v>
      </c>
      <c r="BT16" s="11">
        <f>IF(SUM(AX16:AY16,BA16:BC16,BE16)-AZ16-BD16&gt;0,SUM(AX16:AY16,BA16:BC16,BE16)-AZ16-BD16,"")</f>
        <v>45.099999999999994</v>
      </c>
      <c r="BU16" s="11">
        <f>IF(SUM(BF16:BG16,BI16)-BH16&gt;0,SUM(BF16:BG16,BI16)-BH16,"")</f>
        <v>22.6</v>
      </c>
      <c r="BV16" s="11">
        <f>IF(SUM(AY16,BC16,BG16)&gt;0,SUM(AY16,BC16,BG16),"")</f>
        <v>16.399999999999999</v>
      </c>
      <c r="BW16" s="11">
        <f>IF(SUM(BT16,BU16)&gt;0,SUM(BT16,BU16),"")</f>
        <v>67.699999999999989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5.2</v>
      </c>
      <c r="CW16" s="41">
        <f>IF(SUM(CA16:CB16,CD16:CF16,CH16)-CC16-CG16&gt;0,SUM(CA16:CB16,CD16:CF16,CH16)-CC16-CG16,"")</f>
        <v>20.799999999999997</v>
      </c>
      <c r="CX16" s="41" t="str">
        <f>IF(SUM(CI16:CJ16,CL16)-CK16&gt;0,SUM(CI16:CJ16,CL16)-CK16,"")</f>
        <v/>
      </c>
      <c r="CY16" s="41">
        <f>IF(SUM(CB16,CF16,CJ16)&gt;0,SUM(CB16,CF16,CJ16),"")</f>
        <v>5.2</v>
      </c>
      <c r="CZ16" s="41">
        <f>IF(SUM(CW16,CX16)&gt;0,SUM(CW16,CX16),"")</f>
        <v>20.799999999999997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20.799999999999997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17.2</v>
      </c>
      <c r="QF16" s="23">
        <f>IF($CU16="P",CB16,(CB16+AY16)/2)</f>
        <v>5.4</v>
      </c>
      <c r="QG16" s="23">
        <f>IF($CU16="P",CC16,(CC16+AZ16)/2)</f>
        <v>0.5</v>
      </c>
      <c r="QH16" s="23">
        <f>IF($CU16="P",CD16,(CD16+BA16)/2)</f>
        <v>0</v>
      </c>
      <c r="QI16" s="23">
        <f>IF($CU16="P",CE16,(CE16+BB16)/2)</f>
        <v>8.1</v>
      </c>
      <c r="QJ16" s="23">
        <f>IF($CU16="P",CF16,(CF16+BC16)/2)</f>
        <v>3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9</v>
      </c>
      <c r="QN16" s="23">
        <f>IF($CU16="P",CJ16,(CJ16+BG16)/2)</f>
        <v>2.4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8.4</v>
      </c>
      <c r="RA16" s="41">
        <f>IF(SUM(QE16:QF16,QH16:QJ16,QL16)-QG16-QK16&gt;0,SUM(QE16:QF16,QH16:QJ16,QL16)-QG16-QK16,"")</f>
        <v>32.950000000000003</v>
      </c>
      <c r="RB16" s="41">
        <f>IF(SUM(QM16:QN16,QP16)-QO16&gt;0,SUM(QM16:QN16,QP16)-QO16,"")</f>
        <v>11.3</v>
      </c>
      <c r="RC16" s="41">
        <f>IF(SUM(QF16,QJ16,QN16)&gt;0,SUM(QF16,QJ16,QN16),"")</f>
        <v>10.8</v>
      </c>
      <c r="RD16" s="41">
        <f>IF(SUM(RA16,RB16)&gt;0,SUM(RA16,RB16),"")</f>
        <v>44.25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5.9</v>
      </c>
      <c r="AQ17" s="41">
        <f>IF(SUM(U17:V17,X17:Z17,AB17)-W17-AA17&gt;0,SUM(U17:V17,X17:Z17,AB17)-W17-AA17,"")</f>
        <v>40.299999999999997</v>
      </c>
      <c r="AR17" s="41">
        <f>IF(SUM(AC17:AD17,AF17)-AE17&gt;0,SUM(AC17:AD17,AF17)-AE17,"")</f>
        <v>22.099999999999998</v>
      </c>
      <c r="AS17" s="41">
        <f>IF(SUM(V17,Z17,AD17)&gt;0,SUM(V17,Z17,AD17),"")</f>
        <v>10.7</v>
      </c>
      <c r="AT17" s="41">
        <f>IF(SUM(AQ17,AR17)&gt;0,SUM(AQ17,AR17),"")</f>
        <v>62.399999999999991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10</v>
      </c>
      <c r="BT17" s="11">
        <f>IF(SUM(AX17:AY17,BA17:BC17,BE17)-AZ17-BD17&gt;0,SUM(AX17:AY17,BA17:BC17,BE17)-AZ17-BD17,"")</f>
        <v>42.9</v>
      </c>
      <c r="BU17" s="11">
        <f>IF(SUM(BF17:BG17,BI17)-BH17&gt;0,SUM(BF17:BG17,BI17)-BH17,"")</f>
        <v>19.399999999999999</v>
      </c>
      <c r="BV17" s="11">
        <f>IF(SUM(AY17,BC17,BG17)&gt;0,SUM(AY17,BC17,BG17),"")</f>
        <v>12.4</v>
      </c>
      <c r="BW17" s="11">
        <f>IF(SUM(BT17,BU17)&gt;0,SUM(BT17,BU17),"")</f>
        <v>62.3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IF(SUM(CW17,CX17,DB17)&gt;0,SUM(CW17,CX17,DB17),"")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8.1</v>
      </c>
      <c r="QF17" s="23">
        <f>IF($CU17="P",CB17,(CB17+AY17)/2)</f>
        <v>2.6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9.0500000000000007</v>
      </c>
      <c r="QJ17" s="23">
        <f>IF($CU17="P",CF17,(CF17+BC17)/2)</f>
        <v>2.4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8.5</v>
      </c>
      <c r="QN17" s="23">
        <f>IF($CU17="P",CJ17,(CJ17+BG17)/2)</f>
        <v>1.2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5</v>
      </c>
      <c r="RA17" s="41">
        <f>IF(SUM(QE17:QF17,QH17:QJ17,QL17)-QG17-QK17&gt;0,SUM(QE17:QF17,QH17:QJ17,QL17)-QG17-QK17,"")</f>
        <v>21.45</v>
      </c>
      <c r="RB17" s="41">
        <f>IF(SUM(QM17:QN17,QP17)-QO17&gt;0,SUM(QM17:QN17,QP17)-QO17,"")</f>
        <v>9.6999999999999993</v>
      </c>
      <c r="RC17" s="41">
        <f>IF(SUM(QF17,QJ17,QN17)&gt;0,SUM(QF17,QJ17,QN17),"")</f>
        <v>6.2</v>
      </c>
      <c r="RD17" s="41">
        <f>IF(SUM(RA17,RB17)&gt;0,SUM(RA17,RB17),"")</f>
        <v>31.15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2023-10-08T16:24:19Z</dcterms:modified>
</cp:coreProperties>
</file>