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stirling/Library/CloudStorage/Dropbox/Documents/Trampoline/Websites/Trampoline Canada Website/Ranking Lists/"/>
    </mc:Choice>
  </mc:AlternateContent>
  <xr:revisionPtr revIDLastSave="0" documentId="13_ncr:1_{6589C72A-6D28-F44B-BC2F-1440C632A202}" xr6:coauthVersionLast="47" xr6:coauthVersionMax="47" xr10:uidLastSave="{00000000-0000-0000-0000-000000000000}"/>
  <bookViews>
    <workbookView xWindow="0" yWindow="760" windowWidth="30240" windowHeight="18880" xr2:uid="{9735B40D-4AEE-5E4C-91A9-D577A1054C8F}"/>
  </bookViews>
  <sheets>
    <sheet name="TRA-M" sheetId="1" r:id="rId1"/>
    <sheet name="TRA-W" sheetId="2" r:id="rId2"/>
  </sheets>
  <definedNames>
    <definedName name="_xlnm._FilterDatabase" localSheetId="0" hidden="1">'TRA-M'!$A$1:$V$2</definedName>
    <definedName name="_xlnm._FilterDatabase" localSheetId="1" hidden="1">'TRA-W'!$A$1:$V$2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5" i="2" a="1"/>
  <c r="A5" i="2" s="1"/>
  <c r="A6" i="2" a="1"/>
  <c r="A6" i="2"/>
  <c r="A7" i="2" a="1"/>
  <c r="A7" i="2" s="1"/>
  <c r="A8" i="2" a="1"/>
  <c r="A8" i="2" s="1"/>
  <c r="A9" i="2" a="1"/>
  <c r="A9" i="2"/>
  <c r="E7" i="2"/>
  <c r="F7" i="2"/>
  <c r="G7" i="2"/>
  <c r="E5" i="2"/>
  <c r="D5" i="2" s="1"/>
  <c r="F5" i="2"/>
  <c r="G5" i="2"/>
  <c r="E4" i="1"/>
  <c r="F4" i="2"/>
  <c r="E4" i="2"/>
  <c r="D7" i="2" l="1"/>
  <c r="F6" i="1"/>
  <c r="G6" i="1" s="1"/>
  <c r="E9" i="2"/>
  <c r="F9" i="2"/>
  <c r="G9" i="2" s="1"/>
  <c r="D9" i="2" l="1"/>
  <c r="F6" i="2" l="1"/>
  <c r="G6" i="2" s="1"/>
  <c r="E6" i="2"/>
  <c r="F8" i="2"/>
  <c r="G8" i="2" s="1"/>
  <c r="E8" i="2"/>
  <c r="F3" i="2"/>
  <c r="G3" i="2" s="1"/>
  <c r="E3" i="2"/>
  <c r="F4" i="1"/>
  <c r="G4" i="1" s="1"/>
  <c r="E3" i="1"/>
  <c r="F3" i="1"/>
  <c r="G3" i="1" s="1"/>
  <c r="E6" i="1"/>
  <c r="E13" i="1"/>
  <c r="F13" i="1"/>
  <c r="G13" i="1" s="1"/>
  <c r="E10" i="1"/>
  <c r="F10" i="1"/>
  <c r="G10" i="1" s="1"/>
  <c r="E7" i="1"/>
  <c r="F7" i="1"/>
  <c r="G7" i="1" s="1"/>
  <c r="E5" i="1"/>
  <c r="F5" i="1"/>
  <c r="G5" i="1" s="1"/>
  <c r="E9" i="1"/>
  <c r="F9" i="1"/>
  <c r="G9" i="1" s="1"/>
  <c r="E11" i="1"/>
  <c r="F11" i="1"/>
  <c r="G11" i="1" s="1"/>
  <c r="E14" i="1"/>
  <c r="F14" i="1"/>
  <c r="G14" i="1" s="1"/>
  <c r="E8" i="1"/>
  <c r="F8" i="1"/>
  <c r="G8" i="1"/>
  <c r="E16" i="1"/>
  <c r="F16" i="1"/>
  <c r="G16" i="1" s="1"/>
  <c r="E19" i="1"/>
  <c r="F19" i="1"/>
  <c r="G19" i="1" s="1"/>
  <c r="E18" i="1"/>
  <c r="F18" i="1"/>
  <c r="G18" i="1" s="1"/>
  <c r="E15" i="1"/>
  <c r="F15" i="1"/>
  <c r="G15" i="1" s="1"/>
  <c r="E17" i="1"/>
  <c r="F17" i="1"/>
  <c r="G17" i="1"/>
  <c r="F12" i="1"/>
  <c r="G12" i="1" s="1"/>
  <c r="E12" i="1"/>
  <c r="D4" i="1" l="1"/>
  <c r="D8" i="2"/>
  <c r="D12" i="1"/>
  <c r="D18" i="1"/>
  <c r="D5" i="1"/>
  <c r="D15" i="1"/>
  <c r="D7" i="1"/>
  <c r="D16" i="1"/>
  <c r="D3" i="2"/>
  <c r="D6" i="2"/>
  <c r="G4" i="2"/>
  <c r="D4" i="2" s="1"/>
  <c r="D6" i="1"/>
  <c r="D17" i="1"/>
  <c r="D13" i="1"/>
  <c r="D3" i="1"/>
  <c r="D9" i="1"/>
  <c r="D10" i="1"/>
  <c r="D8" i="1"/>
  <c r="D11" i="1"/>
  <c r="D19" i="1"/>
  <c r="D14" i="1"/>
  <c r="A3" i="1" l="1" a="1"/>
  <c r="A3" i="1" s="1"/>
  <c r="A4" i="2" a="1"/>
  <c r="A4" i="2" s="1"/>
  <c r="A3" i="2" a="1"/>
  <c r="A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<sst xmlns="http://schemas.openxmlformats.org/spreadsheetml/2006/main" count="86" uniqueCount="40">
  <si>
    <t>Rank</t>
  </si>
  <si>
    <t>Athlete</t>
  </si>
  <si>
    <t>Ranking Score</t>
  </si>
  <si>
    <t>Elite Canada</t>
  </si>
  <si>
    <t>P</t>
  </si>
  <si>
    <t>On Senior or Dev Team</t>
  </si>
  <si>
    <t>Best Routine</t>
  </si>
  <si>
    <t>2nd Best Routine</t>
  </si>
  <si>
    <t>Best International Difference</t>
  </si>
  <si>
    <t>Vol 1</t>
  </si>
  <si>
    <t>Vol 2</t>
  </si>
  <si>
    <t>Final</t>
  </si>
  <si>
    <t>Nationals</t>
  </si>
  <si>
    <t>Pan Am Championships/Cup</t>
  </si>
  <si>
    <t>World Cup ITA</t>
  </si>
  <si>
    <t>ADJEMIAN, Alexan</t>
  </si>
  <si>
    <t>CLOUTIER, Étienne</t>
  </si>
  <si>
    <t>CYMAN, Cody</t>
  </si>
  <si>
    <t>VIAU, Nathan</t>
  </si>
  <si>
    <t>THOMPSON, Derek</t>
  </si>
  <si>
    <t>COOK, Mason</t>
  </si>
  <si>
    <t>BOURGAULT-FOURNIER, Alexis</t>
  </si>
  <si>
    <t>BEAULIEU, Alex</t>
  </si>
  <si>
    <t>COLLINSON, Brody</t>
  </si>
  <si>
    <t>MEYER, Jeremy</t>
  </si>
  <si>
    <t>BERKENBOSCH, Bence</t>
  </si>
  <si>
    <t>MALLAIS, Rylan</t>
  </si>
  <si>
    <t>BLOOM, Tristan</t>
  </si>
  <si>
    <t>DAVIS, Eric</t>
  </si>
  <si>
    <t>HIGHSTEAD, Declan</t>
  </si>
  <si>
    <t>D'HONDT, Luke</t>
  </si>
  <si>
    <t>MERCIER, Loïc</t>
  </si>
  <si>
    <t>BONNE, Rielle</t>
  </si>
  <si>
    <t>CORRIVEAU, Mélina</t>
  </si>
  <si>
    <t>PINNOCK, Liana</t>
  </si>
  <si>
    <t>KUZNAK, Sienna</t>
  </si>
  <si>
    <t>NOSSACK, Sophie</t>
  </si>
  <si>
    <t>Semifinal</t>
  </si>
  <si>
    <t>SCHMIDT, Jordyn</t>
  </si>
  <si>
    <t>JAMES, Roshni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</si>
</sst>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Wingdings 2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7559-DEC1-374C-BE9A-EB931A8A53CD}">
  <dimension ref="A1:U19"/>
  <sheetViews>
    <sheetView tabSelected="1" workbookViewId="0">
      <selection sqref="A1:A2"/>
    </sheetView>
  </sheetViews>
  <sheetFormatPr baseColWidth="10" defaultRowHeight="16" x14ac:dyDescent="0.2"/>
  <cols>
    <col min="2" max="2" width="27.1640625" bestFit="1" customWidth="1"/>
    <col min="3" max="3" width="11" style="4" bestFit="1" customWidth="1"/>
    <col min="7" max="7" width="15.6640625" style="4" bestFit="1" customWidth="1"/>
    <col min="10" max="10" width="10.83203125" style="4"/>
    <col min="13" max="13" width="10.83203125" style="4"/>
    <col min="17" max="17" width="10.83203125" style="4"/>
    <col min="21" max="21" width="10.83203125" style="4"/>
  </cols>
  <sheetData>
    <row r="1" spans="1:21" x14ac:dyDescent="0.2">
      <c r="A1" s="16" t="s">
        <v>0</v>
      </c>
      <c r="B1" s="16" t="s">
        <v>1</v>
      </c>
      <c r="C1" s="14" t="s">
        <v>5</v>
      </c>
      <c r="D1" s="18" t="s">
        <v>2</v>
      </c>
      <c r="E1" s="16" t="s">
        <v>6</v>
      </c>
      <c r="F1" s="12" t="s">
        <v>7</v>
      </c>
      <c r="G1" s="14" t="s">
        <v>8</v>
      </c>
      <c r="H1" s="9" t="s">
        <v>3</v>
      </c>
      <c r="I1" s="10"/>
      <c r="J1" s="11"/>
      <c r="K1" s="9" t="s">
        <v>12</v>
      </c>
      <c r="L1" s="10"/>
      <c r="M1" s="11"/>
      <c r="N1" s="9" t="s">
        <v>14</v>
      </c>
      <c r="O1" s="10"/>
      <c r="P1" s="10"/>
      <c r="Q1" s="11"/>
      <c r="R1" s="9" t="s">
        <v>13</v>
      </c>
      <c r="S1" s="10"/>
      <c r="T1" s="10"/>
      <c r="U1" s="11"/>
    </row>
    <row r="2" spans="1:21" ht="17" thickBot="1" x14ac:dyDescent="0.25">
      <c r="A2" s="17"/>
      <c r="B2" s="17"/>
      <c r="C2" s="15"/>
      <c r="D2" s="19"/>
      <c r="E2" s="17"/>
      <c r="F2" s="13"/>
      <c r="G2" s="15"/>
      <c r="H2" s="1" t="s">
        <v>9</v>
      </c>
      <c r="I2" s="1" t="s">
        <v>10</v>
      </c>
      <c r="J2" s="2" t="s">
        <v>11</v>
      </c>
      <c r="K2" s="1" t="s">
        <v>9</v>
      </c>
      <c r="L2" s="1" t="s">
        <v>10</v>
      </c>
      <c r="M2" s="2" t="s">
        <v>11</v>
      </c>
      <c r="N2" s="1" t="s">
        <v>9</v>
      </c>
      <c r="O2" s="1" t="s">
        <v>10</v>
      </c>
      <c r="P2" s="1" t="s">
        <v>37</v>
      </c>
      <c r="Q2" s="2" t="s">
        <v>11</v>
      </c>
      <c r="R2" s="1" t="s">
        <v>9</v>
      </c>
      <c r="S2" s="1" t="s">
        <v>10</v>
      </c>
      <c r="T2" s="1" t="s">
        <v>37</v>
      </c>
      <c r="U2" s="2" t="s">
        <v>11</v>
      </c>
    </row>
    <row r="3" spans="1:21" ht="17" thickTop="1" x14ac:dyDescent="0.2">
      <c r="A3" cm="1">
        <f t="array" ref="A3">IF(C3="P",SUMPRODUCT(--(D$3:D$82&gt;D3),--(C$3:C$82="P"))+1,"")</f>
        <v>1</v>
      </c>
      <c r="B3" t="s">
        <v>17</v>
      </c>
      <c r="C3" s="3" t="s">
        <v>4</v>
      </c>
      <c r="D3" s="5">
        <f t="shared" ref="D3:D19" si="0">SUM(E3:G3)</f>
        <v>111.43</v>
      </c>
      <c r="E3" s="5">
        <f t="shared" ref="E3:E19" si="1">MAX(H3:M3)</f>
        <v>56.02</v>
      </c>
      <c r="F3" s="5">
        <f t="shared" ref="F3:F19" si="2">IF(COUNT(H3:M3)&gt;1,LARGE(H3:M3,2),0)</f>
        <v>55.410000000000004</v>
      </c>
      <c r="G3" s="6">
        <f t="shared" ref="G3:G19" si="3">IF(MAX(N3:U3)-F3&gt;0,MAX(N3:U3)-F3,0)</f>
        <v>0</v>
      </c>
      <c r="H3" s="5">
        <v>55.410000000000004</v>
      </c>
      <c r="I3" s="5">
        <v>6.27</v>
      </c>
      <c r="J3" s="6">
        <v>27.099999999999998</v>
      </c>
      <c r="K3" s="5">
        <v>44.97</v>
      </c>
      <c r="L3" s="5">
        <v>56.02</v>
      </c>
      <c r="M3" s="6">
        <v>12.35</v>
      </c>
      <c r="N3" s="5"/>
      <c r="O3" s="5"/>
      <c r="P3" s="5"/>
      <c r="Q3" s="6"/>
      <c r="R3" s="5"/>
      <c r="S3" s="5"/>
      <c r="T3" s="5"/>
      <c r="U3" s="6"/>
    </row>
    <row r="4" spans="1:21" x14ac:dyDescent="0.2">
      <c r="A4" cm="1">
        <f t="array" ref="A4">IF(C4="P",SUMPRODUCT(--(D$3:D$82&gt;D4),--(C$3:C$82="P"))+1,"")</f>
        <v>2</v>
      </c>
      <c r="B4" t="s">
        <v>16</v>
      </c>
      <c r="C4" s="3" t="s">
        <v>4</v>
      </c>
      <c r="D4" s="5">
        <f t="shared" si="0"/>
        <v>110.62</v>
      </c>
      <c r="E4" s="5">
        <f t="shared" si="1"/>
        <v>56.03</v>
      </c>
      <c r="F4" s="5">
        <f t="shared" si="2"/>
        <v>54.589999999999996</v>
      </c>
      <c r="G4" s="6">
        <f t="shared" si="3"/>
        <v>0</v>
      </c>
      <c r="H4" s="5">
        <v>48.71</v>
      </c>
      <c r="I4" s="5">
        <v>51.989999999999995</v>
      </c>
      <c r="J4" s="6">
        <v>54.589999999999996</v>
      </c>
      <c r="K4" s="5">
        <v>56.03</v>
      </c>
      <c r="L4" s="5">
        <v>23.73</v>
      </c>
      <c r="M4" s="6">
        <v>53.34</v>
      </c>
      <c r="N4" s="5">
        <v>53.269999999999996</v>
      </c>
      <c r="O4" s="5">
        <v>11.32</v>
      </c>
      <c r="P4" s="5"/>
      <c r="Q4" s="6"/>
      <c r="R4" s="5"/>
      <c r="S4" s="5"/>
      <c r="T4" s="5"/>
      <c r="U4" s="6"/>
    </row>
    <row r="5" spans="1:21" x14ac:dyDescent="0.2">
      <c r="A5" cm="1">
        <f t="array" ref="A5">IF(C5="P",SUMPRODUCT(--(D$3:D$82&gt;D5),--(C$3:C$82="P"))+1,"")</f>
        <v>3</v>
      </c>
      <c r="B5" t="s">
        <v>22</v>
      </c>
      <c r="C5" s="3" t="s">
        <v>4</v>
      </c>
      <c r="D5" s="5">
        <f t="shared" si="0"/>
        <v>110.15</v>
      </c>
      <c r="E5" s="5">
        <f t="shared" si="1"/>
        <v>55.58</v>
      </c>
      <c r="F5" s="5">
        <f t="shared" si="2"/>
        <v>54.57</v>
      </c>
      <c r="G5" s="6">
        <f t="shared" si="3"/>
        <v>0</v>
      </c>
      <c r="H5" s="5">
        <v>50.71</v>
      </c>
      <c r="I5" s="5">
        <v>17.73</v>
      </c>
      <c r="J5" s="6">
        <v>28.979999999999997</v>
      </c>
      <c r="K5" s="5">
        <v>22.78</v>
      </c>
      <c r="L5" s="5">
        <v>55.58</v>
      </c>
      <c r="M5" s="6">
        <v>54.57</v>
      </c>
      <c r="N5" s="5"/>
      <c r="O5" s="5"/>
      <c r="P5" s="5"/>
      <c r="Q5" s="6"/>
      <c r="R5" s="5"/>
      <c r="S5" s="5"/>
      <c r="T5" s="5"/>
      <c r="U5" s="6"/>
    </row>
    <row r="6" spans="1:21" x14ac:dyDescent="0.2">
      <c r="A6" cm="1">
        <f t="array" ref="A6">IF(C6="P",SUMPRODUCT(--(D$3:D$82&gt;D6),--(C$3:C$82="P"))+1,"")</f>
        <v>4</v>
      </c>
      <c r="B6" t="s">
        <v>18</v>
      </c>
      <c r="C6" s="3" t="s">
        <v>4</v>
      </c>
      <c r="D6" s="5">
        <f t="shared" si="0"/>
        <v>109.33</v>
      </c>
      <c r="E6" s="5">
        <f t="shared" si="1"/>
        <v>54.92</v>
      </c>
      <c r="F6" s="5">
        <f t="shared" si="2"/>
        <v>54.41</v>
      </c>
      <c r="G6" s="6">
        <f t="shared" si="3"/>
        <v>0</v>
      </c>
      <c r="H6" s="5">
        <v>54.92</v>
      </c>
      <c r="I6" s="5">
        <v>51.75</v>
      </c>
      <c r="J6" s="6">
        <v>54.41</v>
      </c>
      <c r="K6" s="5">
        <v>11.36</v>
      </c>
      <c r="L6" s="5">
        <v>50.3</v>
      </c>
      <c r="M6" s="6"/>
      <c r="N6" s="5"/>
      <c r="O6" s="5"/>
      <c r="P6" s="5"/>
      <c r="Q6" s="6"/>
      <c r="R6" s="5"/>
      <c r="S6" s="5"/>
      <c r="T6" s="5"/>
      <c r="U6" s="6"/>
    </row>
    <row r="7" spans="1:21" x14ac:dyDescent="0.2">
      <c r="A7" cm="1">
        <f t="array" ref="A7">IF(C7="P",SUMPRODUCT(--(D$3:D$82&gt;D7),--(C$3:C$82="P"))+1,"")</f>
        <v>5</v>
      </c>
      <c r="B7" t="s">
        <v>21</v>
      </c>
      <c r="C7" s="3" t="s">
        <v>4</v>
      </c>
      <c r="D7" s="5">
        <f t="shared" si="0"/>
        <v>106.73</v>
      </c>
      <c r="E7" s="5">
        <f t="shared" si="1"/>
        <v>54.45</v>
      </c>
      <c r="F7" s="5">
        <f t="shared" si="2"/>
        <v>52.28</v>
      </c>
      <c r="G7" s="6">
        <f t="shared" si="3"/>
        <v>0</v>
      </c>
      <c r="H7" s="5">
        <v>50.559999999999995</v>
      </c>
      <c r="I7" s="5">
        <v>54.45</v>
      </c>
      <c r="J7" s="6">
        <v>46.42</v>
      </c>
      <c r="K7" s="5">
        <v>51.61</v>
      </c>
      <c r="L7" s="5">
        <v>45.48</v>
      </c>
      <c r="M7" s="6">
        <v>52.28</v>
      </c>
      <c r="N7" s="5"/>
      <c r="O7" s="5"/>
      <c r="P7" s="5"/>
      <c r="Q7" s="6"/>
      <c r="R7" s="5"/>
      <c r="S7" s="5"/>
      <c r="T7" s="5"/>
      <c r="U7" s="6"/>
    </row>
    <row r="8" spans="1:21" x14ac:dyDescent="0.2">
      <c r="A8" t="str" cm="1">
        <f t="array" ref="A8">IF(C8="P",SUMPRODUCT(--(D$3:D$82&gt;D8),--(C$3:C$82="P"))+1,"")</f>
        <v/>
      </c>
      <c r="B8" t="s">
        <v>26</v>
      </c>
      <c r="C8" s="3"/>
      <c r="D8" s="5">
        <f t="shared" si="0"/>
        <v>105.87</v>
      </c>
      <c r="E8" s="5">
        <f t="shared" si="1"/>
        <v>53.38</v>
      </c>
      <c r="F8" s="5">
        <f t="shared" si="2"/>
        <v>52.49</v>
      </c>
      <c r="G8" s="6">
        <f t="shared" si="3"/>
        <v>0</v>
      </c>
      <c r="H8" s="5">
        <v>52.05</v>
      </c>
      <c r="I8" s="5">
        <v>11.129999999999999</v>
      </c>
      <c r="J8" s="6">
        <v>48.230000000000004</v>
      </c>
      <c r="K8" s="5">
        <v>44.21</v>
      </c>
      <c r="L8" s="5">
        <v>52.49</v>
      </c>
      <c r="M8" s="6">
        <v>53.38</v>
      </c>
      <c r="N8" s="5"/>
      <c r="O8" s="5"/>
      <c r="P8" s="5"/>
      <c r="Q8" s="6"/>
      <c r="R8" s="5"/>
      <c r="S8" s="5"/>
      <c r="T8" s="5"/>
      <c r="U8" s="6"/>
    </row>
    <row r="9" spans="1:21" x14ac:dyDescent="0.2">
      <c r="A9" t="str" cm="1">
        <f t="array" ref="A9">IF(C9="P",SUMPRODUCT(--(D$3:D$82&gt;D9),--(C$3:C$82="P"))+1,"")</f>
        <v/>
      </c>
      <c r="B9" t="s">
        <v>23</v>
      </c>
      <c r="C9" s="3"/>
      <c r="D9" s="5">
        <f t="shared" si="0"/>
        <v>105.46000000000001</v>
      </c>
      <c r="E9" s="5">
        <f t="shared" si="1"/>
        <v>52.85</v>
      </c>
      <c r="F9" s="5">
        <f t="shared" si="2"/>
        <v>52.61</v>
      </c>
      <c r="G9" s="6">
        <f t="shared" si="3"/>
        <v>0</v>
      </c>
      <c r="H9" s="5">
        <v>16.260000000000002</v>
      </c>
      <c r="I9" s="5">
        <v>21.73</v>
      </c>
      <c r="J9" s="6"/>
      <c r="K9" s="5">
        <v>52.61</v>
      </c>
      <c r="L9" s="5">
        <v>5.84</v>
      </c>
      <c r="M9" s="6">
        <v>52.85</v>
      </c>
      <c r="N9" s="5"/>
      <c r="O9" s="5"/>
      <c r="P9" s="5"/>
      <c r="Q9" s="6"/>
      <c r="R9" s="5"/>
      <c r="S9" s="5"/>
      <c r="T9" s="5"/>
      <c r="U9" s="6"/>
    </row>
    <row r="10" spans="1:21" x14ac:dyDescent="0.2">
      <c r="A10" t="str" cm="1">
        <f t="array" ref="A10">IF(C10="P",SUMPRODUCT(--(D$3:D$82&gt;D10),--(C$3:C$82="P"))+1,"")</f>
        <v/>
      </c>
      <c r="B10" t="s">
        <v>20</v>
      </c>
      <c r="C10" s="3"/>
      <c r="D10" s="5">
        <f t="shared" si="0"/>
        <v>105.11</v>
      </c>
      <c r="E10" s="5">
        <f t="shared" si="1"/>
        <v>54.74</v>
      </c>
      <c r="F10" s="5">
        <f t="shared" si="2"/>
        <v>50.37</v>
      </c>
      <c r="G10" s="6">
        <f t="shared" si="3"/>
        <v>0</v>
      </c>
      <c r="H10" s="5">
        <v>46.53</v>
      </c>
      <c r="I10" s="5">
        <v>50.37</v>
      </c>
      <c r="J10" s="6">
        <v>54.74</v>
      </c>
      <c r="K10" s="5">
        <v>42.53</v>
      </c>
      <c r="L10" s="5">
        <v>41.82</v>
      </c>
      <c r="M10" s="6"/>
      <c r="N10" s="5"/>
      <c r="O10" s="5"/>
      <c r="P10" s="5"/>
      <c r="Q10" s="6"/>
      <c r="R10" s="5"/>
      <c r="S10" s="5"/>
      <c r="T10" s="5"/>
      <c r="U10" s="6"/>
    </row>
    <row r="11" spans="1:21" x14ac:dyDescent="0.2">
      <c r="A11" t="str" cm="1">
        <f t="array" ref="A11">IF(C11="P",SUMPRODUCT(--(D$3:D$82&gt;D11),--(C$3:C$82="P"))+1,"")</f>
        <v/>
      </c>
      <c r="B11" t="s">
        <v>24</v>
      </c>
      <c r="C11" s="3"/>
      <c r="D11" s="5">
        <f t="shared" si="0"/>
        <v>104.88</v>
      </c>
      <c r="E11" s="5">
        <f t="shared" si="1"/>
        <v>53.91</v>
      </c>
      <c r="F11" s="5">
        <f t="shared" si="2"/>
        <v>50.97</v>
      </c>
      <c r="G11" s="6">
        <f t="shared" si="3"/>
        <v>0</v>
      </c>
      <c r="H11" s="5">
        <v>50.97</v>
      </c>
      <c r="I11" s="5">
        <v>36.21</v>
      </c>
      <c r="J11" s="6">
        <v>53.91</v>
      </c>
      <c r="K11" s="5">
        <v>11.1</v>
      </c>
      <c r="L11" s="5">
        <v>36.15</v>
      </c>
      <c r="M11" s="6"/>
      <c r="N11" s="5"/>
      <c r="O11" s="5"/>
      <c r="P11" s="5"/>
      <c r="Q11" s="6"/>
      <c r="R11" s="5"/>
      <c r="S11" s="5"/>
      <c r="T11" s="5"/>
      <c r="U11" s="6"/>
    </row>
    <row r="12" spans="1:21" x14ac:dyDescent="0.2">
      <c r="A12" cm="1">
        <f t="array" ref="A12">IF(C12="P",SUMPRODUCT(--(D$3:D$82&gt;D12),--(C$3:C$82="P"))+1,"")</f>
        <v>6</v>
      </c>
      <c r="B12" t="s">
        <v>15</v>
      </c>
      <c r="C12" s="3" t="s">
        <v>4</v>
      </c>
      <c r="D12" s="5">
        <f t="shared" si="0"/>
        <v>103.16999999999999</v>
      </c>
      <c r="E12" s="5">
        <f t="shared" si="1"/>
        <v>50.3</v>
      </c>
      <c r="F12" s="5">
        <f t="shared" si="2"/>
        <v>40.43</v>
      </c>
      <c r="G12" s="6">
        <f t="shared" si="3"/>
        <v>12.439999999999998</v>
      </c>
      <c r="H12" s="5">
        <v>6.3199999999999994</v>
      </c>
      <c r="I12" s="5">
        <v>35.85</v>
      </c>
      <c r="J12" s="6"/>
      <c r="K12" s="5">
        <v>40.43</v>
      </c>
      <c r="L12" s="5">
        <v>50.3</v>
      </c>
      <c r="M12" s="6"/>
      <c r="N12" s="5">
        <v>52.87</v>
      </c>
      <c r="O12" s="5">
        <v>52.25</v>
      </c>
      <c r="P12" s="5"/>
      <c r="Q12" s="6"/>
      <c r="R12" s="5"/>
      <c r="S12" s="5"/>
      <c r="T12" s="5"/>
      <c r="U12" s="6"/>
    </row>
    <row r="13" spans="1:21" x14ac:dyDescent="0.2">
      <c r="A13" cm="1">
        <f t="array" ref="A13">IF(C13="P",SUMPRODUCT(--(D$3:D$82&gt;D13),--(C$3:C$82="P"))+1,"")</f>
        <v>7</v>
      </c>
      <c r="B13" t="s">
        <v>19</v>
      </c>
      <c r="C13" s="3" t="s">
        <v>4</v>
      </c>
      <c r="D13" s="5">
        <f t="shared" si="0"/>
        <v>102.75999999999999</v>
      </c>
      <c r="E13" s="5">
        <f t="shared" si="1"/>
        <v>51.749999999999993</v>
      </c>
      <c r="F13" s="5">
        <f t="shared" si="2"/>
        <v>51.01</v>
      </c>
      <c r="G13" s="6">
        <f t="shared" si="3"/>
        <v>0</v>
      </c>
      <c r="H13" s="5">
        <v>47.57</v>
      </c>
      <c r="I13" s="5">
        <v>51.749999999999993</v>
      </c>
      <c r="J13" s="6">
        <v>6.3199999999999994</v>
      </c>
      <c r="K13" s="5">
        <v>51.01</v>
      </c>
      <c r="L13" s="5">
        <v>45.23</v>
      </c>
      <c r="M13" s="6">
        <v>50.58</v>
      </c>
      <c r="N13" s="5"/>
      <c r="O13" s="5"/>
      <c r="P13" s="5"/>
      <c r="Q13" s="6"/>
      <c r="R13" s="5"/>
      <c r="S13" s="5"/>
      <c r="T13" s="5"/>
      <c r="U13" s="6"/>
    </row>
    <row r="14" spans="1:21" x14ac:dyDescent="0.2">
      <c r="A14" t="str" cm="1">
        <f t="array" ref="A14">IF(C14="P",SUMPRODUCT(--(D$3:D$82&gt;D14),--(C$3:C$82="P"))+1,"")</f>
        <v/>
      </c>
      <c r="B14" t="s">
        <v>25</v>
      </c>
      <c r="C14" s="3"/>
      <c r="D14" s="5">
        <f t="shared" si="0"/>
        <v>102.61</v>
      </c>
      <c r="E14" s="5">
        <f t="shared" si="1"/>
        <v>51.33</v>
      </c>
      <c r="F14" s="5">
        <f t="shared" si="2"/>
        <v>51.28</v>
      </c>
      <c r="G14" s="6">
        <f t="shared" si="3"/>
        <v>0</v>
      </c>
      <c r="H14" s="5">
        <v>47.17</v>
      </c>
      <c r="I14" s="5">
        <v>51.33</v>
      </c>
      <c r="J14" s="6">
        <v>51.28</v>
      </c>
      <c r="K14" s="5">
        <v>10.76</v>
      </c>
      <c r="L14" s="5">
        <v>50.49</v>
      </c>
      <c r="M14" s="6">
        <v>5.99</v>
      </c>
      <c r="N14" s="5"/>
      <c r="O14" s="5"/>
      <c r="P14" s="5"/>
      <c r="Q14" s="6"/>
      <c r="R14" s="5"/>
      <c r="S14" s="5"/>
      <c r="T14" s="5"/>
      <c r="U14" s="6"/>
    </row>
    <row r="15" spans="1:21" x14ac:dyDescent="0.2">
      <c r="A15" t="str" cm="1">
        <f t="array" ref="A15">IF(C15="P",SUMPRODUCT(--(D$3:D$82&gt;D15),--(C$3:C$82="P"))+1,"")</f>
        <v/>
      </c>
      <c r="B15" t="s">
        <v>30</v>
      </c>
      <c r="C15" s="3"/>
      <c r="D15" s="5">
        <f t="shared" si="0"/>
        <v>101.53</v>
      </c>
      <c r="E15" s="5">
        <f t="shared" si="1"/>
        <v>51.67</v>
      </c>
      <c r="F15" s="5">
        <f t="shared" si="2"/>
        <v>49.86</v>
      </c>
      <c r="G15" s="6">
        <f t="shared" si="3"/>
        <v>0</v>
      </c>
      <c r="H15" s="5">
        <v>43.16</v>
      </c>
      <c r="I15" s="5">
        <v>11.1</v>
      </c>
      <c r="J15" s="6"/>
      <c r="K15" s="5">
        <v>51.67</v>
      </c>
      <c r="L15" s="5">
        <v>49.86</v>
      </c>
      <c r="M15" s="6">
        <v>5.68</v>
      </c>
      <c r="N15" s="5"/>
      <c r="O15" s="5"/>
      <c r="P15" s="5"/>
      <c r="Q15" s="6"/>
      <c r="R15" s="5"/>
      <c r="S15" s="5"/>
      <c r="T15" s="5"/>
      <c r="U15" s="6"/>
    </row>
    <row r="16" spans="1:21" x14ac:dyDescent="0.2">
      <c r="A16" t="str" cm="1">
        <f t="array" ref="A16">IF(C16="P",SUMPRODUCT(--(D$3:D$82&gt;D16),--(C$3:C$82="P"))+1,"")</f>
        <v/>
      </c>
      <c r="B16" t="s">
        <v>27</v>
      </c>
      <c r="C16" s="3"/>
      <c r="D16" s="5">
        <f t="shared" si="0"/>
        <v>100.12</v>
      </c>
      <c r="E16" s="5">
        <f t="shared" si="1"/>
        <v>50.15</v>
      </c>
      <c r="F16" s="5">
        <f t="shared" si="2"/>
        <v>49.97</v>
      </c>
      <c r="G16" s="6">
        <f t="shared" si="3"/>
        <v>0</v>
      </c>
      <c r="H16" s="5">
        <v>49.97</v>
      </c>
      <c r="I16" s="5">
        <v>20.93</v>
      </c>
      <c r="J16" s="6">
        <v>5.7299999999999995</v>
      </c>
      <c r="K16" s="5">
        <v>45.68</v>
      </c>
      <c r="L16" s="5">
        <v>47.01</v>
      </c>
      <c r="M16" s="6">
        <v>50.15</v>
      </c>
      <c r="N16" s="5"/>
      <c r="O16" s="5"/>
      <c r="P16" s="5"/>
      <c r="Q16" s="6"/>
      <c r="R16" s="5"/>
      <c r="S16" s="5"/>
      <c r="T16" s="5"/>
      <c r="U16" s="6"/>
    </row>
    <row r="17" spans="1:21" x14ac:dyDescent="0.2">
      <c r="A17" t="str" cm="1">
        <f t="array" ref="A17">IF(C17="P",SUMPRODUCT(--(D$3:D$82&gt;D17),--(C$3:C$82="P"))+1,"")</f>
        <v/>
      </c>
      <c r="B17" t="s">
        <v>31</v>
      </c>
      <c r="C17" s="3"/>
      <c r="D17" s="5">
        <f t="shared" si="0"/>
        <v>98.9</v>
      </c>
      <c r="E17" s="5">
        <f t="shared" si="1"/>
        <v>50.57</v>
      </c>
      <c r="F17" s="5">
        <f t="shared" si="2"/>
        <v>48.33</v>
      </c>
      <c r="G17" s="6">
        <f t="shared" si="3"/>
        <v>0</v>
      </c>
      <c r="H17" s="5">
        <v>43.96</v>
      </c>
      <c r="I17" s="5">
        <v>36.6</v>
      </c>
      <c r="J17" s="6">
        <v>48.080000000000005</v>
      </c>
      <c r="K17" s="5">
        <v>48.33</v>
      </c>
      <c r="L17" s="5">
        <v>5.46</v>
      </c>
      <c r="M17" s="6">
        <v>50.57</v>
      </c>
      <c r="N17" s="5"/>
      <c r="O17" s="5"/>
      <c r="P17" s="5"/>
      <c r="Q17" s="6"/>
      <c r="R17" s="5"/>
      <c r="S17" s="5"/>
      <c r="T17" s="5"/>
      <c r="U17" s="6"/>
    </row>
    <row r="18" spans="1:21" x14ac:dyDescent="0.2">
      <c r="A18" t="str" cm="1">
        <f t="array" ref="A18">IF(C18="P",SUMPRODUCT(--(D$3:D$82&gt;D18),--(C$3:C$82="P"))+1,"")</f>
        <v/>
      </c>
      <c r="B18" t="s">
        <v>29</v>
      </c>
      <c r="C18" s="3"/>
      <c r="D18" s="5">
        <f t="shared" si="0"/>
        <v>97.859999999999985</v>
      </c>
      <c r="E18" s="5">
        <f t="shared" si="1"/>
        <v>48.949999999999996</v>
      </c>
      <c r="F18" s="5">
        <f t="shared" si="2"/>
        <v>48.91</v>
      </c>
      <c r="G18" s="6">
        <f t="shared" si="3"/>
        <v>0</v>
      </c>
      <c r="H18" s="5">
        <v>48.949999999999996</v>
      </c>
      <c r="I18" s="5">
        <v>5.4</v>
      </c>
      <c r="J18" s="6">
        <v>48.91</v>
      </c>
      <c r="K18" s="5">
        <v>45.27</v>
      </c>
      <c r="L18" s="5">
        <v>5.37</v>
      </c>
      <c r="M18" s="6">
        <v>48.72</v>
      </c>
      <c r="N18" s="5"/>
      <c r="O18" s="5"/>
      <c r="P18" s="5"/>
      <c r="Q18" s="6"/>
      <c r="R18" s="5"/>
      <c r="S18" s="5"/>
      <c r="T18" s="5"/>
      <c r="U18" s="6"/>
    </row>
    <row r="19" spans="1:21" x14ac:dyDescent="0.2">
      <c r="A19" t="str" cm="1">
        <f t="array" ref="A19">IF(C19="P",SUMPRODUCT(--(D$3:D$82&gt;D19),--(C$3:C$82="P"))+1,"")</f>
        <v/>
      </c>
      <c r="B19" t="s">
        <v>28</v>
      </c>
      <c r="C19" s="3"/>
      <c r="D19" s="5">
        <f t="shared" si="0"/>
        <v>67.58</v>
      </c>
      <c r="E19" s="5">
        <f t="shared" si="1"/>
        <v>37.15</v>
      </c>
      <c r="F19" s="5">
        <f t="shared" si="2"/>
        <v>30.43</v>
      </c>
      <c r="G19" s="6">
        <f t="shared" si="3"/>
        <v>0</v>
      </c>
      <c r="H19" s="5">
        <v>30.43</v>
      </c>
      <c r="I19" s="5">
        <v>28.34</v>
      </c>
      <c r="J19" s="6"/>
      <c r="K19" s="5">
        <v>13.37</v>
      </c>
      <c r="L19" s="5">
        <v>37.15</v>
      </c>
      <c r="M19" s="6">
        <v>5.33</v>
      </c>
      <c r="N19" s="5"/>
      <c r="O19" s="5"/>
      <c r="P19" s="5"/>
      <c r="Q19" s="6"/>
      <c r="R19" s="5"/>
      <c r="S19" s="5"/>
      <c r="T19" s="5"/>
      <c r="U19" s="6"/>
    </row>
  </sheetData>
  <autoFilter ref="A1:V2" xr:uid="{58EF7559-DEC1-374C-BE9A-EB931A8A53CD}"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sortState xmlns:xlrd2="http://schemas.microsoft.com/office/spreadsheetml/2017/richdata2" ref="A4:U19">
      <sortCondition descending="1" ref="D1:D19"/>
    </sortState>
  </autoFilter>
  <mergeCells count="11">
    <mergeCell ref="A1:A2"/>
    <mergeCell ref="B1:B2"/>
    <mergeCell ref="C1:C2"/>
    <mergeCell ref="D1:D2"/>
    <mergeCell ref="E1:E2"/>
    <mergeCell ref="H1:J1"/>
    <mergeCell ref="F1:F2"/>
    <mergeCell ref="K1:M1"/>
    <mergeCell ref="N1:Q1"/>
    <mergeCell ref="R1:U1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522B-64E0-3048-88A5-2C33C62E09E6}">
  <dimension ref="A1:U9"/>
  <sheetViews>
    <sheetView workbookViewId="0">
      <selection sqref="A1:A2"/>
    </sheetView>
  </sheetViews>
  <sheetFormatPr baseColWidth="10" defaultRowHeight="16" x14ac:dyDescent="0.2"/>
  <cols>
    <col min="2" max="2" width="27.1640625" bestFit="1" customWidth="1"/>
    <col min="3" max="3" width="11" style="4" bestFit="1" customWidth="1"/>
    <col min="7" max="7" width="15.6640625" style="4" bestFit="1" customWidth="1"/>
    <col min="10" max="10" width="10.83203125" style="4"/>
    <col min="11" max="12" width="10.83203125" style="7"/>
    <col min="13" max="13" width="10.83203125" style="8"/>
    <col min="17" max="17" width="10.83203125" style="4"/>
    <col min="21" max="21" width="10.83203125" style="4"/>
  </cols>
  <sheetData>
    <row r="1" spans="1:21" x14ac:dyDescent="0.2">
      <c r="A1" s="16" t="s">
        <v>0</v>
      </c>
      <c r="B1" s="16" t="s">
        <v>1</v>
      </c>
      <c r="C1" s="14" t="s">
        <v>5</v>
      </c>
      <c r="D1" s="18" t="s">
        <v>2</v>
      </c>
      <c r="E1" s="16" t="s">
        <v>6</v>
      </c>
      <c r="F1" s="12" t="s">
        <v>7</v>
      </c>
      <c r="G1" s="14" t="s">
        <v>8</v>
      </c>
      <c r="H1" s="9" t="s">
        <v>3</v>
      </c>
      <c r="I1" s="10"/>
      <c r="J1" s="11"/>
      <c r="K1" s="9" t="s">
        <v>12</v>
      </c>
      <c r="L1" s="10"/>
      <c r="M1" s="11"/>
      <c r="N1" s="9" t="s">
        <v>14</v>
      </c>
      <c r="O1" s="10"/>
      <c r="P1" s="10"/>
      <c r="Q1" s="11"/>
      <c r="R1" s="9" t="s">
        <v>13</v>
      </c>
      <c r="S1" s="10"/>
      <c r="T1" s="10"/>
      <c r="U1" s="11"/>
    </row>
    <row r="2" spans="1:21" ht="17" thickBot="1" x14ac:dyDescent="0.25">
      <c r="A2" s="17"/>
      <c r="B2" s="17"/>
      <c r="C2" s="15"/>
      <c r="D2" s="19"/>
      <c r="E2" s="17"/>
      <c r="F2" s="13"/>
      <c r="G2" s="15"/>
      <c r="H2" s="1" t="s">
        <v>9</v>
      </c>
      <c r="I2" s="1" t="s">
        <v>10</v>
      </c>
      <c r="J2" s="2" t="s">
        <v>11</v>
      </c>
      <c r="K2" s="1" t="s">
        <v>9</v>
      </c>
      <c r="L2" s="1" t="s">
        <v>10</v>
      </c>
      <c r="M2" s="2" t="s">
        <v>11</v>
      </c>
      <c r="N2" s="1" t="s">
        <v>9</v>
      </c>
      <c r="O2" s="1" t="s">
        <v>10</v>
      </c>
      <c r="P2" s="1" t="s">
        <v>37</v>
      </c>
      <c r="Q2" s="2" t="s">
        <v>11</v>
      </c>
      <c r="R2" s="1" t="s">
        <v>9</v>
      </c>
      <c r="S2" s="1" t="s">
        <v>10</v>
      </c>
      <c r="T2" s="1" t="s">
        <v>37</v>
      </c>
      <c r="U2" s="2" t="s">
        <v>11</v>
      </c>
    </row>
    <row r="3" spans="1:21" ht="17" thickTop="1" x14ac:dyDescent="0.2">
      <c r="A3" cm="1">
        <f t="array" ref="A3">IF(C3="P",SUMPRODUCT(--(D$3:D$55&gt;D3),--(C$3:C$55="P"))+1,"")</f>
        <v>1</v>
      </c>
      <c r="B3" t="s">
        <v>33</v>
      </c>
      <c r="C3" s="3" t="s">
        <v>4</v>
      </c>
      <c r="D3" s="5">
        <f t="shared" ref="D3:D9" si="0">SUM(E3:G3)</f>
        <v>104.02</v>
      </c>
      <c r="E3" s="5">
        <f t="shared" ref="E3:E9" si="1">MAX(H3:M3)</f>
        <v>52.15</v>
      </c>
      <c r="F3" s="5">
        <f t="shared" ref="F3:F9" si="2">IF(COUNT(H3:M3)&gt;1,LARGE(H3:M3,2),0)</f>
        <v>51.87</v>
      </c>
      <c r="G3" s="6">
        <f t="shared" ref="G3:G9" si="3">IF(MAX(N3:U3)-F3&gt;0,MAX(N3:U3)-F3,0)</f>
        <v>0</v>
      </c>
      <c r="H3" s="5">
        <v>49.050000000000004</v>
      </c>
      <c r="I3" s="5">
        <v>51.489999999999995</v>
      </c>
      <c r="J3" s="6">
        <v>51.46</v>
      </c>
      <c r="K3" s="5">
        <v>46.95</v>
      </c>
      <c r="L3" s="5">
        <v>52.15</v>
      </c>
      <c r="M3" s="6">
        <v>51.87</v>
      </c>
      <c r="N3" s="5"/>
      <c r="O3" s="5"/>
      <c r="P3" s="5"/>
      <c r="Q3" s="6"/>
      <c r="R3" s="5"/>
      <c r="S3" s="5"/>
      <c r="T3" s="5"/>
      <c r="U3" s="6"/>
    </row>
    <row r="4" spans="1:21" x14ac:dyDescent="0.2">
      <c r="A4" cm="1">
        <f t="array" ref="A4">IF(C4="P",SUMPRODUCT(--(D$3:D$55&gt;D4),--(C$3:C$55="P"))+1,"")</f>
        <v>2</v>
      </c>
      <c r="B4" t="s">
        <v>32</v>
      </c>
      <c r="C4" s="3" t="s">
        <v>4</v>
      </c>
      <c r="D4" s="5">
        <f t="shared" si="0"/>
        <v>103.27000000000001</v>
      </c>
      <c r="E4" s="5">
        <f t="shared" si="1"/>
        <v>51.6</v>
      </c>
      <c r="F4" s="5">
        <f t="shared" si="2"/>
        <v>51.27</v>
      </c>
      <c r="G4" s="6">
        <f t="shared" si="3"/>
        <v>0.39999999999999858</v>
      </c>
      <c r="H4" s="5">
        <v>51.150000000000006</v>
      </c>
      <c r="I4" s="5">
        <v>5.85</v>
      </c>
      <c r="J4" s="6">
        <v>50.89</v>
      </c>
      <c r="K4" s="5">
        <v>45.45</v>
      </c>
      <c r="L4" s="5">
        <v>51.6</v>
      </c>
      <c r="M4" s="6">
        <v>51.27</v>
      </c>
      <c r="N4" s="5">
        <v>50.39</v>
      </c>
      <c r="O4" s="5">
        <v>51.67</v>
      </c>
      <c r="P4" s="5">
        <v>50.79</v>
      </c>
      <c r="Q4" s="6"/>
      <c r="R4" s="5"/>
      <c r="S4" s="5"/>
      <c r="T4" s="5"/>
      <c r="U4" s="6"/>
    </row>
    <row r="5" spans="1:21" x14ac:dyDescent="0.2">
      <c r="A5" cm="1">
        <f t="array" ref="A5">IF(C5="P",SUMPRODUCT(--(D$3:D$55&gt;D5),--(C$3:C$55="P"))+1,"")</f>
        <v>3</v>
      </c>
      <c r="B5" t="s">
        <v>39</v>
      </c>
      <c r="C5" s="3" t="s">
        <v>4</v>
      </c>
      <c r="D5" s="5">
        <f t="shared" si="0"/>
        <v>98.88</v>
      </c>
      <c r="E5" s="5">
        <f t="shared" si="1"/>
        <v>50.18</v>
      </c>
      <c r="F5" s="5">
        <f t="shared" si="2"/>
        <v>48.7</v>
      </c>
      <c r="G5" s="6">
        <f t="shared" si="3"/>
        <v>0</v>
      </c>
      <c r="K5" s="7">
        <v>50.18</v>
      </c>
      <c r="L5" s="7">
        <v>10.7</v>
      </c>
      <c r="M5" s="8">
        <v>48.7</v>
      </c>
    </row>
    <row r="6" spans="1:21" x14ac:dyDescent="0.2">
      <c r="A6" cm="1">
        <f t="array" ref="A6">IF(C6="P",SUMPRODUCT(--(D$3:D$55&gt;D6),--(C$3:C$55="P"))+1,"")</f>
        <v>4</v>
      </c>
      <c r="B6" t="s">
        <v>35</v>
      </c>
      <c r="C6" s="3" t="s">
        <v>4</v>
      </c>
      <c r="D6" s="5">
        <f t="shared" si="0"/>
        <v>97.11</v>
      </c>
      <c r="E6" s="5">
        <f t="shared" si="1"/>
        <v>50.1</v>
      </c>
      <c r="F6" s="5">
        <f t="shared" si="2"/>
        <v>47.01</v>
      </c>
      <c r="G6" s="6">
        <f t="shared" si="3"/>
        <v>0</v>
      </c>
      <c r="H6" s="5">
        <v>47.01</v>
      </c>
      <c r="I6" s="5">
        <v>25.22</v>
      </c>
      <c r="J6" s="6">
        <v>20.11</v>
      </c>
      <c r="K6" s="5">
        <v>25.15</v>
      </c>
      <c r="L6" s="5">
        <v>50.1</v>
      </c>
      <c r="M6" s="6">
        <v>15.42</v>
      </c>
      <c r="N6" s="5"/>
      <c r="O6" s="5"/>
      <c r="P6" s="5"/>
      <c r="Q6" s="6"/>
      <c r="R6" s="5"/>
      <c r="S6" s="5"/>
      <c r="T6" s="5"/>
      <c r="U6" s="6"/>
    </row>
    <row r="7" spans="1:21" x14ac:dyDescent="0.2">
      <c r="A7" t="str" cm="1">
        <f t="array" ref="A7">IF(C7="P",SUMPRODUCT(--(D$3:D$55&gt;D7),--(C$3:C$55="P"))+1,"")</f>
        <v/>
      </c>
      <c r="B7" t="s">
        <v>38</v>
      </c>
      <c r="C7" s="3"/>
      <c r="D7" s="5">
        <f t="shared" si="0"/>
        <v>96.789999999999992</v>
      </c>
      <c r="E7" s="5">
        <f t="shared" si="1"/>
        <v>48.58</v>
      </c>
      <c r="F7" s="5">
        <f t="shared" si="2"/>
        <v>48.21</v>
      </c>
      <c r="G7" s="6">
        <f t="shared" si="3"/>
        <v>0</v>
      </c>
      <c r="H7" s="5">
        <v>39.64</v>
      </c>
      <c r="I7" s="5">
        <v>37.299999999999997</v>
      </c>
      <c r="K7" s="7">
        <v>47.41</v>
      </c>
      <c r="L7" s="7">
        <v>48.58</v>
      </c>
      <c r="M7" s="8">
        <v>48.21</v>
      </c>
    </row>
    <row r="8" spans="1:21" x14ac:dyDescent="0.2">
      <c r="A8" cm="1">
        <f t="array" ref="A8">IF(C8="P",SUMPRODUCT(--(D$3:D$55&gt;D8),--(C$3:C$55="P"))+1,"")</f>
        <v>5</v>
      </c>
      <c r="B8" t="s">
        <v>34</v>
      </c>
      <c r="C8" s="3" t="s">
        <v>4</v>
      </c>
      <c r="D8" s="5">
        <f t="shared" si="0"/>
        <v>95.85</v>
      </c>
      <c r="E8" s="5">
        <f t="shared" si="1"/>
        <v>48.08</v>
      </c>
      <c r="F8" s="5">
        <f t="shared" si="2"/>
        <v>47.769999999999996</v>
      </c>
      <c r="G8" s="6">
        <f t="shared" si="3"/>
        <v>0</v>
      </c>
      <c r="H8" s="5">
        <v>48.08</v>
      </c>
      <c r="I8" s="5">
        <v>44.709999999999994</v>
      </c>
      <c r="J8" s="6">
        <v>47.769999999999996</v>
      </c>
      <c r="K8" s="5">
        <v>8.27</v>
      </c>
      <c r="L8" s="5">
        <v>0</v>
      </c>
      <c r="M8" s="6">
        <v>45</v>
      </c>
      <c r="N8" s="5"/>
      <c r="O8" s="5"/>
      <c r="P8" s="5"/>
      <c r="Q8" s="6"/>
      <c r="R8" s="5"/>
      <c r="S8" s="5"/>
      <c r="T8" s="5"/>
      <c r="U8" s="6"/>
    </row>
    <row r="9" spans="1:21" x14ac:dyDescent="0.2">
      <c r="A9" t="str" cm="1">
        <f t="array" ref="A9">IF(C9="P",SUMPRODUCT(--(D$3:D$55&gt;D9),--(C$3:C$55="P"))+1,"")</f>
        <v/>
      </c>
      <c r="B9" t="s">
        <v>36</v>
      </c>
      <c r="D9" s="5">
        <f t="shared" si="0"/>
        <v>82.82</v>
      </c>
      <c r="E9" s="5">
        <f t="shared" si="1"/>
        <v>41.45</v>
      </c>
      <c r="F9" s="5">
        <f t="shared" si="2"/>
        <v>41.37</v>
      </c>
      <c r="G9" s="6">
        <f t="shared" si="3"/>
        <v>0</v>
      </c>
      <c r="H9" s="5">
        <v>23.55</v>
      </c>
      <c r="I9" s="5">
        <v>41.37</v>
      </c>
      <c r="J9" s="6">
        <v>41.45</v>
      </c>
      <c r="K9" s="5"/>
      <c r="L9" s="5"/>
      <c r="M9" s="6"/>
      <c r="N9" s="5"/>
      <c r="O9" s="5"/>
      <c r="P9" s="5"/>
      <c r="Q9" s="6"/>
      <c r="R9" s="5"/>
      <c r="S9" s="5"/>
      <c r="T9" s="5"/>
      <c r="U9" s="6"/>
    </row>
  </sheetData>
  <autoFilter ref="A1:V2" xr:uid="{58EF7559-DEC1-374C-BE9A-EB931A8A53CD}"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sortState xmlns:xlrd2="http://schemas.microsoft.com/office/spreadsheetml/2017/richdata2" ref="A4:U9">
      <sortCondition descending="1" ref="D1:D9"/>
    </sortState>
  </autoFilter>
  <mergeCells count="11">
    <mergeCell ref="G1:G2"/>
    <mergeCell ref="H1:J1"/>
    <mergeCell ref="K1:M1"/>
    <mergeCell ref="N1:Q1"/>
    <mergeCell ref="R1:U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TRA-M</vt:lpstr>
      <vt:lpstr>TRA-W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Stirling</dc:creator>
  <cp:lastModifiedBy>Trevor Stirling</cp:lastModifiedBy>
  <dcterms:created xsi:type="dcterms:W3CDTF">2025-03-19T20:06:19Z</dcterms:created>
  <dcterms:modified xsi:type="dcterms:W3CDTF">2025-05-30T01:02:14Z</dcterms:modified>
</cp:coreProperties>
</file>