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DDAA45C4-835A-454E-9B2C-3B2BE2E1358B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'DMT-M'!$A$1:$UM$1</definedName>
    <definedName name="_xlnm._FilterDatabase" localSheetId="8" hidden="1">'DMT-W'!$A$1:$UM$1</definedName>
    <definedName name="_xlnm._FilterDatabase" localSheetId="3" hidden="1">'SYN-M'!$A$1:$XL$1</definedName>
    <definedName name="_xlnm._FilterDatabase" localSheetId="4" hidden="1">'SYN-W'!$A$1:$XL$1</definedName>
    <definedName name="_xlnm._FilterDatabase" localSheetId="1" hidden="1">'TRA-M'!$A$1:$XT$1</definedName>
    <definedName name="_xlnm._FilterDatabase" localSheetId="2" hidden="1">'TRA-W'!$A$1:$XT$1</definedName>
    <definedName name="_xlnm._FilterDatabase" localSheetId="5" hidden="1">'TUM-M'!$A$1:$UM$1</definedName>
    <definedName name="_xlnm._FilterDatabase" localSheetId="6" hidden="1">'TUM-W'!$A$1:$UM$1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G17" i="21" l="1"/>
  <c r="SF17" i="21"/>
  <c r="SD17" i="21"/>
  <c r="SC17" i="21"/>
  <c r="SB17" i="21"/>
  <c r="SA17" i="21"/>
  <c r="SG22" i="21"/>
  <c r="SF22" i="21"/>
  <c r="SD22" i="21"/>
  <c r="SC22" i="21"/>
  <c r="SB22" i="21"/>
  <c r="SA22" i="21"/>
  <c r="SG14" i="21"/>
  <c r="SF14" i="21"/>
  <c r="SD14" i="21"/>
  <c r="SC14" i="21"/>
  <c r="SB14" i="21"/>
  <c r="SA14" i="21"/>
  <c r="SG18" i="21"/>
  <c r="SF18" i="21"/>
  <c r="SD18" i="21"/>
  <c r="SC18" i="21"/>
  <c r="SB18" i="21"/>
  <c r="SA18" i="21"/>
  <c r="SG12" i="21"/>
  <c r="SF12" i="21"/>
  <c r="SD12" i="21"/>
  <c r="SC12" i="21"/>
  <c r="SB12" i="21"/>
  <c r="SA12" i="21"/>
  <c r="SG19" i="21"/>
  <c r="SF19" i="21"/>
  <c r="SD19" i="21"/>
  <c r="SC19" i="21"/>
  <c r="SB19" i="21"/>
  <c r="SA19" i="21"/>
  <c r="SG15" i="21"/>
  <c r="SF15" i="21"/>
  <c r="SD15" i="21"/>
  <c r="SC15" i="21"/>
  <c r="SB15" i="21"/>
  <c r="SA15" i="21"/>
  <c r="SG20" i="21"/>
  <c r="SF20" i="21"/>
  <c r="SD20" i="21"/>
  <c r="SC20" i="21"/>
  <c r="SB20" i="21"/>
  <c r="SA20" i="21"/>
  <c r="SG21" i="21"/>
  <c r="SF21" i="21"/>
  <c r="SD21" i="21"/>
  <c r="SC21" i="21"/>
  <c r="SB21" i="21"/>
  <c r="SA21" i="21"/>
  <c r="SG11" i="21"/>
  <c r="SF11" i="21"/>
  <c r="SD11" i="21"/>
  <c r="SC11" i="21"/>
  <c r="SB11" i="21"/>
  <c r="SA11" i="21"/>
  <c r="SG10" i="21"/>
  <c r="SF10" i="21"/>
  <c r="SD10" i="21"/>
  <c r="SC10" i="21"/>
  <c r="SB10" i="21"/>
  <c r="SA10" i="21"/>
  <c r="SG16" i="21"/>
  <c r="SF16" i="21"/>
  <c r="SD16" i="21"/>
  <c r="SC16" i="21"/>
  <c r="SB16" i="21"/>
  <c r="SA16" i="21"/>
  <c r="SG13" i="21"/>
  <c r="SF13" i="21"/>
  <c r="SD13" i="21"/>
  <c r="SC13" i="21"/>
  <c r="SB13" i="21"/>
  <c r="SA13" i="21"/>
  <c r="SG8" i="21"/>
  <c r="SF8" i="21"/>
  <c r="SD8" i="21"/>
  <c r="SC8" i="21"/>
  <c r="SB8" i="21"/>
  <c r="SA8" i="21"/>
  <c r="SG7" i="21"/>
  <c r="SF7" i="21"/>
  <c r="SD7" i="21"/>
  <c r="SC7" i="21"/>
  <c r="SB7" i="21"/>
  <c r="SA7" i="21"/>
  <c r="SG9" i="21"/>
  <c r="SF9" i="21"/>
  <c r="SD9" i="21"/>
  <c r="SC9" i="21"/>
  <c r="SB9" i="21"/>
  <c r="SA9" i="21"/>
  <c r="SG6" i="21"/>
  <c r="SF6" i="21"/>
  <c r="SD6" i="21"/>
  <c r="SC6" i="21"/>
  <c r="SB6" i="21"/>
  <c r="SA6" i="21"/>
  <c r="SG5" i="21"/>
  <c r="SF5" i="21"/>
  <c r="SD5" i="21"/>
  <c r="SC5" i="21"/>
  <c r="SB5" i="21"/>
  <c r="SA5" i="21"/>
  <c r="SG4" i="21"/>
  <c r="SF4" i="21"/>
  <c r="SD4" i="21"/>
  <c r="SC4" i="21"/>
  <c r="SB4" i="21"/>
  <c r="SA4" i="21"/>
  <c r="RE17" i="21"/>
  <c r="RD17" i="21"/>
  <c r="RB17" i="21"/>
  <c r="RA17" i="21"/>
  <c r="QZ17" i="21"/>
  <c r="QY17" i="21"/>
  <c r="RE22" i="21"/>
  <c r="RD22" i="21"/>
  <c r="RB22" i="21"/>
  <c r="RA22" i="21"/>
  <c r="QZ22" i="21"/>
  <c r="QY22" i="21"/>
  <c r="RE14" i="21"/>
  <c r="RD14" i="21"/>
  <c r="RB14" i="21"/>
  <c r="RA14" i="21"/>
  <c r="QZ14" i="21"/>
  <c r="QY14" i="21"/>
  <c r="RE18" i="21"/>
  <c r="RD18" i="21"/>
  <c r="RB18" i="21"/>
  <c r="RA18" i="21"/>
  <c r="QZ18" i="21"/>
  <c r="QY18" i="21"/>
  <c r="RE12" i="21"/>
  <c r="RD12" i="21"/>
  <c r="RB12" i="21"/>
  <c r="RA12" i="21"/>
  <c r="QZ12" i="21"/>
  <c r="QY12" i="21"/>
  <c r="RE19" i="21"/>
  <c r="RD19" i="21"/>
  <c r="RB19" i="21"/>
  <c r="RA19" i="21"/>
  <c r="QZ19" i="21"/>
  <c r="QY19" i="21"/>
  <c r="RE15" i="21"/>
  <c r="RD15" i="21"/>
  <c r="RB15" i="21"/>
  <c r="RA15" i="21"/>
  <c r="QZ15" i="21"/>
  <c r="QY15" i="21"/>
  <c r="RE20" i="21"/>
  <c r="RD20" i="21"/>
  <c r="RB20" i="21"/>
  <c r="RA20" i="21"/>
  <c r="QZ20" i="21"/>
  <c r="QY20" i="21"/>
  <c r="RE21" i="21"/>
  <c r="RD21" i="21"/>
  <c r="RB21" i="21"/>
  <c r="RA21" i="21"/>
  <c r="QZ21" i="21"/>
  <c r="QY21" i="21"/>
  <c r="RE11" i="21"/>
  <c r="RD11" i="21"/>
  <c r="RB11" i="21"/>
  <c r="RA11" i="21"/>
  <c r="QZ11" i="21"/>
  <c r="QY11" i="21"/>
  <c r="RE10" i="21"/>
  <c r="RD10" i="21"/>
  <c r="RB10" i="21"/>
  <c r="RA10" i="21"/>
  <c r="QZ10" i="21"/>
  <c r="QY10" i="21"/>
  <c r="RE16" i="21"/>
  <c r="RD16" i="21"/>
  <c r="RB16" i="21"/>
  <c r="RA16" i="21"/>
  <c r="QZ16" i="21"/>
  <c r="QY16" i="21"/>
  <c r="RE13" i="21"/>
  <c r="RD13" i="21"/>
  <c r="RB13" i="21"/>
  <c r="RA13" i="21"/>
  <c r="QZ13" i="21"/>
  <c r="QY13" i="21"/>
  <c r="RE8" i="21"/>
  <c r="RD8" i="21"/>
  <c r="RB8" i="21"/>
  <c r="RA8" i="21"/>
  <c r="QZ8" i="21"/>
  <c r="QY8" i="21"/>
  <c r="RE7" i="21"/>
  <c r="RD7" i="21"/>
  <c r="RB7" i="21"/>
  <c r="RA7" i="21"/>
  <c r="QZ7" i="21"/>
  <c r="QY7" i="21"/>
  <c r="RE9" i="21"/>
  <c r="RD9" i="21"/>
  <c r="RB9" i="21"/>
  <c r="RA9" i="21"/>
  <c r="QZ9" i="21"/>
  <c r="QY9" i="21"/>
  <c r="RE6" i="21"/>
  <c r="RD6" i="21"/>
  <c r="RB6" i="21"/>
  <c r="RA6" i="21"/>
  <c r="QZ6" i="21"/>
  <c r="QY6" i="21"/>
  <c r="RE5" i="21"/>
  <c r="RD5" i="21"/>
  <c r="RB5" i="21"/>
  <c r="RA5" i="21"/>
  <c r="QZ5" i="21"/>
  <c r="QY5" i="21"/>
  <c r="RE4" i="21"/>
  <c r="RD4" i="21"/>
  <c r="RB4" i="21"/>
  <c r="RA4" i="21"/>
  <c r="QZ4" i="21"/>
  <c r="QY4" i="21"/>
  <c r="QC17" i="21"/>
  <c r="QB17" i="21"/>
  <c r="PZ17" i="21"/>
  <c r="PY17" i="21"/>
  <c r="PX17" i="21"/>
  <c r="PW17" i="21"/>
  <c r="QC22" i="21"/>
  <c r="QB22" i="21"/>
  <c r="PZ22" i="21"/>
  <c r="PY22" i="21"/>
  <c r="PX22" i="21"/>
  <c r="PW22" i="21"/>
  <c r="QC14" i="21"/>
  <c r="QB14" i="21"/>
  <c r="PZ14" i="21"/>
  <c r="PY14" i="21"/>
  <c r="PX14" i="21"/>
  <c r="PW14" i="21"/>
  <c r="QC18" i="21"/>
  <c r="QB18" i="21"/>
  <c r="PZ18" i="21"/>
  <c r="PY18" i="21"/>
  <c r="PX18" i="21"/>
  <c r="PW18" i="21"/>
  <c r="QC12" i="21"/>
  <c r="QB12" i="21"/>
  <c r="PZ12" i="21"/>
  <c r="PY12" i="21"/>
  <c r="PX12" i="21"/>
  <c r="PW12" i="21"/>
  <c r="QC19" i="21"/>
  <c r="QB19" i="21"/>
  <c r="PZ19" i="21"/>
  <c r="PY19" i="21"/>
  <c r="PX19" i="21"/>
  <c r="PW19" i="21"/>
  <c r="QC15" i="21"/>
  <c r="QB15" i="21"/>
  <c r="PZ15" i="21"/>
  <c r="PY15" i="21"/>
  <c r="PX15" i="21"/>
  <c r="PW15" i="21"/>
  <c r="QC20" i="21"/>
  <c r="QB20" i="21"/>
  <c r="PZ20" i="21"/>
  <c r="PY20" i="21"/>
  <c r="PX20" i="21"/>
  <c r="PW20" i="21"/>
  <c r="QC21" i="21"/>
  <c r="QB21" i="21"/>
  <c r="PZ21" i="21"/>
  <c r="PY21" i="21"/>
  <c r="PX21" i="21"/>
  <c r="PW21" i="21"/>
  <c r="QC11" i="21"/>
  <c r="QB11" i="21"/>
  <c r="PZ11" i="21"/>
  <c r="PY11" i="21"/>
  <c r="PX11" i="21"/>
  <c r="PW11" i="21"/>
  <c r="QC10" i="21"/>
  <c r="QB10" i="21"/>
  <c r="PZ10" i="21"/>
  <c r="PY10" i="21"/>
  <c r="PX10" i="21"/>
  <c r="PW10" i="21"/>
  <c r="QC16" i="21"/>
  <c r="QB16" i="21"/>
  <c r="PZ16" i="21"/>
  <c r="PY16" i="21"/>
  <c r="PX16" i="21"/>
  <c r="PW16" i="21"/>
  <c r="QC13" i="21"/>
  <c r="QB13" i="21"/>
  <c r="PZ13" i="21"/>
  <c r="PY13" i="21"/>
  <c r="PX13" i="21"/>
  <c r="PW13" i="21"/>
  <c r="QC8" i="21"/>
  <c r="QB8" i="21"/>
  <c r="PZ8" i="21"/>
  <c r="PY8" i="21"/>
  <c r="PX8" i="21"/>
  <c r="PW8" i="21"/>
  <c r="QC7" i="21"/>
  <c r="QB7" i="21"/>
  <c r="PZ7" i="21"/>
  <c r="PY7" i="21"/>
  <c r="PX7" i="21"/>
  <c r="PW7" i="21"/>
  <c r="QC9" i="21"/>
  <c r="QB9" i="21"/>
  <c r="PZ9" i="21"/>
  <c r="PY9" i="21"/>
  <c r="PX9" i="21"/>
  <c r="PW9" i="21"/>
  <c r="QC6" i="21"/>
  <c r="QB6" i="21"/>
  <c r="PZ6" i="21"/>
  <c r="PY6" i="21"/>
  <c r="PX6" i="21"/>
  <c r="PW6" i="21"/>
  <c r="QC5" i="21"/>
  <c r="QB5" i="21"/>
  <c r="PZ5" i="21"/>
  <c r="PY5" i="21"/>
  <c r="PX5" i="21"/>
  <c r="PW5" i="21"/>
  <c r="QC4" i="21"/>
  <c r="QB4" i="21"/>
  <c r="PZ4" i="21"/>
  <c r="PY4" i="21"/>
  <c r="PX4" i="21"/>
  <c r="PW4" i="21"/>
  <c r="PA17" i="21"/>
  <c r="OZ17" i="21"/>
  <c r="OX17" i="21"/>
  <c r="OW17" i="21"/>
  <c r="OV17" i="21"/>
  <c r="OU17" i="21"/>
  <c r="PA22" i="21"/>
  <c r="OZ22" i="21"/>
  <c r="OX22" i="21"/>
  <c r="OW22" i="21"/>
  <c r="OV22" i="21"/>
  <c r="OU22" i="21"/>
  <c r="PA14" i="21"/>
  <c r="OZ14" i="21"/>
  <c r="OX14" i="21"/>
  <c r="OW14" i="21"/>
  <c r="OV14" i="21"/>
  <c r="OU14" i="21"/>
  <c r="PA18" i="21"/>
  <c r="OZ18" i="21"/>
  <c r="OX18" i="21"/>
  <c r="OW18" i="21"/>
  <c r="OV18" i="21"/>
  <c r="OU18" i="21"/>
  <c r="PA12" i="21"/>
  <c r="OZ12" i="21"/>
  <c r="OX12" i="21"/>
  <c r="OW12" i="21"/>
  <c r="OV12" i="21"/>
  <c r="OU12" i="21"/>
  <c r="PA19" i="21"/>
  <c r="OZ19" i="21"/>
  <c r="OX19" i="21"/>
  <c r="OW19" i="21"/>
  <c r="OV19" i="21"/>
  <c r="OU19" i="21"/>
  <c r="PA15" i="21"/>
  <c r="OZ15" i="21"/>
  <c r="OX15" i="21"/>
  <c r="OW15" i="21"/>
  <c r="OV15" i="21"/>
  <c r="OU15" i="21"/>
  <c r="PA20" i="21"/>
  <c r="OZ20" i="21"/>
  <c r="OX20" i="21"/>
  <c r="OW20" i="21"/>
  <c r="OV20" i="21"/>
  <c r="OU20" i="21"/>
  <c r="PA21" i="21"/>
  <c r="OZ21" i="21"/>
  <c r="OX21" i="21"/>
  <c r="OW21" i="21"/>
  <c r="OV21" i="21"/>
  <c r="OU21" i="21"/>
  <c r="PA11" i="21"/>
  <c r="OZ11" i="21"/>
  <c r="OX11" i="21"/>
  <c r="OW11" i="21"/>
  <c r="OV11" i="21"/>
  <c r="OU11" i="21"/>
  <c r="PA10" i="21"/>
  <c r="OZ10" i="21"/>
  <c r="OX10" i="21"/>
  <c r="OW10" i="21"/>
  <c r="OV10" i="21"/>
  <c r="OU10" i="21"/>
  <c r="PA16" i="21"/>
  <c r="OZ16" i="21"/>
  <c r="OX16" i="21"/>
  <c r="OW16" i="21"/>
  <c r="OV16" i="21"/>
  <c r="OU16" i="21"/>
  <c r="PA13" i="21"/>
  <c r="OZ13" i="21"/>
  <c r="OX13" i="21"/>
  <c r="OW13" i="21"/>
  <c r="OV13" i="21"/>
  <c r="OU13" i="21"/>
  <c r="PA8" i="21"/>
  <c r="OZ8" i="21"/>
  <c r="OX8" i="21"/>
  <c r="OW8" i="21"/>
  <c r="OV8" i="21"/>
  <c r="OU8" i="21"/>
  <c r="PA7" i="21"/>
  <c r="OZ7" i="21"/>
  <c r="OX7" i="21"/>
  <c r="OW7" i="21"/>
  <c r="OV7" i="21"/>
  <c r="OU7" i="21"/>
  <c r="PA9" i="21"/>
  <c r="OZ9" i="21"/>
  <c r="OX9" i="21"/>
  <c r="OW9" i="21"/>
  <c r="OV9" i="21"/>
  <c r="OU9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7" i="21"/>
  <c r="NX17" i="21"/>
  <c r="NV17" i="21"/>
  <c r="NU17" i="21"/>
  <c r="NT17" i="21"/>
  <c r="NS17" i="21"/>
  <c r="NY22" i="21"/>
  <c r="NX22" i="21"/>
  <c r="NV22" i="21"/>
  <c r="NU22" i="21"/>
  <c r="NT22" i="21"/>
  <c r="NS22" i="21"/>
  <c r="NY14" i="21"/>
  <c r="NX14" i="21"/>
  <c r="NV14" i="21"/>
  <c r="NU14" i="21"/>
  <c r="NT14" i="21"/>
  <c r="NS14" i="21"/>
  <c r="NY18" i="21"/>
  <c r="NX18" i="21"/>
  <c r="NV18" i="21"/>
  <c r="NU18" i="21"/>
  <c r="NT18" i="21"/>
  <c r="NS18" i="21"/>
  <c r="NY12" i="21"/>
  <c r="NX12" i="21"/>
  <c r="NV12" i="21"/>
  <c r="NU12" i="21"/>
  <c r="NT12" i="21"/>
  <c r="NS12" i="21"/>
  <c r="NY19" i="21"/>
  <c r="NX19" i="21"/>
  <c r="NV19" i="21"/>
  <c r="NU19" i="21"/>
  <c r="NT19" i="21"/>
  <c r="NS19" i="21"/>
  <c r="NY15" i="21"/>
  <c r="NX15" i="21"/>
  <c r="NV15" i="21"/>
  <c r="NU15" i="21"/>
  <c r="NT15" i="21"/>
  <c r="NS15" i="21"/>
  <c r="NY20" i="21"/>
  <c r="NX20" i="21"/>
  <c r="NV20" i="21"/>
  <c r="NU20" i="21"/>
  <c r="NT20" i="21"/>
  <c r="NS20" i="21"/>
  <c r="NY21" i="21"/>
  <c r="NX21" i="21"/>
  <c r="NV21" i="21"/>
  <c r="NU21" i="21"/>
  <c r="NT21" i="21"/>
  <c r="NS21" i="21"/>
  <c r="NY11" i="21"/>
  <c r="NX11" i="21"/>
  <c r="NV11" i="21"/>
  <c r="NU11" i="21"/>
  <c r="NT11" i="21"/>
  <c r="NS11" i="21"/>
  <c r="NY10" i="21"/>
  <c r="NX10" i="21"/>
  <c r="NV10" i="21"/>
  <c r="NU10" i="21"/>
  <c r="NT10" i="21"/>
  <c r="NS10" i="21"/>
  <c r="NY16" i="21"/>
  <c r="NX16" i="21"/>
  <c r="NV16" i="21"/>
  <c r="NU16" i="21"/>
  <c r="NT16" i="21"/>
  <c r="NS16" i="21"/>
  <c r="NY13" i="21"/>
  <c r="NX13" i="21"/>
  <c r="NV13" i="21"/>
  <c r="NU13" i="21"/>
  <c r="NT13" i="21"/>
  <c r="NS13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9" i="21"/>
  <c r="NX9" i="21"/>
  <c r="NV9" i="21"/>
  <c r="NU9" i="21"/>
  <c r="NT9" i="21"/>
  <c r="NS9" i="21"/>
  <c r="NY6" i="21"/>
  <c r="NX6" i="21"/>
  <c r="NV6" i="21"/>
  <c r="NU6" i="21"/>
  <c r="NT6" i="2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7" i="21"/>
  <c r="MV17" i="21"/>
  <c r="MT17" i="21"/>
  <c r="MS17" i="21"/>
  <c r="MR17" i="21"/>
  <c r="MQ17" i="21"/>
  <c r="MW22" i="21"/>
  <c r="MV22" i="21"/>
  <c r="MT22" i="21"/>
  <c r="MS22" i="21"/>
  <c r="MR22" i="21"/>
  <c r="MQ22" i="21"/>
  <c r="MW14" i="21"/>
  <c r="MV14" i="21"/>
  <c r="MT14" i="21"/>
  <c r="MS14" i="21"/>
  <c r="MR14" i="21"/>
  <c r="MQ14" i="21"/>
  <c r="MW18" i="21"/>
  <c r="MV18" i="21"/>
  <c r="MT18" i="21"/>
  <c r="MS18" i="21"/>
  <c r="MR18" i="21"/>
  <c r="MQ18" i="21"/>
  <c r="MW12" i="21"/>
  <c r="MV12" i="21"/>
  <c r="MT12" i="21"/>
  <c r="MS12" i="21"/>
  <c r="MR12" i="21"/>
  <c r="MQ12" i="21"/>
  <c r="MW19" i="21"/>
  <c r="MV19" i="21"/>
  <c r="MT19" i="21"/>
  <c r="MS19" i="21"/>
  <c r="MR19" i="21"/>
  <c r="MQ19" i="21"/>
  <c r="MW15" i="21"/>
  <c r="MV15" i="21"/>
  <c r="MT15" i="21"/>
  <c r="MS15" i="21"/>
  <c r="MR15" i="21"/>
  <c r="MQ15" i="21"/>
  <c r="MW20" i="21"/>
  <c r="MV20" i="21"/>
  <c r="MT20" i="21"/>
  <c r="MS20" i="21"/>
  <c r="MR20" i="21"/>
  <c r="MQ20" i="21"/>
  <c r="MW21" i="21"/>
  <c r="MV21" i="21"/>
  <c r="MT21" i="21"/>
  <c r="MS21" i="21"/>
  <c r="MR21" i="21"/>
  <c r="MQ21" i="21"/>
  <c r="MW11" i="21"/>
  <c r="MV11" i="21"/>
  <c r="MT11" i="21"/>
  <c r="MS11" i="21"/>
  <c r="MR11" i="21"/>
  <c r="MQ11" i="21"/>
  <c r="MW10" i="21"/>
  <c r="MV10" i="21"/>
  <c r="MT10" i="21"/>
  <c r="MS10" i="21"/>
  <c r="MR10" i="21"/>
  <c r="MQ10" i="21"/>
  <c r="MW16" i="21"/>
  <c r="MV16" i="21"/>
  <c r="MT16" i="21"/>
  <c r="MS16" i="21"/>
  <c r="MR16" i="21"/>
  <c r="MQ16" i="21"/>
  <c r="MW13" i="21"/>
  <c r="MV13" i="21"/>
  <c r="MT13" i="21"/>
  <c r="MS13" i="21"/>
  <c r="MR13" i="21"/>
  <c r="MQ13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9" i="21"/>
  <c r="MV9" i="21"/>
  <c r="MT9" i="21"/>
  <c r="MS9" i="21"/>
  <c r="MR9" i="21"/>
  <c r="MQ9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17" i="21"/>
  <c r="LT17" i="21"/>
  <c r="LR17" i="21"/>
  <c r="LQ17" i="21"/>
  <c r="LP17" i="21"/>
  <c r="LO17" i="21"/>
  <c r="LU22" i="21"/>
  <c r="LT22" i="21"/>
  <c r="LR22" i="21"/>
  <c r="LQ22" i="21"/>
  <c r="LP22" i="21"/>
  <c r="LO22" i="21"/>
  <c r="LU14" i="21"/>
  <c r="LT14" i="21"/>
  <c r="LR14" i="21"/>
  <c r="LQ14" i="21"/>
  <c r="LP14" i="21"/>
  <c r="LO14" i="21"/>
  <c r="LU18" i="21"/>
  <c r="LT18" i="21"/>
  <c r="LR18" i="21"/>
  <c r="LQ18" i="21"/>
  <c r="LP18" i="21"/>
  <c r="LO18" i="21"/>
  <c r="LU12" i="21"/>
  <c r="LT12" i="21"/>
  <c r="LR12" i="21"/>
  <c r="LQ12" i="21"/>
  <c r="LP12" i="21"/>
  <c r="LO12" i="21"/>
  <c r="LU19" i="21"/>
  <c r="LT19" i="21"/>
  <c r="LR19" i="21"/>
  <c r="LQ19" i="21"/>
  <c r="LP19" i="21"/>
  <c r="LO19" i="21"/>
  <c r="LU15" i="21"/>
  <c r="LT15" i="21"/>
  <c r="LR15" i="21"/>
  <c r="LQ15" i="21"/>
  <c r="LP15" i="21"/>
  <c r="LO15" i="21"/>
  <c r="LU20" i="21"/>
  <c r="LT20" i="21"/>
  <c r="LR20" i="21"/>
  <c r="LQ20" i="21"/>
  <c r="LP20" i="21"/>
  <c r="LO20" i="21"/>
  <c r="LU21" i="21"/>
  <c r="LT21" i="21"/>
  <c r="LR21" i="21"/>
  <c r="LQ21" i="21"/>
  <c r="LP21" i="21"/>
  <c r="LO21" i="21"/>
  <c r="LU11" i="21"/>
  <c r="LT11" i="21"/>
  <c r="LR11" i="21"/>
  <c r="LQ11" i="21"/>
  <c r="LP11" i="21"/>
  <c r="LO11" i="21"/>
  <c r="LU10" i="21"/>
  <c r="LT10" i="21"/>
  <c r="LR10" i="21"/>
  <c r="LQ10" i="21"/>
  <c r="LP10" i="21"/>
  <c r="LO10" i="21"/>
  <c r="LU16" i="21"/>
  <c r="LT16" i="21"/>
  <c r="LR16" i="21"/>
  <c r="LQ16" i="21"/>
  <c r="LP16" i="21"/>
  <c r="LO16" i="21"/>
  <c r="LU13" i="21"/>
  <c r="LT13" i="21"/>
  <c r="LR13" i="21"/>
  <c r="LQ13" i="21"/>
  <c r="LP13" i="21"/>
  <c r="LO13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9" i="21"/>
  <c r="LT9" i="21"/>
  <c r="LR9" i="21"/>
  <c r="LQ9" i="21"/>
  <c r="LP9" i="21"/>
  <c r="LO9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17" i="21"/>
  <c r="KR17" i="21"/>
  <c r="KP17" i="21"/>
  <c r="KO17" i="21"/>
  <c r="KN17" i="21"/>
  <c r="KM17" i="21"/>
  <c r="KS22" i="21"/>
  <c r="KR22" i="21"/>
  <c r="KP22" i="21"/>
  <c r="KO22" i="21"/>
  <c r="KN22" i="21"/>
  <c r="KM22" i="21"/>
  <c r="KS14" i="21"/>
  <c r="KR14" i="21"/>
  <c r="KP14" i="21"/>
  <c r="KO14" i="21"/>
  <c r="KN14" i="21"/>
  <c r="KM14" i="21"/>
  <c r="KS18" i="21"/>
  <c r="KR18" i="21"/>
  <c r="KP18" i="21"/>
  <c r="KO18" i="21"/>
  <c r="KN18" i="21"/>
  <c r="KM18" i="21"/>
  <c r="KS12" i="21"/>
  <c r="KR12" i="21"/>
  <c r="KP12" i="21"/>
  <c r="KO12" i="21"/>
  <c r="KN12" i="21"/>
  <c r="KM12" i="21"/>
  <c r="KS19" i="21"/>
  <c r="KR19" i="21"/>
  <c r="KP19" i="21"/>
  <c r="KO19" i="21"/>
  <c r="KN19" i="21"/>
  <c r="KM19" i="21"/>
  <c r="KS15" i="21"/>
  <c r="KR15" i="21"/>
  <c r="KP15" i="21"/>
  <c r="KO15" i="21"/>
  <c r="KN15" i="21"/>
  <c r="KM15" i="21"/>
  <c r="KS20" i="21"/>
  <c r="KR20" i="21"/>
  <c r="KP20" i="21"/>
  <c r="KO20" i="21"/>
  <c r="KN20" i="21"/>
  <c r="KM20" i="21"/>
  <c r="KS21" i="21"/>
  <c r="KR21" i="21"/>
  <c r="KP21" i="21"/>
  <c r="KO21" i="21"/>
  <c r="KN21" i="21"/>
  <c r="KM21" i="21"/>
  <c r="KS11" i="21"/>
  <c r="KR11" i="21"/>
  <c r="KP11" i="21"/>
  <c r="KO11" i="21"/>
  <c r="KN11" i="21"/>
  <c r="KM11" i="21"/>
  <c r="KS10" i="21"/>
  <c r="KR10" i="21"/>
  <c r="KP10" i="21"/>
  <c r="KO10" i="21"/>
  <c r="KN10" i="21"/>
  <c r="KM10" i="21"/>
  <c r="KS16" i="21"/>
  <c r="KR16" i="21"/>
  <c r="KP16" i="21"/>
  <c r="KO16" i="21"/>
  <c r="KN16" i="21"/>
  <c r="KM16" i="21"/>
  <c r="KS13" i="21"/>
  <c r="KR13" i="21"/>
  <c r="KP13" i="21"/>
  <c r="KO13" i="21"/>
  <c r="KN13" i="21"/>
  <c r="KM13" i="21"/>
  <c r="KS8" i="21"/>
  <c r="KR8" i="21"/>
  <c r="KP8" i="21"/>
  <c r="KO8" i="21"/>
  <c r="KN8" i="21"/>
  <c r="KM8" i="21"/>
  <c r="KS7" i="21"/>
  <c r="KR7" i="21"/>
  <c r="KP7" i="21"/>
  <c r="KO7" i="21"/>
  <c r="KN7" i="21"/>
  <c r="KM7" i="21"/>
  <c r="KS9" i="21"/>
  <c r="KR9" i="21"/>
  <c r="KP9" i="21"/>
  <c r="KO9" i="21"/>
  <c r="KN9" i="21"/>
  <c r="KM9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7" i="21"/>
  <c r="JP17" i="21"/>
  <c r="JN17" i="21"/>
  <c r="JM17" i="21"/>
  <c r="JL17" i="21"/>
  <c r="JK17" i="21"/>
  <c r="JQ22" i="21"/>
  <c r="JP22" i="21"/>
  <c r="JN22" i="21"/>
  <c r="JM22" i="21"/>
  <c r="JL22" i="21"/>
  <c r="JK22" i="21"/>
  <c r="JQ14" i="21"/>
  <c r="JP14" i="21"/>
  <c r="JN14" i="21"/>
  <c r="JM14" i="21"/>
  <c r="JL14" i="21"/>
  <c r="JK14" i="21"/>
  <c r="JQ18" i="21"/>
  <c r="JP18" i="21"/>
  <c r="JN18" i="21"/>
  <c r="JM18" i="21"/>
  <c r="JL18" i="21"/>
  <c r="JK18" i="21"/>
  <c r="JQ12" i="21"/>
  <c r="JP12" i="21"/>
  <c r="JN12" i="21"/>
  <c r="JM12" i="21"/>
  <c r="JL12" i="21"/>
  <c r="JK12" i="21"/>
  <c r="JQ19" i="21"/>
  <c r="JP19" i="21"/>
  <c r="JN19" i="21"/>
  <c r="JM19" i="21"/>
  <c r="JL19" i="21"/>
  <c r="JK19" i="21"/>
  <c r="JQ15" i="21"/>
  <c r="JP15" i="21"/>
  <c r="JN15" i="21"/>
  <c r="JM15" i="21"/>
  <c r="JL15" i="21"/>
  <c r="JK15" i="21"/>
  <c r="JQ20" i="21"/>
  <c r="JP20" i="21"/>
  <c r="JN20" i="21"/>
  <c r="JM20" i="21"/>
  <c r="JL20" i="21"/>
  <c r="JK20" i="21"/>
  <c r="JQ21" i="21"/>
  <c r="JP21" i="21"/>
  <c r="JN21" i="21"/>
  <c r="JM21" i="21"/>
  <c r="JL21" i="21"/>
  <c r="JK21" i="21"/>
  <c r="JQ11" i="21"/>
  <c r="JP11" i="21"/>
  <c r="JN11" i="21"/>
  <c r="JM11" i="21"/>
  <c r="JL11" i="21"/>
  <c r="JK11" i="21"/>
  <c r="JQ10" i="21"/>
  <c r="JP10" i="21"/>
  <c r="JN10" i="21"/>
  <c r="JM10" i="21"/>
  <c r="JL10" i="21"/>
  <c r="JK10" i="21"/>
  <c r="JQ16" i="21"/>
  <c r="JP16" i="21"/>
  <c r="JN16" i="21"/>
  <c r="JM16" i="21"/>
  <c r="JL16" i="21"/>
  <c r="JK16" i="21"/>
  <c r="JQ13" i="21"/>
  <c r="JP13" i="21"/>
  <c r="JN13" i="21"/>
  <c r="JM13" i="21"/>
  <c r="JL13" i="21"/>
  <c r="JK13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9" i="21"/>
  <c r="JP9" i="21"/>
  <c r="JN9" i="21"/>
  <c r="JM9" i="21"/>
  <c r="JL9" i="21"/>
  <c r="JK9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7" i="21"/>
  <c r="IN17" i="21"/>
  <c r="IL17" i="21"/>
  <c r="IK17" i="21"/>
  <c r="IJ17" i="21"/>
  <c r="II17" i="21"/>
  <c r="IO22" i="21"/>
  <c r="IN22" i="21"/>
  <c r="IL22" i="21"/>
  <c r="IK22" i="21"/>
  <c r="IJ22" i="21"/>
  <c r="II22" i="21"/>
  <c r="IO14" i="21"/>
  <c r="IN14" i="21"/>
  <c r="IL14" i="21"/>
  <c r="IK14" i="21"/>
  <c r="IJ14" i="21"/>
  <c r="II14" i="21"/>
  <c r="IO18" i="21"/>
  <c r="IN18" i="21"/>
  <c r="IL18" i="21"/>
  <c r="IK18" i="21"/>
  <c r="IJ18" i="21"/>
  <c r="II18" i="21"/>
  <c r="IO12" i="21"/>
  <c r="IN12" i="21"/>
  <c r="IL12" i="21"/>
  <c r="IK12" i="21"/>
  <c r="IJ12" i="21"/>
  <c r="II12" i="21"/>
  <c r="IO19" i="21"/>
  <c r="IN19" i="21"/>
  <c r="IL19" i="21"/>
  <c r="IK19" i="21"/>
  <c r="IJ19" i="21"/>
  <c r="II19" i="21"/>
  <c r="IO15" i="21"/>
  <c r="IN15" i="21"/>
  <c r="IL15" i="21"/>
  <c r="IK15" i="21"/>
  <c r="IJ15" i="21"/>
  <c r="II15" i="21"/>
  <c r="IO20" i="21"/>
  <c r="IN20" i="21"/>
  <c r="IL20" i="21"/>
  <c r="IK20" i="21"/>
  <c r="IJ20" i="21"/>
  <c r="II20" i="21"/>
  <c r="IO21" i="21"/>
  <c r="IN21" i="21"/>
  <c r="IL21" i="21"/>
  <c r="IK21" i="21"/>
  <c r="IJ21" i="21"/>
  <c r="II21" i="21"/>
  <c r="IO11" i="21"/>
  <c r="IN11" i="21"/>
  <c r="IL11" i="21"/>
  <c r="IK11" i="21"/>
  <c r="IJ11" i="21"/>
  <c r="II11" i="21"/>
  <c r="IO10" i="21"/>
  <c r="IN10" i="21"/>
  <c r="IL10" i="21"/>
  <c r="IK10" i="21"/>
  <c r="IJ10" i="21"/>
  <c r="II10" i="21"/>
  <c r="IO16" i="21"/>
  <c r="IN16" i="21"/>
  <c r="IL16" i="21"/>
  <c r="IK16" i="21"/>
  <c r="IJ16" i="21"/>
  <c r="II16" i="21"/>
  <c r="IO13" i="21"/>
  <c r="IN13" i="21"/>
  <c r="IL13" i="21"/>
  <c r="IK13" i="21"/>
  <c r="IJ13" i="21"/>
  <c r="II13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9" i="21"/>
  <c r="IN9" i="21"/>
  <c r="IL9" i="21"/>
  <c r="IK9" i="21"/>
  <c r="IJ9" i="21"/>
  <c r="II9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17" i="21"/>
  <c r="HL17" i="21"/>
  <c r="HJ17" i="21"/>
  <c r="HI17" i="21"/>
  <c r="HH17" i="21"/>
  <c r="HG17" i="21"/>
  <c r="HM22" i="21"/>
  <c r="HL22" i="21"/>
  <c r="HJ22" i="21"/>
  <c r="HI22" i="21"/>
  <c r="HH22" i="21"/>
  <c r="HG22" i="21"/>
  <c r="HM14" i="21"/>
  <c r="HL14" i="21"/>
  <c r="HJ14" i="21"/>
  <c r="HI14" i="21"/>
  <c r="HH14" i="21"/>
  <c r="HG14" i="21"/>
  <c r="HM18" i="21"/>
  <c r="HL18" i="21"/>
  <c r="HJ18" i="21"/>
  <c r="HI18" i="21"/>
  <c r="HH18" i="21"/>
  <c r="HG18" i="21"/>
  <c r="HM12" i="21"/>
  <c r="HL12" i="21"/>
  <c r="HJ12" i="21"/>
  <c r="HI12" i="21"/>
  <c r="HH12" i="21"/>
  <c r="HG12" i="21"/>
  <c r="HM19" i="21"/>
  <c r="HL19" i="21"/>
  <c r="HJ19" i="21"/>
  <c r="HI19" i="21"/>
  <c r="HH19" i="21"/>
  <c r="HG19" i="21"/>
  <c r="HM15" i="21"/>
  <c r="HL15" i="21"/>
  <c r="HJ15" i="21"/>
  <c r="HI15" i="21"/>
  <c r="HH15" i="21"/>
  <c r="HG15" i="21"/>
  <c r="HM20" i="21"/>
  <c r="HL20" i="21"/>
  <c r="HJ20" i="21"/>
  <c r="HI20" i="21"/>
  <c r="HH20" i="21"/>
  <c r="HG20" i="21"/>
  <c r="HM21" i="21"/>
  <c r="HL21" i="21"/>
  <c r="HJ21" i="21"/>
  <c r="HI21" i="21"/>
  <c r="HH21" i="21"/>
  <c r="HG21" i="21"/>
  <c r="HM11" i="21"/>
  <c r="HL11" i="21"/>
  <c r="HJ11" i="21"/>
  <c r="HI11" i="21"/>
  <c r="HH11" i="21"/>
  <c r="HG11" i="21"/>
  <c r="HM10" i="21"/>
  <c r="HL10" i="21"/>
  <c r="HJ10" i="21"/>
  <c r="HI10" i="21"/>
  <c r="HH10" i="21"/>
  <c r="HG10" i="21"/>
  <c r="HM16" i="21"/>
  <c r="HL16" i="21"/>
  <c r="HJ16" i="21"/>
  <c r="HI16" i="21"/>
  <c r="HH16" i="21"/>
  <c r="HG16" i="21"/>
  <c r="HM13" i="21"/>
  <c r="HL13" i="21"/>
  <c r="HJ13" i="21"/>
  <c r="HI13" i="21"/>
  <c r="HH13" i="21"/>
  <c r="HG13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9" i="21"/>
  <c r="HL9" i="21"/>
  <c r="HJ9" i="21"/>
  <c r="HI9" i="21"/>
  <c r="HH9" i="21"/>
  <c r="HG9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17" i="21"/>
  <c r="GJ17" i="21"/>
  <c r="GH17" i="21"/>
  <c r="GG17" i="21"/>
  <c r="GF17" i="21"/>
  <c r="GE17" i="21"/>
  <c r="GK22" i="21"/>
  <c r="GJ22" i="21"/>
  <c r="GH22" i="21"/>
  <c r="GG22" i="21"/>
  <c r="GF22" i="21"/>
  <c r="GE22" i="21"/>
  <c r="GK14" i="21"/>
  <c r="GJ14" i="21"/>
  <c r="GH14" i="21"/>
  <c r="GG14" i="21"/>
  <c r="GF14" i="21"/>
  <c r="GE14" i="21"/>
  <c r="GK18" i="21"/>
  <c r="GJ18" i="21"/>
  <c r="GH18" i="21"/>
  <c r="GG18" i="21"/>
  <c r="GF18" i="21"/>
  <c r="GE18" i="21"/>
  <c r="GK12" i="21"/>
  <c r="GJ12" i="21"/>
  <c r="GH12" i="21"/>
  <c r="GG12" i="21"/>
  <c r="GF12" i="21"/>
  <c r="GE12" i="21"/>
  <c r="GK19" i="21"/>
  <c r="GJ19" i="21"/>
  <c r="GH19" i="21"/>
  <c r="GG19" i="21"/>
  <c r="GF19" i="21"/>
  <c r="GE19" i="21"/>
  <c r="GK15" i="21"/>
  <c r="GJ15" i="21"/>
  <c r="GH15" i="21"/>
  <c r="GG15" i="21"/>
  <c r="GF15" i="21"/>
  <c r="GE15" i="21"/>
  <c r="GK20" i="21"/>
  <c r="GJ20" i="21"/>
  <c r="GH20" i="21"/>
  <c r="GG20" i="21"/>
  <c r="GF20" i="21"/>
  <c r="GE20" i="21"/>
  <c r="GK21" i="21"/>
  <c r="GJ21" i="21"/>
  <c r="GH21" i="21"/>
  <c r="GG21" i="21"/>
  <c r="GF21" i="21"/>
  <c r="GE21" i="21"/>
  <c r="GK11" i="21"/>
  <c r="GJ11" i="21"/>
  <c r="GH11" i="21"/>
  <c r="GG11" i="21"/>
  <c r="GF11" i="21"/>
  <c r="GE11" i="21"/>
  <c r="GK10" i="21"/>
  <c r="GJ10" i="21"/>
  <c r="GH10" i="21"/>
  <c r="GG10" i="21"/>
  <c r="GF10" i="21"/>
  <c r="GE10" i="21"/>
  <c r="GK16" i="21"/>
  <c r="GJ16" i="21"/>
  <c r="GH16" i="21"/>
  <c r="GG16" i="21"/>
  <c r="GF16" i="21"/>
  <c r="GE16" i="21"/>
  <c r="GK13" i="21"/>
  <c r="GJ13" i="21"/>
  <c r="GH13" i="21"/>
  <c r="GG13" i="21"/>
  <c r="GF13" i="21"/>
  <c r="GE13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9" i="21"/>
  <c r="GJ9" i="21"/>
  <c r="GH9" i="21"/>
  <c r="GG9" i="21"/>
  <c r="GF9" i="21"/>
  <c r="GE9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7" i="21"/>
  <c r="FH17" i="21"/>
  <c r="FF17" i="21"/>
  <c r="FE17" i="21"/>
  <c r="FD17" i="21"/>
  <c r="FC17" i="21"/>
  <c r="FI22" i="21"/>
  <c r="FH22" i="21"/>
  <c r="FF22" i="21"/>
  <c r="FE22" i="21"/>
  <c r="FD22" i="21"/>
  <c r="FC22" i="21"/>
  <c r="FI14" i="21"/>
  <c r="FH14" i="21"/>
  <c r="FF14" i="21"/>
  <c r="FE14" i="21"/>
  <c r="FD14" i="21"/>
  <c r="FC14" i="21"/>
  <c r="FI18" i="21"/>
  <c r="FH18" i="21"/>
  <c r="FF18" i="21"/>
  <c r="FE18" i="21"/>
  <c r="FD18" i="21"/>
  <c r="FC18" i="21"/>
  <c r="FI12" i="21"/>
  <c r="FH12" i="21"/>
  <c r="FF12" i="21"/>
  <c r="FE12" i="21"/>
  <c r="FD12" i="21"/>
  <c r="FC12" i="21"/>
  <c r="FI19" i="21"/>
  <c r="FH19" i="21"/>
  <c r="FF19" i="21"/>
  <c r="FE19" i="21"/>
  <c r="FD19" i="21"/>
  <c r="FC19" i="21"/>
  <c r="FI15" i="21"/>
  <c r="FH15" i="21"/>
  <c r="FF15" i="21"/>
  <c r="FE15" i="21"/>
  <c r="FD15" i="21"/>
  <c r="FC15" i="21"/>
  <c r="FI20" i="21"/>
  <c r="FH20" i="21"/>
  <c r="FF20" i="21"/>
  <c r="FE20" i="21"/>
  <c r="FD20" i="21"/>
  <c r="FC20" i="21"/>
  <c r="FI21" i="21"/>
  <c r="FH21" i="21"/>
  <c r="FF21" i="21"/>
  <c r="FE21" i="21"/>
  <c r="FD21" i="21"/>
  <c r="FC21" i="21"/>
  <c r="FI11" i="21"/>
  <c r="FH11" i="21"/>
  <c r="FF11" i="21"/>
  <c r="FE11" i="21"/>
  <c r="FD11" i="21"/>
  <c r="FC11" i="21"/>
  <c r="FI10" i="21"/>
  <c r="FH10" i="21"/>
  <c r="FF10" i="21"/>
  <c r="FE10" i="21"/>
  <c r="FD10" i="21"/>
  <c r="FC10" i="21"/>
  <c r="FI16" i="21"/>
  <c r="FH16" i="21"/>
  <c r="FF16" i="21"/>
  <c r="FE16" i="21"/>
  <c r="FD16" i="21"/>
  <c r="FC16" i="21"/>
  <c r="FI13" i="21"/>
  <c r="FH13" i="21"/>
  <c r="FF13" i="21"/>
  <c r="FE13" i="21"/>
  <c r="FD13" i="21"/>
  <c r="FC13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9" i="21"/>
  <c r="FH9" i="21"/>
  <c r="FF9" i="21"/>
  <c r="FE9" i="21"/>
  <c r="FD9" i="21"/>
  <c r="FC9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7" i="21"/>
  <c r="EF17" i="21"/>
  <c r="ED17" i="21"/>
  <c r="EC17" i="21"/>
  <c r="EB17" i="21"/>
  <c r="EA17" i="21"/>
  <c r="EG22" i="21"/>
  <c r="EF22" i="21"/>
  <c r="ED22" i="21"/>
  <c r="EC22" i="21"/>
  <c r="EB22" i="21"/>
  <c r="EA22" i="21"/>
  <c r="EG14" i="21"/>
  <c r="EF14" i="21"/>
  <c r="ED14" i="21"/>
  <c r="EC14" i="21"/>
  <c r="EB14" i="21"/>
  <c r="EA14" i="21"/>
  <c r="EG18" i="21"/>
  <c r="EF18" i="21"/>
  <c r="ED18" i="21"/>
  <c r="EC18" i="21"/>
  <c r="EB18" i="21"/>
  <c r="EA18" i="21"/>
  <c r="EG12" i="21"/>
  <c r="EF12" i="21"/>
  <c r="ED12" i="21"/>
  <c r="EC12" i="21"/>
  <c r="EB12" i="21"/>
  <c r="EA12" i="21"/>
  <c r="EG19" i="21"/>
  <c r="EF19" i="21"/>
  <c r="ED19" i="21"/>
  <c r="EC19" i="21"/>
  <c r="EB19" i="21"/>
  <c r="EA19" i="21"/>
  <c r="EG15" i="21"/>
  <c r="EF15" i="21"/>
  <c r="ED15" i="21"/>
  <c r="EC15" i="21"/>
  <c r="EB15" i="21"/>
  <c r="EA15" i="21"/>
  <c r="EG20" i="21"/>
  <c r="EF20" i="21"/>
  <c r="ED20" i="21"/>
  <c r="EC20" i="21"/>
  <c r="EB20" i="21"/>
  <c r="EA20" i="21"/>
  <c r="EG21" i="21"/>
  <c r="EF21" i="21"/>
  <c r="ED21" i="21"/>
  <c r="EC21" i="21"/>
  <c r="EB21" i="21"/>
  <c r="EA21" i="21"/>
  <c r="EG11" i="21"/>
  <c r="EF11" i="21"/>
  <c r="ED11" i="21"/>
  <c r="EC11" i="21"/>
  <c r="EB11" i="21"/>
  <c r="EA11" i="21"/>
  <c r="EG10" i="21"/>
  <c r="EF10" i="21"/>
  <c r="ED10" i="21"/>
  <c r="EC10" i="21"/>
  <c r="EB10" i="21"/>
  <c r="EA10" i="21"/>
  <c r="EG16" i="21"/>
  <c r="EF16" i="21"/>
  <c r="ED16" i="21"/>
  <c r="EC16" i="21"/>
  <c r="EB16" i="21"/>
  <c r="EA16" i="21"/>
  <c r="EG13" i="21"/>
  <c r="EF13" i="21"/>
  <c r="ED13" i="21"/>
  <c r="EC13" i="21"/>
  <c r="EB13" i="21"/>
  <c r="EA13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9" i="21"/>
  <c r="EF9" i="21"/>
  <c r="ED9" i="21"/>
  <c r="EC9" i="21"/>
  <c r="EB9" i="21"/>
  <c r="EA9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SG24" i="19"/>
  <c r="SF24" i="19"/>
  <c r="SD24" i="19"/>
  <c r="SC24" i="19"/>
  <c r="SB24" i="19"/>
  <c r="SA24" i="19"/>
  <c r="SG26" i="19"/>
  <c r="SF26" i="19"/>
  <c r="SD26" i="19"/>
  <c r="SC26" i="19"/>
  <c r="SB26" i="19"/>
  <c r="SA26" i="19"/>
  <c r="SG19" i="19"/>
  <c r="SF19" i="19"/>
  <c r="SD19" i="19"/>
  <c r="SC19" i="19"/>
  <c r="SB19" i="19"/>
  <c r="SA19" i="19"/>
  <c r="SG25" i="19"/>
  <c r="SF25" i="19"/>
  <c r="SD25" i="19"/>
  <c r="SC25" i="19"/>
  <c r="SB25" i="19"/>
  <c r="SA25" i="19"/>
  <c r="SG18" i="19"/>
  <c r="SF18" i="19"/>
  <c r="SD18" i="19"/>
  <c r="SC18" i="19"/>
  <c r="SB18" i="19"/>
  <c r="SA18" i="19"/>
  <c r="SG21" i="19"/>
  <c r="SF21" i="19"/>
  <c r="SD21" i="19"/>
  <c r="SC21" i="19"/>
  <c r="SB21" i="19"/>
  <c r="SA21" i="19"/>
  <c r="SG27" i="19"/>
  <c r="SF27" i="19"/>
  <c r="SD27" i="19"/>
  <c r="SC27" i="19"/>
  <c r="SB27" i="19"/>
  <c r="SA27" i="19"/>
  <c r="SG23" i="19"/>
  <c r="SF23" i="19"/>
  <c r="SD23" i="19"/>
  <c r="SC23" i="19"/>
  <c r="SB23" i="19"/>
  <c r="SA23" i="19"/>
  <c r="SG20" i="19"/>
  <c r="SF20" i="19"/>
  <c r="SD20" i="19"/>
  <c r="SC20" i="19"/>
  <c r="SB20" i="19"/>
  <c r="SA20" i="19"/>
  <c r="SG17" i="19"/>
  <c r="SF17" i="19"/>
  <c r="SD17" i="19"/>
  <c r="SC17" i="19"/>
  <c r="SB17" i="19"/>
  <c r="SA17" i="19"/>
  <c r="SG9" i="19"/>
  <c r="SF9" i="19"/>
  <c r="SD9" i="19"/>
  <c r="SC9" i="19"/>
  <c r="SB9" i="19"/>
  <c r="SA9" i="19"/>
  <c r="SG14" i="19"/>
  <c r="SF14" i="19"/>
  <c r="SD14" i="19"/>
  <c r="SC14" i="19"/>
  <c r="SB14" i="19"/>
  <c r="SA14" i="19"/>
  <c r="SG22" i="19"/>
  <c r="SF22" i="19"/>
  <c r="SD22" i="19"/>
  <c r="SC22" i="19"/>
  <c r="SB22" i="19"/>
  <c r="SA22" i="19"/>
  <c r="SG15" i="19"/>
  <c r="SF15" i="19"/>
  <c r="SD15" i="19"/>
  <c r="SC15" i="19"/>
  <c r="SB15" i="19"/>
  <c r="SA15" i="19"/>
  <c r="SG13" i="19"/>
  <c r="SF13" i="19"/>
  <c r="SD13" i="19"/>
  <c r="SC13" i="19"/>
  <c r="SB13" i="19"/>
  <c r="SA13" i="19"/>
  <c r="SG16" i="19"/>
  <c r="SF16" i="19"/>
  <c r="SD16" i="19"/>
  <c r="SC16" i="19"/>
  <c r="SB16" i="19"/>
  <c r="SA16" i="19"/>
  <c r="SG12" i="19"/>
  <c r="SF12" i="19"/>
  <c r="SD12" i="19"/>
  <c r="SC12" i="19"/>
  <c r="SB12" i="19"/>
  <c r="SA12" i="19"/>
  <c r="SG11" i="19"/>
  <c r="SF11" i="19"/>
  <c r="SD11" i="19"/>
  <c r="SC11" i="19"/>
  <c r="SB11" i="19"/>
  <c r="SA11" i="19"/>
  <c r="SG6" i="19"/>
  <c r="SF6" i="19"/>
  <c r="SD6" i="19"/>
  <c r="SC6" i="19"/>
  <c r="SB6" i="19"/>
  <c r="SA6" i="19"/>
  <c r="SG10" i="19"/>
  <c r="SF10" i="19"/>
  <c r="SD10" i="19"/>
  <c r="SC10" i="19"/>
  <c r="SB10" i="19"/>
  <c r="SA10" i="19"/>
  <c r="SG8" i="19"/>
  <c r="SF8" i="19"/>
  <c r="SD8" i="19"/>
  <c r="SC8" i="19"/>
  <c r="SB8" i="19"/>
  <c r="SA8" i="19"/>
  <c r="SG7" i="19"/>
  <c r="SF7" i="19"/>
  <c r="SD7" i="19"/>
  <c r="SC7" i="19"/>
  <c r="SB7" i="19"/>
  <c r="SA7" i="19"/>
  <c r="SG5" i="19"/>
  <c r="SF5" i="19"/>
  <c r="SD5" i="19"/>
  <c r="SC5" i="19"/>
  <c r="SB5" i="19"/>
  <c r="SA5" i="19"/>
  <c r="SG4" i="19"/>
  <c r="SF4" i="19"/>
  <c r="SD4" i="19"/>
  <c r="SC4" i="19"/>
  <c r="SB4" i="19"/>
  <c r="SA4" i="19"/>
  <c r="RE24" i="19"/>
  <c r="RD24" i="19"/>
  <c r="RB24" i="19"/>
  <c r="RA24" i="19"/>
  <c r="QZ24" i="19"/>
  <c r="QY24" i="19"/>
  <c r="RE26" i="19"/>
  <c r="RD26" i="19"/>
  <c r="RB26" i="19"/>
  <c r="RA26" i="19"/>
  <c r="QZ26" i="19"/>
  <c r="QY26" i="19"/>
  <c r="RE19" i="19"/>
  <c r="RD19" i="19"/>
  <c r="RB19" i="19"/>
  <c r="RA19" i="19"/>
  <c r="QZ19" i="19"/>
  <c r="QY19" i="19"/>
  <c r="RE25" i="19"/>
  <c r="RD25" i="19"/>
  <c r="RB25" i="19"/>
  <c r="RA25" i="19"/>
  <c r="QZ25" i="19"/>
  <c r="QY25" i="19"/>
  <c r="RE18" i="19"/>
  <c r="RD18" i="19"/>
  <c r="RB18" i="19"/>
  <c r="RA18" i="19"/>
  <c r="QZ18" i="19"/>
  <c r="QY18" i="19"/>
  <c r="RE21" i="19"/>
  <c r="RD21" i="19"/>
  <c r="RB21" i="19"/>
  <c r="RA21" i="19"/>
  <c r="QZ21" i="19"/>
  <c r="QY21" i="19"/>
  <c r="RE27" i="19"/>
  <c r="RD27" i="19"/>
  <c r="RB27" i="19"/>
  <c r="RA27" i="19"/>
  <c r="QZ27" i="19"/>
  <c r="QY27" i="19"/>
  <c r="RE23" i="19"/>
  <c r="RD23" i="19"/>
  <c r="RB23" i="19"/>
  <c r="RA23" i="19"/>
  <c r="QZ23" i="19"/>
  <c r="QY23" i="19"/>
  <c r="RE20" i="19"/>
  <c r="RD20" i="19"/>
  <c r="RB20" i="19"/>
  <c r="RA20" i="19"/>
  <c r="QZ20" i="19"/>
  <c r="QY20" i="19"/>
  <c r="RE17" i="19"/>
  <c r="RD17" i="19"/>
  <c r="RB17" i="19"/>
  <c r="RA17" i="19"/>
  <c r="QZ17" i="19"/>
  <c r="QY17" i="19"/>
  <c r="RE9" i="19"/>
  <c r="RD9" i="19"/>
  <c r="RB9" i="19"/>
  <c r="RA9" i="19"/>
  <c r="QZ9" i="19"/>
  <c r="QY9" i="19"/>
  <c r="RE14" i="19"/>
  <c r="RD14" i="19"/>
  <c r="RB14" i="19"/>
  <c r="RA14" i="19"/>
  <c r="QZ14" i="19"/>
  <c r="QY14" i="19"/>
  <c r="RE22" i="19"/>
  <c r="RD22" i="19"/>
  <c r="RB22" i="19"/>
  <c r="RA22" i="19"/>
  <c r="QZ22" i="19"/>
  <c r="QY22" i="19"/>
  <c r="RE15" i="19"/>
  <c r="RD15" i="19"/>
  <c r="RB15" i="19"/>
  <c r="RA15" i="19"/>
  <c r="QZ15" i="19"/>
  <c r="QY15" i="19"/>
  <c r="RE13" i="19"/>
  <c r="RD13" i="19"/>
  <c r="RB13" i="19"/>
  <c r="RA13" i="19"/>
  <c r="QZ13" i="19"/>
  <c r="QY13" i="19"/>
  <c r="RE16" i="19"/>
  <c r="RD16" i="19"/>
  <c r="RB16" i="19"/>
  <c r="RA16" i="19"/>
  <c r="QZ16" i="19"/>
  <c r="QY16" i="19"/>
  <c r="RE12" i="19"/>
  <c r="RD12" i="19"/>
  <c r="RB12" i="19"/>
  <c r="RA12" i="19"/>
  <c r="QZ12" i="19"/>
  <c r="QY12" i="19"/>
  <c r="RE11" i="19"/>
  <c r="RD11" i="19"/>
  <c r="RB11" i="19"/>
  <c r="RA11" i="19"/>
  <c r="QZ11" i="19"/>
  <c r="QY11" i="19"/>
  <c r="RE6" i="19"/>
  <c r="RD6" i="19"/>
  <c r="RB6" i="19"/>
  <c r="RA6" i="19"/>
  <c r="QZ6" i="19"/>
  <c r="QY6" i="19"/>
  <c r="RE10" i="19"/>
  <c r="RD10" i="19"/>
  <c r="RB10" i="19"/>
  <c r="RA10" i="19"/>
  <c r="QZ10" i="19"/>
  <c r="QY10" i="19"/>
  <c r="RE8" i="19"/>
  <c r="RD8" i="19"/>
  <c r="RB8" i="19"/>
  <c r="RA8" i="19"/>
  <c r="QZ8" i="19"/>
  <c r="QY8" i="19"/>
  <c r="RE7" i="19"/>
  <c r="RD7" i="19"/>
  <c r="RB7" i="19"/>
  <c r="RA7" i="19"/>
  <c r="QZ7" i="19"/>
  <c r="QY7" i="19"/>
  <c r="RE5" i="19"/>
  <c r="RD5" i="19"/>
  <c r="RB5" i="19"/>
  <c r="RA5" i="19"/>
  <c r="QZ5" i="19"/>
  <c r="QY5" i="19"/>
  <c r="RE4" i="19"/>
  <c r="RD4" i="19"/>
  <c r="RB4" i="19"/>
  <c r="RA4" i="19"/>
  <c r="QZ4" i="19"/>
  <c r="QY4" i="19"/>
  <c r="QC24" i="19"/>
  <c r="QB24" i="19"/>
  <c r="PZ24" i="19"/>
  <c r="PY24" i="19"/>
  <c r="PX24" i="19"/>
  <c r="PW24" i="19"/>
  <c r="QC26" i="19"/>
  <c r="QB26" i="19"/>
  <c r="PZ26" i="19"/>
  <c r="PY26" i="19"/>
  <c r="PX26" i="19"/>
  <c r="PW26" i="19"/>
  <c r="QC19" i="19"/>
  <c r="QB19" i="19"/>
  <c r="PZ19" i="19"/>
  <c r="PY19" i="19"/>
  <c r="PX19" i="19"/>
  <c r="PW19" i="19"/>
  <c r="QC25" i="19"/>
  <c r="QB25" i="19"/>
  <c r="PZ25" i="19"/>
  <c r="PY25" i="19"/>
  <c r="PX25" i="19"/>
  <c r="PW25" i="19"/>
  <c r="QC18" i="19"/>
  <c r="QB18" i="19"/>
  <c r="PZ18" i="19"/>
  <c r="PY18" i="19"/>
  <c r="PX18" i="19"/>
  <c r="PW18" i="19"/>
  <c r="QC21" i="19"/>
  <c r="QB21" i="19"/>
  <c r="PZ21" i="19"/>
  <c r="PY21" i="19"/>
  <c r="PX21" i="19"/>
  <c r="PW21" i="19"/>
  <c r="QC27" i="19"/>
  <c r="QB27" i="19"/>
  <c r="PZ27" i="19"/>
  <c r="PY27" i="19"/>
  <c r="PX27" i="19"/>
  <c r="PW27" i="19"/>
  <c r="QC23" i="19"/>
  <c r="QB23" i="19"/>
  <c r="PZ23" i="19"/>
  <c r="PY23" i="19"/>
  <c r="PX23" i="19"/>
  <c r="PW23" i="19"/>
  <c r="QC20" i="19"/>
  <c r="QB20" i="19"/>
  <c r="PZ20" i="19"/>
  <c r="PY20" i="19"/>
  <c r="PX20" i="19"/>
  <c r="PW20" i="19"/>
  <c r="QC17" i="19"/>
  <c r="QB17" i="19"/>
  <c r="PZ17" i="19"/>
  <c r="PY17" i="19"/>
  <c r="PX17" i="19"/>
  <c r="PW17" i="19"/>
  <c r="QC9" i="19"/>
  <c r="QB9" i="19"/>
  <c r="PZ9" i="19"/>
  <c r="PY9" i="19"/>
  <c r="PX9" i="19"/>
  <c r="PW9" i="19"/>
  <c r="QC14" i="19"/>
  <c r="QB14" i="19"/>
  <c r="PZ14" i="19"/>
  <c r="PY14" i="19"/>
  <c r="PX14" i="19"/>
  <c r="PW14" i="19"/>
  <c r="QC22" i="19"/>
  <c r="QB22" i="19"/>
  <c r="PZ22" i="19"/>
  <c r="PY22" i="19"/>
  <c r="PX22" i="19"/>
  <c r="PW22" i="19"/>
  <c r="QC15" i="19"/>
  <c r="QB15" i="19"/>
  <c r="PZ15" i="19"/>
  <c r="PY15" i="19"/>
  <c r="PX15" i="19"/>
  <c r="PW15" i="19"/>
  <c r="QC13" i="19"/>
  <c r="QB13" i="19"/>
  <c r="PZ13" i="19"/>
  <c r="PY13" i="19"/>
  <c r="PX13" i="19"/>
  <c r="PW13" i="19"/>
  <c r="QC16" i="19"/>
  <c r="QB16" i="19"/>
  <c r="PZ16" i="19"/>
  <c r="PY16" i="19"/>
  <c r="PX16" i="19"/>
  <c r="PW16" i="19"/>
  <c r="QC12" i="19"/>
  <c r="QB12" i="19"/>
  <c r="PZ12" i="19"/>
  <c r="PY12" i="19"/>
  <c r="PX12" i="19"/>
  <c r="PW12" i="19"/>
  <c r="QC11" i="19"/>
  <c r="QB11" i="19"/>
  <c r="PZ11" i="19"/>
  <c r="PY11" i="19"/>
  <c r="PX11" i="19"/>
  <c r="PW11" i="19"/>
  <c r="QC6" i="19"/>
  <c r="QB6" i="19"/>
  <c r="PZ6" i="19"/>
  <c r="PY6" i="19"/>
  <c r="PX6" i="19"/>
  <c r="PW6" i="19"/>
  <c r="QC10" i="19"/>
  <c r="QB10" i="19"/>
  <c r="PZ10" i="19"/>
  <c r="PY10" i="19"/>
  <c r="PX10" i="19"/>
  <c r="PW10" i="19"/>
  <c r="QC8" i="19"/>
  <c r="QB8" i="19"/>
  <c r="PZ8" i="19"/>
  <c r="PY8" i="19"/>
  <c r="PX8" i="19"/>
  <c r="PW8" i="19"/>
  <c r="QC7" i="19"/>
  <c r="QB7" i="19"/>
  <c r="PZ7" i="19"/>
  <c r="PY7" i="19"/>
  <c r="PX7" i="19"/>
  <c r="PW7" i="19"/>
  <c r="QC5" i="19"/>
  <c r="QB5" i="19"/>
  <c r="PZ5" i="19"/>
  <c r="PY5" i="19"/>
  <c r="PX5" i="19"/>
  <c r="PW5" i="19"/>
  <c r="QC4" i="19"/>
  <c r="QB4" i="19"/>
  <c r="PZ4" i="19"/>
  <c r="PY4" i="19"/>
  <c r="PX4" i="19"/>
  <c r="PW4" i="19"/>
  <c r="PA24" i="19"/>
  <c r="OZ24" i="19"/>
  <c r="OX24" i="19"/>
  <c r="OW24" i="19"/>
  <c r="OV24" i="19"/>
  <c r="OU24" i="19"/>
  <c r="PA26" i="19"/>
  <c r="OZ26" i="19"/>
  <c r="OX26" i="19"/>
  <c r="OW26" i="19"/>
  <c r="OV26" i="19"/>
  <c r="OU26" i="19"/>
  <c r="PA19" i="19"/>
  <c r="OZ19" i="19"/>
  <c r="OX19" i="19"/>
  <c r="OW19" i="19"/>
  <c r="OV19" i="19"/>
  <c r="OU19" i="19"/>
  <c r="PA25" i="19"/>
  <c r="OZ25" i="19"/>
  <c r="OX25" i="19"/>
  <c r="OW25" i="19"/>
  <c r="OV25" i="19"/>
  <c r="OU25" i="19"/>
  <c r="PA18" i="19"/>
  <c r="OZ18" i="19"/>
  <c r="OX18" i="19"/>
  <c r="OW18" i="19"/>
  <c r="OV18" i="19"/>
  <c r="OU18" i="19"/>
  <c r="PA21" i="19"/>
  <c r="OZ21" i="19"/>
  <c r="OX21" i="19"/>
  <c r="OW21" i="19"/>
  <c r="OV21" i="19"/>
  <c r="OU21" i="19"/>
  <c r="PA27" i="19"/>
  <c r="OZ27" i="19"/>
  <c r="OX27" i="19"/>
  <c r="OW27" i="19"/>
  <c r="OV27" i="19"/>
  <c r="OU27" i="19"/>
  <c r="PA23" i="19"/>
  <c r="OZ23" i="19"/>
  <c r="OX23" i="19"/>
  <c r="OW23" i="19"/>
  <c r="OV23" i="19"/>
  <c r="OU23" i="19"/>
  <c r="PA20" i="19"/>
  <c r="OZ20" i="19"/>
  <c r="OX20" i="19"/>
  <c r="OW20" i="19"/>
  <c r="OV20" i="19"/>
  <c r="OU20" i="19"/>
  <c r="PA17" i="19"/>
  <c r="OZ17" i="19"/>
  <c r="OX17" i="19"/>
  <c r="OW17" i="19"/>
  <c r="OV17" i="19"/>
  <c r="OU17" i="19"/>
  <c r="PA9" i="19"/>
  <c r="OZ9" i="19"/>
  <c r="OX9" i="19"/>
  <c r="OW9" i="19"/>
  <c r="OV9" i="19"/>
  <c r="OU9" i="19"/>
  <c r="PA14" i="19"/>
  <c r="OZ14" i="19"/>
  <c r="OX14" i="19"/>
  <c r="OW14" i="19"/>
  <c r="OV14" i="19"/>
  <c r="OU14" i="19"/>
  <c r="PA22" i="19"/>
  <c r="OZ22" i="19"/>
  <c r="OX22" i="19"/>
  <c r="OW22" i="19"/>
  <c r="OV22" i="19"/>
  <c r="OU22" i="19"/>
  <c r="PA15" i="19"/>
  <c r="OZ15" i="19"/>
  <c r="OX15" i="19"/>
  <c r="OW15" i="19"/>
  <c r="OV15" i="19"/>
  <c r="OU15" i="19"/>
  <c r="PA13" i="19"/>
  <c r="OZ13" i="19"/>
  <c r="OX13" i="19"/>
  <c r="OW13" i="19"/>
  <c r="OV13" i="19"/>
  <c r="OU13" i="19"/>
  <c r="PA16" i="19"/>
  <c r="OZ16" i="19"/>
  <c r="OX16" i="19"/>
  <c r="OW16" i="19"/>
  <c r="OV16" i="19"/>
  <c r="OU16" i="19"/>
  <c r="PA12" i="19"/>
  <c r="OZ12" i="19"/>
  <c r="OX12" i="19"/>
  <c r="OW12" i="19"/>
  <c r="OV12" i="19"/>
  <c r="OU12" i="19"/>
  <c r="PA11" i="19"/>
  <c r="OZ11" i="19"/>
  <c r="OX11" i="19"/>
  <c r="OW11" i="19"/>
  <c r="OV11" i="19"/>
  <c r="OU11" i="19"/>
  <c r="PA6" i="19"/>
  <c r="OZ6" i="19"/>
  <c r="OX6" i="19"/>
  <c r="OW6" i="19"/>
  <c r="OV6" i="19"/>
  <c r="OU6" i="19"/>
  <c r="PA10" i="19"/>
  <c r="OZ10" i="19"/>
  <c r="OX10" i="19"/>
  <c r="OW10" i="19"/>
  <c r="OV10" i="19"/>
  <c r="OU10" i="19"/>
  <c r="PA8" i="19"/>
  <c r="OZ8" i="19"/>
  <c r="OX8" i="19"/>
  <c r="OW8" i="19"/>
  <c r="OV8" i="19"/>
  <c r="OU8" i="19"/>
  <c r="PA7" i="19"/>
  <c r="OZ7" i="19"/>
  <c r="OX7" i="19"/>
  <c r="OW7" i="19"/>
  <c r="OV7" i="19"/>
  <c r="OU7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24" i="19"/>
  <c r="NX24" i="19"/>
  <c r="NV24" i="19"/>
  <c r="NU24" i="19"/>
  <c r="NT24" i="19"/>
  <c r="NS24" i="19"/>
  <c r="NY26" i="19"/>
  <c r="NX26" i="19"/>
  <c r="NV26" i="19"/>
  <c r="NU26" i="19"/>
  <c r="NT26" i="19"/>
  <c r="NS26" i="19"/>
  <c r="NY19" i="19"/>
  <c r="NX19" i="19"/>
  <c r="NV19" i="19"/>
  <c r="NU19" i="19"/>
  <c r="NT19" i="19"/>
  <c r="NS19" i="19"/>
  <c r="NY25" i="19"/>
  <c r="NX25" i="19"/>
  <c r="NV25" i="19"/>
  <c r="NU25" i="19"/>
  <c r="NT25" i="19"/>
  <c r="NS25" i="19"/>
  <c r="NY18" i="19"/>
  <c r="NX18" i="19"/>
  <c r="NV18" i="19"/>
  <c r="NU18" i="19"/>
  <c r="NT18" i="19"/>
  <c r="NS18" i="19"/>
  <c r="NY21" i="19"/>
  <c r="NX21" i="19"/>
  <c r="NV21" i="19"/>
  <c r="NU21" i="19"/>
  <c r="NT21" i="19"/>
  <c r="NS21" i="19"/>
  <c r="NY27" i="19"/>
  <c r="NX27" i="19"/>
  <c r="NV27" i="19"/>
  <c r="NU27" i="19"/>
  <c r="NT27" i="19"/>
  <c r="NS27" i="19"/>
  <c r="NY23" i="19"/>
  <c r="NX23" i="19"/>
  <c r="NV23" i="19"/>
  <c r="NU23" i="19"/>
  <c r="NT23" i="19"/>
  <c r="NS23" i="19"/>
  <c r="NY20" i="19"/>
  <c r="NX20" i="19"/>
  <c r="NV20" i="19"/>
  <c r="NU20" i="19"/>
  <c r="NT20" i="19"/>
  <c r="NS20" i="19"/>
  <c r="NY17" i="19"/>
  <c r="NX17" i="19"/>
  <c r="NV17" i="19"/>
  <c r="NU17" i="19"/>
  <c r="NT17" i="19"/>
  <c r="NS17" i="19"/>
  <c r="NY9" i="19"/>
  <c r="NX9" i="19"/>
  <c r="NV9" i="19"/>
  <c r="NU9" i="19"/>
  <c r="NT9" i="19"/>
  <c r="NS9" i="19"/>
  <c r="NY14" i="19"/>
  <c r="NX14" i="19"/>
  <c r="NV14" i="19"/>
  <c r="NU14" i="19"/>
  <c r="NT14" i="19"/>
  <c r="NS14" i="19"/>
  <c r="NY22" i="19"/>
  <c r="NX22" i="19"/>
  <c r="NV22" i="19"/>
  <c r="NU22" i="19"/>
  <c r="NT22" i="19"/>
  <c r="NS22" i="19"/>
  <c r="NY15" i="19"/>
  <c r="NX15" i="19"/>
  <c r="NV15" i="19"/>
  <c r="NU15" i="19"/>
  <c r="NT15" i="19"/>
  <c r="NS15" i="19"/>
  <c r="NY13" i="19"/>
  <c r="NX13" i="19"/>
  <c r="NV13" i="19"/>
  <c r="NU13" i="19"/>
  <c r="NT13" i="19"/>
  <c r="NS13" i="19"/>
  <c r="NY16" i="19"/>
  <c r="NX16" i="19"/>
  <c r="NV16" i="19"/>
  <c r="NU16" i="19"/>
  <c r="NT16" i="19"/>
  <c r="NS16" i="19"/>
  <c r="NY12" i="19"/>
  <c r="NX12" i="19"/>
  <c r="NV12" i="19"/>
  <c r="NU12" i="19"/>
  <c r="NT12" i="19"/>
  <c r="NS12" i="19"/>
  <c r="NY11" i="19"/>
  <c r="NX11" i="19"/>
  <c r="NV11" i="19"/>
  <c r="NU11" i="19"/>
  <c r="NT11" i="19"/>
  <c r="NS11" i="19"/>
  <c r="NY6" i="19"/>
  <c r="NX6" i="19"/>
  <c r="NV6" i="19"/>
  <c r="NU6" i="19"/>
  <c r="NT6" i="19"/>
  <c r="NS6" i="19"/>
  <c r="NY10" i="19"/>
  <c r="NX10" i="19"/>
  <c r="NV10" i="19"/>
  <c r="NU10" i="19"/>
  <c r="NT10" i="19"/>
  <c r="NS10" i="19"/>
  <c r="NY8" i="19"/>
  <c r="NX8" i="19"/>
  <c r="NV8" i="19"/>
  <c r="NU8" i="19"/>
  <c r="NT8" i="19"/>
  <c r="NS8" i="19"/>
  <c r="NY7" i="19"/>
  <c r="NX7" i="19"/>
  <c r="NV7" i="19"/>
  <c r="NU7" i="19"/>
  <c r="NT7" i="19"/>
  <c r="NS7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24" i="19"/>
  <c r="MV24" i="19"/>
  <c r="MT24" i="19"/>
  <c r="MS24" i="19"/>
  <c r="MR24" i="19"/>
  <c r="MQ24" i="19"/>
  <c r="MW26" i="19"/>
  <c r="MV26" i="19"/>
  <c r="MT26" i="19"/>
  <c r="MS26" i="19"/>
  <c r="MR26" i="19"/>
  <c r="MQ26" i="19"/>
  <c r="MW19" i="19"/>
  <c r="MV19" i="19"/>
  <c r="MT19" i="19"/>
  <c r="MS19" i="19"/>
  <c r="MR19" i="19"/>
  <c r="MQ19" i="19"/>
  <c r="MW25" i="19"/>
  <c r="MV25" i="19"/>
  <c r="MT25" i="19"/>
  <c r="MS25" i="19"/>
  <c r="MR25" i="19"/>
  <c r="MQ25" i="19"/>
  <c r="MW18" i="19"/>
  <c r="MV18" i="19"/>
  <c r="MT18" i="19"/>
  <c r="MS18" i="19"/>
  <c r="MR18" i="19"/>
  <c r="MQ18" i="19"/>
  <c r="MW21" i="19"/>
  <c r="MV21" i="19"/>
  <c r="MT21" i="19"/>
  <c r="MS21" i="19"/>
  <c r="MR21" i="19"/>
  <c r="MQ21" i="19"/>
  <c r="MW27" i="19"/>
  <c r="MV27" i="19"/>
  <c r="MT27" i="19"/>
  <c r="MS27" i="19"/>
  <c r="MR27" i="19"/>
  <c r="MQ27" i="19"/>
  <c r="MW23" i="19"/>
  <c r="MV23" i="19"/>
  <c r="MT23" i="19"/>
  <c r="MS23" i="19"/>
  <c r="MR23" i="19"/>
  <c r="MQ23" i="19"/>
  <c r="MW20" i="19"/>
  <c r="MV20" i="19"/>
  <c r="MT20" i="19"/>
  <c r="MS20" i="19"/>
  <c r="MR20" i="19"/>
  <c r="MQ20" i="19"/>
  <c r="MW17" i="19"/>
  <c r="MV17" i="19"/>
  <c r="MT17" i="19"/>
  <c r="MS17" i="19"/>
  <c r="MR17" i="19"/>
  <c r="MQ17" i="19"/>
  <c r="MW9" i="19"/>
  <c r="MV9" i="19"/>
  <c r="MT9" i="19"/>
  <c r="MS9" i="19"/>
  <c r="MR9" i="19"/>
  <c r="MQ9" i="19"/>
  <c r="MW14" i="19"/>
  <c r="MV14" i="19"/>
  <c r="MT14" i="19"/>
  <c r="MS14" i="19"/>
  <c r="MR14" i="19"/>
  <c r="MQ14" i="19"/>
  <c r="MW22" i="19"/>
  <c r="MV22" i="19"/>
  <c r="MT22" i="19"/>
  <c r="MS22" i="19"/>
  <c r="MR22" i="19"/>
  <c r="MQ22" i="19"/>
  <c r="MW15" i="19"/>
  <c r="MV15" i="19"/>
  <c r="MT15" i="19"/>
  <c r="MS15" i="19"/>
  <c r="MR15" i="19"/>
  <c r="MQ15" i="19"/>
  <c r="MW13" i="19"/>
  <c r="MV13" i="19"/>
  <c r="MT13" i="19"/>
  <c r="MS13" i="19"/>
  <c r="MR13" i="19"/>
  <c r="MQ13" i="19"/>
  <c r="MW16" i="19"/>
  <c r="MV16" i="19"/>
  <c r="MT16" i="19"/>
  <c r="MS16" i="19"/>
  <c r="MR16" i="19"/>
  <c r="MQ16" i="19"/>
  <c r="MW12" i="19"/>
  <c r="MV12" i="19"/>
  <c r="MT12" i="19"/>
  <c r="MS12" i="19"/>
  <c r="MR12" i="19"/>
  <c r="MQ12" i="19"/>
  <c r="MW11" i="19"/>
  <c r="MV11" i="19"/>
  <c r="MT11" i="19"/>
  <c r="MS11" i="19"/>
  <c r="MR11" i="19"/>
  <c r="MQ11" i="19"/>
  <c r="MW6" i="19"/>
  <c r="MV6" i="19"/>
  <c r="MT6" i="19"/>
  <c r="MS6" i="19"/>
  <c r="MR6" i="19"/>
  <c r="MQ6" i="19"/>
  <c r="MW10" i="19"/>
  <c r="MV10" i="19"/>
  <c r="MT10" i="19"/>
  <c r="MS10" i="19"/>
  <c r="MR10" i="19"/>
  <c r="MQ10" i="19"/>
  <c r="MW8" i="19"/>
  <c r="MV8" i="19"/>
  <c r="MT8" i="19"/>
  <c r="MS8" i="19"/>
  <c r="MR8" i="19"/>
  <c r="MQ8" i="19"/>
  <c r="MW7" i="19"/>
  <c r="MV7" i="19"/>
  <c r="MT7" i="19"/>
  <c r="MS7" i="19"/>
  <c r="MR7" i="19"/>
  <c r="MQ7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24" i="19"/>
  <c r="LT24" i="19"/>
  <c r="LR24" i="19"/>
  <c r="LQ24" i="19"/>
  <c r="LP24" i="19"/>
  <c r="LO24" i="19"/>
  <c r="LU26" i="19"/>
  <c r="LT26" i="19"/>
  <c r="LR26" i="19"/>
  <c r="LQ26" i="19"/>
  <c r="LP26" i="19"/>
  <c r="LO26" i="19"/>
  <c r="LU19" i="19"/>
  <c r="LT19" i="19"/>
  <c r="LR19" i="19"/>
  <c r="LQ19" i="19"/>
  <c r="LP19" i="19"/>
  <c r="LO19" i="19"/>
  <c r="LU25" i="19"/>
  <c r="LT25" i="19"/>
  <c r="LR25" i="19"/>
  <c r="LQ25" i="19"/>
  <c r="LP25" i="19"/>
  <c r="LO25" i="19"/>
  <c r="LU18" i="19"/>
  <c r="LT18" i="19"/>
  <c r="LR18" i="19"/>
  <c r="LQ18" i="19"/>
  <c r="LP18" i="19"/>
  <c r="LO18" i="19"/>
  <c r="LU21" i="19"/>
  <c r="LT21" i="19"/>
  <c r="LR21" i="19"/>
  <c r="LQ21" i="19"/>
  <c r="LP21" i="19"/>
  <c r="LO21" i="19"/>
  <c r="LU27" i="19"/>
  <c r="LT27" i="19"/>
  <c r="LR27" i="19"/>
  <c r="LQ27" i="19"/>
  <c r="LP27" i="19"/>
  <c r="LO27" i="19"/>
  <c r="LU23" i="19"/>
  <c r="LT23" i="19"/>
  <c r="LR23" i="19"/>
  <c r="LQ23" i="19"/>
  <c r="LP23" i="19"/>
  <c r="LO23" i="19"/>
  <c r="LU20" i="19"/>
  <c r="LT20" i="19"/>
  <c r="LR20" i="19"/>
  <c r="LQ20" i="19"/>
  <c r="LP20" i="19"/>
  <c r="LO20" i="19"/>
  <c r="LU17" i="19"/>
  <c r="LT17" i="19"/>
  <c r="LR17" i="19"/>
  <c r="LQ17" i="19"/>
  <c r="LP17" i="19"/>
  <c r="LO17" i="19"/>
  <c r="LU9" i="19"/>
  <c r="LT9" i="19"/>
  <c r="LR9" i="19"/>
  <c r="LQ9" i="19"/>
  <c r="LP9" i="19"/>
  <c r="LO9" i="19"/>
  <c r="LU14" i="19"/>
  <c r="LT14" i="19"/>
  <c r="LR14" i="19"/>
  <c r="LQ14" i="19"/>
  <c r="LP14" i="19"/>
  <c r="LO14" i="19"/>
  <c r="LU22" i="19"/>
  <c r="LT22" i="19"/>
  <c r="LR22" i="19"/>
  <c r="LQ22" i="19"/>
  <c r="LP22" i="19"/>
  <c r="LO22" i="19"/>
  <c r="LU15" i="19"/>
  <c r="LT15" i="19"/>
  <c r="LR15" i="19"/>
  <c r="LQ15" i="19"/>
  <c r="LP15" i="19"/>
  <c r="LO15" i="19"/>
  <c r="LU13" i="19"/>
  <c r="LT13" i="19"/>
  <c r="LR13" i="19"/>
  <c r="LQ13" i="19"/>
  <c r="LP13" i="19"/>
  <c r="LO13" i="19"/>
  <c r="LU16" i="19"/>
  <c r="LT16" i="19"/>
  <c r="LR16" i="19"/>
  <c r="LQ16" i="19"/>
  <c r="LP16" i="19"/>
  <c r="LO16" i="19"/>
  <c r="LU12" i="19"/>
  <c r="LT12" i="19"/>
  <c r="LR12" i="19"/>
  <c r="LQ12" i="19"/>
  <c r="LP12" i="19"/>
  <c r="LO12" i="19"/>
  <c r="LU11" i="19"/>
  <c r="LT11" i="19"/>
  <c r="LR11" i="19"/>
  <c r="LQ11" i="19"/>
  <c r="LP11" i="19"/>
  <c r="LO11" i="19"/>
  <c r="LU6" i="19"/>
  <c r="LT6" i="19"/>
  <c r="LR6" i="19"/>
  <c r="LQ6" i="19"/>
  <c r="LP6" i="19"/>
  <c r="LO6" i="19"/>
  <c r="LU10" i="19"/>
  <c r="LT10" i="19"/>
  <c r="LR10" i="19"/>
  <c r="LQ10" i="19"/>
  <c r="LP10" i="19"/>
  <c r="LO10" i="19"/>
  <c r="LU8" i="19"/>
  <c r="LT8" i="19"/>
  <c r="LR8" i="19"/>
  <c r="LQ8" i="19"/>
  <c r="LP8" i="19"/>
  <c r="LO8" i="19"/>
  <c r="LU7" i="19"/>
  <c r="LT7" i="19"/>
  <c r="LR7" i="19"/>
  <c r="LQ7" i="19"/>
  <c r="LP7" i="19"/>
  <c r="LO7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24" i="19"/>
  <c r="KR24" i="19"/>
  <c r="KP24" i="19"/>
  <c r="KO24" i="19"/>
  <c r="KN24" i="19"/>
  <c r="KM24" i="19"/>
  <c r="KS26" i="19"/>
  <c r="KR26" i="19"/>
  <c r="KP26" i="19"/>
  <c r="KO26" i="19"/>
  <c r="KN26" i="19"/>
  <c r="KM26" i="19"/>
  <c r="KS19" i="19"/>
  <c r="KR19" i="19"/>
  <c r="KP19" i="19"/>
  <c r="KO19" i="19"/>
  <c r="KN19" i="19"/>
  <c r="KM19" i="19"/>
  <c r="KS25" i="19"/>
  <c r="KR25" i="19"/>
  <c r="KP25" i="19"/>
  <c r="KO25" i="19"/>
  <c r="KN25" i="19"/>
  <c r="KM25" i="19"/>
  <c r="KS18" i="19"/>
  <c r="KR18" i="19"/>
  <c r="KP18" i="19"/>
  <c r="KO18" i="19"/>
  <c r="KN18" i="19"/>
  <c r="KM18" i="19"/>
  <c r="KS21" i="19"/>
  <c r="KR21" i="19"/>
  <c r="KP21" i="19"/>
  <c r="KO21" i="19"/>
  <c r="KN21" i="19"/>
  <c r="KM21" i="19"/>
  <c r="KS27" i="19"/>
  <c r="KR27" i="19"/>
  <c r="KP27" i="19"/>
  <c r="KO27" i="19"/>
  <c r="KN27" i="19"/>
  <c r="KM27" i="19"/>
  <c r="KS23" i="19"/>
  <c r="KR23" i="19"/>
  <c r="KP23" i="19"/>
  <c r="KO23" i="19"/>
  <c r="KN23" i="19"/>
  <c r="KM23" i="19"/>
  <c r="KS20" i="19"/>
  <c r="KR20" i="19"/>
  <c r="KP20" i="19"/>
  <c r="KO20" i="19"/>
  <c r="KN20" i="19"/>
  <c r="KM20" i="19"/>
  <c r="KS17" i="19"/>
  <c r="KR17" i="19"/>
  <c r="KP17" i="19"/>
  <c r="KO17" i="19"/>
  <c r="KN17" i="19"/>
  <c r="KM17" i="19"/>
  <c r="KS9" i="19"/>
  <c r="KR9" i="19"/>
  <c r="KP9" i="19"/>
  <c r="KO9" i="19"/>
  <c r="KN9" i="19"/>
  <c r="KM9" i="19"/>
  <c r="KS14" i="19"/>
  <c r="KR14" i="19"/>
  <c r="KP14" i="19"/>
  <c r="KO14" i="19"/>
  <c r="KN14" i="19"/>
  <c r="KM14" i="19"/>
  <c r="KS22" i="19"/>
  <c r="KR22" i="19"/>
  <c r="KP22" i="19"/>
  <c r="KO22" i="19"/>
  <c r="KN22" i="19"/>
  <c r="KM22" i="19"/>
  <c r="KS15" i="19"/>
  <c r="KR15" i="19"/>
  <c r="KP15" i="19"/>
  <c r="KO15" i="19"/>
  <c r="KN15" i="19"/>
  <c r="KM15" i="19"/>
  <c r="KS13" i="19"/>
  <c r="KR13" i="19"/>
  <c r="KP13" i="19"/>
  <c r="KO13" i="19"/>
  <c r="KN13" i="19"/>
  <c r="KM13" i="19"/>
  <c r="KS16" i="19"/>
  <c r="KR16" i="19"/>
  <c r="KP16" i="19"/>
  <c r="KO16" i="19"/>
  <c r="KN16" i="19"/>
  <c r="KM16" i="19"/>
  <c r="KS12" i="19"/>
  <c r="KR12" i="19"/>
  <c r="KP12" i="19"/>
  <c r="KO12" i="19"/>
  <c r="KN12" i="19"/>
  <c r="KM12" i="19"/>
  <c r="KS11" i="19"/>
  <c r="KR11" i="19"/>
  <c r="KP11" i="19"/>
  <c r="KO11" i="19"/>
  <c r="KN11" i="19"/>
  <c r="KM11" i="19"/>
  <c r="KS6" i="19"/>
  <c r="KR6" i="19"/>
  <c r="KP6" i="19"/>
  <c r="KO6" i="19"/>
  <c r="KN6" i="19"/>
  <c r="KM6" i="19"/>
  <c r="KS10" i="19"/>
  <c r="KR10" i="19"/>
  <c r="KP10" i="19"/>
  <c r="KO10" i="19"/>
  <c r="KN10" i="19"/>
  <c r="KM10" i="19"/>
  <c r="KS8" i="19"/>
  <c r="KR8" i="19"/>
  <c r="KP8" i="19"/>
  <c r="KO8" i="19"/>
  <c r="KN8" i="19"/>
  <c r="KM8" i="19"/>
  <c r="KS7" i="19"/>
  <c r="KR7" i="19"/>
  <c r="KP7" i="19"/>
  <c r="KO7" i="19"/>
  <c r="KN7" i="19"/>
  <c r="KM7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24" i="19"/>
  <c r="JP24" i="19"/>
  <c r="JN24" i="19"/>
  <c r="JM24" i="19"/>
  <c r="JL24" i="19"/>
  <c r="JK24" i="19"/>
  <c r="JQ26" i="19"/>
  <c r="JP26" i="19"/>
  <c r="JN26" i="19"/>
  <c r="JM26" i="19"/>
  <c r="JL26" i="19"/>
  <c r="JK26" i="19"/>
  <c r="JQ19" i="19"/>
  <c r="JP19" i="19"/>
  <c r="JN19" i="19"/>
  <c r="JM19" i="19"/>
  <c r="JL19" i="19"/>
  <c r="JK19" i="19"/>
  <c r="JQ25" i="19"/>
  <c r="JP25" i="19"/>
  <c r="JN25" i="19"/>
  <c r="JM25" i="19"/>
  <c r="JL25" i="19"/>
  <c r="JK25" i="19"/>
  <c r="JQ18" i="19"/>
  <c r="JP18" i="19"/>
  <c r="JN18" i="19"/>
  <c r="JM18" i="19"/>
  <c r="JL18" i="19"/>
  <c r="JK18" i="19"/>
  <c r="JQ21" i="19"/>
  <c r="JP21" i="19"/>
  <c r="JN21" i="19"/>
  <c r="JM21" i="19"/>
  <c r="JL21" i="19"/>
  <c r="JK21" i="19"/>
  <c r="JQ27" i="19"/>
  <c r="JP27" i="19"/>
  <c r="JN27" i="19"/>
  <c r="JM27" i="19"/>
  <c r="JL27" i="19"/>
  <c r="JK27" i="19"/>
  <c r="JQ23" i="19"/>
  <c r="JP23" i="19"/>
  <c r="JN23" i="19"/>
  <c r="JM23" i="19"/>
  <c r="JL23" i="19"/>
  <c r="JK23" i="19"/>
  <c r="JQ20" i="19"/>
  <c r="JP20" i="19"/>
  <c r="JN20" i="19"/>
  <c r="JM20" i="19"/>
  <c r="JL20" i="19"/>
  <c r="JK20" i="19"/>
  <c r="JQ17" i="19"/>
  <c r="JP17" i="19"/>
  <c r="JN17" i="19"/>
  <c r="JM17" i="19"/>
  <c r="JL17" i="19"/>
  <c r="JK17" i="19"/>
  <c r="JQ9" i="19"/>
  <c r="JP9" i="19"/>
  <c r="JN9" i="19"/>
  <c r="JM9" i="19"/>
  <c r="JL9" i="19"/>
  <c r="JK9" i="19"/>
  <c r="JQ14" i="19"/>
  <c r="JP14" i="19"/>
  <c r="JN14" i="19"/>
  <c r="JM14" i="19"/>
  <c r="JL14" i="19"/>
  <c r="JK14" i="19"/>
  <c r="JQ22" i="19"/>
  <c r="JP22" i="19"/>
  <c r="JN22" i="19"/>
  <c r="JM22" i="19"/>
  <c r="JL22" i="19"/>
  <c r="JK22" i="19"/>
  <c r="JQ15" i="19"/>
  <c r="JP15" i="19"/>
  <c r="JN15" i="19"/>
  <c r="JM15" i="19"/>
  <c r="JL15" i="19"/>
  <c r="JK15" i="19"/>
  <c r="JQ13" i="19"/>
  <c r="JP13" i="19"/>
  <c r="JN13" i="19"/>
  <c r="JM13" i="19"/>
  <c r="JL13" i="19"/>
  <c r="JK13" i="19"/>
  <c r="JQ16" i="19"/>
  <c r="JP16" i="19"/>
  <c r="JN16" i="19"/>
  <c r="JM16" i="19"/>
  <c r="JL16" i="19"/>
  <c r="JK16" i="19"/>
  <c r="JQ12" i="19"/>
  <c r="JP12" i="19"/>
  <c r="JN12" i="19"/>
  <c r="JM12" i="19"/>
  <c r="JL12" i="19"/>
  <c r="JK12" i="19"/>
  <c r="JQ11" i="19"/>
  <c r="JP11" i="19"/>
  <c r="JN11" i="19"/>
  <c r="JM11" i="19"/>
  <c r="JL11" i="19"/>
  <c r="JK11" i="19"/>
  <c r="JQ6" i="19"/>
  <c r="JP6" i="19"/>
  <c r="JN6" i="19"/>
  <c r="JM6" i="19"/>
  <c r="JL6" i="19"/>
  <c r="JK6" i="19"/>
  <c r="JQ10" i="19"/>
  <c r="JP10" i="19"/>
  <c r="JN10" i="19"/>
  <c r="JM10" i="19"/>
  <c r="JL10" i="19"/>
  <c r="JK10" i="19"/>
  <c r="JQ8" i="19"/>
  <c r="JP8" i="19"/>
  <c r="JN8" i="19"/>
  <c r="JM8" i="19"/>
  <c r="JL8" i="19"/>
  <c r="JK8" i="19"/>
  <c r="JQ7" i="19"/>
  <c r="JP7" i="19"/>
  <c r="JN7" i="19"/>
  <c r="JM7" i="19"/>
  <c r="JL7" i="19"/>
  <c r="JK7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24" i="19"/>
  <c r="IN24" i="19"/>
  <c r="IL24" i="19"/>
  <c r="IK24" i="19"/>
  <c r="IJ24" i="19"/>
  <c r="II24" i="19"/>
  <c r="IO26" i="19"/>
  <c r="IN26" i="19"/>
  <c r="IL26" i="19"/>
  <c r="IK26" i="19"/>
  <c r="IJ26" i="19"/>
  <c r="II26" i="19"/>
  <c r="IO19" i="19"/>
  <c r="IN19" i="19"/>
  <c r="IL19" i="19"/>
  <c r="IK19" i="19"/>
  <c r="IJ19" i="19"/>
  <c r="II19" i="19"/>
  <c r="IO25" i="19"/>
  <c r="IN25" i="19"/>
  <c r="IL25" i="19"/>
  <c r="IK25" i="19"/>
  <c r="IJ25" i="19"/>
  <c r="II25" i="19"/>
  <c r="IO18" i="19"/>
  <c r="IN18" i="19"/>
  <c r="IL18" i="19"/>
  <c r="IK18" i="19"/>
  <c r="IJ18" i="19"/>
  <c r="II18" i="19"/>
  <c r="IO21" i="19"/>
  <c r="IN21" i="19"/>
  <c r="IL21" i="19"/>
  <c r="IK21" i="19"/>
  <c r="IJ21" i="19"/>
  <c r="II21" i="19"/>
  <c r="IO27" i="19"/>
  <c r="IN27" i="19"/>
  <c r="IL27" i="19"/>
  <c r="IK27" i="19"/>
  <c r="IJ27" i="19"/>
  <c r="II27" i="19"/>
  <c r="IO23" i="19"/>
  <c r="IN23" i="19"/>
  <c r="IL23" i="19"/>
  <c r="IK23" i="19"/>
  <c r="IJ23" i="19"/>
  <c r="II23" i="19"/>
  <c r="IO20" i="19"/>
  <c r="IN20" i="19"/>
  <c r="IL20" i="19"/>
  <c r="IK20" i="19"/>
  <c r="IJ20" i="19"/>
  <c r="II20" i="19"/>
  <c r="IO17" i="19"/>
  <c r="IN17" i="19"/>
  <c r="IL17" i="19"/>
  <c r="IK17" i="19"/>
  <c r="IJ17" i="19"/>
  <c r="II17" i="19"/>
  <c r="IO9" i="19"/>
  <c r="IN9" i="19"/>
  <c r="IL9" i="19"/>
  <c r="IK9" i="19"/>
  <c r="IJ9" i="19"/>
  <c r="II9" i="19"/>
  <c r="IO14" i="19"/>
  <c r="IN14" i="19"/>
  <c r="IL14" i="19"/>
  <c r="IK14" i="19"/>
  <c r="IJ14" i="19"/>
  <c r="II14" i="19"/>
  <c r="IO22" i="19"/>
  <c r="IN22" i="19"/>
  <c r="IL22" i="19"/>
  <c r="IK22" i="19"/>
  <c r="IJ22" i="19"/>
  <c r="II22" i="19"/>
  <c r="IO15" i="19"/>
  <c r="IN15" i="19"/>
  <c r="IL15" i="19"/>
  <c r="IK15" i="19"/>
  <c r="IJ15" i="19"/>
  <c r="II15" i="19"/>
  <c r="IO13" i="19"/>
  <c r="IN13" i="19"/>
  <c r="IL13" i="19"/>
  <c r="IK13" i="19"/>
  <c r="IJ13" i="19"/>
  <c r="II13" i="19"/>
  <c r="IO16" i="19"/>
  <c r="IN16" i="19"/>
  <c r="IL16" i="19"/>
  <c r="IK16" i="19"/>
  <c r="IJ16" i="19"/>
  <c r="II16" i="19"/>
  <c r="IO12" i="19"/>
  <c r="IN12" i="19"/>
  <c r="IL12" i="19"/>
  <c r="IK12" i="19"/>
  <c r="IJ12" i="19"/>
  <c r="II12" i="19"/>
  <c r="IO11" i="19"/>
  <c r="IN11" i="19"/>
  <c r="IL11" i="19"/>
  <c r="IK11" i="19"/>
  <c r="IJ11" i="19"/>
  <c r="II11" i="19"/>
  <c r="IO6" i="19"/>
  <c r="IN6" i="19"/>
  <c r="IL6" i="19"/>
  <c r="IK6" i="19"/>
  <c r="IJ6" i="19"/>
  <c r="II6" i="19"/>
  <c r="IO10" i="19"/>
  <c r="IN10" i="19"/>
  <c r="IL10" i="19"/>
  <c r="IK10" i="19"/>
  <c r="IJ10" i="19"/>
  <c r="II10" i="19"/>
  <c r="IO8" i="19"/>
  <c r="IN8" i="19"/>
  <c r="IL8" i="19"/>
  <c r="IK8" i="19"/>
  <c r="IJ8" i="19"/>
  <c r="II8" i="19"/>
  <c r="IO7" i="19"/>
  <c r="IN7" i="19"/>
  <c r="IL7" i="19"/>
  <c r="IK7" i="19"/>
  <c r="IJ7" i="19"/>
  <c r="II7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24" i="19"/>
  <c r="HL24" i="19"/>
  <c r="HJ24" i="19"/>
  <c r="HI24" i="19"/>
  <c r="HH24" i="19"/>
  <c r="HG24" i="19"/>
  <c r="HM26" i="19"/>
  <c r="HL26" i="19"/>
  <c r="HJ26" i="19"/>
  <c r="HI26" i="19"/>
  <c r="HH26" i="19"/>
  <c r="HG26" i="19"/>
  <c r="HM19" i="19"/>
  <c r="HL19" i="19"/>
  <c r="HJ19" i="19"/>
  <c r="HI19" i="19"/>
  <c r="HH19" i="19"/>
  <c r="HG19" i="19"/>
  <c r="HM25" i="19"/>
  <c r="HL25" i="19"/>
  <c r="HJ25" i="19"/>
  <c r="HI25" i="19"/>
  <c r="HH25" i="19"/>
  <c r="HG25" i="19"/>
  <c r="HM18" i="19"/>
  <c r="HL18" i="19"/>
  <c r="HJ18" i="19"/>
  <c r="HI18" i="19"/>
  <c r="HH18" i="19"/>
  <c r="HG18" i="19"/>
  <c r="HM21" i="19"/>
  <c r="HL21" i="19"/>
  <c r="HJ21" i="19"/>
  <c r="HI21" i="19"/>
  <c r="HH21" i="19"/>
  <c r="HG21" i="19"/>
  <c r="HM27" i="19"/>
  <c r="HL27" i="19"/>
  <c r="HJ27" i="19"/>
  <c r="HI27" i="19"/>
  <c r="HH27" i="19"/>
  <c r="HG27" i="19"/>
  <c r="HM23" i="19"/>
  <c r="HL23" i="19"/>
  <c r="HJ23" i="19"/>
  <c r="HI23" i="19"/>
  <c r="HH23" i="19"/>
  <c r="HG23" i="19"/>
  <c r="HM20" i="19"/>
  <c r="HL20" i="19"/>
  <c r="HJ20" i="19"/>
  <c r="HI20" i="19"/>
  <c r="HH20" i="19"/>
  <c r="HG20" i="19"/>
  <c r="HM17" i="19"/>
  <c r="HL17" i="19"/>
  <c r="HJ17" i="19"/>
  <c r="HI17" i="19"/>
  <c r="HH17" i="19"/>
  <c r="HG17" i="19"/>
  <c r="HM9" i="19"/>
  <c r="HL9" i="19"/>
  <c r="HJ9" i="19"/>
  <c r="HI9" i="19"/>
  <c r="HH9" i="19"/>
  <c r="HG9" i="19"/>
  <c r="HM14" i="19"/>
  <c r="HL14" i="19"/>
  <c r="HJ14" i="19"/>
  <c r="HI14" i="19"/>
  <c r="HH14" i="19"/>
  <c r="HG14" i="19"/>
  <c r="HM22" i="19"/>
  <c r="HL22" i="19"/>
  <c r="HJ22" i="19"/>
  <c r="HI22" i="19"/>
  <c r="HH22" i="19"/>
  <c r="HG22" i="19"/>
  <c r="HM15" i="19"/>
  <c r="HL15" i="19"/>
  <c r="HJ15" i="19"/>
  <c r="HI15" i="19"/>
  <c r="HH15" i="19"/>
  <c r="HG15" i="19"/>
  <c r="HM13" i="19"/>
  <c r="HL13" i="19"/>
  <c r="HJ13" i="19"/>
  <c r="HI13" i="19"/>
  <c r="HH13" i="19"/>
  <c r="HG13" i="19"/>
  <c r="HM16" i="19"/>
  <c r="HL16" i="19"/>
  <c r="HJ16" i="19"/>
  <c r="HI16" i="19"/>
  <c r="HH16" i="19"/>
  <c r="HG16" i="19"/>
  <c r="HM12" i="19"/>
  <c r="HL12" i="19"/>
  <c r="HJ12" i="19"/>
  <c r="HI12" i="19"/>
  <c r="HH12" i="19"/>
  <c r="HG12" i="19"/>
  <c r="HM11" i="19"/>
  <c r="HL11" i="19"/>
  <c r="HJ11" i="19"/>
  <c r="HI11" i="19"/>
  <c r="HH11" i="19"/>
  <c r="HG11" i="19"/>
  <c r="HM6" i="19"/>
  <c r="HL6" i="19"/>
  <c r="HJ6" i="19"/>
  <c r="HI6" i="19"/>
  <c r="HH6" i="19"/>
  <c r="HG6" i="19"/>
  <c r="HM10" i="19"/>
  <c r="HL10" i="19"/>
  <c r="HJ10" i="19"/>
  <c r="HI10" i="19"/>
  <c r="HH10" i="19"/>
  <c r="HG10" i="19"/>
  <c r="HM8" i="19"/>
  <c r="HL8" i="19"/>
  <c r="HJ8" i="19"/>
  <c r="HI8" i="19"/>
  <c r="HH8" i="19"/>
  <c r="HG8" i="19"/>
  <c r="HM7" i="19"/>
  <c r="HL7" i="19"/>
  <c r="HJ7" i="19"/>
  <c r="HI7" i="19"/>
  <c r="HH7" i="19"/>
  <c r="HG7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24" i="19"/>
  <c r="GJ24" i="19"/>
  <c r="GH24" i="19"/>
  <c r="GG24" i="19"/>
  <c r="GF24" i="19"/>
  <c r="GE24" i="19"/>
  <c r="GK26" i="19"/>
  <c r="GJ26" i="19"/>
  <c r="GH26" i="19"/>
  <c r="GG26" i="19"/>
  <c r="GF26" i="19"/>
  <c r="GE26" i="19"/>
  <c r="GK19" i="19"/>
  <c r="GJ19" i="19"/>
  <c r="GH19" i="19"/>
  <c r="GG19" i="19"/>
  <c r="GF19" i="19"/>
  <c r="GE19" i="19"/>
  <c r="GK25" i="19"/>
  <c r="GJ25" i="19"/>
  <c r="GH25" i="19"/>
  <c r="GG25" i="19"/>
  <c r="GF25" i="19"/>
  <c r="GE25" i="19"/>
  <c r="GK18" i="19"/>
  <c r="GJ18" i="19"/>
  <c r="GH18" i="19"/>
  <c r="GG18" i="19"/>
  <c r="GF18" i="19"/>
  <c r="GE18" i="19"/>
  <c r="GK21" i="19"/>
  <c r="GJ21" i="19"/>
  <c r="GH21" i="19"/>
  <c r="GG21" i="19"/>
  <c r="GF21" i="19"/>
  <c r="GE21" i="19"/>
  <c r="GK27" i="19"/>
  <c r="GJ27" i="19"/>
  <c r="GH27" i="19"/>
  <c r="GG27" i="19"/>
  <c r="GF27" i="19"/>
  <c r="GE27" i="19"/>
  <c r="GK23" i="19"/>
  <c r="GJ23" i="19"/>
  <c r="GH23" i="19"/>
  <c r="GG23" i="19"/>
  <c r="GF23" i="19"/>
  <c r="GE23" i="19"/>
  <c r="GK20" i="19"/>
  <c r="GJ20" i="19"/>
  <c r="GH20" i="19"/>
  <c r="GG20" i="19"/>
  <c r="GF20" i="19"/>
  <c r="GE20" i="19"/>
  <c r="GK17" i="19"/>
  <c r="GJ17" i="19"/>
  <c r="GH17" i="19"/>
  <c r="GG17" i="19"/>
  <c r="GF17" i="19"/>
  <c r="GE17" i="19"/>
  <c r="GK9" i="19"/>
  <c r="GJ9" i="19"/>
  <c r="GH9" i="19"/>
  <c r="GG9" i="19"/>
  <c r="GF9" i="19"/>
  <c r="GE9" i="19"/>
  <c r="GK14" i="19"/>
  <c r="GJ14" i="19"/>
  <c r="GH14" i="19"/>
  <c r="GG14" i="19"/>
  <c r="GF14" i="19"/>
  <c r="GE14" i="19"/>
  <c r="GK22" i="19"/>
  <c r="GJ22" i="19"/>
  <c r="GH22" i="19"/>
  <c r="GG22" i="19"/>
  <c r="GF22" i="19"/>
  <c r="GE22" i="19"/>
  <c r="GK15" i="19"/>
  <c r="GJ15" i="19"/>
  <c r="GH15" i="19"/>
  <c r="GG15" i="19"/>
  <c r="GF15" i="19"/>
  <c r="GE15" i="19"/>
  <c r="GK13" i="19"/>
  <c r="GJ13" i="19"/>
  <c r="GH13" i="19"/>
  <c r="GG13" i="19"/>
  <c r="GF13" i="19"/>
  <c r="GE13" i="19"/>
  <c r="GK16" i="19"/>
  <c r="GJ16" i="19"/>
  <c r="GH16" i="19"/>
  <c r="GG16" i="19"/>
  <c r="GF16" i="19"/>
  <c r="GE16" i="19"/>
  <c r="GK12" i="19"/>
  <c r="GJ12" i="19"/>
  <c r="GH12" i="19"/>
  <c r="GG12" i="19"/>
  <c r="GF12" i="19"/>
  <c r="GE12" i="19"/>
  <c r="GK11" i="19"/>
  <c r="GJ11" i="19"/>
  <c r="GH11" i="19"/>
  <c r="GG11" i="19"/>
  <c r="GF11" i="19"/>
  <c r="GE11" i="19"/>
  <c r="GK6" i="19"/>
  <c r="GJ6" i="19"/>
  <c r="GH6" i="19"/>
  <c r="GG6" i="19"/>
  <c r="GF6" i="19"/>
  <c r="GE6" i="19"/>
  <c r="GK10" i="19"/>
  <c r="GJ10" i="19"/>
  <c r="GH10" i="19"/>
  <c r="GG10" i="19"/>
  <c r="GF10" i="19"/>
  <c r="GE10" i="19"/>
  <c r="GK8" i="19"/>
  <c r="GJ8" i="19"/>
  <c r="GH8" i="19"/>
  <c r="GG8" i="19"/>
  <c r="GF8" i="19"/>
  <c r="GE8" i="19"/>
  <c r="GK7" i="19"/>
  <c r="GJ7" i="19"/>
  <c r="GH7" i="19"/>
  <c r="GG7" i="19"/>
  <c r="GF7" i="19"/>
  <c r="GE7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24" i="19"/>
  <c r="FH24" i="19"/>
  <c r="FF24" i="19"/>
  <c r="FE24" i="19"/>
  <c r="FD24" i="19"/>
  <c r="FC24" i="19"/>
  <c r="FI26" i="19"/>
  <c r="FH26" i="19"/>
  <c r="FF26" i="19"/>
  <c r="FE26" i="19"/>
  <c r="FD26" i="19"/>
  <c r="FC26" i="19"/>
  <c r="FI19" i="19"/>
  <c r="FH19" i="19"/>
  <c r="FF19" i="19"/>
  <c r="FE19" i="19"/>
  <c r="FD19" i="19"/>
  <c r="FC19" i="19"/>
  <c r="FI25" i="19"/>
  <c r="FH25" i="19"/>
  <c r="FF25" i="19"/>
  <c r="FE25" i="19"/>
  <c r="FD25" i="19"/>
  <c r="FC25" i="19"/>
  <c r="FI18" i="19"/>
  <c r="FH18" i="19"/>
  <c r="FF18" i="19"/>
  <c r="FE18" i="19"/>
  <c r="FD18" i="19"/>
  <c r="FC18" i="19"/>
  <c r="FI21" i="19"/>
  <c r="FH21" i="19"/>
  <c r="FF21" i="19"/>
  <c r="FE21" i="19"/>
  <c r="FD21" i="19"/>
  <c r="FC21" i="19"/>
  <c r="FI27" i="19"/>
  <c r="FH27" i="19"/>
  <c r="FF27" i="19"/>
  <c r="FE27" i="19"/>
  <c r="FD27" i="19"/>
  <c r="FC27" i="19"/>
  <c r="FI23" i="19"/>
  <c r="FH23" i="19"/>
  <c r="FF23" i="19"/>
  <c r="FE23" i="19"/>
  <c r="FD23" i="19"/>
  <c r="FC23" i="19"/>
  <c r="FI20" i="19"/>
  <c r="FH20" i="19"/>
  <c r="FF20" i="19"/>
  <c r="FE20" i="19"/>
  <c r="FD20" i="19"/>
  <c r="FC20" i="19"/>
  <c r="FI17" i="19"/>
  <c r="FH17" i="19"/>
  <c r="FF17" i="19"/>
  <c r="FE17" i="19"/>
  <c r="FD17" i="19"/>
  <c r="FC17" i="19"/>
  <c r="FI9" i="19"/>
  <c r="FH9" i="19"/>
  <c r="FF9" i="19"/>
  <c r="FE9" i="19"/>
  <c r="FD9" i="19"/>
  <c r="FC9" i="19"/>
  <c r="FI14" i="19"/>
  <c r="FH14" i="19"/>
  <c r="FF14" i="19"/>
  <c r="FE14" i="19"/>
  <c r="FD14" i="19"/>
  <c r="FC14" i="19"/>
  <c r="FI22" i="19"/>
  <c r="FH22" i="19"/>
  <c r="FF22" i="19"/>
  <c r="FE22" i="19"/>
  <c r="FD22" i="19"/>
  <c r="FC22" i="19"/>
  <c r="FI15" i="19"/>
  <c r="FH15" i="19"/>
  <c r="FF15" i="19"/>
  <c r="FE15" i="19"/>
  <c r="FD15" i="19"/>
  <c r="FC15" i="19"/>
  <c r="FI13" i="19"/>
  <c r="FH13" i="19"/>
  <c r="FF13" i="19"/>
  <c r="FE13" i="19"/>
  <c r="FD13" i="19"/>
  <c r="FC13" i="19"/>
  <c r="FI16" i="19"/>
  <c r="FH16" i="19"/>
  <c r="FF16" i="19"/>
  <c r="FE16" i="19"/>
  <c r="FD16" i="19"/>
  <c r="FC16" i="19"/>
  <c r="FI12" i="19"/>
  <c r="FH12" i="19"/>
  <c r="FF12" i="19"/>
  <c r="FE12" i="19"/>
  <c r="FD12" i="19"/>
  <c r="FC12" i="19"/>
  <c r="FI11" i="19"/>
  <c r="FH11" i="19"/>
  <c r="FF11" i="19"/>
  <c r="FE11" i="19"/>
  <c r="FD11" i="19"/>
  <c r="FC11" i="19"/>
  <c r="FI6" i="19"/>
  <c r="FH6" i="19"/>
  <c r="FF6" i="19"/>
  <c r="FE6" i="19"/>
  <c r="FD6" i="19"/>
  <c r="FC6" i="19"/>
  <c r="FI10" i="19"/>
  <c r="FH10" i="19"/>
  <c r="FF10" i="19"/>
  <c r="FE10" i="19"/>
  <c r="FD10" i="19"/>
  <c r="FC10" i="19"/>
  <c r="FI8" i="19"/>
  <c r="FH8" i="19"/>
  <c r="FF8" i="19"/>
  <c r="FE8" i="19"/>
  <c r="FD8" i="19"/>
  <c r="FC8" i="19"/>
  <c r="FI7" i="19"/>
  <c r="FH7" i="19"/>
  <c r="FF7" i="19"/>
  <c r="FE7" i="19"/>
  <c r="FD7" i="19"/>
  <c r="FC7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24" i="19"/>
  <c r="EF24" i="19"/>
  <c r="ED24" i="19"/>
  <c r="EC24" i="19"/>
  <c r="EB24" i="19"/>
  <c r="EA24" i="19"/>
  <c r="EG26" i="19"/>
  <c r="EF26" i="19"/>
  <c r="ED26" i="19"/>
  <c r="EC26" i="19"/>
  <c r="EB26" i="19"/>
  <c r="EA26" i="19"/>
  <c r="EG19" i="19"/>
  <c r="EF19" i="19"/>
  <c r="ED19" i="19"/>
  <c r="EC19" i="19"/>
  <c r="EB19" i="19"/>
  <c r="EA19" i="19"/>
  <c r="EG25" i="19"/>
  <c r="EF25" i="19"/>
  <c r="ED25" i="19"/>
  <c r="EC25" i="19"/>
  <c r="EB25" i="19"/>
  <c r="EA25" i="19"/>
  <c r="EG18" i="19"/>
  <c r="EF18" i="19"/>
  <c r="ED18" i="19"/>
  <c r="EC18" i="19"/>
  <c r="EB18" i="19"/>
  <c r="EA18" i="19"/>
  <c r="EG21" i="19"/>
  <c r="EF21" i="19"/>
  <c r="ED21" i="19"/>
  <c r="EC21" i="19"/>
  <c r="EB21" i="19"/>
  <c r="EA21" i="19"/>
  <c r="EG27" i="19"/>
  <c r="EF27" i="19"/>
  <c r="ED27" i="19"/>
  <c r="EC27" i="19"/>
  <c r="EB27" i="19"/>
  <c r="EA27" i="19"/>
  <c r="EG23" i="19"/>
  <c r="EF23" i="19"/>
  <c r="ED23" i="19"/>
  <c r="EC23" i="19"/>
  <c r="EB23" i="19"/>
  <c r="EA23" i="19"/>
  <c r="EG20" i="19"/>
  <c r="EF20" i="19"/>
  <c r="ED20" i="19"/>
  <c r="EC20" i="19"/>
  <c r="EB20" i="19"/>
  <c r="EA20" i="19"/>
  <c r="EG17" i="19"/>
  <c r="EF17" i="19"/>
  <c r="ED17" i="19"/>
  <c r="EC17" i="19"/>
  <c r="EB17" i="19"/>
  <c r="EA17" i="19"/>
  <c r="EG9" i="19"/>
  <c r="EF9" i="19"/>
  <c r="ED9" i="19"/>
  <c r="EC9" i="19"/>
  <c r="EB9" i="19"/>
  <c r="EA9" i="19"/>
  <c r="EG14" i="19"/>
  <c r="EF14" i="19"/>
  <c r="ED14" i="19"/>
  <c r="EC14" i="19"/>
  <c r="EB14" i="19"/>
  <c r="EA14" i="19"/>
  <c r="EG22" i="19"/>
  <c r="EF22" i="19"/>
  <c r="ED22" i="19"/>
  <c r="EC22" i="19"/>
  <c r="EB22" i="19"/>
  <c r="EA22" i="19"/>
  <c r="EG15" i="19"/>
  <c r="EF15" i="19"/>
  <c r="ED15" i="19"/>
  <c r="EC15" i="19"/>
  <c r="EB15" i="19"/>
  <c r="EA15" i="19"/>
  <c r="EG13" i="19"/>
  <c r="EF13" i="19"/>
  <c r="ED13" i="19"/>
  <c r="EC13" i="19"/>
  <c r="EB13" i="19"/>
  <c r="EA13" i="19"/>
  <c r="EG16" i="19"/>
  <c r="EF16" i="19"/>
  <c r="ED16" i="19"/>
  <c r="EC16" i="19"/>
  <c r="EB16" i="19"/>
  <c r="EA16" i="19"/>
  <c r="EG12" i="19"/>
  <c r="EF12" i="19"/>
  <c r="ED12" i="19"/>
  <c r="EC12" i="19"/>
  <c r="EB12" i="19"/>
  <c r="EA12" i="19"/>
  <c r="EG11" i="19"/>
  <c r="EF11" i="19"/>
  <c r="ED11" i="19"/>
  <c r="EC11" i="19"/>
  <c r="EB11" i="19"/>
  <c r="EA11" i="19"/>
  <c r="EG6" i="19"/>
  <c r="EF6" i="19"/>
  <c r="ED6" i="19"/>
  <c r="EC6" i="19"/>
  <c r="EB6" i="19"/>
  <c r="EA6" i="19"/>
  <c r="EG10" i="19"/>
  <c r="EF10" i="19"/>
  <c r="ED10" i="19"/>
  <c r="EC10" i="19"/>
  <c r="EB10" i="19"/>
  <c r="EA10" i="19"/>
  <c r="EG8" i="19"/>
  <c r="EF8" i="19"/>
  <c r="ED8" i="19"/>
  <c r="EC8" i="19"/>
  <c r="EB8" i="19"/>
  <c r="EA8" i="19"/>
  <c r="EG7" i="19"/>
  <c r="EF7" i="19"/>
  <c r="ED7" i="19"/>
  <c r="EC7" i="19"/>
  <c r="EB7" i="19"/>
  <c r="EA7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SG8" i="27"/>
  <c r="SF8" i="27"/>
  <c r="SD8" i="27"/>
  <c r="SC8" i="27"/>
  <c r="SB8" i="27"/>
  <c r="SA8" i="27"/>
  <c r="SG16" i="27"/>
  <c r="SF16" i="27"/>
  <c r="SD16" i="27"/>
  <c r="SC16" i="27"/>
  <c r="SB16" i="27"/>
  <c r="SA16" i="27"/>
  <c r="SG14" i="27"/>
  <c r="SF14" i="27"/>
  <c r="SD14" i="27"/>
  <c r="SC14" i="27"/>
  <c r="SB14" i="27"/>
  <c r="SA14" i="27"/>
  <c r="SG11" i="27"/>
  <c r="SF11" i="27"/>
  <c r="SD11" i="27"/>
  <c r="SC11" i="27"/>
  <c r="SB11" i="27"/>
  <c r="SA11" i="27"/>
  <c r="SG15" i="27"/>
  <c r="SF15" i="27"/>
  <c r="SD15" i="27"/>
  <c r="SC15" i="27"/>
  <c r="SB15" i="27"/>
  <c r="SA15" i="27"/>
  <c r="SG10" i="27"/>
  <c r="SF10" i="27"/>
  <c r="SD10" i="27"/>
  <c r="SC10" i="27"/>
  <c r="SB10" i="27"/>
  <c r="SA10" i="27"/>
  <c r="SG12" i="27"/>
  <c r="SF12" i="27"/>
  <c r="SD12" i="27"/>
  <c r="SC12" i="27"/>
  <c r="SB12" i="27"/>
  <c r="SA12" i="27"/>
  <c r="SG13" i="27"/>
  <c r="SF13" i="27"/>
  <c r="SD13" i="27"/>
  <c r="SC13" i="27"/>
  <c r="SB13" i="27"/>
  <c r="SA13" i="27"/>
  <c r="SG7" i="27"/>
  <c r="SF7" i="27"/>
  <c r="SD7" i="27"/>
  <c r="SC7" i="27"/>
  <c r="SB7" i="27"/>
  <c r="SA7" i="27"/>
  <c r="SG9" i="27"/>
  <c r="SF9" i="27"/>
  <c r="SD9" i="27"/>
  <c r="SC9" i="27"/>
  <c r="SB9" i="27"/>
  <c r="SA9" i="27"/>
  <c r="SG4" i="27"/>
  <c r="SF4" i="27"/>
  <c r="SD4" i="27"/>
  <c r="SC4" i="27"/>
  <c r="SB4" i="27"/>
  <c r="SA4" i="27"/>
  <c r="SG5" i="27"/>
  <c r="SF5" i="27"/>
  <c r="SD5" i="27"/>
  <c r="SC5" i="27"/>
  <c r="SB5" i="27"/>
  <c r="SA5" i="27"/>
  <c r="SG6" i="27"/>
  <c r="SF6" i="27"/>
  <c r="SD6" i="27"/>
  <c r="SC6" i="27"/>
  <c r="SB6" i="27"/>
  <c r="SA6" i="27"/>
  <c r="RE8" i="27"/>
  <c r="RD8" i="27"/>
  <c r="RB8" i="27"/>
  <c r="RA8" i="27"/>
  <c r="QZ8" i="27"/>
  <c r="QY8" i="27"/>
  <c r="RE16" i="27"/>
  <c r="RD16" i="27"/>
  <c r="RB16" i="27"/>
  <c r="RA16" i="27"/>
  <c r="QZ16" i="27"/>
  <c r="QY16" i="27"/>
  <c r="RE14" i="27"/>
  <c r="RD14" i="27"/>
  <c r="RB14" i="27"/>
  <c r="RA14" i="27"/>
  <c r="QZ14" i="27"/>
  <c r="QY14" i="27"/>
  <c r="RE11" i="27"/>
  <c r="RD11" i="27"/>
  <c r="RB11" i="27"/>
  <c r="RA11" i="27"/>
  <c r="QZ11" i="27"/>
  <c r="QY11" i="27"/>
  <c r="RE15" i="27"/>
  <c r="RD15" i="27"/>
  <c r="RB15" i="27"/>
  <c r="RA15" i="27"/>
  <c r="QZ15" i="27"/>
  <c r="QY15" i="27"/>
  <c r="RE10" i="27"/>
  <c r="RD10" i="27"/>
  <c r="RB10" i="27"/>
  <c r="RA10" i="27"/>
  <c r="QZ10" i="27"/>
  <c r="QY10" i="27"/>
  <c r="RE12" i="27"/>
  <c r="RD12" i="27"/>
  <c r="RB12" i="27"/>
  <c r="RA12" i="27"/>
  <c r="QZ12" i="27"/>
  <c r="QY12" i="27"/>
  <c r="RE13" i="27"/>
  <c r="RD13" i="27"/>
  <c r="RB13" i="27"/>
  <c r="RA13" i="27"/>
  <c r="QZ13" i="27"/>
  <c r="QY13" i="27"/>
  <c r="RE7" i="27"/>
  <c r="RD7" i="27"/>
  <c r="RB7" i="27"/>
  <c r="RA7" i="27"/>
  <c r="QZ7" i="27"/>
  <c r="QY7" i="27"/>
  <c r="RE9" i="27"/>
  <c r="RD9" i="27"/>
  <c r="RB9" i="27"/>
  <c r="RA9" i="27"/>
  <c r="QZ9" i="27"/>
  <c r="QY9" i="27"/>
  <c r="RE4" i="27"/>
  <c r="RD4" i="27"/>
  <c r="RB4" i="27"/>
  <c r="RA4" i="27"/>
  <c r="QZ4" i="27"/>
  <c r="QY4" i="27"/>
  <c r="RE5" i="27"/>
  <c r="RD5" i="27"/>
  <c r="RB5" i="27"/>
  <c r="RA5" i="27"/>
  <c r="QZ5" i="27"/>
  <c r="QY5" i="27"/>
  <c r="RE6" i="27"/>
  <c r="RD6" i="27"/>
  <c r="RB6" i="27"/>
  <c r="RA6" i="27"/>
  <c r="QZ6" i="27"/>
  <c r="QY6" i="27"/>
  <c r="QC8" i="27"/>
  <c r="QB8" i="27"/>
  <c r="PZ8" i="27"/>
  <c r="PY8" i="27"/>
  <c r="PX8" i="27"/>
  <c r="PW8" i="27"/>
  <c r="QC16" i="27"/>
  <c r="QB16" i="27"/>
  <c r="PZ16" i="27"/>
  <c r="PY16" i="27"/>
  <c r="PX16" i="27"/>
  <c r="PW16" i="27"/>
  <c r="QC14" i="27"/>
  <c r="QB14" i="27"/>
  <c r="PZ14" i="27"/>
  <c r="PY14" i="27"/>
  <c r="PX14" i="27"/>
  <c r="PW14" i="27"/>
  <c r="QC11" i="27"/>
  <c r="QB11" i="27"/>
  <c r="PZ11" i="27"/>
  <c r="PY11" i="27"/>
  <c r="PX11" i="27"/>
  <c r="PW11" i="27"/>
  <c r="QC15" i="27"/>
  <c r="QB15" i="27"/>
  <c r="PZ15" i="27"/>
  <c r="PY15" i="27"/>
  <c r="PX15" i="27"/>
  <c r="PW15" i="27"/>
  <c r="QC10" i="27"/>
  <c r="QB10" i="27"/>
  <c r="PZ10" i="27"/>
  <c r="PY10" i="27"/>
  <c r="PX10" i="27"/>
  <c r="PW10" i="27"/>
  <c r="QC12" i="27"/>
  <c r="QB12" i="27"/>
  <c r="PZ12" i="27"/>
  <c r="PY12" i="27"/>
  <c r="PX12" i="27"/>
  <c r="PW12" i="27"/>
  <c r="QC13" i="27"/>
  <c r="QB13" i="27"/>
  <c r="PZ13" i="27"/>
  <c r="PY13" i="27"/>
  <c r="PX13" i="27"/>
  <c r="PW13" i="27"/>
  <c r="QC7" i="27"/>
  <c r="QB7" i="27"/>
  <c r="PZ7" i="27"/>
  <c r="PY7" i="27"/>
  <c r="PX7" i="27"/>
  <c r="PW7" i="27"/>
  <c r="QC9" i="27"/>
  <c r="QB9" i="27"/>
  <c r="PZ9" i="27"/>
  <c r="PY9" i="27"/>
  <c r="PX9" i="27"/>
  <c r="PW9" i="27"/>
  <c r="QC4" i="27"/>
  <c r="QB4" i="27"/>
  <c r="PZ4" i="27"/>
  <c r="PY4" i="27"/>
  <c r="PX4" i="27"/>
  <c r="PW4" i="27"/>
  <c r="QC5" i="27"/>
  <c r="QB5" i="27"/>
  <c r="PZ5" i="27"/>
  <c r="PY5" i="27"/>
  <c r="PX5" i="27"/>
  <c r="PW5" i="27"/>
  <c r="QC6" i="27"/>
  <c r="QB6" i="27"/>
  <c r="PZ6" i="27"/>
  <c r="PY6" i="27"/>
  <c r="PX6" i="27"/>
  <c r="PW6" i="27"/>
  <c r="PA8" i="27"/>
  <c r="OZ8" i="27"/>
  <c r="OX8" i="27"/>
  <c r="OW8" i="27"/>
  <c r="OV8" i="27"/>
  <c r="OU8" i="27"/>
  <c r="PA16" i="27"/>
  <c r="OZ16" i="27"/>
  <c r="OX16" i="27"/>
  <c r="OW16" i="27"/>
  <c r="OV16" i="27"/>
  <c r="OU16" i="27"/>
  <c r="PA14" i="27"/>
  <c r="OZ14" i="27"/>
  <c r="OX14" i="27"/>
  <c r="OW14" i="27"/>
  <c r="OV14" i="27"/>
  <c r="OU14" i="27"/>
  <c r="PA11" i="27"/>
  <c r="OZ11" i="27"/>
  <c r="OX11" i="27"/>
  <c r="OW11" i="27"/>
  <c r="OV11" i="27"/>
  <c r="OU11" i="27"/>
  <c r="PA15" i="27"/>
  <c r="OZ15" i="27"/>
  <c r="OX15" i="27"/>
  <c r="OW15" i="27"/>
  <c r="OV15" i="27"/>
  <c r="OU15" i="27"/>
  <c r="PA10" i="27"/>
  <c r="OZ10" i="27"/>
  <c r="OX10" i="27"/>
  <c r="OW10" i="27"/>
  <c r="OV10" i="27"/>
  <c r="OU10" i="27"/>
  <c r="PA12" i="27"/>
  <c r="OZ12" i="27"/>
  <c r="OX12" i="27"/>
  <c r="OW12" i="27"/>
  <c r="OV12" i="27"/>
  <c r="OU12" i="27"/>
  <c r="PA13" i="27"/>
  <c r="OZ13" i="27"/>
  <c r="OX13" i="27"/>
  <c r="OW13" i="27"/>
  <c r="OV13" i="27"/>
  <c r="OU13" i="27"/>
  <c r="PA7" i="27"/>
  <c r="OZ7" i="27"/>
  <c r="OX7" i="27"/>
  <c r="OW7" i="27"/>
  <c r="OV7" i="27"/>
  <c r="OU7" i="27"/>
  <c r="PA9" i="27"/>
  <c r="OZ9" i="27"/>
  <c r="OX9" i="27"/>
  <c r="OW9" i="27"/>
  <c r="OV9" i="27"/>
  <c r="OU9" i="27"/>
  <c r="PA4" i="27"/>
  <c r="OZ4" i="27"/>
  <c r="OX4" i="27"/>
  <c r="OW4" i="27"/>
  <c r="OV4" i="27"/>
  <c r="OU4" i="27"/>
  <c r="PA5" i="27"/>
  <c r="OZ5" i="27"/>
  <c r="OX5" i="27"/>
  <c r="OW5" i="27"/>
  <c r="OV5" i="27"/>
  <c r="OU5" i="27"/>
  <c r="PA6" i="27"/>
  <c r="OZ6" i="27"/>
  <c r="OX6" i="27"/>
  <c r="OW6" i="27"/>
  <c r="OV6" i="27"/>
  <c r="OU6" i="27"/>
  <c r="NY8" i="27"/>
  <c r="NX8" i="27"/>
  <c r="NV8" i="27"/>
  <c r="NU8" i="27"/>
  <c r="NT8" i="27"/>
  <c r="NS8" i="27"/>
  <c r="NY16" i="27"/>
  <c r="NX16" i="27"/>
  <c r="NV16" i="27"/>
  <c r="NU16" i="27"/>
  <c r="NT16" i="27"/>
  <c r="NS16" i="27"/>
  <c r="NY14" i="27"/>
  <c r="NX14" i="27"/>
  <c r="NV14" i="27"/>
  <c r="NU14" i="27"/>
  <c r="NT14" i="27"/>
  <c r="NS14" i="27"/>
  <c r="NY11" i="27"/>
  <c r="NX11" i="27"/>
  <c r="NV11" i="27"/>
  <c r="NU11" i="27"/>
  <c r="NT11" i="27"/>
  <c r="NS11" i="27"/>
  <c r="NY15" i="27"/>
  <c r="NX15" i="27"/>
  <c r="NV15" i="27"/>
  <c r="NU15" i="27"/>
  <c r="NT15" i="27"/>
  <c r="NS15" i="27"/>
  <c r="NY10" i="27"/>
  <c r="NX10" i="27"/>
  <c r="NV10" i="27"/>
  <c r="NU10" i="27"/>
  <c r="NT10" i="27"/>
  <c r="NS10" i="27"/>
  <c r="NY12" i="27"/>
  <c r="NX12" i="27"/>
  <c r="NV12" i="27"/>
  <c r="NU12" i="27"/>
  <c r="NT12" i="27"/>
  <c r="NS12" i="27"/>
  <c r="NY13" i="27"/>
  <c r="NX13" i="27"/>
  <c r="NV13" i="27"/>
  <c r="NU13" i="27"/>
  <c r="NT13" i="27"/>
  <c r="NS13" i="27"/>
  <c r="NY7" i="27"/>
  <c r="NX7" i="27"/>
  <c r="NV7" i="27"/>
  <c r="NU7" i="27"/>
  <c r="NT7" i="27"/>
  <c r="NS7" i="27"/>
  <c r="NY9" i="27"/>
  <c r="NX9" i="27"/>
  <c r="NV9" i="27"/>
  <c r="NU9" i="27"/>
  <c r="NT9" i="27"/>
  <c r="NS9" i="27"/>
  <c r="NY4" i="27"/>
  <c r="NX4" i="27"/>
  <c r="NV4" i="27"/>
  <c r="NU4" i="27"/>
  <c r="NT4" i="27"/>
  <c r="NS4" i="27"/>
  <c r="NY5" i="27"/>
  <c r="NX5" i="27"/>
  <c r="NV5" i="27"/>
  <c r="NU5" i="27"/>
  <c r="NT5" i="27"/>
  <c r="NS5" i="27"/>
  <c r="NY6" i="27"/>
  <c r="NX6" i="27"/>
  <c r="NV6" i="27"/>
  <c r="NU6" i="27"/>
  <c r="NT6" i="27"/>
  <c r="NS6" i="27"/>
  <c r="MW8" i="27"/>
  <c r="MV8" i="27"/>
  <c r="MT8" i="27"/>
  <c r="MS8" i="27"/>
  <c r="MR8" i="27"/>
  <c r="MQ8" i="27"/>
  <c r="MW16" i="27"/>
  <c r="MV16" i="27"/>
  <c r="MT16" i="27"/>
  <c r="MS16" i="27"/>
  <c r="MR16" i="27"/>
  <c r="MQ16" i="27"/>
  <c r="MW14" i="27"/>
  <c r="MV14" i="27"/>
  <c r="MT14" i="27"/>
  <c r="MS14" i="27"/>
  <c r="MR14" i="27"/>
  <c r="MQ14" i="27"/>
  <c r="MW11" i="27"/>
  <c r="MV11" i="27"/>
  <c r="MT11" i="27"/>
  <c r="MS11" i="27"/>
  <c r="MR11" i="27"/>
  <c r="MQ11" i="27"/>
  <c r="MW15" i="27"/>
  <c r="MV15" i="27"/>
  <c r="MT15" i="27"/>
  <c r="MS15" i="27"/>
  <c r="MR15" i="27"/>
  <c r="MQ15" i="27"/>
  <c r="MW10" i="27"/>
  <c r="MV10" i="27"/>
  <c r="MT10" i="27"/>
  <c r="MS10" i="27"/>
  <c r="MR10" i="27"/>
  <c r="MQ10" i="27"/>
  <c r="MW12" i="27"/>
  <c r="MV12" i="27"/>
  <c r="MT12" i="27"/>
  <c r="MS12" i="27"/>
  <c r="MR12" i="27"/>
  <c r="MQ12" i="27"/>
  <c r="MW13" i="27"/>
  <c r="MV13" i="27"/>
  <c r="MT13" i="27"/>
  <c r="MS13" i="27"/>
  <c r="MR13" i="27"/>
  <c r="MQ13" i="27"/>
  <c r="MW7" i="27"/>
  <c r="MV7" i="27"/>
  <c r="MT7" i="27"/>
  <c r="MS7" i="27"/>
  <c r="MR7" i="27"/>
  <c r="MQ7" i="27"/>
  <c r="MW9" i="27"/>
  <c r="MV9" i="27"/>
  <c r="MT9" i="27"/>
  <c r="MS9" i="27"/>
  <c r="MR9" i="27"/>
  <c r="MQ9" i="27"/>
  <c r="MW4" i="27"/>
  <c r="MV4" i="27"/>
  <c r="MT4" i="27"/>
  <c r="MS4" i="27"/>
  <c r="MR4" i="27"/>
  <c r="MQ4" i="27"/>
  <c r="MW5" i="27"/>
  <c r="MV5" i="27"/>
  <c r="MT5" i="27"/>
  <c r="MS5" i="27"/>
  <c r="MR5" i="27"/>
  <c r="MQ5" i="27"/>
  <c r="MW6" i="27"/>
  <c r="MV6" i="27"/>
  <c r="MT6" i="27"/>
  <c r="MS6" i="27"/>
  <c r="MR6" i="27"/>
  <c r="MQ6" i="27"/>
  <c r="LU8" i="27"/>
  <c r="LT8" i="27"/>
  <c r="LR8" i="27"/>
  <c r="LQ8" i="27"/>
  <c r="LP8" i="27"/>
  <c r="LO8" i="27"/>
  <c r="LU16" i="27"/>
  <c r="LT16" i="27"/>
  <c r="LR16" i="27"/>
  <c r="LQ16" i="27"/>
  <c r="LP16" i="27"/>
  <c r="LO16" i="27"/>
  <c r="LU14" i="27"/>
  <c r="LT14" i="27"/>
  <c r="LR14" i="27"/>
  <c r="LQ14" i="27"/>
  <c r="LP14" i="27"/>
  <c r="LO14" i="27"/>
  <c r="LU11" i="27"/>
  <c r="LT11" i="27"/>
  <c r="LR11" i="27"/>
  <c r="LQ11" i="27"/>
  <c r="LP11" i="27"/>
  <c r="LO11" i="27"/>
  <c r="LU15" i="27"/>
  <c r="LT15" i="27"/>
  <c r="LR15" i="27"/>
  <c r="LQ15" i="27"/>
  <c r="LP15" i="27"/>
  <c r="LO15" i="27"/>
  <c r="LU10" i="27"/>
  <c r="LT10" i="27"/>
  <c r="LR10" i="27"/>
  <c r="LQ10" i="27"/>
  <c r="LP10" i="27"/>
  <c r="LO10" i="27"/>
  <c r="LU12" i="27"/>
  <c r="LT12" i="27"/>
  <c r="LR12" i="27"/>
  <c r="LQ12" i="27"/>
  <c r="LP12" i="27"/>
  <c r="LO12" i="27"/>
  <c r="LU13" i="27"/>
  <c r="LT13" i="27"/>
  <c r="LR13" i="27"/>
  <c r="LQ13" i="27"/>
  <c r="LP13" i="27"/>
  <c r="LO13" i="27"/>
  <c r="LU7" i="27"/>
  <c r="LT7" i="27"/>
  <c r="LR7" i="27"/>
  <c r="LQ7" i="27"/>
  <c r="LP7" i="27"/>
  <c r="LO7" i="27"/>
  <c r="LU9" i="27"/>
  <c r="LT9" i="27"/>
  <c r="LR9" i="27"/>
  <c r="LQ9" i="27"/>
  <c r="LP9" i="27"/>
  <c r="LO9" i="27"/>
  <c r="LU4" i="27"/>
  <c r="LT4" i="27"/>
  <c r="LR4" i="27"/>
  <c r="LQ4" i="27"/>
  <c r="LP4" i="27"/>
  <c r="LO4" i="27"/>
  <c r="LU5" i="27"/>
  <c r="LT5" i="27"/>
  <c r="LR5" i="27"/>
  <c r="LQ5" i="27"/>
  <c r="LP5" i="27"/>
  <c r="LO5" i="27"/>
  <c r="LU6" i="27"/>
  <c r="LT6" i="27"/>
  <c r="LR6" i="27"/>
  <c r="LQ6" i="27"/>
  <c r="LP6" i="27"/>
  <c r="LO6" i="27"/>
  <c r="KS8" i="27"/>
  <c r="KR8" i="27"/>
  <c r="KP8" i="27"/>
  <c r="KO8" i="27"/>
  <c r="KN8" i="27"/>
  <c r="KM8" i="27"/>
  <c r="KS16" i="27"/>
  <c r="KR16" i="27"/>
  <c r="KP16" i="27"/>
  <c r="KO16" i="27"/>
  <c r="KN16" i="27"/>
  <c r="KM16" i="27"/>
  <c r="KS14" i="27"/>
  <c r="KR14" i="27"/>
  <c r="KP14" i="27"/>
  <c r="KO14" i="27"/>
  <c r="KN14" i="27"/>
  <c r="KM14" i="27"/>
  <c r="KS11" i="27"/>
  <c r="KR11" i="27"/>
  <c r="KP11" i="27"/>
  <c r="KO11" i="27"/>
  <c r="KN11" i="27"/>
  <c r="KM11" i="27"/>
  <c r="KS15" i="27"/>
  <c r="KR15" i="27"/>
  <c r="KP15" i="27"/>
  <c r="KO15" i="27"/>
  <c r="KN15" i="27"/>
  <c r="KM15" i="27"/>
  <c r="KS10" i="27"/>
  <c r="KR10" i="27"/>
  <c r="KP10" i="27"/>
  <c r="KO10" i="27"/>
  <c r="KN10" i="27"/>
  <c r="KM10" i="27"/>
  <c r="KS12" i="27"/>
  <c r="KR12" i="27"/>
  <c r="KP12" i="27"/>
  <c r="KO12" i="27"/>
  <c r="KN12" i="27"/>
  <c r="KM12" i="27"/>
  <c r="KS13" i="27"/>
  <c r="KR13" i="27"/>
  <c r="KP13" i="27"/>
  <c r="KO13" i="27"/>
  <c r="KN13" i="27"/>
  <c r="KM13" i="27"/>
  <c r="KS7" i="27"/>
  <c r="KR7" i="27"/>
  <c r="KP7" i="27"/>
  <c r="KO7" i="27"/>
  <c r="KN7" i="27"/>
  <c r="KM7" i="27"/>
  <c r="KS9" i="27"/>
  <c r="KR9" i="27"/>
  <c r="KP9" i="27"/>
  <c r="KO9" i="27"/>
  <c r="KN9" i="27"/>
  <c r="KM9" i="27"/>
  <c r="KS4" i="27"/>
  <c r="KR4" i="27"/>
  <c r="KP4" i="27"/>
  <c r="KO4" i="27"/>
  <c r="KN4" i="27"/>
  <c r="KM4" i="27"/>
  <c r="KS5" i="27"/>
  <c r="KR5" i="27"/>
  <c r="KP5" i="27"/>
  <c r="KO5" i="27"/>
  <c r="KN5" i="27"/>
  <c r="KM5" i="27"/>
  <c r="KS6" i="27"/>
  <c r="KR6" i="27"/>
  <c r="KP6" i="27"/>
  <c r="KO6" i="27"/>
  <c r="KN6" i="27"/>
  <c r="KM6" i="27"/>
  <c r="JQ8" i="27"/>
  <c r="JP8" i="27"/>
  <c r="JN8" i="27"/>
  <c r="JM8" i="27"/>
  <c r="JL8" i="27"/>
  <c r="JK8" i="27"/>
  <c r="JQ16" i="27"/>
  <c r="JP16" i="27"/>
  <c r="JN16" i="27"/>
  <c r="JM16" i="27"/>
  <c r="JL16" i="27"/>
  <c r="JK16" i="27"/>
  <c r="JQ14" i="27"/>
  <c r="JP14" i="27"/>
  <c r="JN14" i="27"/>
  <c r="JM14" i="27"/>
  <c r="JL14" i="27"/>
  <c r="JK14" i="27"/>
  <c r="JQ11" i="27"/>
  <c r="JP11" i="27"/>
  <c r="JN11" i="27"/>
  <c r="JM11" i="27"/>
  <c r="JL11" i="27"/>
  <c r="JK11" i="27"/>
  <c r="JQ15" i="27"/>
  <c r="JP15" i="27"/>
  <c r="JN15" i="27"/>
  <c r="JM15" i="27"/>
  <c r="JL15" i="27"/>
  <c r="JK15" i="27"/>
  <c r="JQ10" i="27"/>
  <c r="JP10" i="27"/>
  <c r="JN10" i="27"/>
  <c r="JM10" i="27"/>
  <c r="JL10" i="27"/>
  <c r="JK10" i="27"/>
  <c r="JQ12" i="27"/>
  <c r="JP12" i="27"/>
  <c r="JN12" i="27"/>
  <c r="JM12" i="27"/>
  <c r="JL12" i="27"/>
  <c r="JK12" i="27"/>
  <c r="JQ13" i="27"/>
  <c r="JP13" i="27"/>
  <c r="JN13" i="27"/>
  <c r="JM13" i="27"/>
  <c r="JL13" i="27"/>
  <c r="JK13" i="27"/>
  <c r="JQ7" i="27"/>
  <c r="JP7" i="27"/>
  <c r="JN7" i="27"/>
  <c r="JM7" i="27"/>
  <c r="JL7" i="27"/>
  <c r="JK7" i="27"/>
  <c r="JQ9" i="27"/>
  <c r="JP9" i="27"/>
  <c r="JN9" i="27"/>
  <c r="JM9" i="27"/>
  <c r="JL9" i="27"/>
  <c r="JK9" i="27"/>
  <c r="JQ4" i="27"/>
  <c r="JP4" i="27"/>
  <c r="JN4" i="27"/>
  <c r="JM4" i="27"/>
  <c r="JL4" i="27"/>
  <c r="JK4" i="27"/>
  <c r="JQ5" i="27"/>
  <c r="JP5" i="27"/>
  <c r="JN5" i="27"/>
  <c r="JM5" i="27"/>
  <c r="JL5" i="27"/>
  <c r="JK5" i="27"/>
  <c r="JQ6" i="27"/>
  <c r="JP6" i="27"/>
  <c r="JN6" i="27"/>
  <c r="JM6" i="27"/>
  <c r="JL6" i="27"/>
  <c r="JK6" i="27"/>
  <c r="IO8" i="27"/>
  <c r="IN8" i="27"/>
  <c r="IL8" i="27"/>
  <c r="IK8" i="27"/>
  <c r="IJ8" i="27"/>
  <c r="II8" i="27"/>
  <c r="IO16" i="27"/>
  <c r="IN16" i="27"/>
  <c r="IL16" i="27"/>
  <c r="IK16" i="27"/>
  <c r="IJ16" i="27"/>
  <c r="II16" i="27"/>
  <c r="IO14" i="27"/>
  <c r="IN14" i="27"/>
  <c r="IL14" i="27"/>
  <c r="IK14" i="27"/>
  <c r="IJ14" i="27"/>
  <c r="II14" i="27"/>
  <c r="IO11" i="27"/>
  <c r="IN11" i="27"/>
  <c r="IL11" i="27"/>
  <c r="IK11" i="27"/>
  <c r="IJ11" i="27"/>
  <c r="II11" i="27"/>
  <c r="IO15" i="27"/>
  <c r="IN15" i="27"/>
  <c r="IL15" i="27"/>
  <c r="IK15" i="27"/>
  <c r="IJ15" i="27"/>
  <c r="II15" i="27"/>
  <c r="IO10" i="27"/>
  <c r="IN10" i="27"/>
  <c r="IL10" i="27"/>
  <c r="IK10" i="27"/>
  <c r="IJ10" i="27"/>
  <c r="II10" i="27"/>
  <c r="IO12" i="27"/>
  <c r="IN12" i="27"/>
  <c r="IL12" i="27"/>
  <c r="IK12" i="27"/>
  <c r="IJ12" i="27"/>
  <c r="II12" i="27"/>
  <c r="IO13" i="27"/>
  <c r="IN13" i="27"/>
  <c r="IL13" i="27"/>
  <c r="IK13" i="27"/>
  <c r="IJ13" i="27"/>
  <c r="II13" i="27"/>
  <c r="IO7" i="27"/>
  <c r="IN7" i="27"/>
  <c r="IL7" i="27"/>
  <c r="IK7" i="27"/>
  <c r="IJ7" i="27"/>
  <c r="II7" i="27"/>
  <c r="IO9" i="27"/>
  <c r="IN9" i="27"/>
  <c r="IL9" i="27"/>
  <c r="IK9" i="27"/>
  <c r="IJ9" i="27"/>
  <c r="II9" i="27"/>
  <c r="IO4" i="27"/>
  <c r="IN4" i="27"/>
  <c r="IL4" i="27"/>
  <c r="IK4" i="27"/>
  <c r="IJ4" i="27"/>
  <c r="II4" i="27"/>
  <c r="IO5" i="27"/>
  <c r="IN5" i="27"/>
  <c r="IL5" i="27"/>
  <c r="IK5" i="27"/>
  <c r="IJ5" i="27"/>
  <c r="II5" i="27"/>
  <c r="IO6" i="27"/>
  <c r="IN6" i="27"/>
  <c r="IL6" i="27"/>
  <c r="IK6" i="27"/>
  <c r="IJ6" i="27"/>
  <c r="II6" i="27"/>
  <c r="HM8" i="27"/>
  <c r="HL8" i="27"/>
  <c r="HJ8" i="27"/>
  <c r="HI8" i="27"/>
  <c r="HH8" i="27"/>
  <c r="HG8" i="27"/>
  <c r="HM16" i="27"/>
  <c r="HL16" i="27"/>
  <c r="HJ16" i="27"/>
  <c r="HI16" i="27"/>
  <c r="HH16" i="27"/>
  <c r="HG16" i="27"/>
  <c r="HM14" i="27"/>
  <c r="HL14" i="27"/>
  <c r="HJ14" i="27"/>
  <c r="HI14" i="27"/>
  <c r="HH14" i="27"/>
  <c r="HG14" i="27"/>
  <c r="HM11" i="27"/>
  <c r="HL11" i="27"/>
  <c r="HJ11" i="27"/>
  <c r="HI11" i="27"/>
  <c r="HH11" i="27"/>
  <c r="HG11" i="27"/>
  <c r="HM15" i="27"/>
  <c r="HL15" i="27"/>
  <c r="HJ15" i="27"/>
  <c r="HI15" i="27"/>
  <c r="HH15" i="27"/>
  <c r="HG15" i="27"/>
  <c r="HM10" i="27"/>
  <c r="HL10" i="27"/>
  <c r="HJ10" i="27"/>
  <c r="HI10" i="27"/>
  <c r="HH10" i="27"/>
  <c r="HG10" i="27"/>
  <c r="HM12" i="27"/>
  <c r="HL12" i="27"/>
  <c r="HJ12" i="27"/>
  <c r="HI12" i="27"/>
  <c r="HH12" i="27"/>
  <c r="HG12" i="27"/>
  <c r="HM13" i="27"/>
  <c r="HL13" i="27"/>
  <c r="HJ13" i="27"/>
  <c r="HI13" i="27"/>
  <c r="HH13" i="27"/>
  <c r="HG13" i="27"/>
  <c r="HM7" i="27"/>
  <c r="HL7" i="27"/>
  <c r="HJ7" i="27"/>
  <c r="HI7" i="27"/>
  <c r="HH7" i="27"/>
  <c r="HG7" i="27"/>
  <c r="HM9" i="27"/>
  <c r="HL9" i="27"/>
  <c r="HJ9" i="27"/>
  <c r="HI9" i="27"/>
  <c r="HH9" i="27"/>
  <c r="HG9" i="27"/>
  <c r="HM4" i="27"/>
  <c r="HL4" i="27"/>
  <c r="HJ4" i="27"/>
  <c r="HI4" i="27"/>
  <c r="HH4" i="27"/>
  <c r="HG4" i="27"/>
  <c r="HM5" i="27"/>
  <c r="HL5" i="27"/>
  <c r="HJ5" i="27"/>
  <c r="HI5" i="27"/>
  <c r="HH5" i="27"/>
  <c r="HG5" i="27"/>
  <c r="HM6" i="27"/>
  <c r="HL6" i="27"/>
  <c r="HJ6" i="27"/>
  <c r="HI6" i="27"/>
  <c r="HH6" i="27"/>
  <c r="HG6" i="27"/>
  <c r="GK8" i="27"/>
  <c r="GJ8" i="27"/>
  <c r="GH8" i="27"/>
  <c r="GG8" i="27"/>
  <c r="GF8" i="27"/>
  <c r="GE8" i="27"/>
  <c r="GK16" i="27"/>
  <c r="GJ16" i="27"/>
  <c r="GH16" i="27"/>
  <c r="GG16" i="27"/>
  <c r="GF16" i="27"/>
  <c r="GE16" i="27"/>
  <c r="GK14" i="27"/>
  <c r="GJ14" i="27"/>
  <c r="GH14" i="27"/>
  <c r="GG14" i="27"/>
  <c r="GF14" i="27"/>
  <c r="GE14" i="27"/>
  <c r="GK11" i="27"/>
  <c r="GJ11" i="27"/>
  <c r="GH11" i="27"/>
  <c r="GG11" i="27"/>
  <c r="GF11" i="27"/>
  <c r="GE11" i="27"/>
  <c r="GK15" i="27"/>
  <c r="GJ15" i="27"/>
  <c r="GH15" i="27"/>
  <c r="GG15" i="27"/>
  <c r="GF15" i="27"/>
  <c r="GE15" i="27"/>
  <c r="GK10" i="27"/>
  <c r="GJ10" i="27"/>
  <c r="GH10" i="27"/>
  <c r="GG10" i="27"/>
  <c r="GF10" i="27"/>
  <c r="GE10" i="27"/>
  <c r="GK12" i="27"/>
  <c r="GJ12" i="27"/>
  <c r="GH12" i="27"/>
  <c r="GG12" i="27"/>
  <c r="GF12" i="27"/>
  <c r="GE12" i="27"/>
  <c r="GK13" i="27"/>
  <c r="GJ13" i="27"/>
  <c r="GH13" i="27"/>
  <c r="GG13" i="27"/>
  <c r="GF13" i="27"/>
  <c r="GE13" i="27"/>
  <c r="GK7" i="27"/>
  <c r="GJ7" i="27"/>
  <c r="GH7" i="27"/>
  <c r="GG7" i="27"/>
  <c r="GF7" i="27"/>
  <c r="GE7" i="27"/>
  <c r="GK9" i="27"/>
  <c r="GJ9" i="27"/>
  <c r="GH9" i="27"/>
  <c r="GG9" i="27"/>
  <c r="GF9" i="27"/>
  <c r="GE9" i="27"/>
  <c r="GK4" i="27"/>
  <c r="GJ4" i="27"/>
  <c r="GH4" i="27"/>
  <c r="GG4" i="27"/>
  <c r="GF4" i="27"/>
  <c r="GE4" i="27"/>
  <c r="GK5" i="27"/>
  <c r="GJ5" i="27"/>
  <c r="GH5" i="27"/>
  <c r="GG5" i="27"/>
  <c r="GF5" i="27"/>
  <c r="GE5" i="27"/>
  <c r="GK6" i="27"/>
  <c r="GJ6" i="27"/>
  <c r="GH6" i="27"/>
  <c r="GG6" i="27"/>
  <c r="GF6" i="27"/>
  <c r="GE6" i="27"/>
  <c r="FI8" i="27"/>
  <c r="FH8" i="27"/>
  <c r="FF8" i="27"/>
  <c r="FE8" i="27"/>
  <c r="FD8" i="27"/>
  <c r="FC8" i="27"/>
  <c r="FI16" i="27"/>
  <c r="FH16" i="27"/>
  <c r="FF16" i="27"/>
  <c r="FE16" i="27"/>
  <c r="FD16" i="27"/>
  <c r="FC16" i="27"/>
  <c r="FI14" i="27"/>
  <c r="FH14" i="27"/>
  <c r="FF14" i="27"/>
  <c r="FE14" i="27"/>
  <c r="FD14" i="27"/>
  <c r="FC14" i="27"/>
  <c r="FI11" i="27"/>
  <c r="FH11" i="27"/>
  <c r="FF11" i="27"/>
  <c r="FE11" i="27"/>
  <c r="FD11" i="27"/>
  <c r="FC11" i="27"/>
  <c r="FI15" i="27"/>
  <c r="FH15" i="27"/>
  <c r="FF15" i="27"/>
  <c r="FE15" i="27"/>
  <c r="FD15" i="27"/>
  <c r="FC15" i="27"/>
  <c r="FI10" i="27"/>
  <c r="FH10" i="27"/>
  <c r="FF10" i="27"/>
  <c r="FE10" i="27"/>
  <c r="FD10" i="27"/>
  <c r="FC10" i="27"/>
  <c r="FI12" i="27"/>
  <c r="FH12" i="27"/>
  <c r="FF12" i="27"/>
  <c r="FE12" i="27"/>
  <c r="FD12" i="27"/>
  <c r="FC12" i="27"/>
  <c r="FI13" i="27"/>
  <c r="FH13" i="27"/>
  <c r="FF13" i="27"/>
  <c r="FE13" i="27"/>
  <c r="FD13" i="27"/>
  <c r="FC13" i="27"/>
  <c r="FI7" i="27"/>
  <c r="FH7" i="27"/>
  <c r="FF7" i="27"/>
  <c r="FE7" i="27"/>
  <c r="FD7" i="27"/>
  <c r="FC7" i="27"/>
  <c r="FI9" i="27"/>
  <c r="FH9" i="27"/>
  <c r="FF9" i="27"/>
  <c r="FE9" i="27"/>
  <c r="FD9" i="27"/>
  <c r="FC9" i="27"/>
  <c r="FI4" i="27"/>
  <c r="FH4" i="27"/>
  <c r="FF4" i="27"/>
  <c r="FE4" i="27"/>
  <c r="FD4" i="27"/>
  <c r="FC4" i="27"/>
  <c r="FI5" i="27"/>
  <c r="FH5" i="27"/>
  <c r="FF5" i="27"/>
  <c r="FE5" i="27"/>
  <c r="FD5" i="27"/>
  <c r="FC5" i="27"/>
  <c r="FI6" i="27"/>
  <c r="FH6" i="27"/>
  <c r="FF6" i="27"/>
  <c r="FE6" i="27"/>
  <c r="FD6" i="27"/>
  <c r="FC6" i="27"/>
  <c r="EG8" i="27"/>
  <c r="EF8" i="27"/>
  <c r="ED8" i="27"/>
  <c r="EC8" i="27"/>
  <c r="EB8" i="27"/>
  <c r="EA8" i="27"/>
  <c r="EG16" i="27"/>
  <c r="EF16" i="27"/>
  <c r="ED16" i="27"/>
  <c r="EC16" i="27"/>
  <c r="EB16" i="27"/>
  <c r="EA16" i="27"/>
  <c r="EG14" i="27"/>
  <c r="EF14" i="27"/>
  <c r="ED14" i="27"/>
  <c r="EC14" i="27"/>
  <c r="EB14" i="27"/>
  <c r="EA14" i="27"/>
  <c r="EG11" i="27"/>
  <c r="EF11" i="27"/>
  <c r="ED11" i="27"/>
  <c r="EC11" i="27"/>
  <c r="EB11" i="27"/>
  <c r="EA11" i="27"/>
  <c r="EG15" i="27"/>
  <c r="EF15" i="27"/>
  <c r="ED15" i="27"/>
  <c r="EC15" i="27"/>
  <c r="EB15" i="27"/>
  <c r="EA15" i="27"/>
  <c r="EG10" i="27"/>
  <c r="EF10" i="27"/>
  <c r="ED10" i="27"/>
  <c r="EC10" i="27"/>
  <c r="EB10" i="27"/>
  <c r="EA10" i="27"/>
  <c r="EG12" i="27"/>
  <c r="EF12" i="27"/>
  <c r="ED12" i="27"/>
  <c r="EC12" i="27"/>
  <c r="EB12" i="27"/>
  <c r="EA12" i="27"/>
  <c r="EG13" i="27"/>
  <c r="EF13" i="27"/>
  <c r="ED13" i="27"/>
  <c r="EC13" i="27"/>
  <c r="EB13" i="27"/>
  <c r="EA13" i="27"/>
  <c r="EG7" i="27"/>
  <c r="EF7" i="27"/>
  <c r="ED7" i="27"/>
  <c r="EC7" i="27"/>
  <c r="EB7" i="27"/>
  <c r="EA7" i="27"/>
  <c r="EG9" i="27"/>
  <c r="EF9" i="27"/>
  <c r="ED9" i="27"/>
  <c r="EC9" i="27"/>
  <c r="EB9" i="27"/>
  <c r="EA9" i="27"/>
  <c r="EG4" i="27"/>
  <c r="EF4" i="27"/>
  <c r="ED4" i="27"/>
  <c r="EC4" i="27"/>
  <c r="EB4" i="27"/>
  <c r="EA4" i="27"/>
  <c r="EG5" i="27"/>
  <c r="EF5" i="27"/>
  <c r="ED5" i="27"/>
  <c r="EC5" i="27"/>
  <c r="EB5" i="27"/>
  <c r="EA5" i="27"/>
  <c r="EG6" i="27"/>
  <c r="EF6" i="27"/>
  <c r="ED6" i="27"/>
  <c r="EC6" i="27"/>
  <c r="EB6" i="27"/>
  <c r="EA6" i="27"/>
  <c r="SG10" i="26"/>
  <c r="SF10" i="26"/>
  <c r="SD10" i="26"/>
  <c r="SC10" i="26"/>
  <c r="SB10" i="26"/>
  <c r="SA10" i="26"/>
  <c r="SG11" i="26"/>
  <c r="SF11" i="26"/>
  <c r="SD11" i="26"/>
  <c r="SC11" i="26"/>
  <c r="SB11" i="26"/>
  <c r="SA11" i="26"/>
  <c r="SG8" i="26"/>
  <c r="SF8" i="26"/>
  <c r="SD8" i="26"/>
  <c r="SC8" i="26"/>
  <c r="SB8" i="26"/>
  <c r="SA8" i="26"/>
  <c r="SG9" i="26"/>
  <c r="SF9" i="26"/>
  <c r="SD9" i="26"/>
  <c r="SC9" i="26"/>
  <c r="SB9" i="26"/>
  <c r="SA9" i="26"/>
  <c r="SG6" i="26"/>
  <c r="SF6" i="26"/>
  <c r="SD6" i="26"/>
  <c r="SC6" i="26"/>
  <c r="SB6" i="26"/>
  <c r="SA6" i="26"/>
  <c r="SG5" i="26"/>
  <c r="SF5" i="26"/>
  <c r="SD5" i="26"/>
  <c r="SC5" i="26"/>
  <c r="SB5" i="26"/>
  <c r="SA5" i="26"/>
  <c r="SG7" i="26"/>
  <c r="SF7" i="26"/>
  <c r="SD7" i="26"/>
  <c r="SC7" i="26"/>
  <c r="SB7" i="26"/>
  <c r="SA7" i="26"/>
  <c r="SG4" i="26"/>
  <c r="SF4" i="26"/>
  <c r="SD4" i="26"/>
  <c r="SC4" i="26"/>
  <c r="SB4" i="26"/>
  <c r="SA4" i="26"/>
  <c r="RE10" i="26"/>
  <c r="RD10" i="26"/>
  <c r="RB10" i="26"/>
  <c r="RA10" i="26"/>
  <c r="QZ10" i="26"/>
  <c r="QY10" i="26"/>
  <c r="RE11" i="26"/>
  <c r="RD11" i="26"/>
  <c r="RB11" i="26"/>
  <c r="RA11" i="26"/>
  <c r="QZ11" i="26"/>
  <c r="QY11" i="26"/>
  <c r="RE8" i="26"/>
  <c r="RD8" i="26"/>
  <c r="RB8" i="26"/>
  <c r="RA8" i="26"/>
  <c r="QZ8" i="26"/>
  <c r="QY8" i="26"/>
  <c r="RE9" i="26"/>
  <c r="RD9" i="26"/>
  <c r="RB9" i="26"/>
  <c r="RA9" i="26"/>
  <c r="QZ9" i="26"/>
  <c r="QY9" i="26"/>
  <c r="RE6" i="26"/>
  <c r="RD6" i="26"/>
  <c r="RB6" i="26"/>
  <c r="RA6" i="26"/>
  <c r="QZ6" i="26"/>
  <c r="QY6" i="26"/>
  <c r="RE5" i="26"/>
  <c r="RD5" i="26"/>
  <c r="RB5" i="26"/>
  <c r="RA5" i="26"/>
  <c r="QZ5" i="26"/>
  <c r="QY5" i="26"/>
  <c r="RE7" i="26"/>
  <c r="RD7" i="26"/>
  <c r="RB7" i="26"/>
  <c r="RA7" i="26"/>
  <c r="QZ7" i="26"/>
  <c r="QY7" i="26"/>
  <c r="RE4" i="26"/>
  <c r="RD4" i="26"/>
  <c r="RB4" i="26"/>
  <c r="RA4" i="26"/>
  <c r="QZ4" i="26"/>
  <c r="QY4" i="26"/>
  <c r="QC10" i="26"/>
  <c r="QB10" i="26"/>
  <c r="PZ10" i="26"/>
  <c r="PY10" i="26"/>
  <c r="PX10" i="26"/>
  <c r="PW10" i="26"/>
  <c r="QC11" i="26"/>
  <c r="QB11" i="26"/>
  <c r="PZ11" i="26"/>
  <c r="PY11" i="26"/>
  <c r="PX11" i="26"/>
  <c r="PW11" i="26"/>
  <c r="QC8" i="26"/>
  <c r="QB8" i="26"/>
  <c r="PZ8" i="26"/>
  <c r="PY8" i="26"/>
  <c r="PX8" i="26"/>
  <c r="PW8" i="26"/>
  <c r="QC9" i="26"/>
  <c r="QB9" i="26"/>
  <c r="PZ9" i="26"/>
  <c r="PY9" i="26"/>
  <c r="PX9" i="26"/>
  <c r="PW9" i="26"/>
  <c r="QC6" i="26"/>
  <c r="QB6" i="26"/>
  <c r="PZ6" i="26"/>
  <c r="PY6" i="26"/>
  <c r="PX6" i="26"/>
  <c r="PW6" i="26"/>
  <c r="QC5" i="26"/>
  <c r="QB5" i="26"/>
  <c r="PZ5" i="26"/>
  <c r="PY5" i="26"/>
  <c r="PX5" i="26"/>
  <c r="PW5" i="26"/>
  <c r="QC7" i="26"/>
  <c r="QB7" i="26"/>
  <c r="PZ7" i="26"/>
  <c r="PY7" i="26"/>
  <c r="PX7" i="26"/>
  <c r="PW7" i="26"/>
  <c r="QC4" i="26"/>
  <c r="QB4" i="26"/>
  <c r="PZ4" i="26"/>
  <c r="PY4" i="26"/>
  <c r="PX4" i="26"/>
  <c r="PW4" i="26"/>
  <c r="PA10" i="26"/>
  <c r="OZ10" i="26"/>
  <c r="OX10" i="26"/>
  <c r="OW10" i="26"/>
  <c r="OV10" i="26"/>
  <c r="OU10" i="26"/>
  <c r="PA11" i="26"/>
  <c r="OZ11" i="26"/>
  <c r="OX11" i="26"/>
  <c r="OW11" i="26"/>
  <c r="OV11" i="26"/>
  <c r="OU11" i="26"/>
  <c r="PA8" i="26"/>
  <c r="OZ8" i="26"/>
  <c r="OX8" i="26"/>
  <c r="OW8" i="26"/>
  <c r="OV8" i="26"/>
  <c r="OU8" i="26"/>
  <c r="PA9" i="26"/>
  <c r="OZ9" i="26"/>
  <c r="OX9" i="26"/>
  <c r="OW9" i="26"/>
  <c r="OV9" i="26"/>
  <c r="OU9" i="26"/>
  <c r="PA6" i="26"/>
  <c r="OZ6" i="26"/>
  <c r="OX6" i="26"/>
  <c r="OW6" i="26"/>
  <c r="OV6" i="26"/>
  <c r="OU6" i="26"/>
  <c r="PA5" i="26"/>
  <c r="OZ5" i="26"/>
  <c r="OX5" i="26"/>
  <c r="OW5" i="26"/>
  <c r="OV5" i="26"/>
  <c r="OU5" i="26"/>
  <c r="PA7" i="26"/>
  <c r="OZ7" i="26"/>
  <c r="OX7" i="26"/>
  <c r="OW7" i="26"/>
  <c r="OV7" i="26"/>
  <c r="OU7" i="26"/>
  <c r="PA4" i="26"/>
  <c r="OZ4" i="26"/>
  <c r="OX4" i="26"/>
  <c r="OW4" i="26"/>
  <c r="OV4" i="26"/>
  <c r="OU4" i="26"/>
  <c r="NY10" i="26"/>
  <c r="NX10" i="26"/>
  <c r="NV10" i="26"/>
  <c r="NU10" i="26"/>
  <c r="NT10" i="26"/>
  <c r="NS10" i="26"/>
  <c r="NY11" i="26"/>
  <c r="NX11" i="26"/>
  <c r="NV11" i="26"/>
  <c r="NU11" i="26"/>
  <c r="NT11" i="26"/>
  <c r="NS11" i="26"/>
  <c r="NY8" i="26"/>
  <c r="NX8" i="26"/>
  <c r="NV8" i="26"/>
  <c r="NU8" i="26"/>
  <c r="NT8" i="26"/>
  <c r="NS8" i="26"/>
  <c r="NY9" i="26"/>
  <c r="NX9" i="26"/>
  <c r="NV9" i="26"/>
  <c r="NU9" i="26"/>
  <c r="NT9" i="26"/>
  <c r="NS9" i="26"/>
  <c r="NY6" i="26"/>
  <c r="NX6" i="26"/>
  <c r="NV6" i="26"/>
  <c r="NU6" i="26"/>
  <c r="NT6" i="26"/>
  <c r="NS6" i="26"/>
  <c r="NY5" i="26"/>
  <c r="NX5" i="26"/>
  <c r="NV5" i="26"/>
  <c r="NU5" i="26"/>
  <c r="NT5" i="26"/>
  <c r="NS5" i="26"/>
  <c r="NY7" i="26"/>
  <c r="NX7" i="26"/>
  <c r="NV7" i="26"/>
  <c r="NU7" i="26"/>
  <c r="NT7" i="26"/>
  <c r="NS7" i="26"/>
  <c r="NY4" i="26"/>
  <c r="NX4" i="26"/>
  <c r="NV4" i="26"/>
  <c r="NU4" i="26"/>
  <c r="NT4" i="26"/>
  <c r="NS4" i="26"/>
  <c r="MW10" i="26"/>
  <c r="MV10" i="26"/>
  <c r="MT10" i="26"/>
  <c r="MS10" i="26"/>
  <c r="MR10" i="26"/>
  <c r="MQ10" i="26"/>
  <c r="MW11" i="26"/>
  <c r="MV11" i="26"/>
  <c r="MT11" i="26"/>
  <c r="MS11" i="26"/>
  <c r="MR11" i="26"/>
  <c r="MQ11" i="26"/>
  <c r="MW8" i="26"/>
  <c r="MV8" i="26"/>
  <c r="MT8" i="26"/>
  <c r="MS8" i="26"/>
  <c r="MR8" i="26"/>
  <c r="MQ8" i="26"/>
  <c r="MW9" i="26"/>
  <c r="MV9" i="26"/>
  <c r="MT9" i="26"/>
  <c r="MS9" i="26"/>
  <c r="MR9" i="26"/>
  <c r="MQ9" i="26"/>
  <c r="MW6" i="26"/>
  <c r="MV6" i="26"/>
  <c r="MT6" i="26"/>
  <c r="MS6" i="26"/>
  <c r="MR6" i="26"/>
  <c r="MQ6" i="26"/>
  <c r="MW5" i="26"/>
  <c r="MV5" i="26"/>
  <c r="MT5" i="26"/>
  <c r="MS5" i="26"/>
  <c r="MR5" i="26"/>
  <c r="MQ5" i="26"/>
  <c r="MW7" i="26"/>
  <c r="MV7" i="26"/>
  <c r="MT7" i="26"/>
  <c r="MS7" i="26"/>
  <c r="MR7" i="26"/>
  <c r="MQ7" i="26"/>
  <c r="MW4" i="26"/>
  <c r="MV4" i="26"/>
  <c r="MT4" i="26"/>
  <c r="MS4" i="26"/>
  <c r="MR4" i="26"/>
  <c r="MQ4" i="26"/>
  <c r="LU10" i="26"/>
  <c r="LT10" i="26"/>
  <c r="LR10" i="26"/>
  <c r="LQ10" i="26"/>
  <c r="LP10" i="26"/>
  <c r="LO10" i="26"/>
  <c r="LU11" i="26"/>
  <c r="LT11" i="26"/>
  <c r="LR11" i="26"/>
  <c r="LQ11" i="26"/>
  <c r="LP11" i="26"/>
  <c r="LO11" i="26"/>
  <c r="LU8" i="26"/>
  <c r="LT8" i="26"/>
  <c r="LR8" i="26"/>
  <c r="LQ8" i="26"/>
  <c r="LP8" i="26"/>
  <c r="LO8" i="26"/>
  <c r="LU9" i="26"/>
  <c r="LT9" i="26"/>
  <c r="LR9" i="26"/>
  <c r="LQ9" i="26"/>
  <c r="LP9" i="26"/>
  <c r="LO9" i="26"/>
  <c r="LU6" i="26"/>
  <c r="LT6" i="26"/>
  <c r="LR6" i="26"/>
  <c r="LQ6" i="26"/>
  <c r="LP6" i="26"/>
  <c r="LO6" i="26"/>
  <c r="LU5" i="26"/>
  <c r="LT5" i="26"/>
  <c r="LR5" i="26"/>
  <c r="LQ5" i="26"/>
  <c r="LP5" i="26"/>
  <c r="LO5" i="26"/>
  <c r="LU7" i="26"/>
  <c r="LT7" i="26"/>
  <c r="LR7" i="26"/>
  <c r="LQ7" i="26"/>
  <c r="LP7" i="26"/>
  <c r="LO7" i="26"/>
  <c r="LU4" i="26"/>
  <c r="LT4" i="26"/>
  <c r="LR4" i="26"/>
  <c r="LQ4" i="26"/>
  <c r="LP4" i="26"/>
  <c r="LO4" i="26"/>
  <c r="KS10" i="26"/>
  <c r="KR10" i="26"/>
  <c r="KP10" i="26"/>
  <c r="KO10" i="26"/>
  <c r="KN10" i="26"/>
  <c r="KM10" i="26"/>
  <c r="KS11" i="26"/>
  <c r="KR11" i="26"/>
  <c r="KP11" i="26"/>
  <c r="KO11" i="26"/>
  <c r="KN11" i="26"/>
  <c r="KM11" i="26"/>
  <c r="KS8" i="26"/>
  <c r="KR8" i="26"/>
  <c r="KP8" i="26"/>
  <c r="KO8" i="26"/>
  <c r="KN8" i="26"/>
  <c r="KM8" i="26"/>
  <c r="KS9" i="26"/>
  <c r="KR9" i="26"/>
  <c r="KP9" i="26"/>
  <c r="KO9" i="26"/>
  <c r="KN9" i="26"/>
  <c r="KM9" i="26"/>
  <c r="KS6" i="26"/>
  <c r="KR6" i="26"/>
  <c r="KP6" i="26"/>
  <c r="KO6" i="26"/>
  <c r="KN6" i="26"/>
  <c r="KM6" i="26"/>
  <c r="KS5" i="26"/>
  <c r="KR5" i="26"/>
  <c r="KP5" i="26"/>
  <c r="KO5" i="26"/>
  <c r="KN5" i="26"/>
  <c r="KM5" i="26"/>
  <c r="KS7" i="26"/>
  <c r="KR7" i="26"/>
  <c r="KP7" i="26"/>
  <c r="KO7" i="26"/>
  <c r="KN7" i="26"/>
  <c r="KM7" i="26"/>
  <c r="KS4" i="26"/>
  <c r="KR4" i="26"/>
  <c r="KP4" i="26"/>
  <c r="KO4" i="26"/>
  <c r="KN4" i="26"/>
  <c r="KM4" i="26"/>
  <c r="JQ10" i="26"/>
  <c r="JP10" i="26"/>
  <c r="JN10" i="26"/>
  <c r="JM10" i="26"/>
  <c r="JL10" i="26"/>
  <c r="JK10" i="26"/>
  <c r="JQ11" i="26"/>
  <c r="JP11" i="26"/>
  <c r="JN11" i="26"/>
  <c r="JM11" i="26"/>
  <c r="JL11" i="26"/>
  <c r="JK11" i="26"/>
  <c r="JQ8" i="26"/>
  <c r="JP8" i="26"/>
  <c r="JN8" i="26"/>
  <c r="JM8" i="26"/>
  <c r="JL8" i="26"/>
  <c r="JK8" i="26"/>
  <c r="JQ9" i="26"/>
  <c r="JP9" i="26"/>
  <c r="JN9" i="26"/>
  <c r="JM9" i="26"/>
  <c r="JL9" i="26"/>
  <c r="JK9" i="26"/>
  <c r="JQ6" i="26"/>
  <c r="JP6" i="26"/>
  <c r="JN6" i="26"/>
  <c r="JM6" i="26"/>
  <c r="JL6" i="26"/>
  <c r="JK6" i="26"/>
  <c r="JQ5" i="26"/>
  <c r="JP5" i="26"/>
  <c r="JN5" i="26"/>
  <c r="JM5" i="26"/>
  <c r="JL5" i="26"/>
  <c r="JK5" i="26"/>
  <c r="JQ7" i="26"/>
  <c r="JP7" i="26"/>
  <c r="JN7" i="26"/>
  <c r="JM7" i="26"/>
  <c r="JL7" i="26"/>
  <c r="JK7" i="26"/>
  <c r="JQ4" i="26"/>
  <c r="JP4" i="26"/>
  <c r="JN4" i="26"/>
  <c r="JM4" i="26"/>
  <c r="JL4" i="26"/>
  <c r="JK4" i="26"/>
  <c r="IO10" i="26"/>
  <c r="IN10" i="26"/>
  <c r="IL10" i="26"/>
  <c r="IK10" i="26"/>
  <c r="IJ10" i="26"/>
  <c r="II10" i="26"/>
  <c r="IO11" i="26"/>
  <c r="IN11" i="26"/>
  <c r="IL11" i="26"/>
  <c r="IK11" i="26"/>
  <c r="IJ11" i="26"/>
  <c r="II11" i="26"/>
  <c r="IO8" i="26"/>
  <c r="IN8" i="26"/>
  <c r="IL8" i="26"/>
  <c r="IK8" i="26"/>
  <c r="IJ8" i="26"/>
  <c r="II8" i="26"/>
  <c r="IO9" i="26"/>
  <c r="IN9" i="26"/>
  <c r="IL9" i="26"/>
  <c r="IK9" i="26"/>
  <c r="IJ9" i="26"/>
  <c r="II9" i="26"/>
  <c r="IO6" i="26"/>
  <c r="IN6" i="26"/>
  <c r="IL6" i="26"/>
  <c r="IK6" i="26"/>
  <c r="IJ6" i="26"/>
  <c r="II6" i="26"/>
  <c r="IO5" i="26"/>
  <c r="IN5" i="26"/>
  <c r="IL5" i="26"/>
  <c r="IK5" i="26"/>
  <c r="IJ5" i="26"/>
  <c r="II5" i="26"/>
  <c r="IO7" i="26"/>
  <c r="IN7" i="26"/>
  <c r="IL7" i="26"/>
  <c r="IK7" i="26"/>
  <c r="IJ7" i="26"/>
  <c r="II7" i="26"/>
  <c r="IO4" i="26"/>
  <c r="IN4" i="26"/>
  <c r="IL4" i="26"/>
  <c r="IK4" i="26"/>
  <c r="IJ4" i="26"/>
  <c r="II4" i="26"/>
  <c r="HM10" i="26"/>
  <c r="HL10" i="26"/>
  <c r="HJ10" i="26"/>
  <c r="HI10" i="26"/>
  <c r="HH10" i="26"/>
  <c r="HG10" i="26"/>
  <c r="HM11" i="26"/>
  <c r="HL11" i="26"/>
  <c r="HJ11" i="26"/>
  <c r="HI11" i="26"/>
  <c r="HH11" i="26"/>
  <c r="HG11" i="26"/>
  <c r="HM8" i="26"/>
  <c r="HL8" i="26"/>
  <c r="HJ8" i="26"/>
  <c r="HI8" i="26"/>
  <c r="HH8" i="26"/>
  <c r="HG8" i="26"/>
  <c r="HM9" i="26"/>
  <c r="HL9" i="26"/>
  <c r="HJ9" i="26"/>
  <c r="HI9" i="26"/>
  <c r="HH9" i="26"/>
  <c r="HG9" i="26"/>
  <c r="HM6" i="26"/>
  <c r="HL6" i="26"/>
  <c r="HJ6" i="26"/>
  <c r="HI6" i="26"/>
  <c r="HH6" i="26"/>
  <c r="HG6" i="26"/>
  <c r="HM5" i="26"/>
  <c r="HL5" i="26"/>
  <c r="HJ5" i="26"/>
  <c r="HI5" i="26"/>
  <c r="HH5" i="26"/>
  <c r="HG5" i="26"/>
  <c r="HM7" i="26"/>
  <c r="HL7" i="26"/>
  <c r="HJ7" i="26"/>
  <c r="HI7" i="26"/>
  <c r="HH7" i="26"/>
  <c r="HG7" i="26"/>
  <c r="HM4" i="26"/>
  <c r="HL4" i="26"/>
  <c r="HJ4" i="26"/>
  <c r="HI4" i="26"/>
  <c r="HH4" i="26"/>
  <c r="HG4" i="26"/>
  <c r="GK10" i="26"/>
  <c r="GJ10" i="26"/>
  <c r="GH10" i="26"/>
  <c r="GG10" i="26"/>
  <c r="GF10" i="26"/>
  <c r="GE10" i="26"/>
  <c r="GK11" i="26"/>
  <c r="GJ11" i="26"/>
  <c r="GH11" i="26"/>
  <c r="GG11" i="26"/>
  <c r="GF11" i="26"/>
  <c r="GE11" i="26"/>
  <c r="GK8" i="26"/>
  <c r="GJ8" i="26"/>
  <c r="GH8" i="26"/>
  <c r="GG8" i="26"/>
  <c r="GF8" i="26"/>
  <c r="GE8" i="26"/>
  <c r="GK9" i="26"/>
  <c r="GJ9" i="26"/>
  <c r="GH9" i="26"/>
  <c r="GG9" i="26"/>
  <c r="GF9" i="26"/>
  <c r="GE9" i="26"/>
  <c r="GK6" i="26"/>
  <c r="GJ6" i="26"/>
  <c r="GH6" i="26"/>
  <c r="GG6" i="26"/>
  <c r="GF6" i="26"/>
  <c r="GE6" i="26"/>
  <c r="GK5" i="26"/>
  <c r="GJ5" i="26"/>
  <c r="GH5" i="26"/>
  <c r="GG5" i="26"/>
  <c r="GF5" i="26"/>
  <c r="GE5" i="26"/>
  <c r="GK7" i="26"/>
  <c r="GJ7" i="26"/>
  <c r="GH7" i="26"/>
  <c r="GG7" i="26"/>
  <c r="GF7" i="26"/>
  <c r="GE7" i="26"/>
  <c r="GK4" i="26"/>
  <c r="GJ4" i="26"/>
  <c r="GH4" i="26"/>
  <c r="GG4" i="26"/>
  <c r="GF4" i="26"/>
  <c r="GE4" i="26"/>
  <c r="FI10" i="26"/>
  <c r="FH10" i="26"/>
  <c r="FF10" i="26"/>
  <c r="FE10" i="26"/>
  <c r="FD10" i="26"/>
  <c r="FC10" i="26"/>
  <c r="FI11" i="26"/>
  <c r="FH11" i="26"/>
  <c r="FF11" i="26"/>
  <c r="FE11" i="26"/>
  <c r="FD11" i="26"/>
  <c r="FC11" i="26"/>
  <c r="FI8" i="26"/>
  <c r="FH8" i="26"/>
  <c r="FF8" i="26"/>
  <c r="FE8" i="26"/>
  <c r="FD8" i="26"/>
  <c r="FC8" i="26"/>
  <c r="FI9" i="26"/>
  <c r="FH9" i="26"/>
  <c r="FF9" i="26"/>
  <c r="FE9" i="26"/>
  <c r="FD9" i="26"/>
  <c r="FC9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7" i="26"/>
  <c r="FH7" i="26"/>
  <c r="FF7" i="26"/>
  <c r="FE7" i="26"/>
  <c r="FD7" i="26"/>
  <c r="FC7" i="26"/>
  <c r="FI4" i="26"/>
  <c r="FH4" i="26"/>
  <c r="FF4" i="26"/>
  <c r="FE4" i="26"/>
  <c r="FD4" i="26"/>
  <c r="FC4" i="26"/>
  <c r="EG10" i="26"/>
  <c r="EF10" i="26"/>
  <c r="ED10" i="26"/>
  <c r="EC10" i="26"/>
  <c r="EB10" i="26"/>
  <c r="EA10" i="26"/>
  <c r="EG11" i="26"/>
  <c r="EF11" i="26"/>
  <c r="ED11" i="26"/>
  <c r="EC11" i="26"/>
  <c r="EB11" i="26"/>
  <c r="EA11" i="26"/>
  <c r="EG8" i="26"/>
  <c r="EF8" i="26"/>
  <c r="ED8" i="26"/>
  <c r="EC8" i="26"/>
  <c r="EB8" i="26"/>
  <c r="EA8" i="26"/>
  <c r="EG9" i="26"/>
  <c r="EF9" i="26"/>
  <c r="ED9" i="26"/>
  <c r="EC9" i="26"/>
  <c r="EB9" i="26"/>
  <c r="EA9" i="26"/>
  <c r="EG6" i="26"/>
  <c r="EF6" i="26"/>
  <c r="ED6" i="26"/>
  <c r="EC6" i="26"/>
  <c r="EB6" i="26"/>
  <c r="EA6" i="26"/>
  <c r="EG5" i="26"/>
  <c r="EF5" i="26"/>
  <c r="ED5" i="26"/>
  <c r="EC5" i="26"/>
  <c r="EB5" i="26"/>
  <c r="EA5" i="26"/>
  <c r="EG7" i="26"/>
  <c r="EF7" i="26"/>
  <c r="ED7" i="26"/>
  <c r="EC7" i="26"/>
  <c r="EB7" i="26"/>
  <c r="EA7" i="26"/>
  <c r="EG4" i="26"/>
  <c r="EF4" i="26"/>
  <c r="ED4" i="26"/>
  <c r="EC4" i="26"/>
  <c r="EB4" i="26"/>
  <c r="EA4" i="26"/>
  <c r="VB15" i="24"/>
  <c r="VA15" i="24"/>
  <c r="UZ15" i="24"/>
  <c r="UY15" i="24"/>
  <c r="UX15" i="24"/>
  <c r="UW15" i="24"/>
  <c r="UU15" i="24"/>
  <c r="UT15" i="24"/>
  <c r="US15" i="24"/>
  <c r="UR15" i="24"/>
  <c r="UQ15" i="24"/>
  <c r="UP15" i="24"/>
  <c r="VB14" i="24"/>
  <c r="VA14" i="24"/>
  <c r="UZ14" i="24"/>
  <c r="UY14" i="24"/>
  <c r="UX14" i="24"/>
  <c r="UW14" i="24"/>
  <c r="UU14" i="24"/>
  <c r="UT14" i="24"/>
  <c r="US14" i="24"/>
  <c r="UR14" i="24"/>
  <c r="UQ14" i="24"/>
  <c r="UP14" i="24"/>
  <c r="VB13" i="24"/>
  <c r="VA13" i="24"/>
  <c r="UZ13" i="24"/>
  <c r="UY13" i="24"/>
  <c r="UX13" i="24"/>
  <c r="UW13" i="24"/>
  <c r="UU13" i="24"/>
  <c r="UT13" i="24"/>
  <c r="US13" i="24"/>
  <c r="UR13" i="24"/>
  <c r="UQ13" i="24"/>
  <c r="UP13" i="24"/>
  <c r="VB12" i="24"/>
  <c r="VA12" i="24"/>
  <c r="UZ12" i="24"/>
  <c r="UY12" i="24"/>
  <c r="UX12" i="24"/>
  <c r="UW12" i="24"/>
  <c r="UU12" i="24"/>
  <c r="UT12" i="24"/>
  <c r="US12" i="24"/>
  <c r="UR12" i="24"/>
  <c r="UQ12" i="24"/>
  <c r="UP12" i="24"/>
  <c r="VB11" i="24"/>
  <c r="VA11" i="24"/>
  <c r="UZ11" i="24"/>
  <c r="UY11" i="24"/>
  <c r="UX11" i="24"/>
  <c r="UW11" i="24"/>
  <c r="UU11" i="24"/>
  <c r="UT11" i="24"/>
  <c r="US11" i="24"/>
  <c r="UR11" i="24"/>
  <c r="UQ11" i="24"/>
  <c r="UP11" i="24"/>
  <c r="VB10" i="24"/>
  <c r="VA10" i="24"/>
  <c r="UZ10" i="24"/>
  <c r="UY10" i="24"/>
  <c r="UX10" i="24"/>
  <c r="UW10" i="24"/>
  <c r="UU10" i="24"/>
  <c r="UT10" i="24"/>
  <c r="US10" i="24"/>
  <c r="UR10" i="24"/>
  <c r="UQ10" i="24"/>
  <c r="UP10" i="24"/>
  <c r="VB9" i="24"/>
  <c r="VA9" i="24"/>
  <c r="UZ9" i="24"/>
  <c r="UY9" i="24"/>
  <c r="UX9" i="24"/>
  <c r="UW9" i="24"/>
  <c r="UU9" i="24"/>
  <c r="UT9" i="24"/>
  <c r="US9" i="24"/>
  <c r="UR9" i="24"/>
  <c r="UQ9" i="24"/>
  <c r="UP9" i="24"/>
  <c r="VB8" i="24"/>
  <c r="VA8" i="24"/>
  <c r="UZ8" i="24"/>
  <c r="UY8" i="24"/>
  <c r="UX8" i="24"/>
  <c r="UW8" i="24"/>
  <c r="UU8" i="24"/>
  <c r="UT8" i="24"/>
  <c r="US8" i="24"/>
  <c r="UR8" i="24"/>
  <c r="UQ8" i="24"/>
  <c r="UP8" i="24"/>
  <c r="VB7" i="24"/>
  <c r="VA7" i="24"/>
  <c r="UZ7" i="24"/>
  <c r="UY7" i="24"/>
  <c r="UX7" i="24"/>
  <c r="UW7" i="24"/>
  <c r="UU7" i="24"/>
  <c r="UT7" i="24"/>
  <c r="US7" i="24"/>
  <c r="UR7" i="24"/>
  <c r="UQ7" i="24"/>
  <c r="UP7" i="24"/>
  <c r="VB6" i="24"/>
  <c r="VA6" i="24"/>
  <c r="UZ6" i="24"/>
  <c r="UY6" i="24"/>
  <c r="UX6" i="24"/>
  <c r="UW6" i="24"/>
  <c r="UU6" i="24"/>
  <c r="UT6" i="24"/>
  <c r="US6" i="24"/>
  <c r="UR6" i="24"/>
  <c r="UQ6" i="24"/>
  <c r="UP6" i="24"/>
  <c r="VB5" i="24"/>
  <c r="VA5" i="24"/>
  <c r="UZ5" i="24"/>
  <c r="UY5" i="24"/>
  <c r="UX5" i="24"/>
  <c r="UW5" i="24"/>
  <c r="UU5" i="24"/>
  <c r="UT5" i="24"/>
  <c r="US5" i="24"/>
  <c r="UR5" i="24"/>
  <c r="UQ5" i="24"/>
  <c r="UP5" i="24"/>
  <c r="VB4" i="24"/>
  <c r="VA4" i="24"/>
  <c r="UZ4" i="24"/>
  <c r="UY4" i="24"/>
  <c r="UX4" i="24"/>
  <c r="UW4" i="24"/>
  <c r="UU4" i="24"/>
  <c r="UT4" i="24"/>
  <c r="US4" i="24"/>
  <c r="UR4" i="24"/>
  <c r="UQ4" i="24"/>
  <c r="UP4" i="24"/>
  <c r="TT15" i="24"/>
  <c r="TS15" i="24"/>
  <c r="TR15" i="24"/>
  <c r="TQ15" i="24"/>
  <c r="TP15" i="24"/>
  <c r="TO15" i="24"/>
  <c r="TM15" i="24"/>
  <c r="TL15" i="24"/>
  <c r="TK15" i="24"/>
  <c r="TJ15" i="24"/>
  <c r="TI15" i="24"/>
  <c r="TH15" i="24"/>
  <c r="TT14" i="24"/>
  <c r="TS14" i="24"/>
  <c r="TR14" i="24"/>
  <c r="TQ14" i="24"/>
  <c r="TP14" i="24"/>
  <c r="TO14" i="24"/>
  <c r="TM14" i="24"/>
  <c r="TL14" i="24"/>
  <c r="TK14" i="24"/>
  <c r="TJ14" i="24"/>
  <c r="TI14" i="24"/>
  <c r="TH14" i="24"/>
  <c r="TT13" i="24"/>
  <c r="TS13" i="24"/>
  <c r="TR13" i="24"/>
  <c r="TQ13" i="24"/>
  <c r="TP13" i="24"/>
  <c r="TO13" i="24"/>
  <c r="TM13" i="24"/>
  <c r="TL13" i="24"/>
  <c r="TK13" i="24"/>
  <c r="TJ13" i="24"/>
  <c r="TI13" i="24"/>
  <c r="TH13" i="24"/>
  <c r="TT12" i="24"/>
  <c r="TS12" i="24"/>
  <c r="TR12" i="24"/>
  <c r="TQ12" i="24"/>
  <c r="TP12" i="24"/>
  <c r="TO12" i="24"/>
  <c r="TM12" i="24"/>
  <c r="TL12" i="24"/>
  <c r="TK12" i="24"/>
  <c r="TJ12" i="24"/>
  <c r="TI12" i="24"/>
  <c r="TH12" i="24"/>
  <c r="TT11" i="24"/>
  <c r="TS11" i="24"/>
  <c r="TR11" i="24"/>
  <c r="TQ11" i="24"/>
  <c r="TP11" i="24"/>
  <c r="TO11" i="24"/>
  <c r="TM11" i="24"/>
  <c r="TL11" i="24"/>
  <c r="TK11" i="24"/>
  <c r="TJ11" i="24"/>
  <c r="TI11" i="24"/>
  <c r="TH11" i="24"/>
  <c r="TT10" i="24"/>
  <c r="TS10" i="24"/>
  <c r="TR10" i="24"/>
  <c r="TQ10" i="24"/>
  <c r="TP10" i="24"/>
  <c r="TO10" i="24"/>
  <c r="TM10" i="24"/>
  <c r="TL10" i="24"/>
  <c r="TK10" i="24"/>
  <c r="TJ10" i="24"/>
  <c r="TI10" i="24"/>
  <c r="TH10" i="24"/>
  <c r="TT9" i="24"/>
  <c r="TS9" i="24"/>
  <c r="TR9" i="24"/>
  <c r="TQ9" i="24"/>
  <c r="TP9" i="24"/>
  <c r="TO9" i="24"/>
  <c r="TM9" i="24"/>
  <c r="TL9" i="24"/>
  <c r="TK9" i="24"/>
  <c r="TJ9" i="24"/>
  <c r="TI9" i="24"/>
  <c r="TH9" i="24"/>
  <c r="TT8" i="24"/>
  <c r="TS8" i="24"/>
  <c r="TR8" i="24"/>
  <c r="TQ8" i="24"/>
  <c r="TP8" i="24"/>
  <c r="TO8" i="24"/>
  <c r="TM8" i="24"/>
  <c r="TL8" i="24"/>
  <c r="TK8" i="24"/>
  <c r="TJ8" i="24"/>
  <c r="TI8" i="24"/>
  <c r="TH8" i="24"/>
  <c r="TT7" i="24"/>
  <c r="TS7" i="24"/>
  <c r="TR7" i="24"/>
  <c r="TQ7" i="24"/>
  <c r="TP7" i="24"/>
  <c r="TO7" i="24"/>
  <c r="TM7" i="24"/>
  <c r="TL7" i="24"/>
  <c r="TK7" i="24"/>
  <c r="TJ7" i="24"/>
  <c r="TI7" i="24"/>
  <c r="TH7" i="24"/>
  <c r="TT6" i="24"/>
  <c r="TS6" i="24"/>
  <c r="TR6" i="24"/>
  <c r="TQ6" i="24"/>
  <c r="TP6" i="24"/>
  <c r="TO6" i="24"/>
  <c r="TM6" i="24"/>
  <c r="TL6" i="24"/>
  <c r="TK6" i="24"/>
  <c r="TJ6" i="24"/>
  <c r="TI6" i="24"/>
  <c r="TH6" i="24"/>
  <c r="TT5" i="24"/>
  <c r="TS5" i="24"/>
  <c r="TR5" i="24"/>
  <c r="TQ5" i="24"/>
  <c r="TP5" i="24"/>
  <c r="TO5" i="24"/>
  <c r="TM5" i="24"/>
  <c r="TL5" i="24"/>
  <c r="TK5" i="24"/>
  <c r="TJ5" i="24"/>
  <c r="TI5" i="24"/>
  <c r="TH5" i="24"/>
  <c r="TT4" i="24"/>
  <c r="TS4" i="24"/>
  <c r="TR4" i="24"/>
  <c r="TQ4" i="24"/>
  <c r="TP4" i="24"/>
  <c r="TO4" i="24"/>
  <c r="TM4" i="24"/>
  <c r="TL4" i="24"/>
  <c r="TK4" i="24"/>
  <c r="TJ4" i="24"/>
  <c r="TI4" i="24"/>
  <c r="TH4" i="24"/>
  <c r="SL15" i="24"/>
  <c r="SK15" i="24"/>
  <c r="SJ15" i="24"/>
  <c r="SI15" i="24"/>
  <c r="SH15" i="24"/>
  <c r="SG15" i="24"/>
  <c r="SE15" i="24"/>
  <c r="SD15" i="24"/>
  <c r="SC15" i="24"/>
  <c r="SB15" i="24"/>
  <c r="SA15" i="24"/>
  <c r="RZ15" i="24"/>
  <c r="SL14" i="24"/>
  <c r="SK14" i="24"/>
  <c r="SJ14" i="24"/>
  <c r="SI14" i="24"/>
  <c r="SH14" i="24"/>
  <c r="SG14" i="24"/>
  <c r="SE14" i="24"/>
  <c r="SD14" i="24"/>
  <c r="SC14" i="24"/>
  <c r="SB14" i="24"/>
  <c r="SA14" i="24"/>
  <c r="RZ14" i="24"/>
  <c r="SL13" i="24"/>
  <c r="SK13" i="24"/>
  <c r="SJ13" i="24"/>
  <c r="SI13" i="24"/>
  <c r="SH13" i="24"/>
  <c r="SG13" i="24"/>
  <c r="SE13" i="24"/>
  <c r="SD13" i="24"/>
  <c r="SC13" i="24"/>
  <c r="SB13" i="24"/>
  <c r="SA13" i="24"/>
  <c r="RZ13" i="24"/>
  <c r="SL12" i="24"/>
  <c r="SK12" i="24"/>
  <c r="SJ12" i="24"/>
  <c r="SI12" i="24"/>
  <c r="SH12" i="24"/>
  <c r="SG12" i="24"/>
  <c r="SE12" i="24"/>
  <c r="SD12" i="24"/>
  <c r="SC12" i="24"/>
  <c r="SB12" i="24"/>
  <c r="SA12" i="24"/>
  <c r="RZ12" i="24"/>
  <c r="SL11" i="24"/>
  <c r="SK11" i="24"/>
  <c r="SJ11" i="24"/>
  <c r="SI11" i="24"/>
  <c r="SH11" i="24"/>
  <c r="SG11" i="24"/>
  <c r="SE11" i="24"/>
  <c r="SD11" i="24"/>
  <c r="SC11" i="24"/>
  <c r="SB11" i="24"/>
  <c r="SA11" i="24"/>
  <c r="RZ11" i="24"/>
  <c r="SL10" i="24"/>
  <c r="SK10" i="24"/>
  <c r="SJ10" i="24"/>
  <c r="SI10" i="24"/>
  <c r="SH10" i="24"/>
  <c r="SG10" i="24"/>
  <c r="SE10" i="24"/>
  <c r="SD10" i="24"/>
  <c r="SC10" i="24"/>
  <c r="SB10" i="24"/>
  <c r="SA10" i="24"/>
  <c r="RZ10" i="24"/>
  <c r="SL9" i="24"/>
  <c r="SK9" i="24"/>
  <c r="SJ9" i="24"/>
  <c r="SI9" i="24"/>
  <c r="SH9" i="24"/>
  <c r="SG9" i="24"/>
  <c r="SE9" i="24"/>
  <c r="SD9" i="24"/>
  <c r="SC9" i="24"/>
  <c r="SB9" i="24"/>
  <c r="SA9" i="24"/>
  <c r="RZ9" i="24"/>
  <c r="SL8" i="24"/>
  <c r="SK8" i="24"/>
  <c r="SJ8" i="24"/>
  <c r="SI8" i="24"/>
  <c r="SH8" i="24"/>
  <c r="SG8" i="24"/>
  <c r="SE8" i="24"/>
  <c r="SD8" i="24"/>
  <c r="SC8" i="24"/>
  <c r="SB8" i="24"/>
  <c r="SA8" i="24"/>
  <c r="RZ8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RD15" i="24"/>
  <c r="RC15" i="24"/>
  <c r="RB15" i="24"/>
  <c r="RA15" i="24"/>
  <c r="QZ15" i="24"/>
  <c r="QY15" i="24"/>
  <c r="QW15" i="24"/>
  <c r="QV15" i="24"/>
  <c r="QU15" i="24"/>
  <c r="QT15" i="24"/>
  <c r="QS15" i="24"/>
  <c r="QR15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3" i="24"/>
  <c r="RC13" i="24"/>
  <c r="RB13" i="24"/>
  <c r="RA13" i="24"/>
  <c r="QZ13" i="24"/>
  <c r="QY13" i="24"/>
  <c r="QW13" i="24"/>
  <c r="QV13" i="24"/>
  <c r="QU13" i="24"/>
  <c r="QT13" i="24"/>
  <c r="QS13" i="24"/>
  <c r="QR13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3" i="24"/>
  <c r="LW13" i="24"/>
  <c r="LV13" i="24"/>
  <c r="LU13" i="24"/>
  <c r="LT13" i="24"/>
  <c r="LS13" i="24"/>
  <c r="LQ13" i="24"/>
  <c r="LP13" i="24"/>
  <c r="LO13" i="24"/>
  <c r="LN13" i="24"/>
  <c r="LM13" i="24"/>
  <c r="LL13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5" i="24"/>
  <c r="JG15" i="24"/>
  <c r="JF15" i="24"/>
  <c r="JE15" i="24"/>
  <c r="JD15" i="24"/>
  <c r="JC15" i="24"/>
  <c r="JA15" i="24"/>
  <c r="IZ15" i="24"/>
  <c r="IY15" i="24"/>
  <c r="IX15" i="24"/>
  <c r="IW15" i="24"/>
  <c r="IV15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13" i="24"/>
  <c r="HY13" i="24"/>
  <c r="HX13" i="24"/>
  <c r="HW13" i="24"/>
  <c r="HV13" i="24"/>
  <c r="HU13" i="24"/>
  <c r="HS13" i="24"/>
  <c r="HR13" i="24"/>
  <c r="HQ13" i="24"/>
  <c r="HP13" i="24"/>
  <c r="HO13" i="24"/>
  <c r="HN13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VB18" i="23"/>
  <c r="VA18" i="23"/>
  <c r="UZ18" i="23"/>
  <c r="UY18" i="23"/>
  <c r="UX18" i="23"/>
  <c r="UW18" i="23"/>
  <c r="UU18" i="23"/>
  <c r="UT18" i="23"/>
  <c r="US18" i="23"/>
  <c r="UR18" i="23"/>
  <c r="UQ18" i="23"/>
  <c r="UP18" i="23"/>
  <c r="VB17" i="23"/>
  <c r="VA17" i="23"/>
  <c r="UZ17" i="23"/>
  <c r="UY17" i="23"/>
  <c r="UX17" i="23"/>
  <c r="UW17" i="23"/>
  <c r="UU17" i="23"/>
  <c r="UT17" i="23"/>
  <c r="US17" i="23"/>
  <c r="UR17" i="23"/>
  <c r="UQ17" i="23"/>
  <c r="UP17" i="23"/>
  <c r="VB16" i="23"/>
  <c r="VA16" i="23"/>
  <c r="UZ16" i="23"/>
  <c r="UY16" i="23"/>
  <c r="UX16" i="23"/>
  <c r="UW16" i="23"/>
  <c r="UU16" i="23"/>
  <c r="UT16" i="23"/>
  <c r="US16" i="23"/>
  <c r="UR16" i="23"/>
  <c r="UQ16" i="23"/>
  <c r="UP16" i="23"/>
  <c r="VB15" i="23"/>
  <c r="VA15" i="23"/>
  <c r="UZ15" i="23"/>
  <c r="UY15" i="23"/>
  <c r="UX15" i="23"/>
  <c r="UW15" i="23"/>
  <c r="UU15" i="23"/>
  <c r="UT15" i="23"/>
  <c r="US15" i="23"/>
  <c r="UR15" i="23"/>
  <c r="UQ15" i="23"/>
  <c r="UP15" i="23"/>
  <c r="VB14" i="23"/>
  <c r="VA14" i="23"/>
  <c r="UZ14" i="23"/>
  <c r="UY14" i="23"/>
  <c r="UX14" i="23"/>
  <c r="UW14" i="23"/>
  <c r="UU14" i="23"/>
  <c r="UT14" i="23"/>
  <c r="US14" i="23"/>
  <c r="UR14" i="23"/>
  <c r="UQ14" i="23"/>
  <c r="UP14" i="23"/>
  <c r="VB13" i="23"/>
  <c r="VA13" i="23"/>
  <c r="UZ13" i="23"/>
  <c r="UY13" i="23"/>
  <c r="UX13" i="23"/>
  <c r="UW13" i="23"/>
  <c r="UU13" i="23"/>
  <c r="UT13" i="23"/>
  <c r="US13" i="23"/>
  <c r="UR13" i="23"/>
  <c r="UQ13" i="23"/>
  <c r="UP13" i="23"/>
  <c r="VB12" i="23"/>
  <c r="VA12" i="23"/>
  <c r="UZ12" i="23"/>
  <c r="UY12" i="23"/>
  <c r="UX12" i="23"/>
  <c r="UW12" i="23"/>
  <c r="UU12" i="23"/>
  <c r="UT12" i="23"/>
  <c r="US12" i="23"/>
  <c r="UR12" i="23"/>
  <c r="UQ12" i="23"/>
  <c r="UP12" i="23"/>
  <c r="VB11" i="23"/>
  <c r="VA11" i="23"/>
  <c r="UZ11" i="23"/>
  <c r="UY11" i="23"/>
  <c r="UX11" i="23"/>
  <c r="UW11" i="23"/>
  <c r="UU11" i="23"/>
  <c r="UT11" i="23"/>
  <c r="US11" i="23"/>
  <c r="UR11" i="23"/>
  <c r="UQ11" i="23"/>
  <c r="UP11" i="23"/>
  <c r="VB10" i="23"/>
  <c r="VA10" i="23"/>
  <c r="UZ10" i="23"/>
  <c r="UY10" i="23"/>
  <c r="UX10" i="23"/>
  <c r="UW10" i="23"/>
  <c r="UU10" i="23"/>
  <c r="UT10" i="23"/>
  <c r="US10" i="23"/>
  <c r="UR10" i="23"/>
  <c r="UQ10" i="23"/>
  <c r="UP10" i="23"/>
  <c r="VB9" i="23"/>
  <c r="VA9" i="23"/>
  <c r="UZ9" i="23"/>
  <c r="UY9" i="23"/>
  <c r="UX9" i="23"/>
  <c r="UW9" i="23"/>
  <c r="UU9" i="23"/>
  <c r="UT9" i="23"/>
  <c r="US9" i="23"/>
  <c r="UR9" i="23"/>
  <c r="UQ9" i="23"/>
  <c r="UP9" i="23"/>
  <c r="VB8" i="23"/>
  <c r="VA8" i="23"/>
  <c r="UZ8" i="23"/>
  <c r="UY8" i="23"/>
  <c r="UX8" i="23"/>
  <c r="UW8" i="23"/>
  <c r="UU8" i="23"/>
  <c r="UT8" i="23"/>
  <c r="US8" i="23"/>
  <c r="UR8" i="23"/>
  <c r="UQ8" i="23"/>
  <c r="UP8" i="23"/>
  <c r="VB7" i="23"/>
  <c r="VA7" i="23"/>
  <c r="UZ7" i="23"/>
  <c r="UY7" i="23"/>
  <c r="UX7" i="23"/>
  <c r="UW7" i="23"/>
  <c r="UU7" i="23"/>
  <c r="UT7" i="23"/>
  <c r="US7" i="23"/>
  <c r="UR7" i="23"/>
  <c r="UQ7" i="23"/>
  <c r="UP7" i="23"/>
  <c r="VB6" i="23"/>
  <c r="VA6" i="23"/>
  <c r="UZ6" i="23"/>
  <c r="UY6" i="23"/>
  <c r="UX6" i="23"/>
  <c r="UW6" i="23"/>
  <c r="UU6" i="23"/>
  <c r="UT6" i="23"/>
  <c r="US6" i="23"/>
  <c r="UR6" i="23"/>
  <c r="UQ6" i="23"/>
  <c r="UP6" i="23"/>
  <c r="VB5" i="23"/>
  <c r="VA5" i="23"/>
  <c r="UZ5" i="23"/>
  <c r="UY5" i="23"/>
  <c r="UX5" i="23"/>
  <c r="UW5" i="23"/>
  <c r="UU5" i="23"/>
  <c r="UT5" i="23"/>
  <c r="US5" i="23"/>
  <c r="UR5" i="23"/>
  <c r="UQ5" i="23"/>
  <c r="UP5" i="23"/>
  <c r="VB4" i="23"/>
  <c r="VA4" i="23"/>
  <c r="UZ4" i="23"/>
  <c r="UY4" i="23"/>
  <c r="UX4" i="23"/>
  <c r="UW4" i="23"/>
  <c r="UU4" i="23"/>
  <c r="UT4" i="23"/>
  <c r="US4" i="23"/>
  <c r="UR4" i="23"/>
  <c r="UQ4" i="23"/>
  <c r="UP4" i="23"/>
  <c r="TT18" i="23"/>
  <c r="TS18" i="23"/>
  <c r="TR18" i="23"/>
  <c r="TQ18" i="23"/>
  <c r="TP18" i="23"/>
  <c r="TO18" i="23"/>
  <c r="TM18" i="23"/>
  <c r="TL18" i="23"/>
  <c r="TK18" i="23"/>
  <c r="TJ18" i="23"/>
  <c r="TI18" i="23"/>
  <c r="TH18" i="23"/>
  <c r="TT17" i="23"/>
  <c r="TS17" i="23"/>
  <c r="TR17" i="23"/>
  <c r="TQ17" i="23"/>
  <c r="TP17" i="23"/>
  <c r="TO17" i="23"/>
  <c r="TM17" i="23"/>
  <c r="TL17" i="23"/>
  <c r="TK17" i="23"/>
  <c r="TJ17" i="23"/>
  <c r="TI17" i="23"/>
  <c r="TH17" i="23"/>
  <c r="TT16" i="23"/>
  <c r="TS16" i="23"/>
  <c r="TR16" i="23"/>
  <c r="TQ16" i="23"/>
  <c r="TP16" i="23"/>
  <c r="TO16" i="23"/>
  <c r="TM16" i="23"/>
  <c r="TL16" i="23"/>
  <c r="TK16" i="23"/>
  <c r="TJ16" i="23"/>
  <c r="TI16" i="23"/>
  <c r="TH16" i="23"/>
  <c r="TT15" i="23"/>
  <c r="TS15" i="23"/>
  <c r="TR15" i="23"/>
  <c r="TQ15" i="23"/>
  <c r="TP15" i="23"/>
  <c r="TO15" i="23"/>
  <c r="TM15" i="23"/>
  <c r="TL15" i="23"/>
  <c r="TK15" i="23"/>
  <c r="TJ15" i="23"/>
  <c r="TI15" i="23"/>
  <c r="TH15" i="23"/>
  <c r="TT14" i="23"/>
  <c r="TS14" i="23"/>
  <c r="TR14" i="23"/>
  <c r="TQ14" i="23"/>
  <c r="TP14" i="23"/>
  <c r="TO14" i="23"/>
  <c r="TM14" i="23"/>
  <c r="TL14" i="23"/>
  <c r="TK14" i="23"/>
  <c r="TJ14" i="23"/>
  <c r="TI14" i="23"/>
  <c r="TH14" i="23"/>
  <c r="TT13" i="23"/>
  <c r="TS13" i="23"/>
  <c r="TR13" i="23"/>
  <c r="TQ13" i="23"/>
  <c r="TP13" i="23"/>
  <c r="TO13" i="23"/>
  <c r="TM13" i="23"/>
  <c r="TL13" i="23"/>
  <c r="TK13" i="23"/>
  <c r="TJ13" i="23"/>
  <c r="TI13" i="23"/>
  <c r="TH13" i="23"/>
  <c r="TT12" i="23"/>
  <c r="TS12" i="23"/>
  <c r="TR12" i="23"/>
  <c r="TQ12" i="23"/>
  <c r="TP12" i="23"/>
  <c r="TO12" i="23"/>
  <c r="TM12" i="23"/>
  <c r="TL12" i="23"/>
  <c r="TK12" i="23"/>
  <c r="TJ12" i="23"/>
  <c r="TI12" i="23"/>
  <c r="TH12" i="23"/>
  <c r="TT11" i="23"/>
  <c r="TS11" i="23"/>
  <c r="TR11" i="23"/>
  <c r="TQ11" i="23"/>
  <c r="TP11" i="23"/>
  <c r="TO11" i="23"/>
  <c r="TM11" i="23"/>
  <c r="TL11" i="23"/>
  <c r="TK11" i="23"/>
  <c r="TJ11" i="23"/>
  <c r="TI11" i="23"/>
  <c r="TH11" i="23"/>
  <c r="TT10" i="23"/>
  <c r="TS10" i="23"/>
  <c r="TR10" i="23"/>
  <c r="TQ10" i="23"/>
  <c r="TP10" i="23"/>
  <c r="TO10" i="23"/>
  <c r="TM10" i="23"/>
  <c r="TL10" i="23"/>
  <c r="TK10" i="23"/>
  <c r="TJ10" i="23"/>
  <c r="TI10" i="23"/>
  <c r="TH10" i="23"/>
  <c r="TT9" i="23"/>
  <c r="TS9" i="23"/>
  <c r="TR9" i="23"/>
  <c r="TQ9" i="23"/>
  <c r="TP9" i="23"/>
  <c r="TO9" i="23"/>
  <c r="TM9" i="23"/>
  <c r="TL9" i="23"/>
  <c r="TK9" i="23"/>
  <c r="TJ9" i="23"/>
  <c r="TI9" i="23"/>
  <c r="TH9" i="23"/>
  <c r="TT8" i="23"/>
  <c r="TS8" i="23"/>
  <c r="TR8" i="23"/>
  <c r="TQ8" i="23"/>
  <c r="TP8" i="23"/>
  <c r="TO8" i="23"/>
  <c r="TM8" i="23"/>
  <c r="TL8" i="23"/>
  <c r="TK8" i="23"/>
  <c r="TJ8" i="23"/>
  <c r="TI8" i="23"/>
  <c r="TH8" i="23"/>
  <c r="TT7" i="23"/>
  <c r="TS7" i="23"/>
  <c r="TR7" i="23"/>
  <c r="TQ7" i="23"/>
  <c r="TP7" i="23"/>
  <c r="TO7" i="23"/>
  <c r="TM7" i="23"/>
  <c r="TL7" i="23"/>
  <c r="TK7" i="23"/>
  <c r="TJ7" i="23"/>
  <c r="TI7" i="23"/>
  <c r="TH7" i="23"/>
  <c r="TT6" i="23"/>
  <c r="TS6" i="23"/>
  <c r="TR6" i="23"/>
  <c r="TQ6" i="23"/>
  <c r="TP6" i="23"/>
  <c r="TO6" i="23"/>
  <c r="TM6" i="23"/>
  <c r="TL6" i="23"/>
  <c r="TK6" i="23"/>
  <c r="TJ6" i="23"/>
  <c r="TI6" i="23"/>
  <c r="TH6" i="23"/>
  <c r="TT5" i="23"/>
  <c r="TS5" i="23"/>
  <c r="TR5" i="23"/>
  <c r="TQ5" i="23"/>
  <c r="TP5" i="23"/>
  <c r="TO5" i="23"/>
  <c r="TM5" i="23"/>
  <c r="TL5" i="23"/>
  <c r="TK5" i="23"/>
  <c r="TJ5" i="23"/>
  <c r="TI5" i="23"/>
  <c r="TH5" i="23"/>
  <c r="TT4" i="23"/>
  <c r="TS4" i="23"/>
  <c r="TR4" i="23"/>
  <c r="TQ4" i="23"/>
  <c r="TP4" i="23"/>
  <c r="TO4" i="23"/>
  <c r="TM4" i="23"/>
  <c r="TL4" i="23"/>
  <c r="TK4" i="23"/>
  <c r="TJ4" i="23"/>
  <c r="TI4" i="23"/>
  <c r="TH4" i="23"/>
  <c r="SL18" i="23"/>
  <c r="SK18" i="23"/>
  <c r="SJ18" i="23"/>
  <c r="SI18" i="23"/>
  <c r="SH18" i="23"/>
  <c r="SG18" i="23"/>
  <c r="SE18" i="23"/>
  <c r="SD18" i="23"/>
  <c r="SC18" i="23"/>
  <c r="SB18" i="23"/>
  <c r="SA18" i="23"/>
  <c r="RZ18" i="23"/>
  <c r="SL17" i="23"/>
  <c r="SK17" i="23"/>
  <c r="SJ17" i="23"/>
  <c r="SI17" i="23"/>
  <c r="SH17" i="23"/>
  <c r="SG17" i="23"/>
  <c r="SE17" i="23"/>
  <c r="SD17" i="23"/>
  <c r="SC17" i="23"/>
  <c r="SB17" i="23"/>
  <c r="SA17" i="23"/>
  <c r="RZ17" i="23"/>
  <c r="SL16" i="23"/>
  <c r="SK16" i="23"/>
  <c r="SJ16" i="23"/>
  <c r="SI16" i="23"/>
  <c r="SH16" i="23"/>
  <c r="SG16" i="23"/>
  <c r="SE16" i="23"/>
  <c r="SD16" i="23"/>
  <c r="SC16" i="23"/>
  <c r="SB16" i="23"/>
  <c r="SA16" i="23"/>
  <c r="RZ16" i="23"/>
  <c r="SL15" i="23"/>
  <c r="SK15" i="23"/>
  <c r="SJ15" i="23"/>
  <c r="SI15" i="23"/>
  <c r="SH15" i="23"/>
  <c r="SG15" i="23"/>
  <c r="SE15" i="23"/>
  <c r="SD15" i="23"/>
  <c r="SC15" i="23"/>
  <c r="SB15" i="23"/>
  <c r="SA15" i="23"/>
  <c r="RZ15" i="23"/>
  <c r="SL14" i="23"/>
  <c r="SK14" i="23"/>
  <c r="SJ14" i="23"/>
  <c r="SI14" i="23"/>
  <c r="SH14" i="23"/>
  <c r="SG14" i="23"/>
  <c r="SE14" i="23"/>
  <c r="SD14" i="23"/>
  <c r="SC14" i="23"/>
  <c r="SB14" i="23"/>
  <c r="SA14" i="23"/>
  <c r="RZ14" i="23"/>
  <c r="SL13" i="23"/>
  <c r="SK13" i="23"/>
  <c r="SJ13" i="23"/>
  <c r="SI13" i="23"/>
  <c r="SH13" i="23"/>
  <c r="SG13" i="23"/>
  <c r="SE13" i="23"/>
  <c r="SD13" i="23"/>
  <c r="SC13" i="23"/>
  <c r="SB13" i="23"/>
  <c r="SA13" i="23"/>
  <c r="RZ13" i="23"/>
  <c r="SL12" i="23"/>
  <c r="SK12" i="23"/>
  <c r="SJ12" i="23"/>
  <c r="SI12" i="23"/>
  <c r="SH12" i="23"/>
  <c r="SG12" i="23"/>
  <c r="SE12" i="23"/>
  <c r="SD12" i="23"/>
  <c r="SC12" i="23"/>
  <c r="SB12" i="23"/>
  <c r="SA12" i="23"/>
  <c r="RZ12" i="23"/>
  <c r="SL11" i="23"/>
  <c r="SK11" i="23"/>
  <c r="SJ11" i="23"/>
  <c r="SI11" i="23"/>
  <c r="SH11" i="23"/>
  <c r="SG11" i="23"/>
  <c r="SE11" i="23"/>
  <c r="SD11" i="23"/>
  <c r="SC11" i="23"/>
  <c r="SB11" i="23"/>
  <c r="SA11" i="23"/>
  <c r="RZ11" i="23"/>
  <c r="SL10" i="23"/>
  <c r="SK10" i="23"/>
  <c r="SJ10" i="23"/>
  <c r="SI10" i="23"/>
  <c r="SH10" i="23"/>
  <c r="SG10" i="23"/>
  <c r="SE10" i="23"/>
  <c r="SD10" i="23"/>
  <c r="SC10" i="23"/>
  <c r="SB10" i="23"/>
  <c r="SA10" i="23"/>
  <c r="RZ10" i="23"/>
  <c r="SL9" i="23"/>
  <c r="SK9" i="23"/>
  <c r="SJ9" i="23"/>
  <c r="SI9" i="23"/>
  <c r="SH9" i="23"/>
  <c r="SG9" i="23"/>
  <c r="SE9" i="23"/>
  <c r="SD9" i="23"/>
  <c r="SC9" i="23"/>
  <c r="SB9" i="23"/>
  <c r="SA9" i="23"/>
  <c r="RZ9" i="23"/>
  <c r="SL8" i="23"/>
  <c r="SK8" i="23"/>
  <c r="SJ8" i="23"/>
  <c r="SI8" i="23"/>
  <c r="SH8" i="23"/>
  <c r="SG8" i="23"/>
  <c r="SE8" i="23"/>
  <c r="SD8" i="23"/>
  <c r="SC8" i="23"/>
  <c r="SB8" i="23"/>
  <c r="SA8" i="23"/>
  <c r="RZ8" i="23"/>
  <c r="SL7" i="23"/>
  <c r="SK7" i="23"/>
  <c r="SJ7" i="23"/>
  <c r="SI7" i="23"/>
  <c r="SH7" i="23"/>
  <c r="SG7" i="23"/>
  <c r="SE7" i="23"/>
  <c r="SD7" i="23"/>
  <c r="SC7" i="23"/>
  <c r="SB7" i="23"/>
  <c r="SA7" i="23"/>
  <c r="RZ7" i="23"/>
  <c r="SL6" i="23"/>
  <c r="SK6" i="23"/>
  <c r="SJ6" i="23"/>
  <c r="SI6" i="23"/>
  <c r="SH6" i="23"/>
  <c r="SG6" i="23"/>
  <c r="SE6" i="23"/>
  <c r="SD6" i="23"/>
  <c r="SC6" i="23"/>
  <c r="SB6" i="23"/>
  <c r="SA6" i="23"/>
  <c r="RZ6" i="23"/>
  <c r="SL5" i="23"/>
  <c r="SK5" i="23"/>
  <c r="SJ5" i="23"/>
  <c r="SI5" i="23"/>
  <c r="SH5" i="23"/>
  <c r="SG5" i="23"/>
  <c r="SE5" i="23"/>
  <c r="SD5" i="23"/>
  <c r="SC5" i="23"/>
  <c r="SB5" i="23"/>
  <c r="SA5" i="23"/>
  <c r="RZ5" i="23"/>
  <c r="SL4" i="23"/>
  <c r="SK4" i="23"/>
  <c r="SJ4" i="23"/>
  <c r="SI4" i="23"/>
  <c r="SH4" i="23"/>
  <c r="SG4" i="23"/>
  <c r="SE4" i="23"/>
  <c r="SD4" i="23"/>
  <c r="SC4" i="23"/>
  <c r="SB4" i="23"/>
  <c r="SA4" i="23"/>
  <c r="RZ4" i="23"/>
  <c r="RD18" i="23"/>
  <c r="RC18" i="23"/>
  <c r="RB18" i="23"/>
  <c r="RA18" i="23"/>
  <c r="QZ18" i="23"/>
  <c r="QY18" i="23"/>
  <c r="QW18" i="23"/>
  <c r="QV18" i="23"/>
  <c r="QU18" i="23"/>
  <c r="QT18" i="23"/>
  <c r="QS18" i="23"/>
  <c r="QR18" i="23"/>
  <c r="RD17" i="23"/>
  <c r="RC17" i="23"/>
  <c r="RB17" i="23"/>
  <c r="RA17" i="23"/>
  <c r="QZ17" i="23"/>
  <c r="QY17" i="23"/>
  <c r="QW17" i="23"/>
  <c r="QV17" i="23"/>
  <c r="QU17" i="23"/>
  <c r="QT17" i="23"/>
  <c r="QS17" i="23"/>
  <c r="QR17" i="23"/>
  <c r="RD16" i="23"/>
  <c r="RC16" i="23"/>
  <c r="RB16" i="23"/>
  <c r="RA16" i="23"/>
  <c r="QZ16" i="23"/>
  <c r="QY16" i="23"/>
  <c r="QW16" i="23"/>
  <c r="QV16" i="23"/>
  <c r="QU16" i="23"/>
  <c r="QT16" i="23"/>
  <c r="QS16" i="23"/>
  <c r="QR16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18" i="23"/>
  <c r="PU18" i="23"/>
  <c r="PT18" i="23"/>
  <c r="PS18" i="23"/>
  <c r="PR18" i="23"/>
  <c r="PQ18" i="23"/>
  <c r="PO18" i="23"/>
  <c r="PN18" i="23"/>
  <c r="PM18" i="23"/>
  <c r="PL18" i="23"/>
  <c r="PK18" i="23"/>
  <c r="PJ18" i="23"/>
  <c r="PV17" i="23"/>
  <c r="PU17" i="23"/>
  <c r="PT17" i="23"/>
  <c r="PS17" i="23"/>
  <c r="PR17" i="23"/>
  <c r="PQ17" i="23"/>
  <c r="PO17" i="23"/>
  <c r="PN17" i="23"/>
  <c r="PM17" i="23"/>
  <c r="PL17" i="23"/>
  <c r="PK17" i="23"/>
  <c r="PJ17" i="23"/>
  <c r="PV16" i="23"/>
  <c r="PU16" i="23"/>
  <c r="PT16" i="23"/>
  <c r="PS16" i="23"/>
  <c r="PR16" i="23"/>
  <c r="PQ16" i="23"/>
  <c r="PO16" i="23"/>
  <c r="PN16" i="23"/>
  <c r="PM16" i="23"/>
  <c r="PL16" i="23"/>
  <c r="PK16" i="23"/>
  <c r="PJ16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18" i="23"/>
  <c r="OM18" i="23"/>
  <c r="OL18" i="23"/>
  <c r="OK18" i="23"/>
  <c r="OJ18" i="23"/>
  <c r="OI18" i="23"/>
  <c r="OG18" i="23"/>
  <c r="OF18" i="23"/>
  <c r="OE18" i="23"/>
  <c r="OD18" i="23"/>
  <c r="OC18" i="23"/>
  <c r="OB18" i="23"/>
  <c r="ON17" i="23"/>
  <c r="OM17" i="23"/>
  <c r="OL17" i="23"/>
  <c r="OK17" i="23"/>
  <c r="OJ17" i="23"/>
  <c r="OI17" i="23"/>
  <c r="OG17" i="23"/>
  <c r="OF17" i="23"/>
  <c r="OE17" i="23"/>
  <c r="OD17" i="23"/>
  <c r="OC17" i="23"/>
  <c r="OB17" i="23"/>
  <c r="ON16" i="23"/>
  <c r="OM16" i="23"/>
  <c r="OL16" i="23"/>
  <c r="OK16" i="23"/>
  <c r="OJ16" i="23"/>
  <c r="OI16" i="23"/>
  <c r="OG16" i="23"/>
  <c r="OF16" i="23"/>
  <c r="OE16" i="23"/>
  <c r="OD16" i="23"/>
  <c r="OC16" i="23"/>
  <c r="OB16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18" i="23"/>
  <c r="NE18" i="23"/>
  <c r="ND18" i="23"/>
  <c r="NC18" i="23"/>
  <c r="NB18" i="23"/>
  <c r="NA18" i="23"/>
  <c r="MY18" i="23"/>
  <c r="MX18" i="23"/>
  <c r="MW18" i="23"/>
  <c r="MV18" i="23"/>
  <c r="MU18" i="23"/>
  <c r="MT18" i="23"/>
  <c r="NF17" i="23"/>
  <c r="NE17" i="23"/>
  <c r="ND17" i="23"/>
  <c r="NC17" i="23"/>
  <c r="NB17" i="23"/>
  <c r="NA17" i="23"/>
  <c r="MY17" i="23"/>
  <c r="MX17" i="23"/>
  <c r="MW17" i="23"/>
  <c r="MV17" i="23"/>
  <c r="MU17" i="23"/>
  <c r="MT17" i="23"/>
  <c r="NF16" i="23"/>
  <c r="NE16" i="23"/>
  <c r="ND16" i="23"/>
  <c r="NC16" i="23"/>
  <c r="NB16" i="23"/>
  <c r="NA16" i="23"/>
  <c r="MY16" i="23"/>
  <c r="MX16" i="23"/>
  <c r="MW16" i="23"/>
  <c r="MV16" i="23"/>
  <c r="MU16" i="23"/>
  <c r="MT16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18" i="23"/>
  <c r="LW18" i="23"/>
  <c r="LV18" i="23"/>
  <c r="LU18" i="23"/>
  <c r="LT18" i="23"/>
  <c r="LS18" i="23"/>
  <c r="LQ18" i="23"/>
  <c r="LP18" i="23"/>
  <c r="LO18" i="23"/>
  <c r="LN18" i="23"/>
  <c r="LM18" i="23"/>
  <c r="LL18" i="23"/>
  <c r="LX17" i="23"/>
  <c r="LW17" i="23"/>
  <c r="LV17" i="23"/>
  <c r="LU17" i="23"/>
  <c r="LT17" i="23"/>
  <c r="LS17" i="23"/>
  <c r="LQ17" i="23"/>
  <c r="LP17" i="23"/>
  <c r="LO17" i="23"/>
  <c r="LN17" i="23"/>
  <c r="LM17" i="23"/>
  <c r="LL17" i="23"/>
  <c r="LX16" i="23"/>
  <c r="LW16" i="23"/>
  <c r="LV16" i="23"/>
  <c r="LU16" i="23"/>
  <c r="LT16" i="23"/>
  <c r="LS16" i="23"/>
  <c r="LQ16" i="23"/>
  <c r="LP16" i="23"/>
  <c r="LO16" i="23"/>
  <c r="LN16" i="23"/>
  <c r="LM16" i="23"/>
  <c r="LL16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18" i="23"/>
  <c r="KO18" i="23"/>
  <c r="KN18" i="23"/>
  <c r="KM18" i="23"/>
  <c r="KL18" i="23"/>
  <c r="KK18" i="23"/>
  <c r="KI18" i="23"/>
  <c r="KH18" i="23"/>
  <c r="KG18" i="23"/>
  <c r="KF18" i="23"/>
  <c r="KE18" i="23"/>
  <c r="KD18" i="23"/>
  <c r="KP17" i="23"/>
  <c r="KO17" i="23"/>
  <c r="KN17" i="23"/>
  <c r="KM17" i="23"/>
  <c r="KL17" i="23"/>
  <c r="KK17" i="23"/>
  <c r="KI17" i="23"/>
  <c r="KH17" i="23"/>
  <c r="KG17" i="23"/>
  <c r="KF17" i="23"/>
  <c r="KE17" i="23"/>
  <c r="KD17" i="23"/>
  <c r="KP16" i="23"/>
  <c r="KO16" i="23"/>
  <c r="KN16" i="23"/>
  <c r="KM16" i="23"/>
  <c r="KL16" i="23"/>
  <c r="KK16" i="23"/>
  <c r="KI16" i="23"/>
  <c r="KH16" i="23"/>
  <c r="KG16" i="23"/>
  <c r="KF16" i="23"/>
  <c r="KE16" i="23"/>
  <c r="KD16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18" i="23"/>
  <c r="JG18" i="23"/>
  <c r="JF18" i="23"/>
  <c r="JE18" i="23"/>
  <c r="JD18" i="23"/>
  <c r="JC18" i="23"/>
  <c r="JA18" i="23"/>
  <c r="IZ18" i="23"/>
  <c r="IY18" i="23"/>
  <c r="IX18" i="23"/>
  <c r="IW18" i="23"/>
  <c r="IV18" i="23"/>
  <c r="JH17" i="23"/>
  <c r="JG17" i="23"/>
  <c r="JF17" i="23"/>
  <c r="JE17" i="23"/>
  <c r="JD17" i="23"/>
  <c r="JC17" i="23"/>
  <c r="JA17" i="23"/>
  <c r="IZ17" i="23"/>
  <c r="IY17" i="23"/>
  <c r="IX17" i="23"/>
  <c r="IW17" i="23"/>
  <c r="IV17" i="23"/>
  <c r="JH16" i="23"/>
  <c r="JG16" i="23"/>
  <c r="JF16" i="23"/>
  <c r="JE16" i="23"/>
  <c r="JD16" i="23"/>
  <c r="JC16" i="23"/>
  <c r="JA16" i="23"/>
  <c r="IZ16" i="23"/>
  <c r="IY16" i="23"/>
  <c r="IX16" i="23"/>
  <c r="IW16" i="23"/>
  <c r="IV16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18" i="23"/>
  <c r="HY18" i="23"/>
  <c r="HX18" i="23"/>
  <c r="HW18" i="23"/>
  <c r="HV18" i="23"/>
  <c r="HU18" i="23"/>
  <c r="HS18" i="23"/>
  <c r="HR18" i="23"/>
  <c r="HQ18" i="23"/>
  <c r="HP18" i="23"/>
  <c r="HO18" i="23"/>
  <c r="HN18" i="23"/>
  <c r="HZ17" i="23"/>
  <c r="HY17" i="23"/>
  <c r="HX17" i="23"/>
  <c r="HW17" i="23"/>
  <c r="HV17" i="23"/>
  <c r="HU17" i="23"/>
  <c r="HS17" i="23"/>
  <c r="HR17" i="23"/>
  <c r="HQ17" i="23"/>
  <c r="HP17" i="23"/>
  <c r="HO17" i="23"/>
  <c r="HN17" i="23"/>
  <c r="HZ16" i="23"/>
  <c r="HY16" i="23"/>
  <c r="HX16" i="23"/>
  <c r="HW16" i="23"/>
  <c r="HV16" i="23"/>
  <c r="HU16" i="23"/>
  <c r="HS16" i="23"/>
  <c r="HR16" i="23"/>
  <c r="HQ16" i="23"/>
  <c r="HP16" i="23"/>
  <c r="HO16" i="23"/>
  <c r="HN16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18" i="23"/>
  <c r="GQ18" i="23"/>
  <c r="GP18" i="23"/>
  <c r="GO18" i="23"/>
  <c r="GN18" i="23"/>
  <c r="GM18" i="23"/>
  <c r="GK18" i="23"/>
  <c r="GJ18" i="23"/>
  <c r="GI18" i="23"/>
  <c r="GH18" i="23"/>
  <c r="GG18" i="23"/>
  <c r="GF18" i="23"/>
  <c r="GR17" i="23"/>
  <c r="GQ17" i="23"/>
  <c r="GP17" i="23"/>
  <c r="GO17" i="23"/>
  <c r="GN17" i="23"/>
  <c r="GM17" i="23"/>
  <c r="GK17" i="23"/>
  <c r="GJ17" i="23"/>
  <c r="GI17" i="23"/>
  <c r="GH17" i="23"/>
  <c r="GG17" i="23"/>
  <c r="GF17" i="23"/>
  <c r="GR16" i="23"/>
  <c r="GQ16" i="23"/>
  <c r="GP16" i="23"/>
  <c r="GO16" i="23"/>
  <c r="GN16" i="23"/>
  <c r="GM16" i="23"/>
  <c r="GK16" i="23"/>
  <c r="GJ16" i="23"/>
  <c r="GI16" i="23"/>
  <c r="GH16" i="23"/>
  <c r="GG16" i="23"/>
  <c r="GF16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18" i="23"/>
  <c r="FI18" i="23"/>
  <c r="FH18" i="23"/>
  <c r="FG18" i="23"/>
  <c r="FF18" i="23"/>
  <c r="FE18" i="23"/>
  <c r="FC18" i="23"/>
  <c r="FB18" i="23"/>
  <c r="FA18" i="23"/>
  <c r="EZ18" i="23"/>
  <c r="EY18" i="23"/>
  <c r="EX18" i="23"/>
  <c r="FJ17" i="23"/>
  <c r="FI17" i="23"/>
  <c r="FH17" i="23"/>
  <c r="FG17" i="23"/>
  <c r="FF17" i="23"/>
  <c r="FE17" i="23"/>
  <c r="FC17" i="23"/>
  <c r="FB17" i="23"/>
  <c r="FA17" i="23"/>
  <c r="EZ17" i="23"/>
  <c r="EY17" i="23"/>
  <c r="EX17" i="23"/>
  <c r="FJ16" i="23"/>
  <c r="FI16" i="23"/>
  <c r="FH16" i="23"/>
  <c r="FG16" i="23"/>
  <c r="FF16" i="23"/>
  <c r="FE16" i="23"/>
  <c r="FC16" i="23"/>
  <c r="FB16" i="23"/>
  <c r="FA16" i="23"/>
  <c r="EZ16" i="23"/>
  <c r="EY16" i="23"/>
  <c r="EX16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18" i="23"/>
  <c r="EA18" i="23"/>
  <c r="DZ18" i="23"/>
  <c r="DY18" i="23"/>
  <c r="DX18" i="23"/>
  <c r="DW18" i="23"/>
  <c r="DU18" i="23"/>
  <c r="DT18" i="23"/>
  <c r="DS18" i="23"/>
  <c r="DR18" i="23"/>
  <c r="DQ18" i="23"/>
  <c r="DP18" i="23"/>
  <c r="EB17" i="23"/>
  <c r="EA17" i="23"/>
  <c r="DZ17" i="23"/>
  <c r="DY17" i="23"/>
  <c r="DX17" i="23"/>
  <c r="DW17" i="23"/>
  <c r="DU17" i="23"/>
  <c r="DT17" i="23"/>
  <c r="DS17" i="23"/>
  <c r="DR17" i="23"/>
  <c r="DQ17" i="23"/>
  <c r="DP17" i="23"/>
  <c r="EB16" i="23"/>
  <c r="EA16" i="23"/>
  <c r="DZ16" i="23"/>
  <c r="DY16" i="23"/>
  <c r="DX16" i="23"/>
  <c r="DW16" i="23"/>
  <c r="DU16" i="23"/>
  <c r="DT16" i="23"/>
  <c r="DS16" i="23"/>
  <c r="DR16" i="23"/>
  <c r="DQ16" i="23"/>
  <c r="DP16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VJ14" i="22"/>
  <c r="VI14" i="22"/>
  <c r="VH14" i="22"/>
  <c r="VG14" i="22"/>
  <c r="VF14" i="22"/>
  <c r="VE14" i="22"/>
  <c r="VC14" i="22"/>
  <c r="VB14" i="22"/>
  <c r="VA14" i="22"/>
  <c r="UZ14" i="22"/>
  <c r="UY14" i="22"/>
  <c r="UX14" i="22"/>
  <c r="VJ17" i="22"/>
  <c r="VI17" i="22"/>
  <c r="VH17" i="22"/>
  <c r="VG17" i="22"/>
  <c r="VF17" i="22"/>
  <c r="VE17" i="22"/>
  <c r="VC17" i="22"/>
  <c r="VB17" i="22"/>
  <c r="VA17" i="22"/>
  <c r="UZ17" i="22"/>
  <c r="UY17" i="22"/>
  <c r="UX17" i="22"/>
  <c r="VJ16" i="22"/>
  <c r="VI16" i="22"/>
  <c r="VH16" i="22"/>
  <c r="VG16" i="22"/>
  <c r="VF16" i="22"/>
  <c r="VE16" i="22"/>
  <c r="VC16" i="22"/>
  <c r="VB16" i="22"/>
  <c r="VA16" i="22"/>
  <c r="UZ16" i="22"/>
  <c r="UY16" i="22"/>
  <c r="UX16" i="22"/>
  <c r="VJ12" i="22"/>
  <c r="VI12" i="22"/>
  <c r="VH12" i="22"/>
  <c r="VG12" i="22"/>
  <c r="VF12" i="22"/>
  <c r="VE12" i="22"/>
  <c r="VC12" i="22"/>
  <c r="VB12" i="22"/>
  <c r="VA12" i="22"/>
  <c r="UZ12" i="22"/>
  <c r="UY12" i="22"/>
  <c r="UX12" i="22"/>
  <c r="VJ13" i="22"/>
  <c r="VI13" i="22"/>
  <c r="VH13" i="22"/>
  <c r="VG13" i="22"/>
  <c r="VF13" i="22"/>
  <c r="VE13" i="22"/>
  <c r="VC13" i="22"/>
  <c r="VB13" i="22"/>
  <c r="VA13" i="22"/>
  <c r="UZ13" i="22"/>
  <c r="UY13" i="22"/>
  <c r="UX13" i="22"/>
  <c r="VJ15" i="22"/>
  <c r="VI15" i="22"/>
  <c r="VH15" i="22"/>
  <c r="VG15" i="22"/>
  <c r="VF15" i="22"/>
  <c r="VE15" i="22"/>
  <c r="VC15" i="22"/>
  <c r="VB15" i="22"/>
  <c r="VA15" i="22"/>
  <c r="UZ15" i="22"/>
  <c r="UY15" i="22"/>
  <c r="UX15" i="22"/>
  <c r="VJ10" i="22"/>
  <c r="VI10" i="22"/>
  <c r="VH10" i="22"/>
  <c r="VG10" i="22"/>
  <c r="VF10" i="22"/>
  <c r="VE10" i="22"/>
  <c r="VC10" i="22"/>
  <c r="VB10" i="22"/>
  <c r="VA10" i="22"/>
  <c r="UZ10" i="22"/>
  <c r="UY10" i="22"/>
  <c r="UX10" i="22"/>
  <c r="VJ9" i="22"/>
  <c r="VI9" i="22"/>
  <c r="VH9" i="22"/>
  <c r="VG9" i="22"/>
  <c r="VF9" i="22"/>
  <c r="VE9" i="22"/>
  <c r="VC9" i="22"/>
  <c r="VB9" i="22"/>
  <c r="VA9" i="22"/>
  <c r="UZ9" i="22"/>
  <c r="UY9" i="22"/>
  <c r="UX9" i="22"/>
  <c r="VJ11" i="22"/>
  <c r="VI11" i="22"/>
  <c r="VH11" i="22"/>
  <c r="VG11" i="22"/>
  <c r="VF11" i="22"/>
  <c r="VE11" i="22"/>
  <c r="VC11" i="22"/>
  <c r="VB11" i="22"/>
  <c r="VA11" i="22"/>
  <c r="UZ11" i="22"/>
  <c r="UY11" i="22"/>
  <c r="UX11" i="22"/>
  <c r="VJ8" i="22"/>
  <c r="VI8" i="22"/>
  <c r="VH8" i="22"/>
  <c r="VG8" i="22"/>
  <c r="VF8" i="22"/>
  <c r="VE8" i="22"/>
  <c r="VC8" i="22"/>
  <c r="VB8" i="22"/>
  <c r="VA8" i="22"/>
  <c r="UZ8" i="22"/>
  <c r="UY8" i="22"/>
  <c r="UX8" i="22"/>
  <c r="VJ7" i="22"/>
  <c r="VI7" i="22"/>
  <c r="VH7" i="22"/>
  <c r="VG7" i="22"/>
  <c r="VF7" i="22"/>
  <c r="VE7" i="22"/>
  <c r="VC7" i="22"/>
  <c r="VB7" i="22"/>
  <c r="VA7" i="22"/>
  <c r="UZ7" i="22"/>
  <c r="UY7" i="22"/>
  <c r="UX7" i="22"/>
  <c r="VJ6" i="22"/>
  <c r="VI6" i="22"/>
  <c r="VH6" i="22"/>
  <c r="VG6" i="22"/>
  <c r="VF6" i="22"/>
  <c r="VE6" i="22"/>
  <c r="VC6" i="22"/>
  <c r="VB6" i="22"/>
  <c r="VA6" i="22"/>
  <c r="UZ6" i="22"/>
  <c r="UY6" i="22"/>
  <c r="UX6" i="22"/>
  <c r="VJ5" i="22"/>
  <c r="VI5" i="22"/>
  <c r="VH5" i="22"/>
  <c r="VG5" i="22"/>
  <c r="VF5" i="22"/>
  <c r="VE5" i="22"/>
  <c r="VC5" i="22"/>
  <c r="VB5" i="22"/>
  <c r="VA5" i="22"/>
  <c r="UZ5" i="22"/>
  <c r="UY5" i="22"/>
  <c r="UX5" i="22"/>
  <c r="VJ4" i="22"/>
  <c r="VI4" i="22"/>
  <c r="VH4" i="22"/>
  <c r="VG4" i="22"/>
  <c r="VF4" i="22"/>
  <c r="VE4" i="22"/>
  <c r="VC4" i="22"/>
  <c r="VB4" i="22"/>
  <c r="VA4" i="22"/>
  <c r="UZ4" i="22"/>
  <c r="UY4" i="22"/>
  <c r="UX4" i="22"/>
  <c r="UB14" i="22"/>
  <c r="UA14" i="22"/>
  <c r="TZ14" i="22"/>
  <c r="TY14" i="22"/>
  <c r="TX14" i="22"/>
  <c r="TW14" i="22"/>
  <c r="TU14" i="22"/>
  <c r="TT14" i="22"/>
  <c r="TS14" i="22"/>
  <c r="TR14" i="22"/>
  <c r="TQ14" i="22"/>
  <c r="TP14" i="22"/>
  <c r="UB17" i="22"/>
  <c r="UA17" i="22"/>
  <c r="TZ17" i="22"/>
  <c r="TY17" i="22"/>
  <c r="TX17" i="22"/>
  <c r="TW17" i="22"/>
  <c r="TU17" i="22"/>
  <c r="TT17" i="22"/>
  <c r="TS17" i="22"/>
  <c r="TR17" i="22"/>
  <c r="TQ17" i="22"/>
  <c r="TP17" i="22"/>
  <c r="UB16" i="22"/>
  <c r="UA16" i="22"/>
  <c r="TZ16" i="22"/>
  <c r="TY16" i="22"/>
  <c r="TX16" i="22"/>
  <c r="TW16" i="22"/>
  <c r="TU16" i="22"/>
  <c r="TT16" i="22"/>
  <c r="TS16" i="22"/>
  <c r="TR16" i="22"/>
  <c r="TQ16" i="22"/>
  <c r="TP16" i="22"/>
  <c r="UB12" i="22"/>
  <c r="UA12" i="22"/>
  <c r="TZ12" i="22"/>
  <c r="TY12" i="22"/>
  <c r="TX12" i="22"/>
  <c r="TW12" i="22"/>
  <c r="TU12" i="22"/>
  <c r="TT12" i="22"/>
  <c r="TS12" i="22"/>
  <c r="TR12" i="22"/>
  <c r="TQ12" i="22"/>
  <c r="TP12" i="22"/>
  <c r="UB13" i="22"/>
  <c r="UA13" i="22"/>
  <c r="TZ13" i="22"/>
  <c r="TY13" i="22"/>
  <c r="TX13" i="22"/>
  <c r="TW13" i="22"/>
  <c r="TU13" i="22"/>
  <c r="TT13" i="22"/>
  <c r="TS13" i="22"/>
  <c r="TR13" i="22"/>
  <c r="TQ13" i="22"/>
  <c r="TP13" i="22"/>
  <c r="UB15" i="22"/>
  <c r="UA15" i="22"/>
  <c r="TZ15" i="22"/>
  <c r="TY15" i="22"/>
  <c r="TX15" i="22"/>
  <c r="TW15" i="22"/>
  <c r="TU15" i="22"/>
  <c r="TT15" i="22"/>
  <c r="TS15" i="22"/>
  <c r="TR15" i="22"/>
  <c r="TQ15" i="22"/>
  <c r="TP15" i="22"/>
  <c r="UB10" i="22"/>
  <c r="UA10" i="22"/>
  <c r="TZ10" i="22"/>
  <c r="TY10" i="22"/>
  <c r="TX10" i="22"/>
  <c r="TW10" i="22"/>
  <c r="TU10" i="22"/>
  <c r="TT10" i="22"/>
  <c r="TS10" i="22"/>
  <c r="TR10" i="22"/>
  <c r="TQ10" i="22"/>
  <c r="TP10" i="22"/>
  <c r="UB9" i="22"/>
  <c r="UA9" i="22"/>
  <c r="TZ9" i="22"/>
  <c r="TY9" i="22"/>
  <c r="TX9" i="22"/>
  <c r="TW9" i="22"/>
  <c r="TU9" i="22"/>
  <c r="TT9" i="22"/>
  <c r="TS9" i="22"/>
  <c r="TR9" i="22"/>
  <c r="TQ9" i="22"/>
  <c r="TP9" i="22"/>
  <c r="UB11" i="22"/>
  <c r="UA11" i="22"/>
  <c r="TZ11" i="22"/>
  <c r="TY11" i="22"/>
  <c r="TX11" i="22"/>
  <c r="TW11" i="22"/>
  <c r="TU11" i="22"/>
  <c r="TT11" i="22"/>
  <c r="TS11" i="22"/>
  <c r="TR11" i="22"/>
  <c r="TQ11" i="22"/>
  <c r="TP11" i="22"/>
  <c r="UB8" i="22"/>
  <c r="UA8" i="22"/>
  <c r="TZ8" i="22"/>
  <c r="TY8" i="22"/>
  <c r="TX8" i="22"/>
  <c r="TW8" i="22"/>
  <c r="TU8" i="22"/>
  <c r="TT8" i="22"/>
  <c r="TS8" i="22"/>
  <c r="TR8" i="22"/>
  <c r="TQ8" i="22"/>
  <c r="TP8" i="22"/>
  <c r="UB7" i="22"/>
  <c r="UA7" i="22"/>
  <c r="TZ7" i="22"/>
  <c r="TY7" i="22"/>
  <c r="TX7" i="22"/>
  <c r="TW7" i="22"/>
  <c r="TU7" i="22"/>
  <c r="TT7" i="22"/>
  <c r="TS7" i="22"/>
  <c r="TR7" i="22"/>
  <c r="TQ7" i="22"/>
  <c r="TP7" i="22"/>
  <c r="UB6" i="22"/>
  <c r="UA6" i="22"/>
  <c r="TZ6" i="22"/>
  <c r="TY6" i="22"/>
  <c r="TX6" i="22"/>
  <c r="TW6" i="22"/>
  <c r="TU6" i="22"/>
  <c r="TT6" i="22"/>
  <c r="TS6" i="22"/>
  <c r="TR6" i="22"/>
  <c r="TQ6" i="22"/>
  <c r="TP6" i="22"/>
  <c r="UB5" i="22"/>
  <c r="UA5" i="22"/>
  <c r="TZ5" i="22"/>
  <c r="TY5" i="22"/>
  <c r="TX5" i="22"/>
  <c r="TW5" i="22"/>
  <c r="TU5" i="22"/>
  <c r="TT5" i="22"/>
  <c r="TS5" i="22"/>
  <c r="TR5" i="22"/>
  <c r="TQ5" i="22"/>
  <c r="TP5" i="22"/>
  <c r="UB4" i="22"/>
  <c r="UA4" i="22"/>
  <c r="TZ4" i="22"/>
  <c r="TY4" i="22"/>
  <c r="TX4" i="22"/>
  <c r="TW4" i="22"/>
  <c r="TU4" i="22"/>
  <c r="TT4" i="22"/>
  <c r="TS4" i="22"/>
  <c r="TR4" i="22"/>
  <c r="TQ4" i="22"/>
  <c r="TP4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ST17" i="22"/>
  <c r="SS17" i="22"/>
  <c r="SR17" i="22"/>
  <c r="SQ17" i="22"/>
  <c r="SP17" i="22"/>
  <c r="SO17" i="22"/>
  <c r="SM17" i="22"/>
  <c r="SL17" i="22"/>
  <c r="SK17" i="22"/>
  <c r="SJ17" i="22"/>
  <c r="SI17" i="22"/>
  <c r="SH17" i="22"/>
  <c r="ST16" i="22"/>
  <c r="SS16" i="22"/>
  <c r="SR16" i="22"/>
  <c r="SQ16" i="22"/>
  <c r="SP16" i="22"/>
  <c r="SO16" i="22"/>
  <c r="SM16" i="22"/>
  <c r="SL16" i="22"/>
  <c r="SK16" i="22"/>
  <c r="SJ16" i="22"/>
  <c r="SI16" i="22"/>
  <c r="SH16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ST15" i="22"/>
  <c r="SS15" i="22"/>
  <c r="SR15" i="22"/>
  <c r="SQ15" i="22"/>
  <c r="SP15" i="22"/>
  <c r="SO15" i="22"/>
  <c r="SM15" i="22"/>
  <c r="SL15" i="22"/>
  <c r="SK15" i="22"/>
  <c r="SJ15" i="22"/>
  <c r="SI15" i="22"/>
  <c r="SH15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4" i="22"/>
  <c r="FQ14" i="22"/>
  <c r="FP14" i="22"/>
  <c r="FO14" i="22"/>
  <c r="FN14" i="22"/>
  <c r="FM14" i="22"/>
  <c r="FK14" i="22"/>
  <c r="FJ14" i="22"/>
  <c r="FI14" i="22"/>
  <c r="FH14" i="22"/>
  <c r="FL14" i="22" s="1"/>
  <c r="FG14" i="22"/>
  <c r="FF14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ED5" i="22" s="1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VJ24" i="4"/>
  <c r="VI24" i="4"/>
  <c r="VH24" i="4"/>
  <c r="VG24" i="4"/>
  <c r="VF24" i="4"/>
  <c r="VE24" i="4"/>
  <c r="VC24" i="4"/>
  <c r="VB24" i="4"/>
  <c r="VA24" i="4"/>
  <c r="UZ24" i="4"/>
  <c r="UY24" i="4"/>
  <c r="UX24" i="4"/>
  <c r="VJ23" i="4"/>
  <c r="VI23" i="4"/>
  <c r="VH23" i="4"/>
  <c r="VG23" i="4"/>
  <c r="VF23" i="4"/>
  <c r="VE23" i="4"/>
  <c r="VC23" i="4"/>
  <c r="VB23" i="4"/>
  <c r="VA23" i="4"/>
  <c r="UZ23" i="4"/>
  <c r="UY23" i="4"/>
  <c r="UX23" i="4"/>
  <c r="VJ21" i="4"/>
  <c r="VI21" i="4"/>
  <c r="VH21" i="4"/>
  <c r="VG21" i="4"/>
  <c r="VF21" i="4"/>
  <c r="VE21" i="4"/>
  <c r="VC21" i="4"/>
  <c r="VB21" i="4"/>
  <c r="VA21" i="4"/>
  <c r="UZ21" i="4"/>
  <c r="UY21" i="4"/>
  <c r="UX21" i="4"/>
  <c r="VJ11" i="4"/>
  <c r="VI11" i="4"/>
  <c r="VH11" i="4"/>
  <c r="VG11" i="4"/>
  <c r="VF11" i="4"/>
  <c r="VE11" i="4"/>
  <c r="VC11" i="4"/>
  <c r="VB11" i="4"/>
  <c r="VA11" i="4"/>
  <c r="UZ11" i="4"/>
  <c r="UY11" i="4"/>
  <c r="UX11" i="4"/>
  <c r="VJ17" i="4"/>
  <c r="VI17" i="4"/>
  <c r="VH17" i="4"/>
  <c r="VG17" i="4"/>
  <c r="VF17" i="4"/>
  <c r="VE17" i="4"/>
  <c r="VC17" i="4"/>
  <c r="VB17" i="4"/>
  <c r="VA17" i="4"/>
  <c r="UZ17" i="4"/>
  <c r="UY17" i="4"/>
  <c r="UX17" i="4"/>
  <c r="VJ22" i="4"/>
  <c r="VI22" i="4"/>
  <c r="VH22" i="4"/>
  <c r="VG22" i="4"/>
  <c r="VF22" i="4"/>
  <c r="VE22" i="4"/>
  <c r="VC22" i="4"/>
  <c r="VB22" i="4"/>
  <c r="VA22" i="4"/>
  <c r="UZ22" i="4"/>
  <c r="UY22" i="4"/>
  <c r="UX22" i="4"/>
  <c r="VJ18" i="4"/>
  <c r="VI18" i="4"/>
  <c r="VH18" i="4"/>
  <c r="VG18" i="4"/>
  <c r="VF18" i="4"/>
  <c r="VE18" i="4"/>
  <c r="VC18" i="4"/>
  <c r="VB18" i="4"/>
  <c r="VA18" i="4"/>
  <c r="UZ18" i="4"/>
  <c r="UY18" i="4"/>
  <c r="UX18" i="4"/>
  <c r="VJ16" i="4"/>
  <c r="VI16" i="4"/>
  <c r="VH16" i="4"/>
  <c r="VG16" i="4"/>
  <c r="VF16" i="4"/>
  <c r="VE16" i="4"/>
  <c r="VC16" i="4"/>
  <c r="VB16" i="4"/>
  <c r="VA16" i="4"/>
  <c r="UZ16" i="4"/>
  <c r="UY16" i="4"/>
  <c r="UX16" i="4"/>
  <c r="VJ15" i="4"/>
  <c r="VI15" i="4"/>
  <c r="VH15" i="4"/>
  <c r="VG15" i="4"/>
  <c r="VF15" i="4"/>
  <c r="VE15" i="4"/>
  <c r="VC15" i="4"/>
  <c r="VB15" i="4"/>
  <c r="VA15" i="4"/>
  <c r="UZ15" i="4"/>
  <c r="UY15" i="4"/>
  <c r="UX15" i="4"/>
  <c r="VJ20" i="4"/>
  <c r="VI20" i="4"/>
  <c r="VH20" i="4"/>
  <c r="VG20" i="4"/>
  <c r="VF20" i="4"/>
  <c r="VE20" i="4"/>
  <c r="VC20" i="4"/>
  <c r="VB20" i="4"/>
  <c r="VA20" i="4"/>
  <c r="UZ20" i="4"/>
  <c r="UY20" i="4"/>
  <c r="UX20" i="4"/>
  <c r="VJ19" i="4"/>
  <c r="VI19" i="4"/>
  <c r="VH19" i="4"/>
  <c r="VG19" i="4"/>
  <c r="VF19" i="4"/>
  <c r="VE19" i="4"/>
  <c r="VC19" i="4"/>
  <c r="VB19" i="4"/>
  <c r="VA19" i="4"/>
  <c r="UZ19" i="4"/>
  <c r="UY19" i="4"/>
  <c r="UX19" i="4"/>
  <c r="VJ13" i="4"/>
  <c r="VI13" i="4"/>
  <c r="VH13" i="4"/>
  <c r="VG13" i="4"/>
  <c r="VF13" i="4"/>
  <c r="VE13" i="4"/>
  <c r="VC13" i="4"/>
  <c r="VB13" i="4"/>
  <c r="VA13" i="4"/>
  <c r="UZ13" i="4"/>
  <c r="UY13" i="4"/>
  <c r="UX13" i="4"/>
  <c r="VJ10" i="4"/>
  <c r="VI10" i="4"/>
  <c r="VH10" i="4"/>
  <c r="VG10" i="4"/>
  <c r="VF10" i="4"/>
  <c r="VE10" i="4"/>
  <c r="VC10" i="4"/>
  <c r="VB10" i="4"/>
  <c r="VA10" i="4"/>
  <c r="UZ10" i="4"/>
  <c r="UY10" i="4"/>
  <c r="UX10" i="4"/>
  <c r="VJ14" i="4"/>
  <c r="VI14" i="4"/>
  <c r="VH14" i="4"/>
  <c r="VG14" i="4"/>
  <c r="VF14" i="4"/>
  <c r="VE14" i="4"/>
  <c r="VC14" i="4"/>
  <c r="VB14" i="4"/>
  <c r="VA14" i="4"/>
  <c r="UZ14" i="4"/>
  <c r="UY14" i="4"/>
  <c r="UX14" i="4"/>
  <c r="VJ9" i="4"/>
  <c r="VI9" i="4"/>
  <c r="VH9" i="4"/>
  <c r="VG9" i="4"/>
  <c r="VF9" i="4"/>
  <c r="VE9" i="4"/>
  <c r="VC9" i="4"/>
  <c r="VB9" i="4"/>
  <c r="VA9" i="4"/>
  <c r="UZ9" i="4"/>
  <c r="UY9" i="4"/>
  <c r="UX9" i="4"/>
  <c r="VJ8" i="4"/>
  <c r="VI8" i="4"/>
  <c r="VH8" i="4"/>
  <c r="VG8" i="4"/>
  <c r="VF8" i="4"/>
  <c r="VE8" i="4"/>
  <c r="VC8" i="4"/>
  <c r="VB8" i="4"/>
  <c r="VA8" i="4"/>
  <c r="UZ8" i="4"/>
  <c r="UY8" i="4"/>
  <c r="UX8" i="4"/>
  <c r="VJ12" i="4"/>
  <c r="VI12" i="4"/>
  <c r="VH12" i="4"/>
  <c r="VG12" i="4"/>
  <c r="VF12" i="4"/>
  <c r="VE12" i="4"/>
  <c r="VC12" i="4"/>
  <c r="VB12" i="4"/>
  <c r="VA12" i="4"/>
  <c r="UZ12" i="4"/>
  <c r="UY12" i="4"/>
  <c r="UX12" i="4"/>
  <c r="VJ7" i="4"/>
  <c r="VI7" i="4"/>
  <c r="VH7" i="4"/>
  <c r="VG7" i="4"/>
  <c r="VF7" i="4"/>
  <c r="VE7" i="4"/>
  <c r="VC7" i="4"/>
  <c r="VB7" i="4"/>
  <c r="VA7" i="4"/>
  <c r="UZ7" i="4"/>
  <c r="UY7" i="4"/>
  <c r="UX7" i="4"/>
  <c r="VJ6" i="4"/>
  <c r="VI6" i="4"/>
  <c r="VH6" i="4"/>
  <c r="VG6" i="4"/>
  <c r="VF6" i="4"/>
  <c r="VE6" i="4"/>
  <c r="VC6" i="4"/>
  <c r="VB6" i="4"/>
  <c r="VA6" i="4"/>
  <c r="UZ6" i="4"/>
  <c r="UY6" i="4"/>
  <c r="UX6" i="4"/>
  <c r="VJ4" i="4"/>
  <c r="VI4" i="4"/>
  <c r="VH4" i="4"/>
  <c r="VG4" i="4"/>
  <c r="VF4" i="4"/>
  <c r="VE4" i="4"/>
  <c r="VC4" i="4"/>
  <c r="VB4" i="4"/>
  <c r="VA4" i="4"/>
  <c r="UZ4" i="4"/>
  <c r="UY4" i="4"/>
  <c r="UX4" i="4"/>
  <c r="VJ5" i="4"/>
  <c r="VI5" i="4"/>
  <c r="VH5" i="4"/>
  <c r="VG5" i="4"/>
  <c r="VF5" i="4"/>
  <c r="VE5" i="4"/>
  <c r="VC5" i="4"/>
  <c r="VB5" i="4"/>
  <c r="VA5" i="4"/>
  <c r="UZ5" i="4"/>
  <c r="UY5" i="4"/>
  <c r="UX5" i="4"/>
  <c r="UB24" i="4"/>
  <c r="UA24" i="4"/>
  <c r="TZ24" i="4"/>
  <c r="TY24" i="4"/>
  <c r="TX24" i="4"/>
  <c r="TW24" i="4"/>
  <c r="TU24" i="4"/>
  <c r="TT24" i="4"/>
  <c r="TS24" i="4"/>
  <c r="TR24" i="4"/>
  <c r="TQ24" i="4"/>
  <c r="TP24" i="4"/>
  <c r="UB23" i="4"/>
  <c r="UA23" i="4"/>
  <c r="TZ23" i="4"/>
  <c r="TY23" i="4"/>
  <c r="TX23" i="4"/>
  <c r="TW23" i="4"/>
  <c r="TU23" i="4"/>
  <c r="TT23" i="4"/>
  <c r="TS23" i="4"/>
  <c r="TR23" i="4"/>
  <c r="TQ23" i="4"/>
  <c r="TP23" i="4"/>
  <c r="UB21" i="4"/>
  <c r="UA21" i="4"/>
  <c r="TZ21" i="4"/>
  <c r="TY21" i="4"/>
  <c r="TX21" i="4"/>
  <c r="TW21" i="4"/>
  <c r="TU21" i="4"/>
  <c r="TT21" i="4"/>
  <c r="TS21" i="4"/>
  <c r="TR21" i="4"/>
  <c r="TQ21" i="4"/>
  <c r="TP21" i="4"/>
  <c r="UB11" i="4"/>
  <c r="UA11" i="4"/>
  <c r="TZ11" i="4"/>
  <c r="TY11" i="4"/>
  <c r="TX11" i="4"/>
  <c r="TW11" i="4"/>
  <c r="TU11" i="4"/>
  <c r="TT11" i="4"/>
  <c r="TS11" i="4"/>
  <c r="TR11" i="4"/>
  <c r="TQ11" i="4"/>
  <c r="TP11" i="4"/>
  <c r="UB17" i="4"/>
  <c r="UA17" i="4"/>
  <c r="TZ17" i="4"/>
  <c r="TY17" i="4"/>
  <c r="TX17" i="4"/>
  <c r="TW17" i="4"/>
  <c r="TU17" i="4"/>
  <c r="TT17" i="4"/>
  <c r="TS17" i="4"/>
  <c r="TR17" i="4"/>
  <c r="TQ17" i="4"/>
  <c r="TP17" i="4"/>
  <c r="UB22" i="4"/>
  <c r="UA22" i="4"/>
  <c r="TZ22" i="4"/>
  <c r="TY22" i="4"/>
  <c r="TX22" i="4"/>
  <c r="TW22" i="4"/>
  <c r="TU22" i="4"/>
  <c r="TT22" i="4"/>
  <c r="TS22" i="4"/>
  <c r="TR22" i="4"/>
  <c r="TQ22" i="4"/>
  <c r="TP22" i="4"/>
  <c r="UB18" i="4"/>
  <c r="UA18" i="4"/>
  <c r="TZ18" i="4"/>
  <c r="TY18" i="4"/>
  <c r="TX18" i="4"/>
  <c r="TW18" i="4"/>
  <c r="TU18" i="4"/>
  <c r="TT18" i="4"/>
  <c r="TS18" i="4"/>
  <c r="TR18" i="4"/>
  <c r="TQ18" i="4"/>
  <c r="TP18" i="4"/>
  <c r="UB16" i="4"/>
  <c r="UA16" i="4"/>
  <c r="TZ16" i="4"/>
  <c r="TY16" i="4"/>
  <c r="TX16" i="4"/>
  <c r="TW16" i="4"/>
  <c r="TU16" i="4"/>
  <c r="TT16" i="4"/>
  <c r="TS16" i="4"/>
  <c r="TR16" i="4"/>
  <c r="TQ16" i="4"/>
  <c r="TP16" i="4"/>
  <c r="UB15" i="4"/>
  <c r="UA15" i="4"/>
  <c r="TZ15" i="4"/>
  <c r="TY15" i="4"/>
  <c r="TX15" i="4"/>
  <c r="TW15" i="4"/>
  <c r="TU15" i="4"/>
  <c r="TT15" i="4"/>
  <c r="TS15" i="4"/>
  <c r="TR15" i="4"/>
  <c r="TQ15" i="4"/>
  <c r="TP15" i="4"/>
  <c r="UB20" i="4"/>
  <c r="UA20" i="4"/>
  <c r="TZ20" i="4"/>
  <c r="TY20" i="4"/>
  <c r="TX20" i="4"/>
  <c r="TW20" i="4"/>
  <c r="TU20" i="4"/>
  <c r="TT20" i="4"/>
  <c r="TS20" i="4"/>
  <c r="TR20" i="4"/>
  <c r="TQ20" i="4"/>
  <c r="TP20" i="4"/>
  <c r="UB19" i="4"/>
  <c r="UA19" i="4"/>
  <c r="TZ19" i="4"/>
  <c r="TY19" i="4"/>
  <c r="TX19" i="4"/>
  <c r="TW19" i="4"/>
  <c r="TU19" i="4"/>
  <c r="TT19" i="4"/>
  <c r="TS19" i="4"/>
  <c r="TR19" i="4"/>
  <c r="TQ19" i="4"/>
  <c r="TP19" i="4"/>
  <c r="UB13" i="4"/>
  <c r="UA13" i="4"/>
  <c r="TZ13" i="4"/>
  <c r="TY13" i="4"/>
  <c r="TX13" i="4"/>
  <c r="TW13" i="4"/>
  <c r="TU13" i="4"/>
  <c r="TT13" i="4"/>
  <c r="TS13" i="4"/>
  <c r="TR13" i="4"/>
  <c r="TQ13" i="4"/>
  <c r="TP13" i="4"/>
  <c r="UB10" i="4"/>
  <c r="UA10" i="4"/>
  <c r="TZ10" i="4"/>
  <c r="TY10" i="4"/>
  <c r="TX10" i="4"/>
  <c r="TW10" i="4"/>
  <c r="TU10" i="4"/>
  <c r="TT10" i="4"/>
  <c r="TS10" i="4"/>
  <c r="TR10" i="4"/>
  <c r="TQ10" i="4"/>
  <c r="TP10" i="4"/>
  <c r="UB14" i="4"/>
  <c r="UA14" i="4"/>
  <c r="TZ14" i="4"/>
  <c r="TY14" i="4"/>
  <c r="TX14" i="4"/>
  <c r="TW14" i="4"/>
  <c r="TU14" i="4"/>
  <c r="TT14" i="4"/>
  <c r="TS14" i="4"/>
  <c r="TR14" i="4"/>
  <c r="TQ14" i="4"/>
  <c r="TP14" i="4"/>
  <c r="UB9" i="4"/>
  <c r="UA9" i="4"/>
  <c r="TZ9" i="4"/>
  <c r="TY9" i="4"/>
  <c r="TX9" i="4"/>
  <c r="TW9" i="4"/>
  <c r="TU9" i="4"/>
  <c r="TT9" i="4"/>
  <c r="TS9" i="4"/>
  <c r="TR9" i="4"/>
  <c r="TQ9" i="4"/>
  <c r="TP9" i="4"/>
  <c r="UB8" i="4"/>
  <c r="UA8" i="4"/>
  <c r="TZ8" i="4"/>
  <c r="TY8" i="4"/>
  <c r="TX8" i="4"/>
  <c r="TW8" i="4"/>
  <c r="TU8" i="4"/>
  <c r="TT8" i="4"/>
  <c r="TS8" i="4"/>
  <c r="TR8" i="4"/>
  <c r="TQ8" i="4"/>
  <c r="TP8" i="4"/>
  <c r="UB12" i="4"/>
  <c r="UA12" i="4"/>
  <c r="TZ12" i="4"/>
  <c r="TY12" i="4"/>
  <c r="TX12" i="4"/>
  <c r="TW12" i="4"/>
  <c r="TU12" i="4"/>
  <c r="TT12" i="4"/>
  <c r="TS12" i="4"/>
  <c r="TR12" i="4"/>
  <c r="TQ12" i="4"/>
  <c r="TP12" i="4"/>
  <c r="UB7" i="4"/>
  <c r="UA7" i="4"/>
  <c r="TZ7" i="4"/>
  <c r="TY7" i="4"/>
  <c r="TX7" i="4"/>
  <c r="TW7" i="4"/>
  <c r="TU7" i="4"/>
  <c r="TT7" i="4"/>
  <c r="TS7" i="4"/>
  <c r="TR7" i="4"/>
  <c r="TQ7" i="4"/>
  <c r="TP7" i="4"/>
  <c r="UB6" i="4"/>
  <c r="UA6" i="4"/>
  <c r="TZ6" i="4"/>
  <c r="TY6" i="4"/>
  <c r="TX6" i="4"/>
  <c r="TW6" i="4"/>
  <c r="TU6" i="4"/>
  <c r="TT6" i="4"/>
  <c r="TS6" i="4"/>
  <c r="TR6" i="4"/>
  <c r="TQ6" i="4"/>
  <c r="TP6" i="4"/>
  <c r="UB4" i="4"/>
  <c r="UA4" i="4"/>
  <c r="TZ4" i="4"/>
  <c r="TY4" i="4"/>
  <c r="TX4" i="4"/>
  <c r="TW4" i="4"/>
  <c r="TU4" i="4"/>
  <c r="TT4" i="4"/>
  <c r="TS4" i="4"/>
  <c r="TR4" i="4"/>
  <c r="TQ4" i="4"/>
  <c r="TP4" i="4"/>
  <c r="UB5" i="4"/>
  <c r="UA5" i="4"/>
  <c r="TZ5" i="4"/>
  <c r="TY5" i="4"/>
  <c r="TX5" i="4"/>
  <c r="TW5" i="4"/>
  <c r="TU5" i="4"/>
  <c r="TT5" i="4"/>
  <c r="TS5" i="4"/>
  <c r="TR5" i="4"/>
  <c r="TQ5" i="4"/>
  <c r="TP5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9" i="4"/>
  <c r="SS9" i="4"/>
  <c r="SR9" i="4"/>
  <c r="SQ9" i="4"/>
  <c r="SP9" i="4"/>
  <c r="SO9" i="4"/>
  <c r="SM9" i="4"/>
  <c r="SL9" i="4"/>
  <c r="SK9" i="4"/>
  <c r="SJ9" i="4"/>
  <c r="SI9" i="4"/>
  <c r="SH9" i="4"/>
  <c r="ST8" i="4"/>
  <c r="SS8" i="4"/>
  <c r="SR8" i="4"/>
  <c r="SQ8" i="4"/>
  <c r="SP8" i="4"/>
  <c r="SO8" i="4"/>
  <c r="SM8" i="4"/>
  <c r="SL8" i="4"/>
  <c r="SK8" i="4"/>
  <c r="SJ8" i="4"/>
  <c r="SI8" i="4"/>
  <c r="SH8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7" i="4"/>
  <c r="SS7" i="4"/>
  <c r="SR7" i="4"/>
  <c r="SQ7" i="4"/>
  <c r="SP7" i="4"/>
  <c r="SO7" i="4"/>
  <c r="SM7" i="4"/>
  <c r="SL7" i="4"/>
  <c r="SK7" i="4"/>
  <c r="SJ7" i="4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ST5" i="4"/>
  <c r="SS5" i="4"/>
  <c r="SR5" i="4"/>
  <c r="SQ5" i="4"/>
  <c r="SP5" i="4"/>
  <c r="SO5" i="4"/>
  <c r="SM5" i="4"/>
  <c r="SL5" i="4"/>
  <c r="SK5" i="4"/>
  <c r="SJ5" i="4"/>
  <c r="SI5" i="4"/>
  <c r="SH5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4" i="4"/>
  <c r="RK4" i="4"/>
  <c r="RJ4" i="4"/>
  <c r="RI4" i="4"/>
  <c r="RH4" i="4"/>
  <c r="RG4" i="4"/>
  <c r="RE4" i="4"/>
  <c r="RD4" i="4"/>
  <c r="RC4" i="4"/>
  <c r="RB4" i="4"/>
  <c r="RA4" i="4"/>
  <c r="QZ4" i="4"/>
  <c r="RL5" i="4"/>
  <c r="RK5" i="4"/>
  <c r="RJ5" i="4"/>
  <c r="RI5" i="4"/>
  <c r="RH5" i="4"/>
  <c r="RG5" i="4"/>
  <c r="RE5" i="4"/>
  <c r="RD5" i="4"/>
  <c r="RC5" i="4"/>
  <c r="RB5" i="4"/>
  <c r="RA5" i="4"/>
  <c r="QZ5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4" i="4"/>
  <c r="QC4" i="4"/>
  <c r="QB4" i="4"/>
  <c r="QA4" i="4"/>
  <c r="PZ4" i="4"/>
  <c r="PY4" i="4"/>
  <c r="PW4" i="4"/>
  <c r="PV4" i="4"/>
  <c r="PU4" i="4"/>
  <c r="PT4" i="4"/>
  <c r="PS4" i="4"/>
  <c r="PR4" i="4"/>
  <c r="QD5" i="4"/>
  <c r="QC5" i="4"/>
  <c r="QB5" i="4"/>
  <c r="QA5" i="4"/>
  <c r="PZ5" i="4"/>
  <c r="PY5" i="4"/>
  <c r="PW5" i="4"/>
  <c r="PV5" i="4"/>
  <c r="PU5" i="4"/>
  <c r="PT5" i="4"/>
  <c r="PS5" i="4"/>
  <c r="PR5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4" i="4"/>
  <c r="OU4" i="4"/>
  <c r="OT4" i="4"/>
  <c r="OS4" i="4"/>
  <c r="OR4" i="4"/>
  <c r="OQ4" i="4"/>
  <c r="OO4" i="4"/>
  <c r="ON4" i="4"/>
  <c r="OM4" i="4"/>
  <c r="OL4" i="4"/>
  <c r="OK4" i="4"/>
  <c r="OJ4" i="4"/>
  <c r="OV5" i="4"/>
  <c r="OU5" i="4"/>
  <c r="OT5" i="4"/>
  <c r="OS5" i="4"/>
  <c r="OR5" i="4"/>
  <c r="OQ5" i="4"/>
  <c r="OO5" i="4"/>
  <c r="ON5" i="4"/>
  <c r="OM5" i="4"/>
  <c r="OL5" i="4"/>
  <c r="OK5" i="4"/>
  <c r="OJ5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4" i="4"/>
  <c r="NM4" i="4"/>
  <c r="NL4" i="4"/>
  <c r="NK4" i="4"/>
  <c r="NJ4" i="4"/>
  <c r="NI4" i="4"/>
  <c r="NG4" i="4"/>
  <c r="NF4" i="4"/>
  <c r="NE4" i="4"/>
  <c r="ND4" i="4"/>
  <c r="NC4" i="4"/>
  <c r="NB4" i="4"/>
  <c r="NN5" i="4"/>
  <c r="NM5" i="4"/>
  <c r="NL5" i="4"/>
  <c r="NK5" i="4"/>
  <c r="NJ5" i="4"/>
  <c r="NI5" i="4"/>
  <c r="NG5" i="4"/>
  <c r="NF5" i="4"/>
  <c r="NE5" i="4"/>
  <c r="ND5" i="4"/>
  <c r="NC5" i="4"/>
  <c r="NB5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4" i="4"/>
  <c r="ME4" i="4"/>
  <c r="MD4" i="4"/>
  <c r="MC4" i="4"/>
  <c r="MB4" i="4"/>
  <c r="MA4" i="4"/>
  <c r="LY4" i="4"/>
  <c r="LX4" i="4"/>
  <c r="LW4" i="4"/>
  <c r="LV4" i="4"/>
  <c r="LU4" i="4"/>
  <c r="LT4" i="4"/>
  <c r="MF5" i="4"/>
  <c r="ME5" i="4"/>
  <c r="MD5" i="4"/>
  <c r="MC5" i="4"/>
  <c r="MB5" i="4"/>
  <c r="MA5" i="4"/>
  <c r="LY5" i="4"/>
  <c r="LX5" i="4"/>
  <c r="LW5" i="4"/>
  <c r="LV5" i="4"/>
  <c r="LU5" i="4"/>
  <c r="LT5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4" i="4"/>
  <c r="KW4" i="4"/>
  <c r="KV4" i="4"/>
  <c r="KU4" i="4"/>
  <c r="KT4" i="4"/>
  <c r="KS4" i="4"/>
  <c r="KQ4" i="4"/>
  <c r="KP4" i="4"/>
  <c r="KO4" i="4"/>
  <c r="KN4" i="4"/>
  <c r="KM4" i="4"/>
  <c r="KL4" i="4"/>
  <c r="KX5" i="4"/>
  <c r="KW5" i="4"/>
  <c r="KV5" i="4"/>
  <c r="KU5" i="4"/>
  <c r="KT5" i="4"/>
  <c r="KS5" i="4"/>
  <c r="KQ5" i="4"/>
  <c r="KP5" i="4"/>
  <c r="KO5" i="4"/>
  <c r="KN5" i="4"/>
  <c r="KM5" i="4"/>
  <c r="KL5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4" i="4"/>
  <c r="JO4" i="4"/>
  <c r="JN4" i="4"/>
  <c r="JM4" i="4"/>
  <c r="JL4" i="4"/>
  <c r="JK4" i="4"/>
  <c r="JI4" i="4"/>
  <c r="JH4" i="4"/>
  <c r="JG4" i="4"/>
  <c r="JF4" i="4"/>
  <c r="JE4" i="4"/>
  <c r="JD4" i="4"/>
  <c r="JP5" i="4"/>
  <c r="JO5" i="4"/>
  <c r="JN5" i="4"/>
  <c r="JM5" i="4"/>
  <c r="JL5" i="4"/>
  <c r="JK5" i="4"/>
  <c r="JI5" i="4"/>
  <c r="JH5" i="4"/>
  <c r="JG5" i="4"/>
  <c r="JF5" i="4"/>
  <c r="JE5" i="4"/>
  <c r="JD5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4" i="4"/>
  <c r="IG4" i="4"/>
  <c r="IF4" i="4"/>
  <c r="IE4" i="4"/>
  <c r="ID4" i="4"/>
  <c r="IC4" i="4"/>
  <c r="IA4" i="4"/>
  <c r="HZ4" i="4"/>
  <c r="HY4" i="4"/>
  <c r="HX4" i="4"/>
  <c r="HW4" i="4"/>
  <c r="HV4" i="4"/>
  <c r="IH5" i="4"/>
  <c r="IG5" i="4"/>
  <c r="IF5" i="4"/>
  <c r="IE5" i="4"/>
  <c r="ID5" i="4"/>
  <c r="IC5" i="4"/>
  <c r="IA5" i="4"/>
  <c r="HZ5" i="4"/>
  <c r="HY5" i="4"/>
  <c r="HX5" i="4"/>
  <c r="HW5" i="4"/>
  <c r="HV5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4" i="4"/>
  <c r="GY4" i="4"/>
  <c r="GX4" i="4"/>
  <c r="GW4" i="4"/>
  <c r="GV4" i="4"/>
  <c r="GU4" i="4"/>
  <c r="GS4" i="4"/>
  <c r="GR4" i="4"/>
  <c r="GQ4" i="4"/>
  <c r="GP4" i="4"/>
  <c r="GO4" i="4"/>
  <c r="GN4" i="4"/>
  <c r="GZ5" i="4"/>
  <c r="GY5" i="4"/>
  <c r="GX5" i="4"/>
  <c r="GW5" i="4"/>
  <c r="GV5" i="4"/>
  <c r="GU5" i="4"/>
  <c r="GS5" i="4"/>
  <c r="GR5" i="4"/>
  <c r="GQ5" i="4"/>
  <c r="GP5" i="4"/>
  <c r="GO5" i="4"/>
  <c r="GN5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4" i="4"/>
  <c r="FQ4" i="4"/>
  <c r="FP4" i="4"/>
  <c r="FO4" i="4"/>
  <c r="FN4" i="4"/>
  <c r="FM4" i="4"/>
  <c r="FK4" i="4"/>
  <c r="FJ4" i="4"/>
  <c r="FI4" i="4"/>
  <c r="FH4" i="4"/>
  <c r="FG4" i="4"/>
  <c r="FF4" i="4"/>
  <c r="FR5" i="4"/>
  <c r="FQ5" i="4"/>
  <c r="FP5" i="4"/>
  <c r="FO5" i="4"/>
  <c r="FN5" i="4"/>
  <c r="FM5" i="4"/>
  <c r="FK5" i="4"/>
  <c r="FJ5" i="4"/>
  <c r="FI5" i="4"/>
  <c r="FH5" i="4"/>
  <c r="FG5" i="4"/>
  <c r="FF5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4" i="4"/>
  <c r="EI4" i="4"/>
  <c r="EH4" i="4"/>
  <c r="EG4" i="4"/>
  <c r="EF4" i="4"/>
  <c r="EE4" i="4"/>
  <c r="EC4" i="4"/>
  <c r="EB4" i="4"/>
  <c r="EA4" i="4"/>
  <c r="DZ4" i="4"/>
  <c r="DY4" i="4"/>
  <c r="DX4" i="4"/>
  <c r="EJ5" i="4"/>
  <c r="EI5" i="4"/>
  <c r="EH5" i="4"/>
  <c r="EG5" i="4"/>
  <c r="EF5" i="4"/>
  <c r="EE5" i="4"/>
  <c r="EC5" i="4"/>
  <c r="EB5" i="4"/>
  <c r="EA5" i="4"/>
  <c r="DZ5" i="4"/>
  <c r="DY5" i="4"/>
  <c r="DX5" i="4"/>
  <c r="AP17" i="21"/>
  <c r="AQ17" i="21"/>
  <c r="AR17" i="21"/>
  <c r="AS17" i="21"/>
  <c r="AU17" i="21"/>
  <c r="AV17" i="21"/>
  <c r="BS17" i="21"/>
  <c r="BT17" i="21"/>
  <c r="BU17" i="21"/>
  <c r="BV17" i="21"/>
  <c r="BX17" i="21"/>
  <c r="BY17" i="21"/>
  <c r="CV17" i="21"/>
  <c r="CW17" i="21"/>
  <c r="CX17" i="21"/>
  <c r="CY17" i="21"/>
  <c r="DA17" i="21"/>
  <c r="DB17" i="21"/>
  <c r="TC17" i="21"/>
  <c r="TD17" i="21"/>
  <c r="TE17" i="21"/>
  <c r="TF17" i="21"/>
  <c r="TH17" i="21"/>
  <c r="TI17" i="21"/>
  <c r="TK17" i="21"/>
  <c r="TL17" i="21"/>
  <c r="TM17" i="21"/>
  <c r="TN17" i="21"/>
  <c r="TO17" i="21"/>
  <c r="TP17" i="21"/>
  <c r="TQ17" i="21"/>
  <c r="TR17" i="21"/>
  <c r="TS17" i="21"/>
  <c r="TT17" i="21"/>
  <c r="TU17" i="21"/>
  <c r="TV17" i="21"/>
  <c r="TW17" i="21"/>
  <c r="TX17" i="21"/>
  <c r="TY17" i="21"/>
  <c r="TZ17" i="21"/>
  <c r="UA17" i="21"/>
  <c r="UB17" i="21"/>
  <c r="UC17" i="21"/>
  <c r="UD17" i="21"/>
  <c r="AP8" i="27"/>
  <c r="AQ8" i="27"/>
  <c r="AR8" i="27"/>
  <c r="AS8" i="27"/>
  <c r="AU8" i="27"/>
  <c r="AV8" i="27"/>
  <c r="BS8" i="27"/>
  <c r="BT8" i="27"/>
  <c r="BU8" i="27"/>
  <c r="BV8" i="27"/>
  <c r="BX8" i="27"/>
  <c r="BY8" i="27"/>
  <c r="CV8" i="27"/>
  <c r="CW8" i="27"/>
  <c r="CX8" i="27"/>
  <c r="CY8" i="27"/>
  <c r="DA8" i="27"/>
  <c r="DB8" i="27"/>
  <c r="TC8" i="27"/>
  <c r="TD8" i="27"/>
  <c r="TE8" i="27"/>
  <c r="TF8" i="27"/>
  <c r="TH8" i="27"/>
  <c r="TI8" i="27"/>
  <c r="TK8" i="27"/>
  <c r="TL8" i="27"/>
  <c r="TM8" i="27"/>
  <c r="TN8" i="27"/>
  <c r="TO8" i="27"/>
  <c r="TP8" i="27"/>
  <c r="TQ8" i="27"/>
  <c r="TR8" i="27"/>
  <c r="TS8" i="27"/>
  <c r="TT8" i="27"/>
  <c r="TU8" i="27"/>
  <c r="TV8" i="27"/>
  <c r="TW8" i="27"/>
  <c r="TX8" i="27"/>
  <c r="TY8" i="27"/>
  <c r="TZ8" i="27"/>
  <c r="UA8" i="27"/>
  <c r="UB8" i="27"/>
  <c r="UC8" i="27"/>
  <c r="UD8" i="27"/>
  <c r="AP10" i="26"/>
  <c r="AQ10" i="26"/>
  <c r="AR10" i="26"/>
  <c r="AS10" i="26"/>
  <c r="AU10" i="26"/>
  <c r="AV10" i="26"/>
  <c r="BS10" i="26"/>
  <c r="BT10" i="26"/>
  <c r="BU10" i="26"/>
  <c r="BV10" i="26"/>
  <c r="BX10" i="26"/>
  <c r="BY10" i="26"/>
  <c r="CV10" i="26"/>
  <c r="CW10" i="26"/>
  <c r="CX10" i="26"/>
  <c r="CY10" i="26"/>
  <c r="DA10" i="26"/>
  <c r="DB10" i="26"/>
  <c r="TC10" i="26"/>
  <c r="TD10" i="26"/>
  <c r="TE10" i="26"/>
  <c r="TF10" i="26"/>
  <c r="TH10" i="26"/>
  <c r="TI10" i="26"/>
  <c r="TK10" i="26"/>
  <c r="TL10" i="26"/>
  <c r="TM10" i="26"/>
  <c r="TN10" i="26"/>
  <c r="TO10" i="26"/>
  <c r="TP10" i="26"/>
  <c r="TQ10" i="26"/>
  <c r="TR10" i="26"/>
  <c r="TS10" i="26"/>
  <c r="TT10" i="26"/>
  <c r="TU10" i="26"/>
  <c r="TV10" i="26"/>
  <c r="TW10" i="26"/>
  <c r="TX10" i="26"/>
  <c r="TY10" i="26"/>
  <c r="TZ10" i="26"/>
  <c r="UA10" i="26"/>
  <c r="UB10" i="26"/>
  <c r="UC10" i="26"/>
  <c r="UD10" i="26"/>
  <c r="UV5" i="23" l="1"/>
  <c r="UV9" i="23"/>
  <c r="QX7" i="23"/>
  <c r="QX9" i="23"/>
  <c r="QX11" i="23"/>
  <c r="RE11" i="23" s="1"/>
  <c r="SF4" i="23"/>
  <c r="SM4" i="23" s="1"/>
  <c r="SF6" i="23"/>
  <c r="SM6" i="23" s="1"/>
  <c r="SF10" i="23"/>
  <c r="SM10" i="23" s="1"/>
  <c r="SF12" i="23"/>
  <c r="SM12" i="23" s="1"/>
  <c r="TN7" i="23"/>
  <c r="UV4" i="23"/>
  <c r="VC4" i="23" s="1"/>
  <c r="UV8" i="23"/>
  <c r="UV12" i="23"/>
  <c r="VC12" i="23" s="1"/>
  <c r="UV14" i="23"/>
  <c r="VC14" i="23" s="1"/>
  <c r="GT14" i="22"/>
  <c r="IB7" i="22"/>
  <c r="IB11" i="22"/>
  <c r="IB13" i="22"/>
  <c r="IB14" i="22"/>
  <c r="JJ5" i="22"/>
  <c r="JQ5" i="22" s="1"/>
  <c r="JJ7" i="22"/>
  <c r="JJ11" i="22"/>
  <c r="JJ10" i="22"/>
  <c r="JJ13" i="22"/>
  <c r="JQ13" i="22" s="1"/>
  <c r="PX11" i="22"/>
  <c r="PX14" i="22"/>
  <c r="QE14" i="22" s="1"/>
  <c r="QD11" i="21"/>
  <c r="QD19" i="21"/>
  <c r="QD22" i="21"/>
  <c r="RF6" i="21"/>
  <c r="RF13" i="21"/>
  <c r="RF21" i="21"/>
  <c r="RF12" i="21"/>
  <c r="RF17" i="21"/>
  <c r="SH9" i="21"/>
  <c r="SH16" i="21"/>
  <c r="SH20" i="21"/>
  <c r="HN17" i="19"/>
  <c r="JR21" i="19"/>
  <c r="JR26" i="19"/>
  <c r="KT7" i="19"/>
  <c r="KT11" i="19"/>
  <c r="KT15" i="19"/>
  <c r="NZ21" i="19"/>
  <c r="NZ26" i="19"/>
  <c r="PB7" i="19"/>
  <c r="PB11" i="19"/>
  <c r="PB15" i="19"/>
  <c r="SH21" i="19"/>
  <c r="SH26" i="19"/>
  <c r="GI5" i="26"/>
  <c r="AT10" i="26"/>
  <c r="UV16" i="23"/>
  <c r="UV18" i="23"/>
  <c r="UV11" i="23"/>
  <c r="VC11" i="23" s="1"/>
  <c r="II11" i="22"/>
  <c r="II13" i="22"/>
  <c r="II7" i="22"/>
  <c r="PX15" i="22"/>
  <c r="PX12" i="22"/>
  <c r="QE12" i="22" s="1"/>
  <c r="RF11" i="22"/>
  <c r="RM11" i="22" s="1"/>
  <c r="RF13" i="22"/>
  <c r="LZ14" i="22"/>
  <c r="MG14" i="22" s="1"/>
  <c r="NH5" i="22"/>
  <c r="NO5" i="22" s="1"/>
  <c r="ED12" i="22"/>
  <c r="EK12" i="22" s="1"/>
  <c r="FL6" i="22"/>
  <c r="FL8" i="22"/>
  <c r="FL9" i="22"/>
  <c r="FS9" i="22" s="1"/>
  <c r="FL15" i="22"/>
  <c r="FS15" i="22" s="1"/>
  <c r="GT6" i="22"/>
  <c r="HA6" i="22" s="1"/>
  <c r="KR6" i="22"/>
  <c r="VD17" i="4"/>
  <c r="KR5" i="4"/>
  <c r="KY5" i="4" s="1"/>
  <c r="VD18" i="4"/>
  <c r="VK18" i="4" s="1"/>
  <c r="VD24" i="4"/>
  <c r="JJ8" i="4"/>
  <c r="VD12" i="4"/>
  <c r="VD15" i="4"/>
  <c r="VD21" i="4"/>
  <c r="VK21" i="4" s="1"/>
  <c r="ED5" i="4"/>
  <c r="ED12" i="4"/>
  <c r="EK12" i="4" s="1"/>
  <c r="ED19" i="4"/>
  <c r="EK19" i="4" s="1"/>
  <c r="ED15" i="4"/>
  <c r="EK15" i="4" s="1"/>
  <c r="ED17" i="4"/>
  <c r="ED21" i="4"/>
  <c r="ED24" i="4"/>
  <c r="GT15" i="4"/>
  <c r="HA15" i="4" s="1"/>
  <c r="GT24" i="4"/>
  <c r="IB4" i="4"/>
  <c r="II4" i="4" s="1"/>
  <c r="IB16" i="4"/>
  <c r="II16" i="4" s="1"/>
  <c r="IB11" i="4"/>
  <c r="II11" i="4" s="1"/>
  <c r="JJ5" i="4"/>
  <c r="JJ12" i="4"/>
  <c r="JJ10" i="4"/>
  <c r="JJ19" i="4"/>
  <c r="JQ19" i="4" s="1"/>
  <c r="JJ15" i="4"/>
  <c r="JJ17" i="4"/>
  <c r="JQ17" i="4" s="1"/>
  <c r="JJ21" i="4"/>
  <c r="JQ21" i="4" s="1"/>
  <c r="JJ24" i="4"/>
  <c r="JQ24" i="4" s="1"/>
  <c r="KR4" i="4"/>
  <c r="KR13" i="4"/>
  <c r="KR11" i="4"/>
  <c r="LZ6" i="4"/>
  <c r="MG6" i="4" s="1"/>
  <c r="LZ12" i="4"/>
  <c r="LZ9" i="4"/>
  <c r="MG9" i="4" s="1"/>
  <c r="LZ10" i="4"/>
  <c r="MG10" i="4" s="1"/>
  <c r="LZ19" i="4"/>
  <c r="MG19" i="4" s="1"/>
  <c r="LZ15" i="4"/>
  <c r="LZ18" i="4"/>
  <c r="MG18" i="4" s="1"/>
  <c r="NH4" i="4"/>
  <c r="NO4" i="4" s="1"/>
  <c r="NH7" i="4"/>
  <c r="NO7" i="4" s="1"/>
  <c r="NH22" i="4"/>
  <c r="NO22" i="4" s="1"/>
  <c r="NH11" i="4"/>
  <c r="NO11" i="4" s="1"/>
  <c r="OP5" i="4"/>
  <c r="OW5" i="4" s="1"/>
  <c r="OP6" i="4"/>
  <c r="OW6" i="4" s="1"/>
  <c r="OP12" i="4"/>
  <c r="OP10" i="4"/>
  <c r="OW10" i="4" s="1"/>
  <c r="OP19" i="4"/>
  <c r="OP15" i="4"/>
  <c r="OW15" i="4" s="1"/>
  <c r="OP18" i="4"/>
  <c r="OW18" i="4" s="1"/>
  <c r="OP17" i="4"/>
  <c r="OW17" i="4" s="1"/>
  <c r="OP24" i="4"/>
  <c r="OW24" i="4" s="1"/>
  <c r="PX11" i="4"/>
  <c r="RF5" i="4"/>
  <c r="RF12" i="4"/>
  <c r="RM12" i="4" s="1"/>
  <c r="RF10" i="4"/>
  <c r="RF19" i="4"/>
  <c r="RM19" i="4" s="1"/>
  <c r="RF15" i="4"/>
  <c r="SN8" i="4"/>
  <c r="SU8" i="4" s="1"/>
  <c r="SN11" i="4"/>
  <c r="SU11" i="4" s="1"/>
  <c r="TV5" i="4"/>
  <c r="UC5" i="4" s="1"/>
  <c r="TV6" i="4"/>
  <c r="TV12" i="4"/>
  <c r="TV10" i="4"/>
  <c r="UC10" i="4" s="1"/>
  <c r="TV19" i="4"/>
  <c r="VD4" i="4"/>
  <c r="FL24" i="4"/>
  <c r="FS24" i="4" s="1"/>
  <c r="IB17" i="4"/>
  <c r="II17" i="4" s="1"/>
  <c r="KR24" i="4"/>
  <c r="KY24" i="4" s="1"/>
  <c r="VD7" i="4"/>
  <c r="VD16" i="4"/>
  <c r="GL5" i="19"/>
  <c r="GL6" i="19"/>
  <c r="GL13" i="19"/>
  <c r="PB5" i="19"/>
  <c r="PB6" i="19"/>
  <c r="PB13" i="19"/>
  <c r="FJ11" i="27"/>
  <c r="GL6" i="27"/>
  <c r="GL7" i="27"/>
  <c r="GL15" i="27"/>
  <c r="GL8" i="27"/>
  <c r="HN9" i="27"/>
  <c r="JR11" i="27"/>
  <c r="KT6" i="27"/>
  <c r="KT7" i="27"/>
  <c r="KT15" i="27"/>
  <c r="KT8" i="27"/>
  <c r="LV9" i="27"/>
  <c r="NZ11" i="27"/>
  <c r="PB6" i="27"/>
  <c r="PB7" i="27"/>
  <c r="PB15" i="27"/>
  <c r="PB8" i="27"/>
  <c r="QD9" i="27"/>
  <c r="JR4" i="26"/>
  <c r="JR9" i="26"/>
  <c r="KT4" i="26"/>
  <c r="KT9" i="26"/>
  <c r="NZ4" i="26"/>
  <c r="NZ9" i="26"/>
  <c r="PB4" i="26"/>
  <c r="PB9" i="26"/>
  <c r="SH4" i="26"/>
  <c r="HN6" i="26"/>
  <c r="JR10" i="26"/>
  <c r="KT6" i="26"/>
  <c r="KT10" i="26"/>
  <c r="LV6" i="26"/>
  <c r="NZ10" i="26"/>
  <c r="PB6" i="26"/>
  <c r="PB10" i="26"/>
  <c r="QD6" i="26"/>
  <c r="SH10" i="26"/>
  <c r="DV5" i="24"/>
  <c r="DV7" i="24"/>
  <c r="DV9" i="24"/>
  <c r="DV11" i="24"/>
  <c r="EC11" i="24" s="1"/>
  <c r="DV13" i="24"/>
  <c r="EC13" i="24" s="1"/>
  <c r="DV15" i="24"/>
  <c r="FD5" i="24"/>
  <c r="FK5" i="24" s="1"/>
  <c r="HT13" i="24"/>
  <c r="IA13" i="24" s="1"/>
  <c r="KJ13" i="24"/>
  <c r="LR7" i="24"/>
  <c r="LY7" i="24" s="1"/>
  <c r="LR9" i="24"/>
  <c r="LR11" i="24"/>
  <c r="LY11" i="24" s="1"/>
  <c r="LR13" i="24"/>
  <c r="MZ5" i="24"/>
  <c r="NG5" i="24" s="1"/>
  <c r="MZ7" i="24"/>
  <c r="NG7" i="24" s="1"/>
  <c r="MZ9" i="24"/>
  <c r="MZ11" i="24"/>
  <c r="MZ13" i="24"/>
  <c r="OH7" i="24"/>
  <c r="OO7" i="24" s="1"/>
  <c r="PP15" i="24"/>
  <c r="PW15" i="24" s="1"/>
  <c r="QX5" i="24"/>
  <c r="RE5" i="24" s="1"/>
  <c r="QX7" i="24"/>
  <c r="QX9" i="24"/>
  <c r="RE9" i="24" s="1"/>
  <c r="QX11" i="24"/>
  <c r="QX13" i="24"/>
  <c r="SF15" i="24"/>
  <c r="TN5" i="24"/>
  <c r="TU5" i="24" s="1"/>
  <c r="TN7" i="24"/>
  <c r="TU7" i="24" s="1"/>
  <c r="FD17" i="23"/>
  <c r="FK17" i="23" s="1"/>
  <c r="HT13" i="23"/>
  <c r="IA13" i="23" s="1"/>
  <c r="HT17" i="23"/>
  <c r="LR14" i="23"/>
  <c r="LY14" i="23" s="1"/>
  <c r="MZ7" i="23"/>
  <c r="NG7" i="23" s="1"/>
  <c r="MZ11" i="23"/>
  <c r="NG11" i="23" s="1"/>
  <c r="OH14" i="23"/>
  <c r="OO14" i="23" s="1"/>
  <c r="QX14" i="23"/>
  <c r="RE14" i="23" s="1"/>
  <c r="GL4" i="23"/>
  <c r="GS4" i="23" s="1"/>
  <c r="RM13" i="22"/>
  <c r="SN14" i="22"/>
  <c r="SU14" i="22" s="1"/>
  <c r="OP15" i="22"/>
  <c r="OW15" i="22" s="1"/>
  <c r="OP17" i="22"/>
  <c r="OW17" i="22" s="1"/>
  <c r="PX8" i="22"/>
  <c r="QE8" i="22" s="1"/>
  <c r="JJ14" i="22"/>
  <c r="KR7" i="22"/>
  <c r="KY7" i="22" s="1"/>
  <c r="KR11" i="22"/>
  <c r="KY11" i="22" s="1"/>
  <c r="KR13" i="22"/>
  <c r="KY13" i="22" s="1"/>
  <c r="PX13" i="22"/>
  <c r="QE13" i="22" s="1"/>
  <c r="PX16" i="22"/>
  <c r="QE16" i="22" s="1"/>
  <c r="SN8" i="22"/>
  <c r="SU8" i="22" s="1"/>
  <c r="VD17" i="22"/>
  <c r="VK17" i="22" s="1"/>
  <c r="NH13" i="22"/>
  <c r="NO13" i="22" s="1"/>
  <c r="NH14" i="22"/>
  <c r="NO14" i="22" s="1"/>
  <c r="OP5" i="22"/>
  <c r="OW5" i="22" s="1"/>
  <c r="OP7" i="22"/>
  <c r="OW7" i="22" s="1"/>
  <c r="OP11" i="22"/>
  <c r="OW11" i="22" s="1"/>
  <c r="OP10" i="22"/>
  <c r="OW10" i="22" s="1"/>
  <c r="OP13" i="22"/>
  <c r="OW13" i="22" s="1"/>
  <c r="OP14" i="22"/>
  <c r="OW14" i="22" s="1"/>
  <c r="PX7" i="22"/>
  <c r="QE7" i="22" s="1"/>
  <c r="RF9" i="22"/>
  <c r="RM9" i="22" s="1"/>
  <c r="SN12" i="22"/>
  <c r="SU12" i="22" s="1"/>
  <c r="TV4" i="22"/>
  <c r="UC4" i="22" s="1"/>
  <c r="TV6" i="22"/>
  <c r="UC6" i="22" s="1"/>
  <c r="TV9" i="22"/>
  <c r="UC9" i="22" s="1"/>
  <c r="TV12" i="22"/>
  <c r="UC12" i="22" s="1"/>
  <c r="EK5" i="22"/>
  <c r="FL11" i="22"/>
  <c r="FS11" i="22" s="1"/>
  <c r="FL13" i="22"/>
  <c r="FS13" i="22" s="1"/>
  <c r="KR9" i="22"/>
  <c r="KY9" i="22" s="1"/>
  <c r="LZ6" i="22"/>
  <c r="MG6" i="22" s="1"/>
  <c r="NH6" i="22"/>
  <c r="NO6" i="22" s="1"/>
  <c r="NH9" i="22"/>
  <c r="NO9" i="22" s="1"/>
  <c r="OP6" i="22"/>
  <c r="OW6" i="22" s="1"/>
  <c r="SN5" i="22"/>
  <c r="SU5" i="22" s="1"/>
  <c r="SN11" i="22"/>
  <c r="SU11" i="22" s="1"/>
  <c r="SN10" i="22"/>
  <c r="SU10" i="22" s="1"/>
  <c r="TV5" i="22"/>
  <c r="UC5" i="22" s="1"/>
  <c r="TV7" i="22"/>
  <c r="TV11" i="22"/>
  <c r="UC11" i="22" s="1"/>
  <c r="TV10" i="22"/>
  <c r="UC10" i="22" s="1"/>
  <c r="TV13" i="22"/>
  <c r="UC13" i="22" s="1"/>
  <c r="TV16" i="22"/>
  <c r="TV14" i="22"/>
  <c r="UC14" i="22" s="1"/>
  <c r="VD5" i="22"/>
  <c r="VK5" i="22" s="1"/>
  <c r="VD7" i="22"/>
  <c r="VK7" i="22" s="1"/>
  <c r="VD11" i="22"/>
  <c r="VK11" i="22" s="1"/>
  <c r="VD10" i="22"/>
  <c r="VK10" i="22" s="1"/>
  <c r="VD13" i="22"/>
  <c r="VK13" i="22" s="1"/>
  <c r="VD16" i="22"/>
  <c r="VK16" i="22" s="1"/>
  <c r="VD14" i="22"/>
  <c r="VK14" i="22" s="1"/>
  <c r="IB17" i="22"/>
  <c r="II17" i="22" s="1"/>
  <c r="JJ4" i="22"/>
  <c r="JQ4" i="22" s="1"/>
  <c r="JJ15" i="22"/>
  <c r="JQ15" i="22" s="1"/>
  <c r="JJ17" i="22"/>
  <c r="JQ17" i="22" s="1"/>
  <c r="NH15" i="4"/>
  <c r="NO15" i="4" s="1"/>
  <c r="PX15" i="4"/>
  <c r="QE15" i="4" s="1"/>
  <c r="TV7" i="4"/>
  <c r="UC7" i="4" s="1"/>
  <c r="TV14" i="4"/>
  <c r="UC14" i="4" s="1"/>
  <c r="TV22" i="4"/>
  <c r="UC22" i="4" s="1"/>
  <c r="TV23" i="4"/>
  <c r="UC23" i="4" s="1"/>
  <c r="JQ10" i="4"/>
  <c r="JQ15" i="4"/>
  <c r="OW12" i="4"/>
  <c r="RM10" i="4"/>
  <c r="ED8" i="4"/>
  <c r="ED11" i="4"/>
  <c r="EK11" i="4" s="1"/>
  <c r="FL5" i="4"/>
  <c r="FS5" i="4" s="1"/>
  <c r="TV24" i="4"/>
  <c r="KR6" i="4"/>
  <c r="KY6" i="4" s="1"/>
  <c r="KR12" i="4"/>
  <c r="KY12" i="4" s="1"/>
  <c r="KR10" i="4"/>
  <c r="KY10" i="4" s="1"/>
  <c r="KR19" i="4"/>
  <c r="KY19" i="4" s="1"/>
  <c r="KR15" i="4"/>
  <c r="LZ8" i="4"/>
  <c r="MG8" i="4" s="1"/>
  <c r="VK17" i="4"/>
  <c r="GT4" i="4"/>
  <c r="HA4" i="4" s="1"/>
  <c r="GT13" i="4"/>
  <c r="HA13" i="4" s="1"/>
  <c r="IB14" i="4"/>
  <c r="II14" i="4" s="1"/>
  <c r="UC6" i="4"/>
  <c r="UC12" i="4"/>
  <c r="GT11" i="4"/>
  <c r="IB5" i="4"/>
  <c r="II5" i="4" s="1"/>
  <c r="IB6" i="4"/>
  <c r="II6" i="4" s="1"/>
  <c r="IB12" i="4"/>
  <c r="II12" i="4" s="1"/>
  <c r="IB10" i="4"/>
  <c r="II10" i="4" s="1"/>
  <c r="IB19" i="4"/>
  <c r="II19" i="4" s="1"/>
  <c r="IB15" i="4"/>
  <c r="II15" i="4" s="1"/>
  <c r="VD11" i="4"/>
  <c r="VK11" i="4" s="1"/>
  <c r="EK17" i="4"/>
  <c r="EK24" i="4"/>
  <c r="KY15" i="4"/>
  <c r="KR18" i="4"/>
  <c r="KY18" i="4" s="1"/>
  <c r="KR17" i="4"/>
  <c r="KY17" i="4" s="1"/>
  <c r="LZ16" i="4"/>
  <c r="MG16" i="4" s="1"/>
  <c r="NH5" i="4"/>
  <c r="NO5" i="4" s="1"/>
  <c r="NH6" i="4"/>
  <c r="PX14" i="4"/>
  <c r="QE14" i="4" s="1"/>
  <c r="RF17" i="4"/>
  <c r="RM17" i="4" s="1"/>
  <c r="FL4" i="4"/>
  <c r="FS4" i="4" s="1"/>
  <c r="FL13" i="4"/>
  <c r="FS13" i="4" s="1"/>
  <c r="FL11" i="4"/>
  <c r="FS11" i="4" s="1"/>
  <c r="GT5" i="4"/>
  <c r="HA5" i="4" s="1"/>
  <c r="GT6" i="4"/>
  <c r="HA6" i="4" s="1"/>
  <c r="GT12" i="4"/>
  <c r="HA12" i="4" s="1"/>
  <c r="GT9" i="4"/>
  <c r="HA9" i="4" s="1"/>
  <c r="GT10" i="4"/>
  <c r="GT19" i="4"/>
  <c r="HA19" i="4" s="1"/>
  <c r="NH12" i="4"/>
  <c r="NO12" i="4" s="1"/>
  <c r="NH9" i="4"/>
  <c r="NO9" i="4" s="1"/>
  <c r="NH10" i="4"/>
  <c r="NO10" i="4" s="1"/>
  <c r="NH17" i="4"/>
  <c r="NH21" i="4"/>
  <c r="NO21" i="4" s="1"/>
  <c r="NH24" i="4"/>
  <c r="NO24" i="4" s="1"/>
  <c r="OP13" i="4"/>
  <c r="OW13" i="4" s="1"/>
  <c r="OP11" i="4"/>
  <c r="OW11" i="4" s="1"/>
  <c r="PX5" i="4"/>
  <c r="QE5" i="4" s="1"/>
  <c r="PX24" i="4"/>
  <c r="QE24" i="4" s="1"/>
  <c r="RF13" i="4"/>
  <c r="RM13" i="4" s="1"/>
  <c r="SN5" i="4"/>
  <c r="SU5" i="4" s="1"/>
  <c r="SN6" i="4"/>
  <c r="SU6" i="4" s="1"/>
  <c r="SN12" i="4"/>
  <c r="SU12" i="4" s="1"/>
  <c r="SN10" i="4"/>
  <c r="SU10" i="4" s="1"/>
  <c r="SN19" i="4"/>
  <c r="SU19" i="4" s="1"/>
  <c r="SN15" i="4"/>
  <c r="SU15" i="4" s="1"/>
  <c r="SN17" i="4"/>
  <c r="SU17" i="4" s="1"/>
  <c r="SN21" i="4"/>
  <c r="SU21" i="4" s="1"/>
  <c r="SN24" i="4"/>
  <c r="SU24" i="4" s="1"/>
  <c r="VD5" i="4"/>
  <c r="VK5" i="4" s="1"/>
  <c r="VD6" i="4"/>
  <c r="VK6" i="4" s="1"/>
  <c r="JJ22" i="4"/>
  <c r="JQ22" i="4" s="1"/>
  <c r="VK24" i="4"/>
  <c r="GL23" i="19"/>
  <c r="GL25" i="19"/>
  <c r="JR10" i="19"/>
  <c r="JR16" i="19"/>
  <c r="JR14" i="19"/>
  <c r="KT23" i="19"/>
  <c r="KT25" i="19"/>
  <c r="PB23" i="19"/>
  <c r="PB25" i="19"/>
  <c r="GL20" i="19"/>
  <c r="GL18" i="19"/>
  <c r="GL24" i="19"/>
  <c r="HN8" i="19"/>
  <c r="HN12" i="19"/>
  <c r="HN22" i="19"/>
  <c r="KT20" i="19"/>
  <c r="KT18" i="19"/>
  <c r="KT24" i="19"/>
  <c r="PB20" i="19"/>
  <c r="PB18" i="19"/>
  <c r="FJ21" i="19"/>
  <c r="FJ26" i="19"/>
  <c r="GL7" i="19"/>
  <c r="GL11" i="19"/>
  <c r="GL15" i="19"/>
  <c r="GL9" i="19"/>
  <c r="KT9" i="19"/>
  <c r="PB9" i="19"/>
  <c r="KT5" i="19"/>
  <c r="KT6" i="19"/>
  <c r="KT13" i="19"/>
  <c r="LV8" i="19"/>
  <c r="LV12" i="19"/>
  <c r="LV22" i="19"/>
  <c r="LV17" i="19"/>
  <c r="PB24" i="19"/>
  <c r="QD8" i="19"/>
  <c r="QD12" i="19"/>
  <c r="QD22" i="19"/>
  <c r="QD17" i="19"/>
  <c r="FJ4" i="19"/>
  <c r="FJ10" i="19"/>
  <c r="FJ16" i="19"/>
  <c r="FJ14" i="19"/>
  <c r="HN27" i="19"/>
  <c r="HN19" i="19"/>
  <c r="JR4" i="19"/>
  <c r="LV27" i="19"/>
  <c r="LV19" i="19"/>
  <c r="NZ4" i="19"/>
  <c r="NZ10" i="19"/>
  <c r="NZ16" i="19"/>
  <c r="NZ14" i="19"/>
  <c r="QD27" i="19"/>
  <c r="QD19" i="19"/>
  <c r="SH4" i="19"/>
  <c r="SH10" i="19"/>
  <c r="SH16" i="19"/>
  <c r="SH14" i="19"/>
  <c r="HN7" i="19"/>
  <c r="HN11" i="19"/>
  <c r="HN15" i="19"/>
  <c r="HN9" i="19"/>
  <c r="HN23" i="19"/>
  <c r="HN25" i="19"/>
  <c r="IP4" i="19"/>
  <c r="IP10" i="19"/>
  <c r="IP16" i="19"/>
  <c r="IP14" i="19"/>
  <c r="IP21" i="19"/>
  <c r="IP26" i="19"/>
  <c r="LV7" i="19"/>
  <c r="LV11" i="19"/>
  <c r="LV15" i="19"/>
  <c r="LV9" i="19"/>
  <c r="LV23" i="19"/>
  <c r="LV25" i="19"/>
  <c r="MX4" i="19"/>
  <c r="MX10" i="19"/>
  <c r="MX16" i="19"/>
  <c r="MX14" i="19"/>
  <c r="MX21" i="19"/>
  <c r="MX26" i="19"/>
  <c r="QD7" i="19"/>
  <c r="QD11" i="19"/>
  <c r="QD15" i="19"/>
  <c r="QD9" i="19"/>
  <c r="QD23" i="19"/>
  <c r="QD25" i="19"/>
  <c r="RF4" i="19"/>
  <c r="RF10" i="19"/>
  <c r="RF16" i="19"/>
  <c r="RF14" i="19"/>
  <c r="RF21" i="19"/>
  <c r="RF26" i="19"/>
  <c r="EH8" i="19"/>
  <c r="EH12" i="19"/>
  <c r="EH22" i="19"/>
  <c r="EH17" i="19"/>
  <c r="EH27" i="19"/>
  <c r="EH19" i="19"/>
  <c r="FJ20" i="19"/>
  <c r="FJ18" i="19"/>
  <c r="FJ24" i="19"/>
  <c r="IP8" i="19"/>
  <c r="IP12" i="19"/>
  <c r="IP22" i="19"/>
  <c r="IP17" i="19"/>
  <c r="IP27" i="19"/>
  <c r="IP19" i="19"/>
  <c r="JR5" i="19"/>
  <c r="JR6" i="19"/>
  <c r="JR13" i="19"/>
  <c r="JR20" i="19"/>
  <c r="JR18" i="19"/>
  <c r="JR24" i="19"/>
  <c r="MX8" i="19"/>
  <c r="MX12" i="19"/>
  <c r="MX22" i="19"/>
  <c r="MX17" i="19"/>
  <c r="MX27" i="19"/>
  <c r="MX19" i="19"/>
  <c r="NZ5" i="19"/>
  <c r="NZ6" i="19"/>
  <c r="NZ13" i="19"/>
  <c r="NZ20" i="19"/>
  <c r="NZ18" i="19"/>
  <c r="NZ24" i="19"/>
  <c r="RF8" i="19"/>
  <c r="RF12" i="19"/>
  <c r="RF22" i="19"/>
  <c r="RF17" i="19"/>
  <c r="RF27" i="19"/>
  <c r="RF19" i="19"/>
  <c r="SH5" i="19"/>
  <c r="SH6" i="19"/>
  <c r="SH13" i="19"/>
  <c r="SH20" i="19"/>
  <c r="SH18" i="19"/>
  <c r="SH24" i="19"/>
  <c r="EH5" i="27"/>
  <c r="EH13" i="27"/>
  <c r="GL10" i="27"/>
  <c r="GL16" i="27"/>
  <c r="HN4" i="27"/>
  <c r="HN12" i="27"/>
  <c r="HN14" i="27"/>
  <c r="IP5" i="27"/>
  <c r="IP13" i="27"/>
  <c r="KT10" i="27"/>
  <c r="KT16" i="27"/>
  <c r="LV4" i="27"/>
  <c r="LV12" i="27"/>
  <c r="LV14" i="27"/>
  <c r="MX5" i="27"/>
  <c r="MX13" i="27"/>
  <c r="PB10" i="27"/>
  <c r="PB16" i="27"/>
  <c r="QD4" i="27"/>
  <c r="QD12" i="27"/>
  <c r="QD14" i="27"/>
  <c r="RF5" i="27"/>
  <c r="RF13" i="27"/>
  <c r="SH7" i="27"/>
  <c r="EH6" i="27"/>
  <c r="EH7" i="27"/>
  <c r="EH15" i="27"/>
  <c r="EH8" i="27"/>
  <c r="FJ9" i="27"/>
  <c r="HN11" i="27"/>
  <c r="IP6" i="27"/>
  <c r="IP7" i="27"/>
  <c r="IP15" i="27"/>
  <c r="IP8" i="27"/>
  <c r="JR9" i="27"/>
  <c r="LV11" i="27"/>
  <c r="MX6" i="27"/>
  <c r="MX7" i="27"/>
  <c r="MX15" i="27"/>
  <c r="MX8" i="27"/>
  <c r="NZ9" i="27"/>
  <c r="QD11" i="27"/>
  <c r="RF6" i="27"/>
  <c r="RF7" i="27"/>
  <c r="RF15" i="27"/>
  <c r="RF8" i="27"/>
  <c r="SH9" i="27"/>
  <c r="SH10" i="27"/>
  <c r="SH16" i="27"/>
  <c r="EH10" i="27"/>
  <c r="EH16" i="27"/>
  <c r="FJ4" i="27"/>
  <c r="FJ12" i="27"/>
  <c r="FJ14" i="27"/>
  <c r="GL5" i="27"/>
  <c r="GL13" i="27"/>
  <c r="IP10" i="27"/>
  <c r="IP16" i="27"/>
  <c r="JR4" i="27"/>
  <c r="JR12" i="27"/>
  <c r="JR14" i="27"/>
  <c r="KT5" i="27"/>
  <c r="KT13" i="27"/>
  <c r="MX10" i="27"/>
  <c r="MX16" i="27"/>
  <c r="NZ4" i="27"/>
  <c r="NZ12" i="27"/>
  <c r="NZ14" i="27"/>
  <c r="PB5" i="27"/>
  <c r="PB13" i="27"/>
  <c r="RF10" i="27"/>
  <c r="RF16" i="27"/>
  <c r="SH4" i="27"/>
  <c r="SH12" i="27"/>
  <c r="SH14" i="27"/>
  <c r="GI9" i="26"/>
  <c r="CZ10" i="26"/>
  <c r="IP5" i="26"/>
  <c r="IP11" i="26"/>
  <c r="LV5" i="26"/>
  <c r="MX5" i="26"/>
  <c r="MX11" i="26"/>
  <c r="QD5" i="26"/>
  <c r="QD11" i="26"/>
  <c r="RF5" i="26"/>
  <c r="RF11" i="26"/>
  <c r="IP7" i="26"/>
  <c r="IP8" i="26"/>
  <c r="JR7" i="26"/>
  <c r="JR8" i="26"/>
  <c r="MX7" i="26"/>
  <c r="MX8" i="26"/>
  <c r="NZ7" i="26"/>
  <c r="NZ8" i="26"/>
  <c r="RF7" i="26"/>
  <c r="RF8" i="26"/>
  <c r="SH7" i="26"/>
  <c r="SH8" i="26"/>
  <c r="FD12" i="24"/>
  <c r="FK12" i="24" s="1"/>
  <c r="TN9" i="24"/>
  <c r="TU9" i="24" s="1"/>
  <c r="TN11" i="24"/>
  <c r="FD8" i="24"/>
  <c r="FK8" i="24" s="1"/>
  <c r="LY13" i="24"/>
  <c r="FD4" i="24"/>
  <c r="FK4" i="24" s="1"/>
  <c r="FD6" i="24"/>
  <c r="FK6" i="24" s="1"/>
  <c r="FD10" i="24"/>
  <c r="FK10" i="24" s="1"/>
  <c r="GL7" i="24"/>
  <c r="OH15" i="24"/>
  <c r="OO15" i="24" s="1"/>
  <c r="SF13" i="24"/>
  <c r="SM13" i="24" s="1"/>
  <c r="UV7" i="24"/>
  <c r="VC7" i="24" s="1"/>
  <c r="LY9" i="24"/>
  <c r="GL4" i="24"/>
  <c r="GS4" i="24" s="1"/>
  <c r="GL10" i="24"/>
  <c r="GS10" i="24" s="1"/>
  <c r="LR10" i="24"/>
  <c r="MZ4" i="24"/>
  <c r="MZ10" i="24"/>
  <c r="OH4" i="24"/>
  <c r="OO4" i="24" s="1"/>
  <c r="PP4" i="24"/>
  <c r="PW4" i="24" s="1"/>
  <c r="PP10" i="24"/>
  <c r="PW10" i="24" s="1"/>
  <c r="SF4" i="24"/>
  <c r="SM4" i="24" s="1"/>
  <c r="SF10" i="24"/>
  <c r="SM10" i="24" s="1"/>
  <c r="UV6" i="24"/>
  <c r="UV10" i="24"/>
  <c r="VC10" i="24" s="1"/>
  <c r="UV12" i="24"/>
  <c r="SM15" i="24"/>
  <c r="FD9" i="24"/>
  <c r="FK9" i="24" s="1"/>
  <c r="JB4" i="24"/>
  <c r="JI4" i="24" s="1"/>
  <c r="KJ5" i="24"/>
  <c r="KQ5" i="24" s="1"/>
  <c r="KJ7" i="24"/>
  <c r="KQ7" i="24" s="1"/>
  <c r="KJ9" i="24"/>
  <c r="KQ9" i="24" s="1"/>
  <c r="KJ11" i="24"/>
  <c r="EC5" i="24"/>
  <c r="EC7" i="24"/>
  <c r="EC9" i="24"/>
  <c r="NG9" i="24"/>
  <c r="NG13" i="24"/>
  <c r="FD14" i="24"/>
  <c r="FK14" i="24" s="1"/>
  <c r="GL15" i="24"/>
  <c r="GS15" i="24" s="1"/>
  <c r="OH10" i="24"/>
  <c r="OO10" i="24" s="1"/>
  <c r="PP13" i="24"/>
  <c r="PW13" i="24" s="1"/>
  <c r="QX10" i="24"/>
  <c r="SF5" i="24"/>
  <c r="SM5" i="24" s="1"/>
  <c r="SF7" i="24"/>
  <c r="SM7" i="24" s="1"/>
  <c r="SF11" i="24"/>
  <c r="SM11" i="24" s="1"/>
  <c r="HT4" i="24"/>
  <c r="IA4" i="24" s="1"/>
  <c r="HT10" i="24"/>
  <c r="IA10" i="24" s="1"/>
  <c r="TN4" i="24"/>
  <c r="TU4" i="24" s="1"/>
  <c r="UV11" i="24"/>
  <c r="VC11" i="24" s="1"/>
  <c r="UV13" i="24"/>
  <c r="VC13" i="24" s="1"/>
  <c r="HT15" i="24"/>
  <c r="IA15" i="24" s="1"/>
  <c r="JB5" i="24"/>
  <c r="JI5" i="24" s="1"/>
  <c r="JB7" i="24"/>
  <c r="JI7" i="24" s="1"/>
  <c r="JB9" i="24"/>
  <c r="JI9" i="24" s="1"/>
  <c r="JB11" i="24"/>
  <c r="JI11" i="24" s="1"/>
  <c r="JB13" i="24"/>
  <c r="JI13" i="24" s="1"/>
  <c r="FD4" i="23"/>
  <c r="FK4" i="23" s="1"/>
  <c r="GL7" i="23"/>
  <c r="GS7" i="23" s="1"/>
  <c r="HT10" i="23"/>
  <c r="IA10" i="23" s="1"/>
  <c r="KJ6" i="23"/>
  <c r="KQ6" i="23" s="1"/>
  <c r="KJ10" i="23"/>
  <c r="KQ10" i="23" s="1"/>
  <c r="MZ14" i="23"/>
  <c r="NG14" i="23" s="1"/>
  <c r="MZ18" i="23"/>
  <c r="NG18" i="23" s="1"/>
  <c r="PP9" i="23"/>
  <c r="PW9" i="23" s="1"/>
  <c r="PP11" i="23"/>
  <c r="PW11" i="23" s="1"/>
  <c r="QX16" i="23"/>
  <c r="RE16" i="23" s="1"/>
  <c r="QX18" i="23"/>
  <c r="RE18" i="23" s="1"/>
  <c r="TN11" i="23"/>
  <c r="SF7" i="23"/>
  <c r="SM7" i="23" s="1"/>
  <c r="SF9" i="23"/>
  <c r="SF13" i="23"/>
  <c r="SM13" i="23" s="1"/>
  <c r="TN18" i="23"/>
  <c r="TU18" i="23" s="1"/>
  <c r="SF17" i="23"/>
  <c r="SM17" i="23" s="1"/>
  <c r="DV7" i="23"/>
  <c r="EC7" i="23" s="1"/>
  <c r="DV15" i="23"/>
  <c r="EC15" i="23" s="1"/>
  <c r="GL11" i="23"/>
  <c r="GS11" i="23" s="1"/>
  <c r="HT7" i="23"/>
  <c r="IA7" i="23" s="1"/>
  <c r="HT9" i="23"/>
  <c r="IA9" i="23" s="1"/>
  <c r="HT11" i="23"/>
  <c r="IA11" i="23" s="1"/>
  <c r="JB4" i="23"/>
  <c r="JI4" i="23" s="1"/>
  <c r="JB7" i="23"/>
  <c r="JI7" i="23" s="1"/>
  <c r="JB9" i="23"/>
  <c r="JI9" i="23" s="1"/>
  <c r="JB11" i="23"/>
  <c r="JI11" i="23" s="1"/>
  <c r="JB15" i="23"/>
  <c r="KJ4" i="23"/>
  <c r="KQ4" i="23" s="1"/>
  <c r="KJ7" i="23"/>
  <c r="KQ7" i="23" s="1"/>
  <c r="KJ9" i="23"/>
  <c r="KQ9" i="23" s="1"/>
  <c r="KJ11" i="23"/>
  <c r="KQ11" i="23" s="1"/>
  <c r="LR15" i="23"/>
  <c r="LY15" i="23" s="1"/>
  <c r="MZ4" i="23"/>
  <c r="NG4" i="23" s="1"/>
  <c r="MZ15" i="23"/>
  <c r="NG15" i="23" s="1"/>
  <c r="OH4" i="23"/>
  <c r="OO4" i="23" s="1"/>
  <c r="TN8" i="23"/>
  <c r="TU8" i="23" s="1"/>
  <c r="TN12" i="23"/>
  <c r="TU12" i="23" s="1"/>
  <c r="TN16" i="23"/>
  <c r="TU16" i="23" s="1"/>
  <c r="RE7" i="23"/>
  <c r="UV17" i="23"/>
  <c r="VC17" i="23" s="1"/>
  <c r="SF18" i="23"/>
  <c r="SM18" i="23" s="1"/>
  <c r="VC5" i="23"/>
  <c r="VC16" i="23"/>
  <c r="VC18" i="23"/>
  <c r="DV8" i="23"/>
  <c r="EC8" i="23" s="1"/>
  <c r="DV16" i="23"/>
  <c r="EC16" i="23" s="1"/>
  <c r="DV18" i="23"/>
  <c r="EC18" i="23" s="1"/>
  <c r="FD5" i="23"/>
  <c r="FK5" i="23" s="1"/>
  <c r="FD12" i="23"/>
  <c r="FK12" i="23" s="1"/>
  <c r="FD14" i="23"/>
  <c r="FK14" i="23" s="1"/>
  <c r="GL14" i="23"/>
  <c r="GS14" i="23" s="1"/>
  <c r="GL16" i="23"/>
  <c r="GS16" i="23" s="1"/>
  <c r="GL18" i="23"/>
  <c r="GS18" i="23" s="1"/>
  <c r="HT5" i="23"/>
  <c r="HT14" i="23"/>
  <c r="IA14" i="23" s="1"/>
  <c r="HT16" i="23"/>
  <c r="HT18" i="23"/>
  <c r="KJ14" i="23"/>
  <c r="KQ14" i="23" s="1"/>
  <c r="KJ18" i="23"/>
  <c r="KQ18" i="23" s="1"/>
  <c r="LR8" i="23"/>
  <c r="LY8" i="23" s="1"/>
  <c r="LR12" i="23"/>
  <c r="LY12" i="23" s="1"/>
  <c r="MZ5" i="23"/>
  <c r="NG5" i="23" s="1"/>
  <c r="MZ6" i="23"/>
  <c r="NG6" i="23" s="1"/>
  <c r="MZ8" i="23"/>
  <c r="NG8" i="23" s="1"/>
  <c r="MZ12" i="23"/>
  <c r="NG12" i="23" s="1"/>
  <c r="OH5" i="23"/>
  <c r="OO5" i="23" s="1"/>
  <c r="OH8" i="23"/>
  <c r="OO8" i="23" s="1"/>
  <c r="OH12" i="23"/>
  <c r="OO12" i="23" s="1"/>
  <c r="PP13" i="23"/>
  <c r="PW13" i="23" s="1"/>
  <c r="TN15" i="23"/>
  <c r="TU15" i="23" s="1"/>
  <c r="PP14" i="23"/>
  <c r="PW14" i="23" s="1"/>
  <c r="PP16" i="23"/>
  <c r="PP18" i="23"/>
  <c r="QX5" i="23"/>
  <c r="QX17" i="23"/>
  <c r="RE17" i="23" s="1"/>
  <c r="EH6" i="21"/>
  <c r="EH13" i="21"/>
  <c r="EH21" i="21"/>
  <c r="EH12" i="21"/>
  <c r="EH17" i="21"/>
  <c r="FJ9" i="21"/>
  <c r="FJ16" i="21"/>
  <c r="FJ20" i="21"/>
  <c r="FJ18" i="21"/>
  <c r="GL4" i="21"/>
  <c r="GL7" i="21"/>
  <c r="GL10" i="21"/>
  <c r="GL15" i="21"/>
  <c r="GL14" i="21"/>
  <c r="HN5" i="21"/>
  <c r="HN8" i="21"/>
  <c r="HN11" i="21"/>
  <c r="HN19" i="21"/>
  <c r="HN22" i="21"/>
  <c r="IP6" i="21"/>
  <c r="IP13" i="21"/>
  <c r="IP21" i="21"/>
  <c r="IP12" i="21"/>
  <c r="IP17" i="21"/>
  <c r="JR9" i="21"/>
  <c r="JR16" i="21"/>
  <c r="JR20" i="21"/>
  <c r="JR18" i="21"/>
  <c r="KT4" i="21"/>
  <c r="KT7" i="21"/>
  <c r="KT10" i="21"/>
  <c r="KT15" i="21"/>
  <c r="KT14" i="21"/>
  <c r="LV5" i="21"/>
  <c r="LV8" i="21"/>
  <c r="LV11" i="21"/>
  <c r="LV19" i="21"/>
  <c r="LV22" i="21"/>
  <c r="MX6" i="21"/>
  <c r="MX13" i="21"/>
  <c r="MX21" i="21"/>
  <c r="MX12" i="21"/>
  <c r="MX17" i="21"/>
  <c r="NZ9" i="21"/>
  <c r="NZ16" i="21"/>
  <c r="NZ20" i="21"/>
  <c r="NZ18" i="21"/>
  <c r="PB4" i="21"/>
  <c r="PB7" i="21"/>
  <c r="PB10" i="21"/>
  <c r="PB15" i="21"/>
  <c r="PB14" i="21"/>
  <c r="QD5" i="21"/>
  <c r="QD8" i="21"/>
  <c r="SH18" i="21"/>
  <c r="UK17" i="21"/>
  <c r="UF17" i="21"/>
  <c r="BZ17" i="21"/>
  <c r="EH5" i="21"/>
  <c r="EH8" i="21"/>
  <c r="EH11" i="21"/>
  <c r="EH19" i="21"/>
  <c r="EH22" i="21"/>
  <c r="FJ6" i="21"/>
  <c r="FJ13" i="21"/>
  <c r="FJ21" i="21"/>
  <c r="FJ12" i="21"/>
  <c r="FJ17" i="21"/>
  <c r="GL9" i="21"/>
  <c r="GL16" i="21"/>
  <c r="GL20" i="21"/>
  <c r="GL18" i="21"/>
  <c r="HN4" i="21"/>
  <c r="HN7" i="21"/>
  <c r="HN10" i="21"/>
  <c r="HN15" i="21"/>
  <c r="HN14" i="21"/>
  <c r="IP5" i="21"/>
  <c r="IP8" i="21"/>
  <c r="IP11" i="21"/>
  <c r="IP19" i="21"/>
  <c r="IP22" i="21"/>
  <c r="JR6" i="21"/>
  <c r="JR13" i="21"/>
  <c r="JR21" i="21"/>
  <c r="JR12" i="21"/>
  <c r="JR17" i="21"/>
  <c r="KT9" i="21"/>
  <c r="KT16" i="21"/>
  <c r="KT20" i="21"/>
  <c r="KT18" i="21"/>
  <c r="LV4" i="21"/>
  <c r="LV7" i="21"/>
  <c r="LV10" i="21"/>
  <c r="LV15" i="21"/>
  <c r="LV14" i="21"/>
  <c r="MX5" i="21"/>
  <c r="MX8" i="21"/>
  <c r="MX11" i="21"/>
  <c r="MX19" i="21"/>
  <c r="MX22" i="21"/>
  <c r="NZ6" i="21"/>
  <c r="NZ13" i="21"/>
  <c r="NZ21" i="21"/>
  <c r="NZ12" i="21"/>
  <c r="NZ17" i="21"/>
  <c r="PB9" i="21"/>
  <c r="PB16" i="21"/>
  <c r="PB20" i="21"/>
  <c r="PB18" i="21"/>
  <c r="QD4" i="21"/>
  <c r="QD7" i="21"/>
  <c r="QD10" i="21"/>
  <c r="QD15" i="21"/>
  <c r="QD14" i="21"/>
  <c r="RF5" i="21"/>
  <c r="RF8" i="21"/>
  <c r="RF11" i="21"/>
  <c r="RF19" i="21"/>
  <c r="RF22" i="21"/>
  <c r="SH6" i="21"/>
  <c r="SH13" i="21"/>
  <c r="SH21" i="21"/>
  <c r="SH12" i="21"/>
  <c r="SH17" i="21"/>
  <c r="EH4" i="21"/>
  <c r="EH7" i="21"/>
  <c r="EH10" i="21"/>
  <c r="EH15" i="21"/>
  <c r="EH14" i="21"/>
  <c r="FJ5" i="21"/>
  <c r="FJ8" i="21"/>
  <c r="FJ11" i="21"/>
  <c r="FJ19" i="21"/>
  <c r="FJ22" i="21"/>
  <c r="GL6" i="21"/>
  <c r="GL13" i="21"/>
  <c r="GL21" i="21"/>
  <c r="GL12" i="21"/>
  <c r="GL17" i="21"/>
  <c r="HN9" i="21"/>
  <c r="HN16" i="21"/>
  <c r="HN20" i="21"/>
  <c r="HN18" i="21"/>
  <c r="IP4" i="21"/>
  <c r="IP7" i="21"/>
  <c r="IP10" i="21"/>
  <c r="IP15" i="21"/>
  <c r="IP14" i="21"/>
  <c r="JR5" i="21"/>
  <c r="JR8" i="21"/>
  <c r="JR11" i="21"/>
  <c r="JR19" i="21"/>
  <c r="JR22" i="21"/>
  <c r="KT6" i="21"/>
  <c r="KT13" i="21"/>
  <c r="KT21" i="21"/>
  <c r="KT12" i="21"/>
  <c r="KT17" i="21"/>
  <c r="LV9" i="21"/>
  <c r="LV16" i="21"/>
  <c r="LV20" i="21"/>
  <c r="LV18" i="21"/>
  <c r="MX4" i="21"/>
  <c r="MX7" i="21"/>
  <c r="MX10" i="21"/>
  <c r="MX15" i="21"/>
  <c r="MX14" i="21"/>
  <c r="NZ5" i="21"/>
  <c r="NZ8" i="21"/>
  <c r="NZ11" i="21"/>
  <c r="NZ19" i="21"/>
  <c r="NZ22" i="21"/>
  <c r="PB6" i="21"/>
  <c r="PB13" i="21"/>
  <c r="PB21" i="21"/>
  <c r="PB12" i="21"/>
  <c r="PB17" i="21"/>
  <c r="QD9" i="21"/>
  <c r="QD16" i="21"/>
  <c r="QD20" i="21"/>
  <c r="QD18" i="21"/>
  <c r="RF4" i="21"/>
  <c r="RF7" i="21"/>
  <c r="RF10" i="21"/>
  <c r="RF15" i="21"/>
  <c r="RF14" i="21"/>
  <c r="SH5" i="21"/>
  <c r="SH8" i="21"/>
  <c r="SH11" i="21"/>
  <c r="SH19" i="21"/>
  <c r="SH22" i="21"/>
  <c r="EH9" i="21"/>
  <c r="EH16" i="21"/>
  <c r="EH20" i="21"/>
  <c r="EH18" i="21"/>
  <c r="FJ4" i="21"/>
  <c r="FJ7" i="21"/>
  <c r="FJ10" i="21"/>
  <c r="FJ15" i="21"/>
  <c r="FJ14" i="21"/>
  <c r="GL5" i="21"/>
  <c r="GL8" i="21"/>
  <c r="GL11" i="21"/>
  <c r="GL19" i="21"/>
  <c r="GL22" i="21"/>
  <c r="HN6" i="21"/>
  <c r="HN13" i="21"/>
  <c r="HN21" i="21"/>
  <c r="HN12" i="21"/>
  <c r="HN17" i="21"/>
  <c r="IP9" i="21"/>
  <c r="IP16" i="21"/>
  <c r="IP20" i="21"/>
  <c r="IP18" i="21"/>
  <c r="JR4" i="21"/>
  <c r="JR7" i="21"/>
  <c r="JR10" i="21"/>
  <c r="JR15" i="21"/>
  <c r="JR14" i="21"/>
  <c r="KT5" i="21"/>
  <c r="KT8" i="21"/>
  <c r="KT11" i="21"/>
  <c r="KT19" i="21"/>
  <c r="KT22" i="21"/>
  <c r="LV6" i="21"/>
  <c r="LV13" i="21"/>
  <c r="LV21" i="21"/>
  <c r="LV12" i="21"/>
  <c r="LV17" i="21"/>
  <c r="MX9" i="21"/>
  <c r="MX16" i="21"/>
  <c r="MX20" i="21"/>
  <c r="MX18" i="21"/>
  <c r="NZ4" i="21"/>
  <c r="NZ7" i="21"/>
  <c r="NZ10" i="21"/>
  <c r="NZ15" i="21"/>
  <c r="NZ14" i="21"/>
  <c r="PB5" i="21"/>
  <c r="PB8" i="21"/>
  <c r="PB11" i="21"/>
  <c r="PB19" i="21"/>
  <c r="PB22" i="21"/>
  <c r="QD6" i="21"/>
  <c r="QD13" i="21"/>
  <c r="QD21" i="21"/>
  <c r="QD12" i="21"/>
  <c r="QD17" i="21"/>
  <c r="RF9" i="21"/>
  <c r="RF16" i="21"/>
  <c r="RF20" i="21"/>
  <c r="RF18" i="21"/>
  <c r="SH4" i="21"/>
  <c r="SH7" i="21"/>
  <c r="SH10" i="21"/>
  <c r="SH15" i="21"/>
  <c r="SH14" i="21"/>
  <c r="EH7" i="19"/>
  <c r="EH11" i="19"/>
  <c r="EH15" i="19"/>
  <c r="EH9" i="19"/>
  <c r="EH23" i="19"/>
  <c r="EH25" i="19"/>
  <c r="FJ8" i="19"/>
  <c r="FJ12" i="19"/>
  <c r="FJ22" i="19"/>
  <c r="FJ17" i="19"/>
  <c r="EH14" i="19"/>
  <c r="EH21" i="19"/>
  <c r="EH26" i="19"/>
  <c r="FJ5" i="19"/>
  <c r="FJ6" i="19"/>
  <c r="FJ13" i="19"/>
  <c r="EH4" i="19"/>
  <c r="EH10" i="19"/>
  <c r="EH16" i="19"/>
  <c r="EH5" i="19"/>
  <c r="EH6" i="19"/>
  <c r="EH13" i="19"/>
  <c r="EH20" i="19"/>
  <c r="EH18" i="19"/>
  <c r="EH24" i="19"/>
  <c r="FJ7" i="19"/>
  <c r="FJ11" i="19"/>
  <c r="FJ15" i="19"/>
  <c r="FJ27" i="19"/>
  <c r="FJ19" i="19"/>
  <c r="GL4" i="19"/>
  <c r="GL10" i="19"/>
  <c r="GL16" i="19"/>
  <c r="GL14" i="19"/>
  <c r="GL21" i="19"/>
  <c r="GL26" i="19"/>
  <c r="HN5" i="19"/>
  <c r="HN6" i="19"/>
  <c r="HN13" i="19"/>
  <c r="HN20" i="19"/>
  <c r="HN18" i="19"/>
  <c r="HN24" i="19"/>
  <c r="IP7" i="19"/>
  <c r="IP11" i="19"/>
  <c r="IP15" i="19"/>
  <c r="IP9" i="19"/>
  <c r="IP23" i="19"/>
  <c r="IP25" i="19"/>
  <c r="JR8" i="19"/>
  <c r="JR12" i="19"/>
  <c r="JR22" i="19"/>
  <c r="JR17" i="19"/>
  <c r="JR27" i="19"/>
  <c r="JR19" i="19"/>
  <c r="KT4" i="19"/>
  <c r="KT10" i="19"/>
  <c r="KT16" i="19"/>
  <c r="KT14" i="19"/>
  <c r="KT21" i="19"/>
  <c r="KT26" i="19"/>
  <c r="LV5" i="19"/>
  <c r="LV6" i="19"/>
  <c r="LV13" i="19"/>
  <c r="LV20" i="19"/>
  <c r="LV18" i="19"/>
  <c r="LV24" i="19"/>
  <c r="MX7" i="19"/>
  <c r="MX11" i="19"/>
  <c r="MX15" i="19"/>
  <c r="MX9" i="19"/>
  <c r="MX23" i="19"/>
  <c r="MX25" i="19"/>
  <c r="NZ8" i="19"/>
  <c r="NZ12" i="19"/>
  <c r="NZ22" i="19"/>
  <c r="NZ17" i="19"/>
  <c r="NZ27" i="19"/>
  <c r="NZ19" i="19"/>
  <c r="PB4" i="19"/>
  <c r="PB10" i="19"/>
  <c r="PB16" i="19"/>
  <c r="PB14" i="19"/>
  <c r="PB21" i="19"/>
  <c r="PB26" i="19"/>
  <c r="QD5" i="19"/>
  <c r="QD6" i="19"/>
  <c r="QD13" i="19"/>
  <c r="QD20" i="19"/>
  <c r="QD18" i="19"/>
  <c r="QD24" i="19"/>
  <c r="RF7" i="19"/>
  <c r="RF11" i="19"/>
  <c r="RF15" i="19"/>
  <c r="RF9" i="19"/>
  <c r="RF23" i="19"/>
  <c r="RF25" i="19"/>
  <c r="SH8" i="19"/>
  <c r="SH12" i="19"/>
  <c r="SH22" i="19"/>
  <c r="SH17" i="19"/>
  <c r="SH27" i="19"/>
  <c r="SH19" i="19"/>
  <c r="FJ9" i="19"/>
  <c r="FJ23" i="19"/>
  <c r="FJ25" i="19"/>
  <c r="GL8" i="19"/>
  <c r="GL12" i="19"/>
  <c r="GL22" i="19"/>
  <c r="GL17" i="19"/>
  <c r="GL27" i="19"/>
  <c r="GL19" i="19"/>
  <c r="HN4" i="19"/>
  <c r="HN10" i="19"/>
  <c r="HN16" i="19"/>
  <c r="HN14" i="19"/>
  <c r="HN21" i="19"/>
  <c r="HN26" i="19"/>
  <c r="IP5" i="19"/>
  <c r="IP6" i="19"/>
  <c r="IP13" i="19"/>
  <c r="IP20" i="19"/>
  <c r="IP18" i="19"/>
  <c r="IP24" i="19"/>
  <c r="JR7" i="19"/>
  <c r="JR11" i="19"/>
  <c r="JR15" i="19"/>
  <c r="JR9" i="19"/>
  <c r="JR23" i="19"/>
  <c r="JR25" i="19"/>
  <c r="KT8" i="19"/>
  <c r="KT12" i="19"/>
  <c r="KT22" i="19"/>
  <c r="KT17" i="19"/>
  <c r="KT27" i="19"/>
  <c r="KT19" i="19"/>
  <c r="LV4" i="19"/>
  <c r="LV10" i="19"/>
  <c r="LV16" i="19"/>
  <c r="LV14" i="19"/>
  <c r="LV21" i="19"/>
  <c r="LV26" i="19"/>
  <c r="MX5" i="19"/>
  <c r="MX6" i="19"/>
  <c r="MX13" i="19"/>
  <c r="MX20" i="19"/>
  <c r="MX18" i="19"/>
  <c r="MX24" i="19"/>
  <c r="NZ7" i="19"/>
  <c r="NZ11" i="19"/>
  <c r="NZ15" i="19"/>
  <c r="NZ9" i="19"/>
  <c r="NZ23" i="19"/>
  <c r="NZ25" i="19"/>
  <c r="PB8" i="19"/>
  <c r="PB12" i="19"/>
  <c r="PB22" i="19"/>
  <c r="PB17" i="19"/>
  <c r="PB27" i="19"/>
  <c r="PB19" i="19"/>
  <c r="QD4" i="19"/>
  <c r="QD10" i="19"/>
  <c r="QD16" i="19"/>
  <c r="QD14" i="19"/>
  <c r="QD21" i="19"/>
  <c r="QD26" i="19"/>
  <c r="RF5" i="19"/>
  <c r="RF6" i="19"/>
  <c r="RF13" i="19"/>
  <c r="RF20" i="19"/>
  <c r="RF18" i="19"/>
  <c r="RF24" i="19"/>
  <c r="SH7" i="19"/>
  <c r="SH11" i="19"/>
  <c r="SH15" i="19"/>
  <c r="SH9" i="19"/>
  <c r="SH23" i="19"/>
  <c r="SH25" i="19"/>
  <c r="BW8" i="27"/>
  <c r="P8" i="27"/>
  <c r="Q8" i="27" s="1"/>
  <c r="SH11" i="27"/>
  <c r="EH9" i="27"/>
  <c r="EH12" i="27"/>
  <c r="EH14" i="27"/>
  <c r="FJ5" i="27"/>
  <c r="FJ13" i="27"/>
  <c r="FJ15" i="27"/>
  <c r="FJ8" i="27"/>
  <c r="GL9" i="27"/>
  <c r="GL12" i="27"/>
  <c r="GL14" i="27"/>
  <c r="HN5" i="27"/>
  <c r="HN13" i="27"/>
  <c r="HN15" i="27"/>
  <c r="HN8" i="27"/>
  <c r="IP9" i="27"/>
  <c r="IP12" i="27"/>
  <c r="IP14" i="27"/>
  <c r="JR5" i="27"/>
  <c r="JR13" i="27"/>
  <c r="JR15" i="27"/>
  <c r="JR8" i="27"/>
  <c r="KT9" i="27"/>
  <c r="KT12" i="27"/>
  <c r="KT14" i="27"/>
  <c r="LV5" i="27"/>
  <c r="LV13" i="27"/>
  <c r="LV15" i="27"/>
  <c r="LV8" i="27"/>
  <c r="MX9" i="27"/>
  <c r="MX12" i="27"/>
  <c r="MX14" i="27"/>
  <c r="NZ5" i="27"/>
  <c r="NZ13" i="27"/>
  <c r="NZ15" i="27"/>
  <c r="NZ8" i="27"/>
  <c r="PB9" i="27"/>
  <c r="PB12" i="27"/>
  <c r="PB14" i="27"/>
  <c r="QD5" i="27"/>
  <c r="QD13" i="27"/>
  <c r="QD15" i="27"/>
  <c r="QD8" i="27"/>
  <c r="RF9" i="27"/>
  <c r="RF12" i="27"/>
  <c r="RF14" i="27"/>
  <c r="SH5" i="27"/>
  <c r="SH13" i="27"/>
  <c r="SH15" i="27"/>
  <c r="SH8" i="27"/>
  <c r="EH4" i="27"/>
  <c r="EH11" i="27"/>
  <c r="FJ6" i="27"/>
  <c r="FJ7" i="27"/>
  <c r="FJ10" i="27"/>
  <c r="FJ16" i="27"/>
  <c r="GL4" i="27"/>
  <c r="GL11" i="27"/>
  <c r="HN6" i="27"/>
  <c r="HN7" i="27"/>
  <c r="HN10" i="27"/>
  <c r="HN16" i="27"/>
  <c r="IP4" i="27"/>
  <c r="IP11" i="27"/>
  <c r="JR6" i="27"/>
  <c r="JR7" i="27"/>
  <c r="JR10" i="27"/>
  <c r="JR16" i="27"/>
  <c r="KT4" i="27"/>
  <c r="KT11" i="27"/>
  <c r="LV6" i="27"/>
  <c r="LV7" i="27"/>
  <c r="LV10" i="27"/>
  <c r="LV16" i="27"/>
  <c r="MX4" i="27"/>
  <c r="MX11" i="27"/>
  <c r="NZ6" i="27"/>
  <c r="NZ7" i="27"/>
  <c r="NZ10" i="27"/>
  <c r="NZ16" i="27"/>
  <c r="PB4" i="27"/>
  <c r="PB11" i="27"/>
  <c r="QD6" i="27"/>
  <c r="QD7" i="27"/>
  <c r="QD10" i="27"/>
  <c r="QD16" i="27"/>
  <c r="RF4" i="27"/>
  <c r="RF11" i="27"/>
  <c r="SH6" i="27"/>
  <c r="BW10" i="26"/>
  <c r="GI4" i="26"/>
  <c r="GL6" i="26"/>
  <c r="GI10" i="26"/>
  <c r="UK10" i="26"/>
  <c r="GL7" i="26"/>
  <c r="GI11" i="26"/>
  <c r="GL8" i="26"/>
  <c r="HN4" i="26"/>
  <c r="HN9" i="26"/>
  <c r="HN10" i="26"/>
  <c r="IP6" i="26"/>
  <c r="JR5" i="26"/>
  <c r="EH5" i="26"/>
  <c r="EH11" i="26"/>
  <c r="FJ7" i="26"/>
  <c r="FJ8" i="26"/>
  <c r="GL4" i="26"/>
  <c r="GI6" i="26"/>
  <c r="GL10" i="26"/>
  <c r="EH7" i="26"/>
  <c r="EH8" i="26"/>
  <c r="FJ4" i="26"/>
  <c r="FJ9" i="26"/>
  <c r="FJ10" i="26"/>
  <c r="GI7" i="26"/>
  <c r="GL11" i="26"/>
  <c r="HN5" i="26"/>
  <c r="HN11" i="26"/>
  <c r="LV11" i="26"/>
  <c r="SH9" i="26"/>
  <c r="EH4" i="26"/>
  <c r="EH9" i="26"/>
  <c r="EH10" i="26"/>
  <c r="FJ6" i="26"/>
  <c r="GL9" i="26"/>
  <c r="HN7" i="26"/>
  <c r="HN8" i="26"/>
  <c r="IP4" i="26"/>
  <c r="IP9" i="26"/>
  <c r="IP10" i="26"/>
  <c r="JR6" i="26"/>
  <c r="KT5" i="26"/>
  <c r="KT11" i="26"/>
  <c r="LV7" i="26"/>
  <c r="LV8" i="26"/>
  <c r="MX4" i="26"/>
  <c r="MX9" i="26"/>
  <c r="MX10" i="26"/>
  <c r="NZ6" i="26"/>
  <c r="PB5" i="26"/>
  <c r="PB11" i="26"/>
  <c r="QD7" i="26"/>
  <c r="QD8" i="26"/>
  <c r="RF4" i="26"/>
  <c r="RF9" i="26"/>
  <c r="RF10" i="26"/>
  <c r="SH6" i="26"/>
  <c r="N10" i="26"/>
  <c r="DE10" i="26" s="1"/>
  <c r="EH6" i="26"/>
  <c r="FJ5" i="26"/>
  <c r="FJ11" i="26"/>
  <c r="GL5" i="26"/>
  <c r="GI8" i="26"/>
  <c r="JR11" i="26"/>
  <c r="KT7" i="26"/>
  <c r="KT8" i="26"/>
  <c r="LV4" i="26"/>
  <c r="LV9" i="26"/>
  <c r="LV10" i="26"/>
  <c r="MX6" i="26"/>
  <c r="NZ5" i="26"/>
  <c r="NZ11" i="26"/>
  <c r="PB7" i="26"/>
  <c r="PB8" i="26"/>
  <c r="QD4" i="26"/>
  <c r="QD9" i="26"/>
  <c r="QD10" i="26"/>
  <c r="RF6" i="26"/>
  <c r="SH5" i="26"/>
  <c r="SH11" i="26"/>
  <c r="GS7" i="24"/>
  <c r="KJ15" i="24"/>
  <c r="KQ15" i="24" s="1"/>
  <c r="LR5" i="24"/>
  <c r="LY5" i="24" s="1"/>
  <c r="QX4" i="24"/>
  <c r="RE4" i="24" s="1"/>
  <c r="QX15" i="24"/>
  <c r="RE15" i="24" s="1"/>
  <c r="SF9" i="24"/>
  <c r="SM9" i="24" s="1"/>
  <c r="UV8" i="24"/>
  <c r="VC8" i="24" s="1"/>
  <c r="UV15" i="24"/>
  <c r="VC15" i="24" s="1"/>
  <c r="EC15" i="24"/>
  <c r="JB15" i="24"/>
  <c r="JI15" i="24" s="1"/>
  <c r="MZ15" i="24"/>
  <c r="NG15" i="24" s="1"/>
  <c r="OH5" i="24"/>
  <c r="OO5" i="24" s="1"/>
  <c r="FD11" i="24"/>
  <c r="FK11" i="24" s="1"/>
  <c r="JB10" i="24"/>
  <c r="JI10" i="24" s="1"/>
  <c r="KJ4" i="24"/>
  <c r="KQ4" i="24" s="1"/>
  <c r="KJ10" i="24"/>
  <c r="KQ10" i="24" s="1"/>
  <c r="KQ13" i="24"/>
  <c r="OH9" i="24"/>
  <c r="OO9" i="24" s="1"/>
  <c r="OH11" i="24"/>
  <c r="OO11" i="24" s="1"/>
  <c r="OH13" i="24"/>
  <c r="OO13" i="24" s="1"/>
  <c r="PP5" i="24"/>
  <c r="PW5" i="24" s="1"/>
  <c r="PP7" i="24"/>
  <c r="PW7" i="24" s="1"/>
  <c r="PP9" i="24"/>
  <c r="PW9" i="24" s="1"/>
  <c r="PP11" i="24"/>
  <c r="PW11" i="24" s="1"/>
  <c r="TN10" i="24"/>
  <c r="TU10" i="24" s="1"/>
  <c r="UV4" i="24"/>
  <c r="VC4" i="24" s="1"/>
  <c r="FD13" i="24"/>
  <c r="FK13" i="24" s="1"/>
  <c r="FD15" i="24"/>
  <c r="FK15" i="24" s="1"/>
  <c r="GL5" i="24"/>
  <c r="GS5" i="24" s="1"/>
  <c r="LR4" i="24"/>
  <c r="LY4" i="24" s="1"/>
  <c r="LR15" i="24"/>
  <c r="LY15" i="24" s="1"/>
  <c r="UV9" i="24"/>
  <c r="VC9" i="24" s="1"/>
  <c r="DV4" i="24"/>
  <c r="EC4" i="24" s="1"/>
  <c r="DV10" i="24"/>
  <c r="EC10" i="24" s="1"/>
  <c r="FD7" i="24"/>
  <c r="FK7" i="24" s="1"/>
  <c r="GL9" i="24"/>
  <c r="GS9" i="24" s="1"/>
  <c r="GL11" i="24"/>
  <c r="GS11" i="24" s="1"/>
  <c r="GL13" i="24"/>
  <c r="GS13" i="24" s="1"/>
  <c r="HT5" i="24"/>
  <c r="IA5" i="24" s="1"/>
  <c r="HT7" i="24"/>
  <c r="IA7" i="24" s="1"/>
  <c r="HT9" i="24"/>
  <c r="IA9" i="24" s="1"/>
  <c r="HT11" i="24"/>
  <c r="IA11" i="24" s="1"/>
  <c r="NG4" i="24"/>
  <c r="NG10" i="24"/>
  <c r="RE11" i="24"/>
  <c r="RE13" i="24"/>
  <c r="VC12" i="24"/>
  <c r="UV14" i="24"/>
  <c r="VC14" i="24" s="1"/>
  <c r="TU11" i="24"/>
  <c r="TN13" i="24"/>
  <c r="TU13" i="24" s="1"/>
  <c r="TN15" i="24"/>
  <c r="TU15" i="24" s="1"/>
  <c r="UV5" i="24"/>
  <c r="VC5" i="24" s="1"/>
  <c r="DV6" i="24"/>
  <c r="EC6" i="24" s="1"/>
  <c r="DV14" i="24"/>
  <c r="EC14" i="24" s="1"/>
  <c r="HT6" i="24"/>
  <c r="IA6" i="24" s="1"/>
  <c r="HT14" i="24"/>
  <c r="IA14" i="24" s="1"/>
  <c r="KJ6" i="24"/>
  <c r="KQ6" i="24" s="1"/>
  <c r="KJ14" i="24"/>
  <c r="KQ14" i="24" s="1"/>
  <c r="MZ6" i="24"/>
  <c r="NG6" i="24" s="1"/>
  <c r="MZ14" i="24"/>
  <c r="NG14" i="24" s="1"/>
  <c r="PP6" i="24"/>
  <c r="PW6" i="24" s="1"/>
  <c r="PP14" i="24"/>
  <c r="PW14" i="24" s="1"/>
  <c r="SF6" i="24"/>
  <c r="SM6" i="24" s="1"/>
  <c r="SF14" i="24"/>
  <c r="SM14" i="24" s="1"/>
  <c r="RE7" i="24"/>
  <c r="VC6" i="24"/>
  <c r="DV8" i="24"/>
  <c r="EC8" i="24" s="1"/>
  <c r="DV12" i="24"/>
  <c r="EC12" i="24" s="1"/>
  <c r="HT8" i="24"/>
  <c r="IA8" i="24" s="1"/>
  <c r="HT12" i="24"/>
  <c r="IA12" i="24" s="1"/>
  <c r="KJ8" i="24"/>
  <c r="KQ8" i="24" s="1"/>
  <c r="KJ12" i="24"/>
  <c r="KQ12" i="24" s="1"/>
  <c r="MZ8" i="24"/>
  <c r="NG8" i="24" s="1"/>
  <c r="MZ12" i="24"/>
  <c r="NG12" i="24" s="1"/>
  <c r="PP8" i="24"/>
  <c r="PW8" i="24" s="1"/>
  <c r="PP12" i="24"/>
  <c r="PW12" i="24" s="1"/>
  <c r="SF8" i="24"/>
  <c r="SM8" i="24" s="1"/>
  <c r="SF12" i="24"/>
  <c r="SM12" i="24" s="1"/>
  <c r="KQ11" i="24"/>
  <c r="LY10" i="24"/>
  <c r="NG11" i="24"/>
  <c r="RE10" i="24"/>
  <c r="GL6" i="24"/>
  <c r="GS6" i="24" s="1"/>
  <c r="GL14" i="24"/>
  <c r="GS14" i="24" s="1"/>
  <c r="JB6" i="24"/>
  <c r="JI6" i="24" s="1"/>
  <c r="JB14" i="24"/>
  <c r="JI14" i="24" s="1"/>
  <c r="LR6" i="24"/>
  <c r="LY6" i="24" s="1"/>
  <c r="LR14" i="24"/>
  <c r="LY14" i="24" s="1"/>
  <c r="OH6" i="24"/>
  <c r="OO6" i="24" s="1"/>
  <c r="OH14" i="24"/>
  <c r="OO14" i="24" s="1"/>
  <c r="QX6" i="24"/>
  <c r="RE6" i="24" s="1"/>
  <c r="QX14" i="24"/>
  <c r="RE14" i="24" s="1"/>
  <c r="TN6" i="24"/>
  <c r="TU6" i="24" s="1"/>
  <c r="TN14" i="24"/>
  <c r="TU14" i="24" s="1"/>
  <c r="GL8" i="24"/>
  <c r="GS8" i="24" s="1"/>
  <c r="GL12" i="24"/>
  <c r="GS12" i="24" s="1"/>
  <c r="JB8" i="24"/>
  <c r="JI8" i="24" s="1"/>
  <c r="JB12" i="24"/>
  <c r="JI12" i="24" s="1"/>
  <c r="LR8" i="24"/>
  <c r="LY8" i="24" s="1"/>
  <c r="LR12" i="24"/>
  <c r="LY12" i="24" s="1"/>
  <c r="OH8" i="24"/>
  <c r="OO8" i="24" s="1"/>
  <c r="OH12" i="24"/>
  <c r="OO12" i="24" s="1"/>
  <c r="QX8" i="24"/>
  <c r="RE8" i="24" s="1"/>
  <c r="QX12" i="24"/>
  <c r="RE12" i="24" s="1"/>
  <c r="TN8" i="24"/>
  <c r="TU8" i="24" s="1"/>
  <c r="TN12" i="24"/>
  <c r="TU12" i="24" s="1"/>
  <c r="PW16" i="23"/>
  <c r="PW18" i="23"/>
  <c r="RE5" i="23"/>
  <c r="DV5" i="23"/>
  <c r="EC5" i="23" s="1"/>
  <c r="DV11" i="23"/>
  <c r="EC11" i="23" s="1"/>
  <c r="DV14" i="23"/>
  <c r="EC14" i="23" s="1"/>
  <c r="GL9" i="23"/>
  <c r="GS9" i="23" s="1"/>
  <c r="GL13" i="23"/>
  <c r="GS13" i="23" s="1"/>
  <c r="GL17" i="23"/>
  <c r="GS17" i="23" s="1"/>
  <c r="HT4" i="23"/>
  <c r="IA4" i="23" s="1"/>
  <c r="LR18" i="23"/>
  <c r="LY18" i="23" s="1"/>
  <c r="IA5" i="23"/>
  <c r="OH17" i="23"/>
  <c r="OO17" i="23" s="1"/>
  <c r="PP4" i="23"/>
  <c r="PW4" i="23" s="1"/>
  <c r="PP7" i="23"/>
  <c r="PW7" i="23" s="1"/>
  <c r="TN4" i="23"/>
  <c r="TU4" i="23" s="1"/>
  <c r="JB6" i="23"/>
  <c r="JI6" i="23" s="1"/>
  <c r="JB10" i="23"/>
  <c r="JI10" i="23" s="1"/>
  <c r="JB13" i="23"/>
  <c r="JI13" i="23" s="1"/>
  <c r="OH16" i="23"/>
  <c r="OO16" i="23" s="1"/>
  <c r="OH18" i="23"/>
  <c r="OO18" i="23" s="1"/>
  <c r="PP5" i="23"/>
  <c r="PW5" i="23" s="1"/>
  <c r="PP8" i="23"/>
  <c r="PW8" i="23" s="1"/>
  <c r="JB14" i="23"/>
  <c r="JI14" i="23" s="1"/>
  <c r="JB16" i="23"/>
  <c r="JI16" i="23" s="1"/>
  <c r="JB18" i="23"/>
  <c r="JI18" i="23" s="1"/>
  <c r="KJ12" i="23"/>
  <c r="KQ12" i="23" s="1"/>
  <c r="KJ15" i="23"/>
  <c r="KQ15" i="23" s="1"/>
  <c r="LR6" i="23"/>
  <c r="LY6" i="23" s="1"/>
  <c r="MZ16" i="23"/>
  <c r="NG16" i="23" s="1"/>
  <c r="QX10" i="23"/>
  <c r="RE10" i="23" s="1"/>
  <c r="QX13" i="23"/>
  <c r="RE13" i="23" s="1"/>
  <c r="UV7" i="23"/>
  <c r="VC7" i="23" s="1"/>
  <c r="DV4" i="23"/>
  <c r="EC4" i="23" s="1"/>
  <c r="DV13" i="23"/>
  <c r="EC13" i="23" s="1"/>
  <c r="FD16" i="23"/>
  <c r="FK16" i="23" s="1"/>
  <c r="FD18" i="23"/>
  <c r="FK18" i="23" s="1"/>
  <c r="GL5" i="23"/>
  <c r="GS5" i="23" s="1"/>
  <c r="GL8" i="23"/>
  <c r="GS8" i="23" s="1"/>
  <c r="LR4" i="23"/>
  <c r="LY4" i="23" s="1"/>
  <c r="LR7" i="23"/>
  <c r="LY7" i="23" s="1"/>
  <c r="LR9" i="23"/>
  <c r="LY9" i="23" s="1"/>
  <c r="LR11" i="23"/>
  <c r="LY11" i="23" s="1"/>
  <c r="OH7" i="23"/>
  <c r="OO7" i="23" s="1"/>
  <c r="OH11" i="23"/>
  <c r="OO11" i="23" s="1"/>
  <c r="RE9" i="23"/>
  <c r="SF11" i="23"/>
  <c r="SM11" i="23" s="1"/>
  <c r="SF14" i="23"/>
  <c r="SM14" i="23" s="1"/>
  <c r="TN5" i="23"/>
  <c r="TU5" i="23" s="1"/>
  <c r="TU7" i="23"/>
  <c r="TU11" i="23"/>
  <c r="TN14" i="23"/>
  <c r="TU14" i="23" s="1"/>
  <c r="FD7" i="23"/>
  <c r="FK7" i="23" s="1"/>
  <c r="FD11" i="23"/>
  <c r="FK11" i="23" s="1"/>
  <c r="IA18" i="23"/>
  <c r="PP17" i="23"/>
  <c r="PW17" i="23" s="1"/>
  <c r="QX4" i="23"/>
  <c r="RE4" i="23" s="1"/>
  <c r="JI15" i="23"/>
  <c r="IA17" i="23"/>
  <c r="DV12" i="23"/>
  <c r="EC12" i="23" s="1"/>
  <c r="FD8" i="23"/>
  <c r="FK8" i="23" s="1"/>
  <c r="IA16" i="23"/>
  <c r="JB17" i="23"/>
  <c r="JI17" i="23" s="1"/>
  <c r="KJ13" i="23"/>
  <c r="KQ13" i="23" s="1"/>
  <c r="LR10" i="23"/>
  <c r="LY10" i="23" s="1"/>
  <c r="SM9" i="23"/>
  <c r="SF15" i="23"/>
  <c r="SM15" i="23" s="1"/>
  <c r="VC8" i="23"/>
  <c r="DV6" i="23"/>
  <c r="EC6" i="23" s="1"/>
  <c r="KJ17" i="23"/>
  <c r="KQ17" i="23" s="1"/>
  <c r="LR13" i="23"/>
  <c r="LY13" i="23" s="1"/>
  <c r="TN6" i="23"/>
  <c r="TU6" i="23" s="1"/>
  <c r="DV10" i="23"/>
  <c r="EC10" i="23" s="1"/>
  <c r="FD6" i="23"/>
  <c r="FK6" i="23" s="1"/>
  <c r="FD15" i="23"/>
  <c r="FK15" i="23" s="1"/>
  <c r="GL12" i="23"/>
  <c r="GS12" i="23" s="1"/>
  <c r="HT8" i="23"/>
  <c r="IA8" i="23" s="1"/>
  <c r="JB5" i="23"/>
  <c r="JI5" i="23" s="1"/>
  <c r="KJ16" i="23"/>
  <c r="KQ16" i="23" s="1"/>
  <c r="LR17" i="23"/>
  <c r="LY17" i="23" s="1"/>
  <c r="MZ10" i="23"/>
  <c r="NG10" i="23" s="1"/>
  <c r="OH6" i="23"/>
  <c r="OO6" i="23" s="1"/>
  <c r="OH15" i="23"/>
  <c r="OO15" i="23" s="1"/>
  <c r="PP12" i="23"/>
  <c r="PW12" i="23" s="1"/>
  <c r="QX8" i="23"/>
  <c r="RE8" i="23" s="1"/>
  <c r="SF5" i="23"/>
  <c r="SM5" i="23" s="1"/>
  <c r="TN10" i="23"/>
  <c r="TU10" i="23" s="1"/>
  <c r="UV6" i="23"/>
  <c r="VC6" i="23" s="1"/>
  <c r="UV15" i="23"/>
  <c r="VC15" i="23" s="1"/>
  <c r="DV9" i="23"/>
  <c r="EC9" i="23" s="1"/>
  <c r="FD10" i="23"/>
  <c r="FK10" i="23" s="1"/>
  <c r="GL6" i="23"/>
  <c r="GS6" i="23" s="1"/>
  <c r="GL15" i="23"/>
  <c r="GS15" i="23" s="1"/>
  <c r="HT12" i="23"/>
  <c r="IA12" i="23" s="1"/>
  <c r="JB8" i="23"/>
  <c r="JI8" i="23" s="1"/>
  <c r="KJ5" i="23"/>
  <c r="KQ5" i="23" s="1"/>
  <c r="LR16" i="23"/>
  <c r="LY16" i="23" s="1"/>
  <c r="MZ9" i="23"/>
  <c r="NG9" i="23" s="1"/>
  <c r="MZ13" i="23"/>
  <c r="NG13" i="23" s="1"/>
  <c r="OH10" i="23"/>
  <c r="OO10" i="23" s="1"/>
  <c r="PP6" i="23"/>
  <c r="PW6" i="23" s="1"/>
  <c r="PP15" i="23"/>
  <c r="PW15" i="23" s="1"/>
  <c r="QX12" i="23"/>
  <c r="RE12" i="23" s="1"/>
  <c r="TN9" i="23"/>
  <c r="TU9" i="23" s="1"/>
  <c r="TN13" i="23"/>
  <c r="TU13" i="23" s="1"/>
  <c r="UV10" i="23"/>
  <c r="VC10" i="23" s="1"/>
  <c r="DV17" i="23"/>
  <c r="EC17" i="23" s="1"/>
  <c r="FD9" i="23"/>
  <c r="FK9" i="23" s="1"/>
  <c r="FD13" i="23"/>
  <c r="FK13" i="23" s="1"/>
  <c r="GL10" i="23"/>
  <c r="GS10" i="23" s="1"/>
  <c r="HT6" i="23"/>
  <c r="IA6" i="23" s="1"/>
  <c r="HT15" i="23"/>
  <c r="IA15" i="23" s="1"/>
  <c r="JB12" i="23"/>
  <c r="JI12" i="23" s="1"/>
  <c r="KJ8" i="23"/>
  <c r="KQ8" i="23" s="1"/>
  <c r="LR5" i="23"/>
  <c r="LY5" i="23" s="1"/>
  <c r="MZ17" i="23"/>
  <c r="NG17" i="23" s="1"/>
  <c r="OH9" i="23"/>
  <c r="OO9" i="23" s="1"/>
  <c r="OH13" i="23"/>
  <c r="OO13" i="23" s="1"/>
  <c r="PP10" i="23"/>
  <c r="PW10" i="23" s="1"/>
  <c r="QX6" i="23"/>
  <c r="RE6" i="23" s="1"/>
  <c r="QX15" i="23"/>
  <c r="RE15" i="23" s="1"/>
  <c r="SF8" i="23"/>
  <c r="SM8" i="23" s="1"/>
  <c r="SF16" i="23"/>
  <c r="SM16" i="23" s="1"/>
  <c r="TN17" i="23"/>
  <c r="TU17" i="23" s="1"/>
  <c r="VC9" i="23"/>
  <c r="UV13" i="23"/>
  <c r="VC13" i="23" s="1"/>
  <c r="FS6" i="22"/>
  <c r="II14" i="22"/>
  <c r="JQ11" i="22"/>
  <c r="JQ10" i="22"/>
  <c r="RF12" i="22"/>
  <c r="RM12" i="22" s="1"/>
  <c r="IB5" i="22"/>
  <c r="II5" i="22" s="1"/>
  <c r="IB6" i="22"/>
  <c r="II6" i="22" s="1"/>
  <c r="KR17" i="22"/>
  <c r="KY17" i="22" s="1"/>
  <c r="LZ4" i="22"/>
  <c r="MG4" i="22" s="1"/>
  <c r="LZ15" i="22"/>
  <c r="MG15" i="22" s="1"/>
  <c r="LZ17" i="22"/>
  <c r="MG17" i="22" s="1"/>
  <c r="PX5" i="22"/>
  <c r="QE5" i="22" s="1"/>
  <c r="RF8" i="22"/>
  <c r="RM8" i="22" s="1"/>
  <c r="ED8" i="22"/>
  <c r="EK8" i="22" s="1"/>
  <c r="ED15" i="22"/>
  <c r="EK15" i="22" s="1"/>
  <c r="IB9" i="22"/>
  <c r="II9" i="22" s="1"/>
  <c r="KR14" i="22"/>
  <c r="KY14" i="22" s="1"/>
  <c r="LZ5" i="22"/>
  <c r="MG5" i="22" s="1"/>
  <c r="LZ7" i="22"/>
  <c r="MG7" i="22" s="1"/>
  <c r="LZ11" i="22"/>
  <c r="MG11" i="22" s="1"/>
  <c r="LZ10" i="22"/>
  <c r="MG10" i="22" s="1"/>
  <c r="LZ13" i="22"/>
  <c r="MG13" i="22" s="1"/>
  <c r="PX6" i="22"/>
  <c r="QE6" i="22" s="1"/>
  <c r="RF5" i="22"/>
  <c r="RM5" i="22" s="1"/>
  <c r="VD4" i="22"/>
  <c r="VK4" i="22" s="1"/>
  <c r="VD6" i="22"/>
  <c r="VK6" i="22" s="1"/>
  <c r="VD9" i="22"/>
  <c r="VK9" i="22" s="1"/>
  <c r="ED11" i="22"/>
  <c r="EK11" i="22" s="1"/>
  <c r="ED10" i="22"/>
  <c r="EK10" i="22" s="1"/>
  <c r="ED13" i="22"/>
  <c r="EK13" i="22" s="1"/>
  <c r="ED16" i="22"/>
  <c r="EK16" i="22" s="1"/>
  <c r="ED14" i="22"/>
  <c r="EK14" i="22" s="1"/>
  <c r="FL5" i="22"/>
  <c r="FS5" i="22" s="1"/>
  <c r="FL17" i="22"/>
  <c r="FS17" i="22" s="1"/>
  <c r="GT4" i="22"/>
  <c r="HA4" i="22" s="1"/>
  <c r="GT15" i="22"/>
  <c r="HA15" i="22" s="1"/>
  <c r="GT17" i="22"/>
  <c r="HA17" i="22" s="1"/>
  <c r="JJ6" i="22"/>
  <c r="JQ6" i="22" s="1"/>
  <c r="KR5" i="22"/>
  <c r="KY5" i="22" s="1"/>
  <c r="NH7" i="22"/>
  <c r="NO7" i="22" s="1"/>
  <c r="NH11" i="22"/>
  <c r="NO11" i="22" s="1"/>
  <c r="NH17" i="22"/>
  <c r="NO17" i="22" s="1"/>
  <c r="OP4" i="22"/>
  <c r="OW4" i="22" s="1"/>
  <c r="QE11" i="22"/>
  <c r="RF16" i="22"/>
  <c r="RM16" i="22" s="1"/>
  <c r="RF14" i="22"/>
  <c r="RM14" i="22" s="1"/>
  <c r="SN15" i="22"/>
  <c r="SU15" i="22" s="1"/>
  <c r="FS14" i="22"/>
  <c r="GT5" i="22"/>
  <c r="HA5" i="22" s="1"/>
  <c r="GT7" i="22"/>
  <c r="HA7" i="22" s="1"/>
  <c r="GT11" i="22"/>
  <c r="HA11" i="22" s="1"/>
  <c r="GT10" i="22"/>
  <c r="HA10" i="22" s="1"/>
  <c r="GT13" i="22"/>
  <c r="HA13" i="22" s="1"/>
  <c r="SN13" i="22"/>
  <c r="SU13" i="22" s="1"/>
  <c r="SN16" i="22"/>
  <c r="SU16" i="22" s="1"/>
  <c r="UC16" i="22"/>
  <c r="ED9" i="22"/>
  <c r="EK9" i="22" s="1"/>
  <c r="FL7" i="22"/>
  <c r="FS7" i="22" s="1"/>
  <c r="IB8" i="22"/>
  <c r="II8" i="22" s="1"/>
  <c r="KR8" i="22"/>
  <c r="KY8" i="22" s="1"/>
  <c r="NH8" i="22"/>
  <c r="NO8" i="22" s="1"/>
  <c r="RF10" i="22"/>
  <c r="RM10" i="22" s="1"/>
  <c r="RF17" i="22"/>
  <c r="RM17" i="22" s="1"/>
  <c r="SN9" i="22"/>
  <c r="SU9" i="22" s="1"/>
  <c r="UC7" i="22"/>
  <c r="TV15" i="22"/>
  <c r="UC15" i="22" s="1"/>
  <c r="ED4" i="22"/>
  <c r="EK4" i="22" s="1"/>
  <c r="IB15" i="22"/>
  <c r="II15" i="22" s="1"/>
  <c r="KR15" i="22"/>
  <c r="KY15" i="22" s="1"/>
  <c r="NH15" i="22"/>
  <c r="NO15" i="22" s="1"/>
  <c r="SN4" i="22"/>
  <c r="SU4" i="22" s="1"/>
  <c r="TV17" i="22"/>
  <c r="UC17" i="22" s="1"/>
  <c r="FL4" i="22"/>
  <c r="FS4" i="22" s="1"/>
  <c r="FL10" i="22"/>
  <c r="FS10" i="22" s="1"/>
  <c r="GT9" i="22"/>
  <c r="HA9" i="22" s="1"/>
  <c r="IB10" i="22"/>
  <c r="II10" i="22" s="1"/>
  <c r="JJ9" i="22"/>
  <c r="JQ9" i="22" s="1"/>
  <c r="KR10" i="22"/>
  <c r="KY10" i="22" s="1"/>
  <c r="LZ9" i="22"/>
  <c r="MG9" i="22" s="1"/>
  <c r="NH10" i="22"/>
  <c r="NO10" i="22" s="1"/>
  <c r="OP9" i="22"/>
  <c r="OW9" i="22" s="1"/>
  <c r="ED7" i="22"/>
  <c r="EK7" i="22" s="1"/>
  <c r="FL16" i="22"/>
  <c r="FS16" i="22" s="1"/>
  <c r="GT12" i="22"/>
  <c r="HA12" i="22" s="1"/>
  <c r="HA14" i="22"/>
  <c r="IB16" i="22"/>
  <c r="II16" i="22" s="1"/>
  <c r="JJ12" i="22"/>
  <c r="JQ12" i="22" s="1"/>
  <c r="JQ14" i="22"/>
  <c r="KR16" i="22"/>
  <c r="KY16" i="22" s="1"/>
  <c r="LZ12" i="22"/>
  <c r="MG12" i="22" s="1"/>
  <c r="NH16" i="22"/>
  <c r="NO16" i="22" s="1"/>
  <c r="OP12" i="22"/>
  <c r="OW12" i="22" s="1"/>
  <c r="PX10" i="22"/>
  <c r="QE10" i="22" s="1"/>
  <c r="QE15" i="22"/>
  <c r="RF6" i="22"/>
  <c r="RM6" i="22" s="1"/>
  <c r="SN7" i="22"/>
  <c r="SU7" i="22" s="1"/>
  <c r="VD12" i="22"/>
  <c r="VK12" i="22" s="1"/>
  <c r="ED17" i="22"/>
  <c r="EK17" i="22" s="1"/>
  <c r="FS8" i="22"/>
  <c r="GT8" i="22"/>
  <c r="HA8" i="22" s="1"/>
  <c r="JJ8" i="22"/>
  <c r="JQ8" i="22" s="1"/>
  <c r="LZ8" i="22"/>
  <c r="MG8" i="22" s="1"/>
  <c r="OP8" i="22"/>
  <c r="OW8" i="22" s="1"/>
  <c r="PX17" i="22"/>
  <c r="QE17" i="22" s="1"/>
  <c r="SN17" i="22"/>
  <c r="SU17" i="22" s="1"/>
  <c r="VD8" i="22"/>
  <c r="VK8" i="22" s="1"/>
  <c r="JQ7" i="22"/>
  <c r="KY6" i="22"/>
  <c r="RF4" i="22"/>
  <c r="RM4" i="22" s="1"/>
  <c r="VD15" i="22"/>
  <c r="VK15" i="22" s="1"/>
  <c r="ED6" i="22"/>
  <c r="EK6" i="22" s="1"/>
  <c r="FL12" i="22"/>
  <c r="FS12" i="22" s="1"/>
  <c r="GT16" i="22"/>
  <c r="HA16" i="22" s="1"/>
  <c r="IB4" i="22"/>
  <c r="II4" i="22" s="1"/>
  <c r="IB12" i="22"/>
  <c r="II12" i="22" s="1"/>
  <c r="JJ16" i="22"/>
  <c r="JQ16" i="22" s="1"/>
  <c r="KR4" i="22"/>
  <c r="KY4" i="22" s="1"/>
  <c r="KR12" i="22"/>
  <c r="KY12" i="22" s="1"/>
  <c r="LZ16" i="22"/>
  <c r="MG16" i="22" s="1"/>
  <c r="NH4" i="22"/>
  <c r="NO4" i="22" s="1"/>
  <c r="NH12" i="22"/>
  <c r="NO12" i="22" s="1"/>
  <c r="OP16" i="22"/>
  <c r="OW16" i="22" s="1"/>
  <c r="PX4" i="22"/>
  <c r="QE4" i="22" s="1"/>
  <c r="PX9" i="22"/>
  <c r="QE9" i="22" s="1"/>
  <c r="RF7" i="22"/>
  <c r="RM7" i="22" s="1"/>
  <c r="RF15" i="22"/>
  <c r="RM15" i="22" s="1"/>
  <c r="SN6" i="22"/>
  <c r="SU6" i="22" s="1"/>
  <c r="TV8" i="22"/>
  <c r="UC8" i="22" s="1"/>
  <c r="EK5" i="4"/>
  <c r="ED6" i="4"/>
  <c r="EK6" i="4" s="1"/>
  <c r="ED22" i="4"/>
  <c r="EK22" i="4" s="1"/>
  <c r="JQ5" i="4"/>
  <c r="JJ6" i="4"/>
  <c r="JQ6" i="4" s="1"/>
  <c r="OP7" i="4"/>
  <c r="OW7" i="4" s="1"/>
  <c r="OP14" i="4"/>
  <c r="OW14" i="4" s="1"/>
  <c r="OP22" i="4"/>
  <c r="RF4" i="4"/>
  <c r="RM4" i="4" s="1"/>
  <c r="VK12" i="4"/>
  <c r="VK15" i="4"/>
  <c r="GT14" i="4"/>
  <c r="HA14" i="4" s="1"/>
  <c r="NH19" i="4"/>
  <c r="NO19" i="4" s="1"/>
  <c r="PX4" i="4"/>
  <c r="QE4" i="4" s="1"/>
  <c r="PX13" i="4"/>
  <c r="QE13" i="4" s="1"/>
  <c r="RF16" i="4"/>
  <c r="RM16" i="4" s="1"/>
  <c r="TV15" i="4"/>
  <c r="UC15" i="4" s="1"/>
  <c r="TV18" i="4"/>
  <c r="UC18" i="4" s="1"/>
  <c r="TV17" i="4"/>
  <c r="UC17" i="4" s="1"/>
  <c r="HA10" i="4"/>
  <c r="GT22" i="4"/>
  <c r="HA22" i="4" s="1"/>
  <c r="KY13" i="4"/>
  <c r="KY11" i="4"/>
  <c r="LZ14" i="4"/>
  <c r="MG14" i="4" s="1"/>
  <c r="NH18" i="4"/>
  <c r="NO18" i="4" s="1"/>
  <c r="VD10" i="4"/>
  <c r="VK10" i="4" s="1"/>
  <c r="ED4" i="4"/>
  <c r="EK4" i="4" s="1"/>
  <c r="ED10" i="4"/>
  <c r="EK10" i="4" s="1"/>
  <c r="GT17" i="4"/>
  <c r="HA17" i="4" s="1"/>
  <c r="GT21" i="4"/>
  <c r="HA21" i="4" s="1"/>
  <c r="IB21" i="4"/>
  <c r="II21" i="4" s="1"/>
  <c r="IB24" i="4"/>
  <c r="II24" i="4" s="1"/>
  <c r="JJ4" i="4"/>
  <c r="JQ4" i="4" s="1"/>
  <c r="LZ22" i="4"/>
  <c r="MG22" i="4" s="1"/>
  <c r="LZ23" i="4"/>
  <c r="MG23" i="4" s="1"/>
  <c r="NO17" i="4"/>
  <c r="RM5" i="4"/>
  <c r="RF14" i="4"/>
  <c r="RM14" i="4" s="1"/>
  <c r="SN20" i="4"/>
  <c r="SU20" i="4" s="1"/>
  <c r="SN22" i="4"/>
  <c r="SU22" i="4" s="1"/>
  <c r="EK8" i="4"/>
  <c r="ED13" i="4"/>
  <c r="EK13" i="4" s="1"/>
  <c r="FL14" i="4"/>
  <c r="FS14" i="4" s="1"/>
  <c r="FL22" i="4"/>
  <c r="FS22" i="4" s="1"/>
  <c r="JQ8" i="4"/>
  <c r="FL6" i="4"/>
  <c r="FS6" i="4" s="1"/>
  <c r="FL12" i="4"/>
  <c r="FS12" i="4" s="1"/>
  <c r="FL10" i="4"/>
  <c r="FS10" i="4" s="1"/>
  <c r="FL19" i="4"/>
  <c r="FL15" i="4"/>
  <c r="FS15" i="4" s="1"/>
  <c r="FL18" i="4"/>
  <c r="FS18" i="4" s="1"/>
  <c r="FL17" i="4"/>
  <c r="FS17" i="4" s="1"/>
  <c r="FL21" i="4"/>
  <c r="FS21" i="4" s="1"/>
  <c r="IB13" i="4"/>
  <c r="II13" i="4" s="1"/>
  <c r="JJ13" i="4"/>
  <c r="JQ13" i="4" s="1"/>
  <c r="JJ11" i="4"/>
  <c r="JQ11" i="4" s="1"/>
  <c r="KR14" i="4"/>
  <c r="KY14" i="4" s="1"/>
  <c r="KR22" i="4"/>
  <c r="KY22" i="4" s="1"/>
  <c r="NH8" i="4"/>
  <c r="NO8" i="4" s="1"/>
  <c r="NH14" i="4"/>
  <c r="NO14" i="4" s="1"/>
  <c r="NH13" i="4"/>
  <c r="NO13" i="4" s="1"/>
  <c r="NH20" i="4"/>
  <c r="NO20" i="4" s="1"/>
  <c r="PX6" i="4"/>
  <c r="QE6" i="4" s="1"/>
  <c r="PX12" i="4"/>
  <c r="QE12" i="4" s="1"/>
  <c r="PX9" i="4"/>
  <c r="QE9" i="4" s="1"/>
  <c r="PX10" i="4"/>
  <c r="QE10" i="4" s="1"/>
  <c r="PX22" i="4"/>
  <c r="QE22" i="4" s="1"/>
  <c r="RF23" i="4"/>
  <c r="RM23" i="4" s="1"/>
  <c r="TV13" i="4"/>
  <c r="UC13" i="4" s="1"/>
  <c r="KR21" i="4"/>
  <c r="NH16" i="4"/>
  <c r="NO16" i="4" s="1"/>
  <c r="PX17" i="4"/>
  <c r="QE17" i="4" s="1"/>
  <c r="PX21" i="4"/>
  <c r="QE21" i="4" s="1"/>
  <c r="RF21" i="4"/>
  <c r="RM21" i="4" s="1"/>
  <c r="RF24" i="4"/>
  <c r="RM24" i="4" s="1"/>
  <c r="SN4" i="4"/>
  <c r="SU4" i="4" s="1"/>
  <c r="VK7" i="4"/>
  <c r="VD14" i="4"/>
  <c r="VK14" i="4" s="1"/>
  <c r="VD20" i="4"/>
  <c r="VK20" i="4" s="1"/>
  <c r="IB22" i="4"/>
  <c r="II22" i="4" s="1"/>
  <c r="JJ14" i="4"/>
  <c r="JQ14" i="4" s="1"/>
  <c r="RF22" i="4"/>
  <c r="RM22" i="4" s="1"/>
  <c r="SN14" i="4"/>
  <c r="SU14" i="4" s="1"/>
  <c r="VK4" i="4"/>
  <c r="VD23" i="4"/>
  <c r="VK23" i="4" s="1"/>
  <c r="ED14" i="4"/>
  <c r="EK14" i="4" s="1"/>
  <c r="ED9" i="4"/>
  <c r="EK9" i="4" s="1"/>
  <c r="ED20" i="4"/>
  <c r="EK20" i="4" s="1"/>
  <c r="FL7" i="4"/>
  <c r="FS7" i="4" s="1"/>
  <c r="FL16" i="4"/>
  <c r="FS16" i="4" s="1"/>
  <c r="GT8" i="4"/>
  <c r="HA8" i="4" s="1"/>
  <c r="IB18" i="4"/>
  <c r="II18" i="4" s="1"/>
  <c r="IB23" i="4"/>
  <c r="II23" i="4" s="1"/>
  <c r="JJ9" i="4"/>
  <c r="JQ9" i="4" s="1"/>
  <c r="JJ20" i="4"/>
  <c r="JQ20" i="4" s="1"/>
  <c r="KR7" i="4"/>
  <c r="KY7" i="4" s="1"/>
  <c r="KR16" i="4"/>
  <c r="KY16" i="4" s="1"/>
  <c r="LZ13" i="4"/>
  <c r="MG13" i="4" s="1"/>
  <c r="OP16" i="4"/>
  <c r="OW16" i="4" s="1"/>
  <c r="PX8" i="4"/>
  <c r="QE8" i="4" s="1"/>
  <c r="RF18" i="4"/>
  <c r="RM18" i="4" s="1"/>
  <c r="SN9" i="4"/>
  <c r="SU9" i="4" s="1"/>
  <c r="TV16" i="4"/>
  <c r="UC16" i="4" s="1"/>
  <c r="TV11" i="4"/>
  <c r="UC11" i="4" s="1"/>
  <c r="UC24" i="4"/>
  <c r="VD8" i="4"/>
  <c r="VK8" i="4" s="1"/>
  <c r="ED18" i="4"/>
  <c r="EK18" i="4" s="1"/>
  <c r="ED23" i="4"/>
  <c r="EK23" i="4" s="1"/>
  <c r="FL9" i="4"/>
  <c r="FS9" i="4" s="1"/>
  <c r="FL20" i="4"/>
  <c r="FS20" i="4" s="1"/>
  <c r="GT7" i="4"/>
  <c r="HA7" i="4" s="1"/>
  <c r="GT16" i="4"/>
  <c r="HA16" i="4" s="1"/>
  <c r="IB8" i="4"/>
  <c r="II8" i="4" s="1"/>
  <c r="JJ18" i="4"/>
  <c r="JQ18" i="4" s="1"/>
  <c r="JJ23" i="4"/>
  <c r="JQ23" i="4" s="1"/>
  <c r="KR9" i="4"/>
  <c r="KY9" i="4" s="1"/>
  <c r="KR20" i="4"/>
  <c r="KY20" i="4" s="1"/>
  <c r="LZ5" i="4"/>
  <c r="MG5" i="4" s="1"/>
  <c r="LZ7" i="4"/>
  <c r="MG7" i="4" s="1"/>
  <c r="LZ11" i="4"/>
  <c r="MG11" i="4" s="1"/>
  <c r="NH23" i="4"/>
  <c r="NO23" i="4" s="1"/>
  <c r="OP9" i="4"/>
  <c r="OW9" i="4" s="1"/>
  <c r="OP20" i="4"/>
  <c r="OW20" i="4" s="1"/>
  <c r="PX7" i="4"/>
  <c r="QE7" i="4" s="1"/>
  <c r="PX16" i="4"/>
  <c r="QE16" i="4" s="1"/>
  <c r="RF8" i="4"/>
  <c r="RM8" i="4" s="1"/>
  <c r="SN18" i="4"/>
  <c r="SU18" i="4" s="1"/>
  <c r="SN23" i="4"/>
  <c r="SU23" i="4" s="1"/>
  <c r="TV9" i="4"/>
  <c r="UC9" i="4" s="1"/>
  <c r="TV20" i="4"/>
  <c r="UC20" i="4" s="1"/>
  <c r="VD13" i="4"/>
  <c r="VK13" i="4" s="1"/>
  <c r="EK21" i="4"/>
  <c r="FS19" i="4"/>
  <c r="HA11" i="4"/>
  <c r="HA24" i="4"/>
  <c r="JQ12" i="4"/>
  <c r="MG12" i="4"/>
  <c r="NO6" i="4"/>
  <c r="OW19" i="4"/>
  <c r="OW22" i="4"/>
  <c r="QE11" i="4"/>
  <c r="RM15" i="4"/>
  <c r="UC19" i="4"/>
  <c r="VK16" i="4"/>
  <c r="FL23" i="4"/>
  <c r="FS23" i="4" s="1"/>
  <c r="GT20" i="4"/>
  <c r="HA20" i="4" s="1"/>
  <c r="IB7" i="4"/>
  <c r="II7" i="4" s="1"/>
  <c r="KR23" i="4"/>
  <c r="KY23" i="4" s="1"/>
  <c r="LZ20" i="4"/>
  <c r="MG20" i="4" s="1"/>
  <c r="OP23" i="4"/>
  <c r="OW23" i="4" s="1"/>
  <c r="PX20" i="4"/>
  <c r="QE20" i="4" s="1"/>
  <c r="RF7" i="4"/>
  <c r="RM7" i="4" s="1"/>
  <c r="KY4" i="4"/>
  <c r="KY21" i="4"/>
  <c r="MG15" i="4"/>
  <c r="OP4" i="4"/>
  <c r="OW4" i="4" s="1"/>
  <c r="OP21" i="4"/>
  <c r="OW21" i="4" s="1"/>
  <c r="PX19" i="4"/>
  <c r="QE19" i="4" s="1"/>
  <c r="RF6" i="4"/>
  <c r="RM6" i="4" s="1"/>
  <c r="RF11" i="4"/>
  <c r="RM11" i="4" s="1"/>
  <c r="SN13" i="4"/>
  <c r="SU13" i="4" s="1"/>
  <c r="TV4" i="4"/>
  <c r="UC4" i="4" s="1"/>
  <c r="TV21" i="4"/>
  <c r="UC21" i="4" s="1"/>
  <c r="VD9" i="4"/>
  <c r="VK9" i="4" s="1"/>
  <c r="ED7" i="4"/>
  <c r="EK7" i="4" s="1"/>
  <c r="ED16" i="4"/>
  <c r="EK16" i="4" s="1"/>
  <c r="FL8" i="4"/>
  <c r="FS8" i="4" s="1"/>
  <c r="GT18" i="4"/>
  <c r="HA18" i="4" s="1"/>
  <c r="GT23" i="4"/>
  <c r="HA23" i="4" s="1"/>
  <c r="IB9" i="4"/>
  <c r="II9" i="4" s="1"/>
  <c r="IB20" i="4"/>
  <c r="II20" i="4" s="1"/>
  <c r="JJ7" i="4"/>
  <c r="JQ7" i="4" s="1"/>
  <c r="JJ16" i="4"/>
  <c r="JQ16" i="4" s="1"/>
  <c r="KR8" i="4"/>
  <c r="KY8" i="4" s="1"/>
  <c r="LZ4" i="4"/>
  <c r="MG4" i="4" s="1"/>
  <c r="LZ17" i="4"/>
  <c r="MG17" i="4" s="1"/>
  <c r="LZ21" i="4"/>
  <c r="MG21" i="4" s="1"/>
  <c r="LZ24" i="4"/>
  <c r="MG24" i="4" s="1"/>
  <c r="OP8" i="4"/>
  <c r="OW8" i="4" s="1"/>
  <c r="PX18" i="4"/>
  <c r="QE18" i="4" s="1"/>
  <c r="PX23" i="4"/>
  <c r="QE23" i="4" s="1"/>
  <c r="RF9" i="4"/>
  <c r="RM9" i="4" s="1"/>
  <c r="RF20" i="4"/>
  <c r="RM20" i="4" s="1"/>
  <c r="SN7" i="4"/>
  <c r="SU7" i="4" s="1"/>
  <c r="SN16" i="4"/>
  <c r="SU16" i="4" s="1"/>
  <c r="TV8" i="4"/>
  <c r="UC8" i="4" s="1"/>
  <c r="VD19" i="4"/>
  <c r="VK19" i="4" s="1"/>
  <c r="VD22" i="4"/>
  <c r="VK22" i="4" s="1"/>
  <c r="SE4" i="21"/>
  <c r="SE5" i="21"/>
  <c r="SE6" i="21"/>
  <c r="SE9" i="21"/>
  <c r="SE7" i="21"/>
  <c r="SE8" i="21"/>
  <c r="SE13" i="21"/>
  <c r="SE16" i="21"/>
  <c r="SE10" i="21"/>
  <c r="SE11" i="21"/>
  <c r="SE21" i="21"/>
  <c r="SE20" i="21"/>
  <c r="SE15" i="21"/>
  <c r="SE19" i="21"/>
  <c r="SE12" i="21"/>
  <c r="SE18" i="21"/>
  <c r="SE14" i="21"/>
  <c r="SE22" i="21"/>
  <c r="SE17" i="21"/>
  <c r="RC4" i="21"/>
  <c r="RC5" i="21"/>
  <c r="RC6" i="21"/>
  <c r="RC9" i="21"/>
  <c r="RC7" i="21"/>
  <c r="RC8" i="21"/>
  <c r="RC13" i="21"/>
  <c r="RC16" i="21"/>
  <c r="RC10" i="21"/>
  <c r="RC11" i="21"/>
  <c r="RC21" i="21"/>
  <c r="RC20" i="21"/>
  <c r="RC15" i="21"/>
  <c r="RC19" i="21"/>
  <c r="RC12" i="21"/>
  <c r="RC18" i="21"/>
  <c r="RC14" i="21"/>
  <c r="RC22" i="21"/>
  <c r="RC17" i="21"/>
  <c r="QA4" i="21"/>
  <c r="QA5" i="21"/>
  <c r="QA6" i="21"/>
  <c r="QA9" i="21"/>
  <c r="QA7" i="21"/>
  <c r="QA8" i="21"/>
  <c r="QA13" i="21"/>
  <c r="QA16" i="21"/>
  <c r="QA10" i="21"/>
  <c r="QA11" i="21"/>
  <c r="QA21" i="21"/>
  <c r="QA20" i="21"/>
  <c r="QA15" i="21"/>
  <c r="QA19" i="21"/>
  <c r="QA12" i="21"/>
  <c r="QA18" i="21"/>
  <c r="QA14" i="21"/>
  <c r="QA22" i="21"/>
  <c r="QA17" i="21"/>
  <c r="OY4" i="21"/>
  <c r="OY5" i="21"/>
  <c r="OY6" i="21"/>
  <c r="OY9" i="21"/>
  <c r="OY7" i="21"/>
  <c r="OY8" i="21"/>
  <c r="OY13" i="21"/>
  <c r="OY16" i="21"/>
  <c r="OY10" i="21"/>
  <c r="OY11" i="21"/>
  <c r="OY21" i="21"/>
  <c r="OY20" i="21"/>
  <c r="OY15" i="21"/>
  <c r="OY19" i="21"/>
  <c r="OY12" i="21"/>
  <c r="OY18" i="21"/>
  <c r="OY14" i="21"/>
  <c r="OY22" i="21"/>
  <c r="OY17" i="21"/>
  <c r="NW4" i="21"/>
  <c r="NW9" i="21"/>
  <c r="NW13" i="21"/>
  <c r="NW21" i="21"/>
  <c r="NW19" i="21"/>
  <c r="NW22" i="21"/>
  <c r="NW6" i="21"/>
  <c r="NW8" i="21"/>
  <c r="NW10" i="21"/>
  <c r="NW15" i="21"/>
  <c r="NW14" i="21"/>
  <c r="NW5" i="21"/>
  <c r="NW7" i="21"/>
  <c r="NW16" i="21"/>
  <c r="NW11" i="21"/>
  <c r="NW20" i="21"/>
  <c r="NW12" i="21"/>
  <c r="NW18" i="21"/>
  <c r="NW17" i="21"/>
  <c r="MU4" i="21"/>
  <c r="MU5" i="21"/>
  <c r="MU6" i="21"/>
  <c r="MU9" i="21"/>
  <c r="MU7" i="21"/>
  <c r="MU8" i="21"/>
  <c r="MU13" i="21"/>
  <c r="MU16" i="21"/>
  <c r="MU10" i="21"/>
  <c r="MU11" i="21"/>
  <c r="MU21" i="21"/>
  <c r="MU20" i="21"/>
  <c r="MU15" i="21"/>
  <c r="MU19" i="21"/>
  <c r="MU12" i="21"/>
  <c r="MU18" i="21"/>
  <c r="MU14" i="21"/>
  <c r="MU22" i="21"/>
  <c r="MU17" i="21"/>
  <c r="LS4" i="21"/>
  <c r="LS5" i="21"/>
  <c r="LS6" i="21"/>
  <c r="LS9" i="21"/>
  <c r="LS7" i="21"/>
  <c r="LS8" i="21"/>
  <c r="LS13" i="21"/>
  <c r="LS16" i="21"/>
  <c r="LS10" i="21"/>
  <c r="LS11" i="21"/>
  <c r="LS21" i="21"/>
  <c r="LS20" i="21"/>
  <c r="LS15" i="21"/>
  <c r="LS19" i="21"/>
  <c r="LS12" i="21"/>
  <c r="LS18" i="21"/>
  <c r="LS14" i="21"/>
  <c r="LS22" i="21"/>
  <c r="LS17" i="21"/>
  <c r="KQ4" i="21"/>
  <c r="KQ5" i="21"/>
  <c r="KQ6" i="21"/>
  <c r="KQ9" i="21"/>
  <c r="KQ7" i="21"/>
  <c r="KQ8" i="21"/>
  <c r="KQ13" i="21"/>
  <c r="KQ16" i="21"/>
  <c r="KQ10" i="21"/>
  <c r="KQ11" i="21"/>
  <c r="KQ21" i="21"/>
  <c r="KQ20" i="21"/>
  <c r="KQ15" i="21"/>
  <c r="KQ19" i="21"/>
  <c r="KQ12" i="21"/>
  <c r="KQ18" i="21"/>
  <c r="KQ14" i="21"/>
  <c r="KQ22" i="21"/>
  <c r="KQ17" i="21"/>
  <c r="JO4" i="21"/>
  <c r="JO5" i="21"/>
  <c r="JO6" i="21"/>
  <c r="JO9" i="21"/>
  <c r="JO7" i="21"/>
  <c r="JO8" i="21"/>
  <c r="JO13" i="21"/>
  <c r="JO16" i="21"/>
  <c r="JO10" i="21"/>
  <c r="JO11" i="21"/>
  <c r="JO21" i="21"/>
  <c r="JO20" i="21"/>
  <c r="JO15" i="21"/>
  <c r="JO19" i="21"/>
  <c r="JO12" i="21"/>
  <c r="JO18" i="21"/>
  <c r="JO14" i="21"/>
  <c r="JO22" i="21"/>
  <c r="JO17" i="21"/>
  <c r="IM4" i="21"/>
  <c r="IM5" i="21"/>
  <c r="IM6" i="21"/>
  <c r="IM9" i="21"/>
  <c r="IM7" i="21"/>
  <c r="IM8" i="21"/>
  <c r="IM13" i="21"/>
  <c r="IM16" i="21"/>
  <c r="IM10" i="21"/>
  <c r="IM11" i="21"/>
  <c r="IM21" i="21"/>
  <c r="IM20" i="21"/>
  <c r="IM15" i="21"/>
  <c r="IM19" i="21"/>
  <c r="IM12" i="21"/>
  <c r="IM18" i="21"/>
  <c r="IM14" i="21"/>
  <c r="IM22" i="21"/>
  <c r="IM17" i="21"/>
  <c r="HK4" i="21"/>
  <c r="HK5" i="21"/>
  <c r="HK6" i="21"/>
  <c r="HK9" i="21"/>
  <c r="HK7" i="21"/>
  <c r="HK8" i="21"/>
  <c r="HK13" i="21"/>
  <c r="HK16" i="21"/>
  <c r="HK10" i="21"/>
  <c r="HK11" i="21"/>
  <c r="HK21" i="21"/>
  <c r="HK20" i="21"/>
  <c r="HK15" i="21"/>
  <c r="HK19" i="21"/>
  <c r="HK12" i="21"/>
  <c r="HK18" i="21"/>
  <c r="HK14" i="21"/>
  <c r="HK22" i="21"/>
  <c r="HK17" i="21"/>
  <c r="GI4" i="21"/>
  <c r="GI5" i="21"/>
  <c r="GI6" i="21"/>
  <c r="GI9" i="21"/>
  <c r="GI7" i="21"/>
  <c r="GI8" i="21"/>
  <c r="GI13" i="21"/>
  <c r="GI16" i="21"/>
  <c r="GI10" i="21"/>
  <c r="GI11" i="21"/>
  <c r="GI21" i="21"/>
  <c r="GI20" i="21"/>
  <c r="GI15" i="21"/>
  <c r="GI19" i="21"/>
  <c r="GI12" i="21"/>
  <c r="GI18" i="21"/>
  <c r="GI14" i="21"/>
  <c r="GI22" i="21"/>
  <c r="GI17" i="21"/>
  <c r="FG4" i="21"/>
  <c r="FG5" i="21"/>
  <c r="FG6" i="21"/>
  <c r="FG9" i="21"/>
  <c r="FG7" i="21"/>
  <c r="FG8" i="21"/>
  <c r="FG13" i="21"/>
  <c r="FG16" i="21"/>
  <c r="FG10" i="21"/>
  <c r="FG11" i="21"/>
  <c r="FG21" i="21"/>
  <c r="FG20" i="21"/>
  <c r="FG15" i="21"/>
  <c r="FG19" i="21"/>
  <c r="FG12" i="21"/>
  <c r="FG18" i="21"/>
  <c r="FG14" i="21"/>
  <c r="FG22" i="21"/>
  <c r="FG17" i="21"/>
  <c r="EE4" i="21"/>
  <c r="EE5" i="21"/>
  <c r="EE6" i="21"/>
  <c r="EE9" i="21"/>
  <c r="EE7" i="21"/>
  <c r="EE8" i="21"/>
  <c r="EE13" i="21"/>
  <c r="EE16" i="21"/>
  <c r="EE10" i="21"/>
  <c r="EE11" i="21"/>
  <c r="EE21" i="21"/>
  <c r="EE20" i="21"/>
  <c r="EE15" i="21"/>
  <c r="EE19" i="21"/>
  <c r="EE12" i="21"/>
  <c r="EE18" i="21"/>
  <c r="EE14" i="21"/>
  <c r="EE22" i="21"/>
  <c r="EE17" i="21"/>
  <c r="TG17" i="21"/>
  <c r="SE4" i="19"/>
  <c r="SE5" i="19"/>
  <c r="SE7" i="19"/>
  <c r="SE8" i="19"/>
  <c r="SE10" i="19"/>
  <c r="SE6" i="19"/>
  <c r="SE11" i="19"/>
  <c r="SE12" i="19"/>
  <c r="SE16" i="19"/>
  <c r="SE13" i="19"/>
  <c r="SE15" i="19"/>
  <c r="SE22" i="19"/>
  <c r="SE14" i="19"/>
  <c r="SE9" i="19"/>
  <c r="SE17" i="19"/>
  <c r="SE20" i="19"/>
  <c r="SE23" i="19"/>
  <c r="SE27" i="19"/>
  <c r="SE21" i="19"/>
  <c r="SE18" i="19"/>
  <c r="SE25" i="19"/>
  <c r="SE19" i="19"/>
  <c r="SE26" i="19"/>
  <c r="SE24" i="19"/>
  <c r="RC4" i="19"/>
  <c r="RC5" i="19"/>
  <c r="RC7" i="19"/>
  <c r="RC8" i="19"/>
  <c r="RC10" i="19"/>
  <c r="RC6" i="19"/>
  <c r="RC11" i="19"/>
  <c r="RC12" i="19"/>
  <c r="RC16" i="19"/>
  <c r="RC13" i="19"/>
  <c r="RC15" i="19"/>
  <c r="RC22" i="19"/>
  <c r="RC14" i="19"/>
  <c r="RC9" i="19"/>
  <c r="RC17" i="19"/>
  <c r="RC20" i="19"/>
  <c r="RC23" i="19"/>
  <c r="RC27" i="19"/>
  <c r="RC21" i="19"/>
  <c r="RC18" i="19"/>
  <c r="RC25" i="19"/>
  <c r="RC19" i="19"/>
  <c r="RC26" i="19"/>
  <c r="RC24" i="19"/>
  <c r="QA4" i="19"/>
  <c r="QA5" i="19"/>
  <c r="QA7" i="19"/>
  <c r="QA8" i="19"/>
  <c r="QA10" i="19"/>
  <c r="QA6" i="19"/>
  <c r="QA11" i="19"/>
  <c r="QA12" i="19"/>
  <c r="QA16" i="19"/>
  <c r="QA13" i="19"/>
  <c r="QA15" i="19"/>
  <c r="QA22" i="19"/>
  <c r="QA14" i="19"/>
  <c r="QA9" i="19"/>
  <c r="QA17" i="19"/>
  <c r="QA20" i="19"/>
  <c r="QA23" i="19"/>
  <c r="QA27" i="19"/>
  <c r="QA21" i="19"/>
  <c r="QA18" i="19"/>
  <c r="QA25" i="19"/>
  <c r="QA19" i="19"/>
  <c r="QA26" i="19"/>
  <c r="QA24" i="19"/>
  <c r="OY4" i="19"/>
  <c r="OY5" i="19"/>
  <c r="OY7" i="19"/>
  <c r="OY8" i="19"/>
  <c r="OY10" i="19"/>
  <c r="OY6" i="19"/>
  <c r="OY11" i="19"/>
  <c r="OY12" i="19"/>
  <c r="OY16" i="19"/>
  <c r="OY13" i="19"/>
  <c r="OY15" i="19"/>
  <c r="OY22" i="19"/>
  <c r="OY14" i="19"/>
  <c r="OY9" i="19"/>
  <c r="OY17" i="19"/>
  <c r="OY20" i="19"/>
  <c r="OY23" i="19"/>
  <c r="OY27" i="19"/>
  <c r="OY21" i="19"/>
  <c r="OY18" i="19"/>
  <c r="OY25" i="19"/>
  <c r="OY19" i="19"/>
  <c r="OY26" i="19"/>
  <c r="OY24" i="19"/>
  <c r="NW4" i="19"/>
  <c r="NW5" i="19"/>
  <c r="NW7" i="19"/>
  <c r="NW8" i="19"/>
  <c r="NW10" i="19"/>
  <c r="NW6" i="19"/>
  <c r="NW11" i="19"/>
  <c r="NW12" i="19"/>
  <c r="NW16" i="19"/>
  <c r="NW13" i="19"/>
  <c r="NW15" i="19"/>
  <c r="NW22" i="19"/>
  <c r="NW14" i="19"/>
  <c r="NW9" i="19"/>
  <c r="NW17" i="19"/>
  <c r="NW20" i="19"/>
  <c r="NW23" i="19"/>
  <c r="NW27" i="19"/>
  <c r="NW21" i="19"/>
  <c r="NW18" i="19"/>
  <c r="NW25" i="19"/>
  <c r="NW19" i="19"/>
  <c r="NW26" i="19"/>
  <c r="NW24" i="19"/>
  <c r="MU4" i="19"/>
  <c r="MU5" i="19"/>
  <c r="MU7" i="19"/>
  <c r="MU8" i="19"/>
  <c r="MU10" i="19"/>
  <c r="MU6" i="19"/>
  <c r="MU11" i="19"/>
  <c r="MU12" i="19"/>
  <c r="MU16" i="19"/>
  <c r="MU13" i="19"/>
  <c r="MU15" i="19"/>
  <c r="MU22" i="19"/>
  <c r="MU14" i="19"/>
  <c r="MU9" i="19"/>
  <c r="MU17" i="19"/>
  <c r="MU20" i="19"/>
  <c r="MU23" i="19"/>
  <c r="MU27" i="19"/>
  <c r="MU21" i="19"/>
  <c r="MU18" i="19"/>
  <c r="MU25" i="19"/>
  <c r="MU19" i="19"/>
  <c r="MU26" i="19"/>
  <c r="MU24" i="19"/>
  <c r="LS4" i="19"/>
  <c r="LS5" i="19"/>
  <c r="LS7" i="19"/>
  <c r="LS8" i="19"/>
  <c r="LS10" i="19"/>
  <c r="LS6" i="19"/>
  <c r="LS11" i="19"/>
  <c r="LS12" i="19"/>
  <c r="LS16" i="19"/>
  <c r="LS13" i="19"/>
  <c r="LS15" i="19"/>
  <c r="LS22" i="19"/>
  <c r="LS14" i="19"/>
  <c r="LS9" i="19"/>
  <c r="LS17" i="19"/>
  <c r="LS20" i="19"/>
  <c r="LS23" i="19"/>
  <c r="LS27" i="19"/>
  <c r="LS21" i="19"/>
  <c r="LS18" i="19"/>
  <c r="LS25" i="19"/>
  <c r="LS19" i="19"/>
  <c r="LS26" i="19"/>
  <c r="LS24" i="19"/>
  <c r="KQ4" i="19"/>
  <c r="KQ5" i="19"/>
  <c r="KQ7" i="19"/>
  <c r="KQ8" i="19"/>
  <c r="KQ10" i="19"/>
  <c r="KQ6" i="19"/>
  <c r="KQ11" i="19"/>
  <c r="KQ12" i="19"/>
  <c r="KQ16" i="19"/>
  <c r="KQ13" i="19"/>
  <c r="KQ15" i="19"/>
  <c r="KQ22" i="19"/>
  <c r="KQ14" i="19"/>
  <c r="KQ9" i="19"/>
  <c r="KQ17" i="19"/>
  <c r="KQ20" i="19"/>
  <c r="KQ23" i="19"/>
  <c r="KQ27" i="19"/>
  <c r="KQ21" i="19"/>
  <c r="KQ18" i="19"/>
  <c r="KQ25" i="19"/>
  <c r="KQ19" i="19"/>
  <c r="KQ26" i="19"/>
  <c r="KQ24" i="19"/>
  <c r="JO4" i="19"/>
  <c r="JO5" i="19"/>
  <c r="JO7" i="19"/>
  <c r="JO8" i="19"/>
  <c r="JO10" i="19"/>
  <c r="JO6" i="19"/>
  <c r="JO11" i="19"/>
  <c r="JO12" i="19"/>
  <c r="JO16" i="19"/>
  <c r="JO13" i="19"/>
  <c r="JO15" i="19"/>
  <c r="JO22" i="19"/>
  <c r="JO14" i="19"/>
  <c r="JO9" i="19"/>
  <c r="JO17" i="19"/>
  <c r="JO20" i="19"/>
  <c r="JO23" i="19"/>
  <c r="JO27" i="19"/>
  <c r="JO21" i="19"/>
  <c r="JO18" i="19"/>
  <c r="JO25" i="19"/>
  <c r="JO19" i="19"/>
  <c r="JO26" i="19"/>
  <c r="JO24" i="19"/>
  <c r="IM4" i="19"/>
  <c r="IM5" i="19"/>
  <c r="IM7" i="19"/>
  <c r="IM8" i="19"/>
  <c r="IM10" i="19"/>
  <c r="IM6" i="19"/>
  <c r="IM11" i="19"/>
  <c r="IM12" i="19"/>
  <c r="IM16" i="19"/>
  <c r="IM13" i="19"/>
  <c r="IM15" i="19"/>
  <c r="IM22" i="19"/>
  <c r="IM14" i="19"/>
  <c r="IM9" i="19"/>
  <c r="IM17" i="19"/>
  <c r="IM20" i="19"/>
  <c r="IM23" i="19"/>
  <c r="IM27" i="19"/>
  <c r="IM21" i="19"/>
  <c r="IM18" i="19"/>
  <c r="IM25" i="19"/>
  <c r="IM19" i="19"/>
  <c r="IM26" i="19"/>
  <c r="IM24" i="19"/>
  <c r="HK4" i="19"/>
  <c r="HK5" i="19"/>
  <c r="HK7" i="19"/>
  <c r="HK8" i="19"/>
  <c r="HK10" i="19"/>
  <c r="HK6" i="19"/>
  <c r="HK11" i="19"/>
  <c r="HK12" i="19"/>
  <c r="HK16" i="19"/>
  <c r="HK13" i="19"/>
  <c r="HK15" i="19"/>
  <c r="HK22" i="19"/>
  <c r="HK14" i="19"/>
  <c r="HK9" i="19"/>
  <c r="HK17" i="19"/>
  <c r="HK20" i="19"/>
  <c r="HK23" i="19"/>
  <c r="HK27" i="19"/>
  <c r="HK21" i="19"/>
  <c r="HK18" i="19"/>
  <c r="HK25" i="19"/>
  <c r="HK19" i="19"/>
  <c r="HK26" i="19"/>
  <c r="HK24" i="19"/>
  <c r="GI4" i="19"/>
  <c r="GI5" i="19"/>
  <c r="GI7" i="19"/>
  <c r="GI8" i="19"/>
  <c r="GI10" i="19"/>
  <c r="GI6" i="19"/>
  <c r="GI11" i="19"/>
  <c r="GI12" i="19"/>
  <c r="GI16" i="19"/>
  <c r="GI13" i="19"/>
  <c r="GI15" i="19"/>
  <c r="GI22" i="19"/>
  <c r="GI14" i="19"/>
  <c r="GI9" i="19"/>
  <c r="GI17" i="19"/>
  <c r="GI20" i="19"/>
  <c r="GI23" i="19"/>
  <c r="GI27" i="19"/>
  <c r="GI21" i="19"/>
  <c r="GI18" i="19"/>
  <c r="GI25" i="19"/>
  <c r="GI19" i="19"/>
  <c r="GI26" i="19"/>
  <c r="GI24" i="19"/>
  <c r="FG4" i="19"/>
  <c r="FG5" i="19"/>
  <c r="FG7" i="19"/>
  <c r="FG8" i="19"/>
  <c r="FG10" i="19"/>
  <c r="FG6" i="19"/>
  <c r="FG11" i="19"/>
  <c r="FG12" i="19"/>
  <c r="FG16" i="19"/>
  <c r="FG13" i="19"/>
  <c r="FG15" i="19"/>
  <c r="FG22" i="19"/>
  <c r="FG14" i="19"/>
  <c r="FG9" i="19"/>
  <c r="FG17" i="19"/>
  <c r="FG20" i="19"/>
  <c r="FG23" i="19"/>
  <c r="FG27" i="19"/>
  <c r="FG21" i="19"/>
  <c r="FG18" i="19"/>
  <c r="FG25" i="19"/>
  <c r="FG19" i="19"/>
  <c r="FG26" i="19"/>
  <c r="FG24" i="19"/>
  <c r="EE4" i="19"/>
  <c r="EE5" i="19"/>
  <c r="EE7" i="19"/>
  <c r="EE8" i="19"/>
  <c r="EE10" i="19"/>
  <c r="EE6" i="19"/>
  <c r="EE11" i="19"/>
  <c r="EE12" i="19"/>
  <c r="EE16" i="19"/>
  <c r="EE13" i="19"/>
  <c r="EE15" i="19"/>
  <c r="EE22" i="19"/>
  <c r="EE14" i="19"/>
  <c r="EE9" i="19"/>
  <c r="EE17" i="19"/>
  <c r="EE20" i="19"/>
  <c r="EE23" i="19"/>
  <c r="EE27" i="19"/>
  <c r="EE21" i="19"/>
  <c r="EE18" i="19"/>
  <c r="EE25" i="19"/>
  <c r="EE19" i="19"/>
  <c r="EE26" i="19"/>
  <c r="EE24" i="19"/>
  <c r="SE6" i="27"/>
  <c r="SE5" i="27"/>
  <c r="SE4" i="27"/>
  <c r="SE9" i="27"/>
  <c r="SE7" i="27"/>
  <c r="SE13" i="27"/>
  <c r="SE12" i="27"/>
  <c r="SE10" i="27"/>
  <c r="SE15" i="27"/>
  <c r="SE11" i="27"/>
  <c r="SE14" i="27"/>
  <c r="SE16" i="27"/>
  <c r="SE8" i="27"/>
  <c r="RC6" i="27"/>
  <c r="RC5" i="27"/>
  <c r="RC4" i="27"/>
  <c r="RC9" i="27"/>
  <c r="RC7" i="27"/>
  <c r="RC13" i="27"/>
  <c r="RC12" i="27"/>
  <c r="RC10" i="27"/>
  <c r="RC15" i="27"/>
  <c r="RC11" i="27"/>
  <c r="RC14" i="27"/>
  <c r="RC16" i="27"/>
  <c r="RC8" i="27"/>
  <c r="QA6" i="27"/>
  <c r="QA5" i="27"/>
  <c r="QA4" i="27"/>
  <c r="QA9" i="27"/>
  <c r="QA7" i="27"/>
  <c r="QA13" i="27"/>
  <c r="QA12" i="27"/>
  <c r="QA10" i="27"/>
  <c r="QA15" i="27"/>
  <c r="QA11" i="27"/>
  <c r="QA14" i="27"/>
  <c r="QA16" i="27"/>
  <c r="QA8" i="27"/>
  <c r="OY6" i="27"/>
  <c r="OY5" i="27"/>
  <c r="OY4" i="27"/>
  <c r="OY9" i="27"/>
  <c r="OY7" i="27"/>
  <c r="OY13" i="27"/>
  <c r="OY12" i="27"/>
  <c r="OY10" i="27"/>
  <c r="OY15" i="27"/>
  <c r="OY11" i="27"/>
  <c r="OY14" i="27"/>
  <c r="OY16" i="27"/>
  <c r="OY8" i="27"/>
  <c r="NW6" i="27"/>
  <c r="NW5" i="27"/>
  <c r="NW4" i="27"/>
  <c r="NW9" i="27"/>
  <c r="NW7" i="27"/>
  <c r="NW13" i="27"/>
  <c r="NW12" i="27"/>
  <c r="NW10" i="27"/>
  <c r="NW15" i="27"/>
  <c r="NW11" i="27"/>
  <c r="NW14" i="27"/>
  <c r="NW16" i="27"/>
  <c r="NW8" i="27"/>
  <c r="MU6" i="27"/>
  <c r="MU5" i="27"/>
  <c r="MU4" i="27"/>
  <c r="MU9" i="27"/>
  <c r="MU7" i="27"/>
  <c r="MU13" i="27"/>
  <c r="MU12" i="27"/>
  <c r="MU10" i="27"/>
  <c r="MU15" i="27"/>
  <c r="MU11" i="27"/>
  <c r="MU14" i="27"/>
  <c r="MU16" i="27"/>
  <c r="MU8" i="27"/>
  <c r="LS6" i="27"/>
  <c r="LS5" i="27"/>
  <c r="LS4" i="27"/>
  <c r="LS9" i="27"/>
  <c r="LS7" i="27"/>
  <c r="LS13" i="27"/>
  <c r="LS12" i="27"/>
  <c r="LS10" i="27"/>
  <c r="LS15" i="27"/>
  <c r="LS11" i="27"/>
  <c r="LS16" i="27"/>
  <c r="LS14" i="27"/>
  <c r="LS8" i="27"/>
  <c r="KQ6" i="27"/>
  <c r="KQ5" i="27"/>
  <c r="KQ4" i="27"/>
  <c r="KQ9" i="27"/>
  <c r="KQ7" i="27"/>
  <c r="KQ13" i="27"/>
  <c r="KQ12" i="27"/>
  <c r="KQ10" i="27"/>
  <c r="KQ15" i="27"/>
  <c r="KQ11" i="27"/>
  <c r="KQ14" i="27"/>
  <c r="KQ16" i="27"/>
  <c r="KQ8" i="27"/>
  <c r="JO6" i="27"/>
  <c r="JO5" i="27"/>
  <c r="JO4" i="27"/>
  <c r="JO9" i="27"/>
  <c r="JO7" i="27"/>
  <c r="JO13" i="27"/>
  <c r="JO12" i="27"/>
  <c r="JO10" i="27"/>
  <c r="JO15" i="27"/>
  <c r="JO11" i="27"/>
  <c r="JO14" i="27"/>
  <c r="JO16" i="27"/>
  <c r="JO8" i="27"/>
  <c r="IM6" i="27"/>
  <c r="IM5" i="27"/>
  <c r="IM4" i="27"/>
  <c r="IM9" i="27"/>
  <c r="IM7" i="27"/>
  <c r="IM13" i="27"/>
  <c r="IM12" i="27"/>
  <c r="IM10" i="27"/>
  <c r="IM15" i="27"/>
  <c r="IM11" i="27"/>
  <c r="IM14" i="27"/>
  <c r="IM16" i="27"/>
  <c r="IM8" i="27"/>
  <c r="HK6" i="27"/>
  <c r="HK5" i="27"/>
  <c r="HK4" i="27"/>
  <c r="HK9" i="27"/>
  <c r="HK7" i="27"/>
  <c r="HK13" i="27"/>
  <c r="HK12" i="27"/>
  <c r="HK10" i="27"/>
  <c r="HK15" i="27"/>
  <c r="HK11" i="27"/>
  <c r="HK14" i="27"/>
  <c r="HK16" i="27"/>
  <c r="HK8" i="27"/>
  <c r="GI6" i="27"/>
  <c r="GI5" i="27"/>
  <c r="GI4" i="27"/>
  <c r="GI9" i="27"/>
  <c r="GI7" i="27"/>
  <c r="GI13" i="27"/>
  <c r="GI12" i="27"/>
  <c r="GI10" i="27"/>
  <c r="GI15" i="27"/>
  <c r="GI11" i="27"/>
  <c r="GI14" i="27"/>
  <c r="GI16" i="27"/>
  <c r="GI8" i="27"/>
  <c r="FG6" i="27"/>
  <c r="FG5" i="27"/>
  <c r="FG4" i="27"/>
  <c r="FG9" i="27"/>
  <c r="FG7" i="27"/>
  <c r="FG13" i="27"/>
  <c r="FG12" i="27"/>
  <c r="FG10" i="27"/>
  <c r="FG15" i="27"/>
  <c r="FG11" i="27"/>
  <c r="FG14" i="27"/>
  <c r="FG16" i="27"/>
  <c r="FG8" i="27"/>
  <c r="EE6" i="27"/>
  <c r="EE5" i="27"/>
  <c r="EE4" i="27"/>
  <c r="EE9" i="27"/>
  <c r="EE7" i="27"/>
  <c r="EE13" i="27"/>
  <c r="EE12" i="27"/>
  <c r="EE10" i="27"/>
  <c r="EE15" i="27"/>
  <c r="EE11" i="27"/>
  <c r="EE14" i="27"/>
  <c r="EE16" i="27"/>
  <c r="EE8" i="27"/>
  <c r="TG8" i="27"/>
  <c r="SE4" i="26"/>
  <c r="SE7" i="26"/>
  <c r="SE5" i="26"/>
  <c r="SE6" i="26"/>
  <c r="SE9" i="26"/>
  <c r="SE8" i="26"/>
  <c r="SE11" i="26"/>
  <c r="SE10" i="26"/>
  <c r="RC4" i="26"/>
  <c r="RC7" i="26"/>
  <c r="RC5" i="26"/>
  <c r="RC6" i="26"/>
  <c r="RC9" i="26"/>
  <c r="RC8" i="26"/>
  <c r="RC11" i="26"/>
  <c r="RC10" i="26"/>
  <c r="QA4" i="26"/>
  <c r="QA7" i="26"/>
  <c r="QA5" i="26"/>
  <c r="QA6" i="26"/>
  <c r="QA9" i="26"/>
  <c r="QA8" i="26"/>
  <c r="QA11" i="26"/>
  <c r="QA10" i="26"/>
  <c r="OY4" i="26"/>
  <c r="OY7" i="26"/>
  <c r="OY5" i="26"/>
  <c r="OY6" i="26"/>
  <c r="OY9" i="26"/>
  <c r="OY8" i="26"/>
  <c r="OY11" i="26"/>
  <c r="OY10" i="26"/>
  <c r="NW4" i="26"/>
  <c r="NW7" i="26"/>
  <c r="NW5" i="26"/>
  <c r="NW6" i="26"/>
  <c r="NW9" i="26"/>
  <c r="NW8" i="26"/>
  <c r="NW11" i="26"/>
  <c r="NW10" i="26"/>
  <c r="MU4" i="26"/>
  <c r="MU7" i="26"/>
  <c r="MU5" i="26"/>
  <c r="MU6" i="26"/>
  <c r="MU9" i="26"/>
  <c r="MU8" i="26"/>
  <c r="MU11" i="26"/>
  <c r="MU10" i="26"/>
  <c r="LS4" i="26"/>
  <c r="LS7" i="26"/>
  <c r="LS5" i="26"/>
  <c r="LS6" i="26"/>
  <c r="LS9" i="26"/>
  <c r="LS8" i="26"/>
  <c r="LS11" i="26"/>
  <c r="LS10" i="26"/>
  <c r="KQ4" i="26"/>
  <c r="KQ7" i="26"/>
  <c r="KQ5" i="26"/>
  <c r="KQ6" i="26"/>
  <c r="KQ9" i="26"/>
  <c r="KQ8" i="26"/>
  <c r="KQ11" i="26"/>
  <c r="KQ10" i="26"/>
  <c r="JO4" i="26"/>
  <c r="JO7" i="26"/>
  <c r="JO5" i="26"/>
  <c r="JO6" i="26"/>
  <c r="JO9" i="26"/>
  <c r="JO8" i="26"/>
  <c r="JO11" i="26"/>
  <c r="JO10" i="26"/>
  <c r="IM4" i="26"/>
  <c r="IM7" i="26"/>
  <c r="IM5" i="26"/>
  <c r="IM6" i="26"/>
  <c r="IM9" i="26"/>
  <c r="IM8" i="26"/>
  <c r="IM11" i="26"/>
  <c r="IM10" i="26"/>
  <c r="HK4" i="26"/>
  <c r="HK7" i="26"/>
  <c r="HK5" i="26"/>
  <c r="HK6" i="26"/>
  <c r="HK9" i="26"/>
  <c r="HK8" i="26"/>
  <c r="HK11" i="26"/>
  <c r="HK10" i="26"/>
  <c r="FG4" i="26"/>
  <c r="FG7" i="26"/>
  <c r="FG5" i="26"/>
  <c r="FG6" i="26"/>
  <c r="FG9" i="26"/>
  <c r="FG8" i="26"/>
  <c r="FG11" i="26"/>
  <c r="FG10" i="26"/>
  <c r="EE4" i="26"/>
  <c r="EE7" i="26"/>
  <c r="EE5" i="26"/>
  <c r="EE6" i="26"/>
  <c r="EE9" i="26"/>
  <c r="EE8" i="26"/>
  <c r="EE11" i="26"/>
  <c r="EE10" i="26"/>
  <c r="DC17" i="21"/>
  <c r="UL17" i="21"/>
  <c r="N17" i="21"/>
  <c r="O17" i="21" s="1"/>
  <c r="CZ17" i="21"/>
  <c r="P17" i="21"/>
  <c r="DF17" i="21" s="1"/>
  <c r="BW17" i="21"/>
  <c r="L17" i="21"/>
  <c r="DD17" i="21" s="1"/>
  <c r="UH17" i="21"/>
  <c r="UG17" i="21"/>
  <c r="AT17" i="21"/>
  <c r="J17" i="21"/>
  <c r="K17" i="21" s="1"/>
  <c r="UI17" i="21"/>
  <c r="TJ17" i="21"/>
  <c r="F17" i="21" s="1"/>
  <c r="AW17" i="21"/>
  <c r="UL8" i="27"/>
  <c r="DC8" i="27"/>
  <c r="N8" i="27"/>
  <c r="O8" i="27" s="1"/>
  <c r="CZ8" i="27"/>
  <c r="L8" i="27"/>
  <c r="DD8" i="27" s="1"/>
  <c r="UH8" i="27"/>
  <c r="UG8" i="27"/>
  <c r="UK8" i="27"/>
  <c r="UF8" i="27"/>
  <c r="BZ8" i="27"/>
  <c r="J8" i="27"/>
  <c r="K8" i="27" s="1"/>
  <c r="AT8" i="27"/>
  <c r="DF8" i="27"/>
  <c r="UI8" i="27"/>
  <c r="TJ8" i="27"/>
  <c r="F8" i="27" s="1"/>
  <c r="AW8" i="27"/>
  <c r="UL10" i="26"/>
  <c r="TG10" i="26"/>
  <c r="DC10" i="26"/>
  <c r="P10" i="26"/>
  <c r="Q10" i="26" s="1"/>
  <c r="UH10" i="26"/>
  <c r="UG10" i="26"/>
  <c r="L10" i="26"/>
  <c r="DD10" i="26" s="1"/>
  <c r="UF10" i="26"/>
  <c r="BZ10" i="26"/>
  <c r="J10" i="26"/>
  <c r="K10" i="26" s="1"/>
  <c r="UI10" i="26"/>
  <c r="TJ10" i="26"/>
  <c r="G10" i="26" s="1"/>
  <c r="F10" i="26"/>
  <c r="AW10" i="26"/>
  <c r="UJ10" i="26" l="1"/>
  <c r="UJ8" i="27"/>
  <c r="O10" i="26"/>
  <c r="DE17" i="21"/>
  <c r="R17" i="21" s="1"/>
  <c r="S17" i="21" s="1"/>
  <c r="DE8" i="27"/>
  <c r="R8" i="27" s="1"/>
  <c r="S8" i="27" s="1"/>
  <c r="I8" i="27"/>
  <c r="I10" i="26"/>
  <c r="H10" i="26" s="1"/>
  <c r="A10" i="26" s="1" a="1"/>
  <c r="A10" i="26" s="1"/>
  <c r="M17" i="21"/>
  <c r="Q17" i="21"/>
  <c r="UM17" i="21"/>
  <c r="I17" i="21"/>
  <c r="UJ17" i="21"/>
  <c r="G17" i="21"/>
  <c r="UM8" i="27"/>
  <c r="G8" i="27"/>
  <c r="H8" i="27" s="1"/>
  <c r="M8" i="27"/>
  <c r="UM10" i="26"/>
  <c r="DF10" i="26"/>
  <c r="R10" i="26" s="1"/>
  <c r="M10" i="26"/>
  <c r="H17" i="21" l="1"/>
  <c r="A17" i="21" s="1" a="1"/>
  <c r="A17" i="21" s="1"/>
  <c r="E17" i="21"/>
  <c r="T17" i="21"/>
  <c r="T8" i="27"/>
  <c r="E8" i="27"/>
  <c r="S10" i="26"/>
  <c r="T10" i="26"/>
  <c r="E10" i="26"/>
  <c r="AO14" i="22" l="1"/>
  <c r="AP14" i="22"/>
  <c r="AQ14" i="22"/>
  <c r="AR14" i="22"/>
  <c r="AS14" i="22"/>
  <c r="AT14" i="22"/>
  <c r="AV14" i="22"/>
  <c r="AW14" i="22"/>
  <c r="AX14" i="22"/>
  <c r="BP14" i="22"/>
  <c r="BQ14" i="22"/>
  <c r="BR14" i="22"/>
  <c r="BS14" i="22"/>
  <c r="BT14" i="22"/>
  <c r="BU14" i="22"/>
  <c r="BW14" i="22"/>
  <c r="BX14" i="22"/>
  <c r="BY14" i="22"/>
  <c r="CQ14" i="22"/>
  <c r="CR14" i="22"/>
  <c r="CS14" i="22"/>
  <c r="CT14" i="22"/>
  <c r="CU14" i="22"/>
  <c r="CV14" i="22"/>
  <c r="CX14" i="22"/>
  <c r="CY14" i="22"/>
  <c r="CZ14" i="22"/>
  <c r="WF14" i="22"/>
  <c r="WG14" i="22"/>
  <c r="WH14" i="22"/>
  <c r="WI14" i="22"/>
  <c r="WJ14" i="22"/>
  <c r="WK14" i="22"/>
  <c r="WM14" i="22"/>
  <c r="WN14" i="22"/>
  <c r="WO14" i="22"/>
  <c r="WP14" i="22"/>
  <c r="WQ14" i="22"/>
  <c r="WR14" i="22"/>
  <c r="WT14" i="22"/>
  <c r="WU14" i="22"/>
  <c r="WV14" i="22"/>
  <c r="XJ14" i="22" s="1"/>
  <c r="WW14" i="22"/>
  <c r="XK14" i="22" s="1"/>
  <c r="WX14" i="22"/>
  <c r="WY14" i="22"/>
  <c r="WZ14" i="22"/>
  <c r="XA14" i="22"/>
  <c r="XM14" i="22" s="1"/>
  <c r="XB14" i="22"/>
  <c r="XN14" i="22" s="1"/>
  <c r="XC14" i="22"/>
  <c r="XD14" i="22"/>
  <c r="XE14" i="22"/>
  <c r="XF14" i="22"/>
  <c r="XQ14" i="22" s="1"/>
  <c r="XG14" i="22"/>
  <c r="XR14" i="22" s="1"/>
  <c r="XH14" i="22"/>
  <c r="BY22" i="21"/>
  <c r="BX22" i="21"/>
  <c r="BV22" i="21"/>
  <c r="BU22" i="21"/>
  <c r="BT22" i="21"/>
  <c r="BS22" i="21"/>
  <c r="BY14" i="21"/>
  <c r="BX14" i="21"/>
  <c r="BV14" i="21"/>
  <c r="BU14" i="21"/>
  <c r="BT14" i="21"/>
  <c r="BS14" i="21"/>
  <c r="BY18" i="21"/>
  <c r="BX18" i="21"/>
  <c r="BV18" i="21"/>
  <c r="BU18" i="21"/>
  <c r="BT18" i="21"/>
  <c r="BS18" i="21"/>
  <c r="BY12" i="21"/>
  <c r="BX12" i="21"/>
  <c r="BV12" i="21"/>
  <c r="BU12" i="21"/>
  <c r="BT12" i="21"/>
  <c r="BS12" i="21"/>
  <c r="BY19" i="21"/>
  <c r="BX19" i="21"/>
  <c r="BV19" i="21"/>
  <c r="BU19" i="21"/>
  <c r="BT19" i="21"/>
  <c r="BS19" i="21"/>
  <c r="BY15" i="21"/>
  <c r="BX15" i="21"/>
  <c r="BV15" i="21"/>
  <c r="BU15" i="21"/>
  <c r="BT15" i="21"/>
  <c r="BS15" i="21"/>
  <c r="BY20" i="21"/>
  <c r="BX20" i="21"/>
  <c r="BV20" i="21"/>
  <c r="BU20" i="21"/>
  <c r="BT20" i="21"/>
  <c r="BS20" i="21"/>
  <c r="BY21" i="21"/>
  <c r="BX21" i="21"/>
  <c r="BV21" i="21"/>
  <c r="BU21" i="21"/>
  <c r="BT21" i="21"/>
  <c r="BZ21" i="21" s="1"/>
  <c r="BS21" i="21"/>
  <c r="BY11" i="21"/>
  <c r="BX11" i="21"/>
  <c r="BV11" i="21"/>
  <c r="BU11" i="21"/>
  <c r="BT11" i="21"/>
  <c r="BS11" i="21"/>
  <c r="BY10" i="21"/>
  <c r="BX10" i="21"/>
  <c r="BV10" i="21"/>
  <c r="BU10" i="21"/>
  <c r="BT10" i="21"/>
  <c r="BS10" i="21"/>
  <c r="BY16" i="21"/>
  <c r="BX16" i="21"/>
  <c r="BV16" i="21"/>
  <c r="BU16" i="21"/>
  <c r="BT16" i="21"/>
  <c r="BS16" i="21"/>
  <c r="BY13" i="21"/>
  <c r="BX13" i="21"/>
  <c r="BV13" i="21"/>
  <c r="BU13" i="21"/>
  <c r="BT13" i="21"/>
  <c r="BZ13" i="21" s="1"/>
  <c r="BS13" i="21"/>
  <c r="BY8" i="21"/>
  <c r="BX8" i="21"/>
  <c r="BV8" i="21"/>
  <c r="BU8" i="21"/>
  <c r="BT8" i="21"/>
  <c r="BS8" i="21"/>
  <c r="BY7" i="21"/>
  <c r="BX7" i="21"/>
  <c r="BV7" i="21"/>
  <c r="BU7" i="21"/>
  <c r="BT7" i="21"/>
  <c r="BS7" i="21"/>
  <c r="BY9" i="21"/>
  <c r="BX9" i="21"/>
  <c r="BV9" i="21"/>
  <c r="BU9" i="21"/>
  <c r="BT9" i="21"/>
  <c r="BS9" i="21"/>
  <c r="BY6" i="21"/>
  <c r="BX6" i="21"/>
  <c r="BV6" i="21"/>
  <c r="BU6" i="21"/>
  <c r="BT6" i="21"/>
  <c r="BZ6" i="21" s="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22" i="21"/>
  <c r="AU22" i="21"/>
  <c r="AS22" i="21"/>
  <c r="AR22" i="21"/>
  <c r="AQ22" i="21"/>
  <c r="AP22" i="21"/>
  <c r="AV14" i="21"/>
  <c r="AU14" i="21"/>
  <c r="AS14" i="21"/>
  <c r="AR14" i="21"/>
  <c r="AQ14" i="21"/>
  <c r="AW14" i="21" s="1"/>
  <c r="AP14" i="21"/>
  <c r="AV18" i="21"/>
  <c r="AU18" i="21"/>
  <c r="AS18" i="21"/>
  <c r="AR18" i="21"/>
  <c r="AQ18" i="21"/>
  <c r="AP18" i="21"/>
  <c r="AV12" i="21"/>
  <c r="AU12" i="21"/>
  <c r="AS12" i="21"/>
  <c r="AR12" i="21"/>
  <c r="AQ12" i="21"/>
  <c r="AP12" i="21"/>
  <c r="AV19" i="21"/>
  <c r="AU19" i="21"/>
  <c r="AS19" i="21"/>
  <c r="AR19" i="21"/>
  <c r="AQ19" i="21"/>
  <c r="AP19" i="21"/>
  <c r="AV15" i="21"/>
  <c r="AU15" i="21"/>
  <c r="AS15" i="21"/>
  <c r="AR15" i="21"/>
  <c r="AQ15" i="21"/>
  <c r="AW15" i="21" s="1"/>
  <c r="AP15" i="21"/>
  <c r="AV20" i="21"/>
  <c r="AU20" i="21"/>
  <c r="AS20" i="21"/>
  <c r="AR20" i="21"/>
  <c r="AQ20" i="21"/>
  <c r="AP20" i="21"/>
  <c r="AV21" i="21"/>
  <c r="AU21" i="21"/>
  <c r="AS21" i="21"/>
  <c r="AR21" i="21"/>
  <c r="AQ21" i="21"/>
  <c r="AP21" i="21"/>
  <c r="AV11" i="21"/>
  <c r="AU11" i="21"/>
  <c r="AS11" i="21"/>
  <c r="AR11" i="21"/>
  <c r="AQ11" i="21"/>
  <c r="AP11" i="21"/>
  <c r="AV10" i="21"/>
  <c r="AU10" i="21"/>
  <c r="AS10" i="21"/>
  <c r="AR10" i="21"/>
  <c r="AQ10" i="21"/>
  <c r="AW10" i="21" s="1"/>
  <c r="AP10" i="21"/>
  <c r="AV16" i="21"/>
  <c r="AU16" i="21"/>
  <c r="AS16" i="21"/>
  <c r="AR16" i="21"/>
  <c r="AQ16" i="21"/>
  <c r="AP16" i="21"/>
  <c r="AV13" i="21"/>
  <c r="AU13" i="21"/>
  <c r="AS13" i="21"/>
  <c r="AR13" i="21"/>
  <c r="AQ13" i="21"/>
  <c r="AP13" i="21"/>
  <c r="AV8" i="21"/>
  <c r="AU8" i="21"/>
  <c r="AS8" i="21"/>
  <c r="AR8" i="21"/>
  <c r="AQ8" i="21"/>
  <c r="AP8" i="21"/>
  <c r="AV7" i="21"/>
  <c r="AU7" i="21"/>
  <c r="AS7" i="21"/>
  <c r="AR7" i="21"/>
  <c r="AQ7" i="21"/>
  <c r="AW7" i="21" s="1"/>
  <c r="AP7" i="21"/>
  <c r="AV9" i="21"/>
  <c r="AU9" i="21"/>
  <c r="AS9" i="21"/>
  <c r="AR9" i="21"/>
  <c r="AQ9" i="21"/>
  <c r="AP9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W4" i="21" s="1"/>
  <c r="AP4" i="21"/>
  <c r="BY24" i="19"/>
  <c r="BX24" i="19"/>
  <c r="BV24" i="19"/>
  <c r="BU24" i="19"/>
  <c r="BT24" i="19"/>
  <c r="BS24" i="19"/>
  <c r="BY26" i="19"/>
  <c r="BX26" i="19"/>
  <c r="BV26" i="19"/>
  <c r="BU26" i="19"/>
  <c r="BT26" i="19"/>
  <c r="BS26" i="19"/>
  <c r="BY19" i="19"/>
  <c r="BX19" i="19"/>
  <c r="BV19" i="19"/>
  <c r="BU19" i="19"/>
  <c r="BT19" i="19"/>
  <c r="BS19" i="19"/>
  <c r="BY25" i="19"/>
  <c r="BX25" i="19"/>
  <c r="BV25" i="19"/>
  <c r="BU25" i="19"/>
  <c r="BT25" i="19"/>
  <c r="BS25" i="19"/>
  <c r="BY18" i="19"/>
  <c r="BX18" i="19"/>
  <c r="BV18" i="19"/>
  <c r="BU18" i="19"/>
  <c r="BT18" i="19"/>
  <c r="BS18" i="19"/>
  <c r="BY21" i="19"/>
  <c r="BX21" i="19"/>
  <c r="BV21" i="19"/>
  <c r="BU21" i="19"/>
  <c r="BT21" i="19"/>
  <c r="BS21" i="19"/>
  <c r="BY27" i="19"/>
  <c r="BX27" i="19"/>
  <c r="BV27" i="19"/>
  <c r="BU27" i="19"/>
  <c r="BT27" i="19"/>
  <c r="BS27" i="19"/>
  <c r="BY23" i="19"/>
  <c r="BX23" i="19"/>
  <c r="BV23" i="19"/>
  <c r="BU23" i="19"/>
  <c r="BT23" i="19"/>
  <c r="BS23" i="19"/>
  <c r="BY20" i="19"/>
  <c r="BX20" i="19"/>
  <c r="BV20" i="19"/>
  <c r="BU20" i="19"/>
  <c r="BT20" i="19"/>
  <c r="BS20" i="19"/>
  <c r="BY17" i="19"/>
  <c r="BX17" i="19"/>
  <c r="BV17" i="19"/>
  <c r="BU17" i="19"/>
  <c r="BT17" i="19"/>
  <c r="BS17" i="19"/>
  <c r="BY9" i="19"/>
  <c r="BX9" i="19"/>
  <c r="BV9" i="19"/>
  <c r="BU9" i="19"/>
  <c r="BT9" i="19"/>
  <c r="BS9" i="19"/>
  <c r="BY14" i="19"/>
  <c r="BX14" i="19"/>
  <c r="BV14" i="19"/>
  <c r="BU14" i="19"/>
  <c r="BT14" i="19"/>
  <c r="BS14" i="19"/>
  <c r="BY22" i="19"/>
  <c r="BX22" i="19"/>
  <c r="BV22" i="19"/>
  <c r="BU22" i="19"/>
  <c r="BT22" i="19"/>
  <c r="BS22" i="19"/>
  <c r="BY15" i="19"/>
  <c r="BX15" i="19"/>
  <c r="BV15" i="19"/>
  <c r="BU15" i="19"/>
  <c r="BT15" i="19"/>
  <c r="BS15" i="19"/>
  <c r="BY13" i="19"/>
  <c r="BX13" i="19"/>
  <c r="BV13" i="19"/>
  <c r="BU13" i="19"/>
  <c r="BT13" i="19"/>
  <c r="BS13" i="19"/>
  <c r="BY16" i="19"/>
  <c r="BX16" i="19"/>
  <c r="BV16" i="19"/>
  <c r="BU16" i="19"/>
  <c r="BT16" i="19"/>
  <c r="BS16" i="19"/>
  <c r="BY12" i="19"/>
  <c r="BX12" i="19"/>
  <c r="BV12" i="19"/>
  <c r="BU12" i="19"/>
  <c r="BT12" i="19"/>
  <c r="BS12" i="19"/>
  <c r="BY11" i="19"/>
  <c r="BX11" i="19"/>
  <c r="BV11" i="19"/>
  <c r="BU11" i="19"/>
  <c r="BT11" i="19"/>
  <c r="BS11" i="19"/>
  <c r="BY6" i="19"/>
  <c r="BX6" i="19"/>
  <c r="BV6" i="19"/>
  <c r="BU6" i="19"/>
  <c r="BT6" i="19"/>
  <c r="BS6" i="19"/>
  <c r="BY10" i="19"/>
  <c r="BX10" i="19"/>
  <c r="BV10" i="19"/>
  <c r="BU10" i="19"/>
  <c r="BT10" i="19"/>
  <c r="BS10" i="19"/>
  <c r="BY8" i="19"/>
  <c r="BX8" i="19"/>
  <c r="BV8" i="19"/>
  <c r="BU8" i="19"/>
  <c r="BT8" i="19"/>
  <c r="BS8" i="19"/>
  <c r="BY7" i="19"/>
  <c r="BX7" i="19"/>
  <c r="BV7" i="19"/>
  <c r="BU7" i="19"/>
  <c r="BT7" i="19"/>
  <c r="BS7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24" i="19"/>
  <c r="AU24" i="19"/>
  <c r="AS24" i="19"/>
  <c r="AR24" i="19"/>
  <c r="AQ24" i="19"/>
  <c r="AP24" i="19"/>
  <c r="AV26" i="19"/>
  <c r="AU26" i="19"/>
  <c r="AS26" i="19"/>
  <c r="AR26" i="19"/>
  <c r="AQ26" i="19"/>
  <c r="AP26" i="19"/>
  <c r="AV19" i="19"/>
  <c r="AU19" i="19"/>
  <c r="AS19" i="19"/>
  <c r="AR19" i="19"/>
  <c r="AQ19" i="19"/>
  <c r="AP19" i="19"/>
  <c r="AV25" i="19"/>
  <c r="AU25" i="19"/>
  <c r="AS25" i="19"/>
  <c r="AR25" i="19"/>
  <c r="AQ25" i="19"/>
  <c r="AP25" i="19"/>
  <c r="AV18" i="19"/>
  <c r="AU18" i="19"/>
  <c r="AS18" i="19"/>
  <c r="AR18" i="19"/>
  <c r="AQ18" i="19"/>
  <c r="AP18" i="19"/>
  <c r="AV21" i="19"/>
  <c r="AU21" i="19"/>
  <c r="AS21" i="19"/>
  <c r="AR21" i="19"/>
  <c r="AQ21" i="19"/>
  <c r="AP21" i="19"/>
  <c r="AV27" i="19"/>
  <c r="AU27" i="19"/>
  <c r="AS27" i="19"/>
  <c r="AR27" i="19"/>
  <c r="AQ27" i="19"/>
  <c r="AP27" i="19"/>
  <c r="AV23" i="19"/>
  <c r="AU23" i="19"/>
  <c r="AS23" i="19"/>
  <c r="AR23" i="19"/>
  <c r="AQ23" i="19"/>
  <c r="AP23" i="19"/>
  <c r="AV20" i="19"/>
  <c r="AU20" i="19"/>
  <c r="AS20" i="19"/>
  <c r="AR20" i="19"/>
  <c r="AQ20" i="19"/>
  <c r="AP20" i="19"/>
  <c r="AV17" i="19"/>
  <c r="AU17" i="19"/>
  <c r="AS17" i="19"/>
  <c r="AR17" i="19"/>
  <c r="AQ17" i="19"/>
  <c r="AP17" i="19"/>
  <c r="AV9" i="19"/>
  <c r="AU9" i="19"/>
  <c r="AS9" i="19"/>
  <c r="AR9" i="19"/>
  <c r="AQ9" i="19"/>
  <c r="AP9" i="19"/>
  <c r="AV14" i="19"/>
  <c r="AU14" i="19"/>
  <c r="AS14" i="19"/>
  <c r="AR14" i="19"/>
  <c r="AQ14" i="19"/>
  <c r="AP14" i="19"/>
  <c r="AV22" i="19"/>
  <c r="AU22" i="19"/>
  <c r="AS22" i="19"/>
  <c r="AR22" i="19"/>
  <c r="AQ22" i="19"/>
  <c r="AP22" i="19"/>
  <c r="AV15" i="19"/>
  <c r="AU15" i="19"/>
  <c r="AS15" i="19"/>
  <c r="AR15" i="19"/>
  <c r="AQ15" i="19"/>
  <c r="AP15" i="19"/>
  <c r="AV13" i="19"/>
  <c r="AU13" i="19"/>
  <c r="AS13" i="19"/>
  <c r="AR13" i="19"/>
  <c r="AQ13" i="19"/>
  <c r="AP13" i="19"/>
  <c r="AV16" i="19"/>
  <c r="AU16" i="19"/>
  <c r="AS16" i="19"/>
  <c r="AR16" i="19"/>
  <c r="AQ16" i="19"/>
  <c r="AP16" i="19"/>
  <c r="AV12" i="19"/>
  <c r="AU12" i="19"/>
  <c r="AS12" i="19"/>
  <c r="AR12" i="19"/>
  <c r="AQ12" i="19"/>
  <c r="AP12" i="19"/>
  <c r="AV11" i="19"/>
  <c r="AU11" i="19"/>
  <c r="AS11" i="19"/>
  <c r="AR11" i="19"/>
  <c r="AQ11" i="19"/>
  <c r="AP11" i="19"/>
  <c r="AV6" i="19"/>
  <c r="AU6" i="19"/>
  <c r="AS6" i="19"/>
  <c r="AR6" i="19"/>
  <c r="AQ6" i="19"/>
  <c r="AP6" i="19"/>
  <c r="AV10" i="19"/>
  <c r="AU10" i="19"/>
  <c r="AS10" i="19"/>
  <c r="AR10" i="19"/>
  <c r="AQ10" i="19"/>
  <c r="AP10" i="19"/>
  <c r="AV8" i="19"/>
  <c r="AU8" i="19"/>
  <c r="AS8" i="19"/>
  <c r="AR8" i="19"/>
  <c r="AQ8" i="19"/>
  <c r="AP8" i="19"/>
  <c r="AV7" i="19"/>
  <c r="AU7" i="19"/>
  <c r="AS7" i="19"/>
  <c r="AR7" i="19"/>
  <c r="AQ7" i="19"/>
  <c r="AP7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16" i="27"/>
  <c r="BX16" i="27"/>
  <c r="BV16" i="27"/>
  <c r="BU16" i="27"/>
  <c r="BT16" i="27"/>
  <c r="BS16" i="27"/>
  <c r="BY14" i="27"/>
  <c r="BX14" i="27"/>
  <c r="BV14" i="27"/>
  <c r="BU14" i="27"/>
  <c r="BT14" i="27"/>
  <c r="BS14" i="27"/>
  <c r="BY11" i="27"/>
  <c r="BX11" i="27"/>
  <c r="BV11" i="27"/>
  <c r="BU11" i="27"/>
  <c r="BT11" i="27"/>
  <c r="BS11" i="27"/>
  <c r="BY15" i="27"/>
  <c r="BX15" i="27"/>
  <c r="BV15" i="27"/>
  <c r="BU15" i="27"/>
  <c r="BT15" i="27"/>
  <c r="BS15" i="27"/>
  <c r="BY10" i="27"/>
  <c r="BX10" i="27"/>
  <c r="BV10" i="27"/>
  <c r="BU10" i="27"/>
  <c r="BT10" i="27"/>
  <c r="BS10" i="27"/>
  <c r="BY12" i="27"/>
  <c r="BX12" i="27"/>
  <c r="BV12" i="27"/>
  <c r="BU12" i="27"/>
  <c r="BT12" i="27"/>
  <c r="BS12" i="27"/>
  <c r="BY13" i="27"/>
  <c r="BX13" i="27"/>
  <c r="BV13" i="27"/>
  <c r="BU13" i="27"/>
  <c r="BT13" i="27"/>
  <c r="BS13" i="27"/>
  <c r="BY7" i="27"/>
  <c r="BX7" i="27"/>
  <c r="BV7" i="27"/>
  <c r="BU7" i="27"/>
  <c r="BT7" i="27"/>
  <c r="BS7" i="27"/>
  <c r="BY9" i="27"/>
  <c r="BX9" i="27"/>
  <c r="BV9" i="27"/>
  <c r="BU9" i="27"/>
  <c r="BT9" i="27"/>
  <c r="BS9" i="27"/>
  <c r="BY4" i="27"/>
  <c r="BX4" i="27"/>
  <c r="BV4" i="27"/>
  <c r="BU4" i="27"/>
  <c r="BT4" i="27"/>
  <c r="BS4" i="27"/>
  <c r="BY5" i="27"/>
  <c r="BX5" i="27"/>
  <c r="BV5" i="27"/>
  <c r="BU5" i="27"/>
  <c r="BT5" i="27"/>
  <c r="BS5" i="27"/>
  <c r="BY6" i="27"/>
  <c r="BX6" i="27"/>
  <c r="BV6" i="27"/>
  <c r="BU6" i="27"/>
  <c r="BT6" i="27"/>
  <c r="BS6" i="27"/>
  <c r="AV16" i="27"/>
  <c r="AU16" i="27"/>
  <c r="AS16" i="27"/>
  <c r="AR16" i="27"/>
  <c r="AQ16" i="27"/>
  <c r="AP16" i="27"/>
  <c r="AV14" i="27"/>
  <c r="AU14" i="27"/>
  <c r="AS14" i="27"/>
  <c r="AR14" i="27"/>
  <c r="AQ14" i="27"/>
  <c r="AP14" i="27"/>
  <c r="AV11" i="27"/>
  <c r="AU11" i="27"/>
  <c r="AS11" i="27"/>
  <c r="AR11" i="27"/>
  <c r="AQ11" i="27"/>
  <c r="AP11" i="27"/>
  <c r="AV15" i="27"/>
  <c r="AU15" i="27"/>
  <c r="AS15" i="27"/>
  <c r="AR15" i="27"/>
  <c r="AQ15" i="27"/>
  <c r="AP15" i="27"/>
  <c r="AV10" i="27"/>
  <c r="AU10" i="27"/>
  <c r="AS10" i="27"/>
  <c r="AR10" i="27"/>
  <c r="AQ10" i="27"/>
  <c r="AP10" i="27"/>
  <c r="AV12" i="27"/>
  <c r="AU12" i="27"/>
  <c r="AS12" i="27"/>
  <c r="AR12" i="27"/>
  <c r="AQ12" i="27"/>
  <c r="AP12" i="27"/>
  <c r="AV13" i="27"/>
  <c r="AU13" i="27"/>
  <c r="AS13" i="27"/>
  <c r="AR13" i="27"/>
  <c r="AQ13" i="27"/>
  <c r="AP13" i="27"/>
  <c r="AV7" i="27"/>
  <c r="AU7" i="27"/>
  <c r="AS7" i="27"/>
  <c r="AR7" i="27"/>
  <c r="AQ7" i="27"/>
  <c r="AP7" i="27"/>
  <c r="AV9" i="27"/>
  <c r="AU9" i="27"/>
  <c r="AS9" i="27"/>
  <c r="AR9" i="27"/>
  <c r="AQ9" i="27"/>
  <c r="AP9" i="27"/>
  <c r="AV4" i="27"/>
  <c r="AU4" i="27"/>
  <c r="AS4" i="27"/>
  <c r="AR4" i="27"/>
  <c r="AQ4" i="27"/>
  <c r="AP4" i="27"/>
  <c r="AV5" i="27"/>
  <c r="AU5" i="27"/>
  <c r="AS5" i="27"/>
  <c r="AR5" i="27"/>
  <c r="AQ5" i="27"/>
  <c r="AP5" i="27"/>
  <c r="AV6" i="27"/>
  <c r="AU6" i="27"/>
  <c r="AS6" i="27"/>
  <c r="AR6" i="27"/>
  <c r="AQ6" i="27"/>
  <c r="AP6" i="27"/>
  <c r="BY11" i="26"/>
  <c r="BX11" i="26"/>
  <c r="BV11" i="26"/>
  <c r="BU11" i="26"/>
  <c r="BT11" i="26"/>
  <c r="BS11" i="26"/>
  <c r="BY8" i="26"/>
  <c r="BX8" i="26"/>
  <c r="BV8" i="26"/>
  <c r="BU8" i="26"/>
  <c r="BT8" i="26"/>
  <c r="BS8" i="26"/>
  <c r="BY9" i="26"/>
  <c r="BX9" i="26"/>
  <c r="BV9" i="26"/>
  <c r="BU9" i="26"/>
  <c r="BT9" i="26"/>
  <c r="BS9" i="26"/>
  <c r="BY6" i="26"/>
  <c r="BX6" i="26"/>
  <c r="BV6" i="26"/>
  <c r="BU6" i="26"/>
  <c r="BT6" i="26"/>
  <c r="BS6" i="26"/>
  <c r="BY5" i="26"/>
  <c r="BX5" i="26"/>
  <c r="BV5" i="26"/>
  <c r="BU5" i="26"/>
  <c r="BT5" i="26"/>
  <c r="BS5" i="26"/>
  <c r="BY7" i="26"/>
  <c r="BX7" i="26"/>
  <c r="BV7" i="26"/>
  <c r="BU7" i="26"/>
  <c r="BT7" i="26"/>
  <c r="BS7" i="26"/>
  <c r="BY4" i="26"/>
  <c r="BX4" i="26"/>
  <c r="BV4" i="26"/>
  <c r="BU4" i="26"/>
  <c r="BT4" i="26"/>
  <c r="BS4" i="26"/>
  <c r="AV11" i="26"/>
  <c r="AU11" i="26"/>
  <c r="AS11" i="26"/>
  <c r="AR11" i="26"/>
  <c r="AQ11" i="26"/>
  <c r="AP11" i="26"/>
  <c r="AV8" i="26"/>
  <c r="AU8" i="26"/>
  <c r="AS8" i="26"/>
  <c r="AR8" i="26"/>
  <c r="AQ8" i="26"/>
  <c r="AP8" i="26"/>
  <c r="AV9" i="26"/>
  <c r="AU9" i="26"/>
  <c r="AS9" i="26"/>
  <c r="AR9" i="26"/>
  <c r="AQ9" i="26"/>
  <c r="AP9" i="26"/>
  <c r="AV6" i="26"/>
  <c r="AU6" i="26"/>
  <c r="AS6" i="26"/>
  <c r="AR6" i="26"/>
  <c r="AQ6" i="26"/>
  <c r="AP6" i="26"/>
  <c r="AV5" i="26"/>
  <c r="AU5" i="26"/>
  <c r="AS5" i="26"/>
  <c r="AR5" i="26"/>
  <c r="AQ5" i="26"/>
  <c r="AP5" i="26"/>
  <c r="AV7" i="26"/>
  <c r="AU7" i="26"/>
  <c r="AS7" i="26"/>
  <c r="AR7" i="26"/>
  <c r="AQ7" i="26"/>
  <c r="AP7" i="26"/>
  <c r="AV4" i="26"/>
  <c r="AU4" i="26"/>
  <c r="AS4" i="26"/>
  <c r="AR4" i="26"/>
  <c r="AQ4" i="26"/>
  <c r="AP4" i="26"/>
  <c r="BQ15" i="24"/>
  <c r="BP15" i="24"/>
  <c r="BO15" i="24"/>
  <c r="BM15" i="24"/>
  <c r="BL15" i="24"/>
  <c r="BK15" i="24"/>
  <c r="BJ15" i="24"/>
  <c r="BN15" i="24" s="1"/>
  <c r="BI15" i="24"/>
  <c r="BH15" i="24"/>
  <c r="BQ14" i="24"/>
  <c r="BP14" i="24"/>
  <c r="BO14" i="24"/>
  <c r="BM14" i="24"/>
  <c r="BL14" i="24"/>
  <c r="BK14" i="24"/>
  <c r="BJ14" i="24"/>
  <c r="BN14" i="24" s="1"/>
  <c r="BI14" i="24"/>
  <c r="BH14" i="24"/>
  <c r="BQ13" i="24"/>
  <c r="BP13" i="24"/>
  <c r="BO13" i="24"/>
  <c r="BM13" i="24"/>
  <c r="BL13" i="24"/>
  <c r="BK13" i="24"/>
  <c r="BJ13" i="24"/>
  <c r="BN13" i="24" s="1"/>
  <c r="BI13" i="24"/>
  <c r="BH13" i="24"/>
  <c r="BQ12" i="24"/>
  <c r="BP12" i="24"/>
  <c r="BO12" i="24"/>
  <c r="BM12" i="24"/>
  <c r="BL12" i="24"/>
  <c r="BK12" i="24"/>
  <c r="BJ12" i="24"/>
  <c r="BI12" i="24"/>
  <c r="BH12" i="24"/>
  <c r="BQ11" i="24"/>
  <c r="BP11" i="24"/>
  <c r="BO11" i="24"/>
  <c r="BM11" i="24"/>
  <c r="BL11" i="24"/>
  <c r="BK11" i="24"/>
  <c r="BJ11" i="24"/>
  <c r="BI11" i="24"/>
  <c r="BH11" i="24"/>
  <c r="BQ10" i="24"/>
  <c r="BP10" i="24"/>
  <c r="BO10" i="24"/>
  <c r="BM10" i="24"/>
  <c r="BL10" i="24"/>
  <c r="BK10" i="24"/>
  <c r="BJ10" i="24"/>
  <c r="BI10" i="24"/>
  <c r="BH10" i="24"/>
  <c r="BQ9" i="24"/>
  <c r="BP9" i="24"/>
  <c r="BO9" i="24"/>
  <c r="BM9" i="24"/>
  <c r="BL9" i="24"/>
  <c r="BK9" i="24"/>
  <c r="BJ9" i="24"/>
  <c r="BN9" i="24" s="1"/>
  <c r="BI9" i="24"/>
  <c r="BH9" i="24"/>
  <c r="BQ8" i="24"/>
  <c r="BP8" i="24"/>
  <c r="BO8" i="24"/>
  <c r="BM8" i="24"/>
  <c r="BL8" i="24"/>
  <c r="BK8" i="24"/>
  <c r="BJ8" i="24"/>
  <c r="BN8" i="24" s="1"/>
  <c r="BI8" i="24"/>
  <c r="BH8" i="24"/>
  <c r="BQ7" i="24"/>
  <c r="BP7" i="24"/>
  <c r="BO7" i="24"/>
  <c r="BM7" i="24"/>
  <c r="BL7" i="24"/>
  <c r="BK7" i="24"/>
  <c r="BJ7" i="24"/>
  <c r="BN7" i="24" s="1"/>
  <c r="BI7" i="24"/>
  <c r="BH7" i="24"/>
  <c r="BQ6" i="24"/>
  <c r="BP6" i="24"/>
  <c r="BO6" i="24"/>
  <c r="BM6" i="24"/>
  <c r="BL6" i="24"/>
  <c r="BK6" i="24"/>
  <c r="BJ6" i="24"/>
  <c r="BI6" i="24"/>
  <c r="BH6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I4" i="24"/>
  <c r="BH4" i="24"/>
  <c r="AP15" i="24"/>
  <c r="AO15" i="24"/>
  <c r="AN15" i="24"/>
  <c r="AL15" i="24"/>
  <c r="AK15" i="24"/>
  <c r="AJ15" i="24"/>
  <c r="AI15" i="24"/>
  <c r="AM15" i="24" s="1"/>
  <c r="AH15" i="24"/>
  <c r="AG15" i="24"/>
  <c r="AP14" i="24"/>
  <c r="AO14" i="24"/>
  <c r="AN14" i="24"/>
  <c r="AL14" i="24"/>
  <c r="AK14" i="24"/>
  <c r="AJ14" i="24"/>
  <c r="AI14" i="24"/>
  <c r="AM14" i="24" s="1"/>
  <c r="AH14" i="24"/>
  <c r="AG14" i="24"/>
  <c r="AP13" i="24"/>
  <c r="AO13" i="24"/>
  <c r="AN13" i="24"/>
  <c r="AL13" i="24"/>
  <c r="AK13" i="24"/>
  <c r="AJ13" i="24"/>
  <c r="AI13" i="24"/>
  <c r="AM13" i="24" s="1"/>
  <c r="AH13" i="24"/>
  <c r="AG13" i="24"/>
  <c r="AP12" i="24"/>
  <c r="AO12" i="24"/>
  <c r="AN12" i="24"/>
  <c r="AL12" i="24"/>
  <c r="AK12" i="24"/>
  <c r="AJ12" i="24"/>
  <c r="AI12" i="24"/>
  <c r="AM12" i="24" s="1"/>
  <c r="AH12" i="24"/>
  <c r="AG12" i="24"/>
  <c r="AP11" i="24"/>
  <c r="AO11" i="24"/>
  <c r="AN11" i="24"/>
  <c r="AL11" i="24"/>
  <c r="AK11" i="24"/>
  <c r="AJ11" i="24"/>
  <c r="AI11" i="24"/>
  <c r="AH11" i="24"/>
  <c r="AG11" i="24"/>
  <c r="AP10" i="24"/>
  <c r="AO10" i="24"/>
  <c r="AN10" i="24"/>
  <c r="AL10" i="24"/>
  <c r="AK10" i="24"/>
  <c r="AJ10" i="24"/>
  <c r="AI10" i="24"/>
  <c r="AH10" i="24"/>
  <c r="AG10" i="24"/>
  <c r="AP9" i="24"/>
  <c r="AO9" i="24"/>
  <c r="AN9" i="24"/>
  <c r="AL9" i="24"/>
  <c r="AK9" i="24"/>
  <c r="AJ9" i="24"/>
  <c r="AI9" i="24"/>
  <c r="AM9" i="24" s="1"/>
  <c r="AH9" i="24"/>
  <c r="AG9" i="24"/>
  <c r="AP8" i="24"/>
  <c r="AO8" i="24"/>
  <c r="AN8" i="24"/>
  <c r="AL8" i="24"/>
  <c r="AK8" i="24"/>
  <c r="AJ8" i="24"/>
  <c r="AI8" i="24"/>
  <c r="AM8" i="24" s="1"/>
  <c r="AH8" i="24"/>
  <c r="AG8" i="24"/>
  <c r="AP7" i="24"/>
  <c r="AO7" i="24"/>
  <c r="AN7" i="24"/>
  <c r="AL7" i="24"/>
  <c r="AK7" i="24"/>
  <c r="AJ7" i="24"/>
  <c r="AI7" i="24"/>
  <c r="AM7" i="24" s="1"/>
  <c r="AH7" i="24"/>
  <c r="AG7" i="24"/>
  <c r="AP6" i="24"/>
  <c r="AO6" i="24"/>
  <c r="AN6" i="24"/>
  <c r="AL6" i="24"/>
  <c r="AK6" i="24"/>
  <c r="AJ6" i="24"/>
  <c r="AI6" i="24"/>
  <c r="AH6" i="24"/>
  <c r="AG6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BQ18" i="23"/>
  <c r="BP18" i="23"/>
  <c r="BO18" i="23"/>
  <c r="BM18" i="23"/>
  <c r="BL18" i="23"/>
  <c r="BK18" i="23"/>
  <c r="BJ18" i="23"/>
  <c r="BI18" i="23"/>
  <c r="BH18" i="23"/>
  <c r="BQ17" i="23"/>
  <c r="BP17" i="23"/>
  <c r="BO17" i="23"/>
  <c r="BM17" i="23"/>
  <c r="BL17" i="23"/>
  <c r="BK17" i="23"/>
  <c r="BJ17" i="23"/>
  <c r="BN17" i="23" s="1"/>
  <c r="BI17" i="23"/>
  <c r="BH17" i="23"/>
  <c r="BQ16" i="23"/>
  <c r="BP16" i="23"/>
  <c r="BO16" i="23"/>
  <c r="BM16" i="23"/>
  <c r="BL16" i="23"/>
  <c r="BK16" i="23"/>
  <c r="BJ16" i="23"/>
  <c r="BI16" i="23"/>
  <c r="BH16" i="23"/>
  <c r="BQ15" i="23"/>
  <c r="BP15" i="23"/>
  <c r="BO15" i="23"/>
  <c r="BM15" i="23"/>
  <c r="BL15" i="23"/>
  <c r="BK15" i="23"/>
  <c r="BJ15" i="23"/>
  <c r="BN15" i="23" s="1"/>
  <c r="BI15" i="23"/>
  <c r="BH15" i="23"/>
  <c r="BQ14" i="23"/>
  <c r="BP14" i="23"/>
  <c r="BO14" i="23"/>
  <c r="BM14" i="23"/>
  <c r="BL14" i="23"/>
  <c r="BK14" i="23"/>
  <c r="BJ14" i="23"/>
  <c r="BI14" i="23"/>
  <c r="BH14" i="23"/>
  <c r="BQ13" i="23"/>
  <c r="BP13" i="23"/>
  <c r="BO13" i="23"/>
  <c r="BM13" i="23"/>
  <c r="BL13" i="23"/>
  <c r="BK13" i="23"/>
  <c r="BJ13" i="23"/>
  <c r="BN13" i="23" s="1"/>
  <c r="BI13" i="23"/>
  <c r="BH13" i="23"/>
  <c r="BQ12" i="23"/>
  <c r="BP12" i="23"/>
  <c r="BO12" i="23"/>
  <c r="BM12" i="23"/>
  <c r="BL12" i="23"/>
  <c r="BK12" i="23"/>
  <c r="BJ12" i="23"/>
  <c r="BN12" i="23" s="1"/>
  <c r="BI12" i="23"/>
  <c r="BH12" i="23"/>
  <c r="BQ11" i="23"/>
  <c r="BP11" i="23"/>
  <c r="BO11" i="23"/>
  <c r="BM11" i="23"/>
  <c r="BL11" i="23"/>
  <c r="BK11" i="23"/>
  <c r="BJ11" i="23"/>
  <c r="BN11" i="23" s="1"/>
  <c r="BI11" i="23"/>
  <c r="BH11" i="23"/>
  <c r="BQ10" i="23"/>
  <c r="BP10" i="23"/>
  <c r="BO10" i="23"/>
  <c r="BM10" i="23"/>
  <c r="BL10" i="23"/>
  <c r="BK10" i="23"/>
  <c r="BJ10" i="23"/>
  <c r="BI10" i="23"/>
  <c r="BH10" i="23"/>
  <c r="BQ9" i="23"/>
  <c r="BP9" i="23"/>
  <c r="BO9" i="23"/>
  <c r="BM9" i="23"/>
  <c r="BL9" i="23"/>
  <c r="BK9" i="23"/>
  <c r="BJ9" i="23"/>
  <c r="BI9" i="23"/>
  <c r="BH9" i="23"/>
  <c r="BQ8" i="23"/>
  <c r="BP8" i="23"/>
  <c r="BO8" i="23"/>
  <c r="BM8" i="23"/>
  <c r="BL8" i="23"/>
  <c r="BK8" i="23"/>
  <c r="BJ8" i="23"/>
  <c r="BI8" i="23"/>
  <c r="BH8" i="23"/>
  <c r="BQ7" i="23"/>
  <c r="BP7" i="23"/>
  <c r="BO7" i="23"/>
  <c r="BM7" i="23"/>
  <c r="BL7" i="23"/>
  <c r="BK7" i="23"/>
  <c r="BJ7" i="23"/>
  <c r="BN7" i="23" s="1"/>
  <c r="BI7" i="23"/>
  <c r="BH7" i="23"/>
  <c r="BQ6" i="23"/>
  <c r="BP6" i="23"/>
  <c r="BO6" i="23"/>
  <c r="BM6" i="23"/>
  <c r="BL6" i="23"/>
  <c r="BK6" i="23"/>
  <c r="BJ6" i="23"/>
  <c r="BI6" i="23"/>
  <c r="BH6" i="23"/>
  <c r="BQ5" i="23"/>
  <c r="BP5" i="23"/>
  <c r="BO5" i="23"/>
  <c r="BM5" i="23"/>
  <c r="BL5" i="23"/>
  <c r="BK5" i="23"/>
  <c r="BJ5" i="23"/>
  <c r="BN5" i="23" s="1"/>
  <c r="BI5" i="23"/>
  <c r="BH5" i="23"/>
  <c r="BQ4" i="23"/>
  <c r="BP4" i="23"/>
  <c r="BO4" i="23"/>
  <c r="BM4" i="23"/>
  <c r="BL4" i="23"/>
  <c r="BK4" i="23"/>
  <c r="BJ4" i="23"/>
  <c r="BI4" i="23"/>
  <c r="BH4" i="23"/>
  <c r="AP18" i="23"/>
  <c r="AO18" i="23"/>
  <c r="AN18" i="23"/>
  <c r="AL18" i="23"/>
  <c r="AK18" i="23"/>
  <c r="AJ18" i="23"/>
  <c r="AI18" i="23"/>
  <c r="AM18" i="23" s="1"/>
  <c r="AH18" i="23"/>
  <c r="AG18" i="23"/>
  <c r="AP17" i="23"/>
  <c r="AO17" i="23"/>
  <c r="AN17" i="23"/>
  <c r="AL17" i="23"/>
  <c r="AK17" i="23"/>
  <c r="AJ17" i="23"/>
  <c r="AI17" i="23"/>
  <c r="AM17" i="23" s="1"/>
  <c r="AH17" i="23"/>
  <c r="AG17" i="23"/>
  <c r="AP16" i="23"/>
  <c r="AO16" i="23"/>
  <c r="AN16" i="23"/>
  <c r="AL16" i="23"/>
  <c r="AK16" i="23"/>
  <c r="AJ16" i="23"/>
  <c r="AI16" i="23"/>
  <c r="AM16" i="23" s="1"/>
  <c r="AH16" i="23"/>
  <c r="AG16" i="23"/>
  <c r="AP15" i="23"/>
  <c r="AO15" i="23"/>
  <c r="AN15" i="23"/>
  <c r="AL15" i="23"/>
  <c r="AK15" i="23"/>
  <c r="AJ15" i="23"/>
  <c r="AI15" i="23"/>
  <c r="AM15" i="23" s="1"/>
  <c r="AH15" i="23"/>
  <c r="AG15" i="23"/>
  <c r="AP14" i="23"/>
  <c r="AO14" i="23"/>
  <c r="AN14" i="23"/>
  <c r="AL14" i="23"/>
  <c r="AK14" i="23"/>
  <c r="AJ14" i="23"/>
  <c r="AI14" i="23"/>
  <c r="AH14" i="23"/>
  <c r="AG14" i="23"/>
  <c r="AP13" i="23"/>
  <c r="AO13" i="23"/>
  <c r="AN13" i="23"/>
  <c r="AL13" i="23"/>
  <c r="AK13" i="23"/>
  <c r="AJ13" i="23"/>
  <c r="AI13" i="23"/>
  <c r="AM13" i="23" s="1"/>
  <c r="AH13" i="23"/>
  <c r="AG13" i="23"/>
  <c r="AP12" i="23"/>
  <c r="AO12" i="23"/>
  <c r="AN12" i="23"/>
  <c r="AL12" i="23"/>
  <c r="AK12" i="23"/>
  <c r="AJ12" i="23"/>
  <c r="AI12" i="23"/>
  <c r="AM12" i="23" s="1"/>
  <c r="AH12" i="23"/>
  <c r="AG12" i="23"/>
  <c r="AP11" i="23"/>
  <c r="AO11" i="23"/>
  <c r="AN11" i="23"/>
  <c r="AL11" i="23"/>
  <c r="AK11" i="23"/>
  <c r="AJ11" i="23"/>
  <c r="AI11" i="23"/>
  <c r="AH11" i="23"/>
  <c r="AG11" i="23"/>
  <c r="AP10" i="23"/>
  <c r="AO10" i="23"/>
  <c r="AN10" i="23"/>
  <c r="AL10" i="23"/>
  <c r="AK10" i="23"/>
  <c r="AJ10" i="23"/>
  <c r="AI10" i="23"/>
  <c r="AH10" i="23"/>
  <c r="AG10" i="23"/>
  <c r="AP9" i="23"/>
  <c r="AO9" i="23"/>
  <c r="AN9" i="23"/>
  <c r="AL9" i="23"/>
  <c r="AK9" i="23"/>
  <c r="AJ9" i="23"/>
  <c r="AI9" i="23"/>
  <c r="AM9" i="23" s="1"/>
  <c r="AH9" i="23"/>
  <c r="AG9" i="23"/>
  <c r="AP8" i="23"/>
  <c r="AO8" i="23"/>
  <c r="AN8" i="23"/>
  <c r="AL8" i="23"/>
  <c r="AK8" i="23"/>
  <c r="AJ8" i="23"/>
  <c r="AI8" i="23"/>
  <c r="AM8" i="23" s="1"/>
  <c r="AH8" i="23"/>
  <c r="AG8" i="23"/>
  <c r="AP7" i="23"/>
  <c r="AO7" i="23"/>
  <c r="AN7" i="23"/>
  <c r="AL7" i="23"/>
  <c r="AK7" i="23"/>
  <c r="AJ7" i="23"/>
  <c r="AI7" i="23"/>
  <c r="AH7" i="23"/>
  <c r="AG7" i="23"/>
  <c r="AP6" i="23"/>
  <c r="AO6" i="23"/>
  <c r="AN6" i="23"/>
  <c r="AL6" i="23"/>
  <c r="AK6" i="23"/>
  <c r="AJ6" i="23"/>
  <c r="AI6" i="23"/>
  <c r="AH6" i="23"/>
  <c r="AG6" i="23"/>
  <c r="AP5" i="23"/>
  <c r="AO5" i="23"/>
  <c r="AN5" i="23"/>
  <c r="AL5" i="23"/>
  <c r="AK5" i="23"/>
  <c r="AJ5" i="23"/>
  <c r="AI5" i="23"/>
  <c r="AH5" i="23"/>
  <c r="AG5" i="23"/>
  <c r="AP4" i="23"/>
  <c r="AO4" i="23"/>
  <c r="AN4" i="23"/>
  <c r="AL4" i="23"/>
  <c r="AK4" i="23"/>
  <c r="AJ4" i="23"/>
  <c r="AI4" i="23"/>
  <c r="AM4" i="23" s="1"/>
  <c r="AH4" i="23"/>
  <c r="AG4" i="23"/>
  <c r="BY17" i="22"/>
  <c r="BX17" i="22"/>
  <c r="BW17" i="22"/>
  <c r="BU17" i="22"/>
  <c r="BT17" i="22"/>
  <c r="BS17" i="22"/>
  <c r="BR17" i="22"/>
  <c r="BQ17" i="22"/>
  <c r="BP17" i="22"/>
  <c r="BY16" i="22"/>
  <c r="BX16" i="22"/>
  <c r="BW16" i="22"/>
  <c r="BU16" i="22"/>
  <c r="BT16" i="22"/>
  <c r="BS16" i="22"/>
  <c r="BR16" i="22"/>
  <c r="BQ16" i="22"/>
  <c r="BP16" i="22"/>
  <c r="BY12" i="22"/>
  <c r="BX12" i="22"/>
  <c r="BW12" i="22"/>
  <c r="BU12" i="22"/>
  <c r="BT12" i="22"/>
  <c r="BS12" i="22"/>
  <c r="BR12" i="22"/>
  <c r="BQ12" i="22"/>
  <c r="BP12" i="22"/>
  <c r="BY13" i="22"/>
  <c r="BX13" i="22"/>
  <c r="BW13" i="22"/>
  <c r="BU13" i="22"/>
  <c r="BT13" i="22"/>
  <c r="BS13" i="22"/>
  <c r="BR13" i="22"/>
  <c r="BQ13" i="22"/>
  <c r="BP13" i="22"/>
  <c r="BY15" i="22"/>
  <c r="BX15" i="22"/>
  <c r="BW15" i="22"/>
  <c r="BU15" i="22"/>
  <c r="BT15" i="22"/>
  <c r="BS15" i="22"/>
  <c r="BR15" i="22"/>
  <c r="BQ15" i="22"/>
  <c r="BP15" i="22"/>
  <c r="BY10" i="22"/>
  <c r="BX10" i="22"/>
  <c r="BW10" i="22"/>
  <c r="BU10" i="22"/>
  <c r="BT10" i="22"/>
  <c r="BS10" i="22"/>
  <c r="BR10" i="22"/>
  <c r="BQ10" i="22"/>
  <c r="BP10" i="22"/>
  <c r="BY9" i="22"/>
  <c r="BX9" i="22"/>
  <c r="BW9" i="22"/>
  <c r="BU9" i="22"/>
  <c r="BT9" i="22"/>
  <c r="BS9" i="22"/>
  <c r="BR9" i="22"/>
  <c r="BQ9" i="22"/>
  <c r="BP9" i="22"/>
  <c r="BY11" i="22"/>
  <c r="BX11" i="22"/>
  <c r="BW11" i="22"/>
  <c r="BU11" i="22"/>
  <c r="BT11" i="22"/>
  <c r="BS11" i="22"/>
  <c r="BR11" i="22"/>
  <c r="BQ11" i="22"/>
  <c r="BP11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7" i="22"/>
  <c r="AW17" i="22"/>
  <c r="AV17" i="22"/>
  <c r="AT17" i="22"/>
  <c r="AS17" i="22"/>
  <c r="AR17" i="22"/>
  <c r="AQ17" i="22"/>
  <c r="AU17" i="22" s="1"/>
  <c r="AP17" i="22"/>
  <c r="AO17" i="22"/>
  <c r="AX16" i="22"/>
  <c r="AW16" i="22"/>
  <c r="AV16" i="22"/>
  <c r="AT16" i="22"/>
  <c r="AS16" i="22"/>
  <c r="AR16" i="22"/>
  <c r="AQ16" i="22"/>
  <c r="AP16" i="22"/>
  <c r="AO16" i="22"/>
  <c r="AX12" i="22"/>
  <c r="AW12" i="22"/>
  <c r="AV12" i="22"/>
  <c r="AT12" i="22"/>
  <c r="AS12" i="22"/>
  <c r="AR12" i="22"/>
  <c r="AQ12" i="22"/>
  <c r="AU12" i="22" s="1"/>
  <c r="AP12" i="22"/>
  <c r="AO12" i="22"/>
  <c r="AX13" i="22"/>
  <c r="AW13" i="22"/>
  <c r="AV13" i="22"/>
  <c r="AT13" i="22"/>
  <c r="AS13" i="22"/>
  <c r="AR13" i="22"/>
  <c r="AQ13" i="22"/>
  <c r="AP13" i="22"/>
  <c r="AO13" i="22"/>
  <c r="AX15" i="22"/>
  <c r="AW15" i="22"/>
  <c r="AV15" i="22"/>
  <c r="AT15" i="22"/>
  <c r="AS15" i="22"/>
  <c r="AR15" i="22"/>
  <c r="AQ15" i="22"/>
  <c r="AP15" i="22"/>
  <c r="AO15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11" i="22"/>
  <c r="AW11" i="22"/>
  <c r="AV11" i="22"/>
  <c r="AT11" i="22"/>
  <c r="AS11" i="22"/>
  <c r="AR11" i="22"/>
  <c r="AQ11" i="22"/>
  <c r="AP11" i="22"/>
  <c r="AO11" i="22"/>
  <c r="AX8" i="22"/>
  <c r="AW8" i="22"/>
  <c r="AV8" i="22"/>
  <c r="AT8" i="22"/>
  <c r="AS8" i="22"/>
  <c r="AR8" i="22"/>
  <c r="AQ8" i="22"/>
  <c r="AU8" i="22" s="1"/>
  <c r="AP8" i="22"/>
  <c r="AO8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4" i="4"/>
  <c r="BX24" i="4"/>
  <c r="BW24" i="4"/>
  <c r="BU24" i="4"/>
  <c r="BT24" i="4"/>
  <c r="BS24" i="4"/>
  <c r="BR24" i="4"/>
  <c r="BQ24" i="4"/>
  <c r="BP24" i="4"/>
  <c r="BY23" i="4"/>
  <c r="BX23" i="4"/>
  <c r="BW23" i="4"/>
  <c r="BU23" i="4"/>
  <c r="BT23" i="4"/>
  <c r="BS23" i="4"/>
  <c r="BR23" i="4"/>
  <c r="BQ23" i="4"/>
  <c r="BP23" i="4"/>
  <c r="BY21" i="4"/>
  <c r="BX21" i="4"/>
  <c r="BW21" i="4"/>
  <c r="BU21" i="4"/>
  <c r="BT21" i="4"/>
  <c r="BS21" i="4"/>
  <c r="BR21" i="4"/>
  <c r="BQ21" i="4"/>
  <c r="BP21" i="4"/>
  <c r="BY11" i="4"/>
  <c r="BX11" i="4"/>
  <c r="BW11" i="4"/>
  <c r="BU11" i="4"/>
  <c r="BT11" i="4"/>
  <c r="BS11" i="4"/>
  <c r="BR11" i="4"/>
  <c r="BV11" i="4" s="1"/>
  <c r="BQ11" i="4"/>
  <c r="BP11" i="4"/>
  <c r="BY17" i="4"/>
  <c r="BX17" i="4"/>
  <c r="BW17" i="4"/>
  <c r="BU17" i="4"/>
  <c r="BT17" i="4"/>
  <c r="BS17" i="4"/>
  <c r="BR17" i="4"/>
  <c r="BQ17" i="4"/>
  <c r="BP17" i="4"/>
  <c r="BY22" i="4"/>
  <c r="BX22" i="4"/>
  <c r="BW22" i="4"/>
  <c r="BU22" i="4"/>
  <c r="BT22" i="4"/>
  <c r="BS22" i="4"/>
  <c r="BR22" i="4"/>
  <c r="BQ22" i="4"/>
  <c r="BP22" i="4"/>
  <c r="BY18" i="4"/>
  <c r="BX18" i="4"/>
  <c r="BW18" i="4"/>
  <c r="BU18" i="4"/>
  <c r="BT18" i="4"/>
  <c r="BS18" i="4"/>
  <c r="BR18" i="4"/>
  <c r="BQ18" i="4"/>
  <c r="BP18" i="4"/>
  <c r="BY16" i="4"/>
  <c r="BX16" i="4"/>
  <c r="BW16" i="4"/>
  <c r="BU16" i="4"/>
  <c r="BT16" i="4"/>
  <c r="BS16" i="4"/>
  <c r="BR16" i="4"/>
  <c r="BQ16" i="4"/>
  <c r="BP16" i="4"/>
  <c r="BY15" i="4"/>
  <c r="BX15" i="4"/>
  <c r="BW15" i="4"/>
  <c r="BU15" i="4"/>
  <c r="BT15" i="4"/>
  <c r="BS15" i="4"/>
  <c r="BR15" i="4"/>
  <c r="BQ15" i="4"/>
  <c r="BP15" i="4"/>
  <c r="BY20" i="4"/>
  <c r="BX20" i="4"/>
  <c r="BW20" i="4"/>
  <c r="BU20" i="4"/>
  <c r="BT20" i="4"/>
  <c r="BS20" i="4"/>
  <c r="BR20" i="4"/>
  <c r="BV20" i="4" s="1"/>
  <c r="BQ20" i="4"/>
  <c r="BP20" i="4"/>
  <c r="BY19" i="4"/>
  <c r="BX19" i="4"/>
  <c r="BW19" i="4"/>
  <c r="BU19" i="4"/>
  <c r="BT19" i="4"/>
  <c r="BS19" i="4"/>
  <c r="BR19" i="4"/>
  <c r="BQ19" i="4"/>
  <c r="BP19" i="4"/>
  <c r="BY13" i="4"/>
  <c r="BX13" i="4"/>
  <c r="BW13" i="4"/>
  <c r="BU13" i="4"/>
  <c r="BT13" i="4"/>
  <c r="BS13" i="4"/>
  <c r="BR13" i="4"/>
  <c r="BQ13" i="4"/>
  <c r="BP13" i="4"/>
  <c r="BY10" i="4"/>
  <c r="BX10" i="4"/>
  <c r="BW10" i="4"/>
  <c r="BU10" i="4"/>
  <c r="BT10" i="4"/>
  <c r="BS10" i="4"/>
  <c r="BR10" i="4"/>
  <c r="BQ10" i="4"/>
  <c r="BP10" i="4"/>
  <c r="BY14" i="4"/>
  <c r="BX14" i="4"/>
  <c r="BW14" i="4"/>
  <c r="BU14" i="4"/>
  <c r="BT14" i="4"/>
  <c r="BS14" i="4"/>
  <c r="BR14" i="4"/>
  <c r="BQ14" i="4"/>
  <c r="BP14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12" i="4"/>
  <c r="BX12" i="4"/>
  <c r="BW12" i="4"/>
  <c r="BU12" i="4"/>
  <c r="BT12" i="4"/>
  <c r="BS12" i="4"/>
  <c r="BR12" i="4"/>
  <c r="BQ12" i="4"/>
  <c r="BP12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4" i="4"/>
  <c r="BX4" i="4"/>
  <c r="BW4" i="4"/>
  <c r="BU4" i="4"/>
  <c r="BT4" i="4"/>
  <c r="BS4" i="4"/>
  <c r="BR4" i="4"/>
  <c r="BQ4" i="4"/>
  <c r="BP4" i="4"/>
  <c r="BY5" i="4"/>
  <c r="BX5" i="4"/>
  <c r="BW5" i="4"/>
  <c r="BU5" i="4"/>
  <c r="BT5" i="4"/>
  <c r="BS5" i="4"/>
  <c r="BR5" i="4"/>
  <c r="BQ5" i="4"/>
  <c r="BP5" i="4"/>
  <c r="AX24" i="4"/>
  <c r="AW24" i="4"/>
  <c r="AV24" i="4"/>
  <c r="AT24" i="4"/>
  <c r="AS24" i="4"/>
  <c r="AR24" i="4"/>
  <c r="AQ24" i="4"/>
  <c r="AP24" i="4"/>
  <c r="AO24" i="4"/>
  <c r="AX23" i="4"/>
  <c r="AW23" i="4"/>
  <c r="AV23" i="4"/>
  <c r="AT23" i="4"/>
  <c r="AS23" i="4"/>
  <c r="AR23" i="4"/>
  <c r="AQ23" i="4"/>
  <c r="AU23" i="4" s="1"/>
  <c r="AP23" i="4"/>
  <c r="AO23" i="4"/>
  <c r="AX21" i="4"/>
  <c r="AW21" i="4"/>
  <c r="AV21" i="4"/>
  <c r="AT21" i="4"/>
  <c r="AS21" i="4"/>
  <c r="AR21" i="4"/>
  <c r="AQ21" i="4"/>
  <c r="AP21" i="4"/>
  <c r="AO21" i="4"/>
  <c r="AX11" i="4"/>
  <c r="AW11" i="4"/>
  <c r="AV11" i="4"/>
  <c r="AT11" i="4"/>
  <c r="AS11" i="4"/>
  <c r="AR11" i="4"/>
  <c r="AQ11" i="4"/>
  <c r="AP11" i="4"/>
  <c r="AO11" i="4"/>
  <c r="AX17" i="4"/>
  <c r="AW17" i="4"/>
  <c r="AV17" i="4"/>
  <c r="AT17" i="4"/>
  <c r="AS17" i="4"/>
  <c r="AR17" i="4"/>
  <c r="AQ17" i="4"/>
  <c r="AP17" i="4"/>
  <c r="AO17" i="4"/>
  <c r="AX22" i="4"/>
  <c r="AW22" i="4"/>
  <c r="AV22" i="4"/>
  <c r="AT22" i="4"/>
  <c r="AS22" i="4"/>
  <c r="AR22" i="4"/>
  <c r="AQ22" i="4"/>
  <c r="AP22" i="4"/>
  <c r="AO22" i="4"/>
  <c r="AX18" i="4"/>
  <c r="AW18" i="4"/>
  <c r="AV18" i="4"/>
  <c r="AT18" i="4"/>
  <c r="AS18" i="4"/>
  <c r="AR18" i="4"/>
  <c r="AQ18" i="4"/>
  <c r="AP18" i="4"/>
  <c r="AO18" i="4"/>
  <c r="AX16" i="4"/>
  <c r="AW16" i="4"/>
  <c r="AV16" i="4"/>
  <c r="AT16" i="4"/>
  <c r="AS16" i="4"/>
  <c r="AR16" i="4"/>
  <c r="AQ16" i="4"/>
  <c r="AP16" i="4"/>
  <c r="AO16" i="4"/>
  <c r="AX15" i="4"/>
  <c r="AW15" i="4"/>
  <c r="AV15" i="4"/>
  <c r="AT15" i="4"/>
  <c r="AS15" i="4"/>
  <c r="AR15" i="4"/>
  <c r="AQ15" i="4"/>
  <c r="AP15" i="4"/>
  <c r="AO15" i="4"/>
  <c r="AX20" i="4"/>
  <c r="AW20" i="4"/>
  <c r="AV20" i="4"/>
  <c r="AT20" i="4"/>
  <c r="AS20" i="4"/>
  <c r="AR20" i="4"/>
  <c r="AQ20" i="4"/>
  <c r="AP20" i="4"/>
  <c r="AO20" i="4"/>
  <c r="AX19" i="4"/>
  <c r="AW19" i="4"/>
  <c r="AV19" i="4"/>
  <c r="AT19" i="4"/>
  <c r="AS19" i="4"/>
  <c r="AR19" i="4"/>
  <c r="AQ19" i="4"/>
  <c r="AP19" i="4"/>
  <c r="AO19" i="4"/>
  <c r="AX13" i="4"/>
  <c r="AW13" i="4"/>
  <c r="AV13" i="4"/>
  <c r="AT13" i="4"/>
  <c r="AS13" i="4"/>
  <c r="AR13" i="4"/>
  <c r="AQ13" i="4"/>
  <c r="AP13" i="4"/>
  <c r="AO13" i="4"/>
  <c r="AX10" i="4"/>
  <c r="AW10" i="4"/>
  <c r="AV10" i="4"/>
  <c r="AT10" i="4"/>
  <c r="AS10" i="4"/>
  <c r="AR10" i="4"/>
  <c r="AQ10" i="4"/>
  <c r="AP10" i="4"/>
  <c r="AO10" i="4"/>
  <c r="AX14" i="4"/>
  <c r="AW14" i="4"/>
  <c r="AV14" i="4"/>
  <c r="AT14" i="4"/>
  <c r="AS14" i="4"/>
  <c r="AR14" i="4"/>
  <c r="AQ14" i="4"/>
  <c r="AP14" i="4"/>
  <c r="AO14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12" i="4"/>
  <c r="AW12" i="4"/>
  <c r="AV12" i="4"/>
  <c r="AT12" i="4"/>
  <c r="AS12" i="4"/>
  <c r="AR12" i="4"/>
  <c r="AQ12" i="4"/>
  <c r="AP12" i="4"/>
  <c r="AO12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4" i="4"/>
  <c r="AW4" i="4"/>
  <c r="AV4" i="4"/>
  <c r="AT4" i="4"/>
  <c r="AS4" i="4"/>
  <c r="AR4" i="4"/>
  <c r="AQ4" i="4"/>
  <c r="AP4" i="4"/>
  <c r="AO4" i="4"/>
  <c r="AX5" i="4"/>
  <c r="AW5" i="4"/>
  <c r="AV5" i="4"/>
  <c r="AT5" i="4"/>
  <c r="AS5" i="4"/>
  <c r="AR5" i="4"/>
  <c r="AQ5" i="4"/>
  <c r="AP5" i="4"/>
  <c r="AO5" i="4"/>
  <c r="CI8" i="24"/>
  <c r="CJ8" i="24"/>
  <c r="CK8" i="24"/>
  <c r="CO8" i="24" s="1"/>
  <c r="CL8" i="24"/>
  <c r="CM8" i="24"/>
  <c r="CN8" i="24"/>
  <c r="CP8" i="24"/>
  <c r="CQ8" i="24"/>
  <c r="CR8" i="24"/>
  <c r="VX8" i="24"/>
  <c r="VY8" i="24"/>
  <c r="VZ8" i="24"/>
  <c r="WA8" i="24"/>
  <c r="WB8" i="24"/>
  <c r="WC8" i="24"/>
  <c r="WE8" i="24"/>
  <c r="WF8" i="24"/>
  <c r="WG8" i="24"/>
  <c r="WH8" i="24"/>
  <c r="WI8" i="24"/>
  <c r="WJ8" i="24"/>
  <c r="WL8" i="24"/>
  <c r="WM8" i="24"/>
  <c r="WN8" i="24"/>
  <c r="XB8" i="24" s="1"/>
  <c r="WO8" i="24"/>
  <c r="XC8" i="24" s="1"/>
  <c r="WP8" i="24"/>
  <c r="WQ8" i="24"/>
  <c r="WR8" i="24"/>
  <c r="WS8" i="24"/>
  <c r="XE8" i="24" s="1"/>
  <c r="WT8" i="24"/>
  <c r="XF8" i="24" s="1"/>
  <c r="WU8" i="24"/>
  <c r="WV8" i="24"/>
  <c r="WW8" i="24"/>
  <c r="WX8" i="24"/>
  <c r="XI8" i="24" s="1"/>
  <c r="WY8" i="24"/>
  <c r="XJ8" i="24" s="1"/>
  <c r="WZ8" i="24"/>
  <c r="CI17" i="23"/>
  <c r="CJ17" i="23"/>
  <c r="CK17" i="23"/>
  <c r="CO17" i="23" s="1"/>
  <c r="CL17" i="23"/>
  <c r="CM17" i="23"/>
  <c r="CN17" i="23"/>
  <c r="CP17" i="23"/>
  <c r="CQ17" i="23"/>
  <c r="CR17" i="23"/>
  <c r="VX17" i="23"/>
  <c r="VY17" i="23"/>
  <c r="VZ17" i="23"/>
  <c r="WA17" i="23"/>
  <c r="WB17" i="23"/>
  <c r="WC17" i="23"/>
  <c r="WE17" i="23"/>
  <c r="WF17" i="23"/>
  <c r="WG17" i="23"/>
  <c r="WH17" i="23"/>
  <c r="WI17" i="23"/>
  <c r="WJ17" i="23"/>
  <c r="WL17" i="23"/>
  <c r="WM17" i="23"/>
  <c r="WN17" i="23"/>
  <c r="XB17" i="23" s="1"/>
  <c r="WO17" i="23"/>
  <c r="XC17" i="23" s="1"/>
  <c r="WP17" i="23"/>
  <c r="WQ17" i="23"/>
  <c r="WR17" i="23"/>
  <c r="WS17" i="23"/>
  <c r="XE17" i="23" s="1"/>
  <c r="WT17" i="23"/>
  <c r="XF17" i="23" s="1"/>
  <c r="WU17" i="23"/>
  <c r="WV17" i="23"/>
  <c r="WW17" i="23"/>
  <c r="WX17" i="23"/>
  <c r="XI17" i="23" s="1"/>
  <c r="WY17" i="23"/>
  <c r="XJ17" i="23" s="1"/>
  <c r="WZ17" i="23"/>
  <c r="BZ15" i="27" l="1"/>
  <c r="AM11" i="23"/>
  <c r="AU7" i="4"/>
  <c r="AY7" i="4" s="1"/>
  <c r="AU14" i="4"/>
  <c r="AY14" i="4" s="1"/>
  <c r="BW15" i="21"/>
  <c r="AW20" i="19"/>
  <c r="AW18" i="19"/>
  <c r="AW24" i="19"/>
  <c r="BZ8" i="19"/>
  <c r="BZ12" i="19"/>
  <c r="BZ22" i="19"/>
  <c r="BZ9" i="27"/>
  <c r="BZ12" i="27"/>
  <c r="AW16" i="27"/>
  <c r="AW6" i="26"/>
  <c r="BZ4" i="26"/>
  <c r="BR14" i="24"/>
  <c r="AQ17" i="23"/>
  <c r="BN10" i="23"/>
  <c r="BR10" i="23" s="1"/>
  <c r="AM10" i="23"/>
  <c r="AQ10" i="23" s="1"/>
  <c r="BV9" i="22"/>
  <c r="BZ9" i="22" s="1"/>
  <c r="BV12" i="22"/>
  <c r="BZ12" i="22" s="1"/>
  <c r="AY8" i="22"/>
  <c r="BV7" i="22"/>
  <c r="BZ7" i="22" s="1"/>
  <c r="BV16" i="22"/>
  <c r="BZ16" i="22" s="1"/>
  <c r="AU24" i="4"/>
  <c r="AY24" i="4" s="1"/>
  <c r="BV7" i="4"/>
  <c r="BZ7" i="4" s="1"/>
  <c r="BZ20" i="4"/>
  <c r="BV23" i="4"/>
  <c r="BZ23" i="4" s="1"/>
  <c r="AU11" i="4"/>
  <c r="AY11" i="4" s="1"/>
  <c r="BV12" i="4"/>
  <c r="BZ12" i="4" s="1"/>
  <c r="BV15" i="4"/>
  <c r="BZ15" i="4" s="1"/>
  <c r="AU4" i="4"/>
  <c r="AY4" i="4" s="1"/>
  <c r="BZ27" i="19"/>
  <c r="BZ19" i="19"/>
  <c r="BZ7" i="19"/>
  <c r="BZ17" i="19"/>
  <c r="AW7" i="19"/>
  <c r="AW11" i="19"/>
  <c r="AW15" i="19"/>
  <c r="AW9" i="19"/>
  <c r="AW5" i="19"/>
  <c r="AW6" i="19"/>
  <c r="AW13" i="19"/>
  <c r="AW23" i="19"/>
  <c r="AW25" i="19"/>
  <c r="AW4" i="27"/>
  <c r="AW4" i="26"/>
  <c r="AW9" i="26"/>
  <c r="BN5" i="24"/>
  <c r="BR5" i="24" s="1"/>
  <c r="BR7" i="24"/>
  <c r="AQ12" i="24"/>
  <c r="AQ14" i="24"/>
  <c r="AQ8" i="24"/>
  <c r="AQ13" i="24"/>
  <c r="AM11" i="24"/>
  <c r="AQ11" i="24" s="1"/>
  <c r="AQ9" i="24"/>
  <c r="BR15" i="24"/>
  <c r="BR9" i="24"/>
  <c r="AM10" i="24"/>
  <c r="AQ10" i="24" s="1"/>
  <c r="BN12" i="24"/>
  <c r="BR12" i="24" s="1"/>
  <c r="BR12" i="23"/>
  <c r="BN18" i="23"/>
  <c r="BR18" i="23" s="1"/>
  <c r="AM6" i="23"/>
  <c r="AQ6" i="23" s="1"/>
  <c r="BN4" i="23"/>
  <c r="BR4" i="23" s="1"/>
  <c r="AM7" i="23"/>
  <c r="AQ7" i="23" s="1"/>
  <c r="AQ15" i="23"/>
  <c r="BR15" i="23"/>
  <c r="AQ11" i="23"/>
  <c r="AQ12" i="23"/>
  <c r="AQ8" i="23"/>
  <c r="BN16" i="23"/>
  <c r="BR16" i="23" s="1"/>
  <c r="BW20" i="21"/>
  <c r="BZ18" i="21"/>
  <c r="BZ22" i="21"/>
  <c r="AW9" i="21"/>
  <c r="AW16" i="21"/>
  <c r="AW20" i="21"/>
  <c r="AW18" i="21"/>
  <c r="BZ5" i="21"/>
  <c r="BZ8" i="21"/>
  <c r="BZ11" i="21"/>
  <c r="BZ11" i="19"/>
  <c r="BZ15" i="19"/>
  <c r="BZ9" i="19"/>
  <c r="BZ23" i="19"/>
  <c r="BZ25" i="19"/>
  <c r="AW4" i="19"/>
  <c r="AW10" i="19"/>
  <c r="AW16" i="19"/>
  <c r="AW14" i="19"/>
  <c r="AW21" i="19"/>
  <c r="AW26" i="19"/>
  <c r="BZ5" i="19"/>
  <c r="BZ6" i="19"/>
  <c r="BZ13" i="19"/>
  <c r="BZ20" i="19"/>
  <c r="BZ18" i="19"/>
  <c r="BZ24" i="19"/>
  <c r="AW8" i="19"/>
  <c r="AW12" i="19"/>
  <c r="AW22" i="19"/>
  <c r="AW17" i="19"/>
  <c r="AW27" i="19"/>
  <c r="AW19" i="19"/>
  <c r="BZ4" i="19"/>
  <c r="BZ10" i="19"/>
  <c r="BZ16" i="19"/>
  <c r="BZ14" i="19"/>
  <c r="BZ21" i="19"/>
  <c r="BZ26" i="19"/>
  <c r="BZ14" i="27"/>
  <c r="AW9" i="27"/>
  <c r="AW12" i="27"/>
  <c r="AW14" i="27"/>
  <c r="BZ11" i="27"/>
  <c r="AW11" i="27"/>
  <c r="BZ5" i="27"/>
  <c r="AW5" i="27"/>
  <c r="AW13" i="27"/>
  <c r="AW15" i="27"/>
  <c r="BZ6" i="27"/>
  <c r="BZ10" i="27"/>
  <c r="BZ16" i="27"/>
  <c r="BZ6" i="26"/>
  <c r="BZ11" i="26"/>
  <c r="BZ8" i="26"/>
  <c r="AM4" i="24"/>
  <c r="AQ4" i="24" s="1"/>
  <c r="AM6" i="24"/>
  <c r="AQ6" i="24" s="1"/>
  <c r="BR8" i="24"/>
  <c r="BR13" i="24"/>
  <c r="AM5" i="24"/>
  <c r="AQ5" i="24" s="1"/>
  <c r="AQ15" i="24"/>
  <c r="BN11" i="24"/>
  <c r="BR11" i="24" s="1"/>
  <c r="BN4" i="24"/>
  <c r="BR4" i="24" s="1"/>
  <c r="BN6" i="24"/>
  <c r="BR6" i="24" s="1"/>
  <c r="AQ7" i="24"/>
  <c r="BN10" i="24"/>
  <c r="BR10" i="24" s="1"/>
  <c r="BN8" i="23"/>
  <c r="BR8" i="23" s="1"/>
  <c r="BR5" i="23"/>
  <c r="BR11" i="23"/>
  <c r="BR17" i="23"/>
  <c r="BN6" i="23"/>
  <c r="BR6" i="23" s="1"/>
  <c r="BR7" i="23"/>
  <c r="AQ4" i="23"/>
  <c r="AQ18" i="23"/>
  <c r="AQ16" i="23"/>
  <c r="AQ9" i="23"/>
  <c r="AQ13" i="23"/>
  <c r="BN9" i="23"/>
  <c r="BR9" i="23" s="1"/>
  <c r="BR13" i="23"/>
  <c r="AM5" i="23"/>
  <c r="AQ5" i="23" s="1"/>
  <c r="AM14" i="23"/>
  <c r="AQ14" i="23" s="1"/>
  <c r="BN14" i="23"/>
  <c r="BR14" i="23" s="1"/>
  <c r="AU13" i="22"/>
  <c r="AY13" i="22" s="1"/>
  <c r="BV14" i="22"/>
  <c r="BZ14" i="22" s="1"/>
  <c r="AU11" i="22"/>
  <c r="AY11" i="22" s="1"/>
  <c r="BV15" i="22"/>
  <c r="BZ15" i="22" s="1"/>
  <c r="BV13" i="22"/>
  <c r="BZ13" i="22" s="1"/>
  <c r="AY12" i="22"/>
  <c r="BV11" i="22"/>
  <c r="BZ11" i="22" s="1"/>
  <c r="AU4" i="22"/>
  <c r="AY4" i="22" s="1"/>
  <c r="AU7" i="22"/>
  <c r="AY7" i="22" s="1"/>
  <c r="AU15" i="22"/>
  <c r="AY15" i="22" s="1"/>
  <c r="AU16" i="22"/>
  <c r="AY16" i="22" s="1"/>
  <c r="BV17" i="22"/>
  <c r="BZ17" i="22" s="1"/>
  <c r="AU12" i="4"/>
  <c r="AY12" i="4" s="1"/>
  <c r="BV8" i="4"/>
  <c r="BZ8" i="4" s="1"/>
  <c r="BV24" i="4"/>
  <c r="BZ24" i="4" s="1"/>
  <c r="BV4" i="4"/>
  <c r="BZ4" i="4" s="1"/>
  <c r="BV13" i="4"/>
  <c r="BZ13" i="4" s="1"/>
  <c r="AU6" i="4"/>
  <c r="AY6" i="4" s="1"/>
  <c r="BV22" i="4"/>
  <c r="BZ22" i="4" s="1"/>
  <c r="AU19" i="4"/>
  <c r="AY19" i="4" s="1"/>
  <c r="AU21" i="4"/>
  <c r="AY21" i="4" s="1"/>
  <c r="BV6" i="4"/>
  <c r="BZ6" i="4" s="1"/>
  <c r="AY23" i="4"/>
  <c r="AU15" i="4"/>
  <c r="AY15" i="4" s="1"/>
  <c r="BV14" i="4"/>
  <c r="BZ14" i="4" s="1"/>
  <c r="AU5" i="4"/>
  <c r="AY5" i="4" s="1"/>
  <c r="AU9" i="4"/>
  <c r="AY9" i="4" s="1"/>
  <c r="BV16" i="4"/>
  <c r="BZ16" i="4" s="1"/>
  <c r="BV17" i="4"/>
  <c r="BZ17" i="4" s="1"/>
  <c r="BZ11" i="4"/>
  <c r="BZ14" i="21"/>
  <c r="BZ12" i="21"/>
  <c r="BW22" i="21"/>
  <c r="AW6" i="21"/>
  <c r="AW13" i="21"/>
  <c r="AW21" i="21"/>
  <c r="AW12" i="21"/>
  <c r="BZ4" i="21"/>
  <c r="BZ7" i="21"/>
  <c r="BZ10" i="21"/>
  <c r="BZ19" i="21"/>
  <c r="BW14" i="21"/>
  <c r="BZ15" i="21"/>
  <c r="BW18" i="21"/>
  <c r="AW5" i="21"/>
  <c r="AW8" i="21"/>
  <c r="AW11" i="21"/>
  <c r="AW19" i="21"/>
  <c r="AW22" i="21"/>
  <c r="BZ9" i="21"/>
  <c r="BZ16" i="21"/>
  <c r="BZ20" i="21"/>
  <c r="BW12" i="21"/>
  <c r="BW19" i="21"/>
  <c r="AW6" i="27"/>
  <c r="AW7" i="27"/>
  <c r="AW10" i="27"/>
  <c r="BZ4" i="27"/>
  <c r="BZ13" i="27"/>
  <c r="BZ7" i="27"/>
  <c r="BZ9" i="26"/>
  <c r="AW5" i="26"/>
  <c r="AW11" i="26"/>
  <c r="BZ5" i="26"/>
  <c r="AW7" i="26"/>
  <c r="AW8" i="26"/>
  <c r="BZ7" i="26"/>
  <c r="AU13" i="4"/>
  <c r="AY13" i="4" s="1"/>
  <c r="AU22" i="4"/>
  <c r="AY22" i="4" s="1"/>
  <c r="BV9" i="4"/>
  <c r="BZ9" i="4" s="1"/>
  <c r="BV19" i="4"/>
  <c r="BZ19" i="4" s="1"/>
  <c r="AU16" i="4"/>
  <c r="AY16" i="4" s="1"/>
  <c r="AU17" i="4"/>
  <c r="AY17" i="4" s="1"/>
  <c r="BV5" i="4"/>
  <c r="BZ5" i="4" s="1"/>
  <c r="BV21" i="4"/>
  <c r="BZ21" i="4" s="1"/>
  <c r="BV18" i="4"/>
  <c r="BZ18" i="4" s="1"/>
  <c r="AU20" i="4"/>
  <c r="AY20" i="4" s="1"/>
  <c r="BV10" i="4"/>
  <c r="BZ10" i="4" s="1"/>
  <c r="AU8" i="4"/>
  <c r="AY8" i="4" s="1"/>
  <c r="AU10" i="4"/>
  <c r="AY10" i="4" s="1"/>
  <c r="AU18" i="4"/>
  <c r="AY18" i="4" s="1"/>
  <c r="CW14" i="22"/>
  <c r="DA14" i="22" s="1"/>
  <c r="WL14" i="22"/>
  <c r="WS14" i="22" s="1"/>
  <c r="XO14" i="22"/>
  <c r="XL14" i="22"/>
  <c r="L14" i="22"/>
  <c r="M14" i="22" s="1"/>
  <c r="XS14" i="22"/>
  <c r="J14" i="22"/>
  <c r="K14" i="22" s="1"/>
  <c r="P14" i="22"/>
  <c r="Q14" i="22" s="1"/>
  <c r="R14" i="22"/>
  <c r="S14" i="22" s="1"/>
  <c r="T14" i="22"/>
  <c r="U14" i="22" s="1"/>
  <c r="I14" i="22"/>
  <c r="AU14" i="22"/>
  <c r="AY14" i="22" s="1"/>
  <c r="G14" i="22"/>
  <c r="N14" i="22"/>
  <c r="F14" i="22"/>
  <c r="AY17" i="22"/>
  <c r="AU5" i="22"/>
  <c r="AY5" i="22" s="1"/>
  <c r="AU10" i="22"/>
  <c r="AY10" i="22" s="1"/>
  <c r="BV4" i="22"/>
  <c r="BZ4" i="22" s="1"/>
  <c r="BV8" i="22"/>
  <c r="BZ8" i="22" s="1"/>
  <c r="AU6" i="22"/>
  <c r="AY6" i="22" s="1"/>
  <c r="BV5" i="22"/>
  <c r="BZ5" i="22" s="1"/>
  <c r="AU9" i="22"/>
  <c r="AY9" i="22" s="1"/>
  <c r="BV6" i="22"/>
  <c r="BZ6" i="22" s="1"/>
  <c r="BV10" i="22"/>
  <c r="BZ10" i="22" s="1"/>
  <c r="BW4" i="21"/>
  <c r="BW5" i="21"/>
  <c r="BW6" i="21"/>
  <c r="BW9" i="21"/>
  <c r="BW7" i="21"/>
  <c r="BW8" i="21"/>
  <c r="BW13" i="21"/>
  <c r="BW16" i="21"/>
  <c r="BW10" i="21"/>
  <c r="BW11" i="21"/>
  <c r="BW21" i="21"/>
  <c r="AT4" i="21"/>
  <c r="AT5" i="21"/>
  <c r="AT6" i="21"/>
  <c r="AT9" i="21"/>
  <c r="AT7" i="21"/>
  <c r="AT8" i="21"/>
  <c r="AT13" i="21"/>
  <c r="AT16" i="21"/>
  <c r="AT10" i="21"/>
  <c r="AT11" i="21"/>
  <c r="AT21" i="21"/>
  <c r="AT20" i="21"/>
  <c r="AT15" i="21"/>
  <c r="AT19" i="21"/>
  <c r="AT12" i="21"/>
  <c r="AT18" i="21"/>
  <c r="AT14" i="21"/>
  <c r="AT22" i="21"/>
  <c r="BW4" i="19"/>
  <c r="BW5" i="19"/>
  <c r="BW7" i="19"/>
  <c r="BW8" i="19"/>
  <c r="BW10" i="19"/>
  <c r="BW6" i="19"/>
  <c r="BW11" i="19"/>
  <c r="BW12" i="19"/>
  <c r="BW16" i="19"/>
  <c r="BW13" i="19"/>
  <c r="BW15" i="19"/>
  <c r="BW22" i="19"/>
  <c r="BW14" i="19"/>
  <c r="BW9" i="19"/>
  <c r="BW17" i="19"/>
  <c r="BW20" i="19"/>
  <c r="BW23" i="19"/>
  <c r="BW27" i="19"/>
  <c r="BW21" i="19"/>
  <c r="BW18" i="19"/>
  <c r="BW25" i="19"/>
  <c r="BW19" i="19"/>
  <c r="BW26" i="19"/>
  <c r="BW24" i="19"/>
  <c r="AT4" i="19"/>
  <c r="AT5" i="19"/>
  <c r="AT7" i="19"/>
  <c r="AT8" i="19"/>
  <c r="AT10" i="19"/>
  <c r="AT6" i="19"/>
  <c r="AT11" i="19"/>
  <c r="AT12" i="19"/>
  <c r="AT16" i="19"/>
  <c r="AT13" i="19"/>
  <c r="AT15" i="19"/>
  <c r="AT22" i="19"/>
  <c r="AT14" i="19"/>
  <c r="AT9" i="19"/>
  <c r="AT17" i="19"/>
  <c r="AT20" i="19"/>
  <c r="AT23" i="19"/>
  <c r="AT27" i="19"/>
  <c r="AT21" i="19"/>
  <c r="AT18" i="19"/>
  <c r="AT25" i="19"/>
  <c r="AT19" i="19"/>
  <c r="AT26" i="19"/>
  <c r="AT24" i="19"/>
  <c r="BW6" i="27"/>
  <c r="BW5" i="27"/>
  <c r="BW4" i="27"/>
  <c r="BW9" i="27"/>
  <c r="BW7" i="27"/>
  <c r="BW13" i="27"/>
  <c r="BW12" i="27"/>
  <c r="BW10" i="27"/>
  <c r="BW15" i="27"/>
  <c r="BW11" i="27"/>
  <c r="BW14" i="27"/>
  <c r="BW16" i="27"/>
  <c r="AT6" i="27"/>
  <c r="AT5" i="27"/>
  <c r="AT4" i="27"/>
  <c r="AT9" i="27"/>
  <c r="AT7" i="27"/>
  <c r="AT13" i="27"/>
  <c r="AT12" i="27"/>
  <c r="AT10" i="27"/>
  <c r="AT15" i="27"/>
  <c r="AT11" i="27"/>
  <c r="AT14" i="27"/>
  <c r="AT16" i="27"/>
  <c r="BW4" i="26"/>
  <c r="BW7" i="26"/>
  <c r="BW5" i="26"/>
  <c r="BW6" i="26"/>
  <c r="BW9" i="26"/>
  <c r="BW8" i="26"/>
  <c r="BW11" i="26"/>
  <c r="AT4" i="26"/>
  <c r="AT7" i="26"/>
  <c r="AT5" i="26"/>
  <c r="AT6" i="26"/>
  <c r="AT9" i="26"/>
  <c r="AT8" i="26"/>
  <c r="AT11" i="26"/>
  <c r="XD8" i="24"/>
  <c r="CS8" i="24"/>
  <c r="CS17" i="23"/>
  <c r="WD17" i="23"/>
  <c r="WK17" i="23" s="1"/>
  <c r="WD8" i="24"/>
  <c r="WK8" i="24" s="1"/>
  <c r="XG8" i="24"/>
  <c r="XK8" i="24"/>
  <c r="L8" i="24"/>
  <c r="J8" i="24"/>
  <c r="K8" i="24" s="1"/>
  <c r="F8" i="24"/>
  <c r="I8" i="24"/>
  <c r="G8" i="24"/>
  <c r="XG17" i="23"/>
  <c r="XK17" i="23"/>
  <c r="XD17" i="23"/>
  <c r="L17" i="23"/>
  <c r="CU17" i="23" s="1"/>
  <c r="J17" i="23"/>
  <c r="K17" i="23" s="1"/>
  <c r="F17" i="23"/>
  <c r="I17" i="23"/>
  <c r="G17" i="23"/>
  <c r="CI9" i="24"/>
  <c r="CJ9" i="24"/>
  <c r="CK9" i="24"/>
  <c r="CO9" i="24" s="1"/>
  <c r="CL9" i="24"/>
  <c r="CM9" i="24"/>
  <c r="CN9" i="24"/>
  <c r="CP9" i="24"/>
  <c r="CQ9" i="24"/>
  <c r="CR9" i="24"/>
  <c r="VX9" i="24"/>
  <c r="VY9" i="24"/>
  <c r="VZ9" i="24"/>
  <c r="WA9" i="24"/>
  <c r="WB9" i="24"/>
  <c r="WC9" i="24"/>
  <c r="WE9" i="24"/>
  <c r="WF9" i="24"/>
  <c r="WG9" i="24"/>
  <c r="WH9" i="24"/>
  <c r="WI9" i="24"/>
  <c r="WJ9" i="24"/>
  <c r="WL9" i="24"/>
  <c r="WM9" i="24"/>
  <c r="WN9" i="24"/>
  <c r="XB9" i="24" s="1"/>
  <c r="WO9" i="24"/>
  <c r="XC9" i="24" s="1"/>
  <c r="WP9" i="24"/>
  <c r="WQ9" i="24"/>
  <c r="WR9" i="24"/>
  <c r="WS9" i="24"/>
  <c r="XE9" i="24" s="1"/>
  <c r="WT9" i="24"/>
  <c r="XF9" i="24" s="1"/>
  <c r="WU9" i="24"/>
  <c r="WV9" i="24"/>
  <c r="WW9" i="24"/>
  <c r="WX9" i="24"/>
  <c r="XI9" i="24" s="1"/>
  <c r="WY9" i="24"/>
  <c r="XJ9" i="24" s="1"/>
  <c r="WZ9" i="24"/>
  <c r="CI15" i="23"/>
  <c r="CJ15" i="23"/>
  <c r="CK15" i="23"/>
  <c r="CO15" i="23" s="1"/>
  <c r="CL15" i="23"/>
  <c r="CM15" i="23"/>
  <c r="CN15" i="23"/>
  <c r="CP15" i="23"/>
  <c r="CQ15" i="23"/>
  <c r="CR15" i="23"/>
  <c r="VX15" i="23"/>
  <c r="VY15" i="23"/>
  <c r="VZ15" i="23"/>
  <c r="WA15" i="23"/>
  <c r="WB15" i="23"/>
  <c r="WC15" i="23"/>
  <c r="WE15" i="23"/>
  <c r="WF15" i="23"/>
  <c r="WG15" i="23"/>
  <c r="WH15" i="23"/>
  <c r="WI15" i="23"/>
  <c r="WJ15" i="23"/>
  <c r="WL15" i="23"/>
  <c r="WM15" i="23"/>
  <c r="WN15" i="23"/>
  <c r="XB15" i="23" s="1"/>
  <c r="WO15" i="23"/>
  <c r="XC15" i="23" s="1"/>
  <c r="WP15" i="23"/>
  <c r="WQ15" i="23"/>
  <c r="WR15" i="23"/>
  <c r="WS15" i="23"/>
  <c r="XE15" i="23" s="1"/>
  <c r="WT15" i="23"/>
  <c r="XF15" i="23" s="1"/>
  <c r="WU15" i="23"/>
  <c r="WV15" i="23"/>
  <c r="WW15" i="23"/>
  <c r="WX15" i="23"/>
  <c r="XI15" i="23" s="1"/>
  <c r="WY15" i="23"/>
  <c r="XJ15" i="23" s="1"/>
  <c r="WZ15" i="23"/>
  <c r="TI22" i="21"/>
  <c r="TH22" i="21"/>
  <c r="TF22" i="21"/>
  <c r="TE22" i="21"/>
  <c r="TD22" i="21"/>
  <c r="TC22" i="21"/>
  <c r="TI14" i="21"/>
  <c r="TH14" i="21"/>
  <c r="TF14" i="21"/>
  <c r="TE14" i="21"/>
  <c r="TD14" i="21"/>
  <c r="TC14" i="21"/>
  <c r="TI18" i="21"/>
  <c r="TH18" i="21"/>
  <c r="TF18" i="21"/>
  <c r="TE18" i="21"/>
  <c r="TD18" i="21"/>
  <c r="TC18" i="21"/>
  <c r="TI12" i="21"/>
  <c r="TH12" i="21"/>
  <c r="TF12" i="21"/>
  <c r="TE12" i="21"/>
  <c r="TD12" i="21"/>
  <c r="TC12" i="21"/>
  <c r="TI19" i="21"/>
  <c r="TH19" i="21"/>
  <c r="TF19" i="21"/>
  <c r="TE19" i="21"/>
  <c r="TD19" i="21"/>
  <c r="TC19" i="21"/>
  <c r="TI15" i="21"/>
  <c r="TH15" i="21"/>
  <c r="TF15" i="21"/>
  <c r="TE15" i="21"/>
  <c r="TD15" i="21"/>
  <c r="TC15" i="21"/>
  <c r="TI20" i="21"/>
  <c r="TH20" i="21"/>
  <c r="TF20" i="21"/>
  <c r="TE20" i="21"/>
  <c r="TD20" i="21"/>
  <c r="TC20" i="21"/>
  <c r="TI21" i="21"/>
  <c r="TH21" i="21"/>
  <c r="TF21" i="21"/>
  <c r="TE21" i="21"/>
  <c r="TD21" i="21"/>
  <c r="TC21" i="21"/>
  <c r="TI11" i="21"/>
  <c r="TH11" i="21"/>
  <c r="TF11" i="21"/>
  <c r="TE11" i="21"/>
  <c r="TD11" i="21"/>
  <c r="TC11" i="21"/>
  <c r="TI10" i="21"/>
  <c r="TH10" i="21"/>
  <c r="TF10" i="21"/>
  <c r="TE10" i="21"/>
  <c r="TD10" i="21"/>
  <c r="TC10" i="21"/>
  <c r="TI7" i="21"/>
  <c r="TH7" i="21"/>
  <c r="TF7" i="21"/>
  <c r="TE7" i="21"/>
  <c r="TD7" i="21"/>
  <c r="TC7" i="21"/>
  <c r="TI13" i="21"/>
  <c r="TH13" i="21"/>
  <c r="TF13" i="21"/>
  <c r="TE13" i="21"/>
  <c r="TD13" i="21"/>
  <c r="TC13" i="21"/>
  <c r="TI8" i="21"/>
  <c r="TH8" i="21"/>
  <c r="TF8" i="21"/>
  <c r="TE8" i="21"/>
  <c r="TD8" i="21"/>
  <c r="TC8" i="21"/>
  <c r="TI16" i="21"/>
  <c r="TH16" i="21"/>
  <c r="TF16" i="21"/>
  <c r="TE16" i="21"/>
  <c r="TD16" i="21"/>
  <c r="TC16" i="21"/>
  <c r="TI9" i="21"/>
  <c r="TH9" i="21"/>
  <c r="TF9" i="21"/>
  <c r="TE9" i="21"/>
  <c r="TD9" i="21"/>
  <c r="TC9" i="21"/>
  <c r="TI6" i="21"/>
  <c r="TH6" i="21"/>
  <c r="TF6" i="21"/>
  <c r="TE6" i="21"/>
  <c r="TD6" i="21"/>
  <c r="TC6" i="21"/>
  <c r="TI5" i="21"/>
  <c r="TH5" i="21"/>
  <c r="TF5" i="21"/>
  <c r="TE5" i="21"/>
  <c r="TD5" i="21"/>
  <c r="TC5" i="21"/>
  <c r="TI4" i="21"/>
  <c r="TH4" i="21"/>
  <c r="TF4" i="21"/>
  <c r="TE4" i="21"/>
  <c r="TD4" i="21"/>
  <c r="TC4" i="21"/>
  <c r="TI24" i="19"/>
  <c r="TH24" i="19"/>
  <c r="TF24" i="19"/>
  <c r="TE24" i="19"/>
  <c r="TD24" i="19"/>
  <c r="TC24" i="19"/>
  <c r="TI15" i="19"/>
  <c r="TH15" i="19"/>
  <c r="TF15" i="19"/>
  <c r="TE15" i="19"/>
  <c r="TD15" i="19"/>
  <c r="TC15" i="19"/>
  <c r="TI26" i="19"/>
  <c r="TH26" i="19"/>
  <c r="TF26" i="19"/>
  <c r="TE26" i="19"/>
  <c r="TD26" i="19"/>
  <c r="TC26" i="19"/>
  <c r="TI19" i="19"/>
  <c r="TH19" i="19"/>
  <c r="TF19" i="19"/>
  <c r="TE19" i="19"/>
  <c r="TD19" i="19"/>
  <c r="TC19" i="19"/>
  <c r="TI25" i="19"/>
  <c r="TH25" i="19"/>
  <c r="TF25" i="19"/>
  <c r="TE25" i="19"/>
  <c r="TD25" i="19"/>
  <c r="TC25" i="19"/>
  <c r="TI18" i="19"/>
  <c r="TH18" i="19"/>
  <c r="TF18" i="19"/>
  <c r="TE18" i="19"/>
  <c r="TD18" i="19"/>
  <c r="TC18" i="19"/>
  <c r="TI21" i="19"/>
  <c r="TH21" i="19"/>
  <c r="TF21" i="19"/>
  <c r="TE21" i="19"/>
  <c r="TD21" i="19"/>
  <c r="TC21" i="19"/>
  <c r="TI27" i="19"/>
  <c r="TH27" i="19"/>
  <c r="TF27" i="19"/>
  <c r="TE27" i="19"/>
  <c r="TD27" i="19"/>
  <c r="TC27" i="19"/>
  <c r="TI23" i="19"/>
  <c r="TH23" i="19"/>
  <c r="TF23" i="19"/>
  <c r="TE23" i="19"/>
  <c r="TD23" i="19"/>
  <c r="TC23" i="19"/>
  <c r="TI20" i="19"/>
  <c r="TH20" i="19"/>
  <c r="TF20" i="19"/>
  <c r="TE20" i="19"/>
  <c r="TD20" i="19"/>
  <c r="TC20" i="19"/>
  <c r="TI17" i="19"/>
  <c r="TH17" i="19"/>
  <c r="TF17" i="19"/>
  <c r="TE17" i="19"/>
  <c r="TD17" i="19"/>
  <c r="TC17" i="19"/>
  <c r="TI9" i="19"/>
  <c r="TH9" i="19"/>
  <c r="TF9" i="19"/>
  <c r="TE9" i="19"/>
  <c r="TD9" i="19"/>
  <c r="TC9" i="19"/>
  <c r="TI14" i="19"/>
  <c r="TH14" i="19"/>
  <c r="TF14" i="19"/>
  <c r="TE14" i="19"/>
  <c r="TD14" i="19"/>
  <c r="TC14" i="19"/>
  <c r="TI22" i="19"/>
  <c r="TH22" i="19"/>
  <c r="TF22" i="19"/>
  <c r="TE22" i="19"/>
  <c r="TD22" i="19"/>
  <c r="TC22" i="19"/>
  <c r="TI13" i="19"/>
  <c r="TH13" i="19"/>
  <c r="TF13" i="19"/>
  <c r="TE13" i="19"/>
  <c r="TD13" i="19"/>
  <c r="TC13" i="19"/>
  <c r="TI16" i="19"/>
  <c r="TH16" i="19"/>
  <c r="TF16" i="19"/>
  <c r="TE16" i="19"/>
  <c r="TD16" i="19"/>
  <c r="TC16" i="19"/>
  <c r="TI10" i="19"/>
  <c r="TH10" i="19"/>
  <c r="TF10" i="19"/>
  <c r="TE10" i="19"/>
  <c r="TD10" i="19"/>
  <c r="TC10" i="19"/>
  <c r="TI12" i="19"/>
  <c r="TH12" i="19"/>
  <c r="TF12" i="19"/>
  <c r="TE12" i="19"/>
  <c r="TD12" i="19"/>
  <c r="TC12" i="19"/>
  <c r="TI11" i="19"/>
  <c r="TH11" i="19"/>
  <c r="TF11" i="19"/>
  <c r="TE11" i="19"/>
  <c r="TD11" i="19"/>
  <c r="TC11" i="19"/>
  <c r="TI8" i="19"/>
  <c r="TH8" i="19"/>
  <c r="TF8" i="19"/>
  <c r="TE8" i="19"/>
  <c r="TD8" i="19"/>
  <c r="TC8" i="19"/>
  <c r="TI6" i="19"/>
  <c r="TH6" i="19"/>
  <c r="TF6" i="19"/>
  <c r="TE6" i="19"/>
  <c r="TD6" i="19"/>
  <c r="TC6" i="19"/>
  <c r="TI5" i="19"/>
  <c r="TH5" i="19"/>
  <c r="TF5" i="19"/>
  <c r="TE5" i="19"/>
  <c r="TD5" i="19"/>
  <c r="TC5" i="19"/>
  <c r="TI7" i="19"/>
  <c r="TH7" i="19"/>
  <c r="TF7" i="19"/>
  <c r="TE7" i="19"/>
  <c r="TD7" i="19"/>
  <c r="TC7" i="19"/>
  <c r="TI4" i="19"/>
  <c r="TH4" i="19"/>
  <c r="TF4" i="19"/>
  <c r="TE4" i="19"/>
  <c r="TD4" i="19"/>
  <c r="TC4" i="19"/>
  <c r="TI16" i="27"/>
  <c r="TH16" i="27"/>
  <c r="TF16" i="27"/>
  <c r="TE16" i="27"/>
  <c r="TD16" i="27"/>
  <c r="TC16" i="27"/>
  <c r="TI14" i="27"/>
  <c r="TH14" i="27"/>
  <c r="TF14" i="27"/>
  <c r="TE14" i="27"/>
  <c r="TD14" i="27"/>
  <c r="TC14" i="27"/>
  <c r="TI15" i="27"/>
  <c r="TH15" i="27"/>
  <c r="TF15" i="27"/>
  <c r="TE15" i="27"/>
  <c r="TD15" i="27"/>
  <c r="TC15" i="27"/>
  <c r="TI11" i="27"/>
  <c r="TH11" i="27"/>
  <c r="TF11" i="27"/>
  <c r="TE11" i="27"/>
  <c r="TD11" i="27"/>
  <c r="TC11" i="27"/>
  <c r="TI10" i="27"/>
  <c r="TH10" i="27"/>
  <c r="TF10" i="27"/>
  <c r="TE10" i="27"/>
  <c r="TD10" i="27"/>
  <c r="TC10" i="27"/>
  <c r="TI7" i="27"/>
  <c r="TH7" i="27"/>
  <c r="TF7" i="27"/>
  <c r="TE7" i="27"/>
  <c r="TD7" i="27"/>
  <c r="TC7" i="27"/>
  <c r="TI12" i="27"/>
  <c r="TH12" i="27"/>
  <c r="TF12" i="27"/>
  <c r="TE12" i="27"/>
  <c r="TD12" i="27"/>
  <c r="TC12" i="27"/>
  <c r="TI13" i="27"/>
  <c r="TH13" i="27"/>
  <c r="TF13" i="27"/>
  <c r="TE13" i="27"/>
  <c r="TD13" i="27"/>
  <c r="TC13" i="27"/>
  <c r="TI9" i="27"/>
  <c r="TH9" i="27"/>
  <c r="TF9" i="27"/>
  <c r="TE9" i="27"/>
  <c r="TD9" i="27"/>
  <c r="TC9" i="27"/>
  <c r="TI4" i="27"/>
  <c r="TH4" i="27"/>
  <c r="TF4" i="27"/>
  <c r="TE4" i="27"/>
  <c r="TD4" i="27"/>
  <c r="TC4" i="27"/>
  <c r="TI5" i="27"/>
  <c r="TH5" i="27"/>
  <c r="TF5" i="27"/>
  <c r="TE5" i="27"/>
  <c r="TD5" i="27"/>
  <c r="TC5" i="27"/>
  <c r="TI6" i="27"/>
  <c r="TH6" i="27"/>
  <c r="TF6" i="27"/>
  <c r="TE6" i="27"/>
  <c r="TD6" i="27"/>
  <c r="TC6" i="27"/>
  <c r="TI11" i="26"/>
  <c r="TH11" i="26"/>
  <c r="TF11" i="26"/>
  <c r="TE11" i="26"/>
  <c r="TD11" i="26"/>
  <c r="TC11" i="26"/>
  <c r="TI8" i="26"/>
  <c r="TH8" i="26"/>
  <c r="TF8" i="26"/>
  <c r="TE8" i="26"/>
  <c r="TD8" i="26"/>
  <c r="TC8" i="26"/>
  <c r="TI9" i="26"/>
  <c r="TH9" i="26"/>
  <c r="TF9" i="26"/>
  <c r="TE9" i="26"/>
  <c r="TD9" i="26"/>
  <c r="TC9" i="26"/>
  <c r="TI6" i="26"/>
  <c r="TH6" i="26"/>
  <c r="TF6" i="26"/>
  <c r="TE6" i="26"/>
  <c r="TD6" i="26"/>
  <c r="TC6" i="26"/>
  <c r="TI5" i="26"/>
  <c r="TH5" i="26"/>
  <c r="TF5" i="26"/>
  <c r="TE5" i="26"/>
  <c r="TD5" i="26"/>
  <c r="TC5" i="26"/>
  <c r="TI7" i="26"/>
  <c r="TH7" i="26"/>
  <c r="TF7" i="26"/>
  <c r="TE7" i="26"/>
  <c r="TD7" i="26"/>
  <c r="TC7" i="26"/>
  <c r="TI4" i="26"/>
  <c r="TH4" i="26"/>
  <c r="TF4" i="26"/>
  <c r="TE4" i="26"/>
  <c r="TD4" i="26"/>
  <c r="TC4" i="26"/>
  <c r="WJ15" i="24"/>
  <c r="WI15" i="24"/>
  <c r="WH15" i="24"/>
  <c r="WG15" i="24"/>
  <c r="WF15" i="24"/>
  <c r="WE15" i="24"/>
  <c r="WC15" i="24"/>
  <c r="WB15" i="24"/>
  <c r="WA15" i="24"/>
  <c r="VZ15" i="24"/>
  <c r="VY15" i="24"/>
  <c r="VX15" i="24"/>
  <c r="WJ14" i="24"/>
  <c r="WI14" i="24"/>
  <c r="WH14" i="24"/>
  <c r="WG14" i="24"/>
  <c r="WF14" i="24"/>
  <c r="WE14" i="24"/>
  <c r="WC14" i="24"/>
  <c r="WB14" i="24"/>
  <c r="WA14" i="24"/>
  <c r="VZ14" i="24"/>
  <c r="VY14" i="24"/>
  <c r="VX14" i="24"/>
  <c r="WJ13" i="24"/>
  <c r="WI13" i="24"/>
  <c r="WH13" i="24"/>
  <c r="WG13" i="24"/>
  <c r="WF13" i="24"/>
  <c r="WE13" i="24"/>
  <c r="WC13" i="24"/>
  <c r="WB13" i="24"/>
  <c r="WA13" i="24"/>
  <c r="VZ13" i="24"/>
  <c r="VY13" i="24"/>
  <c r="VX13" i="24"/>
  <c r="WJ12" i="24"/>
  <c r="WI12" i="24"/>
  <c r="WH12" i="24"/>
  <c r="WG12" i="24"/>
  <c r="WF12" i="24"/>
  <c r="WE12" i="24"/>
  <c r="WC12" i="24"/>
  <c r="WB12" i="24"/>
  <c r="WA12" i="24"/>
  <c r="VZ12" i="24"/>
  <c r="VY12" i="24"/>
  <c r="VX12" i="24"/>
  <c r="WJ11" i="24"/>
  <c r="WI11" i="24"/>
  <c r="WH11" i="24"/>
  <c r="WG11" i="24"/>
  <c r="WF11" i="24"/>
  <c r="WE11" i="24"/>
  <c r="WC11" i="24"/>
  <c r="WB11" i="24"/>
  <c r="WA11" i="24"/>
  <c r="VZ11" i="24"/>
  <c r="VY11" i="24"/>
  <c r="VX11" i="24"/>
  <c r="WJ10" i="24"/>
  <c r="WI10" i="24"/>
  <c r="WH10" i="24"/>
  <c r="WG10" i="24"/>
  <c r="WF10" i="24"/>
  <c r="WE10" i="24"/>
  <c r="WC10" i="24"/>
  <c r="WB10" i="24"/>
  <c r="WA10" i="24"/>
  <c r="VZ10" i="24"/>
  <c r="VY10" i="24"/>
  <c r="VX10" i="24"/>
  <c r="WJ7" i="24"/>
  <c r="WI7" i="24"/>
  <c r="WH7" i="24"/>
  <c r="WG7" i="24"/>
  <c r="WF7" i="24"/>
  <c r="WE7" i="24"/>
  <c r="WC7" i="24"/>
  <c r="WB7" i="24"/>
  <c r="WA7" i="24"/>
  <c r="VZ7" i="24"/>
  <c r="VY7" i="24"/>
  <c r="VX7" i="24"/>
  <c r="WJ6" i="24"/>
  <c r="WI6" i="24"/>
  <c r="WH6" i="24"/>
  <c r="WG6" i="24"/>
  <c r="WF6" i="24"/>
  <c r="WE6" i="24"/>
  <c r="WC6" i="24"/>
  <c r="WB6" i="24"/>
  <c r="WA6" i="24"/>
  <c r="VZ6" i="24"/>
  <c r="VY6" i="24"/>
  <c r="VX6" i="24"/>
  <c r="WJ5" i="24"/>
  <c r="WI5" i="24"/>
  <c r="WH5" i="24"/>
  <c r="WG5" i="24"/>
  <c r="WF5" i="24"/>
  <c r="WE5" i="24"/>
  <c r="WC5" i="24"/>
  <c r="WB5" i="24"/>
  <c r="WA5" i="24"/>
  <c r="VZ5" i="24"/>
  <c r="VY5" i="24"/>
  <c r="VX5" i="24"/>
  <c r="WJ4" i="24"/>
  <c r="WI4" i="24"/>
  <c r="WH4" i="24"/>
  <c r="WG4" i="24"/>
  <c r="WF4" i="24"/>
  <c r="WE4" i="24"/>
  <c r="WC4" i="24"/>
  <c r="WB4" i="24"/>
  <c r="WA4" i="24"/>
  <c r="VZ4" i="24"/>
  <c r="VY4" i="24"/>
  <c r="VX4" i="24"/>
  <c r="WJ18" i="23"/>
  <c r="WI18" i="23"/>
  <c r="WH18" i="23"/>
  <c r="WG18" i="23"/>
  <c r="WF18" i="23"/>
  <c r="WE18" i="23"/>
  <c r="WC18" i="23"/>
  <c r="WB18" i="23"/>
  <c r="WA18" i="23"/>
  <c r="VZ18" i="23"/>
  <c r="VY18" i="23"/>
  <c r="VX18" i="23"/>
  <c r="WJ16" i="23"/>
  <c r="WI16" i="23"/>
  <c r="WH16" i="23"/>
  <c r="WG16" i="23"/>
  <c r="WF16" i="23"/>
  <c r="WE16" i="23"/>
  <c r="WC16" i="23"/>
  <c r="WB16" i="23"/>
  <c r="WA16" i="23"/>
  <c r="VZ16" i="23"/>
  <c r="VY16" i="23"/>
  <c r="VX16" i="23"/>
  <c r="WJ14" i="23"/>
  <c r="WI14" i="23"/>
  <c r="WH14" i="23"/>
  <c r="WG14" i="23"/>
  <c r="WF14" i="23"/>
  <c r="WE14" i="23"/>
  <c r="WC14" i="23"/>
  <c r="WB14" i="23"/>
  <c r="WA14" i="23"/>
  <c r="VZ14" i="23"/>
  <c r="VY14" i="23"/>
  <c r="VX14" i="23"/>
  <c r="WJ13" i="23"/>
  <c r="WI13" i="23"/>
  <c r="WH13" i="23"/>
  <c r="WG13" i="23"/>
  <c r="WF13" i="23"/>
  <c r="WE13" i="23"/>
  <c r="WC13" i="23"/>
  <c r="WB13" i="23"/>
  <c r="WA13" i="23"/>
  <c r="VZ13" i="23"/>
  <c r="VY13" i="23"/>
  <c r="VX13" i="23"/>
  <c r="WJ12" i="23"/>
  <c r="WI12" i="23"/>
  <c r="WH12" i="23"/>
  <c r="WG12" i="23"/>
  <c r="WF12" i="23"/>
  <c r="WE12" i="23"/>
  <c r="WC12" i="23"/>
  <c r="WB12" i="23"/>
  <c r="WA12" i="23"/>
  <c r="VZ12" i="23"/>
  <c r="VY12" i="23"/>
  <c r="VX12" i="23"/>
  <c r="WJ11" i="23"/>
  <c r="WI11" i="23"/>
  <c r="WH11" i="23"/>
  <c r="WG11" i="23"/>
  <c r="WF11" i="23"/>
  <c r="WE11" i="23"/>
  <c r="WC11" i="23"/>
  <c r="WB11" i="23"/>
  <c r="WA11" i="23"/>
  <c r="VZ11" i="23"/>
  <c r="VY11" i="23"/>
  <c r="VX11" i="23"/>
  <c r="WJ10" i="23"/>
  <c r="WI10" i="23"/>
  <c r="WH10" i="23"/>
  <c r="WG10" i="23"/>
  <c r="WF10" i="23"/>
  <c r="WE10" i="23"/>
  <c r="WC10" i="23"/>
  <c r="WB10" i="23"/>
  <c r="WA10" i="23"/>
  <c r="VZ10" i="23"/>
  <c r="VY10" i="23"/>
  <c r="VX10" i="23"/>
  <c r="WJ9" i="23"/>
  <c r="WI9" i="23"/>
  <c r="WH9" i="23"/>
  <c r="WG9" i="23"/>
  <c r="WF9" i="23"/>
  <c r="WE9" i="23"/>
  <c r="WC9" i="23"/>
  <c r="WB9" i="23"/>
  <c r="WA9" i="23"/>
  <c r="VZ9" i="23"/>
  <c r="VY9" i="23"/>
  <c r="VX9" i="23"/>
  <c r="WJ8" i="23"/>
  <c r="WI8" i="23"/>
  <c r="WH8" i="23"/>
  <c r="WG8" i="23"/>
  <c r="WF8" i="23"/>
  <c r="WE8" i="23"/>
  <c r="WC8" i="23"/>
  <c r="WB8" i="23"/>
  <c r="WA8" i="23"/>
  <c r="VZ8" i="23"/>
  <c r="VY8" i="23"/>
  <c r="VX8" i="23"/>
  <c r="WJ7" i="23"/>
  <c r="WI7" i="23"/>
  <c r="WH7" i="23"/>
  <c r="WG7" i="23"/>
  <c r="WF7" i="23"/>
  <c r="WE7" i="23"/>
  <c r="WC7" i="23"/>
  <c r="WB7" i="23"/>
  <c r="WA7" i="23"/>
  <c r="VZ7" i="23"/>
  <c r="VY7" i="23"/>
  <c r="VX7" i="23"/>
  <c r="WJ6" i="23"/>
  <c r="WI6" i="23"/>
  <c r="WH6" i="23"/>
  <c r="WG6" i="23"/>
  <c r="WF6" i="23"/>
  <c r="WE6" i="23"/>
  <c r="WC6" i="23"/>
  <c r="WB6" i="23"/>
  <c r="WA6" i="23"/>
  <c r="VZ6" i="23"/>
  <c r="VY6" i="23"/>
  <c r="VX6" i="23"/>
  <c r="WJ5" i="23"/>
  <c r="WI5" i="23"/>
  <c r="WH5" i="23"/>
  <c r="WG5" i="23"/>
  <c r="WF5" i="23"/>
  <c r="WE5" i="23"/>
  <c r="WC5" i="23"/>
  <c r="WB5" i="23"/>
  <c r="WA5" i="23"/>
  <c r="VZ5" i="23"/>
  <c r="VY5" i="23"/>
  <c r="VX5" i="23"/>
  <c r="WJ4" i="23"/>
  <c r="WI4" i="23"/>
  <c r="WH4" i="23"/>
  <c r="WG4" i="23"/>
  <c r="WF4" i="23"/>
  <c r="WE4" i="23"/>
  <c r="WC4" i="23"/>
  <c r="WB4" i="23"/>
  <c r="WA4" i="23"/>
  <c r="VZ4" i="23"/>
  <c r="VY4" i="23"/>
  <c r="VX4" i="23"/>
  <c r="WR16" i="22"/>
  <c r="WQ16" i="22"/>
  <c r="WP16" i="22"/>
  <c r="WO16" i="22"/>
  <c r="WN16" i="22"/>
  <c r="WM16" i="22"/>
  <c r="WK16" i="22"/>
  <c r="WJ16" i="22"/>
  <c r="WI16" i="22"/>
  <c r="WH16" i="22"/>
  <c r="WG16" i="22"/>
  <c r="WF16" i="22"/>
  <c r="WR17" i="22"/>
  <c r="WQ17" i="22"/>
  <c r="WP17" i="22"/>
  <c r="WO17" i="22"/>
  <c r="WN17" i="22"/>
  <c r="WM17" i="22"/>
  <c r="WK17" i="22"/>
  <c r="WJ17" i="22"/>
  <c r="WI17" i="22"/>
  <c r="WH17" i="22"/>
  <c r="WG17" i="22"/>
  <c r="WF17" i="22"/>
  <c r="WR12" i="22"/>
  <c r="WQ12" i="22"/>
  <c r="WP12" i="22"/>
  <c r="WO12" i="22"/>
  <c r="WN12" i="22"/>
  <c r="WM12" i="22"/>
  <c r="WK12" i="22"/>
  <c r="WJ12" i="22"/>
  <c r="WI12" i="22"/>
  <c r="WH12" i="22"/>
  <c r="WG12" i="22"/>
  <c r="WF12" i="22"/>
  <c r="WR13" i="22"/>
  <c r="WQ13" i="22"/>
  <c r="WP13" i="22"/>
  <c r="WO13" i="22"/>
  <c r="WN13" i="22"/>
  <c r="WM13" i="22"/>
  <c r="WK13" i="22"/>
  <c r="WJ13" i="22"/>
  <c r="WI13" i="22"/>
  <c r="WH13" i="22"/>
  <c r="WG13" i="22"/>
  <c r="WF13" i="22"/>
  <c r="WR15" i="22"/>
  <c r="WQ15" i="22"/>
  <c r="WP15" i="22"/>
  <c r="WO15" i="22"/>
  <c r="WN15" i="22"/>
  <c r="WM15" i="22"/>
  <c r="WK15" i="22"/>
  <c r="WJ15" i="22"/>
  <c r="WI15" i="22"/>
  <c r="WH15" i="22"/>
  <c r="WG15" i="22"/>
  <c r="WF15" i="22"/>
  <c r="WR10" i="22"/>
  <c r="WQ10" i="22"/>
  <c r="WP10" i="22"/>
  <c r="WO10" i="22"/>
  <c r="WN10" i="22"/>
  <c r="WM10" i="22"/>
  <c r="WK10" i="22"/>
  <c r="WJ10" i="22"/>
  <c r="WI10" i="22"/>
  <c r="WH10" i="22"/>
  <c r="WG10" i="22"/>
  <c r="WF10" i="22"/>
  <c r="WR9" i="22"/>
  <c r="WQ9" i="22"/>
  <c r="WP9" i="22"/>
  <c r="WO9" i="22"/>
  <c r="WN9" i="22"/>
  <c r="WM9" i="22"/>
  <c r="WK9" i="22"/>
  <c r="WJ9" i="22"/>
  <c r="WI9" i="22"/>
  <c r="WH9" i="22"/>
  <c r="WG9" i="22"/>
  <c r="WF9" i="22"/>
  <c r="WR11" i="22"/>
  <c r="WQ11" i="22"/>
  <c r="WP11" i="22"/>
  <c r="WO11" i="22"/>
  <c r="WN11" i="22"/>
  <c r="WM11" i="22"/>
  <c r="WK11" i="22"/>
  <c r="WJ11" i="22"/>
  <c r="WI11" i="22"/>
  <c r="WH11" i="22"/>
  <c r="WG11" i="22"/>
  <c r="WF11" i="22"/>
  <c r="WR8" i="22"/>
  <c r="WQ8" i="22"/>
  <c r="WP8" i="22"/>
  <c r="WO8" i="22"/>
  <c r="WN8" i="22"/>
  <c r="WM8" i="22"/>
  <c r="WK8" i="22"/>
  <c r="WJ8" i="22"/>
  <c r="WI8" i="22"/>
  <c r="WH8" i="22"/>
  <c r="WG8" i="22"/>
  <c r="WF8" i="22"/>
  <c r="WR7" i="22"/>
  <c r="WQ7" i="22"/>
  <c r="WP7" i="22"/>
  <c r="WO7" i="22"/>
  <c r="WN7" i="22"/>
  <c r="WM7" i="22"/>
  <c r="WK7" i="22"/>
  <c r="WJ7" i="22"/>
  <c r="WI7" i="22"/>
  <c r="WH7" i="22"/>
  <c r="WG7" i="22"/>
  <c r="WF7" i="22"/>
  <c r="WR6" i="22"/>
  <c r="WQ6" i="22"/>
  <c r="WP6" i="22"/>
  <c r="WO6" i="22"/>
  <c r="WN6" i="22"/>
  <c r="WM6" i="22"/>
  <c r="WK6" i="22"/>
  <c r="WJ6" i="22"/>
  <c r="WI6" i="22"/>
  <c r="WH6" i="22"/>
  <c r="WG6" i="22"/>
  <c r="WF6" i="22"/>
  <c r="WR5" i="22"/>
  <c r="WQ5" i="22"/>
  <c r="WP5" i="22"/>
  <c r="WO5" i="22"/>
  <c r="WN5" i="22"/>
  <c r="WM5" i="22"/>
  <c r="WK5" i="22"/>
  <c r="WJ5" i="22"/>
  <c r="WI5" i="22"/>
  <c r="WH5" i="22"/>
  <c r="WG5" i="22"/>
  <c r="WF5" i="22"/>
  <c r="WR4" i="22"/>
  <c r="WQ4" i="22"/>
  <c r="WP4" i="22"/>
  <c r="WO4" i="22"/>
  <c r="WN4" i="22"/>
  <c r="WM4" i="22"/>
  <c r="WK4" i="22"/>
  <c r="WJ4" i="22"/>
  <c r="WI4" i="22"/>
  <c r="WH4" i="22"/>
  <c r="WG4" i="22"/>
  <c r="WF4" i="22"/>
  <c r="WR24" i="4"/>
  <c r="WQ24" i="4"/>
  <c r="WP24" i="4"/>
  <c r="WO24" i="4"/>
  <c r="WN24" i="4"/>
  <c r="WM24" i="4"/>
  <c r="WK24" i="4"/>
  <c r="WJ24" i="4"/>
  <c r="WI24" i="4"/>
  <c r="WH24" i="4"/>
  <c r="WG24" i="4"/>
  <c r="WF24" i="4"/>
  <c r="WR23" i="4"/>
  <c r="WQ23" i="4"/>
  <c r="WP23" i="4"/>
  <c r="WO23" i="4"/>
  <c r="WN23" i="4"/>
  <c r="WM23" i="4"/>
  <c r="WK23" i="4"/>
  <c r="WJ23" i="4"/>
  <c r="WI23" i="4"/>
  <c r="WH23" i="4"/>
  <c r="WG23" i="4"/>
  <c r="WF23" i="4"/>
  <c r="WR21" i="4"/>
  <c r="WQ21" i="4"/>
  <c r="WP21" i="4"/>
  <c r="WO21" i="4"/>
  <c r="WN21" i="4"/>
  <c r="WM21" i="4"/>
  <c r="WK21" i="4"/>
  <c r="WJ21" i="4"/>
  <c r="WI21" i="4"/>
  <c r="WH21" i="4"/>
  <c r="WG21" i="4"/>
  <c r="WF21" i="4"/>
  <c r="WR11" i="4"/>
  <c r="WQ11" i="4"/>
  <c r="WP11" i="4"/>
  <c r="WO11" i="4"/>
  <c r="WN11" i="4"/>
  <c r="WM11" i="4"/>
  <c r="WK11" i="4"/>
  <c r="WJ11" i="4"/>
  <c r="WI11" i="4"/>
  <c r="WH11" i="4"/>
  <c r="WG11" i="4"/>
  <c r="WF11" i="4"/>
  <c r="WR18" i="4"/>
  <c r="WQ18" i="4"/>
  <c r="WP18" i="4"/>
  <c r="WO18" i="4"/>
  <c r="WN18" i="4"/>
  <c r="WM18" i="4"/>
  <c r="WK18" i="4"/>
  <c r="WJ18" i="4"/>
  <c r="WI18" i="4"/>
  <c r="WH18" i="4"/>
  <c r="WG18" i="4"/>
  <c r="WF18" i="4"/>
  <c r="WR17" i="4"/>
  <c r="WQ17" i="4"/>
  <c r="WP17" i="4"/>
  <c r="WO17" i="4"/>
  <c r="WN17" i="4"/>
  <c r="WM17" i="4"/>
  <c r="WK17" i="4"/>
  <c r="WJ17" i="4"/>
  <c r="WI17" i="4"/>
  <c r="WH17" i="4"/>
  <c r="WG17" i="4"/>
  <c r="WF17" i="4"/>
  <c r="WR22" i="4"/>
  <c r="WQ22" i="4"/>
  <c r="WP22" i="4"/>
  <c r="WO22" i="4"/>
  <c r="WN22" i="4"/>
  <c r="WM22" i="4"/>
  <c r="WK22" i="4"/>
  <c r="WJ22" i="4"/>
  <c r="WI22" i="4"/>
  <c r="WH22" i="4"/>
  <c r="WG22" i="4"/>
  <c r="WF22" i="4"/>
  <c r="WR16" i="4"/>
  <c r="WQ16" i="4"/>
  <c r="WP16" i="4"/>
  <c r="WO16" i="4"/>
  <c r="WN16" i="4"/>
  <c r="WM16" i="4"/>
  <c r="WK16" i="4"/>
  <c r="WJ16" i="4"/>
  <c r="WI16" i="4"/>
  <c r="WH16" i="4"/>
  <c r="WG16" i="4"/>
  <c r="WF16" i="4"/>
  <c r="WR15" i="4"/>
  <c r="WQ15" i="4"/>
  <c r="WP15" i="4"/>
  <c r="WO15" i="4"/>
  <c r="WN15" i="4"/>
  <c r="WM15" i="4"/>
  <c r="WK15" i="4"/>
  <c r="WJ15" i="4"/>
  <c r="WI15" i="4"/>
  <c r="WH15" i="4"/>
  <c r="WG15" i="4"/>
  <c r="WF15" i="4"/>
  <c r="WR20" i="4"/>
  <c r="WQ20" i="4"/>
  <c r="WP20" i="4"/>
  <c r="WO20" i="4"/>
  <c r="WN20" i="4"/>
  <c r="WM20" i="4"/>
  <c r="WK20" i="4"/>
  <c r="WJ20" i="4"/>
  <c r="WI20" i="4"/>
  <c r="WH20" i="4"/>
  <c r="WG20" i="4"/>
  <c r="WF20" i="4"/>
  <c r="WR19" i="4"/>
  <c r="WQ19" i="4"/>
  <c r="WP19" i="4"/>
  <c r="WO19" i="4"/>
  <c r="WN19" i="4"/>
  <c r="WM19" i="4"/>
  <c r="WK19" i="4"/>
  <c r="WJ19" i="4"/>
  <c r="WI19" i="4"/>
  <c r="WH19" i="4"/>
  <c r="WG19" i="4"/>
  <c r="WF19" i="4"/>
  <c r="WR13" i="4"/>
  <c r="WQ13" i="4"/>
  <c r="WP13" i="4"/>
  <c r="WO13" i="4"/>
  <c r="WN13" i="4"/>
  <c r="WM13" i="4"/>
  <c r="WK13" i="4"/>
  <c r="WJ13" i="4"/>
  <c r="WI13" i="4"/>
  <c r="WH13" i="4"/>
  <c r="WG13" i="4"/>
  <c r="WF13" i="4"/>
  <c r="WR10" i="4"/>
  <c r="WQ10" i="4"/>
  <c r="WP10" i="4"/>
  <c r="WO10" i="4"/>
  <c r="WN10" i="4"/>
  <c r="WM10" i="4"/>
  <c r="WK10" i="4"/>
  <c r="WJ10" i="4"/>
  <c r="WI10" i="4"/>
  <c r="WH10" i="4"/>
  <c r="WG10" i="4"/>
  <c r="WF10" i="4"/>
  <c r="WR14" i="4"/>
  <c r="WQ14" i="4"/>
  <c r="WP14" i="4"/>
  <c r="WO14" i="4"/>
  <c r="WN14" i="4"/>
  <c r="WM14" i="4"/>
  <c r="WK14" i="4"/>
  <c r="WJ14" i="4"/>
  <c r="WI14" i="4"/>
  <c r="WH14" i="4"/>
  <c r="WG14" i="4"/>
  <c r="WF14" i="4"/>
  <c r="WR9" i="4"/>
  <c r="WQ9" i="4"/>
  <c r="WP9" i="4"/>
  <c r="WO9" i="4"/>
  <c r="WN9" i="4"/>
  <c r="WM9" i="4"/>
  <c r="WK9" i="4"/>
  <c r="WJ9" i="4"/>
  <c r="WI9" i="4"/>
  <c r="WH9" i="4"/>
  <c r="WG9" i="4"/>
  <c r="WF9" i="4"/>
  <c r="WR12" i="4"/>
  <c r="WQ12" i="4"/>
  <c r="WP12" i="4"/>
  <c r="WO12" i="4"/>
  <c r="WN12" i="4"/>
  <c r="WM12" i="4"/>
  <c r="WK12" i="4"/>
  <c r="WJ12" i="4"/>
  <c r="WI12" i="4"/>
  <c r="WH12" i="4"/>
  <c r="WG12" i="4"/>
  <c r="WF12" i="4"/>
  <c r="WR8" i="4"/>
  <c r="WQ8" i="4"/>
  <c r="WP8" i="4"/>
  <c r="WO8" i="4"/>
  <c r="WN8" i="4"/>
  <c r="WM8" i="4"/>
  <c r="WK8" i="4"/>
  <c r="WJ8" i="4"/>
  <c r="WI8" i="4"/>
  <c r="WH8" i="4"/>
  <c r="WG8" i="4"/>
  <c r="WF8" i="4"/>
  <c r="WR7" i="4"/>
  <c r="WQ7" i="4"/>
  <c r="WP7" i="4"/>
  <c r="WO7" i="4"/>
  <c r="WN7" i="4"/>
  <c r="WM7" i="4"/>
  <c r="WK7" i="4"/>
  <c r="WJ7" i="4"/>
  <c r="WI7" i="4"/>
  <c r="WH7" i="4"/>
  <c r="WG7" i="4"/>
  <c r="WF7" i="4"/>
  <c r="WR6" i="4"/>
  <c r="WQ6" i="4"/>
  <c r="WP6" i="4"/>
  <c r="WO6" i="4"/>
  <c r="WN6" i="4"/>
  <c r="WM6" i="4"/>
  <c r="WK6" i="4"/>
  <c r="WJ6" i="4"/>
  <c r="WI6" i="4"/>
  <c r="WH6" i="4"/>
  <c r="WG6" i="4"/>
  <c r="WF6" i="4"/>
  <c r="WR4" i="4"/>
  <c r="WQ4" i="4"/>
  <c r="WP4" i="4"/>
  <c r="WO4" i="4"/>
  <c r="WN4" i="4"/>
  <c r="WM4" i="4"/>
  <c r="WK4" i="4"/>
  <c r="WJ4" i="4"/>
  <c r="WI4" i="4"/>
  <c r="WH4" i="4"/>
  <c r="WG4" i="4"/>
  <c r="WF4" i="4"/>
  <c r="WR5" i="4"/>
  <c r="WQ5" i="4"/>
  <c r="WP5" i="4"/>
  <c r="WO5" i="4"/>
  <c r="WN5" i="4"/>
  <c r="WM5" i="4"/>
  <c r="WK5" i="4"/>
  <c r="WJ5" i="4"/>
  <c r="WI5" i="4"/>
  <c r="WH5" i="4"/>
  <c r="WG5" i="4"/>
  <c r="WF5" i="4"/>
  <c r="WT5" i="4"/>
  <c r="WU5" i="4"/>
  <c r="WV5" i="4"/>
  <c r="XJ5" i="4" s="1"/>
  <c r="WW5" i="4"/>
  <c r="XK5" i="4" s="1"/>
  <c r="WX5" i="4"/>
  <c r="WY5" i="4"/>
  <c r="WZ5" i="4"/>
  <c r="XA5" i="4"/>
  <c r="XM5" i="4" s="1"/>
  <c r="XB5" i="4"/>
  <c r="XN5" i="4" s="1"/>
  <c r="XC5" i="4"/>
  <c r="XD5" i="4"/>
  <c r="XE5" i="4"/>
  <c r="XF5" i="4"/>
  <c r="XQ5" i="4" s="1"/>
  <c r="XG5" i="4"/>
  <c r="XR5" i="4" s="1"/>
  <c r="XH5" i="4"/>
  <c r="WT4" i="4"/>
  <c r="WU4" i="4"/>
  <c r="WV4" i="4"/>
  <c r="XJ4" i="4" s="1"/>
  <c r="WW4" i="4"/>
  <c r="XK4" i="4" s="1"/>
  <c r="WX4" i="4"/>
  <c r="WY4" i="4"/>
  <c r="WZ4" i="4"/>
  <c r="XA4" i="4"/>
  <c r="XM4" i="4" s="1"/>
  <c r="XB4" i="4"/>
  <c r="XN4" i="4" s="1"/>
  <c r="XC4" i="4"/>
  <c r="XD4" i="4"/>
  <c r="XE4" i="4"/>
  <c r="XF4" i="4"/>
  <c r="XQ4" i="4" s="1"/>
  <c r="XG4" i="4"/>
  <c r="XR4" i="4" s="1"/>
  <c r="XH4" i="4"/>
  <c r="WT6" i="4"/>
  <c r="WU6" i="4"/>
  <c r="WV6" i="4"/>
  <c r="XJ6" i="4" s="1"/>
  <c r="WW6" i="4"/>
  <c r="XK6" i="4" s="1"/>
  <c r="WX6" i="4"/>
  <c r="WY6" i="4"/>
  <c r="WZ6" i="4"/>
  <c r="XA6" i="4"/>
  <c r="XM6" i="4" s="1"/>
  <c r="XB6" i="4"/>
  <c r="XN6" i="4" s="1"/>
  <c r="XC6" i="4"/>
  <c r="XD6" i="4"/>
  <c r="XE6" i="4"/>
  <c r="XF6" i="4"/>
  <c r="XQ6" i="4" s="1"/>
  <c r="XG6" i="4"/>
  <c r="XR6" i="4" s="1"/>
  <c r="XH6" i="4"/>
  <c r="WT7" i="4"/>
  <c r="WU7" i="4"/>
  <c r="WV7" i="4"/>
  <c r="XJ7" i="4" s="1"/>
  <c r="WW7" i="4"/>
  <c r="XK7" i="4" s="1"/>
  <c r="WX7" i="4"/>
  <c r="WY7" i="4"/>
  <c r="WZ7" i="4"/>
  <c r="XA7" i="4"/>
  <c r="XM7" i="4" s="1"/>
  <c r="XB7" i="4"/>
  <c r="XN7" i="4" s="1"/>
  <c r="XC7" i="4"/>
  <c r="XD7" i="4"/>
  <c r="XE7" i="4"/>
  <c r="XF7" i="4"/>
  <c r="XQ7" i="4" s="1"/>
  <c r="XG7" i="4"/>
  <c r="XR7" i="4" s="1"/>
  <c r="XH7" i="4"/>
  <c r="WT8" i="4"/>
  <c r="WU8" i="4"/>
  <c r="WV8" i="4"/>
  <c r="XJ8" i="4" s="1"/>
  <c r="WW8" i="4"/>
  <c r="XK8" i="4" s="1"/>
  <c r="WX8" i="4"/>
  <c r="WY8" i="4"/>
  <c r="WZ8" i="4"/>
  <c r="XA8" i="4"/>
  <c r="XM8" i="4" s="1"/>
  <c r="XB8" i="4"/>
  <c r="XN8" i="4" s="1"/>
  <c r="XC8" i="4"/>
  <c r="XD8" i="4"/>
  <c r="XE8" i="4"/>
  <c r="XF8" i="4"/>
  <c r="XQ8" i="4" s="1"/>
  <c r="XG8" i="4"/>
  <c r="XR8" i="4" s="1"/>
  <c r="XH8" i="4"/>
  <c r="WT12" i="4"/>
  <c r="WU12" i="4"/>
  <c r="WV12" i="4"/>
  <c r="XJ12" i="4" s="1"/>
  <c r="WW12" i="4"/>
  <c r="XK12" i="4" s="1"/>
  <c r="WX12" i="4"/>
  <c r="WY12" i="4"/>
  <c r="WZ12" i="4"/>
  <c r="XA12" i="4"/>
  <c r="XM12" i="4" s="1"/>
  <c r="XB12" i="4"/>
  <c r="XN12" i="4" s="1"/>
  <c r="XC12" i="4"/>
  <c r="XD12" i="4"/>
  <c r="XE12" i="4"/>
  <c r="XF12" i="4"/>
  <c r="XQ12" i="4" s="1"/>
  <c r="XG12" i="4"/>
  <c r="XR12" i="4" s="1"/>
  <c r="XH12" i="4"/>
  <c r="WT9" i="4"/>
  <c r="WU9" i="4"/>
  <c r="WV9" i="4"/>
  <c r="XJ9" i="4" s="1"/>
  <c r="WW9" i="4"/>
  <c r="XK9" i="4" s="1"/>
  <c r="WX9" i="4"/>
  <c r="WY9" i="4"/>
  <c r="WZ9" i="4"/>
  <c r="XA9" i="4"/>
  <c r="XM9" i="4" s="1"/>
  <c r="XB9" i="4"/>
  <c r="XN9" i="4" s="1"/>
  <c r="XC9" i="4"/>
  <c r="XD9" i="4"/>
  <c r="XE9" i="4"/>
  <c r="XF9" i="4"/>
  <c r="XQ9" i="4" s="1"/>
  <c r="XG9" i="4"/>
  <c r="XR9" i="4" s="1"/>
  <c r="XH9" i="4"/>
  <c r="WT14" i="4"/>
  <c r="WU14" i="4"/>
  <c r="WV14" i="4"/>
  <c r="XJ14" i="4" s="1"/>
  <c r="WW14" i="4"/>
  <c r="XK14" i="4" s="1"/>
  <c r="WX14" i="4"/>
  <c r="WY14" i="4"/>
  <c r="WZ14" i="4"/>
  <c r="XA14" i="4"/>
  <c r="XM14" i="4" s="1"/>
  <c r="XB14" i="4"/>
  <c r="XN14" i="4" s="1"/>
  <c r="XC14" i="4"/>
  <c r="XD14" i="4"/>
  <c r="XE14" i="4"/>
  <c r="XF14" i="4"/>
  <c r="XQ14" i="4" s="1"/>
  <c r="XG14" i="4"/>
  <c r="XR14" i="4" s="1"/>
  <c r="XH14" i="4"/>
  <c r="WT10" i="4"/>
  <c r="WU10" i="4"/>
  <c r="WV10" i="4"/>
  <c r="XJ10" i="4" s="1"/>
  <c r="WW10" i="4"/>
  <c r="XK10" i="4" s="1"/>
  <c r="WX10" i="4"/>
  <c r="WY10" i="4"/>
  <c r="WZ10" i="4"/>
  <c r="XA10" i="4"/>
  <c r="XM10" i="4" s="1"/>
  <c r="XB10" i="4"/>
  <c r="XN10" i="4" s="1"/>
  <c r="XC10" i="4"/>
  <c r="XD10" i="4"/>
  <c r="XE10" i="4"/>
  <c r="XF10" i="4"/>
  <c r="XQ10" i="4" s="1"/>
  <c r="XG10" i="4"/>
  <c r="XR10" i="4" s="1"/>
  <c r="XH10" i="4"/>
  <c r="WT13" i="4"/>
  <c r="WU13" i="4"/>
  <c r="WV13" i="4"/>
  <c r="XJ13" i="4" s="1"/>
  <c r="WW13" i="4"/>
  <c r="XK13" i="4" s="1"/>
  <c r="WX13" i="4"/>
  <c r="WY13" i="4"/>
  <c r="WZ13" i="4"/>
  <c r="XA13" i="4"/>
  <c r="XM13" i="4" s="1"/>
  <c r="XB13" i="4"/>
  <c r="XN13" i="4" s="1"/>
  <c r="XC13" i="4"/>
  <c r="XD13" i="4"/>
  <c r="XE13" i="4"/>
  <c r="XF13" i="4"/>
  <c r="XQ13" i="4" s="1"/>
  <c r="XG13" i="4"/>
  <c r="XR13" i="4" s="1"/>
  <c r="XH13" i="4"/>
  <c r="WT19" i="4"/>
  <c r="WU19" i="4"/>
  <c r="WV19" i="4"/>
  <c r="XJ19" i="4" s="1"/>
  <c r="WW19" i="4"/>
  <c r="XK19" i="4" s="1"/>
  <c r="WX19" i="4"/>
  <c r="WY19" i="4"/>
  <c r="WZ19" i="4"/>
  <c r="XA19" i="4"/>
  <c r="XM19" i="4" s="1"/>
  <c r="XB19" i="4"/>
  <c r="XN19" i="4" s="1"/>
  <c r="XC19" i="4"/>
  <c r="XD19" i="4"/>
  <c r="XE19" i="4"/>
  <c r="XF19" i="4"/>
  <c r="XQ19" i="4" s="1"/>
  <c r="XG19" i="4"/>
  <c r="XR19" i="4" s="1"/>
  <c r="XH19" i="4"/>
  <c r="WT20" i="4"/>
  <c r="WU20" i="4"/>
  <c r="WV20" i="4"/>
  <c r="XJ20" i="4" s="1"/>
  <c r="WW20" i="4"/>
  <c r="XK20" i="4" s="1"/>
  <c r="WX20" i="4"/>
  <c r="WY20" i="4"/>
  <c r="WZ20" i="4"/>
  <c r="XA20" i="4"/>
  <c r="XM20" i="4" s="1"/>
  <c r="XB20" i="4"/>
  <c r="XN20" i="4" s="1"/>
  <c r="XC20" i="4"/>
  <c r="XD20" i="4"/>
  <c r="XE20" i="4"/>
  <c r="XF20" i="4"/>
  <c r="XQ20" i="4" s="1"/>
  <c r="XG20" i="4"/>
  <c r="XR20" i="4" s="1"/>
  <c r="XH20" i="4"/>
  <c r="WT15" i="4"/>
  <c r="WU15" i="4"/>
  <c r="WV15" i="4"/>
  <c r="XJ15" i="4" s="1"/>
  <c r="WW15" i="4"/>
  <c r="XK15" i="4" s="1"/>
  <c r="WX15" i="4"/>
  <c r="WY15" i="4"/>
  <c r="WZ15" i="4"/>
  <c r="XA15" i="4"/>
  <c r="XM15" i="4" s="1"/>
  <c r="XB15" i="4"/>
  <c r="XN15" i="4" s="1"/>
  <c r="XC15" i="4"/>
  <c r="XD15" i="4"/>
  <c r="XE15" i="4"/>
  <c r="XF15" i="4"/>
  <c r="XQ15" i="4" s="1"/>
  <c r="XG15" i="4"/>
  <c r="XR15" i="4" s="1"/>
  <c r="XH15" i="4"/>
  <c r="WT16" i="4"/>
  <c r="WU16" i="4"/>
  <c r="WV16" i="4"/>
  <c r="XJ16" i="4" s="1"/>
  <c r="WW16" i="4"/>
  <c r="WX16" i="4"/>
  <c r="WY16" i="4"/>
  <c r="WZ16" i="4"/>
  <c r="XA16" i="4"/>
  <c r="XM16" i="4" s="1"/>
  <c r="XB16" i="4"/>
  <c r="XN16" i="4" s="1"/>
  <c r="XC16" i="4"/>
  <c r="XD16" i="4"/>
  <c r="XE16" i="4"/>
  <c r="XF16" i="4"/>
  <c r="XQ16" i="4" s="1"/>
  <c r="XG16" i="4"/>
  <c r="XR16" i="4" s="1"/>
  <c r="XH16" i="4"/>
  <c r="WT22" i="4"/>
  <c r="WU22" i="4"/>
  <c r="WV22" i="4"/>
  <c r="XJ22" i="4" s="1"/>
  <c r="WW22" i="4"/>
  <c r="XK22" i="4" s="1"/>
  <c r="WX22" i="4"/>
  <c r="WY22" i="4"/>
  <c r="WZ22" i="4"/>
  <c r="XA22" i="4"/>
  <c r="XM22" i="4" s="1"/>
  <c r="XB22" i="4"/>
  <c r="XN22" i="4" s="1"/>
  <c r="XC22" i="4"/>
  <c r="XD22" i="4"/>
  <c r="XE22" i="4"/>
  <c r="XF22" i="4"/>
  <c r="XQ22" i="4" s="1"/>
  <c r="XG22" i="4"/>
  <c r="XR22" i="4" s="1"/>
  <c r="XH22" i="4"/>
  <c r="WT17" i="4"/>
  <c r="WU17" i="4"/>
  <c r="WV17" i="4"/>
  <c r="XJ17" i="4" s="1"/>
  <c r="WW17" i="4"/>
  <c r="XK17" i="4" s="1"/>
  <c r="WX17" i="4"/>
  <c r="WY17" i="4"/>
  <c r="WZ17" i="4"/>
  <c r="XA17" i="4"/>
  <c r="XM17" i="4" s="1"/>
  <c r="XB17" i="4"/>
  <c r="XN17" i="4" s="1"/>
  <c r="XC17" i="4"/>
  <c r="XD17" i="4"/>
  <c r="XE17" i="4"/>
  <c r="XF17" i="4"/>
  <c r="XQ17" i="4" s="1"/>
  <c r="XG17" i="4"/>
  <c r="XR17" i="4" s="1"/>
  <c r="XH17" i="4"/>
  <c r="WT18" i="4"/>
  <c r="WU18" i="4"/>
  <c r="WV18" i="4"/>
  <c r="XJ18" i="4" s="1"/>
  <c r="WW18" i="4"/>
  <c r="XK18" i="4" s="1"/>
  <c r="WX18" i="4"/>
  <c r="WY18" i="4"/>
  <c r="WZ18" i="4"/>
  <c r="XA18" i="4"/>
  <c r="XM18" i="4" s="1"/>
  <c r="XB18" i="4"/>
  <c r="XN18" i="4" s="1"/>
  <c r="XC18" i="4"/>
  <c r="XD18" i="4"/>
  <c r="XE18" i="4"/>
  <c r="XF18" i="4"/>
  <c r="XQ18" i="4" s="1"/>
  <c r="XG18" i="4"/>
  <c r="XR18" i="4" s="1"/>
  <c r="XH18" i="4"/>
  <c r="WT11" i="4"/>
  <c r="WU11" i="4"/>
  <c r="WV11" i="4"/>
  <c r="XJ11" i="4" s="1"/>
  <c r="WW11" i="4"/>
  <c r="XK11" i="4" s="1"/>
  <c r="WX11" i="4"/>
  <c r="WY11" i="4"/>
  <c r="WZ11" i="4"/>
  <c r="XA11" i="4"/>
  <c r="XM11" i="4" s="1"/>
  <c r="XB11" i="4"/>
  <c r="XN11" i="4" s="1"/>
  <c r="XC11" i="4"/>
  <c r="XD11" i="4"/>
  <c r="XE11" i="4"/>
  <c r="XF11" i="4"/>
  <c r="XQ11" i="4" s="1"/>
  <c r="XG11" i="4"/>
  <c r="XR11" i="4" s="1"/>
  <c r="XH11" i="4"/>
  <c r="WT21" i="4"/>
  <c r="WU21" i="4"/>
  <c r="WV21" i="4"/>
  <c r="XJ21" i="4" s="1"/>
  <c r="WW21" i="4"/>
  <c r="XK21" i="4" s="1"/>
  <c r="WX21" i="4"/>
  <c r="WY21" i="4"/>
  <c r="WZ21" i="4"/>
  <c r="XA21" i="4"/>
  <c r="XM21" i="4" s="1"/>
  <c r="XB21" i="4"/>
  <c r="XN21" i="4" s="1"/>
  <c r="XC21" i="4"/>
  <c r="XD21" i="4"/>
  <c r="XE21" i="4"/>
  <c r="XF21" i="4"/>
  <c r="XQ21" i="4" s="1"/>
  <c r="XG21" i="4"/>
  <c r="XR21" i="4" s="1"/>
  <c r="XH21" i="4"/>
  <c r="WT23" i="4"/>
  <c r="WU23" i="4"/>
  <c r="WV23" i="4"/>
  <c r="XJ23" i="4" s="1"/>
  <c r="WW23" i="4"/>
  <c r="XK23" i="4" s="1"/>
  <c r="WX23" i="4"/>
  <c r="WY23" i="4"/>
  <c r="WZ23" i="4"/>
  <c r="XA23" i="4"/>
  <c r="XM23" i="4" s="1"/>
  <c r="XB23" i="4"/>
  <c r="XN23" i="4" s="1"/>
  <c r="XC23" i="4"/>
  <c r="XD23" i="4"/>
  <c r="XE23" i="4"/>
  <c r="XF23" i="4"/>
  <c r="XQ23" i="4" s="1"/>
  <c r="XG23" i="4"/>
  <c r="XR23" i="4" s="1"/>
  <c r="XH23" i="4"/>
  <c r="WT24" i="4"/>
  <c r="WU24" i="4"/>
  <c r="WV24" i="4"/>
  <c r="XJ24" i="4" s="1"/>
  <c r="WW24" i="4"/>
  <c r="XK24" i="4" s="1"/>
  <c r="WX24" i="4"/>
  <c r="WY24" i="4"/>
  <c r="WZ24" i="4"/>
  <c r="XA24" i="4"/>
  <c r="XM24" i="4" s="1"/>
  <c r="XB24" i="4"/>
  <c r="XN24" i="4" s="1"/>
  <c r="XC24" i="4"/>
  <c r="XD24" i="4"/>
  <c r="XE24" i="4"/>
  <c r="XF24" i="4"/>
  <c r="XQ24" i="4" s="1"/>
  <c r="XG24" i="4"/>
  <c r="XR24" i="4" s="1"/>
  <c r="XH24" i="4"/>
  <c r="DC14" i="22" l="1"/>
  <c r="XP14" i="22"/>
  <c r="XT14" i="22" s="1"/>
  <c r="DB14" i="22"/>
  <c r="V14" i="22" s="1"/>
  <c r="O14" i="22"/>
  <c r="H14" i="22"/>
  <c r="XH8" i="24"/>
  <c r="XL8" i="24" s="1"/>
  <c r="M17" i="23"/>
  <c r="CT8" i="24"/>
  <c r="CU8" i="24"/>
  <c r="XH17" i="23"/>
  <c r="XL17" i="23" s="1"/>
  <c r="M8" i="24"/>
  <c r="H8" i="24"/>
  <c r="CT17" i="23"/>
  <c r="N17" i="23" s="1"/>
  <c r="O17" i="23" s="1"/>
  <c r="H17" i="23"/>
  <c r="F15" i="23"/>
  <c r="I15" i="23"/>
  <c r="G15" i="23"/>
  <c r="G9" i="24"/>
  <c r="F9" i="24"/>
  <c r="I9" i="24"/>
  <c r="TJ5" i="26"/>
  <c r="WD9" i="24"/>
  <c r="WK9" i="24" s="1"/>
  <c r="TJ11" i="26"/>
  <c r="WL21" i="4"/>
  <c r="WS21" i="4" s="1"/>
  <c r="TJ5" i="19"/>
  <c r="TJ12" i="19"/>
  <c r="WD4" i="24"/>
  <c r="WK4" i="24" s="1"/>
  <c r="WD6" i="24"/>
  <c r="WK6" i="24" s="1"/>
  <c r="WD7" i="24"/>
  <c r="WK7" i="24" s="1"/>
  <c r="CS9" i="24"/>
  <c r="WD5" i="23"/>
  <c r="WK5" i="23" s="1"/>
  <c r="WD7" i="23"/>
  <c r="WK7" i="23" s="1"/>
  <c r="WD9" i="23"/>
  <c r="WK9" i="23" s="1"/>
  <c r="WD11" i="23"/>
  <c r="WK11" i="23" s="1"/>
  <c r="WD14" i="23"/>
  <c r="WK14" i="23" s="1"/>
  <c r="WD18" i="23"/>
  <c r="WK18" i="23" s="1"/>
  <c r="TJ6" i="21"/>
  <c r="TJ13" i="21"/>
  <c r="TJ21" i="21"/>
  <c r="TJ12" i="21"/>
  <c r="TJ5" i="21"/>
  <c r="TJ8" i="21"/>
  <c r="TJ11" i="21"/>
  <c r="TJ19" i="21"/>
  <c r="TJ22" i="21"/>
  <c r="TJ22" i="19"/>
  <c r="TJ23" i="19"/>
  <c r="TJ25" i="19"/>
  <c r="TJ24" i="19"/>
  <c r="TJ7" i="19"/>
  <c r="TJ11" i="19"/>
  <c r="TJ13" i="19"/>
  <c r="TJ9" i="19"/>
  <c r="TJ20" i="19"/>
  <c r="TJ18" i="19"/>
  <c r="TJ15" i="19"/>
  <c r="TJ9" i="27"/>
  <c r="TJ7" i="27"/>
  <c r="TJ14" i="27"/>
  <c r="XD15" i="23"/>
  <c r="CS15" i="23"/>
  <c r="WD15" i="23"/>
  <c r="WK15" i="23" s="1"/>
  <c r="WL5" i="22"/>
  <c r="WS5" i="22" s="1"/>
  <c r="WL9" i="22"/>
  <c r="WS9" i="22" s="1"/>
  <c r="WL13" i="22"/>
  <c r="WS13" i="22" s="1"/>
  <c r="WL12" i="22"/>
  <c r="WS12" i="22" s="1"/>
  <c r="WL16" i="22"/>
  <c r="WS16" i="22" s="1"/>
  <c r="WL5" i="4"/>
  <c r="WS5" i="4" s="1"/>
  <c r="WL8" i="4"/>
  <c r="WS8" i="4" s="1"/>
  <c r="WL10" i="4"/>
  <c r="WS10" i="4" s="1"/>
  <c r="WL15" i="4"/>
  <c r="WS15" i="4" s="1"/>
  <c r="WL4" i="4"/>
  <c r="WS4" i="4" s="1"/>
  <c r="WL7" i="4"/>
  <c r="WS7" i="4" s="1"/>
  <c r="WL12" i="4"/>
  <c r="WS12" i="4" s="1"/>
  <c r="WL14" i="4"/>
  <c r="WS14" i="4" s="1"/>
  <c r="WL13" i="4"/>
  <c r="WS13" i="4" s="1"/>
  <c r="WL20" i="4"/>
  <c r="WS20" i="4" s="1"/>
  <c r="WL16" i="4"/>
  <c r="WS16" i="4" s="1"/>
  <c r="WL17" i="4"/>
  <c r="WS17" i="4" s="1"/>
  <c r="WL11" i="4"/>
  <c r="WS11" i="4" s="1"/>
  <c r="WL24" i="4"/>
  <c r="WS24" i="4" s="1"/>
  <c r="XS17" i="4"/>
  <c r="XS11" i="4"/>
  <c r="XL14" i="4"/>
  <c r="XS12" i="4"/>
  <c r="XK9" i="24"/>
  <c r="XG9" i="24"/>
  <c r="L9" i="24"/>
  <c r="CU9" i="24" s="1"/>
  <c r="J9" i="24"/>
  <c r="K9" i="24" s="1"/>
  <c r="XD9" i="24"/>
  <c r="XG15" i="23"/>
  <c r="L15" i="23"/>
  <c r="M15" i="23" s="1"/>
  <c r="XK15" i="23"/>
  <c r="J15" i="23"/>
  <c r="K15" i="23" s="1"/>
  <c r="WD4" i="23"/>
  <c r="WK4" i="23" s="1"/>
  <c r="TJ4" i="21"/>
  <c r="TJ16" i="21"/>
  <c r="TJ10" i="21"/>
  <c r="TJ15" i="21"/>
  <c r="TJ14" i="21"/>
  <c r="TJ9" i="21"/>
  <c r="TJ7" i="21"/>
  <c r="TJ20" i="21"/>
  <c r="TJ18" i="21"/>
  <c r="TJ4" i="19"/>
  <c r="TJ8" i="19"/>
  <c r="TJ16" i="19"/>
  <c r="TJ21" i="19"/>
  <c r="TJ26" i="19"/>
  <c r="TJ6" i="19"/>
  <c r="TJ10" i="19"/>
  <c r="TJ14" i="19"/>
  <c r="TJ17" i="19"/>
  <c r="TJ27" i="19"/>
  <c r="TJ19" i="19"/>
  <c r="TJ13" i="27"/>
  <c r="TJ10" i="27"/>
  <c r="TJ16" i="27"/>
  <c r="TJ5" i="27"/>
  <c r="TJ11" i="27"/>
  <c r="TJ6" i="27"/>
  <c r="TJ4" i="27"/>
  <c r="TJ12" i="27"/>
  <c r="TJ15" i="27"/>
  <c r="TJ6" i="26"/>
  <c r="TJ7" i="26"/>
  <c r="TJ8" i="26"/>
  <c r="TJ4" i="26"/>
  <c r="TJ9" i="26"/>
  <c r="WD10" i="24"/>
  <c r="WK10" i="24" s="1"/>
  <c r="WD14" i="24"/>
  <c r="WK14" i="24" s="1"/>
  <c r="WD5" i="24"/>
  <c r="WK5" i="24" s="1"/>
  <c r="WD13" i="24"/>
  <c r="WK13" i="24" s="1"/>
  <c r="WD15" i="24"/>
  <c r="WK15" i="24" s="1"/>
  <c r="WD12" i="24"/>
  <c r="WK12" i="24" s="1"/>
  <c r="WD11" i="24"/>
  <c r="WK11" i="24" s="1"/>
  <c r="WD8" i="23"/>
  <c r="WK8" i="23" s="1"/>
  <c r="WD12" i="23"/>
  <c r="WK12" i="23" s="1"/>
  <c r="WD16" i="23"/>
  <c r="WK16" i="23" s="1"/>
  <c r="WD6" i="23"/>
  <c r="WK6" i="23" s="1"/>
  <c r="WD10" i="23"/>
  <c r="WK10" i="23" s="1"/>
  <c r="WD13" i="23"/>
  <c r="WK13" i="23" s="1"/>
  <c r="WL8" i="22"/>
  <c r="WS8" i="22" s="1"/>
  <c r="WL11" i="22"/>
  <c r="WS11" i="22" s="1"/>
  <c r="WL10" i="22"/>
  <c r="WS10" i="22" s="1"/>
  <c r="WL6" i="22"/>
  <c r="WS6" i="22" s="1"/>
  <c r="WL4" i="22"/>
  <c r="WS4" i="22" s="1"/>
  <c r="WL7" i="22"/>
  <c r="WS7" i="22" s="1"/>
  <c r="WL15" i="22"/>
  <c r="WS15" i="22" s="1"/>
  <c r="WL17" i="22"/>
  <c r="WS17" i="22" s="1"/>
  <c r="XS9" i="4"/>
  <c r="XL20" i="4"/>
  <c r="XL7" i="4"/>
  <c r="XO24" i="4"/>
  <c r="XL17" i="4"/>
  <c r="XO17" i="4"/>
  <c r="WL18" i="4"/>
  <c r="WS18" i="4" s="1"/>
  <c r="XO18" i="4"/>
  <c r="XL15" i="4"/>
  <c r="XO7" i="4"/>
  <c r="XO22" i="4"/>
  <c r="XL12" i="4"/>
  <c r="XS23" i="4"/>
  <c r="XO21" i="4"/>
  <c r="XL18" i="4"/>
  <c r="XS15" i="4"/>
  <c r="XO20" i="4"/>
  <c r="XS6" i="4"/>
  <c r="XO4" i="4"/>
  <c r="XL5" i="4"/>
  <c r="XO11" i="4"/>
  <c r="XS16" i="4"/>
  <c r="XL16" i="4"/>
  <c r="XO15" i="4"/>
  <c r="XS10" i="4"/>
  <c r="XO14" i="4"/>
  <c r="XL4" i="4"/>
  <c r="WL23" i="4"/>
  <c r="WS23" i="4" s="1"/>
  <c r="XS13" i="4"/>
  <c r="XO10" i="4"/>
  <c r="WL6" i="4"/>
  <c r="WS6" i="4" s="1"/>
  <c r="XS21" i="4"/>
  <c r="XO16" i="4"/>
  <c r="XS20" i="4"/>
  <c r="XO19" i="4"/>
  <c r="XL10" i="4"/>
  <c r="XS8" i="4"/>
  <c r="WL9" i="4"/>
  <c r="WS9" i="4" s="1"/>
  <c r="XO13" i="4"/>
  <c r="XS14" i="4"/>
  <c r="XO9" i="4"/>
  <c r="XO8" i="4"/>
  <c r="WL19" i="4"/>
  <c r="WS19" i="4" s="1"/>
  <c r="XS24" i="4"/>
  <c r="XO23" i="4"/>
  <c r="XS22" i="4"/>
  <c r="XL8" i="4"/>
  <c r="XS7" i="4"/>
  <c r="XO6" i="4"/>
  <c r="WL22" i="4"/>
  <c r="WS22" i="4" s="1"/>
  <c r="XL23" i="4"/>
  <c r="XS18" i="4"/>
  <c r="XS19" i="4"/>
  <c r="XO12" i="4"/>
  <c r="XS5" i="4"/>
  <c r="TG4" i="21"/>
  <c r="TG5" i="21"/>
  <c r="TG6" i="21"/>
  <c r="TG9" i="21"/>
  <c r="TG16" i="21"/>
  <c r="TG8" i="21"/>
  <c r="TG13" i="21"/>
  <c r="TG7" i="21"/>
  <c r="TG10" i="21"/>
  <c r="TG11" i="21"/>
  <c r="TG21" i="21"/>
  <c r="TG20" i="21"/>
  <c r="TG15" i="21"/>
  <c r="TG19" i="21"/>
  <c r="TG12" i="21"/>
  <c r="TG18" i="21"/>
  <c r="TG14" i="21"/>
  <c r="TG22" i="21"/>
  <c r="TG4" i="19"/>
  <c r="TG7" i="19"/>
  <c r="TG5" i="19"/>
  <c r="TG6" i="19"/>
  <c r="TG8" i="19"/>
  <c r="TG11" i="19"/>
  <c r="TG12" i="19"/>
  <c r="TG10" i="19"/>
  <c r="TG16" i="19"/>
  <c r="TG13" i="19"/>
  <c r="TG22" i="19"/>
  <c r="TG14" i="19"/>
  <c r="TG9" i="19"/>
  <c r="TG17" i="19"/>
  <c r="TG20" i="19"/>
  <c r="TG23" i="19"/>
  <c r="TG27" i="19"/>
  <c r="TG21" i="19"/>
  <c r="TG18" i="19"/>
  <c r="TG25" i="19"/>
  <c r="TG19" i="19"/>
  <c r="TG26" i="19"/>
  <c r="TG15" i="19"/>
  <c r="TG24" i="19"/>
  <c r="TG6" i="27"/>
  <c r="TG5" i="27"/>
  <c r="TG4" i="27"/>
  <c r="TG9" i="27"/>
  <c r="TG13" i="27"/>
  <c r="TG12" i="27"/>
  <c r="TG7" i="27"/>
  <c r="TG10" i="27"/>
  <c r="TG11" i="27"/>
  <c r="TG15" i="27"/>
  <c r="TG14" i="27"/>
  <c r="TG16" i="27"/>
  <c r="TG4" i="26"/>
  <c r="TG7" i="26"/>
  <c r="TG5" i="26"/>
  <c r="TG6" i="26"/>
  <c r="TG9" i="26"/>
  <c r="TG8" i="26"/>
  <c r="TG11" i="26"/>
  <c r="XL6" i="4"/>
  <c r="XL21" i="4"/>
  <c r="XL22" i="4"/>
  <c r="XL19" i="4"/>
  <c r="XL9" i="4"/>
  <c r="XO5" i="4"/>
  <c r="XL24" i="4"/>
  <c r="XL11" i="4"/>
  <c r="XL13" i="4"/>
  <c r="XK16" i="4"/>
  <c r="XS4" i="4"/>
  <c r="CV24" i="19"/>
  <c r="CW24" i="19"/>
  <c r="CX24" i="19"/>
  <c r="CY24" i="19"/>
  <c r="DA24" i="19"/>
  <c r="DB24" i="19"/>
  <c r="TK24" i="19"/>
  <c r="TL24" i="19"/>
  <c r="TM24" i="19"/>
  <c r="TN24" i="19"/>
  <c r="TO24" i="19"/>
  <c r="TP24" i="19"/>
  <c r="TQ24" i="19"/>
  <c r="TR24" i="19"/>
  <c r="TS24" i="19"/>
  <c r="TT24" i="19"/>
  <c r="TU24" i="19"/>
  <c r="TV24" i="19"/>
  <c r="TW24" i="19"/>
  <c r="TX24" i="19"/>
  <c r="TY24" i="19"/>
  <c r="TZ24" i="19"/>
  <c r="UA24" i="19"/>
  <c r="UB24" i="19"/>
  <c r="UC24" i="19"/>
  <c r="UD24" i="19"/>
  <c r="CV19" i="21"/>
  <c r="CW19" i="21"/>
  <c r="CX19" i="21"/>
  <c r="CY19" i="21"/>
  <c r="DA19" i="21"/>
  <c r="DB19" i="21"/>
  <c r="TK19" i="21"/>
  <c r="TL19" i="21"/>
  <c r="TM19" i="21"/>
  <c r="TN19" i="21"/>
  <c r="TO19" i="21"/>
  <c r="TP19" i="21"/>
  <c r="TQ19" i="21"/>
  <c r="TR19" i="21"/>
  <c r="TS19" i="21"/>
  <c r="TT19" i="21"/>
  <c r="TU19" i="21"/>
  <c r="TV19" i="21"/>
  <c r="TW19" i="21"/>
  <c r="TX19" i="21"/>
  <c r="TY19" i="21"/>
  <c r="TZ19" i="21"/>
  <c r="UA19" i="21"/>
  <c r="UB19" i="21"/>
  <c r="UC19" i="21"/>
  <c r="UD19" i="21"/>
  <c r="E14" i="22" l="1"/>
  <c r="W14" i="22"/>
  <c r="X14" i="22"/>
  <c r="G24" i="19"/>
  <c r="XP23" i="4"/>
  <c r="XT23" i="4" s="1"/>
  <c r="XP10" i="4"/>
  <c r="XT10" i="4" s="1"/>
  <c r="XP22" i="4"/>
  <c r="XT22" i="4" s="1"/>
  <c r="N8" i="24"/>
  <c r="O8" i="24" s="1"/>
  <c r="F19" i="21"/>
  <c r="G19" i="21"/>
  <c r="F24" i="19"/>
  <c r="H15" i="23"/>
  <c r="A15" i="23" s="1" a="1"/>
  <c r="A15" i="23" s="1"/>
  <c r="A17" i="23" a="1"/>
  <c r="A17" i="23" s="1"/>
  <c r="E17" i="23"/>
  <c r="P17" i="23"/>
  <c r="H9" i="24"/>
  <c r="XP8" i="4"/>
  <c r="XT8" i="4" s="1"/>
  <c r="XP14" i="4"/>
  <c r="XT14" i="4" s="1"/>
  <c r="XH15" i="23"/>
  <c r="XL15" i="23" s="1"/>
  <c r="XH9" i="24"/>
  <c r="XL9" i="24" s="1"/>
  <c r="M9" i="24"/>
  <c r="CU15" i="23"/>
  <c r="XP17" i="4"/>
  <c r="XT17" i="4" s="1"/>
  <c r="XP19" i="4"/>
  <c r="XT19" i="4" s="1"/>
  <c r="XP18" i="4"/>
  <c r="XT18" i="4" s="1"/>
  <c r="XP24" i="4"/>
  <c r="XT24" i="4" s="1"/>
  <c r="XP20" i="4"/>
  <c r="XT20" i="4" s="1"/>
  <c r="XP21" i="4"/>
  <c r="XT21" i="4" s="1"/>
  <c r="XP9" i="4"/>
  <c r="XT9" i="4" s="1"/>
  <c r="XP15" i="4"/>
  <c r="XT15" i="4" s="1"/>
  <c r="CT9" i="24"/>
  <c r="N9" i="24" s="1"/>
  <c r="E9" i="24" s="1"/>
  <c r="CT15" i="23"/>
  <c r="XP12" i="4"/>
  <c r="XT12" i="4" s="1"/>
  <c r="XP13" i="4"/>
  <c r="XT13" i="4" s="1"/>
  <c r="XP7" i="4"/>
  <c r="XT7" i="4" s="1"/>
  <c r="XP5" i="4"/>
  <c r="XT5" i="4" s="1"/>
  <c r="XP6" i="4"/>
  <c r="XT6" i="4" s="1"/>
  <c r="XP11" i="4"/>
  <c r="XT11" i="4" s="1"/>
  <c r="XP16" i="4"/>
  <c r="XT16" i="4" s="1"/>
  <c r="XP4" i="4"/>
  <c r="XT4" i="4" s="1"/>
  <c r="P24" i="19"/>
  <c r="DF24" i="19" s="1"/>
  <c r="UF24" i="19"/>
  <c r="DC24" i="19"/>
  <c r="UL24" i="19"/>
  <c r="UK24" i="19"/>
  <c r="CZ24" i="19"/>
  <c r="UH24" i="19"/>
  <c r="UG24" i="19"/>
  <c r="N24" i="19"/>
  <c r="DE24" i="19" s="1"/>
  <c r="L24" i="19"/>
  <c r="J24" i="19"/>
  <c r="K24" i="19" s="1"/>
  <c r="UI24" i="19"/>
  <c r="UF19" i="21"/>
  <c r="UK19" i="21"/>
  <c r="CZ19" i="21"/>
  <c r="DC19" i="21"/>
  <c r="UI19" i="21"/>
  <c r="UH19" i="21"/>
  <c r="UG19" i="21"/>
  <c r="UL19" i="21"/>
  <c r="N19" i="21"/>
  <c r="L19" i="21"/>
  <c r="J19" i="21"/>
  <c r="P19" i="21"/>
  <c r="DF19" i="21" s="1"/>
  <c r="H24" i="19" l="1"/>
  <c r="P8" i="24"/>
  <c r="E8" i="24"/>
  <c r="I19" i="21"/>
  <c r="H19" i="21" s="1"/>
  <c r="A19" i="21" s="1" a="1"/>
  <c r="A19" i="21" s="1"/>
  <c r="I24" i="19"/>
  <c r="M24" i="19"/>
  <c r="Q24" i="19"/>
  <c r="N15" i="23"/>
  <c r="E15" i="23" s="1"/>
  <c r="P9" i="24"/>
  <c r="O9" i="24"/>
  <c r="O19" i="21"/>
  <c r="DE19" i="21"/>
  <c r="DD19" i="21"/>
  <c r="DD24" i="19"/>
  <c r="R24" i="19" s="1"/>
  <c r="T24" i="19" s="1"/>
  <c r="UJ24" i="19"/>
  <c r="UM24" i="19"/>
  <c r="O24" i="19"/>
  <c r="UJ19" i="21"/>
  <c r="UM19" i="21"/>
  <c r="K19" i="21"/>
  <c r="M19" i="21" s="1"/>
  <c r="Q19" i="21"/>
  <c r="P15" i="23" l="1"/>
  <c r="O15" i="23"/>
  <c r="E24" i="19"/>
  <c r="S24" i="19"/>
  <c r="R19" i="21"/>
  <c r="T19" i="21" s="1"/>
  <c r="S19" i="21" l="1"/>
  <c r="E19" i="21"/>
  <c r="CV4" i="27" l="1"/>
  <c r="CW4" i="27"/>
  <c r="CX4" i="27"/>
  <c r="CY4" i="27"/>
  <c r="DA4" i="27"/>
  <c r="DB4" i="27"/>
  <c r="TK4" i="27"/>
  <c r="TL4" i="27"/>
  <c r="TM4" i="27"/>
  <c r="TN4" i="27"/>
  <c r="TO4" i="27"/>
  <c r="TP4" i="27"/>
  <c r="TQ4" i="27"/>
  <c r="TR4" i="27"/>
  <c r="TS4" i="27"/>
  <c r="TT4" i="27"/>
  <c r="TU4" i="27"/>
  <c r="TV4" i="27"/>
  <c r="TW4" i="27"/>
  <c r="TX4" i="27"/>
  <c r="TY4" i="27"/>
  <c r="TZ4" i="27"/>
  <c r="UA4" i="27"/>
  <c r="UB4" i="27"/>
  <c r="UC4" i="27"/>
  <c r="UD4" i="27"/>
  <c r="CI8" i="23"/>
  <c r="CJ8" i="23"/>
  <c r="CK8" i="23"/>
  <c r="CL8" i="23"/>
  <c r="CM8" i="23"/>
  <c r="CN8" i="23"/>
  <c r="CP8" i="23"/>
  <c r="CQ8" i="23"/>
  <c r="CR8" i="23"/>
  <c r="WL8" i="23"/>
  <c r="WM8" i="23"/>
  <c r="WN8" i="23"/>
  <c r="XB8" i="23" s="1"/>
  <c r="WO8" i="23"/>
  <c r="XC8" i="23" s="1"/>
  <c r="WP8" i="23"/>
  <c r="WQ8" i="23"/>
  <c r="WR8" i="23"/>
  <c r="WS8" i="23"/>
  <c r="XE8" i="23" s="1"/>
  <c r="WT8" i="23"/>
  <c r="XF8" i="23" s="1"/>
  <c r="WU8" i="23"/>
  <c r="WV8" i="23"/>
  <c r="WW8" i="23"/>
  <c r="WX8" i="23"/>
  <c r="XI8" i="23" s="1"/>
  <c r="WY8" i="23"/>
  <c r="XJ8" i="23" s="1"/>
  <c r="WZ8" i="23"/>
  <c r="CI18" i="23"/>
  <c r="CJ18" i="23"/>
  <c r="CK18" i="23"/>
  <c r="CL18" i="23"/>
  <c r="CM18" i="23"/>
  <c r="CN18" i="23"/>
  <c r="CP18" i="23"/>
  <c r="CQ18" i="23"/>
  <c r="CR18" i="23"/>
  <c r="WL18" i="23"/>
  <c r="WM18" i="23"/>
  <c r="WN18" i="23"/>
  <c r="XB18" i="23" s="1"/>
  <c r="WO18" i="23"/>
  <c r="XC18" i="23" s="1"/>
  <c r="WP18" i="23"/>
  <c r="WQ18" i="23"/>
  <c r="WR18" i="23"/>
  <c r="WS18" i="23"/>
  <c r="XE18" i="23" s="1"/>
  <c r="WT18" i="23"/>
  <c r="XF18" i="23" s="1"/>
  <c r="WU18" i="23"/>
  <c r="WV18" i="23"/>
  <c r="WW18" i="23"/>
  <c r="WX18" i="23"/>
  <c r="XI18" i="23" s="1"/>
  <c r="WY18" i="23"/>
  <c r="XJ18" i="23" s="1"/>
  <c r="WZ18" i="23"/>
  <c r="CI13" i="24"/>
  <c r="CJ13" i="24"/>
  <c r="CK13" i="24"/>
  <c r="CO13" i="24" s="1"/>
  <c r="CL13" i="24"/>
  <c r="CM13" i="24"/>
  <c r="CN13" i="24"/>
  <c r="CP13" i="24"/>
  <c r="CQ13" i="24"/>
  <c r="CR13" i="24"/>
  <c r="WL13" i="24"/>
  <c r="WM13" i="24"/>
  <c r="WN13" i="24"/>
  <c r="XB13" i="24" s="1"/>
  <c r="WO13" i="24"/>
  <c r="XC13" i="24" s="1"/>
  <c r="WP13" i="24"/>
  <c r="WQ13" i="24"/>
  <c r="WR13" i="24"/>
  <c r="WS13" i="24"/>
  <c r="XE13" i="24" s="1"/>
  <c r="WT13" i="24"/>
  <c r="XF13" i="24" s="1"/>
  <c r="WU13" i="24"/>
  <c r="WV13" i="24"/>
  <c r="WW13" i="24"/>
  <c r="WX13" i="24"/>
  <c r="XI13" i="24" s="1"/>
  <c r="WY13" i="24"/>
  <c r="XJ13" i="24" s="1"/>
  <c r="WZ13" i="24"/>
  <c r="CI13" i="23"/>
  <c r="CJ13" i="23"/>
  <c r="CK13" i="23"/>
  <c r="CO13" i="23" s="1"/>
  <c r="CL13" i="23"/>
  <c r="CM13" i="23"/>
  <c r="CN13" i="23"/>
  <c r="CP13" i="23"/>
  <c r="CQ13" i="23"/>
  <c r="CR13" i="23"/>
  <c r="WL13" i="23"/>
  <c r="WM13" i="23"/>
  <c r="WN13" i="23"/>
  <c r="XB13" i="23" s="1"/>
  <c r="WO13" i="23"/>
  <c r="XC13" i="23" s="1"/>
  <c r="WP13" i="23"/>
  <c r="WQ13" i="23"/>
  <c r="WR13" i="23"/>
  <c r="WS13" i="23"/>
  <c r="XE13" i="23" s="1"/>
  <c r="WT13" i="23"/>
  <c r="XF13" i="23" s="1"/>
  <c r="WU13" i="23"/>
  <c r="WV13" i="23"/>
  <c r="WW13" i="23"/>
  <c r="WX13" i="23"/>
  <c r="XI13" i="23" s="1"/>
  <c r="WY13" i="23"/>
  <c r="XJ13" i="23" s="1"/>
  <c r="WZ13" i="23"/>
  <c r="G4" i="27" l="1"/>
  <c r="F4" i="27"/>
  <c r="F8" i="23"/>
  <c r="I8" i="23"/>
  <c r="CO18" i="23"/>
  <c r="CS18" i="23" s="1"/>
  <c r="G18" i="23"/>
  <c r="F13" i="23"/>
  <c r="I13" i="23"/>
  <c r="I18" i="23"/>
  <c r="F18" i="23"/>
  <c r="G13" i="23"/>
  <c r="G8" i="23"/>
  <c r="F13" i="24"/>
  <c r="I13" i="24"/>
  <c r="G13" i="24"/>
  <c r="CS13" i="24"/>
  <c r="XD8" i="23"/>
  <c r="XG8" i="23"/>
  <c r="CO8" i="23"/>
  <c r="CS8" i="23" s="1"/>
  <c r="UK4" i="27"/>
  <c r="UF4" i="27"/>
  <c r="DC4" i="27"/>
  <c r="UL4" i="27"/>
  <c r="CZ4" i="27"/>
  <c r="P4" i="27"/>
  <c r="UG4" i="27"/>
  <c r="UH4" i="27"/>
  <c r="N4" i="27"/>
  <c r="DE4" i="27" s="1"/>
  <c r="L4" i="27"/>
  <c r="J4" i="27"/>
  <c r="K4" i="27" s="1"/>
  <c r="UI4" i="27"/>
  <c r="J18" i="23"/>
  <c r="K18" i="23" s="1"/>
  <c r="XK18" i="23"/>
  <c r="J8" i="23"/>
  <c r="K8" i="23" s="1"/>
  <c r="L8" i="23"/>
  <c r="XG18" i="23"/>
  <c r="XK8" i="23"/>
  <c r="XD18" i="23"/>
  <c r="L18" i="23"/>
  <c r="XD13" i="24"/>
  <c r="CS13" i="23"/>
  <c r="L13" i="24"/>
  <c r="XK13" i="24"/>
  <c r="XG13" i="24"/>
  <c r="J13" i="24"/>
  <c r="K13" i="24" s="1"/>
  <c r="XK13" i="23"/>
  <c r="XG13" i="23"/>
  <c r="L13" i="23"/>
  <c r="J13" i="23"/>
  <c r="K13" i="23" s="1"/>
  <c r="XD13" i="23"/>
  <c r="I4" i="27" l="1"/>
  <c r="H4" i="27" s="1"/>
  <c r="M4" i="27"/>
  <c r="H8" i="23"/>
  <c r="A8" i="23" s="1" a="1"/>
  <c r="A8" i="23" s="1"/>
  <c r="H18" i="23"/>
  <c r="A18" i="23" s="1" a="1"/>
  <c r="A18" i="23" s="1"/>
  <c r="H13" i="23"/>
  <c r="A13" i="23" s="1" a="1"/>
  <c r="A13" i="23" s="1"/>
  <c r="H13" i="24"/>
  <c r="DD4" i="27"/>
  <c r="Q4" i="27"/>
  <c r="DF4" i="27"/>
  <c r="M13" i="24"/>
  <c r="CT13" i="24"/>
  <c r="CU13" i="24"/>
  <c r="M13" i="23"/>
  <c r="CU13" i="23"/>
  <c r="CT13" i="23"/>
  <c r="CU8" i="23"/>
  <c r="CT8" i="23"/>
  <c r="CU18" i="23"/>
  <c r="CT18" i="23"/>
  <c r="XH8" i="23"/>
  <c r="XL8" i="23" s="1"/>
  <c r="XH18" i="23"/>
  <c r="XL18" i="23" s="1"/>
  <c r="UJ4" i="27"/>
  <c r="O4" i="27"/>
  <c r="UM4" i="27"/>
  <c r="M8" i="23"/>
  <c r="M18" i="23"/>
  <c r="XH13" i="24"/>
  <c r="XL13" i="24" s="1"/>
  <c r="XH13" i="23"/>
  <c r="XL13" i="23" s="1"/>
  <c r="R4" i="27" l="1"/>
  <c r="T4" i="27" s="1"/>
  <c r="N8" i="23"/>
  <c r="P8" i="23" s="1"/>
  <c r="N18" i="23"/>
  <c r="P18" i="23" s="1"/>
  <c r="N13" i="23"/>
  <c r="N13" i="24"/>
  <c r="E8" i="23" l="1"/>
  <c r="S4" i="27"/>
  <c r="E4" i="27"/>
  <c r="O8" i="23"/>
  <c r="E13" i="24"/>
  <c r="P13" i="24"/>
  <c r="E13" i="23"/>
  <c r="P13" i="23"/>
  <c r="O18" i="23"/>
  <c r="E18" i="23"/>
  <c r="O13" i="23"/>
  <c r="O13" i="24"/>
  <c r="CV18" i="19"/>
  <c r="CW18" i="19"/>
  <c r="CX18" i="19"/>
  <c r="CY18" i="19"/>
  <c r="DA18" i="19"/>
  <c r="DB18" i="19"/>
  <c r="TK18" i="19"/>
  <c r="TL18" i="19"/>
  <c r="TM18" i="19"/>
  <c r="TN18" i="19"/>
  <c r="TO18" i="19"/>
  <c r="TP18" i="19"/>
  <c r="TQ18" i="19"/>
  <c r="TR18" i="19"/>
  <c r="TS18" i="19"/>
  <c r="TT18" i="19"/>
  <c r="TU18" i="19"/>
  <c r="TV18" i="19"/>
  <c r="TW18" i="19"/>
  <c r="TX18" i="19"/>
  <c r="TY18" i="19"/>
  <c r="TZ18" i="19"/>
  <c r="UA18" i="19"/>
  <c r="UB18" i="19"/>
  <c r="UC18" i="19"/>
  <c r="UD18" i="19"/>
  <c r="G18" i="19" l="1"/>
  <c r="F18" i="19"/>
  <c r="UK18" i="19"/>
  <c r="UH18" i="19"/>
  <c r="P18" i="19"/>
  <c r="DF18" i="19" s="1"/>
  <c r="UF18" i="19"/>
  <c r="CZ18" i="19"/>
  <c r="DC18" i="19"/>
  <c r="UG18" i="19"/>
  <c r="UL18" i="19"/>
  <c r="N18" i="19"/>
  <c r="DE18" i="19" s="1"/>
  <c r="L18" i="19"/>
  <c r="UI18" i="19"/>
  <c r="J18" i="19"/>
  <c r="I18" i="19" l="1"/>
  <c r="H18" i="19" s="1"/>
  <c r="A18" i="19" s="1" a="1"/>
  <c r="A18" i="19" s="1"/>
  <c r="DD18" i="19"/>
  <c r="R18" i="19" s="1"/>
  <c r="T18" i="19" s="1"/>
  <c r="Q18" i="19"/>
  <c r="UJ18" i="19"/>
  <c r="O18" i="19"/>
  <c r="UM18" i="19"/>
  <c r="K18" i="19"/>
  <c r="M18" i="19" s="1"/>
  <c r="E18" i="19" l="1"/>
  <c r="S18" i="19"/>
  <c r="CV12" i="21" l="1"/>
  <c r="CW12" i="21"/>
  <c r="CX12" i="21"/>
  <c r="CY12" i="21"/>
  <c r="DA12" i="21"/>
  <c r="DB12" i="21"/>
  <c r="TK12" i="21"/>
  <c r="TL12" i="21"/>
  <c r="TM12" i="21"/>
  <c r="TN12" i="21"/>
  <c r="TO12" i="21"/>
  <c r="TP12" i="21"/>
  <c r="TQ12" i="21"/>
  <c r="TR12" i="21"/>
  <c r="TS12" i="21"/>
  <c r="TT12" i="21"/>
  <c r="TU12" i="21"/>
  <c r="TV12" i="21"/>
  <c r="TW12" i="21"/>
  <c r="TX12" i="21"/>
  <c r="TY12" i="21"/>
  <c r="TZ12" i="21"/>
  <c r="UA12" i="21"/>
  <c r="UB12" i="21"/>
  <c r="UC12" i="21"/>
  <c r="UD12" i="21"/>
  <c r="CV14" i="21"/>
  <c r="CW14" i="21"/>
  <c r="CX14" i="21"/>
  <c r="CY14" i="21"/>
  <c r="DA14" i="21"/>
  <c r="DB14" i="21"/>
  <c r="TK14" i="21"/>
  <c r="TL14" i="21"/>
  <c r="TM14" i="21"/>
  <c r="TN14" i="21"/>
  <c r="TO14" i="21"/>
  <c r="TP14" i="21"/>
  <c r="TQ14" i="21"/>
  <c r="TR14" i="21"/>
  <c r="TS14" i="21"/>
  <c r="TT14" i="21"/>
  <c r="TU14" i="21"/>
  <c r="TV14" i="21"/>
  <c r="TW14" i="21"/>
  <c r="TX14" i="21"/>
  <c r="TY14" i="21"/>
  <c r="TZ14" i="21"/>
  <c r="UA14" i="21"/>
  <c r="UB14" i="21"/>
  <c r="UC14" i="21"/>
  <c r="UD14" i="21"/>
  <c r="CV20" i="19"/>
  <c r="CW20" i="19"/>
  <c r="CX20" i="19"/>
  <c r="CY20" i="19"/>
  <c r="DA20" i="19"/>
  <c r="DB20" i="19"/>
  <c r="TK20" i="19"/>
  <c r="TL20" i="19"/>
  <c r="TM20" i="19"/>
  <c r="TN20" i="19"/>
  <c r="TO20" i="19"/>
  <c r="TP20" i="19"/>
  <c r="TQ20" i="19"/>
  <c r="TR20" i="19"/>
  <c r="TS20" i="19"/>
  <c r="TT20" i="19"/>
  <c r="TU20" i="19"/>
  <c r="TV20" i="19"/>
  <c r="TW20" i="19"/>
  <c r="TX20" i="19"/>
  <c r="TY20" i="19"/>
  <c r="TZ20" i="19"/>
  <c r="UA20" i="19"/>
  <c r="UB20" i="19"/>
  <c r="UC20" i="19"/>
  <c r="UD20" i="19"/>
  <c r="CV19" i="19"/>
  <c r="CW19" i="19"/>
  <c r="CX19" i="19"/>
  <c r="CY19" i="19"/>
  <c r="DA19" i="19"/>
  <c r="DB19" i="19"/>
  <c r="TK19" i="19"/>
  <c r="TL19" i="19"/>
  <c r="TM19" i="19"/>
  <c r="TN19" i="19"/>
  <c r="TO19" i="19"/>
  <c r="TP19" i="19"/>
  <c r="TQ19" i="19"/>
  <c r="TR19" i="19"/>
  <c r="TS19" i="19"/>
  <c r="TT19" i="19"/>
  <c r="TU19" i="19"/>
  <c r="TV19" i="19"/>
  <c r="TW19" i="19"/>
  <c r="TX19" i="19"/>
  <c r="TY19" i="19"/>
  <c r="TZ19" i="19"/>
  <c r="UA19" i="19"/>
  <c r="UB19" i="19"/>
  <c r="UC19" i="19"/>
  <c r="UD19" i="19"/>
  <c r="CV25" i="19"/>
  <c r="CW25" i="19"/>
  <c r="CX25" i="19"/>
  <c r="CY25" i="19"/>
  <c r="DA25" i="19"/>
  <c r="DB25" i="19"/>
  <c r="TK25" i="19"/>
  <c r="TL25" i="19"/>
  <c r="TM25" i="19"/>
  <c r="TN25" i="19"/>
  <c r="TO25" i="19"/>
  <c r="TP25" i="19"/>
  <c r="TQ25" i="19"/>
  <c r="TR25" i="19"/>
  <c r="TS25" i="19"/>
  <c r="TT25" i="19"/>
  <c r="TU25" i="19"/>
  <c r="TV25" i="19"/>
  <c r="TW25" i="19"/>
  <c r="TX25" i="19"/>
  <c r="TY25" i="19"/>
  <c r="TZ25" i="19"/>
  <c r="UA25" i="19"/>
  <c r="UB25" i="19"/>
  <c r="UC25" i="19"/>
  <c r="UD25" i="19"/>
  <c r="CV27" i="19"/>
  <c r="CW27" i="19"/>
  <c r="CX27" i="19"/>
  <c r="CY27" i="19"/>
  <c r="DA27" i="19"/>
  <c r="DB27" i="19"/>
  <c r="TK27" i="19"/>
  <c r="TL27" i="19"/>
  <c r="TM27" i="19"/>
  <c r="TN27" i="19"/>
  <c r="TO27" i="19"/>
  <c r="TP27" i="19"/>
  <c r="TQ27" i="19"/>
  <c r="TR27" i="19"/>
  <c r="TS27" i="19"/>
  <c r="TT27" i="19"/>
  <c r="TU27" i="19"/>
  <c r="TV27" i="19"/>
  <c r="TW27" i="19"/>
  <c r="TX27" i="19"/>
  <c r="TY27" i="19"/>
  <c r="TZ27" i="19"/>
  <c r="UA27" i="19"/>
  <c r="UB27" i="19"/>
  <c r="UC27" i="19"/>
  <c r="UD27" i="19"/>
  <c r="CV11" i="27"/>
  <c r="CW11" i="27"/>
  <c r="CX11" i="27"/>
  <c r="CY11" i="27"/>
  <c r="DA11" i="27"/>
  <c r="DB11" i="27"/>
  <c r="TK11" i="27"/>
  <c r="TL11" i="27"/>
  <c r="TM11" i="27"/>
  <c r="TN11" i="27"/>
  <c r="TO11" i="27"/>
  <c r="TP11" i="27"/>
  <c r="TQ11" i="27"/>
  <c r="TR11" i="27"/>
  <c r="TS11" i="27"/>
  <c r="TT11" i="27"/>
  <c r="TU11" i="27"/>
  <c r="TV11" i="27"/>
  <c r="TW11" i="27"/>
  <c r="TX11" i="27"/>
  <c r="TY11" i="27"/>
  <c r="TZ11" i="27"/>
  <c r="UA11" i="27"/>
  <c r="UB11" i="27"/>
  <c r="UC11" i="27"/>
  <c r="UD11" i="27"/>
  <c r="CV14" i="27"/>
  <c r="CW14" i="27"/>
  <c r="CX14" i="27"/>
  <c r="CY14" i="27"/>
  <c r="DA14" i="27"/>
  <c r="DB14" i="27"/>
  <c r="TK14" i="27"/>
  <c r="TL14" i="27"/>
  <c r="TM14" i="27"/>
  <c r="TN14" i="27"/>
  <c r="TO14" i="27"/>
  <c r="TP14" i="27"/>
  <c r="TQ14" i="27"/>
  <c r="TR14" i="27"/>
  <c r="TS14" i="27"/>
  <c r="TT14" i="27"/>
  <c r="TU14" i="27"/>
  <c r="TV14" i="27"/>
  <c r="TW14" i="27"/>
  <c r="TX14" i="27"/>
  <c r="TY14" i="27"/>
  <c r="TZ14" i="27"/>
  <c r="UA14" i="27"/>
  <c r="UB14" i="27"/>
  <c r="UC14" i="27"/>
  <c r="UD14" i="27"/>
  <c r="CV7" i="27"/>
  <c r="CW7" i="27"/>
  <c r="CX7" i="27"/>
  <c r="CY7" i="27"/>
  <c r="DA7" i="27"/>
  <c r="DB7" i="27"/>
  <c r="TK7" i="27"/>
  <c r="TL7" i="27"/>
  <c r="TM7" i="27"/>
  <c r="TN7" i="27"/>
  <c r="TO7" i="27"/>
  <c r="TP7" i="27"/>
  <c r="TQ7" i="27"/>
  <c r="TR7" i="27"/>
  <c r="TS7" i="27"/>
  <c r="TT7" i="27"/>
  <c r="TU7" i="27"/>
  <c r="TV7" i="27"/>
  <c r="TW7" i="27"/>
  <c r="TX7" i="27"/>
  <c r="TY7" i="27"/>
  <c r="TZ7" i="27"/>
  <c r="UA7" i="27"/>
  <c r="UB7" i="27"/>
  <c r="UC7" i="27"/>
  <c r="UD7" i="27"/>
  <c r="CI10" i="24"/>
  <c r="CJ10" i="24"/>
  <c r="CK10" i="24"/>
  <c r="CL10" i="24"/>
  <c r="CM10" i="24"/>
  <c r="CN10" i="24"/>
  <c r="CP10" i="24"/>
  <c r="CQ10" i="24"/>
  <c r="CR10" i="24"/>
  <c r="WL10" i="24"/>
  <c r="WM10" i="24"/>
  <c r="WN10" i="24"/>
  <c r="XB10" i="24" s="1"/>
  <c r="WO10" i="24"/>
  <c r="XC10" i="24" s="1"/>
  <c r="WP10" i="24"/>
  <c r="WQ10" i="24"/>
  <c r="WR10" i="24"/>
  <c r="WS10" i="24"/>
  <c r="XE10" i="24" s="1"/>
  <c r="WT10" i="24"/>
  <c r="XF10" i="24" s="1"/>
  <c r="WU10" i="24"/>
  <c r="WV10" i="24"/>
  <c r="WW10" i="24"/>
  <c r="WX10" i="24"/>
  <c r="XI10" i="24" s="1"/>
  <c r="WY10" i="24"/>
  <c r="XJ10" i="24" s="1"/>
  <c r="WZ10" i="24"/>
  <c r="CI11" i="24"/>
  <c r="CJ11" i="24"/>
  <c r="CK11" i="24"/>
  <c r="CL11" i="24"/>
  <c r="CM11" i="24"/>
  <c r="CN11" i="24"/>
  <c r="CP11" i="24"/>
  <c r="CQ11" i="24"/>
  <c r="CR11" i="24"/>
  <c r="WL11" i="24"/>
  <c r="WM11" i="24"/>
  <c r="WN11" i="24"/>
  <c r="XB11" i="24" s="1"/>
  <c r="WO11" i="24"/>
  <c r="XC11" i="24" s="1"/>
  <c r="WP11" i="24"/>
  <c r="WQ11" i="24"/>
  <c r="WR11" i="24"/>
  <c r="WS11" i="24"/>
  <c r="XE11" i="24" s="1"/>
  <c r="WT11" i="24"/>
  <c r="XF11" i="24" s="1"/>
  <c r="WU11" i="24"/>
  <c r="WV11" i="24"/>
  <c r="WW11" i="24"/>
  <c r="WX11" i="24"/>
  <c r="XI11" i="24" s="1"/>
  <c r="WY11" i="24"/>
  <c r="XJ11" i="24" s="1"/>
  <c r="WZ11" i="24"/>
  <c r="CI14" i="23"/>
  <c r="CJ14" i="23"/>
  <c r="CK14" i="23"/>
  <c r="CL14" i="23"/>
  <c r="CM14" i="23"/>
  <c r="CN14" i="23"/>
  <c r="CP14" i="23"/>
  <c r="CQ14" i="23"/>
  <c r="CR14" i="23"/>
  <c r="WL14" i="23"/>
  <c r="WM14" i="23"/>
  <c r="WN14" i="23"/>
  <c r="XB14" i="23" s="1"/>
  <c r="WO14" i="23"/>
  <c r="XC14" i="23" s="1"/>
  <c r="WP14" i="23"/>
  <c r="WQ14" i="23"/>
  <c r="WR14" i="23"/>
  <c r="WS14" i="23"/>
  <c r="XE14" i="23" s="1"/>
  <c r="WT14" i="23"/>
  <c r="XF14" i="23" s="1"/>
  <c r="WU14" i="23"/>
  <c r="WV14" i="23"/>
  <c r="WW14" i="23"/>
  <c r="WX14" i="23"/>
  <c r="XI14" i="23" s="1"/>
  <c r="WY14" i="23"/>
  <c r="XJ14" i="23" s="1"/>
  <c r="WZ14" i="23"/>
  <c r="CI10" i="23"/>
  <c r="CJ10" i="23"/>
  <c r="CK10" i="23"/>
  <c r="CL10" i="23"/>
  <c r="CM10" i="23"/>
  <c r="CN10" i="23"/>
  <c r="CP10" i="23"/>
  <c r="CQ10" i="23"/>
  <c r="CR10" i="23"/>
  <c r="WL10" i="23"/>
  <c r="WM10" i="23"/>
  <c r="WN10" i="23"/>
  <c r="XB10" i="23" s="1"/>
  <c r="WO10" i="23"/>
  <c r="XC10" i="23" s="1"/>
  <c r="WP10" i="23"/>
  <c r="WQ10" i="23"/>
  <c r="WR10" i="23"/>
  <c r="WS10" i="23"/>
  <c r="XE10" i="23" s="1"/>
  <c r="WT10" i="23"/>
  <c r="XF10" i="23" s="1"/>
  <c r="WU10" i="23"/>
  <c r="WV10" i="23"/>
  <c r="WW10" i="23"/>
  <c r="WX10" i="23"/>
  <c r="XI10" i="23" s="1"/>
  <c r="WY10" i="23"/>
  <c r="XJ10" i="23" s="1"/>
  <c r="WZ10" i="23"/>
  <c r="CI11" i="23"/>
  <c r="CJ11" i="23"/>
  <c r="CK11" i="23"/>
  <c r="CL11" i="23"/>
  <c r="CM11" i="23"/>
  <c r="CN11" i="23"/>
  <c r="CP11" i="23"/>
  <c r="CQ11" i="23"/>
  <c r="CR11" i="23"/>
  <c r="WL11" i="23"/>
  <c r="WM11" i="23"/>
  <c r="WN11" i="23"/>
  <c r="XB11" i="23" s="1"/>
  <c r="WO11" i="23"/>
  <c r="XC11" i="23" s="1"/>
  <c r="WP11" i="23"/>
  <c r="WQ11" i="23"/>
  <c r="WR11" i="23"/>
  <c r="WS11" i="23"/>
  <c r="XE11" i="23" s="1"/>
  <c r="WT11" i="23"/>
  <c r="XF11" i="23" s="1"/>
  <c r="WU11" i="23"/>
  <c r="WV11" i="23"/>
  <c r="WW11" i="23"/>
  <c r="WX11" i="23"/>
  <c r="XI11" i="23" s="1"/>
  <c r="WY11" i="23"/>
  <c r="XJ11" i="23" s="1"/>
  <c r="WZ11" i="23"/>
  <c r="CI6" i="23"/>
  <c r="CJ6" i="23"/>
  <c r="CK6" i="23"/>
  <c r="CL6" i="23"/>
  <c r="CM6" i="23"/>
  <c r="CN6" i="23"/>
  <c r="CP6" i="23"/>
  <c r="CQ6" i="23"/>
  <c r="CR6" i="23"/>
  <c r="WL6" i="23"/>
  <c r="WM6" i="23"/>
  <c r="WN6" i="23"/>
  <c r="XB6" i="23" s="1"/>
  <c r="WO6" i="23"/>
  <c r="XC6" i="23" s="1"/>
  <c r="WP6" i="23"/>
  <c r="WQ6" i="23"/>
  <c r="WR6" i="23"/>
  <c r="WS6" i="23"/>
  <c r="XE6" i="23" s="1"/>
  <c r="WT6" i="23"/>
  <c r="XF6" i="23" s="1"/>
  <c r="WU6" i="23"/>
  <c r="WV6" i="23"/>
  <c r="WW6" i="23"/>
  <c r="WX6" i="23"/>
  <c r="XI6" i="23" s="1"/>
  <c r="WY6" i="23"/>
  <c r="XJ6" i="23" s="1"/>
  <c r="WZ6" i="23"/>
  <c r="CI5" i="23"/>
  <c r="CJ5" i="23"/>
  <c r="CK5" i="23"/>
  <c r="CL5" i="23"/>
  <c r="CM5" i="23"/>
  <c r="CN5" i="23"/>
  <c r="CP5" i="23"/>
  <c r="CQ5" i="23"/>
  <c r="CR5" i="23"/>
  <c r="WL5" i="23"/>
  <c r="WM5" i="23"/>
  <c r="WN5" i="23"/>
  <c r="XB5" i="23" s="1"/>
  <c r="WO5" i="23"/>
  <c r="XC5" i="23" s="1"/>
  <c r="WP5" i="23"/>
  <c r="WQ5" i="23"/>
  <c r="WR5" i="23"/>
  <c r="WS5" i="23"/>
  <c r="XE5" i="23" s="1"/>
  <c r="WT5" i="23"/>
  <c r="XF5" i="23" s="1"/>
  <c r="WU5" i="23"/>
  <c r="WV5" i="23"/>
  <c r="WW5" i="23"/>
  <c r="WX5" i="23"/>
  <c r="XI5" i="23" s="1"/>
  <c r="WY5" i="23"/>
  <c r="XJ5" i="23" s="1"/>
  <c r="WZ5" i="23"/>
  <c r="CQ21" i="4"/>
  <c r="CR21" i="4"/>
  <c r="CS21" i="4"/>
  <c r="CT21" i="4"/>
  <c r="CU21" i="4"/>
  <c r="CV21" i="4"/>
  <c r="CX21" i="4"/>
  <c r="CY21" i="4"/>
  <c r="CZ21" i="4"/>
  <c r="CQ17" i="4"/>
  <c r="CR17" i="4"/>
  <c r="CS17" i="4"/>
  <c r="CT17" i="4"/>
  <c r="CU17" i="4"/>
  <c r="CV17" i="4"/>
  <c r="CX17" i="4"/>
  <c r="CY17" i="4"/>
  <c r="CZ17" i="4"/>
  <c r="CQ15" i="4"/>
  <c r="CR15" i="4"/>
  <c r="CS15" i="4"/>
  <c r="CT15" i="4"/>
  <c r="CU15" i="4"/>
  <c r="CV15" i="4"/>
  <c r="CX15" i="4"/>
  <c r="CY15" i="4"/>
  <c r="CZ15" i="4"/>
  <c r="G12" i="21" l="1"/>
  <c r="G14" i="21"/>
  <c r="F14" i="21"/>
  <c r="F12" i="21"/>
  <c r="G27" i="19"/>
  <c r="G25" i="19"/>
  <c r="G19" i="19"/>
  <c r="G20" i="19"/>
  <c r="F27" i="19"/>
  <c r="F25" i="19"/>
  <c r="F19" i="19"/>
  <c r="F20" i="19"/>
  <c r="G7" i="27"/>
  <c r="F7" i="27"/>
  <c r="G14" i="27"/>
  <c r="F14" i="27"/>
  <c r="G11" i="27"/>
  <c r="F11" i="27"/>
  <c r="F17" i="4"/>
  <c r="I17" i="4"/>
  <c r="G21" i="4"/>
  <c r="F21" i="4"/>
  <c r="I21" i="4"/>
  <c r="G17" i="4"/>
  <c r="G15" i="4"/>
  <c r="F15" i="4"/>
  <c r="I15" i="4"/>
  <c r="G10" i="24"/>
  <c r="F11" i="23"/>
  <c r="I11" i="23"/>
  <c r="I14" i="23"/>
  <c r="F14" i="23"/>
  <c r="I5" i="23"/>
  <c r="F5" i="23"/>
  <c r="G10" i="23"/>
  <c r="F10" i="23"/>
  <c r="I10" i="23"/>
  <c r="G6" i="23"/>
  <c r="F6" i="23"/>
  <c r="I6" i="23"/>
  <c r="G5" i="23"/>
  <c r="G11" i="23"/>
  <c r="G14" i="23"/>
  <c r="I10" i="24"/>
  <c r="F10" i="24"/>
  <c r="G11" i="24"/>
  <c r="I11" i="24"/>
  <c r="F11" i="24"/>
  <c r="R21" i="4"/>
  <c r="S21" i="4" s="1"/>
  <c r="T21" i="4"/>
  <c r="U21" i="4" s="1"/>
  <c r="T17" i="4"/>
  <c r="U17" i="4" s="1"/>
  <c r="R17" i="4"/>
  <c r="S17" i="4" s="1"/>
  <c r="R15" i="4"/>
  <c r="S15" i="4" s="1"/>
  <c r="T15" i="4"/>
  <c r="U15" i="4" s="1"/>
  <c r="CO11" i="24"/>
  <c r="CS11" i="24" s="1"/>
  <c r="CO10" i="24"/>
  <c r="CS10" i="24" s="1"/>
  <c r="CO11" i="23"/>
  <c r="CS11" i="23" s="1"/>
  <c r="CO6" i="23"/>
  <c r="CS6" i="23" s="1"/>
  <c r="CO10" i="23"/>
  <c r="CS10" i="23" s="1"/>
  <c r="CO5" i="23"/>
  <c r="CS5" i="23" s="1"/>
  <c r="CO14" i="23"/>
  <c r="CS14" i="23" s="1"/>
  <c r="P14" i="27"/>
  <c r="DF14" i="27" s="1"/>
  <c r="P20" i="19"/>
  <c r="DF20" i="19" s="1"/>
  <c r="UK14" i="21"/>
  <c r="UF14" i="21"/>
  <c r="N12" i="21"/>
  <c r="DC14" i="21"/>
  <c r="P19" i="19"/>
  <c r="UK20" i="19"/>
  <c r="UF20" i="19"/>
  <c r="DC20" i="19"/>
  <c r="P7" i="27"/>
  <c r="DC11" i="27"/>
  <c r="XD10" i="24"/>
  <c r="XG10" i="24"/>
  <c r="XG14" i="23"/>
  <c r="CW15" i="4"/>
  <c r="DA15" i="4" s="1"/>
  <c r="CW21" i="4"/>
  <c r="DA21" i="4" s="1"/>
  <c r="CW17" i="4"/>
  <c r="DA17" i="4" s="1"/>
  <c r="UF12" i="21"/>
  <c r="L12" i="21"/>
  <c r="DD12" i="21" s="1"/>
  <c r="J12" i="21"/>
  <c r="K12" i="21" s="1"/>
  <c r="UL12" i="21"/>
  <c r="UK12" i="21"/>
  <c r="CZ12" i="21"/>
  <c r="P12" i="21"/>
  <c r="DF12" i="21" s="1"/>
  <c r="UH12" i="21"/>
  <c r="UG12" i="21"/>
  <c r="UI12" i="21"/>
  <c r="DC12" i="21"/>
  <c r="UH14" i="21"/>
  <c r="UG14" i="21"/>
  <c r="P14" i="21"/>
  <c r="UL14" i="21"/>
  <c r="CZ14" i="21"/>
  <c r="I14" i="21" s="1"/>
  <c r="L14" i="21"/>
  <c r="N14" i="21"/>
  <c r="DE14" i="21" s="1"/>
  <c r="J14" i="21"/>
  <c r="K14" i="21" s="1"/>
  <c r="UI14" i="21"/>
  <c r="UH20" i="19"/>
  <c r="UG20" i="19"/>
  <c r="UL20" i="19"/>
  <c r="CZ20" i="19"/>
  <c r="L20" i="19"/>
  <c r="N20" i="19"/>
  <c r="DE20" i="19" s="1"/>
  <c r="J20" i="19"/>
  <c r="K20" i="19" s="1"/>
  <c r="UI20" i="19"/>
  <c r="UF19" i="19"/>
  <c r="UK25" i="19"/>
  <c r="UF25" i="19"/>
  <c r="UK27" i="19"/>
  <c r="UF27" i="19"/>
  <c r="DC19" i="19"/>
  <c r="UL19" i="19"/>
  <c r="N19" i="19"/>
  <c r="DE19" i="19" s="1"/>
  <c r="UK19" i="19"/>
  <c r="CZ19" i="19"/>
  <c r="UH19" i="19"/>
  <c r="UG19" i="19"/>
  <c r="L19" i="19"/>
  <c r="J19" i="19"/>
  <c r="K19" i="19" s="1"/>
  <c r="UI19" i="19"/>
  <c r="DC27" i="19"/>
  <c r="UH25" i="19"/>
  <c r="UG25" i="19"/>
  <c r="DC25" i="19"/>
  <c r="UL25" i="19"/>
  <c r="CZ25" i="19"/>
  <c r="P25" i="19"/>
  <c r="DF25" i="19" s="1"/>
  <c r="N25" i="19"/>
  <c r="L25" i="19"/>
  <c r="DD25" i="19" s="1"/>
  <c r="J25" i="19"/>
  <c r="K25" i="19" s="1"/>
  <c r="UI25" i="19"/>
  <c r="UH27" i="19"/>
  <c r="UG27" i="19"/>
  <c r="P27" i="19"/>
  <c r="UL27" i="19"/>
  <c r="CZ27" i="19"/>
  <c r="N27" i="19"/>
  <c r="L27" i="19"/>
  <c r="J27" i="19"/>
  <c r="K27" i="19" s="1"/>
  <c r="UI27" i="19"/>
  <c r="P11" i="27"/>
  <c r="DF11" i="27" s="1"/>
  <c r="UK11" i="27"/>
  <c r="UH11" i="27"/>
  <c r="UI11" i="27"/>
  <c r="UG11" i="27"/>
  <c r="CZ11" i="27"/>
  <c r="UL11" i="27"/>
  <c r="L11" i="27"/>
  <c r="N11" i="27"/>
  <c r="J11" i="27"/>
  <c r="K11" i="27" s="1"/>
  <c r="UF11" i="27"/>
  <c r="UF14" i="27"/>
  <c r="DC7" i="27"/>
  <c r="UF7" i="27"/>
  <c r="DC14" i="27"/>
  <c r="UL14" i="27"/>
  <c r="UK14" i="27"/>
  <c r="CZ14" i="27"/>
  <c r="UH14" i="27"/>
  <c r="UG14" i="27"/>
  <c r="N14" i="27"/>
  <c r="L14" i="27"/>
  <c r="J14" i="27"/>
  <c r="K14" i="27" s="1"/>
  <c r="UI14" i="27"/>
  <c r="UH7" i="27"/>
  <c r="UG7" i="27"/>
  <c r="N7" i="27"/>
  <c r="UL7" i="27"/>
  <c r="UK7" i="27"/>
  <c r="CZ7" i="27"/>
  <c r="L7" i="27"/>
  <c r="J7" i="27"/>
  <c r="K7" i="27" s="1"/>
  <c r="UI7" i="27"/>
  <c r="XK10" i="24"/>
  <c r="L10" i="24"/>
  <c r="J10" i="24"/>
  <c r="K10" i="24" s="1"/>
  <c r="XD11" i="24"/>
  <c r="XK11" i="24"/>
  <c r="XG11" i="24"/>
  <c r="L11" i="24"/>
  <c r="J11" i="24"/>
  <c r="XD14" i="23"/>
  <c r="L14" i="23"/>
  <c r="XK14" i="23"/>
  <c r="J14" i="23"/>
  <c r="XD10" i="23"/>
  <c r="XK10" i="23"/>
  <c r="XG10" i="23"/>
  <c r="L10" i="23"/>
  <c r="J10" i="23"/>
  <c r="K10" i="23" s="1"/>
  <c r="XD11" i="23"/>
  <c r="J11" i="23"/>
  <c r="K11" i="23" s="1"/>
  <c r="XK11" i="23"/>
  <c r="XG11" i="23"/>
  <c r="L11" i="23"/>
  <c r="XD6" i="23"/>
  <c r="L6" i="23"/>
  <c r="J6" i="23"/>
  <c r="K6" i="23" s="1"/>
  <c r="XK6" i="23"/>
  <c r="XG6" i="23"/>
  <c r="XG5" i="23"/>
  <c r="XD5" i="23"/>
  <c r="XK5" i="23"/>
  <c r="L5" i="23"/>
  <c r="J5" i="23"/>
  <c r="J21" i="4"/>
  <c r="K21" i="4" s="1"/>
  <c r="P21" i="4"/>
  <c r="L21" i="4"/>
  <c r="M21" i="4" s="1"/>
  <c r="N21" i="4"/>
  <c r="P17" i="4"/>
  <c r="DC17" i="4" s="1"/>
  <c r="L17" i="4"/>
  <c r="M17" i="4" s="1"/>
  <c r="J17" i="4"/>
  <c r="K17" i="4" s="1"/>
  <c r="N17" i="4"/>
  <c r="N15" i="4"/>
  <c r="P15" i="4"/>
  <c r="DC15" i="4" s="1"/>
  <c r="L15" i="4"/>
  <c r="M15" i="4" s="1"/>
  <c r="J15" i="4"/>
  <c r="K15" i="4" s="1"/>
  <c r="M25" i="19" l="1"/>
  <c r="M11" i="27"/>
  <c r="M27" i="19"/>
  <c r="H10" i="24"/>
  <c r="M19" i="19"/>
  <c r="I27" i="19"/>
  <c r="H27" i="19" s="1"/>
  <c r="A27" i="19" s="1" a="1"/>
  <c r="A27" i="19" s="1"/>
  <c r="M7" i="27"/>
  <c r="I11" i="27"/>
  <c r="H11" i="27" s="1"/>
  <c r="DB17" i="4"/>
  <c r="V17" i="4" s="1"/>
  <c r="X17" i="4" s="1"/>
  <c r="I12" i="21"/>
  <c r="H12" i="21" s="1"/>
  <c r="M14" i="21"/>
  <c r="H14" i="21"/>
  <c r="I19" i="19"/>
  <c r="H19" i="19" s="1"/>
  <c r="A19" i="19" s="1" a="1"/>
  <c r="A19" i="19" s="1"/>
  <c r="I20" i="19"/>
  <c r="H20" i="19" s="1"/>
  <c r="A20" i="19" s="1" a="1"/>
  <c r="A20" i="19" s="1"/>
  <c r="I25" i="19"/>
  <c r="H25" i="19" s="1"/>
  <c r="A25" i="19" s="1" a="1"/>
  <c r="A25" i="19" s="1"/>
  <c r="I7" i="27"/>
  <c r="H7" i="27" s="1"/>
  <c r="I14" i="27"/>
  <c r="H14" i="27" s="1"/>
  <c r="A14" i="27" s="1" a="1"/>
  <c r="A14" i="27" s="1"/>
  <c r="M14" i="27"/>
  <c r="H11" i="23"/>
  <c r="A11" i="23" s="1" a="1"/>
  <c r="A11" i="23" s="1"/>
  <c r="H5" i="23"/>
  <c r="H6" i="23"/>
  <c r="H14" i="23"/>
  <c r="A14" i="23" s="1" a="1"/>
  <c r="A14" i="23" s="1"/>
  <c r="H17" i="4"/>
  <c r="A17" i="4" s="1" a="1"/>
  <c r="A17" i="4" s="1"/>
  <c r="DB15" i="4"/>
  <c r="V15" i="4" s="1"/>
  <c r="X15" i="4" s="1"/>
  <c r="DB21" i="4"/>
  <c r="H15" i="4"/>
  <c r="A15" i="4" s="1" a="1"/>
  <c r="A15" i="4" s="1"/>
  <c r="H21" i="4"/>
  <c r="A21" i="4" s="1" a="1"/>
  <c r="A21" i="4" s="1"/>
  <c r="H10" i="23"/>
  <c r="A10" i="23" s="1" a="1"/>
  <c r="A10" i="23" s="1"/>
  <c r="H11" i="24"/>
  <c r="M20" i="19"/>
  <c r="M12" i="21"/>
  <c r="DD14" i="21"/>
  <c r="O12" i="21"/>
  <c r="DE12" i="21"/>
  <c r="R12" i="21" s="1"/>
  <c r="T12" i="21" s="1"/>
  <c r="Q14" i="21"/>
  <c r="DF14" i="21"/>
  <c r="DD20" i="19"/>
  <c r="R20" i="19" s="1"/>
  <c r="T20" i="19" s="1"/>
  <c r="DD27" i="19"/>
  <c r="Q19" i="19"/>
  <c r="DF19" i="19"/>
  <c r="O27" i="19"/>
  <c r="DE27" i="19"/>
  <c r="Q27" i="19"/>
  <c r="DF27" i="19"/>
  <c r="DD19" i="19"/>
  <c r="O25" i="19"/>
  <c r="DE25" i="19"/>
  <c r="R25" i="19" s="1"/>
  <c r="T25" i="19" s="1"/>
  <c r="DD7" i="27"/>
  <c r="DD14" i="27"/>
  <c r="O11" i="27"/>
  <c r="DE11" i="27"/>
  <c r="DD11" i="27"/>
  <c r="O14" i="27"/>
  <c r="DE14" i="27"/>
  <c r="O7" i="27"/>
  <c r="DE7" i="27"/>
  <c r="Q7" i="27"/>
  <c r="DF7" i="27"/>
  <c r="CT11" i="24"/>
  <c r="CU11" i="24"/>
  <c r="CU10" i="24"/>
  <c r="CT10" i="24"/>
  <c r="CT6" i="23"/>
  <c r="CU6" i="23"/>
  <c r="CU10" i="23"/>
  <c r="CT10" i="23"/>
  <c r="CU14" i="23"/>
  <c r="CT14" i="23"/>
  <c r="M5" i="23"/>
  <c r="CU5" i="23"/>
  <c r="CT5" i="23"/>
  <c r="CU11" i="23"/>
  <c r="CT11" i="23"/>
  <c r="Q21" i="4"/>
  <c r="DC21" i="4"/>
  <c r="O15" i="4"/>
  <c r="Q14" i="27"/>
  <c r="XH11" i="24"/>
  <c r="XL11" i="24" s="1"/>
  <c r="XH14" i="23"/>
  <c r="XL14" i="23" s="1"/>
  <c r="UM14" i="21"/>
  <c r="UJ14" i="21"/>
  <c r="Q20" i="19"/>
  <c r="UM20" i="19"/>
  <c r="O14" i="21"/>
  <c r="UJ25" i="19"/>
  <c r="UJ20" i="19"/>
  <c r="UM25" i="19"/>
  <c r="UJ14" i="27"/>
  <c r="Q11" i="27"/>
  <c r="XH10" i="24"/>
  <c r="XL10" i="24" s="1"/>
  <c r="M10" i="24"/>
  <c r="XH10" i="23"/>
  <c r="XL10" i="23" s="1"/>
  <c r="M6" i="23"/>
  <c r="UM12" i="21"/>
  <c r="Q12" i="21"/>
  <c r="UJ12" i="21"/>
  <c r="UM27" i="19"/>
  <c r="UM19" i="19"/>
  <c r="O19" i="19"/>
  <c r="O20" i="19"/>
  <c r="UJ27" i="19"/>
  <c r="UJ19" i="19"/>
  <c r="Q25" i="19"/>
  <c r="UM11" i="27"/>
  <c r="UJ11" i="27"/>
  <c r="UM7" i="27"/>
  <c r="UJ7" i="27"/>
  <c r="UM14" i="27"/>
  <c r="M11" i="24"/>
  <c r="K11" i="24"/>
  <c r="M14" i="23"/>
  <c r="K14" i="23"/>
  <c r="XH5" i="23"/>
  <c r="XL5" i="23" s="1"/>
  <c r="XH11" i="23"/>
  <c r="XL11" i="23" s="1"/>
  <c r="M10" i="23"/>
  <c r="M11" i="23"/>
  <c r="XH6" i="23"/>
  <c r="XL6" i="23" s="1"/>
  <c r="K5" i="23"/>
  <c r="O21" i="4"/>
  <c r="Q15" i="4"/>
  <c r="Q17" i="4"/>
  <c r="O17" i="4"/>
  <c r="N10" i="24" l="1"/>
  <c r="P10" i="24" s="1"/>
  <c r="N6" i="23"/>
  <c r="E6" i="23" s="1"/>
  <c r="N11" i="23"/>
  <c r="P11" i="23" s="1"/>
  <c r="R19" i="19"/>
  <c r="T19" i="19" s="1"/>
  <c r="R7" i="27"/>
  <c r="T7" i="27" s="1"/>
  <c r="R14" i="27"/>
  <c r="T14" i="27" s="1"/>
  <c r="R14" i="21"/>
  <c r="T14" i="21" s="1"/>
  <c r="E20" i="19"/>
  <c r="N11" i="24"/>
  <c r="N5" i="23"/>
  <c r="N14" i="23"/>
  <c r="V21" i="4"/>
  <c r="X21" i="4" s="1"/>
  <c r="E12" i="21"/>
  <c r="S12" i="21"/>
  <c r="R27" i="19"/>
  <c r="T27" i="19" s="1"/>
  <c r="S20" i="19"/>
  <c r="S25" i="19"/>
  <c r="E25" i="19"/>
  <c r="R11" i="27"/>
  <c r="T11" i="27" s="1"/>
  <c r="N10" i="23"/>
  <c r="P10" i="23" s="1"/>
  <c r="E15" i="4"/>
  <c r="W17" i="4"/>
  <c r="E17" i="4"/>
  <c r="W15" i="4"/>
  <c r="O6" i="23" l="1"/>
  <c r="E11" i="23"/>
  <c r="E10" i="24"/>
  <c r="O10" i="24"/>
  <c r="P6" i="23"/>
  <c r="O11" i="23"/>
  <c r="E14" i="21"/>
  <c r="E19" i="19"/>
  <c r="E27" i="19"/>
  <c r="E14" i="27"/>
  <c r="E7" i="27"/>
  <c r="S11" i="27"/>
  <c r="O11" i="24"/>
  <c r="P11" i="24"/>
  <c r="O14" i="23"/>
  <c r="P14" i="23"/>
  <c r="E5" i="23"/>
  <c r="P5" i="23"/>
  <c r="E21" i="4"/>
  <c r="S7" i="27"/>
  <c r="S19" i="19"/>
  <c r="E11" i="24"/>
  <c r="S14" i="21"/>
  <c r="S14" i="27"/>
  <c r="O5" i="23"/>
  <c r="E14" i="23"/>
  <c r="W21" i="4"/>
  <c r="S27" i="19"/>
  <c r="E11" i="27"/>
  <c r="E10" i="23"/>
  <c r="O10" i="23"/>
  <c r="CV5" i="21" l="1"/>
  <c r="CW5" i="21"/>
  <c r="CX5" i="21"/>
  <c r="CY5" i="21"/>
  <c r="DA5" i="21"/>
  <c r="DB5" i="21"/>
  <c r="TK5" i="21"/>
  <c r="TL5" i="21"/>
  <c r="TM5" i="21"/>
  <c r="TN5" i="21"/>
  <c r="TO5" i="21"/>
  <c r="TP5" i="21"/>
  <c r="TQ5" i="21"/>
  <c r="TR5" i="21"/>
  <c r="TS5" i="21"/>
  <c r="TT5" i="21"/>
  <c r="TU5" i="21"/>
  <c r="TV5" i="21"/>
  <c r="TW5" i="21"/>
  <c r="TX5" i="21"/>
  <c r="TY5" i="21"/>
  <c r="TZ5" i="21"/>
  <c r="UA5" i="21"/>
  <c r="UB5" i="21"/>
  <c r="UC5" i="21"/>
  <c r="UD5" i="21"/>
  <c r="CV21" i="19"/>
  <c r="CW21" i="19"/>
  <c r="CX21" i="19"/>
  <c r="CY21" i="19"/>
  <c r="DA21" i="19"/>
  <c r="DB21" i="19"/>
  <c r="TK21" i="19"/>
  <c r="TL21" i="19"/>
  <c r="TM21" i="19"/>
  <c r="TN21" i="19"/>
  <c r="TO21" i="19"/>
  <c r="TP21" i="19"/>
  <c r="TQ21" i="19"/>
  <c r="TR21" i="19"/>
  <c r="TS21" i="19"/>
  <c r="TT21" i="19"/>
  <c r="TU21" i="19"/>
  <c r="TV21" i="19"/>
  <c r="TW21" i="19"/>
  <c r="TX21" i="19"/>
  <c r="TY21" i="19"/>
  <c r="TZ21" i="19"/>
  <c r="UA21" i="19"/>
  <c r="UB21" i="19"/>
  <c r="UC21" i="19"/>
  <c r="UD21" i="19"/>
  <c r="CV10" i="19"/>
  <c r="CW10" i="19"/>
  <c r="G10" i="19" s="1"/>
  <c r="CX10" i="19"/>
  <c r="CY10" i="19"/>
  <c r="DA10" i="19"/>
  <c r="DB10" i="19"/>
  <c r="TK10" i="19"/>
  <c r="TL10" i="19"/>
  <c r="TM10" i="19"/>
  <c r="TN10" i="19"/>
  <c r="TO10" i="19"/>
  <c r="TP10" i="19"/>
  <c r="TQ10" i="19"/>
  <c r="TR10" i="19"/>
  <c r="TS10" i="19"/>
  <c r="TT10" i="19"/>
  <c r="TU10" i="19"/>
  <c r="TV10" i="19"/>
  <c r="TW10" i="19"/>
  <c r="TX10" i="19"/>
  <c r="TY10" i="19"/>
  <c r="TZ10" i="19"/>
  <c r="UA10" i="19"/>
  <c r="UB10" i="19"/>
  <c r="UC10" i="19"/>
  <c r="UD10" i="19"/>
  <c r="CQ10" i="22"/>
  <c r="CR10" i="22"/>
  <c r="CS10" i="22"/>
  <c r="CT10" i="22"/>
  <c r="CU10" i="22"/>
  <c r="CV10" i="22"/>
  <c r="CX10" i="22"/>
  <c r="CY10" i="22"/>
  <c r="CZ10" i="22"/>
  <c r="WT10" i="22"/>
  <c r="WU10" i="22"/>
  <c r="WV10" i="22"/>
  <c r="XJ10" i="22" s="1"/>
  <c r="WW10" i="22"/>
  <c r="XK10" i="22" s="1"/>
  <c r="WX10" i="22"/>
  <c r="WY10" i="22"/>
  <c r="WZ10" i="22"/>
  <c r="XA10" i="22"/>
  <c r="XM10" i="22" s="1"/>
  <c r="XB10" i="22"/>
  <c r="XN10" i="22" s="1"/>
  <c r="XC10" i="22"/>
  <c r="XD10" i="22"/>
  <c r="XE10" i="22"/>
  <c r="XF10" i="22"/>
  <c r="XQ10" i="22" s="1"/>
  <c r="XG10" i="22"/>
  <c r="XR10" i="22" s="1"/>
  <c r="XH10" i="22"/>
  <c r="CQ13" i="4"/>
  <c r="CR13" i="4"/>
  <c r="CS13" i="4"/>
  <c r="CT13" i="4"/>
  <c r="CU13" i="4"/>
  <c r="CV13" i="4"/>
  <c r="CX13" i="4"/>
  <c r="CY13" i="4"/>
  <c r="CZ13" i="4"/>
  <c r="G5" i="21" l="1"/>
  <c r="G21" i="19"/>
  <c r="F5" i="21"/>
  <c r="F21" i="19"/>
  <c r="F10" i="19"/>
  <c r="G13" i="4"/>
  <c r="F13" i="4"/>
  <c r="I13" i="4"/>
  <c r="I10" i="22"/>
  <c r="F10" i="22"/>
  <c r="G10" i="22"/>
  <c r="T13" i="4"/>
  <c r="U13" i="4" s="1"/>
  <c r="R13" i="4"/>
  <c r="S13" i="4" s="1"/>
  <c r="R10" i="22"/>
  <c r="S10" i="22" s="1"/>
  <c r="T10" i="22"/>
  <c r="U10" i="22" s="1"/>
  <c r="UF5" i="21"/>
  <c r="DC5" i="21"/>
  <c r="N5" i="21"/>
  <c r="DE5" i="21" s="1"/>
  <c r="UI21" i="19"/>
  <c r="DC21" i="19"/>
  <c r="P10" i="19"/>
  <c r="P21" i="19"/>
  <c r="UF10" i="19"/>
  <c r="UK10" i="19"/>
  <c r="CW10" i="22"/>
  <c r="DA10" i="22" s="1"/>
  <c r="XO10" i="22"/>
  <c r="XL10" i="22"/>
  <c r="CW13" i="4"/>
  <c r="DA13" i="4" s="1"/>
  <c r="UL5" i="21"/>
  <c r="P5" i="21"/>
  <c r="DF5" i="21" s="1"/>
  <c r="CZ5" i="21"/>
  <c r="I5" i="21" s="1"/>
  <c r="UK5" i="21"/>
  <c r="L5" i="21"/>
  <c r="DD5" i="21" s="1"/>
  <c r="UH5" i="21"/>
  <c r="UG5" i="21"/>
  <c r="J5" i="21"/>
  <c r="K5" i="21" s="1"/>
  <c r="UI5" i="21"/>
  <c r="UH21" i="19"/>
  <c r="UG21" i="19"/>
  <c r="UL21" i="19"/>
  <c r="CZ21" i="19"/>
  <c r="UK21" i="19"/>
  <c r="L21" i="19"/>
  <c r="N21" i="19"/>
  <c r="DE21" i="19" s="1"/>
  <c r="J21" i="19"/>
  <c r="K21" i="19" s="1"/>
  <c r="UF21" i="19"/>
  <c r="UG10" i="19"/>
  <c r="UH10" i="19"/>
  <c r="DC10" i="19"/>
  <c r="UL10" i="19"/>
  <c r="CZ10" i="19"/>
  <c r="N10" i="19"/>
  <c r="DE10" i="19" s="1"/>
  <c r="L10" i="19"/>
  <c r="J10" i="19"/>
  <c r="K10" i="19" s="1"/>
  <c r="UI10" i="19"/>
  <c r="J10" i="22"/>
  <c r="K10" i="22" s="1"/>
  <c r="XS10" i="22"/>
  <c r="P10" i="22"/>
  <c r="L10" i="22"/>
  <c r="M10" i="22" s="1"/>
  <c r="N10" i="22"/>
  <c r="DB10" i="22" s="1"/>
  <c r="L13" i="4"/>
  <c r="M13" i="4" s="1"/>
  <c r="N13" i="4"/>
  <c r="P13" i="4"/>
  <c r="DC13" i="4" s="1"/>
  <c r="J13" i="4"/>
  <c r="H5" i="21" l="1"/>
  <c r="M5" i="21"/>
  <c r="M10" i="19"/>
  <c r="I10" i="19"/>
  <c r="H10" i="19" s="1"/>
  <c r="I21" i="19"/>
  <c r="H21" i="19" s="1"/>
  <c r="A21" i="19" s="1" a="1"/>
  <c r="A21" i="19" s="1"/>
  <c r="H10" i="22"/>
  <c r="DB13" i="4"/>
  <c r="V13" i="4" s="1"/>
  <c r="X13" i="4" s="1"/>
  <c r="H13" i="4"/>
  <c r="M21" i="19"/>
  <c r="DD21" i="19"/>
  <c r="Q21" i="19"/>
  <c r="DF21" i="19"/>
  <c r="Q10" i="19"/>
  <c r="DF10" i="19"/>
  <c r="DD10" i="19"/>
  <c r="Q10" i="22"/>
  <c r="DC10" i="22"/>
  <c r="O13" i="4"/>
  <c r="XP10" i="22"/>
  <c r="XT10" i="22" s="1"/>
  <c r="UJ5" i="21"/>
  <c r="O5" i="21"/>
  <c r="UM10" i="19"/>
  <c r="UM21" i="19"/>
  <c r="Q5" i="21"/>
  <c r="UJ10" i="19"/>
  <c r="UJ21" i="19"/>
  <c r="O21" i="19"/>
  <c r="UM5" i="21"/>
  <c r="R5" i="21"/>
  <c r="T5" i="21" s="1"/>
  <c r="O10" i="19"/>
  <c r="O10" i="22"/>
  <c r="Q13" i="4"/>
  <c r="K13" i="4"/>
  <c r="R21" i="19" l="1"/>
  <c r="T21" i="19" s="1"/>
  <c r="R10" i="19"/>
  <c r="T10" i="19" s="1"/>
  <c r="V10" i="22"/>
  <c r="X10" i="22" s="1"/>
  <c r="E5" i="21"/>
  <c r="S5" i="21"/>
  <c r="E13" i="4"/>
  <c r="W13" i="4"/>
  <c r="S21" i="19" l="1"/>
  <c r="E21" i="19"/>
  <c r="E10" i="19"/>
  <c r="S10" i="19"/>
  <c r="E10" i="22"/>
  <c r="W10" i="22"/>
  <c r="CX5" i="27"/>
  <c r="CV15" i="27"/>
  <c r="CW15" i="27"/>
  <c r="CX15" i="27"/>
  <c r="CY15" i="27"/>
  <c r="DA15" i="27"/>
  <c r="DB15" i="27"/>
  <c r="TK15" i="27"/>
  <c r="TL15" i="27"/>
  <c r="TM15" i="27"/>
  <c r="TN15" i="27"/>
  <c r="TO15" i="27"/>
  <c r="TP15" i="27"/>
  <c r="TQ15" i="27"/>
  <c r="TR15" i="27"/>
  <c r="TS15" i="27"/>
  <c r="TT15" i="27"/>
  <c r="TU15" i="27"/>
  <c r="TV15" i="27"/>
  <c r="TW15" i="27"/>
  <c r="TX15" i="27"/>
  <c r="TY15" i="27"/>
  <c r="TZ15" i="27"/>
  <c r="UA15" i="27"/>
  <c r="UB15" i="27"/>
  <c r="UC15" i="27"/>
  <c r="UD15" i="27"/>
  <c r="F15" i="27" l="1"/>
  <c r="G15" i="27"/>
  <c r="UK15" i="27"/>
  <c r="DC15" i="27"/>
  <c r="P15" i="27"/>
  <c r="DF15" i="27" s="1"/>
  <c r="UF15" i="27"/>
  <c r="N15" i="27"/>
  <c r="DE15" i="27" s="1"/>
  <c r="UH15" i="27"/>
  <c r="UL15" i="27"/>
  <c r="UG15" i="27"/>
  <c r="L15" i="27"/>
  <c r="UI15" i="27"/>
  <c r="CZ15" i="27"/>
  <c r="I15" i="27" s="1"/>
  <c r="J15" i="27"/>
  <c r="CV5" i="26"/>
  <c r="CW5" i="26"/>
  <c r="CX5" i="26"/>
  <c r="CY5" i="26"/>
  <c r="DA5" i="26"/>
  <c r="DB5" i="26"/>
  <c r="TK5" i="26"/>
  <c r="TL5" i="26"/>
  <c r="TM5" i="26"/>
  <c r="TN5" i="26"/>
  <c r="TO5" i="26"/>
  <c r="TP5" i="26"/>
  <c r="TQ5" i="26"/>
  <c r="TR5" i="26"/>
  <c r="TS5" i="26"/>
  <c r="TT5" i="26"/>
  <c r="TU5" i="26"/>
  <c r="TV5" i="26"/>
  <c r="TW5" i="26"/>
  <c r="TX5" i="26"/>
  <c r="TY5" i="26"/>
  <c r="TZ5" i="26"/>
  <c r="UA5" i="26"/>
  <c r="UB5" i="26"/>
  <c r="UC5" i="26"/>
  <c r="UD5" i="26"/>
  <c r="CQ18" i="4"/>
  <c r="CR18" i="4"/>
  <c r="CS18" i="4"/>
  <c r="CT18" i="4"/>
  <c r="CU18" i="4"/>
  <c r="CV18" i="4"/>
  <c r="CX18" i="4"/>
  <c r="CY18" i="4"/>
  <c r="CZ18" i="4"/>
  <c r="CQ9" i="4"/>
  <c r="CR9" i="4"/>
  <c r="CS9" i="4"/>
  <c r="CT9" i="4"/>
  <c r="CU9" i="4"/>
  <c r="CV9" i="4"/>
  <c r="CX9" i="4"/>
  <c r="CY9" i="4"/>
  <c r="CZ9" i="4"/>
  <c r="G9" i="4" l="1"/>
  <c r="H15" i="27"/>
  <c r="A15" i="27" s="1" a="1"/>
  <c r="A15" i="27" s="1"/>
  <c r="F9" i="4"/>
  <c r="I9" i="4"/>
  <c r="F18" i="4"/>
  <c r="I18" i="4"/>
  <c r="G18" i="4"/>
  <c r="G5" i="26"/>
  <c r="F5" i="26"/>
  <c r="R9" i="4"/>
  <c r="S9" i="4" s="1"/>
  <c r="T9" i="4"/>
  <c r="U9" i="4" s="1"/>
  <c r="T18" i="4"/>
  <c r="U18" i="4" s="1"/>
  <c r="R18" i="4"/>
  <c r="S18" i="4" s="1"/>
  <c r="DD15" i="27"/>
  <c r="R15" i="27" s="1"/>
  <c r="T15" i="27" s="1"/>
  <c r="UM15" i="27"/>
  <c r="Q15" i="27"/>
  <c r="DC5" i="26"/>
  <c r="CW9" i="4"/>
  <c r="DA9" i="4" s="1"/>
  <c r="CW18" i="4"/>
  <c r="DA18" i="4" s="1"/>
  <c r="O15" i="27"/>
  <c r="UJ15" i="27"/>
  <c r="K15" i="27"/>
  <c r="M15" i="27" s="1"/>
  <c r="N5" i="26"/>
  <c r="DE5" i="26" s="1"/>
  <c r="UL5" i="26"/>
  <c r="UH5" i="26"/>
  <c r="UG5" i="26"/>
  <c r="UK5" i="26"/>
  <c r="CZ5" i="26"/>
  <c r="UF5" i="26"/>
  <c r="P5" i="26"/>
  <c r="DF5" i="26" s="1"/>
  <c r="L5" i="26"/>
  <c r="J5" i="26"/>
  <c r="K5" i="26" s="1"/>
  <c r="UI5" i="26"/>
  <c r="L18" i="4"/>
  <c r="M18" i="4" s="1"/>
  <c r="P18" i="4"/>
  <c r="DC18" i="4" s="1"/>
  <c r="J18" i="4"/>
  <c r="K18" i="4" s="1"/>
  <c r="N18" i="4"/>
  <c r="L9" i="4"/>
  <c r="M9" i="4" s="1"/>
  <c r="P9" i="4"/>
  <c r="DC9" i="4" s="1"/>
  <c r="N9" i="4"/>
  <c r="J9" i="4"/>
  <c r="K9" i="4" s="1"/>
  <c r="H9" i="4" l="1"/>
  <c r="DB9" i="4"/>
  <c r="V9" i="4" s="1"/>
  <c r="X9" i="4" s="1"/>
  <c r="M5" i="26"/>
  <c r="DB18" i="4"/>
  <c r="V18" i="4" s="1"/>
  <c r="X18" i="4" s="1"/>
  <c r="H18" i="4"/>
  <c r="I5" i="26"/>
  <c r="H5" i="26"/>
  <c r="DD5" i="26"/>
  <c r="R5" i="26" s="1"/>
  <c r="T5" i="26" s="1"/>
  <c r="O9" i="4"/>
  <c r="UM5" i="26"/>
  <c r="E15" i="27"/>
  <c r="S15" i="27"/>
  <c r="UJ5" i="26"/>
  <c r="O5" i="26"/>
  <c r="Q5" i="26"/>
  <c r="Q18" i="4"/>
  <c r="O18" i="4"/>
  <c r="Q9" i="4"/>
  <c r="E5" i="26" l="1"/>
  <c r="S5" i="26"/>
  <c r="E18" i="4"/>
  <c r="W18" i="4"/>
  <c r="W9" i="4"/>
  <c r="E9" i="4"/>
  <c r="CV15" i="21" l="1"/>
  <c r="CW15" i="21"/>
  <c r="CX15" i="21"/>
  <c r="CY15" i="21"/>
  <c r="DA15" i="21"/>
  <c r="DB15" i="21"/>
  <c r="TK15" i="21"/>
  <c r="TL15" i="21"/>
  <c r="TM15" i="21"/>
  <c r="TN15" i="21"/>
  <c r="TO15" i="21"/>
  <c r="TP15" i="21"/>
  <c r="TQ15" i="21"/>
  <c r="TR15" i="21"/>
  <c r="TS15" i="21"/>
  <c r="TT15" i="21"/>
  <c r="TU15" i="21"/>
  <c r="TV15" i="21"/>
  <c r="TW15" i="21"/>
  <c r="TX15" i="21"/>
  <c r="TY15" i="21"/>
  <c r="TZ15" i="21"/>
  <c r="UA15" i="21"/>
  <c r="UB15" i="21"/>
  <c r="UC15" i="21"/>
  <c r="UD15" i="21"/>
  <c r="CV21" i="21"/>
  <c r="CW21" i="21"/>
  <c r="CX21" i="21"/>
  <c r="CY21" i="21"/>
  <c r="DA21" i="21"/>
  <c r="DB21" i="21"/>
  <c r="TK21" i="21"/>
  <c r="TL21" i="21"/>
  <c r="TM21" i="21"/>
  <c r="TN21" i="21"/>
  <c r="TO21" i="21"/>
  <c r="TP21" i="21"/>
  <c r="TQ21" i="21"/>
  <c r="TR21" i="21"/>
  <c r="TS21" i="21"/>
  <c r="TT21" i="21"/>
  <c r="TU21" i="21"/>
  <c r="TV21" i="21"/>
  <c r="TW21" i="21"/>
  <c r="TX21" i="21"/>
  <c r="TY21" i="21"/>
  <c r="TZ21" i="21"/>
  <c r="UA21" i="21"/>
  <c r="UB21" i="21"/>
  <c r="UC21" i="21"/>
  <c r="UD21" i="21"/>
  <c r="CV16" i="19"/>
  <c r="CW16" i="19"/>
  <c r="CX16" i="19"/>
  <c r="CY16" i="19"/>
  <c r="DA16" i="19"/>
  <c r="DB16" i="19"/>
  <c r="TK16" i="19"/>
  <c r="TL16" i="19"/>
  <c r="TM16" i="19"/>
  <c r="TN16" i="19"/>
  <c r="TO16" i="19"/>
  <c r="TP16" i="19"/>
  <c r="TQ16" i="19"/>
  <c r="TR16" i="19"/>
  <c r="TS16" i="19"/>
  <c r="TT16" i="19"/>
  <c r="TU16" i="19"/>
  <c r="TV16" i="19"/>
  <c r="TW16" i="19"/>
  <c r="TX16" i="19"/>
  <c r="TY16" i="19"/>
  <c r="TZ16" i="19"/>
  <c r="UA16" i="19"/>
  <c r="UB16" i="19"/>
  <c r="UC16" i="19"/>
  <c r="UD16" i="19"/>
  <c r="G21" i="21" l="1"/>
  <c r="G15" i="21"/>
  <c r="F21" i="21"/>
  <c r="F15" i="21"/>
  <c r="G16" i="19"/>
  <c r="F16" i="19"/>
  <c r="DC21" i="21"/>
  <c r="DC15" i="21"/>
  <c r="DC16" i="19"/>
  <c r="UK21" i="21"/>
  <c r="UI21" i="21"/>
  <c r="UK15" i="21"/>
  <c r="UI15" i="21"/>
  <c r="P15" i="21"/>
  <c r="DF15" i="21" s="1"/>
  <c r="P21" i="21"/>
  <c r="DF21" i="21" s="1"/>
  <c r="N15" i="21"/>
  <c r="UG15" i="21"/>
  <c r="UL15" i="21"/>
  <c r="UH15" i="21"/>
  <c r="L15" i="21"/>
  <c r="DD15" i="21" s="1"/>
  <c r="UF15" i="21"/>
  <c r="J15" i="21"/>
  <c r="K15" i="21" s="1"/>
  <c r="CZ15" i="21"/>
  <c r="I15" i="21" s="1"/>
  <c r="UG21" i="21"/>
  <c r="UL21" i="21"/>
  <c r="UH21" i="21"/>
  <c r="N21" i="21"/>
  <c r="L21" i="21"/>
  <c r="UF21" i="21"/>
  <c r="J21" i="21"/>
  <c r="K21" i="21" s="1"/>
  <c r="CZ21" i="21"/>
  <c r="I21" i="21" s="1"/>
  <c r="UF16" i="19"/>
  <c r="UL16" i="19"/>
  <c r="N16" i="19"/>
  <c r="UK16" i="19"/>
  <c r="CZ16" i="19"/>
  <c r="I16" i="19" s="1"/>
  <c r="UH16" i="19"/>
  <c r="UG16" i="19"/>
  <c r="L16" i="19"/>
  <c r="J16" i="19"/>
  <c r="K16" i="19" s="1"/>
  <c r="P16" i="19"/>
  <c r="DF16" i="19" s="1"/>
  <c r="UI16" i="19"/>
  <c r="CV10" i="27"/>
  <c r="CW10" i="27"/>
  <c r="CX10" i="27"/>
  <c r="CY10" i="27"/>
  <c r="DA10" i="27"/>
  <c r="DB10" i="27"/>
  <c r="TK10" i="27"/>
  <c r="TL10" i="27"/>
  <c r="TM10" i="27"/>
  <c r="TN10" i="27"/>
  <c r="TO10" i="27"/>
  <c r="TP10" i="27"/>
  <c r="TQ10" i="27"/>
  <c r="TR10" i="27"/>
  <c r="TS10" i="27"/>
  <c r="TT10" i="27"/>
  <c r="TU10" i="27"/>
  <c r="TV10" i="27"/>
  <c r="TW10" i="27"/>
  <c r="TX10" i="27"/>
  <c r="TY10" i="27"/>
  <c r="TZ10" i="27"/>
  <c r="UA10" i="27"/>
  <c r="UB10" i="27"/>
  <c r="UC10" i="27"/>
  <c r="UD10" i="27"/>
  <c r="H15" i="21" l="1"/>
  <c r="H21" i="21"/>
  <c r="M15" i="21"/>
  <c r="H16" i="19"/>
  <c r="G10" i="27"/>
  <c r="F10" i="27"/>
  <c r="M21" i="21"/>
  <c r="M16" i="19"/>
  <c r="O15" i="21"/>
  <c r="DE15" i="21"/>
  <c r="R15" i="21" s="1"/>
  <c r="T15" i="21" s="1"/>
  <c r="O21" i="21"/>
  <c r="DE21" i="21"/>
  <c r="DD21" i="21"/>
  <c r="DD16" i="19"/>
  <c r="O16" i="19"/>
  <c r="DE16" i="19"/>
  <c r="UM21" i="21"/>
  <c r="UM15" i="21"/>
  <c r="UM16" i="19"/>
  <c r="DC10" i="27"/>
  <c r="Q21" i="21"/>
  <c r="UF10" i="27"/>
  <c r="P10" i="27"/>
  <c r="DF10" i="27" s="1"/>
  <c r="UJ21" i="21"/>
  <c r="Q15" i="21"/>
  <c r="UJ15" i="21"/>
  <c r="UJ16" i="19"/>
  <c r="Q16" i="19"/>
  <c r="N10" i="27"/>
  <c r="UH10" i="27"/>
  <c r="UG10" i="27"/>
  <c r="UK10" i="27"/>
  <c r="CZ10" i="27"/>
  <c r="I10" i="27" s="1"/>
  <c r="L10" i="27"/>
  <c r="DD10" i="27" s="1"/>
  <c r="UL10" i="27"/>
  <c r="J10" i="27"/>
  <c r="K10" i="27" s="1"/>
  <c r="UI10" i="27"/>
  <c r="H10" i="27" l="1"/>
  <c r="M10" i="27"/>
  <c r="O10" i="27"/>
  <c r="DE10" i="27"/>
  <c r="R10" i="27" s="1"/>
  <c r="T10" i="27" s="1"/>
  <c r="UM10" i="27"/>
  <c r="Q10" i="27"/>
  <c r="R16" i="19"/>
  <c r="T16" i="19" s="1"/>
  <c r="R21" i="21"/>
  <c r="T21" i="21" s="1"/>
  <c r="S15" i="21"/>
  <c r="E15" i="21"/>
  <c r="UJ10" i="27"/>
  <c r="E21" i="21" l="1"/>
  <c r="E16" i="19"/>
  <c r="S10" i="27"/>
  <c r="A15" i="21" a="1"/>
  <c r="A15" i="21" s="1"/>
  <c r="S21" i="21"/>
  <c r="S16" i="19"/>
  <c r="E10" i="27"/>
  <c r="CI9" i="23" l="1"/>
  <c r="CJ9" i="23"/>
  <c r="CK9" i="23"/>
  <c r="CL9" i="23"/>
  <c r="CM9" i="23"/>
  <c r="CN9" i="23"/>
  <c r="CP9" i="23"/>
  <c r="CQ9" i="23"/>
  <c r="CR9" i="23"/>
  <c r="WL9" i="23"/>
  <c r="WM9" i="23"/>
  <c r="WN9" i="23"/>
  <c r="XB9" i="23" s="1"/>
  <c r="WO9" i="23"/>
  <c r="XC9" i="23" s="1"/>
  <c r="WP9" i="23"/>
  <c r="WQ9" i="23"/>
  <c r="WR9" i="23"/>
  <c r="WS9" i="23"/>
  <c r="XE9" i="23" s="1"/>
  <c r="WT9" i="23"/>
  <c r="XF9" i="23" s="1"/>
  <c r="WU9" i="23"/>
  <c r="WV9" i="23"/>
  <c r="WW9" i="23"/>
  <c r="WX9" i="23"/>
  <c r="XI9" i="23" s="1"/>
  <c r="WY9" i="23"/>
  <c r="XJ9" i="23" s="1"/>
  <c r="WZ9" i="23"/>
  <c r="CI4" i="23"/>
  <c r="CJ4" i="23"/>
  <c r="CK4" i="23"/>
  <c r="CL4" i="23"/>
  <c r="CM4" i="23"/>
  <c r="CN4" i="23"/>
  <c r="CP4" i="23"/>
  <c r="CQ4" i="23"/>
  <c r="CR4" i="23"/>
  <c r="WL4" i="23"/>
  <c r="WM4" i="23"/>
  <c r="WN4" i="23"/>
  <c r="XB4" i="23" s="1"/>
  <c r="WO4" i="23"/>
  <c r="XC4" i="23" s="1"/>
  <c r="WP4" i="23"/>
  <c r="WQ4" i="23"/>
  <c r="WR4" i="23"/>
  <c r="WS4" i="23"/>
  <c r="XE4" i="23" s="1"/>
  <c r="WT4" i="23"/>
  <c r="XF4" i="23" s="1"/>
  <c r="WU4" i="23"/>
  <c r="WV4" i="23"/>
  <c r="WW4" i="23"/>
  <c r="WX4" i="23"/>
  <c r="XI4" i="23" s="1"/>
  <c r="WY4" i="23"/>
  <c r="XJ4" i="23" s="1"/>
  <c r="WZ4" i="23"/>
  <c r="CQ16" i="4"/>
  <c r="CR16" i="4"/>
  <c r="CS16" i="4"/>
  <c r="CT16" i="4"/>
  <c r="CU16" i="4"/>
  <c r="CV16" i="4"/>
  <c r="CX16" i="4"/>
  <c r="CY16" i="4"/>
  <c r="CZ16" i="4"/>
  <c r="CI7" i="24"/>
  <c r="CJ7" i="24"/>
  <c r="CK7" i="24"/>
  <c r="CL7" i="24"/>
  <c r="CM7" i="24"/>
  <c r="CN7" i="24"/>
  <c r="CP7" i="24"/>
  <c r="CQ7" i="24"/>
  <c r="CR7" i="24"/>
  <c r="WL7" i="24"/>
  <c r="WM7" i="24"/>
  <c r="WN7" i="24"/>
  <c r="XB7" i="24" s="1"/>
  <c r="WO7" i="24"/>
  <c r="XC7" i="24" s="1"/>
  <c r="WP7" i="24"/>
  <c r="WQ7" i="24"/>
  <c r="WR7" i="24"/>
  <c r="WS7" i="24"/>
  <c r="XE7" i="24" s="1"/>
  <c r="WT7" i="24"/>
  <c r="XF7" i="24" s="1"/>
  <c r="WU7" i="24"/>
  <c r="WV7" i="24"/>
  <c r="WW7" i="24"/>
  <c r="WX7" i="24"/>
  <c r="XI7" i="24" s="1"/>
  <c r="WY7" i="24"/>
  <c r="XJ7" i="24" s="1"/>
  <c r="WZ7" i="24"/>
  <c r="CI14" i="24"/>
  <c r="CJ14" i="24"/>
  <c r="CK14" i="24"/>
  <c r="CL14" i="24"/>
  <c r="CM14" i="24"/>
  <c r="CN14" i="24"/>
  <c r="CP14" i="24"/>
  <c r="CQ14" i="24"/>
  <c r="CR14" i="24"/>
  <c r="WL14" i="24"/>
  <c r="WM14" i="24"/>
  <c r="WN14" i="24"/>
  <c r="XB14" i="24" s="1"/>
  <c r="WO14" i="24"/>
  <c r="XC14" i="24" s="1"/>
  <c r="WP14" i="24"/>
  <c r="WQ14" i="24"/>
  <c r="WR14" i="24"/>
  <c r="WS14" i="24"/>
  <c r="XE14" i="24" s="1"/>
  <c r="WT14" i="24"/>
  <c r="XF14" i="24" s="1"/>
  <c r="WU14" i="24"/>
  <c r="WV14" i="24"/>
  <c r="WW14" i="24"/>
  <c r="WX14" i="24"/>
  <c r="XI14" i="24" s="1"/>
  <c r="WY14" i="24"/>
  <c r="XJ14" i="24" s="1"/>
  <c r="WZ14" i="24"/>
  <c r="CI15" i="24"/>
  <c r="CJ15" i="24"/>
  <c r="CK15" i="24"/>
  <c r="CL15" i="24"/>
  <c r="CM15" i="24"/>
  <c r="CN15" i="24"/>
  <c r="CP15" i="24"/>
  <c r="CQ15" i="24"/>
  <c r="CR15" i="24"/>
  <c r="WL15" i="24"/>
  <c r="WM15" i="24"/>
  <c r="WN15" i="24"/>
  <c r="XB15" i="24" s="1"/>
  <c r="WO15" i="24"/>
  <c r="XC15" i="24" s="1"/>
  <c r="WP15" i="24"/>
  <c r="WQ15" i="24"/>
  <c r="WR15" i="24"/>
  <c r="WS15" i="24"/>
  <c r="XE15" i="24" s="1"/>
  <c r="WT15" i="24"/>
  <c r="XF15" i="24" s="1"/>
  <c r="WU15" i="24"/>
  <c r="WV15" i="24"/>
  <c r="WW15" i="24"/>
  <c r="WX15" i="24"/>
  <c r="XI15" i="24" s="1"/>
  <c r="WY15" i="24"/>
  <c r="XJ15" i="24" s="1"/>
  <c r="WZ15" i="24"/>
  <c r="G16" i="4" l="1"/>
  <c r="G9" i="23"/>
  <c r="G4" i="23"/>
  <c r="F16" i="4"/>
  <c r="I16" i="4"/>
  <c r="I9" i="23"/>
  <c r="F9" i="23"/>
  <c r="F4" i="23"/>
  <c r="I4" i="23"/>
  <c r="CO7" i="24"/>
  <c r="CS7" i="24" s="1"/>
  <c r="G7" i="24"/>
  <c r="F15" i="24"/>
  <c r="I15" i="24"/>
  <c r="CO14" i="24"/>
  <c r="CS14" i="24" s="1"/>
  <c r="G14" i="24"/>
  <c r="I14" i="24"/>
  <c r="F14" i="24"/>
  <c r="F7" i="24"/>
  <c r="I7" i="24"/>
  <c r="CO15" i="24"/>
  <c r="CS15" i="24" s="1"/>
  <c r="G15" i="24"/>
  <c r="T16" i="4"/>
  <c r="U16" i="4" s="1"/>
  <c r="R16" i="4"/>
  <c r="S16" i="4" s="1"/>
  <c r="XK9" i="23"/>
  <c r="CO4" i="23"/>
  <c r="CS4" i="23" s="1"/>
  <c r="CO9" i="23"/>
  <c r="CS9" i="23" s="1"/>
  <c r="XG9" i="23"/>
  <c r="J9" i="23"/>
  <c r="K9" i="23" s="1"/>
  <c r="L9" i="23"/>
  <c r="XD9" i="23"/>
  <c r="J4" i="23"/>
  <c r="K4" i="23" s="1"/>
  <c r="XD4" i="23"/>
  <c r="XK4" i="23"/>
  <c r="L4" i="23"/>
  <c r="XG4" i="23"/>
  <c r="CW16" i="4"/>
  <c r="DA16" i="4" s="1"/>
  <c r="L16" i="4"/>
  <c r="M16" i="4" s="1"/>
  <c r="J16" i="4"/>
  <c r="K16" i="4" s="1"/>
  <c r="P16" i="4"/>
  <c r="DC16" i="4" s="1"/>
  <c r="N16" i="4"/>
  <c r="XD7" i="24"/>
  <c r="L7" i="24"/>
  <c r="J7" i="24"/>
  <c r="K7" i="24" s="1"/>
  <c r="XK7" i="24"/>
  <c r="XG7" i="24"/>
  <c r="XD14" i="24"/>
  <c r="L14" i="24"/>
  <c r="XK14" i="24"/>
  <c r="J14" i="24"/>
  <c r="K14" i="24" s="1"/>
  <c r="XG14" i="24"/>
  <c r="XD15" i="24"/>
  <c r="L15" i="24"/>
  <c r="XK15" i="24"/>
  <c r="XG15" i="24"/>
  <c r="J15" i="24"/>
  <c r="K15" i="24" s="1"/>
  <c r="H16" i="4" l="1"/>
  <c r="H9" i="23"/>
  <c r="A9" i="23" s="1" a="1"/>
  <c r="A9" i="23" s="1"/>
  <c r="H4" i="23"/>
  <c r="DB16" i="4"/>
  <c r="H15" i="24"/>
  <c r="H14" i="24"/>
  <c r="H7" i="24"/>
  <c r="CT7" i="24"/>
  <c r="CU7" i="24"/>
  <c r="CT15" i="24"/>
  <c r="CU15" i="24"/>
  <c r="CU14" i="24"/>
  <c r="CT14" i="24"/>
  <c r="CU9" i="23"/>
  <c r="CT9" i="23"/>
  <c r="CU4" i="23"/>
  <c r="CT4" i="23"/>
  <c r="XH9" i="23"/>
  <c r="XL9" i="23" s="1"/>
  <c r="M9" i="23"/>
  <c r="XH4" i="23"/>
  <c r="XL4" i="23" s="1"/>
  <c r="M4" i="23"/>
  <c r="O16" i="4"/>
  <c r="Q16" i="4"/>
  <c r="XH7" i="24"/>
  <c r="XL7" i="24" s="1"/>
  <c r="M7" i="24"/>
  <c r="XH15" i="24"/>
  <c r="XL15" i="24" s="1"/>
  <c r="XH14" i="24"/>
  <c r="XL14" i="24" s="1"/>
  <c r="M14" i="24"/>
  <c r="M15" i="24"/>
  <c r="N9" i="23" l="1"/>
  <c r="P9" i="23" s="1"/>
  <c r="N14" i="24"/>
  <c r="E14" i="24" s="1"/>
  <c r="N15" i="24"/>
  <c r="O15" i="24" s="1"/>
  <c r="A14" i="24" a="1"/>
  <c r="A14" i="24" s="1"/>
  <c r="A16" i="4" a="1"/>
  <c r="A16" i="4" s="1"/>
  <c r="N7" i="24"/>
  <c r="N4" i="23"/>
  <c r="P4" i="23" s="1"/>
  <c r="V16" i="4"/>
  <c r="X16" i="4" s="1"/>
  <c r="E9" i="23" l="1"/>
  <c r="O14" i="24"/>
  <c r="P14" i="24"/>
  <c r="O9" i="23"/>
  <c r="P15" i="24"/>
  <c r="E15" i="24"/>
  <c r="E7" i="24"/>
  <c r="P7" i="24"/>
  <c r="E16" i="4"/>
  <c r="O7" i="24"/>
  <c r="E4" i="23"/>
  <c r="O4" i="23"/>
  <c r="W16" i="4"/>
  <c r="CI7" i="23"/>
  <c r="CJ7" i="23"/>
  <c r="CK7" i="23"/>
  <c r="CL7" i="23"/>
  <c r="CM7" i="23"/>
  <c r="CN7" i="23"/>
  <c r="CP7" i="23"/>
  <c r="CQ7" i="23"/>
  <c r="CR7" i="23"/>
  <c r="WL7" i="23"/>
  <c r="WM7" i="23"/>
  <c r="WN7" i="23"/>
  <c r="XB7" i="23" s="1"/>
  <c r="WO7" i="23"/>
  <c r="XC7" i="23" s="1"/>
  <c r="WP7" i="23"/>
  <c r="WQ7" i="23"/>
  <c r="WR7" i="23"/>
  <c r="WS7" i="23"/>
  <c r="XE7" i="23" s="1"/>
  <c r="WT7" i="23"/>
  <c r="XF7" i="23" s="1"/>
  <c r="WU7" i="23"/>
  <c r="WV7" i="23"/>
  <c r="WW7" i="23"/>
  <c r="WX7" i="23"/>
  <c r="XI7" i="23" s="1"/>
  <c r="WY7" i="23"/>
  <c r="XJ7" i="23" s="1"/>
  <c r="WZ7" i="23"/>
  <c r="I7" i="23" l="1"/>
  <c r="F7" i="23"/>
  <c r="G7" i="23"/>
  <c r="CO7" i="23"/>
  <c r="CS7" i="23" s="1"/>
  <c r="XD7" i="23"/>
  <c r="XG7" i="23"/>
  <c r="XK7" i="23"/>
  <c r="L7" i="23"/>
  <c r="J7" i="23"/>
  <c r="K7" i="23" s="1"/>
  <c r="H7" i="23" l="1"/>
  <c r="CU7" i="23"/>
  <c r="CT7" i="23"/>
  <c r="XH7" i="23"/>
  <c r="XL7" i="23" s="1"/>
  <c r="M7" i="23"/>
  <c r="CV22" i="21"/>
  <c r="CW22" i="21"/>
  <c r="CX22" i="21"/>
  <c r="CY22" i="21"/>
  <c r="DA22" i="21"/>
  <c r="DB22" i="21"/>
  <c r="TK22" i="21"/>
  <c r="TL22" i="21"/>
  <c r="TM22" i="21"/>
  <c r="TN22" i="21"/>
  <c r="TO22" i="21"/>
  <c r="TP22" i="21"/>
  <c r="TQ22" i="21"/>
  <c r="TR22" i="21"/>
  <c r="TS22" i="21"/>
  <c r="TT22" i="21"/>
  <c r="TU22" i="21"/>
  <c r="TV22" i="21"/>
  <c r="TW22" i="21"/>
  <c r="TX22" i="21"/>
  <c r="TY22" i="21"/>
  <c r="TZ22" i="21"/>
  <c r="UA22" i="21"/>
  <c r="UB22" i="21"/>
  <c r="UC22" i="21"/>
  <c r="UD22" i="21"/>
  <c r="CV11" i="21"/>
  <c r="CW11" i="21"/>
  <c r="CX11" i="21"/>
  <c r="CY11" i="21"/>
  <c r="DA11" i="21"/>
  <c r="DB11" i="21"/>
  <c r="TK11" i="21"/>
  <c r="TL11" i="21"/>
  <c r="TM11" i="21"/>
  <c r="TN11" i="21"/>
  <c r="TO11" i="21"/>
  <c r="TP11" i="21"/>
  <c r="TQ11" i="21"/>
  <c r="TR11" i="21"/>
  <c r="TS11" i="21"/>
  <c r="TT11" i="21"/>
  <c r="TU11" i="21"/>
  <c r="TV11" i="21"/>
  <c r="TW11" i="21"/>
  <c r="TX11" i="21"/>
  <c r="TY11" i="21"/>
  <c r="TZ11" i="21"/>
  <c r="UA11" i="21"/>
  <c r="UB11" i="21"/>
  <c r="UC11" i="21"/>
  <c r="UD11" i="21"/>
  <c r="CV9" i="19"/>
  <c r="CW9" i="19"/>
  <c r="CX9" i="19"/>
  <c r="CY9" i="19"/>
  <c r="DA9" i="19"/>
  <c r="DB9" i="19"/>
  <c r="TK9" i="19"/>
  <c r="TL9" i="19"/>
  <c r="TM9" i="19"/>
  <c r="TN9" i="19"/>
  <c r="TO9" i="19"/>
  <c r="TP9" i="19"/>
  <c r="TQ9" i="19"/>
  <c r="TR9" i="19"/>
  <c r="TS9" i="19"/>
  <c r="TT9" i="19"/>
  <c r="TU9" i="19"/>
  <c r="TV9" i="19"/>
  <c r="TW9" i="19"/>
  <c r="TX9" i="19"/>
  <c r="TY9" i="19"/>
  <c r="TZ9" i="19"/>
  <c r="UA9" i="19"/>
  <c r="UB9" i="19"/>
  <c r="UC9" i="19"/>
  <c r="UD9" i="19"/>
  <c r="CV15" i="19"/>
  <c r="CW15" i="19"/>
  <c r="CX15" i="19"/>
  <c r="CY15" i="19"/>
  <c r="DA15" i="19"/>
  <c r="DB15" i="19"/>
  <c r="TK15" i="19"/>
  <c r="TL15" i="19"/>
  <c r="TM15" i="19"/>
  <c r="TN15" i="19"/>
  <c r="TO15" i="19"/>
  <c r="TP15" i="19"/>
  <c r="TQ15" i="19"/>
  <c r="TR15" i="19"/>
  <c r="TS15" i="19"/>
  <c r="TT15" i="19"/>
  <c r="TU15" i="19"/>
  <c r="TV15" i="19"/>
  <c r="TW15" i="19"/>
  <c r="TX15" i="19"/>
  <c r="TY15" i="19"/>
  <c r="TZ15" i="19"/>
  <c r="UA15" i="19"/>
  <c r="UB15" i="19"/>
  <c r="UC15" i="19"/>
  <c r="UD15" i="19"/>
  <c r="CV26" i="19"/>
  <c r="CW26" i="19"/>
  <c r="CX26" i="19"/>
  <c r="CY26" i="19"/>
  <c r="DA26" i="19"/>
  <c r="DB26" i="19"/>
  <c r="TK26" i="19"/>
  <c r="TL26" i="19"/>
  <c r="TM26" i="19"/>
  <c r="TN26" i="19"/>
  <c r="TO26" i="19"/>
  <c r="TP26" i="19"/>
  <c r="TQ26" i="19"/>
  <c r="TR26" i="19"/>
  <c r="TS26" i="19"/>
  <c r="TT26" i="19"/>
  <c r="TU26" i="19"/>
  <c r="TV26" i="19"/>
  <c r="TW26" i="19"/>
  <c r="TX26" i="19"/>
  <c r="TY26" i="19"/>
  <c r="TZ26" i="19"/>
  <c r="UA26" i="19"/>
  <c r="UB26" i="19"/>
  <c r="UC26" i="19"/>
  <c r="UD26" i="19"/>
  <c r="CV16" i="27"/>
  <c r="CW16" i="27"/>
  <c r="CX16" i="27"/>
  <c r="CY16" i="27"/>
  <c r="DA16" i="27"/>
  <c r="DB16" i="27"/>
  <c r="TK16" i="27"/>
  <c r="TL16" i="27"/>
  <c r="TM16" i="27"/>
  <c r="TN16" i="27"/>
  <c r="TO16" i="27"/>
  <c r="TP16" i="27"/>
  <c r="TQ16" i="27"/>
  <c r="TR16" i="27"/>
  <c r="TS16" i="27"/>
  <c r="TT16" i="27"/>
  <c r="TU16" i="27"/>
  <c r="TV16" i="27"/>
  <c r="TW16" i="27"/>
  <c r="TX16" i="27"/>
  <c r="TY16" i="27"/>
  <c r="TZ16" i="27"/>
  <c r="UA16" i="27"/>
  <c r="UB16" i="27"/>
  <c r="UC16" i="27"/>
  <c r="UD16" i="27"/>
  <c r="CV13" i="27"/>
  <c r="CW13" i="27"/>
  <c r="CX13" i="27"/>
  <c r="CY13" i="27"/>
  <c r="DA13" i="27"/>
  <c r="DB13" i="27"/>
  <c r="TK13" i="27"/>
  <c r="TL13" i="27"/>
  <c r="TM13" i="27"/>
  <c r="TN13" i="27"/>
  <c r="TO13" i="27"/>
  <c r="TP13" i="27"/>
  <c r="TQ13" i="27"/>
  <c r="TR13" i="27"/>
  <c r="TS13" i="27"/>
  <c r="TT13" i="27"/>
  <c r="TU13" i="27"/>
  <c r="TV13" i="27"/>
  <c r="TW13" i="27"/>
  <c r="TX13" i="27"/>
  <c r="TY13" i="27"/>
  <c r="TZ13" i="27"/>
  <c r="UA13" i="27"/>
  <c r="UB13" i="27"/>
  <c r="UC13" i="27"/>
  <c r="UD13" i="27"/>
  <c r="CV11" i="26"/>
  <c r="CW11" i="26"/>
  <c r="CX11" i="26"/>
  <c r="CY11" i="26"/>
  <c r="DA11" i="26"/>
  <c r="DB11" i="26"/>
  <c r="TK11" i="26"/>
  <c r="TL11" i="26"/>
  <c r="TM11" i="26"/>
  <c r="TN11" i="26"/>
  <c r="TO11" i="26"/>
  <c r="TP11" i="26"/>
  <c r="TQ11" i="26"/>
  <c r="TR11" i="26"/>
  <c r="TS11" i="26"/>
  <c r="TT11" i="26"/>
  <c r="TU11" i="26"/>
  <c r="TV11" i="26"/>
  <c r="TW11" i="26"/>
  <c r="TX11" i="26"/>
  <c r="TY11" i="26"/>
  <c r="TZ11" i="26"/>
  <c r="UA11" i="26"/>
  <c r="UB11" i="26"/>
  <c r="UC11" i="26"/>
  <c r="UD11" i="26"/>
  <c r="CV4" i="26"/>
  <c r="CW4" i="26"/>
  <c r="CX4" i="26"/>
  <c r="CY4" i="26"/>
  <c r="DA4" i="26"/>
  <c r="DB4" i="26"/>
  <c r="TK4" i="26"/>
  <c r="TL4" i="26"/>
  <c r="TM4" i="26"/>
  <c r="TN4" i="26"/>
  <c r="TO4" i="26"/>
  <c r="TP4" i="26"/>
  <c r="TQ4" i="26"/>
  <c r="TR4" i="26"/>
  <c r="TS4" i="26"/>
  <c r="TT4" i="26"/>
  <c r="TU4" i="26"/>
  <c r="TV4" i="26"/>
  <c r="TW4" i="26"/>
  <c r="TX4" i="26"/>
  <c r="TY4" i="26"/>
  <c r="TZ4" i="26"/>
  <c r="UA4" i="26"/>
  <c r="UB4" i="26"/>
  <c r="UC4" i="26"/>
  <c r="UD4" i="26"/>
  <c r="G11" i="21" l="1"/>
  <c r="G22" i="21"/>
  <c r="F11" i="21"/>
  <c r="F22" i="21"/>
  <c r="G26" i="19"/>
  <c r="G15" i="19"/>
  <c r="G9" i="19"/>
  <c r="F26" i="19"/>
  <c r="F15" i="19"/>
  <c r="F9" i="19"/>
  <c r="G13" i="27"/>
  <c r="G16" i="27"/>
  <c r="F13" i="27"/>
  <c r="F16" i="27"/>
  <c r="G11" i="26"/>
  <c r="F11" i="26"/>
  <c r="N7" i="23"/>
  <c r="P7" i="23" s="1"/>
  <c r="DC11" i="21"/>
  <c r="DC22" i="21"/>
  <c r="DC26" i="19"/>
  <c r="DC9" i="19"/>
  <c r="DC15" i="19"/>
  <c r="DC13" i="27"/>
  <c r="DC16" i="27"/>
  <c r="DC4" i="26"/>
  <c r="DC11" i="26"/>
  <c r="UK16" i="27"/>
  <c r="UK9" i="19"/>
  <c r="UF4" i="26"/>
  <c r="UK4" i="26"/>
  <c r="P22" i="21"/>
  <c r="UF22" i="21"/>
  <c r="UK15" i="19"/>
  <c r="UF15" i="19"/>
  <c r="CZ9" i="19"/>
  <c r="I9" i="19" s="1"/>
  <c r="UH16" i="27"/>
  <c r="UG16" i="27"/>
  <c r="P13" i="27"/>
  <c r="DF13" i="27" s="1"/>
  <c r="P11" i="26"/>
  <c r="UH22" i="21"/>
  <c r="UG22" i="21"/>
  <c r="UF11" i="21"/>
  <c r="N11" i="21"/>
  <c r="DE11" i="21" s="1"/>
  <c r="UK22" i="21"/>
  <c r="CZ22" i="21"/>
  <c r="I22" i="21" s="1"/>
  <c r="N22" i="21"/>
  <c r="DE22" i="21" s="1"/>
  <c r="L22" i="21"/>
  <c r="UL22" i="21"/>
  <c r="J22" i="21"/>
  <c r="K22" i="21" s="1"/>
  <c r="UI22" i="21"/>
  <c r="UH11" i="21"/>
  <c r="UG11" i="21"/>
  <c r="P11" i="21"/>
  <c r="DF11" i="21" s="1"/>
  <c r="CZ11" i="21"/>
  <c r="L11" i="21"/>
  <c r="UK11" i="21"/>
  <c r="UL11" i="21"/>
  <c r="J11" i="21"/>
  <c r="K11" i="21" s="1"/>
  <c r="UI11" i="21"/>
  <c r="N9" i="19"/>
  <c r="DE9" i="19" s="1"/>
  <c r="UF9" i="19"/>
  <c r="UL9" i="19"/>
  <c r="UH9" i="19"/>
  <c r="L9" i="19"/>
  <c r="UG9" i="19"/>
  <c r="J9" i="19"/>
  <c r="K9" i="19" s="1"/>
  <c r="P9" i="19"/>
  <c r="DF9" i="19" s="1"/>
  <c r="UI9" i="19"/>
  <c r="UH15" i="19"/>
  <c r="UG15" i="19"/>
  <c r="CZ15" i="19"/>
  <c r="L15" i="19"/>
  <c r="DD15" i="19" s="1"/>
  <c r="P15" i="19"/>
  <c r="N15" i="19"/>
  <c r="DE15" i="19" s="1"/>
  <c r="UL15" i="19"/>
  <c r="J15" i="19"/>
  <c r="K15" i="19" s="1"/>
  <c r="UI15" i="19"/>
  <c r="UF26" i="19"/>
  <c r="UH26" i="19"/>
  <c r="UG26" i="19"/>
  <c r="P26" i="19"/>
  <c r="N26" i="19"/>
  <c r="UK26" i="19"/>
  <c r="CZ26" i="19"/>
  <c r="L26" i="19"/>
  <c r="UL26" i="19"/>
  <c r="J26" i="19"/>
  <c r="K26" i="19" s="1"/>
  <c r="UI26" i="19"/>
  <c r="UF16" i="27"/>
  <c r="CZ16" i="27"/>
  <c r="I16" i="27" s="1"/>
  <c r="N16" i="27"/>
  <c r="DE16" i="27" s="1"/>
  <c r="L16" i="27"/>
  <c r="UL16" i="27"/>
  <c r="J16" i="27"/>
  <c r="K16" i="27" s="1"/>
  <c r="P16" i="27"/>
  <c r="DF16" i="27" s="1"/>
  <c r="UI16" i="27"/>
  <c r="UK13" i="27"/>
  <c r="UF13" i="27"/>
  <c r="UG13" i="27"/>
  <c r="UH13" i="27"/>
  <c r="CZ13" i="27"/>
  <c r="I13" i="27" s="1"/>
  <c r="N13" i="27"/>
  <c r="DE13" i="27" s="1"/>
  <c r="L13" i="27"/>
  <c r="DD13" i="27" s="1"/>
  <c r="UL13" i="27"/>
  <c r="J13" i="27"/>
  <c r="K13" i="27" s="1"/>
  <c r="UI13" i="27"/>
  <c r="UK11" i="26"/>
  <c r="UF11" i="26"/>
  <c r="CZ11" i="26"/>
  <c r="L11" i="26"/>
  <c r="UH11" i="26"/>
  <c r="N11" i="26"/>
  <c r="DE11" i="26" s="1"/>
  <c r="UL11" i="26"/>
  <c r="J11" i="26"/>
  <c r="UI11" i="26"/>
  <c r="UG11" i="26"/>
  <c r="UH4" i="26"/>
  <c r="UG4" i="26"/>
  <c r="CZ4" i="26"/>
  <c r="UL4" i="26"/>
  <c r="UI4" i="26"/>
  <c r="M16" i="27" l="1"/>
  <c r="I11" i="21"/>
  <c r="I26" i="19"/>
  <c r="H26" i="19" s="1"/>
  <c r="I15" i="19"/>
  <c r="H15" i="19" s="1"/>
  <c r="H16" i="27"/>
  <c r="H22" i="21"/>
  <c r="H11" i="21"/>
  <c r="M26" i="19"/>
  <c r="H9" i="19"/>
  <c r="H13" i="27"/>
  <c r="E7" i="23"/>
  <c r="I11" i="26"/>
  <c r="H11" i="26" s="1"/>
  <c r="M11" i="21"/>
  <c r="M22" i="21"/>
  <c r="M13" i="27"/>
  <c r="M9" i="19"/>
  <c r="M15" i="19"/>
  <c r="O7" i="23"/>
  <c r="Q22" i="21"/>
  <c r="DF22" i="21"/>
  <c r="DD11" i="21"/>
  <c r="R11" i="21" s="1"/>
  <c r="T11" i="21" s="1"/>
  <c r="DD22" i="21"/>
  <c r="Q15" i="19"/>
  <c r="DF15" i="19"/>
  <c r="R15" i="19" s="1"/>
  <c r="T15" i="19" s="1"/>
  <c r="DD9" i="19"/>
  <c r="Q26" i="19"/>
  <c r="DF26" i="19"/>
  <c r="DD26" i="19"/>
  <c r="O26" i="19"/>
  <c r="DE26" i="19"/>
  <c r="DD16" i="27"/>
  <c r="DD11" i="26"/>
  <c r="Q11" i="26"/>
  <c r="DF11" i="26"/>
  <c r="UM26" i="19"/>
  <c r="UM16" i="27"/>
  <c r="UM11" i="26"/>
  <c r="UM22" i="21"/>
  <c r="UM11" i="21"/>
  <c r="UM9" i="19"/>
  <c r="UM15" i="19"/>
  <c r="UM13" i="27"/>
  <c r="UM4" i="26"/>
  <c r="UJ16" i="27"/>
  <c r="UJ22" i="21"/>
  <c r="UJ9" i="19"/>
  <c r="UJ13" i="27"/>
  <c r="O9" i="19"/>
  <c r="UJ15" i="19"/>
  <c r="UJ11" i="21"/>
  <c r="O11" i="21"/>
  <c r="UJ26" i="19"/>
  <c r="O13" i="27"/>
  <c r="Q13" i="27"/>
  <c r="O16" i="27"/>
  <c r="Q11" i="21"/>
  <c r="O22" i="21"/>
  <c r="Q9" i="19"/>
  <c r="O15" i="19"/>
  <c r="Q16" i="27"/>
  <c r="R13" i="27"/>
  <c r="T13" i="27" s="1"/>
  <c r="O11" i="26"/>
  <c r="UJ11" i="26"/>
  <c r="K11" i="26"/>
  <c r="M11" i="26" s="1"/>
  <c r="UJ4" i="26"/>
  <c r="A22" i="21" l="1" a="1"/>
  <c r="A22" i="21" s="1"/>
  <c r="R9" i="19"/>
  <c r="T9" i="19" s="1"/>
  <c r="R11" i="26"/>
  <c r="T11" i="26" s="1"/>
  <c r="R22" i="21"/>
  <c r="T22" i="21" s="1"/>
  <c r="R16" i="27"/>
  <c r="T16" i="27" s="1"/>
  <c r="E11" i="21"/>
  <c r="S11" i="21"/>
  <c r="E15" i="19"/>
  <c r="S15" i="19"/>
  <c r="R26" i="19"/>
  <c r="T26" i="19" s="1"/>
  <c r="S13" i="27"/>
  <c r="E13" i="27"/>
  <c r="E9" i="19" l="1"/>
  <c r="S16" i="27"/>
  <c r="S11" i="26"/>
  <c r="A26" i="19" a="1"/>
  <c r="A26" i="19" s="1"/>
  <c r="A16" i="27" a="1"/>
  <c r="A16" i="27" s="1"/>
  <c r="A11" i="26" a="1"/>
  <c r="A11" i="26" s="1"/>
  <c r="S22" i="21"/>
  <c r="E22" i="21"/>
  <c r="S9" i="19"/>
  <c r="E11" i="26"/>
  <c r="E16" i="27"/>
  <c r="E26" i="19"/>
  <c r="S26" i="19"/>
  <c r="CQ15" i="22" l="1"/>
  <c r="CR15" i="22"/>
  <c r="CS15" i="22"/>
  <c r="CT15" i="22"/>
  <c r="CU15" i="22"/>
  <c r="CV15" i="22"/>
  <c r="CX15" i="22"/>
  <c r="CY15" i="22"/>
  <c r="CZ15" i="22"/>
  <c r="WT15" i="22"/>
  <c r="WU15" i="22"/>
  <c r="WV15" i="22"/>
  <c r="XJ15" i="22" s="1"/>
  <c r="WW15" i="22"/>
  <c r="XK15" i="22" s="1"/>
  <c r="WX15" i="22"/>
  <c r="WY15" i="22"/>
  <c r="WZ15" i="22"/>
  <c r="XA15" i="22"/>
  <c r="XM15" i="22" s="1"/>
  <c r="XB15" i="22"/>
  <c r="XN15" i="22" s="1"/>
  <c r="XC15" i="22"/>
  <c r="XD15" i="22"/>
  <c r="XE15" i="22"/>
  <c r="XF15" i="22"/>
  <c r="XQ15" i="22" s="1"/>
  <c r="XG15" i="22"/>
  <c r="XR15" i="22" s="1"/>
  <c r="XH15" i="22"/>
  <c r="CQ13" i="22"/>
  <c r="CR13" i="22"/>
  <c r="CS13" i="22"/>
  <c r="CT13" i="22"/>
  <c r="CU13" i="22"/>
  <c r="CV13" i="22"/>
  <c r="CX13" i="22"/>
  <c r="CY13" i="22"/>
  <c r="CZ13" i="22"/>
  <c r="WT13" i="22"/>
  <c r="WU13" i="22"/>
  <c r="WV13" i="22"/>
  <c r="XJ13" i="22" s="1"/>
  <c r="WW13" i="22"/>
  <c r="XK13" i="22" s="1"/>
  <c r="WX13" i="22"/>
  <c r="WY13" i="22"/>
  <c r="WZ13" i="22"/>
  <c r="XA13" i="22"/>
  <c r="XM13" i="22" s="1"/>
  <c r="XB13" i="22"/>
  <c r="XN13" i="22" s="1"/>
  <c r="XC13" i="22"/>
  <c r="XD13" i="22"/>
  <c r="XE13" i="22"/>
  <c r="XF13" i="22"/>
  <c r="XQ13" i="22" s="1"/>
  <c r="XG13" i="22"/>
  <c r="XR13" i="22" s="1"/>
  <c r="XH13" i="22"/>
  <c r="G13" i="22" l="1"/>
  <c r="G15" i="22"/>
  <c r="F13" i="22"/>
  <c r="I13" i="22"/>
  <c r="I15" i="22"/>
  <c r="F15" i="22"/>
  <c r="R13" i="22"/>
  <c r="S13" i="22" s="1"/>
  <c r="T13" i="22"/>
  <c r="U13" i="22" s="1"/>
  <c r="R15" i="22"/>
  <c r="S15" i="22" s="1"/>
  <c r="T15" i="22"/>
  <c r="U15" i="22" s="1"/>
  <c r="CW13" i="22"/>
  <c r="DA13" i="22" s="1"/>
  <c r="CW15" i="22"/>
  <c r="DA15" i="22" s="1"/>
  <c r="XL15" i="22"/>
  <c r="XS15" i="22"/>
  <c r="XO15" i="22"/>
  <c r="L15" i="22"/>
  <c r="M15" i="22" s="1"/>
  <c r="J15" i="22"/>
  <c r="K15" i="22" s="1"/>
  <c r="P15" i="22"/>
  <c r="DC15" i="22" s="1"/>
  <c r="N15" i="22"/>
  <c r="DB15" i="22" s="1"/>
  <c r="XO13" i="22"/>
  <c r="XL13" i="22"/>
  <c r="L13" i="22"/>
  <c r="M13" i="22" s="1"/>
  <c r="J13" i="22"/>
  <c r="K13" i="22" s="1"/>
  <c r="XS13" i="22"/>
  <c r="P13" i="22"/>
  <c r="N13" i="22"/>
  <c r="H13" i="22" l="1"/>
  <c r="DB13" i="22"/>
  <c r="H15" i="22"/>
  <c r="Q13" i="22"/>
  <c r="DC13" i="22"/>
  <c r="XP15" i="22"/>
  <c r="XT15" i="22" s="1"/>
  <c r="XP13" i="22"/>
  <c r="XT13" i="22" s="1"/>
  <c r="Q15" i="22"/>
  <c r="O15" i="22"/>
  <c r="O13" i="22"/>
  <c r="V15" i="22" l="1"/>
  <c r="X15" i="22" s="1"/>
  <c r="V13" i="22"/>
  <c r="X13" i="22" s="1"/>
  <c r="W15" i="22" l="1"/>
  <c r="E15" i="22"/>
  <c r="E13" i="22"/>
  <c r="W13" i="22"/>
  <c r="CQ7" i="4" l="1"/>
  <c r="CR7" i="4"/>
  <c r="CS7" i="4"/>
  <c r="CT7" i="4"/>
  <c r="CU7" i="4"/>
  <c r="CV7" i="4"/>
  <c r="CX7" i="4"/>
  <c r="CY7" i="4"/>
  <c r="CZ7" i="4"/>
  <c r="UD12" i="27"/>
  <c r="UC12" i="27"/>
  <c r="UB12" i="27"/>
  <c r="UA12" i="27"/>
  <c r="TZ12" i="27"/>
  <c r="TY12" i="27"/>
  <c r="TX12" i="27"/>
  <c r="TW12" i="27"/>
  <c r="TV12" i="27"/>
  <c r="TU12" i="27"/>
  <c r="TT12" i="27"/>
  <c r="TS12" i="27"/>
  <c r="TR12" i="27"/>
  <c r="TQ12" i="27"/>
  <c r="TP12" i="27"/>
  <c r="TO12" i="27"/>
  <c r="TN12" i="27"/>
  <c r="TM12" i="27"/>
  <c r="TL12" i="27"/>
  <c r="TK12" i="27"/>
  <c r="DB12" i="27"/>
  <c r="DA12" i="27"/>
  <c r="CY12" i="27"/>
  <c r="CX12" i="27"/>
  <c r="CW12" i="27"/>
  <c r="CV12" i="27"/>
  <c r="UD5" i="27"/>
  <c r="UC5" i="27"/>
  <c r="UB5" i="27"/>
  <c r="UA5" i="27"/>
  <c r="TZ5" i="27"/>
  <c r="TY5" i="27"/>
  <c r="TX5" i="27"/>
  <c r="TW5" i="27"/>
  <c r="TV5" i="27"/>
  <c r="TU5" i="27"/>
  <c r="TT5" i="27"/>
  <c r="TS5" i="27"/>
  <c r="TR5" i="27"/>
  <c r="TQ5" i="27"/>
  <c r="TP5" i="27"/>
  <c r="TO5" i="27"/>
  <c r="TN5" i="27"/>
  <c r="TM5" i="27"/>
  <c r="TL5" i="27"/>
  <c r="TK5" i="27"/>
  <c r="DB5" i="27"/>
  <c r="DA5" i="27"/>
  <c r="CY5" i="27"/>
  <c r="CW5" i="27"/>
  <c r="CV5" i="27"/>
  <c r="UD9" i="27"/>
  <c r="UC9" i="27"/>
  <c r="UB9" i="27"/>
  <c r="UA9" i="27"/>
  <c r="TZ9" i="27"/>
  <c r="TY9" i="27"/>
  <c r="TX9" i="27"/>
  <c r="TW9" i="27"/>
  <c r="TV9" i="27"/>
  <c r="TU9" i="27"/>
  <c r="TT9" i="27"/>
  <c r="TS9" i="27"/>
  <c r="TR9" i="27"/>
  <c r="TQ9" i="27"/>
  <c r="TP9" i="27"/>
  <c r="TO9" i="27"/>
  <c r="TN9" i="27"/>
  <c r="TM9" i="27"/>
  <c r="TL9" i="27"/>
  <c r="TK9" i="27"/>
  <c r="DB9" i="27"/>
  <c r="DA9" i="27"/>
  <c r="CY9" i="27"/>
  <c r="CX9" i="27"/>
  <c r="CW9" i="27"/>
  <c r="CV9" i="27"/>
  <c r="UD6" i="27"/>
  <c r="UC6" i="27"/>
  <c r="UB6" i="27"/>
  <c r="UA6" i="27"/>
  <c r="TZ6" i="27"/>
  <c r="TY6" i="27"/>
  <c r="TX6" i="27"/>
  <c r="TW6" i="27"/>
  <c r="TV6" i="27"/>
  <c r="TU6" i="27"/>
  <c r="TT6" i="27"/>
  <c r="TS6" i="27"/>
  <c r="TR6" i="27"/>
  <c r="TQ6" i="27"/>
  <c r="TP6" i="27"/>
  <c r="TO6" i="27"/>
  <c r="TN6" i="27"/>
  <c r="TM6" i="27"/>
  <c r="TL6" i="27"/>
  <c r="TK6" i="27"/>
  <c r="DB6" i="27"/>
  <c r="DA6" i="27"/>
  <c r="CY6" i="27"/>
  <c r="CX6" i="27"/>
  <c r="CW6" i="27"/>
  <c r="CV6" i="27"/>
  <c r="UD9" i="26"/>
  <c r="UC9" i="26"/>
  <c r="UB9" i="26"/>
  <c r="UA9" i="26"/>
  <c r="TZ9" i="26"/>
  <c r="TY9" i="26"/>
  <c r="TX9" i="26"/>
  <c r="TW9" i="26"/>
  <c r="TV9" i="26"/>
  <c r="TU9" i="26"/>
  <c r="TT9" i="26"/>
  <c r="TS9" i="26"/>
  <c r="TR9" i="26"/>
  <c r="TQ9" i="26"/>
  <c r="TP9" i="26"/>
  <c r="TO9" i="26"/>
  <c r="TN9" i="26"/>
  <c r="TM9" i="26"/>
  <c r="TL9" i="26"/>
  <c r="TK9" i="26"/>
  <c r="DB9" i="26"/>
  <c r="DA9" i="26"/>
  <c r="CY9" i="26"/>
  <c r="CX9" i="26"/>
  <c r="CW9" i="26"/>
  <c r="CV9" i="26"/>
  <c r="UD6" i="26"/>
  <c r="UC6" i="26"/>
  <c r="UB6" i="26"/>
  <c r="UA6" i="26"/>
  <c r="TZ6" i="26"/>
  <c r="TY6" i="26"/>
  <c r="TX6" i="26"/>
  <c r="TW6" i="26"/>
  <c r="TV6" i="26"/>
  <c r="TU6" i="26"/>
  <c r="TT6" i="26"/>
  <c r="TS6" i="26"/>
  <c r="TR6" i="26"/>
  <c r="TQ6" i="26"/>
  <c r="TP6" i="26"/>
  <c r="TO6" i="26"/>
  <c r="TN6" i="26"/>
  <c r="TM6" i="26"/>
  <c r="TL6" i="26"/>
  <c r="TK6" i="26"/>
  <c r="DB6" i="26"/>
  <c r="DA6" i="26"/>
  <c r="CY6" i="26"/>
  <c r="CX6" i="26"/>
  <c r="CW6" i="26"/>
  <c r="CV6" i="26"/>
  <c r="UD8" i="26"/>
  <c r="UC8" i="26"/>
  <c r="UB8" i="26"/>
  <c r="UA8" i="26"/>
  <c r="TZ8" i="26"/>
  <c r="TY8" i="26"/>
  <c r="TX8" i="26"/>
  <c r="TW8" i="26"/>
  <c r="TV8" i="26"/>
  <c r="TU8" i="26"/>
  <c r="TT8" i="26"/>
  <c r="TS8" i="26"/>
  <c r="TR8" i="26"/>
  <c r="TQ8" i="26"/>
  <c r="TP8" i="26"/>
  <c r="TO8" i="26"/>
  <c r="TN8" i="26"/>
  <c r="TM8" i="26"/>
  <c r="TL8" i="26"/>
  <c r="TK8" i="26"/>
  <c r="DB8" i="26"/>
  <c r="DA8" i="26"/>
  <c r="CY8" i="26"/>
  <c r="CX8" i="26"/>
  <c r="CW8" i="26"/>
  <c r="CV8" i="26"/>
  <c r="UD7" i="26"/>
  <c r="UC7" i="26"/>
  <c r="UB7" i="26"/>
  <c r="UA7" i="26"/>
  <c r="TZ7" i="26"/>
  <c r="TY7" i="26"/>
  <c r="TX7" i="26"/>
  <c r="TW7" i="26"/>
  <c r="TV7" i="26"/>
  <c r="TU7" i="26"/>
  <c r="TT7" i="26"/>
  <c r="TS7" i="26"/>
  <c r="TR7" i="26"/>
  <c r="TQ7" i="26"/>
  <c r="TP7" i="26"/>
  <c r="TO7" i="26"/>
  <c r="TN7" i="26"/>
  <c r="TM7" i="26"/>
  <c r="TL7" i="26"/>
  <c r="TK7" i="26"/>
  <c r="DB7" i="26"/>
  <c r="DA7" i="26"/>
  <c r="CY7" i="26"/>
  <c r="CX7" i="26"/>
  <c r="CW7" i="26"/>
  <c r="CV7" i="26"/>
  <c r="TK4" i="19"/>
  <c r="F6" i="27" l="1"/>
  <c r="F12" i="27"/>
  <c r="G6" i="27"/>
  <c r="F9" i="27"/>
  <c r="F5" i="27"/>
  <c r="G12" i="27"/>
  <c r="G9" i="27"/>
  <c r="G5" i="27"/>
  <c r="G7" i="4"/>
  <c r="I7" i="4"/>
  <c r="F7" i="4"/>
  <c r="F8" i="26"/>
  <c r="F7" i="26"/>
  <c r="F6" i="26"/>
  <c r="F9" i="26"/>
  <c r="G7" i="26"/>
  <c r="G8" i="26"/>
  <c r="G6" i="26"/>
  <c r="G9" i="26"/>
  <c r="R7" i="4"/>
  <c r="S7" i="4" s="1"/>
  <c r="T7" i="4"/>
  <c r="U7" i="4" s="1"/>
  <c r="DC12" i="27"/>
  <c r="DC6" i="27"/>
  <c r="DC9" i="27"/>
  <c r="DC5" i="27"/>
  <c r="DC7" i="26"/>
  <c r="DC8" i="26"/>
  <c r="DC6" i="26"/>
  <c r="DC9" i="26"/>
  <c r="P8" i="26"/>
  <c r="CW7" i="4"/>
  <c r="DA7" i="4" s="1"/>
  <c r="J7" i="4"/>
  <c r="K7" i="4" s="1"/>
  <c r="UI12" i="27"/>
  <c r="UK12" i="27"/>
  <c r="CZ12" i="27"/>
  <c r="N7" i="4"/>
  <c r="DB7" i="4" s="1"/>
  <c r="P7" i="4"/>
  <c r="DC7" i="4" s="1"/>
  <c r="L7" i="4"/>
  <c r="M7" i="4" s="1"/>
  <c r="UF7" i="26"/>
  <c r="UF9" i="26"/>
  <c r="P12" i="27"/>
  <c r="P5" i="27"/>
  <c r="UH12" i="27"/>
  <c r="UH9" i="26"/>
  <c r="UF6" i="26"/>
  <c r="CZ6" i="26"/>
  <c r="UF12" i="27"/>
  <c r="N9" i="27"/>
  <c r="P6" i="27"/>
  <c r="UF9" i="27"/>
  <c r="UK9" i="27"/>
  <c r="P9" i="27"/>
  <c r="UL12" i="27"/>
  <c r="UH9" i="27"/>
  <c r="UG5" i="27"/>
  <c r="UH5" i="27"/>
  <c r="N6" i="27"/>
  <c r="DE6" i="27" s="1"/>
  <c r="L5" i="27"/>
  <c r="N12" i="27"/>
  <c r="DE12" i="27" s="1"/>
  <c r="J6" i="27"/>
  <c r="K6" i="27" s="1"/>
  <c r="UG12" i="27"/>
  <c r="UG6" i="27"/>
  <c r="UH6" i="27"/>
  <c r="J5" i="27"/>
  <c r="K5" i="27" s="1"/>
  <c r="J9" i="27"/>
  <c r="K9" i="27" s="1"/>
  <c r="N5" i="27"/>
  <c r="DE5" i="27" s="1"/>
  <c r="UF5" i="27"/>
  <c r="UK5" i="27"/>
  <c r="UI6" i="27"/>
  <c r="UK6" i="27"/>
  <c r="UH7" i="26"/>
  <c r="N9" i="26"/>
  <c r="DE9" i="26" s="1"/>
  <c r="P7" i="26"/>
  <c r="UH6" i="26"/>
  <c r="UG8" i="26"/>
  <c r="N8" i="26"/>
  <c r="DE8" i="26" s="1"/>
  <c r="UI8" i="26"/>
  <c r="N6" i="26"/>
  <c r="DE6" i="26" s="1"/>
  <c r="UG7" i="26"/>
  <c r="UH8" i="26"/>
  <c r="P6" i="26"/>
  <c r="UG6" i="26"/>
  <c r="UL6" i="26"/>
  <c r="UI6" i="26"/>
  <c r="UK6" i="26"/>
  <c r="P9" i="26"/>
  <c r="UG9" i="26"/>
  <c r="UL9" i="26"/>
  <c r="L9" i="26"/>
  <c r="UI9" i="26"/>
  <c r="UK9" i="26"/>
  <c r="N7" i="26"/>
  <c r="UI7" i="26"/>
  <c r="UF8" i="26"/>
  <c r="CZ6" i="27"/>
  <c r="I6" i="27" s="1"/>
  <c r="UG9" i="27"/>
  <c r="L9" i="27"/>
  <c r="DD9" i="27" s="1"/>
  <c r="UI9" i="27"/>
  <c r="UI5" i="27"/>
  <c r="CZ9" i="27"/>
  <c r="I9" i="27" s="1"/>
  <c r="CZ5" i="27"/>
  <c r="I5" i="27" s="1"/>
  <c r="L6" i="27"/>
  <c r="DD6" i="27" s="1"/>
  <c r="UL6" i="27"/>
  <c r="UF6" i="27"/>
  <c r="UL9" i="27"/>
  <c r="UL5" i="27"/>
  <c r="L12" i="27"/>
  <c r="DD12" i="27" s="1"/>
  <c r="J12" i="27"/>
  <c r="L7" i="26"/>
  <c r="DD7" i="26" s="1"/>
  <c r="J7" i="26"/>
  <c r="L8" i="26"/>
  <c r="DD8" i="26" s="1"/>
  <c r="J8" i="26"/>
  <c r="CZ9" i="26"/>
  <c r="I9" i="26" s="1"/>
  <c r="CZ7" i="26"/>
  <c r="J6" i="26"/>
  <c r="UL7" i="26"/>
  <c r="UK7" i="26"/>
  <c r="CZ8" i="26"/>
  <c r="J9" i="26"/>
  <c r="UL8" i="26"/>
  <c r="UK8" i="26"/>
  <c r="L6" i="26"/>
  <c r="DD6" i="26" s="1"/>
  <c r="I12" i="27" l="1"/>
  <c r="H5" i="27"/>
  <c r="H9" i="27"/>
  <c r="H6" i="27"/>
  <c r="H12" i="27"/>
  <c r="M6" i="27"/>
  <c r="M9" i="27"/>
  <c r="H7" i="4"/>
  <c r="I7" i="26"/>
  <c r="I6" i="26"/>
  <c r="H6" i="26" s="1"/>
  <c r="I8" i="26"/>
  <c r="H8" i="26" s="1"/>
  <c r="H9" i="26"/>
  <c r="H7" i="26"/>
  <c r="M5" i="27"/>
  <c r="Q9" i="27"/>
  <c r="DF9" i="27"/>
  <c r="DD5" i="27"/>
  <c r="Q5" i="27"/>
  <c r="DF5" i="27"/>
  <c r="O9" i="27"/>
  <c r="DE9" i="27"/>
  <c r="Q12" i="27"/>
  <c r="DF12" i="27"/>
  <c r="Q6" i="27"/>
  <c r="DF6" i="27"/>
  <c r="DD9" i="26"/>
  <c r="Q9" i="26"/>
  <c r="DF9" i="26"/>
  <c r="Q7" i="26"/>
  <c r="DF7" i="26"/>
  <c r="Q8" i="26"/>
  <c r="DF8" i="26"/>
  <c r="Q6" i="26"/>
  <c r="DF6" i="26"/>
  <c r="O7" i="26"/>
  <c r="DE7" i="26"/>
  <c r="UM9" i="27"/>
  <c r="UM6" i="27"/>
  <c r="UM5" i="27"/>
  <c r="UM12" i="27"/>
  <c r="UM9" i="26"/>
  <c r="UM8" i="26"/>
  <c r="UM6" i="26"/>
  <c r="UM7" i="26"/>
  <c r="V7" i="4"/>
  <c r="X7" i="4" s="1"/>
  <c r="O6" i="27"/>
  <c r="O8" i="26"/>
  <c r="O7" i="4"/>
  <c r="Q7" i="4"/>
  <c r="UJ7" i="26"/>
  <c r="UJ9" i="26"/>
  <c r="O6" i="26"/>
  <c r="UJ5" i="27"/>
  <c r="UJ8" i="26"/>
  <c r="O9" i="26"/>
  <c r="UJ12" i="27"/>
  <c r="UJ6" i="27"/>
  <c r="O5" i="27"/>
  <c r="O12" i="27"/>
  <c r="UJ6" i="26"/>
  <c r="UJ9" i="27"/>
  <c r="K12" i="27"/>
  <c r="M12" i="27" s="1"/>
  <c r="K6" i="26"/>
  <c r="M6" i="26" s="1"/>
  <c r="K9" i="26"/>
  <c r="M9" i="26" s="1"/>
  <c r="K8" i="26"/>
  <c r="M8" i="26" s="1"/>
  <c r="K7" i="26"/>
  <c r="M7" i="26" s="1"/>
  <c r="R8" i="26" l="1"/>
  <c r="T8" i="26" s="1"/>
  <c r="R5" i="27"/>
  <c r="T5" i="27" s="1"/>
  <c r="E7" i="4"/>
  <c r="R12" i="27"/>
  <c r="T12" i="27" s="1"/>
  <c r="W7" i="4"/>
  <c r="R9" i="26"/>
  <c r="T9" i="26" s="1"/>
  <c r="R6" i="27"/>
  <c r="T6" i="27" s="1"/>
  <c r="R9" i="27"/>
  <c r="T9" i="27" s="1"/>
  <c r="R7" i="26"/>
  <c r="T7" i="26" s="1"/>
  <c r="R6" i="26"/>
  <c r="T6" i="26" s="1"/>
  <c r="E12" i="27" l="1"/>
  <c r="S8" i="26"/>
  <c r="S9" i="26"/>
  <c r="S5" i="27"/>
  <c r="E5" i="27"/>
  <c r="E8" i="26"/>
  <c r="S12" i="27"/>
  <c r="E9" i="26"/>
  <c r="E9" i="27"/>
  <c r="S9" i="27"/>
  <c r="E6" i="27"/>
  <c r="S6" i="27"/>
  <c r="S6" i="26"/>
  <c r="S7" i="26"/>
  <c r="E7" i="26"/>
  <c r="E6" i="26"/>
  <c r="CV22" i="19"/>
  <c r="CW22" i="19"/>
  <c r="CX22" i="19"/>
  <c r="CY22" i="19"/>
  <c r="DA22" i="19"/>
  <c r="DB22" i="19"/>
  <c r="TK22" i="19"/>
  <c r="TL22" i="19"/>
  <c r="TM22" i="19"/>
  <c r="TN22" i="19"/>
  <c r="TO22" i="19"/>
  <c r="TP22" i="19"/>
  <c r="TQ22" i="19"/>
  <c r="TR22" i="19"/>
  <c r="TS22" i="19"/>
  <c r="TT22" i="19"/>
  <c r="TU22" i="19"/>
  <c r="TV22" i="19"/>
  <c r="TW22" i="19"/>
  <c r="TX22" i="19"/>
  <c r="TY22" i="19"/>
  <c r="TZ22" i="19"/>
  <c r="UA22" i="19"/>
  <c r="UB22" i="19"/>
  <c r="UC22" i="19"/>
  <c r="UD22" i="19"/>
  <c r="A8" i="27" l="1" a="1"/>
  <c r="A8" i="27" s="1"/>
  <c r="A10" i="27" a="1"/>
  <c r="A10" i="27" s="1"/>
  <c r="F22" i="19"/>
  <c r="G22" i="19"/>
  <c r="A4" i="27" a="1"/>
  <c r="A4" i="27" s="1"/>
  <c r="A11" i="27" a="1"/>
  <c r="A11" i="27" s="1"/>
  <c r="A7" i="27" a="1"/>
  <c r="A7" i="27" s="1"/>
  <c r="A13" i="27" a="1"/>
  <c r="A13" i="27" s="1"/>
  <c r="DC22" i="19"/>
  <c r="A9" i="27" a="1"/>
  <c r="A9" i="27" s="1"/>
  <c r="A5" i="27" a="1"/>
  <c r="A5" i="27" s="1"/>
  <c r="A6" i="27" a="1"/>
  <c r="A6" i="27" s="1"/>
  <c r="A12" i="27" a="1"/>
  <c r="A12" i="27" s="1"/>
  <c r="UF22" i="19"/>
  <c r="P22" i="19"/>
  <c r="DF22" i="19" s="1"/>
  <c r="N22" i="19"/>
  <c r="DE22" i="19" s="1"/>
  <c r="UK22" i="19"/>
  <c r="CZ22" i="19"/>
  <c r="UH22" i="19"/>
  <c r="UL22" i="19"/>
  <c r="UG22" i="19"/>
  <c r="L22" i="19"/>
  <c r="DD22" i="19" s="1"/>
  <c r="J22" i="19"/>
  <c r="UI22" i="19"/>
  <c r="I22" i="19" l="1"/>
  <c r="H22" i="19" s="1"/>
  <c r="UM22" i="19"/>
  <c r="Q22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O22" i="19"/>
  <c r="UJ22" i="19"/>
  <c r="K22" i="19"/>
  <c r="M22" i="19" s="1"/>
  <c r="R22" i="19" l="1"/>
  <c r="T22" i="19" s="1"/>
  <c r="S22" i="19" l="1"/>
  <c r="E22" i="19"/>
  <c r="CV23" i="19" l="1"/>
  <c r="CW23" i="19"/>
  <c r="CX23" i="19"/>
  <c r="CY23" i="19"/>
  <c r="DA23" i="19"/>
  <c r="DB23" i="19"/>
  <c r="TK23" i="19"/>
  <c r="TL23" i="19"/>
  <c r="TM23" i="19"/>
  <c r="TN23" i="19"/>
  <c r="TO23" i="19"/>
  <c r="TP23" i="19"/>
  <c r="TQ23" i="19"/>
  <c r="TR23" i="19"/>
  <c r="TS23" i="19"/>
  <c r="TT23" i="19"/>
  <c r="TU23" i="19"/>
  <c r="TV23" i="19"/>
  <c r="TW23" i="19"/>
  <c r="TX23" i="19"/>
  <c r="TY23" i="19"/>
  <c r="TZ23" i="19"/>
  <c r="UA23" i="19"/>
  <c r="UB23" i="19"/>
  <c r="UC23" i="19"/>
  <c r="UD23" i="19"/>
  <c r="CV17" i="19"/>
  <c r="CW17" i="19"/>
  <c r="CX17" i="19"/>
  <c r="CY17" i="19"/>
  <c r="DA17" i="19"/>
  <c r="DB17" i="19"/>
  <c r="TK17" i="19"/>
  <c r="TL17" i="19"/>
  <c r="TM17" i="19"/>
  <c r="TN17" i="19"/>
  <c r="TO17" i="19"/>
  <c r="TP17" i="19"/>
  <c r="TQ17" i="19"/>
  <c r="TR17" i="19"/>
  <c r="TS17" i="19"/>
  <c r="TT17" i="19"/>
  <c r="TU17" i="19"/>
  <c r="TV17" i="19"/>
  <c r="TW17" i="19"/>
  <c r="TX17" i="19"/>
  <c r="TY17" i="19"/>
  <c r="TZ17" i="19"/>
  <c r="UA17" i="19"/>
  <c r="UB17" i="19"/>
  <c r="UC17" i="19"/>
  <c r="UD17" i="19"/>
  <c r="G17" i="19" l="1"/>
  <c r="G23" i="19"/>
  <c r="F17" i="19"/>
  <c r="F23" i="19"/>
  <c r="DC17" i="19"/>
  <c r="DC23" i="19"/>
  <c r="UK23" i="19"/>
  <c r="UF23" i="19"/>
  <c r="P23" i="19"/>
  <c r="DF23" i="19" s="1"/>
  <c r="CZ23" i="19"/>
  <c r="I23" i="19" s="1"/>
  <c r="N23" i="19"/>
  <c r="DE23" i="19" s="1"/>
  <c r="UH23" i="19"/>
  <c r="UG23" i="19"/>
  <c r="UL23" i="19"/>
  <c r="L23" i="19"/>
  <c r="DD23" i="19" s="1"/>
  <c r="J23" i="19"/>
  <c r="UI23" i="19"/>
  <c r="UK17" i="19"/>
  <c r="UF17" i="19"/>
  <c r="P17" i="19"/>
  <c r="DF17" i="19" s="1"/>
  <c r="N17" i="19"/>
  <c r="DE17" i="19" s="1"/>
  <c r="CZ17" i="19"/>
  <c r="I17" i="19" s="1"/>
  <c r="UG17" i="19"/>
  <c r="UH17" i="19"/>
  <c r="UL17" i="19"/>
  <c r="L17" i="19"/>
  <c r="DD17" i="19" s="1"/>
  <c r="J17" i="19"/>
  <c r="K17" i="19" s="1"/>
  <c r="M17" i="19" s="1"/>
  <c r="UI17" i="19"/>
  <c r="H23" i="19" l="1"/>
  <c r="H17" i="19"/>
  <c r="UM23" i="19"/>
  <c r="UM17" i="19"/>
  <c r="Q23" i="19"/>
  <c r="O23" i="19"/>
  <c r="O17" i="19"/>
  <c r="R17" i="19"/>
  <c r="T17" i="19" s="1"/>
  <c r="Q17" i="19"/>
  <c r="UJ23" i="19"/>
  <c r="K23" i="19"/>
  <c r="M23" i="19" s="1"/>
  <c r="UJ17" i="19"/>
  <c r="A23" i="19" l="1" a="1"/>
  <c r="A23" i="19" s="1"/>
  <c r="S17" i="19"/>
  <c r="R23" i="19"/>
  <c r="T23" i="19" s="1"/>
  <c r="E17" i="19"/>
  <c r="S23" i="19" l="1"/>
  <c r="E23" i="19"/>
  <c r="CI12" i="24"/>
  <c r="CJ12" i="24"/>
  <c r="CK12" i="24"/>
  <c r="CL12" i="24"/>
  <c r="CM12" i="24"/>
  <c r="CN12" i="24"/>
  <c r="CP12" i="24"/>
  <c r="CQ12" i="24"/>
  <c r="CR12" i="24"/>
  <c r="WL12" i="24"/>
  <c r="WM12" i="24"/>
  <c r="WN12" i="24"/>
  <c r="XB12" i="24" s="1"/>
  <c r="WO12" i="24"/>
  <c r="XC12" i="24" s="1"/>
  <c r="WP12" i="24"/>
  <c r="WQ12" i="24"/>
  <c r="WR12" i="24"/>
  <c r="WS12" i="24"/>
  <c r="XE12" i="24" s="1"/>
  <c r="WT12" i="24"/>
  <c r="XF12" i="24" s="1"/>
  <c r="WU12" i="24"/>
  <c r="WV12" i="24"/>
  <c r="WW12" i="24"/>
  <c r="WX12" i="24"/>
  <c r="XI12" i="24" s="1"/>
  <c r="WY12" i="24"/>
  <c r="XJ12" i="24" s="1"/>
  <c r="WZ12" i="24"/>
  <c r="CI16" i="23"/>
  <c r="CJ16" i="23"/>
  <c r="CK16" i="23"/>
  <c r="CL16" i="23"/>
  <c r="CM16" i="23"/>
  <c r="CN16" i="23"/>
  <c r="CP16" i="23"/>
  <c r="CQ16" i="23"/>
  <c r="CR16" i="23"/>
  <c r="WL16" i="23"/>
  <c r="WM16" i="23"/>
  <c r="WN16" i="23"/>
  <c r="XB16" i="23" s="1"/>
  <c r="WO16" i="23"/>
  <c r="XC16" i="23" s="1"/>
  <c r="WP16" i="23"/>
  <c r="WQ16" i="23"/>
  <c r="WR16" i="23"/>
  <c r="WS16" i="23"/>
  <c r="XE16" i="23" s="1"/>
  <c r="WT16" i="23"/>
  <c r="XF16" i="23" s="1"/>
  <c r="WU16" i="23"/>
  <c r="WV16" i="23"/>
  <c r="WW16" i="23"/>
  <c r="WX16" i="23"/>
  <c r="XI16" i="23" s="1"/>
  <c r="WY16" i="23"/>
  <c r="XJ16" i="23" s="1"/>
  <c r="WZ16" i="23"/>
  <c r="CQ9" i="22"/>
  <c r="CR9" i="22"/>
  <c r="CS9" i="22"/>
  <c r="CT9" i="22"/>
  <c r="CU9" i="22"/>
  <c r="CV9" i="22"/>
  <c r="CX9" i="22"/>
  <c r="CY9" i="22"/>
  <c r="CZ9" i="22"/>
  <c r="WT9" i="22"/>
  <c r="WU9" i="22"/>
  <c r="WV9" i="22"/>
  <c r="XJ9" i="22" s="1"/>
  <c r="WW9" i="22"/>
  <c r="XK9" i="22" s="1"/>
  <c r="WX9" i="22"/>
  <c r="WY9" i="22"/>
  <c r="WZ9" i="22"/>
  <c r="XA9" i="22"/>
  <c r="XM9" i="22" s="1"/>
  <c r="XB9" i="22"/>
  <c r="XN9" i="22" s="1"/>
  <c r="XC9" i="22"/>
  <c r="XD9" i="22"/>
  <c r="XE9" i="22"/>
  <c r="XF9" i="22"/>
  <c r="XQ9" i="22" s="1"/>
  <c r="XG9" i="22"/>
  <c r="XR9" i="22" s="1"/>
  <c r="XH9" i="22"/>
  <c r="CQ7" i="22"/>
  <c r="CR7" i="22"/>
  <c r="CS7" i="22"/>
  <c r="CT7" i="22"/>
  <c r="CU7" i="22"/>
  <c r="CV7" i="22"/>
  <c r="CX7" i="22"/>
  <c r="CY7" i="22"/>
  <c r="CZ7" i="22"/>
  <c r="WT7" i="22"/>
  <c r="WU7" i="22"/>
  <c r="WV7" i="22"/>
  <c r="XJ7" i="22" s="1"/>
  <c r="WW7" i="22"/>
  <c r="XK7" i="22" s="1"/>
  <c r="WX7" i="22"/>
  <c r="WY7" i="22"/>
  <c r="WZ7" i="22"/>
  <c r="XA7" i="22"/>
  <c r="XM7" i="22" s="1"/>
  <c r="XB7" i="22"/>
  <c r="XN7" i="22" s="1"/>
  <c r="XC7" i="22"/>
  <c r="XD7" i="22"/>
  <c r="XE7" i="22"/>
  <c r="XF7" i="22"/>
  <c r="XQ7" i="22" s="1"/>
  <c r="XG7" i="22"/>
  <c r="XR7" i="22" s="1"/>
  <c r="XH7" i="22"/>
  <c r="CQ17" i="22"/>
  <c r="CR17" i="22"/>
  <c r="CS17" i="22"/>
  <c r="CT17" i="22"/>
  <c r="CU17" i="22"/>
  <c r="CV17" i="22"/>
  <c r="CX17" i="22"/>
  <c r="CY17" i="22"/>
  <c r="CZ17" i="22"/>
  <c r="WT17" i="22"/>
  <c r="WU17" i="22"/>
  <c r="WV17" i="22"/>
  <c r="XJ17" i="22" s="1"/>
  <c r="WW17" i="22"/>
  <c r="XK17" i="22" s="1"/>
  <c r="WX17" i="22"/>
  <c r="WY17" i="22"/>
  <c r="WZ17" i="22"/>
  <c r="XA17" i="22"/>
  <c r="XM17" i="22" s="1"/>
  <c r="XB17" i="22"/>
  <c r="XN17" i="22" s="1"/>
  <c r="XC17" i="22"/>
  <c r="XD17" i="22"/>
  <c r="XE17" i="22"/>
  <c r="XF17" i="22"/>
  <c r="XQ17" i="22" s="1"/>
  <c r="XG17" i="22"/>
  <c r="XR17" i="22" s="1"/>
  <c r="XH17" i="22"/>
  <c r="CQ24" i="4"/>
  <c r="CR24" i="4"/>
  <c r="CS24" i="4"/>
  <c r="CT24" i="4"/>
  <c r="CU24" i="4"/>
  <c r="CV24" i="4"/>
  <c r="CX24" i="4"/>
  <c r="CY24" i="4"/>
  <c r="CZ24" i="4"/>
  <c r="CQ20" i="4"/>
  <c r="CR20" i="4"/>
  <c r="CS20" i="4"/>
  <c r="CT20" i="4"/>
  <c r="CU20" i="4"/>
  <c r="CV20" i="4"/>
  <c r="CX20" i="4"/>
  <c r="CY20" i="4"/>
  <c r="CZ20" i="4"/>
  <c r="G20" i="4" l="1"/>
  <c r="G17" i="22"/>
  <c r="F24" i="4"/>
  <c r="I24" i="4"/>
  <c r="I20" i="4"/>
  <c r="F20" i="4"/>
  <c r="H20" i="4" s="1"/>
  <c r="G24" i="4"/>
  <c r="F16" i="23"/>
  <c r="I16" i="23"/>
  <c r="G16" i="23"/>
  <c r="G12" i="24"/>
  <c r="F12" i="24"/>
  <c r="I12" i="24"/>
  <c r="I7" i="22"/>
  <c r="F7" i="22"/>
  <c r="G9" i="22"/>
  <c r="I9" i="22"/>
  <c r="F9" i="22"/>
  <c r="I17" i="22"/>
  <c r="F17" i="22"/>
  <c r="G7" i="22"/>
  <c r="R20" i="4"/>
  <c r="S20" i="4" s="1"/>
  <c r="T20" i="4"/>
  <c r="U20" i="4" s="1"/>
  <c r="R24" i="4"/>
  <c r="S24" i="4" s="1"/>
  <c r="T24" i="4"/>
  <c r="U24" i="4" s="1"/>
  <c r="R7" i="22"/>
  <c r="S7" i="22" s="1"/>
  <c r="T7" i="22"/>
  <c r="U7" i="22" s="1"/>
  <c r="R17" i="22"/>
  <c r="S17" i="22" s="1"/>
  <c r="T17" i="22"/>
  <c r="U17" i="22" s="1"/>
  <c r="T9" i="22"/>
  <c r="U9" i="22" s="1"/>
  <c r="R9" i="22"/>
  <c r="S9" i="22" s="1"/>
  <c r="L12" i="24"/>
  <c r="L16" i="23"/>
  <c r="CO16" i="23"/>
  <c r="CS16" i="23" s="1"/>
  <c r="CW9" i="22"/>
  <c r="DA9" i="22" s="1"/>
  <c r="CW7" i="22"/>
  <c r="DA7" i="22" s="1"/>
  <c r="CO12" i="24"/>
  <c r="CS12" i="24" s="1"/>
  <c r="XG12" i="24"/>
  <c r="XD12" i="24"/>
  <c r="XK12" i="24"/>
  <c r="J12" i="24"/>
  <c r="XK16" i="23"/>
  <c r="XG16" i="23"/>
  <c r="XD16" i="23"/>
  <c r="J16" i="23"/>
  <c r="J9" i="22"/>
  <c r="K9" i="22" s="1"/>
  <c r="XS9" i="22"/>
  <c r="XO9" i="22"/>
  <c r="XL9" i="22"/>
  <c r="L9" i="22"/>
  <c r="M9" i="22" s="1"/>
  <c r="P9" i="22"/>
  <c r="DC9" i="22" s="1"/>
  <c r="N9" i="22"/>
  <c r="CW17" i="22"/>
  <c r="DA17" i="22" s="1"/>
  <c r="J7" i="22"/>
  <c r="K7" i="22" s="1"/>
  <c r="XO7" i="22"/>
  <c r="XL7" i="22"/>
  <c r="XS7" i="22"/>
  <c r="L7" i="22"/>
  <c r="M7" i="22" s="1"/>
  <c r="P7" i="22"/>
  <c r="DC7" i="22" s="1"/>
  <c r="N7" i="22"/>
  <c r="DB7" i="22" s="1"/>
  <c r="XL17" i="22"/>
  <c r="J17" i="22"/>
  <c r="K17" i="22" s="1"/>
  <c r="XO17" i="22"/>
  <c r="XS17" i="22"/>
  <c r="L17" i="22"/>
  <c r="M17" i="22" s="1"/>
  <c r="P17" i="22"/>
  <c r="DC17" i="22" s="1"/>
  <c r="N17" i="22"/>
  <c r="CW24" i="4"/>
  <c r="DA24" i="4" s="1"/>
  <c r="J24" i="4"/>
  <c r="K24" i="4" s="1"/>
  <c r="CW20" i="4"/>
  <c r="DA20" i="4" s="1"/>
  <c r="L24" i="4"/>
  <c r="M24" i="4" s="1"/>
  <c r="P24" i="4"/>
  <c r="DC24" i="4" s="1"/>
  <c r="N24" i="4"/>
  <c r="DB24" i="4" s="1"/>
  <c r="L20" i="4"/>
  <c r="M20" i="4" s="1"/>
  <c r="P20" i="4"/>
  <c r="DC20" i="4" s="1"/>
  <c r="N20" i="4"/>
  <c r="J20" i="4"/>
  <c r="K20" i="4" s="1"/>
  <c r="H17" i="22" l="1"/>
  <c r="A17" i="22" s="1" a="1"/>
  <c r="A17" i="22" s="1"/>
  <c r="DB20" i="4"/>
  <c r="V20" i="4" s="1"/>
  <c r="X20" i="4" s="1"/>
  <c r="DB17" i="22"/>
  <c r="DB9" i="22"/>
  <c r="H24" i="4"/>
  <c r="H16" i="23"/>
  <c r="A16" i="23" s="1" a="1"/>
  <c r="A16" i="23" s="1"/>
  <c r="H12" i="24"/>
  <c r="H9" i="22"/>
  <c r="H7" i="22"/>
  <c r="CT12" i="24"/>
  <c r="CU12" i="24"/>
  <c r="CU16" i="23"/>
  <c r="CT16" i="23"/>
  <c r="M12" i="24"/>
  <c r="M16" i="23"/>
  <c r="XP9" i="22"/>
  <c r="XT9" i="22" s="1"/>
  <c r="XP7" i="22"/>
  <c r="XT7" i="22" s="1"/>
  <c r="XH12" i="24"/>
  <c r="XL12" i="24" s="1"/>
  <c r="K12" i="24"/>
  <c r="XH16" i="23"/>
  <c r="XL16" i="23" s="1"/>
  <c r="K16" i="23"/>
  <c r="O9" i="22"/>
  <c r="Q9" i="22"/>
  <c r="XP17" i="22"/>
  <c r="XT17" i="22" s="1"/>
  <c r="Q7" i="22"/>
  <c r="O7" i="22"/>
  <c r="O17" i="22"/>
  <c r="Q17" i="22"/>
  <c r="O24" i="4"/>
  <c r="Q24" i="4"/>
  <c r="O20" i="4"/>
  <c r="Q20" i="4"/>
  <c r="A24" i="4" l="1" a="1"/>
  <c r="A24" i="4" s="1"/>
  <c r="N12" i="24"/>
  <c r="P12" i="24" s="1"/>
  <c r="N16" i="23"/>
  <c r="P16" i="23" s="1"/>
  <c r="V9" i="22"/>
  <c r="X9" i="22" s="1"/>
  <c r="V7" i="22"/>
  <c r="X7" i="22" s="1"/>
  <c r="V17" i="22"/>
  <c r="X17" i="22" s="1"/>
  <c r="E20" i="4"/>
  <c r="V24" i="4"/>
  <c r="X24" i="4" s="1"/>
  <c r="W20" i="4"/>
  <c r="W17" i="22" l="1"/>
  <c r="W7" i="22"/>
  <c r="W9" i="22"/>
  <c r="E12" i="24"/>
  <c r="O16" i="23"/>
  <c r="E16" i="23"/>
  <c r="O12" i="24"/>
  <c r="E9" i="22"/>
  <c r="E7" i="22"/>
  <c r="E17" i="22"/>
  <c r="W24" i="4"/>
  <c r="E24" i="4"/>
  <c r="CQ6" i="4" l="1"/>
  <c r="CR6" i="4"/>
  <c r="CS6" i="4"/>
  <c r="CT6" i="4"/>
  <c r="CU6" i="4"/>
  <c r="CV6" i="4"/>
  <c r="CX6" i="4"/>
  <c r="CY6" i="4"/>
  <c r="CZ6" i="4"/>
  <c r="CI6" i="24"/>
  <c r="CJ6" i="24"/>
  <c r="CK6" i="24"/>
  <c r="CL6" i="24"/>
  <c r="CM6" i="24"/>
  <c r="CN6" i="24"/>
  <c r="CP6" i="24"/>
  <c r="CQ6" i="24"/>
  <c r="CR6" i="24"/>
  <c r="WL6" i="24"/>
  <c r="WM6" i="24"/>
  <c r="WN6" i="24"/>
  <c r="XB6" i="24" s="1"/>
  <c r="WO6" i="24"/>
  <c r="XC6" i="24" s="1"/>
  <c r="WP6" i="24"/>
  <c r="WQ6" i="24"/>
  <c r="WR6" i="24"/>
  <c r="WS6" i="24"/>
  <c r="XE6" i="24" s="1"/>
  <c r="WT6" i="24"/>
  <c r="XF6" i="24" s="1"/>
  <c r="WU6" i="24"/>
  <c r="WV6" i="24"/>
  <c r="WW6" i="24"/>
  <c r="WX6" i="24"/>
  <c r="XI6" i="24" s="1"/>
  <c r="WY6" i="24"/>
  <c r="XJ6" i="24" s="1"/>
  <c r="WZ6" i="24"/>
  <c r="G6" i="24" l="1"/>
  <c r="G6" i="4"/>
  <c r="F6" i="4"/>
  <c r="I6" i="4"/>
  <c r="I6" i="24"/>
  <c r="F6" i="24"/>
  <c r="H6" i="24" s="1"/>
  <c r="R6" i="4"/>
  <c r="S6" i="4" s="1"/>
  <c r="T6" i="4"/>
  <c r="U6" i="4" s="1"/>
  <c r="L6" i="24"/>
  <c r="CO6" i="24"/>
  <c r="CS6" i="24" s="1"/>
  <c r="CW6" i="4"/>
  <c r="DA6" i="4" s="1"/>
  <c r="J6" i="4"/>
  <c r="K6" i="4" s="1"/>
  <c r="L6" i="4"/>
  <c r="M6" i="4" s="1"/>
  <c r="P6" i="4"/>
  <c r="DC6" i="4" s="1"/>
  <c r="N6" i="4"/>
  <c r="DB6" i="4" s="1"/>
  <c r="XD6" i="24"/>
  <c r="XK6" i="24"/>
  <c r="XG6" i="24"/>
  <c r="J6" i="24"/>
  <c r="CV8" i="21"/>
  <c r="CW8" i="21"/>
  <c r="CX8" i="21"/>
  <c r="CY8" i="21"/>
  <c r="DA8" i="21"/>
  <c r="DB8" i="21"/>
  <c r="TK8" i="21"/>
  <c r="TL8" i="21"/>
  <c r="TM8" i="21"/>
  <c r="TN8" i="21"/>
  <c r="TO8" i="21"/>
  <c r="TP8" i="21"/>
  <c r="TQ8" i="21"/>
  <c r="TR8" i="21"/>
  <c r="TS8" i="21"/>
  <c r="TT8" i="21"/>
  <c r="TU8" i="21"/>
  <c r="TV8" i="21"/>
  <c r="TW8" i="21"/>
  <c r="TX8" i="21"/>
  <c r="TY8" i="21"/>
  <c r="TZ8" i="21"/>
  <c r="UA8" i="21"/>
  <c r="UB8" i="21"/>
  <c r="UC8" i="21"/>
  <c r="UD8" i="21"/>
  <c r="CV11" i="19"/>
  <c r="CW11" i="19"/>
  <c r="CX11" i="19"/>
  <c r="CY11" i="19"/>
  <c r="DA11" i="19"/>
  <c r="DB11" i="19"/>
  <c r="TK11" i="19"/>
  <c r="TL11" i="19"/>
  <c r="TM11" i="19"/>
  <c r="TN11" i="19"/>
  <c r="TO11" i="19"/>
  <c r="TP11" i="19"/>
  <c r="TQ11" i="19"/>
  <c r="TR11" i="19"/>
  <c r="TS11" i="19"/>
  <c r="TT11" i="19"/>
  <c r="TU11" i="19"/>
  <c r="TV11" i="19"/>
  <c r="TW11" i="19"/>
  <c r="TX11" i="19"/>
  <c r="TY11" i="19"/>
  <c r="TZ11" i="19"/>
  <c r="UA11" i="19"/>
  <c r="UB11" i="19"/>
  <c r="UC11" i="19"/>
  <c r="UD11" i="19"/>
  <c r="H6" i="4" l="1"/>
  <c r="G8" i="21"/>
  <c r="F8" i="21"/>
  <c r="G11" i="19"/>
  <c r="F11" i="19"/>
  <c r="CT6" i="24"/>
  <c r="CU6" i="24"/>
  <c r="DC8" i="21"/>
  <c r="DC11" i="19"/>
  <c r="M6" i="24"/>
  <c r="O6" i="4"/>
  <c r="Q6" i="4"/>
  <c r="XH6" i="24"/>
  <c r="XL6" i="24" s="1"/>
  <c r="K6" i="24"/>
  <c r="UF8" i="21"/>
  <c r="UK8" i="21"/>
  <c r="N8" i="21"/>
  <c r="DE8" i="21" s="1"/>
  <c r="CZ8" i="21"/>
  <c r="I8" i="21" s="1"/>
  <c r="P8" i="21"/>
  <c r="DF8" i="21" s="1"/>
  <c r="UH8" i="21"/>
  <c r="UG8" i="21"/>
  <c r="UL8" i="21"/>
  <c r="L8" i="21"/>
  <c r="DD8" i="21" s="1"/>
  <c r="J8" i="21"/>
  <c r="UI8" i="21"/>
  <c r="UF11" i="19"/>
  <c r="UK11" i="19"/>
  <c r="P11" i="19"/>
  <c r="DF11" i="19" s="1"/>
  <c r="CZ11" i="19"/>
  <c r="I11" i="19" s="1"/>
  <c r="UH11" i="19"/>
  <c r="UG11" i="19"/>
  <c r="UL11" i="19"/>
  <c r="N11" i="19"/>
  <c r="DE11" i="19" s="1"/>
  <c r="L11" i="19"/>
  <c r="DD11" i="19" s="1"/>
  <c r="J11" i="19"/>
  <c r="K11" i="19" s="1"/>
  <c r="UI11" i="19"/>
  <c r="M11" i="19" l="1"/>
  <c r="H11" i="19"/>
  <c r="H8" i="21"/>
  <c r="UM8" i="21"/>
  <c r="UM11" i="19"/>
  <c r="Q11" i="19"/>
  <c r="O8" i="21"/>
  <c r="K8" i="21"/>
  <c r="M8" i="21" s="1"/>
  <c r="O11" i="19"/>
  <c r="UJ11" i="19"/>
  <c r="V6" i="4"/>
  <c r="X6" i="4" s="1"/>
  <c r="N6" i="24"/>
  <c r="P6" i="24" s="1"/>
  <c r="UJ8" i="21"/>
  <c r="Q8" i="21"/>
  <c r="E6" i="4" l="1"/>
  <c r="E6" i="24"/>
  <c r="W6" i="4"/>
  <c r="R8" i="21"/>
  <c r="T8" i="21" s="1"/>
  <c r="O6" i="24"/>
  <c r="R11" i="19"/>
  <c r="T11" i="19" s="1"/>
  <c r="S8" i="21" l="1"/>
  <c r="S11" i="19"/>
  <c r="E8" i="21"/>
  <c r="E11" i="19"/>
  <c r="CI12" i="23" l="1"/>
  <c r="CJ12" i="23"/>
  <c r="CK12" i="23"/>
  <c r="CL12" i="23"/>
  <c r="CM12" i="23"/>
  <c r="CN12" i="23"/>
  <c r="CP12" i="23"/>
  <c r="CQ12" i="23"/>
  <c r="CR12" i="23"/>
  <c r="WL12" i="23"/>
  <c r="WM12" i="23"/>
  <c r="WN12" i="23"/>
  <c r="XB12" i="23" s="1"/>
  <c r="WO12" i="23"/>
  <c r="XC12" i="23" s="1"/>
  <c r="WP12" i="23"/>
  <c r="WQ12" i="23"/>
  <c r="WR12" i="23"/>
  <c r="WS12" i="23"/>
  <c r="XE12" i="23" s="1"/>
  <c r="WT12" i="23"/>
  <c r="XF12" i="23" s="1"/>
  <c r="WU12" i="23"/>
  <c r="WV12" i="23"/>
  <c r="WW12" i="23"/>
  <c r="WX12" i="23"/>
  <c r="XI12" i="23" s="1"/>
  <c r="WY12" i="23"/>
  <c r="XJ12" i="23" s="1"/>
  <c r="WZ12" i="23"/>
  <c r="WZ5" i="24"/>
  <c r="WY5" i="24"/>
  <c r="XJ5" i="24" s="1"/>
  <c r="WX5" i="24"/>
  <c r="XI5" i="24" s="1"/>
  <c r="WW5" i="24"/>
  <c r="WV5" i="24"/>
  <c r="WU5" i="24"/>
  <c r="WT5" i="24"/>
  <c r="XF5" i="24" s="1"/>
  <c r="WS5" i="24"/>
  <c r="XE5" i="24" s="1"/>
  <c r="WR5" i="24"/>
  <c r="WQ5" i="24"/>
  <c r="WP5" i="24"/>
  <c r="WO5" i="24"/>
  <c r="XC5" i="24" s="1"/>
  <c r="WN5" i="24"/>
  <c r="XB5" i="24" s="1"/>
  <c r="WM5" i="24"/>
  <c r="WL5" i="24"/>
  <c r="CR5" i="24"/>
  <c r="CQ5" i="24"/>
  <c r="CP5" i="24"/>
  <c r="CN5" i="24"/>
  <c r="CM5" i="24"/>
  <c r="CL5" i="24"/>
  <c r="CK5" i="24"/>
  <c r="CJ5" i="24"/>
  <c r="CI5" i="24"/>
  <c r="WZ4" i="24"/>
  <c r="WY4" i="24"/>
  <c r="XJ4" i="24" s="1"/>
  <c r="WX4" i="24"/>
  <c r="XI4" i="24" s="1"/>
  <c r="WW4" i="24"/>
  <c r="WV4" i="24"/>
  <c r="WU4" i="24"/>
  <c r="WT4" i="24"/>
  <c r="XF4" i="24" s="1"/>
  <c r="WS4" i="24"/>
  <c r="XE4" i="24" s="1"/>
  <c r="WR4" i="24"/>
  <c r="WQ4" i="24"/>
  <c r="WP4" i="24"/>
  <c r="WO4" i="24"/>
  <c r="XC4" i="24" s="1"/>
  <c r="WN4" i="24"/>
  <c r="XB4" i="24" s="1"/>
  <c r="WM4" i="24"/>
  <c r="WL4" i="24"/>
  <c r="CR4" i="24"/>
  <c r="CQ4" i="24"/>
  <c r="CP4" i="24"/>
  <c r="CN4" i="24"/>
  <c r="CM4" i="24"/>
  <c r="CL4" i="24"/>
  <c r="CK4" i="24"/>
  <c r="CJ4" i="24"/>
  <c r="CI4" i="24"/>
  <c r="XH16" i="22"/>
  <c r="XG16" i="22"/>
  <c r="XR16" i="22" s="1"/>
  <c r="XF16" i="22"/>
  <c r="XQ16" i="22" s="1"/>
  <c r="XE16" i="22"/>
  <c r="XD16" i="22"/>
  <c r="XC16" i="22"/>
  <c r="XB16" i="22"/>
  <c r="XN16" i="22" s="1"/>
  <c r="XA16" i="22"/>
  <c r="XM16" i="22" s="1"/>
  <c r="WZ16" i="22"/>
  <c r="WY16" i="22"/>
  <c r="WX16" i="22"/>
  <c r="WW16" i="22"/>
  <c r="XK16" i="22" s="1"/>
  <c r="WV16" i="22"/>
  <c r="XJ16" i="22" s="1"/>
  <c r="WU16" i="22"/>
  <c r="WT16" i="22"/>
  <c r="CZ16" i="22"/>
  <c r="CY16" i="22"/>
  <c r="CX16" i="22"/>
  <c r="CV16" i="22"/>
  <c r="CU16" i="22"/>
  <c r="CT16" i="22"/>
  <c r="CS16" i="22"/>
  <c r="CR16" i="22"/>
  <c r="CQ16" i="22"/>
  <c r="XH11" i="22"/>
  <c r="XG11" i="22"/>
  <c r="XF11" i="22"/>
  <c r="XQ11" i="22" s="1"/>
  <c r="XE11" i="22"/>
  <c r="XD11" i="22"/>
  <c r="XC11" i="22"/>
  <c r="XB11" i="22"/>
  <c r="XN11" i="22" s="1"/>
  <c r="XA11" i="22"/>
  <c r="XM11" i="22" s="1"/>
  <c r="WZ11" i="22"/>
  <c r="WY11" i="22"/>
  <c r="WX11" i="22"/>
  <c r="WW11" i="22"/>
  <c r="XK11" i="22" s="1"/>
  <c r="WV11" i="22"/>
  <c r="XJ11" i="22" s="1"/>
  <c r="WU11" i="22"/>
  <c r="WT11" i="22"/>
  <c r="CZ11" i="22"/>
  <c r="CY11" i="22"/>
  <c r="CX11" i="22"/>
  <c r="CV11" i="22"/>
  <c r="CU11" i="22"/>
  <c r="CT11" i="22"/>
  <c r="CS11" i="22"/>
  <c r="CR11" i="22"/>
  <c r="CQ11" i="22"/>
  <c r="XH12" i="22"/>
  <c r="XG12" i="22"/>
  <c r="XR12" i="22" s="1"/>
  <c r="XF12" i="22"/>
  <c r="XQ12" i="22" s="1"/>
  <c r="XE12" i="22"/>
  <c r="XD12" i="22"/>
  <c r="XC12" i="22"/>
  <c r="XB12" i="22"/>
  <c r="XN12" i="22" s="1"/>
  <c r="XA12" i="22"/>
  <c r="XM12" i="22" s="1"/>
  <c r="WZ12" i="22"/>
  <c r="WY12" i="22"/>
  <c r="WX12" i="22"/>
  <c r="WW12" i="22"/>
  <c r="XK12" i="22" s="1"/>
  <c r="WV12" i="22"/>
  <c r="XJ12" i="22" s="1"/>
  <c r="WU12" i="22"/>
  <c r="WT12" i="22"/>
  <c r="CZ12" i="22"/>
  <c r="CY12" i="22"/>
  <c r="CX12" i="22"/>
  <c r="CV12" i="22"/>
  <c r="CU12" i="22"/>
  <c r="CT12" i="22"/>
  <c r="CS12" i="22"/>
  <c r="CR12" i="22"/>
  <c r="CQ12" i="22"/>
  <c r="XH8" i="22"/>
  <c r="XG8" i="22"/>
  <c r="XR8" i="22" s="1"/>
  <c r="XF8" i="22"/>
  <c r="XQ8" i="22" s="1"/>
  <c r="XE8" i="22"/>
  <c r="XD8" i="22"/>
  <c r="XC8" i="22"/>
  <c r="XB8" i="22"/>
  <c r="XN8" i="22" s="1"/>
  <c r="XA8" i="22"/>
  <c r="XM8" i="22" s="1"/>
  <c r="WZ8" i="22"/>
  <c r="WY8" i="22"/>
  <c r="WX8" i="22"/>
  <c r="WW8" i="22"/>
  <c r="XK8" i="22" s="1"/>
  <c r="WV8" i="22"/>
  <c r="XJ8" i="22" s="1"/>
  <c r="WU8" i="22"/>
  <c r="WT8" i="22"/>
  <c r="CZ8" i="22"/>
  <c r="CY8" i="22"/>
  <c r="CX8" i="22"/>
  <c r="CV8" i="22"/>
  <c r="CU8" i="22"/>
  <c r="CT8" i="22"/>
  <c r="CS8" i="22"/>
  <c r="CR8" i="22"/>
  <c r="CQ8" i="22"/>
  <c r="XH4" i="22"/>
  <c r="XG4" i="22"/>
  <c r="XR4" i="22" s="1"/>
  <c r="XF4" i="22"/>
  <c r="XQ4" i="22" s="1"/>
  <c r="XE4" i="22"/>
  <c r="XD4" i="22"/>
  <c r="XC4" i="22"/>
  <c r="XB4" i="22"/>
  <c r="XN4" i="22" s="1"/>
  <c r="XA4" i="22"/>
  <c r="XM4" i="22" s="1"/>
  <c r="WZ4" i="22"/>
  <c r="WY4" i="22"/>
  <c r="WX4" i="22"/>
  <c r="WW4" i="22"/>
  <c r="XK4" i="22" s="1"/>
  <c r="WV4" i="22"/>
  <c r="XJ4" i="22" s="1"/>
  <c r="WU4" i="22"/>
  <c r="WT4" i="22"/>
  <c r="CZ4" i="22"/>
  <c r="CY4" i="22"/>
  <c r="CX4" i="22"/>
  <c r="CV4" i="22"/>
  <c r="CU4" i="22"/>
  <c r="CT4" i="22"/>
  <c r="CS4" i="22"/>
  <c r="CR4" i="22"/>
  <c r="CQ4" i="22"/>
  <c r="XH5" i="22"/>
  <c r="XG5" i="22"/>
  <c r="XR5" i="22" s="1"/>
  <c r="XF5" i="22"/>
  <c r="XQ5" i="22" s="1"/>
  <c r="XE5" i="22"/>
  <c r="XD5" i="22"/>
  <c r="XC5" i="22"/>
  <c r="XB5" i="22"/>
  <c r="XN5" i="22" s="1"/>
  <c r="XA5" i="22"/>
  <c r="XM5" i="22" s="1"/>
  <c r="WZ5" i="22"/>
  <c r="WY5" i="22"/>
  <c r="WX5" i="22"/>
  <c r="WW5" i="22"/>
  <c r="XK5" i="22" s="1"/>
  <c r="WV5" i="22"/>
  <c r="XJ5" i="22" s="1"/>
  <c r="WU5" i="22"/>
  <c r="WT5" i="22"/>
  <c r="CZ5" i="22"/>
  <c r="CY5" i="22"/>
  <c r="CX5" i="22"/>
  <c r="CV5" i="22"/>
  <c r="CU5" i="22"/>
  <c r="CT5" i="22"/>
  <c r="CS5" i="22"/>
  <c r="CR5" i="22"/>
  <c r="CQ5" i="22"/>
  <c r="XH6" i="22"/>
  <c r="XG6" i="22"/>
  <c r="XR6" i="22" s="1"/>
  <c r="XF6" i="22"/>
  <c r="XQ6" i="22" s="1"/>
  <c r="XE6" i="22"/>
  <c r="XD6" i="22"/>
  <c r="XC6" i="22"/>
  <c r="XB6" i="22"/>
  <c r="XN6" i="22" s="1"/>
  <c r="XA6" i="22"/>
  <c r="XM6" i="22" s="1"/>
  <c r="WZ6" i="22"/>
  <c r="WY6" i="22"/>
  <c r="WX6" i="22"/>
  <c r="WW6" i="22"/>
  <c r="XK6" i="22" s="1"/>
  <c r="WV6" i="22"/>
  <c r="XJ6" i="22" s="1"/>
  <c r="WU6" i="22"/>
  <c r="WT6" i="22"/>
  <c r="CZ6" i="22"/>
  <c r="CY6" i="22"/>
  <c r="CX6" i="22"/>
  <c r="CV6" i="22"/>
  <c r="CU6" i="22"/>
  <c r="CT6" i="22"/>
  <c r="CS6" i="22"/>
  <c r="CR6" i="22"/>
  <c r="CQ6" i="22"/>
  <c r="G6" i="22" l="1"/>
  <c r="G4" i="24"/>
  <c r="G4" i="22"/>
  <c r="G12" i="23"/>
  <c r="F12" i="23"/>
  <c r="I12" i="23"/>
  <c r="I4" i="24"/>
  <c r="F4" i="24"/>
  <c r="F5" i="24"/>
  <c r="I5" i="24"/>
  <c r="G5" i="24"/>
  <c r="F5" i="22"/>
  <c r="I5" i="22"/>
  <c r="F6" i="22"/>
  <c r="I6" i="22"/>
  <c r="I4" i="22"/>
  <c r="F4" i="22"/>
  <c r="F8" i="22"/>
  <c r="I8" i="22"/>
  <c r="I11" i="22"/>
  <c r="F11" i="22"/>
  <c r="G8" i="22"/>
  <c r="G11" i="22"/>
  <c r="I16" i="22"/>
  <c r="F16" i="22"/>
  <c r="G16" i="22"/>
  <c r="F12" i="22"/>
  <c r="I12" i="22"/>
  <c r="G5" i="22"/>
  <c r="G12" i="22"/>
  <c r="T8" i="22"/>
  <c r="U8" i="22" s="1"/>
  <c r="R8" i="22"/>
  <c r="S8" i="22" s="1"/>
  <c r="R11" i="22"/>
  <c r="S11" i="22" s="1"/>
  <c r="T11" i="22"/>
  <c r="U11" i="22" s="1"/>
  <c r="T6" i="22"/>
  <c r="U6" i="22" s="1"/>
  <c r="R6" i="22"/>
  <c r="S6" i="22" s="1"/>
  <c r="T4" i="22"/>
  <c r="U4" i="22" s="1"/>
  <c r="R4" i="22"/>
  <c r="S4" i="22" s="1"/>
  <c r="R16" i="22"/>
  <c r="S16" i="22" s="1"/>
  <c r="T16" i="22"/>
  <c r="U16" i="22" s="1"/>
  <c r="R12" i="22"/>
  <c r="S12" i="22" s="1"/>
  <c r="T12" i="22"/>
  <c r="U12" i="22" s="1"/>
  <c r="R5" i="22"/>
  <c r="S5" i="22" s="1"/>
  <c r="T5" i="22"/>
  <c r="U5" i="22" s="1"/>
  <c r="L5" i="24"/>
  <c r="L4" i="24"/>
  <c r="L12" i="23"/>
  <c r="CO5" i="24"/>
  <c r="CS5" i="24" s="1"/>
  <c r="CO4" i="24"/>
  <c r="CS4" i="24" s="1"/>
  <c r="CO12" i="23"/>
  <c r="CS12" i="23" s="1"/>
  <c r="CW16" i="22"/>
  <c r="DA16" i="22" s="1"/>
  <c r="XS16" i="22"/>
  <c r="P4" i="22"/>
  <c r="DC4" i="22" s="1"/>
  <c r="XK12" i="23"/>
  <c r="XG12" i="23"/>
  <c r="XD12" i="23"/>
  <c r="J12" i="23"/>
  <c r="K12" i="23" s="1"/>
  <c r="P16" i="22"/>
  <c r="DC16" i="22" s="1"/>
  <c r="J4" i="24"/>
  <c r="XG5" i="24"/>
  <c r="J5" i="24"/>
  <c r="K5" i="24" s="1"/>
  <c r="P8" i="22"/>
  <c r="DC8" i="22" s="1"/>
  <c r="CW4" i="22"/>
  <c r="DA4" i="22" s="1"/>
  <c r="P12" i="22"/>
  <c r="DC12" i="22" s="1"/>
  <c r="XD4" i="24"/>
  <c r="XG4" i="24"/>
  <c r="XK4" i="24"/>
  <c r="XD5" i="24"/>
  <c r="XK5" i="24"/>
  <c r="J6" i="22"/>
  <c r="K6" i="22" s="1"/>
  <c r="XS12" i="22"/>
  <c r="CW6" i="22"/>
  <c r="DA6" i="22" s="1"/>
  <c r="XO4" i="22"/>
  <c r="XS6" i="22"/>
  <c r="XL12" i="22"/>
  <c r="L8" i="22"/>
  <c r="M8" i="22" s="1"/>
  <c r="L12" i="22"/>
  <c r="M12" i="22" s="1"/>
  <c r="XS4" i="22"/>
  <c r="XL8" i="22"/>
  <c r="N12" i="22"/>
  <c r="XO8" i="22"/>
  <c r="P5" i="22"/>
  <c r="DC5" i="22" s="1"/>
  <c r="XL5" i="22"/>
  <c r="XO5" i="22"/>
  <c r="N8" i="22"/>
  <c r="DB8" i="22" s="1"/>
  <c r="P11" i="22"/>
  <c r="DC11" i="22" s="1"/>
  <c r="L6" i="22"/>
  <c r="M6" i="22" s="1"/>
  <c r="J4" i="22"/>
  <c r="K4" i="22" s="1"/>
  <c r="XS8" i="22"/>
  <c r="XO12" i="22"/>
  <c r="XL11" i="22"/>
  <c r="N6" i="22"/>
  <c r="DB6" i="22" s="1"/>
  <c r="XO6" i="22"/>
  <c r="CW5" i="22"/>
  <c r="DA5" i="22" s="1"/>
  <c r="N4" i="22"/>
  <c r="XO11" i="22"/>
  <c r="P6" i="22"/>
  <c r="DC6" i="22" s="1"/>
  <c r="CW8" i="22"/>
  <c r="DA8" i="22" s="1"/>
  <c r="CW11" i="22"/>
  <c r="DA11" i="22" s="1"/>
  <c r="XL16" i="22"/>
  <c r="XL4" i="22"/>
  <c r="XO16" i="22"/>
  <c r="XL6" i="22"/>
  <c r="L5" i="22"/>
  <c r="J5" i="22"/>
  <c r="N5" i="22"/>
  <c r="CW12" i="22"/>
  <c r="DA12" i="22" s="1"/>
  <c r="N16" i="22"/>
  <c r="J12" i="22"/>
  <c r="XS5" i="22"/>
  <c r="J11" i="22"/>
  <c r="XS11" i="22"/>
  <c r="XR11" i="22"/>
  <c r="J8" i="22"/>
  <c r="L4" i="22"/>
  <c r="N11" i="22"/>
  <c r="L11" i="22"/>
  <c r="L16" i="22"/>
  <c r="J16" i="22"/>
  <c r="H6" i="22" l="1"/>
  <c r="H5" i="22"/>
  <c r="H4" i="24"/>
  <c r="H4" i="22"/>
  <c r="H16" i="22"/>
  <c r="DB11" i="22"/>
  <c r="V11" i="22" s="1"/>
  <c r="X11" i="22" s="1"/>
  <c r="DB16" i="22"/>
  <c r="DB4" i="22"/>
  <c r="V4" i="22" s="1"/>
  <c r="X4" i="22" s="1"/>
  <c r="DB5" i="22"/>
  <c r="DB12" i="22"/>
  <c r="V12" i="22" s="1"/>
  <c r="X12" i="22" s="1"/>
  <c r="H12" i="23"/>
  <c r="H5" i="24"/>
  <c r="H8" i="22"/>
  <c r="H12" i="22"/>
  <c r="H11" i="22"/>
  <c r="CT4" i="24"/>
  <c r="CU4" i="24"/>
  <c r="CU5" i="24"/>
  <c r="CT5" i="24"/>
  <c r="CU12" i="23"/>
  <c r="CT12" i="23"/>
  <c r="M4" i="24"/>
  <c r="M5" i="24"/>
  <c r="M12" i="23"/>
  <c r="Q16" i="22"/>
  <c r="Q5" i="22"/>
  <c r="Q8" i="22"/>
  <c r="XP8" i="22"/>
  <c r="XT8" i="22" s="1"/>
  <c r="Q4" i="22"/>
  <c r="XP6" i="22"/>
  <c r="XT6" i="22" s="1"/>
  <c r="Q11" i="22"/>
  <c r="Q12" i="22"/>
  <c r="O8" i="22"/>
  <c r="O11" i="22"/>
  <c r="O6" i="22"/>
  <c r="O12" i="22"/>
  <c r="O5" i="22"/>
  <c r="O16" i="22"/>
  <c r="Q6" i="22"/>
  <c r="O4" i="22"/>
  <c r="XP12" i="22"/>
  <c r="XT12" i="22" s="1"/>
  <c r="XP4" i="22"/>
  <c r="XT4" i="22" s="1"/>
  <c r="XP16" i="22"/>
  <c r="XT16" i="22" s="1"/>
  <c r="XP11" i="22"/>
  <c r="XT11" i="22" s="1"/>
  <c r="XH12" i="23"/>
  <c r="XL12" i="23" s="1"/>
  <c r="XH5" i="24"/>
  <c r="XL5" i="24" s="1"/>
  <c r="K4" i="24"/>
  <c r="XH4" i="24"/>
  <c r="XL4" i="24" s="1"/>
  <c r="XP5" i="22"/>
  <c r="XT5" i="22" s="1"/>
  <c r="K8" i="22"/>
  <c r="M16" i="22"/>
  <c r="M4" i="22"/>
  <c r="K5" i="22"/>
  <c r="K16" i="22"/>
  <c r="K12" i="22"/>
  <c r="M5" i="22"/>
  <c r="M11" i="22"/>
  <c r="K11" i="22"/>
  <c r="V16" i="22" l="1"/>
  <c r="X16" i="22" s="1"/>
  <c r="N12" i="23"/>
  <c r="P12" i="23" s="1"/>
  <c r="V8" i="22"/>
  <c r="X8" i="22" s="1"/>
  <c r="N4" i="24"/>
  <c r="P4" i="24" s="1"/>
  <c r="N5" i="24"/>
  <c r="P5" i="24" s="1"/>
  <c r="V5" i="22"/>
  <c r="X5" i="22" s="1"/>
  <c r="V6" i="22"/>
  <c r="X6" i="22" s="1"/>
  <c r="E4" i="22"/>
  <c r="E12" i="22"/>
  <c r="E11" i="22"/>
  <c r="W12" i="22"/>
  <c r="W11" i="22"/>
  <c r="W4" i="22"/>
  <c r="E16" i="22" l="1"/>
  <c r="W16" i="22"/>
  <c r="E4" i="24"/>
  <c r="O12" i="23"/>
  <c r="E12" i="23"/>
  <c r="A12" i="23" s="1" a="1"/>
  <c r="A12" i="23" s="1"/>
  <c r="E5" i="24"/>
  <c r="W8" i="22"/>
  <c r="E8" i="22"/>
  <c r="W5" i="22"/>
  <c r="E6" i="22"/>
  <c r="O4" i="24"/>
  <c r="O5" i="24"/>
  <c r="W6" i="22"/>
  <c r="E5" i="22"/>
  <c r="A14" i="22" l="1" a="1"/>
  <c r="A14" i="22" s="1"/>
  <c r="A8" i="24" a="1"/>
  <c r="A8" i="24" s="1"/>
  <c r="A9" i="24" a="1"/>
  <c r="A9" i="24" s="1"/>
  <c r="A16" i="22" a="1"/>
  <c r="A16" i="22" s="1"/>
  <c r="A10" i="24" a="1"/>
  <c r="A10" i="24" s="1"/>
  <c r="A11" i="24" a="1"/>
  <c r="A11" i="24" s="1"/>
  <c r="A13" i="24" a="1"/>
  <c r="A13" i="24" s="1"/>
  <c r="A7" i="23" a="1"/>
  <c r="A7" i="23" s="1"/>
  <c r="A6" i="23" a="1"/>
  <c r="A6" i="23" s="1"/>
  <c r="A5" i="23" a="1"/>
  <c r="A5" i="23" s="1"/>
  <c r="A10" i="22" a="1"/>
  <c r="A10" i="22" s="1"/>
  <c r="A9" i="22" a="1"/>
  <c r="A9" i="22" s="1"/>
  <c r="A15" i="22" a="1"/>
  <c r="A15" i="22" s="1"/>
  <c r="A12" i="22" a="1"/>
  <c r="A12" i="22" s="1"/>
  <c r="A12" i="24" a="1"/>
  <c r="A12" i="24" s="1"/>
  <c r="A5" i="24" a="1"/>
  <c r="A5" i="24" s="1"/>
  <c r="A6" i="24" a="1"/>
  <c r="A6" i="24" s="1"/>
  <c r="A7" i="24" a="1"/>
  <c r="A7" i="24" s="1"/>
  <c r="A15" i="24" a="1"/>
  <c r="A15" i="24" s="1"/>
  <c r="A4" i="24" a="1"/>
  <c r="A4" i="24" s="1"/>
  <c r="A4" i="23" a="1"/>
  <c r="A4" i="23" s="1"/>
  <c r="A6" i="22" a="1"/>
  <c r="A6" i="22" s="1"/>
  <c r="A5" i="22" a="1"/>
  <c r="A5" i="22" s="1"/>
  <c r="A8" i="22" a="1"/>
  <c r="A8" i="22" s="1"/>
  <c r="A7" i="22" a="1"/>
  <c r="A7" i="22" s="1"/>
  <c r="A11" i="22" a="1"/>
  <c r="A11" i="22" s="1"/>
  <c r="A4" i="22" a="1"/>
  <c r="A4" i="22" s="1"/>
  <c r="A13" i="22" a="1"/>
  <c r="A13" i="22" s="1"/>
  <c r="C22" i="11" l="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8" i="4" l="1"/>
  <c r="CR8" i="4"/>
  <c r="CS8" i="4"/>
  <c r="CT8" i="4"/>
  <c r="CU8" i="4"/>
  <c r="CV8" i="4"/>
  <c r="CX8" i="4"/>
  <c r="CY8" i="4"/>
  <c r="CZ8" i="4"/>
  <c r="G8" i="4" l="1"/>
  <c r="F8" i="4"/>
  <c r="H8" i="4" s="1"/>
  <c r="I8" i="4"/>
  <c r="T8" i="4"/>
  <c r="U8" i="4" s="1"/>
  <c r="R8" i="4"/>
  <c r="S8" i="4" s="1"/>
  <c r="CW8" i="4"/>
  <c r="DA8" i="4" s="1"/>
  <c r="P8" i="4"/>
  <c r="DC8" i="4" s="1"/>
  <c r="L8" i="4"/>
  <c r="J8" i="4"/>
  <c r="N8" i="4"/>
  <c r="DB8" i="4" s="1"/>
  <c r="V8" i="4" l="1"/>
  <c r="X8" i="4" s="1"/>
  <c r="O8" i="4"/>
  <c r="M8" i="4"/>
  <c r="Q8" i="4"/>
  <c r="K8" i="4"/>
  <c r="W8" i="4" l="1"/>
  <c r="E8" i="4"/>
  <c r="UD20" i="21" l="1"/>
  <c r="UC20" i="21"/>
  <c r="UB20" i="21"/>
  <c r="UA20" i="21"/>
  <c r="TZ20" i="21"/>
  <c r="TY20" i="21"/>
  <c r="TX20" i="21"/>
  <c r="TW20" i="21"/>
  <c r="TV20" i="21"/>
  <c r="TU20" i="21"/>
  <c r="TT20" i="21"/>
  <c r="TS20" i="21"/>
  <c r="TR20" i="21"/>
  <c r="TQ20" i="21"/>
  <c r="TP20" i="21"/>
  <c r="TO20" i="21"/>
  <c r="TN20" i="21"/>
  <c r="TM20" i="21"/>
  <c r="TL20" i="21"/>
  <c r="TK20" i="21"/>
  <c r="DB20" i="21"/>
  <c r="DA20" i="21"/>
  <c r="CY20" i="21"/>
  <c r="CX20" i="21"/>
  <c r="CW20" i="21"/>
  <c r="CV20" i="21"/>
  <c r="UD6" i="21"/>
  <c r="UC6" i="21"/>
  <c r="UB6" i="21"/>
  <c r="UA6" i="21"/>
  <c r="TZ6" i="21"/>
  <c r="TY6" i="21"/>
  <c r="TX6" i="21"/>
  <c r="TW6" i="21"/>
  <c r="TV6" i="21"/>
  <c r="TU6" i="21"/>
  <c r="TT6" i="21"/>
  <c r="TS6" i="21"/>
  <c r="TR6" i="21"/>
  <c r="TQ6" i="21"/>
  <c r="TP6" i="21"/>
  <c r="TO6" i="21"/>
  <c r="TN6" i="21"/>
  <c r="TM6" i="21"/>
  <c r="TL6" i="21"/>
  <c r="TK6" i="21"/>
  <c r="DB6" i="21"/>
  <c r="DA6" i="21"/>
  <c r="CY6" i="21"/>
  <c r="CX6" i="21"/>
  <c r="CW6" i="21"/>
  <c r="CV6" i="21"/>
  <c r="UD18" i="21"/>
  <c r="UC18" i="21"/>
  <c r="UB18" i="21"/>
  <c r="UA18" i="21"/>
  <c r="TZ18" i="21"/>
  <c r="TY18" i="21"/>
  <c r="TX18" i="21"/>
  <c r="TW18" i="21"/>
  <c r="TV18" i="21"/>
  <c r="TU18" i="21"/>
  <c r="TT18" i="21"/>
  <c r="TS18" i="21"/>
  <c r="TR18" i="21"/>
  <c r="TQ18" i="21"/>
  <c r="TP18" i="21"/>
  <c r="TO18" i="21"/>
  <c r="TN18" i="21"/>
  <c r="TM18" i="21"/>
  <c r="TL18" i="21"/>
  <c r="TK18" i="21"/>
  <c r="DB18" i="21"/>
  <c r="DA18" i="21"/>
  <c r="CY18" i="21"/>
  <c r="CX18" i="21"/>
  <c r="CW18" i="21"/>
  <c r="G18" i="21" s="1"/>
  <c r="CV18" i="21"/>
  <c r="UD10" i="21"/>
  <c r="UC10" i="21"/>
  <c r="UB10" i="21"/>
  <c r="UA10" i="21"/>
  <c r="TZ10" i="21"/>
  <c r="TY10" i="21"/>
  <c r="TX10" i="21"/>
  <c r="TW10" i="21"/>
  <c r="TV10" i="21"/>
  <c r="TU10" i="21"/>
  <c r="TT10" i="21"/>
  <c r="TS10" i="21"/>
  <c r="TR10" i="21"/>
  <c r="TQ10" i="21"/>
  <c r="TP10" i="21"/>
  <c r="TO10" i="21"/>
  <c r="TN10" i="21"/>
  <c r="TM10" i="21"/>
  <c r="TL10" i="21"/>
  <c r="TK10" i="21"/>
  <c r="DB10" i="21"/>
  <c r="DA10" i="21"/>
  <c r="CY10" i="21"/>
  <c r="CX10" i="21"/>
  <c r="CW10" i="21"/>
  <c r="CV10" i="21"/>
  <c r="UD7" i="21"/>
  <c r="UC7" i="21"/>
  <c r="UB7" i="21"/>
  <c r="UA7" i="21"/>
  <c r="TZ7" i="21"/>
  <c r="TY7" i="21"/>
  <c r="TX7" i="21"/>
  <c r="TW7" i="21"/>
  <c r="TV7" i="21"/>
  <c r="TU7" i="21"/>
  <c r="TT7" i="21"/>
  <c r="TS7" i="21"/>
  <c r="TR7" i="21"/>
  <c r="TQ7" i="21"/>
  <c r="TP7" i="21"/>
  <c r="TO7" i="21"/>
  <c r="TN7" i="21"/>
  <c r="TM7" i="21"/>
  <c r="TL7" i="21"/>
  <c r="TK7" i="21"/>
  <c r="DB7" i="21"/>
  <c r="DA7" i="21"/>
  <c r="CY7" i="21"/>
  <c r="CX7" i="21"/>
  <c r="CW7" i="21"/>
  <c r="CV7" i="21"/>
  <c r="UD9" i="21"/>
  <c r="UC9" i="21"/>
  <c r="UB9" i="21"/>
  <c r="UA9" i="21"/>
  <c r="TZ9" i="21"/>
  <c r="TY9" i="21"/>
  <c r="TX9" i="21"/>
  <c r="TW9" i="21"/>
  <c r="TV9" i="21"/>
  <c r="TU9" i="21"/>
  <c r="TT9" i="21"/>
  <c r="TS9" i="21"/>
  <c r="TR9" i="21"/>
  <c r="TQ9" i="21"/>
  <c r="TP9" i="21"/>
  <c r="TO9" i="21"/>
  <c r="TN9" i="21"/>
  <c r="TM9" i="21"/>
  <c r="TL9" i="21"/>
  <c r="TK9" i="21"/>
  <c r="DB9" i="21"/>
  <c r="DA9" i="21"/>
  <c r="CY9" i="21"/>
  <c r="CX9" i="21"/>
  <c r="CW9" i="21"/>
  <c r="CV9" i="21"/>
  <c r="UD4" i="21"/>
  <c r="UC4" i="21"/>
  <c r="UB4" i="21"/>
  <c r="UA4" i="21"/>
  <c r="TZ4" i="21"/>
  <c r="TY4" i="21"/>
  <c r="TX4" i="21"/>
  <c r="TW4" i="21"/>
  <c r="TV4" i="21"/>
  <c r="TU4" i="21"/>
  <c r="TT4" i="21"/>
  <c r="TS4" i="21"/>
  <c r="TR4" i="21"/>
  <c r="TQ4" i="21"/>
  <c r="TP4" i="21"/>
  <c r="TO4" i="21"/>
  <c r="TN4" i="21"/>
  <c r="TM4" i="21"/>
  <c r="TL4" i="21"/>
  <c r="TK4" i="21"/>
  <c r="DB4" i="21"/>
  <c r="DA4" i="21"/>
  <c r="CY4" i="21"/>
  <c r="CX4" i="21"/>
  <c r="CW4" i="21"/>
  <c r="G4" i="21" s="1"/>
  <c r="CV4" i="21"/>
  <c r="UD13" i="21"/>
  <c r="UC13" i="21"/>
  <c r="UB13" i="21"/>
  <c r="UA13" i="21"/>
  <c r="TZ13" i="21"/>
  <c r="TY13" i="21"/>
  <c r="TX13" i="21"/>
  <c r="TW13" i="21"/>
  <c r="TV13" i="21"/>
  <c r="TU13" i="21"/>
  <c r="TT13" i="21"/>
  <c r="TS13" i="21"/>
  <c r="TR13" i="21"/>
  <c r="TQ13" i="21"/>
  <c r="TP13" i="21"/>
  <c r="TO13" i="21"/>
  <c r="TN13" i="21"/>
  <c r="TM13" i="21"/>
  <c r="TL13" i="21"/>
  <c r="TK13" i="21"/>
  <c r="DB13" i="21"/>
  <c r="DA13" i="21"/>
  <c r="CY13" i="21"/>
  <c r="CX13" i="21"/>
  <c r="CW13" i="21"/>
  <c r="CV13" i="21"/>
  <c r="UD16" i="21"/>
  <c r="UC16" i="21"/>
  <c r="UB16" i="21"/>
  <c r="UA16" i="21"/>
  <c r="TZ16" i="21"/>
  <c r="TY16" i="21"/>
  <c r="TX16" i="21"/>
  <c r="TW16" i="21"/>
  <c r="TV16" i="21"/>
  <c r="TU16" i="21"/>
  <c r="TT16" i="21"/>
  <c r="TS16" i="21"/>
  <c r="TR16" i="21"/>
  <c r="TQ16" i="21"/>
  <c r="TP16" i="21"/>
  <c r="TO16" i="21"/>
  <c r="TN16" i="21"/>
  <c r="TM16" i="21"/>
  <c r="TL16" i="21"/>
  <c r="TK16" i="21"/>
  <c r="DB16" i="21"/>
  <c r="DA16" i="21"/>
  <c r="CY16" i="21"/>
  <c r="CX16" i="21"/>
  <c r="CW16" i="21"/>
  <c r="CV16" i="21"/>
  <c r="CY5" i="19"/>
  <c r="CY14" i="19"/>
  <c r="CY8" i="19"/>
  <c r="CY12" i="19"/>
  <c r="CY7" i="19"/>
  <c r="CY13" i="19"/>
  <c r="CY4" i="19"/>
  <c r="CY6" i="19"/>
  <c r="CX6" i="19"/>
  <c r="CX4" i="19"/>
  <c r="CX13" i="19"/>
  <c r="CX7" i="19"/>
  <c r="CX12" i="19"/>
  <c r="CX8" i="19"/>
  <c r="CX14" i="19"/>
  <c r="CX5" i="19"/>
  <c r="CV12" i="19"/>
  <c r="CW12" i="19"/>
  <c r="DA12" i="19"/>
  <c r="DB12" i="19"/>
  <c r="TK12" i="19"/>
  <c r="TL12" i="19"/>
  <c r="TM12" i="19"/>
  <c r="TN12" i="19"/>
  <c r="TO12" i="19"/>
  <c r="TP12" i="19"/>
  <c r="TQ12" i="19"/>
  <c r="TR12" i="19"/>
  <c r="TS12" i="19"/>
  <c r="TT12" i="19"/>
  <c r="TU12" i="19"/>
  <c r="TV12" i="19"/>
  <c r="TW12" i="19"/>
  <c r="TX12" i="19"/>
  <c r="TY12" i="19"/>
  <c r="TZ12" i="19"/>
  <c r="UA12" i="19"/>
  <c r="UB12" i="19"/>
  <c r="UC12" i="19"/>
  <c r="UD12" i="19"/>
  <c r="CV8" i="19"/>
  <c r="CW8" i="19"/>
  <c r="DA8" i="19"/>
  <c r="DB8" i="19"/>
  <c r="TK8" i="19"/>
  <c r="TL8" i="19"/>
  <c r="TM8" i="19"/>
  <c r="TN8" i="19"/>
  <c r="TO8" i="19"/>
  <c r="TP8" i="19"/>
  <c r="TQ8" i="19"/>
  <c r="TR8" i="19"/>
  <c r="TS8" i="19"/>
  <c r="TT8" i="19"/>
  <c r="TU8" i="19"/>
  <c r="TV8" i="19"/>
  <c r="TW8" i="19"/>
  <c r="TX8" i="19"/>
  <c r="TY8" i="19"/>
  <c r="TZ8" i="19"/>
  <c r="UA8" i="19"/>
  <c r="UB8" i="19"/>
  <c r="UC8" i="19"/>
  <c r="UD8" i="19"/>
  <c r="CV14" i="19"/>
  <c r="CW14" i="19"/>
  <c r="DA14" i="19"/>
  <c r="DB14" i="19"/>
  <c r="TK14" i="19"/>
  <c r="TL14" i="19"/>
  <c r="TM14" i="19"/>
  <c r="TN14" i="19"/>
  <c r="TO14" i="19"/>
  <c r="TP14" i="19"/>
  <c r="TQ14" i="19"/>
  <c r="TR14" i="19"/>
  <c r="TS14" i="19"/>
  <c r="TT14" i="19"/>
  <c r="TU14" i="19"/>
  <c r="TV14" i="19"/>
  <c r="TW14" i="19"/>
  <c r="TX14" i="19"/>
  <c r="TY14" i="19"/>
  <c r="TZ14" i="19"/>
  <c r="UA14" i="19"/>
  <c r="UB14" i="19"/>
  <c r="UC14" i="19"/>
  <c r="UD14" i="19"/>
  <c r="CV5" i="19"/>
  <c r="CW5" i="19"/>
  <c r="DA5" i="19"/>
  <c r="DB5" i="19"/>
  <c r="TK5" i="19"/>
  <c r="TL5" i="19"/>
  <c r="TM5" i="19"/>
  <c r="TN5" i="19"/>
  <c r="TO5" i="19"/>
  <c r="TP5" i="19"/>
  <c r="TQ5" i="19"/>
  <c r="TR5" i="19"/>
  <c r="TS5" i="19"/>
  <c r="TT5" i="19"/>
  <c r="TU5" i="19"/>
  <c r="TV5" i="19"/>
  <c r="TW5" i="19"/>
  <c r="TX5" i="19"/>
  <c r="TY5" i="19"/>
  <c r="TZ5" i="19"/>
  <c r="UA5" i="19"/>
  <c r="UB5" i="19"/>
  <c r="UC5" i="19"/>
  <c r="UD5" i="19"/>
  <c r="UD7" i="19"/>
  <c r="UC7" i="19"/>
  <c r="UB7" i="19"/>
  <c r="UA7" i="19"/>
  <c r="TZ7" i="19"/>
  <c r="TY7" i="19"/>
  <c r="TX7" i="19"/>
  <c r="TW7" i="19"/>
  <c r="TV7" i="19"/>
  <c r="TU7" i="19"/>
  <c r="TT7" i="19"/>
  <c r="TS7" i="19"/>
  <c r="TR7" i="19"/>
  <c r="TQ7" i="19"/>
  <c r="TP7" i="19"/>
  <c r="TO7" i="19"/>
  <c r="TN7" i="19"/>
  <c r="TM7" i="19"/>
  <c r="TL7" i="19"/>
  <c r="TK7" i="19"/>
  <c r="DB7" i="19"/>
  <c r="DA7" i="19"/>
  <c r="CW7" i="19"/>
  <c r="CV7" i="19"/>
  <c r="UD13" i="19"/>
  <c r="UC13" i="19"/>
  <c r="UB13" i="19"/>
  <c r="UA13" i="19"/>
  <c r="TZ13" i="19"/>
  <c r="TY13" i="19"/>
  <c r="TX13" i="19"/>
  <c r="TW13" i="19"/>
  <c r="TV13" i="19"/>
  <c r="TU13" i="19"/>
  <c r="TT13" i="19"/>
  <c r="TS13" i="19"/>
  <c r="TR13" i="19"/>
  <c r="TQ13" i="19"/>
  <c r="TP13" i="19"/>
  <c r="TO13" i="19"/>
  <c r="TN13" i="19"/>
  <c r="TM13" i="19"/>
  <c r="TL13" i="19"/>
  <c r="TK13" i="19"/>
  <c r="DB13" i="19"/>
  <c r="DA13" i="19"/>
  <c r="CW13" i="19"/>
  <c r="CV13" i="19"/>
  <c r="UD4" i="19"/>
  <c r="UC4" i="19"/>
  <c r="UB4" i="19"/>
  <c r="UA4" i="19"/>
  <c r="TZ4" i="19"/>
  <c r="TY4" i="19"/>
  <c r="TX4" i="19"/>
  <c r="TW4" i="19"/>
  <c r="TV4" i="19"/>
  <c r="TU4" i="19"/>
  <c r="TT4" i="19"/>
  <c r="TS4" i="19"/>
  <c r="TR4" i="19"/>
  <c r="TQ4" i="19"/>
  <c r="TP4" i="19"/>
  <c r="TO4" i="19"/>
  <c r="TN4" i="19"/>
  <c r="TM4" i="19"/>
  <c r="TL4" i="19"/>
  <c r="DB4" i="19"/>
  <c r="DA4" i="19"/>
  <c r="CW4" i="19"/>
  <c r="CV4" i="19"/>
  <c r="UD6" i="19"/>
  <c r="UC6" i="19"/>
  <c r="UB6" i="19"/>
  <c r="UA6" i="19"/>
  <c r="TZ6" i="19"/>
  <c r="TY6" i="19"/>
  <c r="TX6" i="19"/>
  <c r="TW6" i="19"/>
  <c r="TV6" i="19"/>
  <c r="TU6" i="19"/>
  <c r="TT6" i="19"/>
  <c r="TS6" i="19"/>
  <c r="TR6" i="19"/>
  <c r="TQ6" i="19"/>
  <c r="TP6" i="19"/>
  <c r="TO6" i="19"/>
  <c r="TN6" i="19"/>
  <c r="TM6" i="19"/>
  <c r="TL6" i="19"/>
  <c r="TK6" i="19"/>
  <c r="DB6" i="19"/>
  <c r="DA6" i="19"/>
  <c r="CW6" i="19"/>
  <c r="CV6" i="19"/>
  <c r="G13" i="21" l="1"/>
  <c r="G10" i="21"/>
  <c r="F13" i="21"/>
  <c r="F10" i="21"/>
  <c r="F16" i="21"/>
  <c r="F7" i="21"/>
  <c r="F20" i="21"/>
  <c r="F4" i="21"/>
  <c r="F18" i="21"/>
  <c r="F9" i="21"/>
  <c r="F6" i="21"/>
  <c r="G9" i="21"/>
  <c r="G6" i="21"/>
  <c r="G16" i="21"/>
  <c r="G7" i="21"/>
  <c r="G20" i="21"/>
  <c r="G4" i="19"/>
  <c r="G5" i="19"/>
  <c r="F5" i="19"/>
  <c r="F13" i="19"/>
  <c r="F6" i="19"/>
  <c r="G13" i="19"/>
  <c r="G6" i="19"/>
  <c r="G14" i="19"/>
  <c r="G12" i="19"/>
  <c r="F14" i="19"/>
  <c r="F12" i="19"/>
  <c r="F7" i="19"/>
  <c r="F4" i="19"/>
  <c r="G7" i="19"/>
  <c r="G8" i="19"/>
  <c r="F8" i="19"/>
  <c r="DC13" i="21"/>
  <c r="DC16" i="21"/>
  <c r="DC9" i="21"/>
  <c r="DC7" i="21"/>
  <c r="DC10" i="21"/>
  <c r="DC18" i="21"/>
  <c r="DC4" i="21"/>
  <c r="DC6" i="21"/>
  <c r="DC20" i="21"/>
  <c r="DC13" i="19"/>
  <c r="DC6" i="19"/>
  <c r="DC5" i="19"/>
  <c r="DC14" i="19"/>
  <c r="DC8" i="19"/>
  <c r="DC7" i="19"/>
  <c r="DC4" i="19"/>
  <c r="DC12" i="19"/>
  <c r="CZ7" i="19"/>
  <c r="CZ12" i="19"/>
  <c r="CZ14" i="19"/>
  <c r="I14" i="19" s="1"/>
  <c r="CZ4" i="19"/>
  <c r="I4" i="19" s="1"/>
  <c r="P6" i="21"/>
  <c r="DF6" i="21" s="1"/>
  <c r="UF20" i="21"/>
  <c r="UK20" i="21"/>
  <c r="CZ6" i="21"/>
  <c r="UL20" i="21"/>
  <c r="L20" i="21"/>
  <c r="DD20" i="21" s="1"/>
  <c r="UH9" i="21"/>
  <c r="UF13" i="21"/>
  <c r="UK13" i="21"/>
  <c r="P4" i="21"/>
  <c r="DF4" i="21" s="1"/>
  <c r="UI18" i="21"/>
  <c r="L6" i="21"/>
  <c r="DD6" i="21" s="1"/>
  <c r="P18" i="21"/>
  <c r="DF18" i="21" s="1"/>
  <c r="P20" i="21"/>
  <c r="DF20" i="21" s="1"/>
  <c r="UH20" i="21"/>
  <c r="N16" i="21"/>
  <c r="DE16" i="21" s="1"/>
  <c r="UF4" i="21"/>
  <c r="UI9" i="21"/>
  <c r="CZ5" i="19"/>
  <c r="I5" i="19" s="1"/>
  <c r="CZ13" i="19"/>
  <c r="I13" i="19" s="1"/>
  <c r="UF7" i="21"/>
  <c r="P10" i="21"/>
  <c r="DF10" i="21" s="1"/>
  <c r="CZ10" i="21"/>
  <c r="P16" i="21"/>
  <c r="DF16" i="21" s="1"/>
  <c r="UF16" i="21"/>
  <c r="CZ13" i="21"/>
  <c r="I13" i="21" s="1"/>
  <c r="UI6" i="21"/>
  <c r="CZ20" i="21"/>
  <c r="UK18" i="21"/>
  <c r="CZ4" i="21"/>
  <c r="UG18" i="21"/>
  <c r="UH18" i="21"/>
  <c r="UL18" i="21"/>
  <c r="UH7" i="21"/>
  <c r="UL6" i="21"/>
  <c r="UH13" i="21"/>
  <c r="N9" i="21"/>
  <c r="DE9" i="21" s="1"/>
  <c r="P9" i="21"/>
  <c r="DF9" i="21" s="1"/>
  <c r="N7" i="21"/>
  <c r="DE7" i="21" s="1"/>
  <c r="N6" i="21"/>
  <c r="DE6" i="21" s="1"/>
  <c r="UF6" i="21"/>
  <c r="UK6" i="21"/>
  <c r="UK9" i="21"/>
  <c r="L7" i="21"/>
  <c r="DD7" i="21" s="1"/>
  <c r="UL7" i="21"/>
  <c r="L10" i="21"/>
  <c r="DD10" i="21" s="1"/>
  <c r="UI10" i="21"/>
  <c r="UK10" i="21"/>
  <c r="CZ18" i="21"/>
  <c r="N20" i="21"/>
  <c r="DE20" i="21" s="1"/>
  <c r="UL16" i="21"/>
  <c r="N13" i="21"/>
  <c r="DE13" i="21" s="1"/>
  <c r="UK7" i="21"/>
  <c r="N10" i="21"/>
  <c r="DE10" i="21" s="1"/>
  <c r="UH10" i="21"/>
  <c r="UH6" i="21"/>
  <c r="UI20" i="21"/>
  <c r="UK16" i="21"/>
  <c r="UG4" i="21"/>
  <c r="UH4" i="21"/>
  <c r="CZ7" i="21"/>
  <c r="UL10" i="21"/>
  <c r="UH16" i="21"/>
  <c r="UI6" i="19"/>
  <c r="UI7" i="19"/>
  <c r="CZ8" i="19"/>
  <c r="UI12" i="19"/>
  <c r="UI4" i="19"/>
  <c r="UI5" i="19"/>
  <c r="UI14" i="19"/>
  <c r="UI13" i="19"/>
  <c r="UI8" i="19"/>
  <c r="CZ6" i="19"/>
  <c r="L13" i="21"/>
  <c r="DD13" i="21" s="1"/>
  <c r="UG10" i="21"/>
  <c r="UI13" i="21"/>
  <c r="UG7" i="21"/>
  <c r="UG16" i="21"/>
  <c r="UI4" i="21"/>
  <c r="UF9" i="21"/>
  <c r="J7" i="21"/>
  <c r="UI16" i="21"/>
  <c r="UI7" i="21"/>
  <c r="J10" i="21"/>
  <c r="UG20" i="21"/>
  <c r="L16" i="21"/>
  <c r="DD16" i="21" s="1"/>
  <c r="J13" i="21"/>
  <c r="J18" i="21"/>
  <c r="L18" i="21"/>
  <c r="DD18" i="21" s="1"/>
  <c r="UL13" i="21"/>
  <c r="UG9" i="21"/>
  <c r="J16" i="21"/>
  <c r="P13" i="21"/>
  <c r="DF13" i="21" s="1"/>
  <c r="CZ16" i="21"/>
  <c r="N4" i="21"/>
  <c r="DE4" i="21" s="1"/>
  <c r="L4" i="21"/>
  <c r="DD4" i="21" s="1"/>
  <c r="J4" i="21"/>
  <c r="CZ9" i="21"/>
  <c r="P7" i="21"/>
  <c r="DF7" i="21" s="1"/>
  <c r="UL4" i="21"/>
  <c r="UK4" i="21"/>
  <c r="UG13" i="21"/>
  <c r="UL9" i="21"/>
  <c r="L9" i="21"/>
  <c r="DD9" i="21" s="1"/>
  <c r="J9" i="21"/>
  <c r="UG6" i="21"/>
  <c r="UF10" i="21"/>
  <c r="UF18" i="21"/>
  <c r="J6" i="21"/>
  <c r="N18" i="21"/>
  <c r="DE18" i="21" s="1"/>
  <c r="J20" i="21"/>
  <c r="J6" i="19"/>
  <c r="N5" i="19"/>
  <c r="DE5" i="19" s="1"/>
  <c r="N6" i="19"/>
  <c r="DE6" i="19" s="1"/>
  <c r="N14" i="19"/>
  <c r="DE14" i="19" s="1"/>
  <c r="N13" i="19"/>
  <c r="DE13" i="19" s="1"/>
  <c r="N12" i="19"/>
  <c r="DE12" i="19" s="1"/>
  <c r="N7" i="19"/>
  <c r="DE7" i="19" s="1"/>
  <c r="N8" i="19"/>
  <c r="DE8" i="19" s="1"/>
  <c r="UK14" i="19"/>
  <c r="UH14" i="19"/>
  <c r="J5" i="19"/>
  <c r="K5" i="19" s="1"/>
  <c r="UF14" i="19"/>
  <c r="P8" i="19"/>
  <c r="DF8" i="19" s="1"/>
  <c r="UG8" i="19"/>
  <c r="UK5" i="19"/>
  <c r="P14" i="19"/>
  <c r="DF14" i="19" s="1"/>
  <c r="UH8" i="19"/>
  <c r="UG14" i="19"/>
  <c r="P12" i="19"/>
  <c r="DF12" i="19" s="1"/>
  <c r="UL5" i="19"/>
  <c r="UH5" i="19"/>
  <c r="UG5" i="19"/>
  <c r="UL14" i="19"/>
  <c r="J14" i="19"/>
  <c r="P5" i="19"/>
  <c r="DF5" i="19" s="1"/>
  <c r="UK8" i="19"/>
  <c r="UF8" i="19"/>
  <c r="UF5" i="19"/>
  <c r="UL8" i="19"/>
  <c r="UH12" i="19"/>
  <c r="UG12" i="19"/>
  <c r="UK12" i="19"/>
  <c r="UF12" i="19"/>
  <c r="L12" i="19"/>
  <c r="DD12" i="19" s="1"/>
  <c r="L8" i="19"/>
  <c r="DD8" i="19" s="1"/>
  <c r="J12" i="19"/>
  <c r="UL12" i="19"/>
  <c r="L14" i="19"/>
  <c r="DD14" i="19" s="1"/>
  <c r="J8" i="19"/>
  <c r="L5" i="19"/>
  <c r="DD5" i="19" s="1"/>
  <c r="UL7" i="19"/>
  <c r="UK7" i="19"/>
  <c r="P13" i="19"/>
  <c r="DF13" i="19" s="1"/>
  <c r="UF4" i="19"/>
  <c r="UK6" i="19"/>
  <c r="L6" i="19"/>
  <c r="DD6" i="19" s="1"/>
  <c r="UF13" i="19"/>
  <c r="UL4" i="19"/>
  <c r="P6" i="19"/>
  <c r="DF6" i="19" s="1"/>
  <c r="UG13" i="19"/>
  <c r="UL6" i="19"/>
  <c r="UL13" i="19"/>
  <c r="L7" i="19"/>
  <c r="DD7" i="19" s="1"/>
  <c r="UG4" i="19"/>
  <c r="UH4" i="19"/>
  <c r="UK13" i="19"/>
  <c r="P7" i="19"/>
  <c r="DF7" i="19" s="1"/>
  <c r="UF6" i="19"/>
  <c r="J7" i="19"/>
  <c r="UF7" i="19"/>
  <c r="UG6" i="19"/>
  <c r="UH6" i="19"/>
  <c r="J13" i="19"/>
  <c r="UG7" i="19"/>
  <c r="UH7" i="19"/>
  <c r="UH13" i="19"/>
  <c r="UK4" i="19"/>
  <c r="L13" i="19"/>
  <c r="DD13" i="19" s="1"/>
  <c r="H5" i="19" l="1"/>
  <c r="I4" i="21"/>
  <c r="I6" i="19"/>
  <c r="H6" i="19" s="1"/>
  <c r="H7" i="21"/>
  <c r="I10" i="21"/>
  <c r="H10" i="21" s="1"/>
  <c r="I18" i="21"/>
  <c r="I7" i="21"/>
  <c r="I16" i="21"/>
  <c r="H16" i="21" s="1"/>
  <c r="I9" i="21"/>
  <c r="H9" i="21" s="1"/>
  <c r="H4" i="21"/>
  <c r="H13" i="21"/>
  <c r="I20" i="21"/>
  <c r="H20" i="21" s="1"/>
  <c r="H18" i="21"/>
  <c r="I6" i="21"/>
  <c r="H6" i="21" s="1"/>
  <c r="I7" i="19"/>
  <c r="H7" i="19" s="1"/>
  <c r="I8" i="19"/>
  <c r="H8" i="19" s="1"/>
  <c r="I12" i="19"/>
  <c r="H12" i="19" s="1"/>
  <c r="H14" i="19"/>
  <c r="H13" i="19"/>
  <c r="H4" i="19"/>
  <c r="M5" i="19"/>
  <c r="UM6" i="21"/>
  <c r="UM13" i="21"/>
  <c r="UM7" i="19"/>
  <c r="UM16" i="21"/>
  <c r="UM5" i="19"/>
  <c r="UM4" i="21"/>
  <c r="UM18" i="21"/>
  <c r="UM20" i="21"/>
  <c r="UM7" i="21"/>
  <c r="UM9" i="21"/>
  <c r="UM10" i="21"/>
  <c r="UM8" i="19"/>
  <c r="UM6" i="19"/>
  <c r="UM12" i="19"/>
  <c r="UM13" i="19"/>
  <c r="UM4" i="19"/>
  <c r="UM14" i="19"/>
  <c r="O18" i="21"/>
  <c r="O4" i="21"/>
  <c r="O13" i="21"/>
  <c r="O6" i="21"/>
  <c r="O7" i="21"/>
  <c r="K10" i="21"/>
  <c r="M10" i="21" s="1"/>
  <c r="O20" i="21"/>
  <c r="O16" i="21"/>
  <c r="O9" i="21"/>
  <c r="O10" i="21"/>
  <c r="O7" i="19"/>
  <c r="O12" i="19"/>
  <c r="R12" i="19"/>
  <c r="T12" i="19" s="1"/>
  <c r="O6" i="19"/>
  <c r="O5" i="19"/>
  <c r="O13" i="19"/>
  <c r="O14" i="19"/>
  <c r="O8" i="19"/>
  <c r="UJ20" i="21"/>
  <c r="Q10" i="21"/>
  <c r="Q20" i="21"/>
  <c r="Q4" i="21"/>
  <c r="Q6" i="21"/>
  <c r="R7" i="21"/>
  <c r="T7" i="21" s="1"/>
  <c r="R18" i="21"/>
  <c r="T18" i="21" s="1"/>
  <c r="Q9" i="21"/>
  <c r="Q16" i="21"/>
  <c r="R10" i="21"/>
  <c r="T10" i="21" s="1"/>
  <c r="Q13" i="19"/>
  <c r="Q14" i="19"/>
  <c r="Q5" i="19"/>
  <c r="Q8" i="19"/>
  <c r="Q7" i="19"/>
  <c r="UJ10" i="21"/>
  <c r="UJ18" i="21"/>
  <c r="UJ5" i="19"/>
  <c r="UJ7" i="19"/>
  <c r="UJ4" i="21"/>
  <c r="UJ16" i="21"/>
  <c r="Q18" i="21"/>
  <c r="K13" i="21"/>
  <c r="M13" i="21" s="1"/>
  <c r="K7" i="21"/>
  <c r="M7" i="21" s="1"/>
  <c r="K18" i="21"/>
  <c r="M18" i="21" s="1"/>
  <c r="K7" i="19"/>
  <c r="M7" i="19" s="1"/>
  <c r="K13" i="19"/>
  <c r="M13" i="19" s="1"/>
  <c r="K14" i="19"/>
  <c r="M14" i="19" s="1"/>
  <c r="UJ7" i="21"/>
  <c r="UJ12" i="19"/>
  <c r="UJ4" i="19"/>
  <c r="UJ13" i="19"/>
  <c r="UJ8" i="19"/>
  <c r="UJ6" i="19"/>
  <c r="UJ14" i="19"/>
  <c r="K4" i="21"/>
  <c r="M4" i="21" s="1"/>
  <c r="UJ13" i="21"/>
  <c r="UJ6" i="21"/>
  <c r="K9" i="21"/>
  <c r="M9" i="21" s="1"/>
  <c r="Q7" i="21"/>
  <c r="UJ9" i="21"/>
  <c r="K20" i="21"/>
  <c r="M20" i="21" s="1"/>
  <c r="Q13" i="21"/>
  <c r="K6" i="21"/>
  <c r="M6" i="21" s="1"/>
  <c r="K16" i="21"/>
  <c r="M16" i="21" s="1"/>
  <c r="Q12" i="19"/>
  <c r="K12" i="19"/>
  <c r="M12" i="19" s="1"/>
  <c r="K8" i="19"/>
  <c r="M8" i="19" s="1"/>
  <c r="Q6" i="19"/>
  <c r="K6" i="19"/>
  <c r="M6" i="19" s="1"/>
  <c r="S7" i="21" l="1"/>
  <c r="S10" i="21"/>
  <c r="S18" i="21"/>
  <c r="S12" i="19"/>
  <c r="E10" i="21"/>
  <c r="E18" i="21"/>
  <c r="E7" i="21"/>
  <c r="R13" i="21"/>
  <c r="T13" i="21" s="1"/>
  <c r="R6" i="21"/>
  <c r="T6" i="21" s="1"/>
  <c r="R16" i="21"/>
  <c r="T16" i="21" s="1"/>
  <c r="R6" i="19"/>
  <c r="T6" i="19" s="1"/>
  <c r="R20" i="21"/>
  <c r="T20" i="21" s="1"/>
  <c r="R9" i="21"/>
  <c r="T9" i="21" s="1"/>
  <c r="R4" i="21"/>
  <c r="T4" i="21" s="1"/>
  <c r="E12" i="19"/>
  <c r="R8" i="19"/>
  <c r="T8" i="19" s="1"/>
  <c r="R14" i="19"/>
  <c r="T14" i="19" s="1"/>
  <c r="R5" i="19"/>
  <c r="T5" i="19" s="1"/>
  <c r="R13" i="19"/>
  <c r="T13" i="19" s="1"/>
  <c r="R7" i="19"/>
  <c r="T7" i="19" s="1"/>
  <c r="A18" i="21" l="1" a="1"/>
  <c r="A18" i="21" s="1"/>
  <c r="S16" i="21"/>
  <c r="S13" i="21"/>
  <c r="E4" i="21"/>
  <c r="S4" i="21"/>
  <c r="S9" i="21"/>
  <c r="S6" i="21"/>
  <c r="S20" i="21"/>
  <c r="S5" i="19"/>
  <c r="S13" i="19"/>
  <c r="E14" i="19"/>
  <c r="S14" i="19"/>
  <c r="S8" i="19"/>
  <c r="S6" i="19"/>
  <c r="E7" i="19"/>
  <c r="S7" i="19"/>
  <c r="E16" i="21"/>
  <c r="E6" i="21"/>
  <c r="E13" i="21"/>
  <c r="E20" i="21"/>
  <c r="E9" i="21"/>
  <c r="E6" i="19"/>
  <c r="E8" i="19"/>
  <c r="E13" i="19"/>
  <c r="E5" i="19"/>
  <c r="A12" i="21" l="1" a="1"/>
  <c r="A12" i="21" s="1"/>
  <c r="A14" i="21" a="1"/>
  <c r="A14" i="21" s="1"/>
  <c r="A11" i="21" a="1"/>
  <c r="A11" i="21" s="1"/>
  <c r="A5" i="21" a="1"/>
  <c r="A5" i="21" s="1"/>
  <c r="A21" i="21" a="1"/>
  <c r="A21" i="21" s="1"/>
  <c r="A10" i="21" a="1"/>
  <c r="A10" i="21" s="1"/>
  <c r="A6" i="21" a="1"/>
  <c r="A6" i="21" s="1"/>
  <c r="A4" i="21" a="1"/>
  <c r="A4" i="21" s="1"/>
  <c r="A13" i="21" a="1"/>
  <c r="A13" i="21" s="1"/>
  <c r="A20" i="21" a="1"/>
  <c r="A20" i="21" s="1"/>
  <c r="A9" i="21" a="1"/>
  <c r="A9" i="21" s="1"/>
  <c r="A8" i="21" a="1"/>
  <c r="A8" i="21" s="1"/>
  <c r="A16" i="21" a="1"/>
  <c r="A16" i="21" s="1"/>
  <c r="A7" i="21" a="1"/>
  <c r="A7" i="21" s="1"/>
  <c r="CY12" i="4"/>
  <c r="CY4" i="4"/>
  <c r="CY14" i="4"/>
  <c r="CY22" i="4"/>
  <c r="CY23" i="4"/>
  <c r="CY11" i="4"/>
  <c r="CY19" i="4"/>
  <c r="CY10" i="4"/>
  <c r="CY5" i="4"/>
  <c r="CX5" i="4"/>
  <c r="CU5" i="4"/>
  <c r="CU4" i="4"/>
  <c r="CU14" i="4"/>
  <c r="CU22" i="4"/>
  <c r="CU23" i="4"/>
  <c r="CU11" i="4"/>
  <c r="CU19" i="4"/>
  <c r="CU10" i="4"/>
  <c r="CU12" i="4"/>
  <c r="CT12" i="4"/>
  <c r="CR5" i="4"/>
  <c r="CR4" i="4"/>
  <c r="CR14" i="4"/>
  <c r="CR22" i="4"/>
  <c r="CR23" i="4"/>
  <c r="CR11" i="4"/>
  <c r="CR19" i="4"/>
  <c r="CR10" i="4"/>
  <c r="CR12" i="4"/>
  <c r="CQ12" i="4"/>
  <c r="CQ5" i="4"/>
  <c r="CQ4" i="4"/>
  <c r="CQ14" i="4"/>
  <c r="CQ22" i="4"/>
  <c r="CQ23" i="4"/>
  <c r="CQ11" i="4"/>
  <c r="CQ19" i="4"/>
  <c r="CQ10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CS10" i="4" l="1"/>
  <c r="CT10" i="4"/>
  <c r="CV10" i="4"/>
  <c r="CX10" i="4"/>
  <c r="CZ10" i="4"/>
  <c r="G10" i="4" l="1"/>
  <c r="I10" i="4"/>
  <c r="F10" i="4"/>
  <c r="R10" i="4"/>
  <c r="S10" i="4" s="1"/>
  <c r="T10" i="4"/>
  <c r="U10" i="4" s="1"/>
  <c r="N10" i="4"/>
  <c r="DB10" i="4" s="1"/>
  <c r="L10" i="4"/>
  <c r="J10" i="4"/>
  <c r="CW10" i="4"/>
  <c r="DA10" i="4" s="1"/>
  <c r="P10" i="4"/>
  <c r="DC10" i="4" s="1"/>
  <c r="CS19" i="4"/>
  <c r="CT19" i="4"/>
  <c r="CV19" i="4"/>
  <c r="CX19" i="4"/>
  <c r="CZ19" i="4"/>
  <c r="P19" i="4" s="1"/>
  <c r="DC19" i="4" s="1"/>
  <c r="CS22" i="4"/>
  <c r="CT22" i="4"/>
  <c r="CV22" i="4"/>
  <c r="CX22" i="4"/>
  <c r="CZ22" i="4"/>
  <c r="P22" i="4" s="1"/>
  <c r="DC22" i="4" s="1"/>
  <c r="G22" i="4" l="1"/>
  <c r="F22" i="4"/>
  <c r="I22" i="4"/>
  <c r="G19" i="4"/>
  <c r="I19" i="4"/>
  <c r="F19" i="4"/>
  <c r="H10" i="4"/>
  <c r="R19" i="4"/>
  <c r="S19" i="4" s="1"/>
  <c r="T19" i="4"/>
  <c r="U19" i="4" s="1"/>
  <c r="R22" i="4"/>
  <c r="S22" i="4" s="1"/>
  <c r="T22" i="4"/>
  <c r="U22" i="4" s="1"/>
  <c r="O10" i="4"/>
  <c r="V10" i="4"/>
  <c r="X10" i="4" s="1"/>
  <c r="N22" i="4"/>
  <c r="DB22" i="4" s="1"/>
  <c r="N19" i="4"/>
  <c r="DB19" i="4" s="1"/>
  <c r="K10" i="4"/>
  <c r="L22" i="4"/>
  <c r="J19" i="4"/>
  <c r="K19" i="4" s="1"/>
  <c r="J22" i="4"/>
  <c r="L19" i="4"/>
  <c r="Q19" i="4"/>
  <c r="Q22" i="4"/>
  <c r="M10" i="4"/>
  <c r="Q10" i="4"/>
  <c r="CW22" i="4"/>
  <c r="DA22" i="4" s="1"/>
  <c r="CW19" i="4"/>
  <c r="DA19" i="4" s="1"/>
  <c r="H19" i="4" l="1"/>
  <c r="A19" i="4" s="1" a="1"/>
  <c r="A19" i="4" s="1"/>
  <c r="H22" i="4"/>
  <c r="O19" i="4"/>
  <c r="V19" i="4"/>
  <c r="X19" i="4" s="1"/>
  <c r="O22" i="4"/>
  <c r="V22" i="4"/>
  <c r="X22" i="4" s="1"/>
  <c r="W10" i="4"/>
  <c r="K22" i="4"/>
  <c r="M19" i="4"/>
  <c r="M22" i="4"/>
  <c r="A22" i="4" l="1" a="1"/>
  <c r="A22" i="4" s="1"/>
  <c r="W22" i="4"/>
  <c r="W19" i="4"/>
  <c r="E10" i="4" l="1"/>
  <c r="E19" i="4"/>
  <c r="E22" i="4" l="1"/>
  <c r="CS4" i="4"/>
  <c r="CT4" i="4"/>
  <c r="CV4" i="4"/>
  <c r="CX4" i="4"/>
  <c r="CZ4" i="4"/>
  <c r="P4" i="4" s="1"/>
  <c r="DC4" i="4" s="1"/>
  <c r="CS14" i="4"/>
  <c r="CT14" i="4"/>
  <c r="CV14" i="4"/>
  <c r="CX14" i="4"/>
  <c r="CZ14" i="4"/>
  <c r="P14" i="4" s="1"/>
  <c r="DC14" i="4" s="1"/>
  <c r="CS5" i="4"/>
  <c r="CT5" i="4"/>
  <c r="CV5" i="4"/>
  <c r="CZ5" i="4"/>
  <c r="P5" i="4" s="1"/>
  <c r="DC5" i="4" s="1"/>
  <c r="CS23" i="4"/>
  <c r="CT23" i="4"/>
  <c r="CV23" i="4"/>
  <c r="CX23" i="4"/>
  <c r="CZ23" i="4"/>
  <c r="P23" i="4" s="1"/>
  <c r="DC23" i="4" s="1"/>
  <c r="CS11" i="4"/>
  <c r="CT11" i="4"/>
  <c r="CV11" i="4"/>
  <c r="CX11" i="4"/>
  <c r="CZ11" i="4"/>
  <c r="P11" i="4" s="1"/>
  <c r="DC11" i="4" s="1"/>
  <c r="CV12" i="4"/>
  <c r="CS12" i="4"/>
  <c r="G14" i="4" l="1"/>
  <c r="F14" i="4"/>
  <c r="I14" i="4"/>
  <c r="G5" i="4"/>
  <c r="F5" i="4"/>
  <c r="I5" i="4"/>
  <c r="G23" i="4"/>
  <c r="F23" i="4"/>
  <c r="I23" i="4"/>
  <c r="G11" i="4"/>
  <c r="F11" i="4"/>
  <c r="I11" i="4"/>
  <c r="G4" i="4"/>
  <c r="I4" i="4"/>
  <c r="F4" i="4"/>
  <c r="T14" i="4"/>
  <c r="U14" i="4" s="1"/>
  <c r="R14" i="4"/>
  <c r="S14" i="4" s="1"/>
  <c r="T4" i="4"/>
  <c r="U4" i="4" s="1"/>
  <c r="R4" i="4"/>
  <c r="S4" i="4" s="1"/>
  <c r="R11" i="4"/>
  <c r="S11" i="4" s="1"/>
  <c r="T11" i="4"/>
  <c r="U11" i="4" s="1"/>
  <c r="T5" i="4"/>
  <c r="U5" i="4" s="1"/>
  <c r="R5" i="4"/>
  <c r="S5" i="4" s="1"/>
  <c r="T23" i="4"/>
  <c r="U23" i="4" s="1"/>
  <c r="R23" i="4"/>
  <c r="S23" i="4" s="1"/>
  <c r="L12" i="4"/>
  <c r="N4" i="4"/>
  <c r="DB4" i="4" s="1"/>
  <c r="N11" i="4"/>
  <c r="DB11" i="4" s="1"/>
  <c r="N12" i="4"/>
  <c r="DB12" i="4" s="1"/>
  <c r="N23" i="4"/>
  <c r="DB23" i="4" s="1"/>
  <c r="N14" i="4"/>
  <c r="DB14" i="4" s="1"/>
  <c r="L5" i="4"/>
  <c r="M5" i="4" s="1"/>
  <c r="N5" i="4"/>
  <c r="DB5" i="4" s="1"/>
  <c r="J11" i="4"/>
  <c r="K11" i="4" s="1"/>
  <c r="L11" i="4"/>
  <c r="J12" i="4"/>
  <c r="L23" i="4"/>
  <c r="J23" i="4"/>
  <c r="K23" i="4" s="1"/>
  <c r="L14" i="4"/>
  <c r="J14" i="4"/>
  <c r="L4" i="4"/>
  <c r="J4" i="4"/>
  <c r="K4" i="4" s="1"/>
  <c r="J5" i="4"/>
  <c r="K5" i="4" s="1"/>
  <c r="Q11" i="4"/>
  <c r="Q23" i="4"/>
  <c r="Q5" i="4"/>
  <c r="Q4" i="4"/>
  <c r="Q14" i="4"/>
  <c r="CW23" i="4"/>
  <c r="DA23" i="4" s="1"/>
  <c r="CW14" i="4"/>
  <c r="DA14" i="4" s="1"/>
  <c r="CW4" i="4"/>
  <c r="DA4" i="4" s="1"/>
  <c r="CW12" i="4"/>
  <c r="CW5" i="4"/>
  <c r="DA5" i="4" s="1"/>
  <c r="CW11" i="4"/>
  <c r="DA11" i="4" s="1"/>
  <c r="H11" i="4" l="1"/>
  <c r="H5" i="4"/>
  <c r="H23" i="4"/>
  <c r="A23" i="4" s="1" a="1"/>
  <c r="A23" i="4" s="1"/>
  <c r="H4" i="4"/>
  <c r="H14" i="4"/>
  <c r="O5" i="4"/>
  <c r="O11" i="4"/>
  <c r="V11" i="4"/>
  <c r="X11" i="4" s="1"/>
  <c r="O4" i="4"/>
  <c r="V4" i="4"/>
  <c r="X4" i="4" s="1"/>
  <c r="O14" i="4"/>
  <c r="V14" i="4"/>
  <c r="X14" i="4" s="1"/>
  <c r="O23" i="4"/>
  <c r="V23" i="4"/>
  <c r="X23" i="4" s="1"/>
  <c r="O12" i="4"/>
  <c r="K14" i="4"/>
  <c r="M11" i="4"/>
  <c r="M12" i="4"/>
  <c r="M14" i="4"/>
  <c r="M4" i="4"/>
  <c r="M23" i="4"/>
  <c r="K12" i="4"/>
  <c r="CZ12" i="4"/>
  <c r="G12" i="4" s="1"/>
  <c r="CX12" i="4"/>
  <c r="F12" i="4" l="1"/>
  <c r="H12" i="4" s="1"/>
  <c r="I12" i="4"/>
  <c r="R12" i="4"/>
  <c r="S12" i="4" s="1"/>
  <c r="T12" i="4"/>
  <c r="U12" i="4" s="1"/>
  <c r="W11" i="4"/>
  <c r="W4" i="4"/>
  <c r="W23" i="4"/>
  <c r="W14" i="4"/>
  <c r="P12" i="4"/>
  <c r="DC12" i="4" s="1"/>
  <c r="DA12" i="4"/>
  <c r="V12" i="4" l="1"/>
  <c r="X12" i="4" s="1"/>
  <c r="Q12" i="4"/>
  <c r="W12" i="4" l="1"/>
  <c r="E11" i="4"/>
  <c r="E23" i="4" l="1"/>
  <c r="E12" i="4" l="1"/>
  <c r="E14" i="4" l="1"/>
  <c r="E4" i="4" l="1"/>
  <c r="V5" i="4" l="1"/>
  <c r="X5" i="4" s="1"/>
  <c r="W5" i="4" l="1"/>
  <c r="E5" i="4"/>
  <c r="A8" i="4" l="1" a="1"/>
  <c r="A8" i="4" s="1"/>
  <c r="A10" i="4" a="1"/>
  <c r="A10" i="4" s="1"/>
  <c r="A11" i="4" a="1"/>
  <c r="A11" i="4" s="1"/>
  <c r="A13" i="4" a="1"/>
  <c r="A13" i="4" s="1"/>
  <c r="A9" i="4" a="1"/>
  <c r="A9" i="4" s="1"/>
  <c r="A18" i="4" a="1"/>
  <c r="A18" i="4" s="1"/>
  <c r="A6" i="4" a="1"/>
  <c r="A6" i="4" s="1"/>
  <c r="A20" i="4" a="1"/>
  <c r="A20" i="4" s="1"/>
  <c r="A12" i="4" a="1"/>
  <c r="A12" i="4" s="1"/>
  <c r="A7" i="4" a="1"/>
  <c r="A7" i="4" s="1"/>
  <c r="A14" i="4" a="1"/>
  <c r="A14" i="4" s="1"/>
  <c r="A5" i="4" a="1"/>
  <c r="A5" i="4" s="1"/>
  <c r="A4" i="4" a="1"/>
  <c r="A4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DE4" i="19" s="1"/>
  <c r="P4" i="19"/>
  <c r="DF4" i="19" s="1"/>
  <c r="J4" i="19"/>
  <c r="K4" i="19" l="1"/>
  <c r="Q4" i="19"/>
  <c r="O4" i="19"/>
  <c r="L4" i="19"/>
  <c r="DD4" i="19" s="1"/>
  <c r="M4" i="19" l="1"/>
  <c r="R4" i="19"/>
  <c r="T4" i="19" s="1"/>
  <c r="E4" i="19" l="1"/>
  <c r="A15" i="19" s="1" a="1"/>
  <c r="A15" i="19" s="1"/>
  <c r="S4" i="19"/>
  <c r="A24" i="19" l="1" a="1"/>
  <c r="A24" i="19" s="1"/>
  <c r="A9" i="19" a="1"/>
  <c r="A9" i="19" s="1"/>
  <c r="A10" i="19" a="1"/>
  <c r="A10" i="19" s="1"/>
  <c r="A16" i="19" a="1"/>
  <c r="A16" i="19" s="1"/>
  <c r="A14" i="19" a="1"/>
  <c r="A14" i="19" s="1"/>
  <c r="A4" i="19" a="1"/>
  <c r="A4" i="19" s="1"/>
  <c r="A22" i="19" a="1"/>
  <c r="A22" i="19" s="1"/>
  <c r="A17" i="19" a="1"/>
  <c r="A17" i="19" s="1"/>
  <c r="A11" i="19" a="1"/>
  <c r="A11" i="19" s="1"/>
  <c r="A12" i="19" a="1"/>
  <c r="A12" i="19" s="1"/>
  <c r="A6" i="19" a="1"/>
  <c r="A6" i="19" s="1"/>
  <c r="A8" i="19" a="1"/>
  <c r="A8" i="19" s="1"/>
  <c r="A7" i="19" a="1"/>
  <c r="A7" i="19" s="1"/>
  <c r="A5" i="19" a="1"/>
  <c r="A5" i="19" s="1"/>
  <c r="A13" i="19" a="1"/>
  <c r="A13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  <c r="N4" i="26"/>
  <c r="DE4" i="26" s="1"/>
  <c r="P4" i="26"/>
  <c r="DF4" i="26" l="1"/>
  <c r="Q4" i="26"/>
  <c r="F4" i="26"/>
  <c r="G4" i="26"/>
  <c r="I4" i="26"/>
  <c r="J4" i="26"/>
  <c r="O4" i="26"/>
  <c r="L4" i="26"/>
  <c r="DD4" i="26" s="1"/>
  <c r="R4" i="26" s="1"/>
  <c r="T4" i="26" s="1"/>
  <c r="H4" i="26" l="1"/>
  <c r="S4" i="26"/>
  <c r="K4" i="26"/>
  <c r="M4" i="26" s="1"/>
  <c r="E4" i="26" s="1"/>
  <c r="A8" i="26" l="1" a="1"/>
  <c r="A8" i="26" s="1"/>
  <c r="A9" i="26" a="1"/>
  <c r="A9" i="26" s="1"/>
  <c r="A7" i="26" a="1"/>
  <c r="A7" i="26" s="1"/>
  <c r="A5" i="26" a="1"/>
  <c r="A5" i="26" s="1"/>
  <c r="A6" i="26" a="1"/>
  <c r="A6" i="26" s="1"/>
  <c r="A4" i="26" a="1"/>
  <c r="A4" i="26" s="1"/>
  <c r="D30" i="11" l="1"/>
  <c r="C26" i="11"/>
  <c r="C32" i="11"/>
  <c r="D31" i="11"/>
  <c r="C30" i="11"/>
  <c r="D32" i="11"/>
  <c r="D26" i="11"/>
  <c r="D27" i="11"/>
  <c r="C33" i="11"/>
  <c r="C31" i="11"/>
  <c r="C29" i="11"/>
  <c r="D33" i="11"/>
  <c r="D29" i="11"/>
  <c r="D28" i="11"/>
  <c r="C28" i="11"/>
  <c r="C27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<sst xmlns="http://schemas.openxmlformats.org/spreadsheetml/2006/main" count="6073" uniqueCount="257">
  <si>
    <t>Province</t>
  </si>
  <si>
    <t>Rank</t>
  </si>
  <si>
    <t>Total Points</t>
  </si>
  <si>
    <t>ON</t>
  </si>
  <si>
    <t>SOEHN, Keegan</t>
  </si>
  <si>
    <t>AB</t>
  </si>
  <si>
    <t>BC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</si>
  <si>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</si>
  <si>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</si>
  <si>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</si>
  <si>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</si>
  <si>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</si>
  <si>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</si>
  <si>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</si>
  <si>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</si>
  <si>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</si>
  <si>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</si>
  <si>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</si>
  <si>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</si>
  <si>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</si>
  <si>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</si>
  <si>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</si>
  <si>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</si>
  <si>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</si>
  <si>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</si>
  <si>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</si>
  <si>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TAM, Rachel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</si>
  <si>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</si>
  <si>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</si>
  <si>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</si>
  <si>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</si>
  <si>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</si>
  <si>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</si>
  <si>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</si>
  <si>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</si>
  <si>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</si>
  <si>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</si>
  <si>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</si>
  <si>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</si>
  <si>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</si>
  <si>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</si>
  <si>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</si>
  <si>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</si>
  <si>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</si>
  <si>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</si>
  <si>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</si>
  <si>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</si>
  <si>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</si>
  <si>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</si>
  <si>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</si>
  <si>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</si>
  <si>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</si>
  <si>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</si>
  <si>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</si>
  <si>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</si>
  <si>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</si>
  <si>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</si>
  <si>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</si>
  <si>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</si>
  <si>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</si>
  <si>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</si>
  <si>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</si>
  <si>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</si>
  <si>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</si>
  <si>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</si>
  <si>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</si>
  <si>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</si>
  <si>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</si>
  <si>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</si>
  <si>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</si>
  <si>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</si>
  <si>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</si>
  <si>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</si>
  <si>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</si>
  <si>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</si>
  <si>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</si>
  <si>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</si>
  <si>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</si>
  <si>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</si>
  <si>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</si>
  <si>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</si>
  <si>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BROWN, Hannah</t>
  </si>
  <si>
    <t>ZUREK, Nolan</t>
  </si>
  <si>
    <t>Worlds Eligible</t>
  </si>
  <si>
    <t>DODD, Gavin</t>
  </si>
  <si>
    <t>PARHAR, Jasmine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</si>
  <si>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</si>
  <si>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</si>
  <si>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</si>
  <si>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</si>
  <si>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</si>
  <si>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</si>
  <si>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</si>
  <si>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</si>
  <si>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</si>
  <si>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</si>
  <si>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</si>
  <si>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</si>
  <si>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</si>
  <si>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</si>
  <si>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</si>
  <si>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</si>
  <si>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</si>
  <si>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</si>
  <si>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</si>
  <si>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</si>
  <si>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</si>
  <si>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</si>
  <si>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</si>
  <si>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</si>
  <si>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</si>
  <si>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</si>
  <si>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</si>
  <si>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</si>
  <si>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</si>
  <si>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</si>
  <si>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</si>
  <si>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</si>
  <si>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</si>
  <si>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NOGA-BARD, Kasha</t>
  </si>
  <si>
    <t>THOMPSON, Justin</t>
  </si>
  <si>
    <t>DYKMAN, Matvey</t>
  </si>
  <si>
    <t>NEUFELD, Simon</t>
  </si>
  <si>
    <t>CLOUTIER, Étienne</t>
  </si>
  <si>
    <t>ANAKA, Ashley</t>
  </si>
  <si>
    <t>BC/ON</t>
  </si>
  <si>
    <t>ON/AB</t>
  </si>
  <si>
    <t>SYN</t>
  </si>
  <si>
    <t>Vol 2 SYN</t>
  </si>
  <si>
    <t>Vol 1 SYN</t>
  </si>
  <si>
    <t>Final SYN</t>
  </si>
  <si>
    <t>Semifinal SYN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</si>
  <si>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</si>
  <si>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</si>
  <si>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</si>
  <si>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</si>
  <si>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</si>
  <si>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</si>
  <si>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</si>
  <si>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</si>
  <si>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</si>
  <si>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</si>
  <si>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</si>
  <si>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</si>
  <si>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</si>
  <si>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</si>
  <si>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</si>
  <si>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</si>
  <si>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BOWDITCH, Courtney</t>
  </si>
  <si>
    <t>MB</t>
  </si>
  <si>
    <t>MANCINI, Michael</t>
  </si>
  <si>
    <t>BIANCHET, Anthony</t>
  </si>
  <si>
    <t>IBACH, Sam</t>
  </si>
  <si>
    <t>2nd Best Routine</t>
  </si>
  <si>
    <t>JAMES, Roshni</t>
  </si>
  <si>
    <t>ROY, Anne-Jolie</t>
  </si>
  <si>
    <t>MATTHEWS, Jared</t>
  </si>
  <si>
    <t>WILL, Rebecca</t>
  </si>
  <si>
    <t>THOMPSON, Derek</t>
  </si>
  <si>
    <t>VIAU, Nathan</t>
  </si>
  <si>
    <t>MALLAIS, Rylan</t>
  </si>
  <si>
    <t>DION, Amélia</t>
  </si>
  <si>
    <t>LOVELL-SCHMIDT, Sydney</t>
  </si>
  <si>
    <t>2004/2006</t>
  </si>
  <si>
    <t>2004/2001</t>
  </si>
  <si>
    <t>NL/NB</t>
  </si>
  <si>
    <t>EVSTIGNEEV &amp; RICHARD</t>
  </si>
  <si>
    <t>ADJEMIAN, Alexan</t>
  </si>
  <si>
    <t>QC/BC</t>
  </si>
  <si>
    <t>2001/1998</t>
  </si>
  <si>
    <t>FLYNN &amp; TAM</t>
  </si>
  <si>
    <t>2001/1992</t>
  </si>
  <si>
    <t>QC/AB</t>
  </si>
  <si>
    <t>AUBIN &amp; SOEHN</t>
  </si>
  <si>
    <t>2004/2003</t>
  </si>
  <si>
    <t>NEUFELD &amp; ZUREK</t>
  </si>
  <si>
    <t>JACKSON, Claire</t>
  </si>
  <si>
    <t>PINSK, Benjamin</t>
  </si>
  <si>
    <t>MCCONNELL, Jocelyn</t>
  </si>
  <si>
    <t>MCLEAN, Declan</t>
  </si>
  <si>
    <t>COLLINSON, Brody</t>
  </si>
  <si>
    <t>CANUEL, Victor</t>
  </si>
  <si>
    <t>COUTURE, Joey</t>
  </si>
  <si>
    <t>2006/2005</t>
  </si>
  <si>
    <t>ADJEMIAN &amp; CLOUTIER</t>
  </si>
  <si>
    <t>CYMAN, Cody</t>
  </si>
  <si>
    <t>HARBO, Owen</t>
  </si>
  <si>
    <t>KUZNAK, Sienna</t>
  </si>
  <si>
    <t>2024 World Cup AZE (Feb 24)</t>
  </si>
  <si>
    <t>2024 World Cup AZE (Feb 25)</t>
  </si>
  <si>
    <t>2024 World Cup GER (Mar 23)</t>
  </si>
  <si>
    <t>2024 World Cup GER (Mar 22)</t>
  </si>
  <si>
    <t>2024 World Cup GER (Mar 24)</t>
  </si>
  <si>
    <t>2024 Elite Canada</t>
  </si>
  <si>
    <t>KOOMAN, Spencer</t>
  </si>
  <si>
    <t>SMITH, Haiden</t>
  </si>
  <si>
    <t>BLAIS, Ben</t>
  </si>
  <si>
    <t>BC/AB</t>
  </si>
  <si>
    <t>DODD &amp; SOEHN</t>
  </si>
  <si>
    <t>CLOUTIER &amp; VIAU</t>
  </si>
  <si>
    <t>2005/2006</t>
  </si>
  <si>
    <t>2008/2003</t>
  </si>
  <si>
    <t>GIBBS &amp; ZUREK</t>
  </si>
  <si>
    <t>2007/2004</t>
  </si>
  <si>
    <t>D'HONDT &amp; MEYER</t>
  </si>
  <si>
    <t>CYMAN &amp; KOOMAN</t>
  </si>
  <si>
    <t>2007/2002</t>
  </si>
  <si>
    <t>ON/QC</t>
  </si>
  <si>
    <t>BONNE &amp; ROY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</si>
  <si>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</si>
  <si>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</si>
  <si>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</si>
  <si>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</si>
  <si>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</si>
  <si>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</si>
  <si>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</si>
  <si>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</si>
  <si>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</si>
  <si>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</si>
  <si>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</si>
  <si>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</si>
  <si>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>2024 Pacific Rim (April 23)</t>
  </si>
  <si>
    <t>2024 Pan Am [Club] Championships (May 19)</t>
  </si>
  <si>
    <t>2024 Pan Am Championships (May 19)</t>
  </si>
  <si>
    <t>2024 Pan Am Club Championships (May 19)</t>
  </si>
  <si>
    <t>2024 Pan Am Championships [Semifinal=Team Final] (May 19)</t>
  </si>
  <si>
    <t>BONNE &amp; SOEHN</t>
  </si>
  <si>
    <t>AB/NL</t>
  </si>
  <si>
    <t>CYMAN &amp; EVSTIGNEEV</t>
  </si>
  <si>
    <t>JAMES &amp; PINNOCK</t>
  </si>
  <si>
    <t>2006/2004</t>
  </si>
  <si>
    <t>LEPORÉ &amp; LEE-MCMEEKEN</t>
  </si>
  <si>
    <t>2024 Nationals</t>
  </si>
  <si>
    <t>COLLINSON &amp; RICHARD</t>
  </si>
  <si>
    <t>ON/NB</t>
  </si>
  <si>
    <t>2005/2001</t>
  </si>
  <si>
    <t>LEUNG &amp; SMITH</t>
  </si>
  <si>
    <t>BERGER, Ophélie</t>
  </si>
  <si>
    <t>CHRISTIE, Emily</t>
  </si>
  <si>
    <t>MATHIEU, Jean</t>
  </si>
  <si>
    <t>2024 World Cup SUI (Jun 29)</t>
  </si>
  <si>
    <t>CLOUTIER &amp; DODD</t>
  </si>
  <si>
    <t>2005/2003</t>
  </si>
  <si>
    <t>NOGA-BARD &amp; TAM</t>
  </si>
  <si>
    <t>2024 World Cup POR (July 7)</t>
  </si>
  <si>
    <t>2024 Coimbra Gym Fest (July 7)</t>
  </si>
  <si>
    <t>AUBIN &amp; DODD</t>
  </si>
  <si>
    <t>2003/1992</t>
  </si>
  <si>
    <t>2001/2003</t>
  </si>
  <si>
    <t>2004/2007</t>
  </si>
  <si>
    <t>BONNE &amp; CORRIVEAU</t>
  </si>
  <si>
    <t>2024 Olympic Games (Aug 2)</t>
  </si>
  <si>
    <t>2024 3rd Domestic Trials</t>
  </si>
  <si>
    <t>2024 3rd Domestic Trial</t>
  </si>
  <si>
    <t>PINNOCK, Liana</t>
  </si>
  <si>
    <t>SARTISON, Torrance</t>
  </si>
  <si>
    <t>PEPPER, Nix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</si>
</sst>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theme="0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8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7" fillId="12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164" fontId="15" fillId="15" borderId="0" xfId="0" applyNumberFormat="1" applyFont="1" applyFill="1" applyAlignment="1" applyProtection="1">
      <alignment horizontal="center"/>
      <protection locked="0"/>
    </xf>
    <xf numFmtId="164" fontId="1" fillId="16" borderId="0" xfId="0" applyNumberFormat="1" applyFont="1" applyFill="1" applyAlignment="1" applyProtection="1">
      <alignment horizontal="center"/>
      <protection locked="0"/>
    </xf>
    <xf numFmtId="164" fontId="19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8" fillId="19" borderId="0" xfId="0" applyNumberFormat="1" applyFont="1" applyFill="1" applyAlignment="1" applyProtection="1">
      <alignment horizontal="center"/>
      <protection locked="0"/>
    </xf>
    <xf numFmtId="164" fontId="18" fillId="20" borderId="0" xfId="0" applyNumberFormat="1" applyFont="1" applyFill="1" applyAlignment="1" applyProtection="1">
      <alignment horizontal="center"/>
      <protection locked="0"/>
    </xf>
    <xf numFmtId="164" fontId="9" fillId="21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5" fillId="2" borderId="1" xfId="0" applyNumberFormat="1" applyFont="1" applyFill="1" applyBorder="1" applyAlignment="1" applyProtection="1">
      <alignment horizontal="left"/>
      <protection locked="0"/>
    </xf>
    <xf numFmtId="0" fontId="10" fillId="22" borderId="0" xfId="0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2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793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63</xdr:row>
          <xdr:rowOff>12700</xdr:rowOff>
        </xdr:from>
        <xdr:to>
          <xdr:col>4</xdr:col>
          <xdr:colOff>495300</xdr:colOff>
          <xdr:row>63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37</v>
      </c>
      <c r="B1" t="s">
        <v>1</v>
      </c>
      <c r="C1" t="s">
        <v>39</v>
      </c>
      <c r="D1" s="36" t="s">
        <v>11</v>
      </c>
    </row>
    <row r="2" spans="1:6" x14ac:dyDescent="0.2">
      <c r="A2" s="6" t="s">
        <v>38</v>
      </c>
      <c r="B2" s="6">
        <v>1</v>
      </c>
      <c r="C2" s="6" t="str">
        <f>IF(B2&gt;MAX('TRA-M'!A:A),"",INDEX('TRA-M'!B:B,MATCH(B2,'TRA-M'!A:A,0)))</f>
        <v>SOEHN, Keegan</v>
      </c>
      <c r="D2" s="14" t="str">
        <f>IF(B2&gt;MAX('TRA-M'!A:A),"",INDEX('TRA-M'!H:H,MATCH(B2,'TRA-M'!A:A,0)))</f>
        <v>Excellence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AUBIN, Rémi</v>
      </c>
      <c r="D3" s="14" t="str">
        <f>IF(B3&gt;MAX('TRA-M'!A:A),"",INDEX('TRA-M'!H:H,MATCH(B3,'TRA-M'!A:A,0)))</f>
        <v>Merit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DODD, Gavin</v>
      </c>
      <c r="D4" s="14" t="str">
        <f>IF(B4&gt;MAX('TRA-M'!A:A),"",INDEX('TRA-M'!H:H,MATCH(B4,'TRA-M'!A:A,0)))</f>
        <v>Excellence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ADJEMIAN, Alexan</v>
      </c>
      <c r="D5" s="14" t="str">
        <f>IF(B5&gt;MAX('TRA-M'!A:A),"",INDEX('TRA-M'!H:H,MATCH(B5,'TRA-M'!A:A,0)))</f>
        <v>Excellence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CLOUTIER, Étienne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MCLEAN, Declan</v>
      </c>
      <c r="D7" s="14" t="str">
        <f>IF(B7&gt;MAX('TRA-M'!A:A),"",INDEX('TRA-M'!H:H,MATCH(B7,'TRA-M'!A:A,0)))</f>
        <v>National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DON, Alexander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RICHARD, Dexter</v>
      </c>
      <c r="D9" s="14" t="str">
        <f>IF(B9&gt;MAX('TRA-M'!A:A),"",INDEX('TRA-M'!H:H,MATCH(B9,'TRA-M'!A:A,0)))</f>
        <v>National Team</v>
      </c>
    </row>
    <row r="10" spans="1:6" x14ac:dyDescent="0.2">
      <c r="A10" s="7" t="s">
        <v>41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TAM, Rachel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MILETTE, Sarah</v>
      </c>
      <c r="D12" s="13" t="str">
        <f>IF(B4&gt;MAX('TRA-W'!A:A),"",INDEX('TRA-W'!H:H,MATCH(B4,'TRA-W'!A:A,0)))</f>
        <v>Excellence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BONNE, Rielle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FLYNN, Gabby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SOEHN, Kalena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CORRIVEAU, Mélina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NOGA-BARD, Kasha</v>
      </c>
      <c r="D17" s="13" t="str">
        <f>IF(B9&gt;MAX('TRA-W'!A:A),"",INDEX('TRA-W'!H:H,MATCH(B9,'TRA-W'!A:A,0)))</f>
        <v>National Team</v>
      </c>
    </row>
    <row r="18" spans="1:4" x14ac:dyDescent="0.2">
      <c r="A18" s="6" t="s">
        <v>42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DODD &amp; SOEHN</v>
      </c>
      <c r="D19" s="14" t="str">
        <f>IF(B3&gt;MAX('SYN-M'!A:A),"",INDEX('SYN-M'!H:H,MATCH(B3,'SYN-M'!A:A,0)))</f>
        <v>National Team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CLOUTIER &amp; VIAU</v>
      </c>
      <c r="D20" s="14" t="str">
        <f>IF(B4&gt;MAX('SYN-M'!A:A),"",INDEX('SYN-M'!H:H,MATCH(B4,'SYN-M'!A:A,0)))</f>
        <v>No DD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EVSTIGNEEV &amp; RICHARD</v>
      </c>
      <c r="D21" s="14" t="str">
        <f>IF(B5&gt;MAX('SYN-M'!A:A),"",INDEX('SYN-M'!H:H,MATCH(B5,'SYN-M'!A:A,0)))</f>
        <v>No DD</v>
      </c>
    </row>
    <row r="22" spans="1:4" x14ac:dyDescent="0.2">
      <c r="A22" s="7" t="s">
        <v>43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JAMES &amp; NOGA-BARD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National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FLYNN &amp; TAM</v>
      </c>
      <c r="D25" s="13" t="str">
        <f>IF(B5&gt;MAX('SYN-W'!A:A),"",INDEX('SYN-W'!H:H,MATCH(B5,'SYN-W'!A:A,0)))</f>
        <v>Excellence</v>
      </c>
    </row>
    <row r="26" spans="1:4" x14ac:dyDescent="0.2">
      <c r="A26" s="6" t="s">
        <v>44</v>
      </c>
      <c r="B26" s="6">
        <v>1</v>
      </c>
      <c r="C26" s="6" t="str">
        <f>IF(B2&gt;MAX('TUM-M'!A:A),"",INDEX('TUM-M'!B:B,MATCH(B2,'TUM-M'!A:A,0)))</f>
        <v>MATTHEWS, Jared</v>
      </c>
      <c r="D26" s="14" t="str">
        <f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>IF(B3&gt;MAX('TUM-M'!A:A),"",INDEX('TUM-M'!B:B,MATCH(B3,'TUM-M'!A:A,0)))</f>
        <v>CANUEL, Victor</v>
      </c>
      <c r="D27" s="14" t="str">
        <f>IF(B3&gt;MAX('TUM-M'!A:A),"",INDEX('TUM-M'!H:H,MATCH(B3,'TUM-M'!A:A,0)))</f>
        <v>Merit</v>
      </c>
    </row>
    <row r="28" spans="1:4" x14ac:dyDescent="0.2">
      <c r="A28" s="6"/>
      <c r="B28" s="6">
        <v>3</v>
      </c>
      <c r="C28" s="6" t="str">
        <f>IF(B4&gt;MAX('TUM-M'!A:A),"",INDEX('TUM-M'!B:B,MATCH(B4,'TUM-M'!A:A,0)))</f>
        <v>NEUFELD, Simon</v>
      </c>
      <c r="D28" s="14" t="str">
        <f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>IF(B5&gt;MAX('TUM-M'!A:A),"",INDEX('TUM-M'!B:B,MATCH(B5,'TUM-M'!A:A,0)))</f>
        <v>THOMPSON, Justin</v>
      </c>
      <c r="D29" s="14" t="str">
        <f>IF(B5&gt;MAX('TUM-M'!A:A),"",INDEX('TUM-M'!H:H,MATCH(B5,'TUM-M'!A:A,0)))</f>
        <v>National Team</v>
      </c>
    </row>
    <row r="30" spans="1:4" x14ac:dyDescent="0.2">
      <c r="A30" s="6"/>
      <c r="B30" s="6">
        <v>5</v>
      </c>
      <c r="C30" s="6" t="str">
        <f>IF(B6&gt;MAX('TUM-M'!A:A),"",INDEX('TUM-M'!B:B,MATCH(B6,'TUM-M'!A:A,0)))</f>
        <v>PEDERSEN, Mitchel</v>
      </c>
      <c r="D30" s="14" t="str">
        <f>IF(B6&gt;MAX('TUM-M'!A:A),"",INDEX('TUM-M'!H:H,MATCH(B6,'TUM-M'!A:A,0)))</f>
        <v>National Team</v>
      </c>
    </row>
    <row r="31" spans="1:4" x14ac:dyDescent="0.2">
      <c r="A31" s="6"/>
      <c r="B31" s="6">
        <v>6</v>
      </c>
      <c r="C31" s="6" t="str">
        <f>IF(B7&gt;MAX('TUM-M'!A:A),"",INDEX('TUM-M'!B:B,MATCH(B7,'TUM-M'!A:A,0)))</f>
        <v>STANNARD, Adam</v>
      </c>
      <c r="D31" s="14" t="str">
        <f>IF(B7&gt;MAX('TUM-M'!A:A),"",INDEX('TUM-M'!H:H,MATCH(B7,'TUM-M'!A:A,0)))</f>
        <v>Worlds Team</v>
      </c>
    </row>
    <row r="32" spans="1:4" hidden="1" x14ac:dyDescent="0.2">
      <c r="A32" s="6"/>
      <c r="B32" s="6">
        <v>7</v>
      </c>
      <c r="C32" s="6" t="str">
        <f>IF(B8&gt;MAX('TUM-M'!A:A),"",INDEX('TUM-M'!B:B,MATCH(B8,'TUM-M'!A:A,0)))</f>
        <v/>
      </c>
      <c r="D32" s="14" t="str">
        <f>IF(B8&gt;MAX('TUM-M'!A:A),"",INDEX('TUM-M'!H:H,MATCH(B8,'TUM-M'!A:A,0)))</f>
        <v/>
      </c>
    </row>
    <row r="33" spans="1:4" hidden="1" x14ac:dyDescent="0.2">
      <c r="A33" s="6"/>
      <c r="B33" s="6">
        <v>8</v>
      </c>
      <c r="C33" s="6" t="str">
        <f>IF(B9&gt;MAX('TUM-M'!A:A),"",INDEX('TUM-M'!B:B,MATCH(B9,'TUM-M'!A:A,0)))</f>
        <v/>
      </c>
      <c r="D33" s="14" t="str">
        <f>IF(B9&gt;MAX('TUM-M'!A:A),"",INDEX('TUM-M'!H:H,MATCH(B9,'TUM-M'!A:A,0)))</f>
        <v/>
      </c>
    </row>
    <row r="34" spans="1:4" x14ac:dyDescent="0.2">
      <c r="A34" s="7" t="s">
        <v>45</v>
      </c>
      <c r="B34" s="7">
        <v>1</v>
      </c>
      <c r="C34" s="7" t="str">
        <f>IF(B2&gt;MAX('TUM-W'!A:A),"",INDEX('TUM-W'!B:B,MATCH(B2,'TUM-W'!A:A,0)))</f>
        <v>BERGER, Ophélie</v>
      </c>
      <c r="D34" s="13" t="str">
        <f>IF(B2&gt;MAX('TUM-W'!A:A),"",INDEX('TUM-W'!H:H,MATCH(B2,'TUM-W'!A:A,0)))</f>
        <v>Worlds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PILLINGER, Taylor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JACKSON, Claire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PECK, Rachel</v>
      </c>
      <c r="D37" s="13" t="str">
        <f>IF(B5&gt;MAX('TUM-W'!A:A),"",INDEX('TUM-W'!H:H,MATCH(B5,'TUM-W'!A:A,0)))</f>
        <v>National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SARTISON, Torrance</v>
      </c>
      <c r="D38" s="13" t="str">
        <f>IF(B6&gt;MAX('TUM-W'!A:A),"",INDEX('TUM-W'!H:H,MATCH(B6,'TUM-W'!A:A,0)))</f>
        <v>National Team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IBACH, Sam</v>
      </c>
      <c r="D39" s="13" t="str">
        <f>IF(B7&gt;MAX('TUM-W'!A:A),"",INDEX('TUM-W'!H:H,MATCH(B7,'TUM-W'!A:A,0)))</f>
        <v>National Team</v>
      </c>
    </row>
    <row r="40" spans="1:4" x14ac:dyDescent="0.2">
      <c r="A40" s="7"/>
      <c r="B40" s="7">
        <v>7</v>
      </c>
      <c r="C40" s="7" t="str">
        <f>IF(B8&gt;MAX('TUM-W'!A:A),"",INDEX('TUM-W'!B:B,MATCH(B8,'TUM-W'!A:A,0)))</f>
        <v>DALGETTY, McKayla</v>
      </c>
      <c r="D40" s="13" t="str">
        <f>IF(B8&gt;MAX('TUM-W'!A:A),"",INDEX('TUM-W'!H:H,MATCH(B8,'TUM-W'!A:A,0)))</f>
        <v>National Team</v>
      </c>
    </row>
    <row r="41" spans="1:4" x14ac:dyDescent="0.2">
      <c r="A41" s="7"/>
      <c r="B41" s="7">
        <v>8</v>
      </c>
      <c r="C41" s="7" t="str">
        <f>IF(B9&gt;MAX('TUM-W'!A:A),"",INDEX('TUM-W'!B:B,MATCH(B9,'TUM-W'!A:A,0)))</f>
        <v>MOORE, Sara</v>
      </c>
      <c r="D41" s="13" t="str">
        <f>IF(B9&gt;MAX('TUM-W'!A:A),"",INDEX('TUM-W'!H:H,MATCH(B9,'TUM-W'!A:A,0)))</f>
        <v>National Team</v>
      </c>
    </row>
    <row r="42" spans="1:4" x14ac:dyDescent="0.2">
      <c r="A42" s="6" t="s">
        <v>46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NEUFELD, Simon</v>
      </c>
      <c r="D43" s="14" t="str">
        <f>IF(B3&gt;MAX('DMT-M'!A:A),"",INDEX('DMT-M'!H:H,MATCH(B3,'DMT-M'!A:A,0)))</f>
        <v>National Team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LUPISH, Kieran</v>
      </c>
      <c r="D44" s="14" t="str">
        <f>IF(B4&gt;MAX('DMT-M'!A:A),"",INDEX('DMT-M'!H:H,MATCH(B4,'DMT-M'!A:A,0)))</f>
        <v>Excellence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ZUREK, Nolan</v>
      </c>
      <c r="D45" s="14" t="str">
        <f>IF(B5&gt;MAX('DMT-M'!A:A),"",INDEX('DMT-M'!H:H,MATCH(B5,'DMT-M'!A:A,0)))</f>
        <v>National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ARMSTRONG, Mark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MALLAIS, Rylan</v>
      </c>
      <c r="D47" s="14" t="str">
        <f>IF(B7&gt;MAX('DMT-M'!A:A),"",INDEX('DMT-M'!H:H,MATCH(B7,'DMT-M'!A:A,0)))</f>
        <v>Excellence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HARBO, Owen</v>
      </c>
      <c r="D48" s="14" t="str">
        <f>IF(B8&gt;MAX('DMT-M'!A:A),"",INDEX('DMT-M'!H:H,MATCH(B8,'DMT-M'!A:A,0)))</f>
        <v>National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MEYER, Jeremy</v>
      </c>
      <c r="D49" s="14" t="str">
        <f>IF(B9&gt;MAX('DMT-M'!A:A),"",INDEX('DMT-M'!H:H,MATCH(B9,'DMT-M'!A:A,0)))</f>
        <v>Worlds Team</v>
      </c>
    </row>
    <row r="50" spans="1:5" x14ac:dyDescent="0.2">
      <c r="A50" s="7" t="s">
        <v>47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KUZNAK, Sienna</v>
      </c>
      <c r="D51" s="13" t="str">
        <f>IF(B3&gt;MAX('DMT-W'!A:A),"",INDEX('DMT-W'!H:H,MATCH(B3,'DMT-W'!A:A,0)))</f>
        <v>Excellence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SOEHN, Kalena</v>
      </c>
      <c r="D52" s="13" t="str">
        <f>IF(B4&gt;MAX('DMT-W'!A:A),"",INDEX('DMT-W'!H:H,MATCH(B4,'DMT-W'!A:A,0)))</f>
        <v>Excellence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HOWELL, Kayla</v>
      </c>
      <c r="D53" s="13" t="str">
        <f>IF(B5&gt;MAX('DMT-W'!A:A),"",INDEX('DMT-W'!H:H,MATCH(B5,'DMT-W'!A:A,0)))</f>
        <v>Excellence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DALGETTY, McKayla</v>
      </c>
      <c r="D54" s="13" t="str">
        <f>IF(B6&gt;MAX('DMT-W'!A:A),"",INDEX('DMT-W'!H:H,MATCH(B6,'DMT-W'!A:A,0)))</f>
        <v>National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PHANEUF, Zoe</v>
      </c>
      <c r="D55" s="13" t="str">
        <f>IF(B7&gt;MAX('DMT-W'!A:A),"",INDEX('DMT-W'!H:H,MATCH(B7,'DMT-W'!A:A,0)))</f>
        <v>National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DODD, Kristina</v>
      </c>
      <c r="D56" s="13" t="str">
        <f>IF(B8&gt;MAX('DMT-W'!A:A),"",INDEX('DMT-W'!H:H,MATCH(B8,'DMT-W'!A:A,0)))</f>
        <v>National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DION, Amélia</v>
      </c>
      <c r="D57" s="13" t="str">
        <f>IF(B9&gt;MAX('DMT-W'!A:A),"",INDEX('DMT-W'!H:H,MATCH(B9,'DMT-W'!A:A,0)))</f>
        <v>Worlds Team</v>
      </c>
    </row>
    <row r="58" spans="1:5" x14ac:dyDescent="0.2">
      <c r="D58" s="36"/>
    </row>
    <row r="59" spans="1:5" x14ac:dyDescent="0.2">
      <c r="B59" t="s">
        <v>35</v>
      </c>
    </row>
    <row r="60" spans="1:5" x14ac:dyDescent="0.2">
      <c r="B60" t="s">
        <v>33</v>
      </c>
    </row>
    <row r="61" spans="1:5" x14ac:dyDescent="0.2">
      <c r="B61" t="s">
        <v>34</v>
      </c>
    </row>
    <row r="62" spans="1:5" x14ac:dyDescent="0.2">
      <c r="B62" s="12" t="s">
        <v>58</v>
      </c>
      <c r="D62" t="s">
        <v>56</v>
      </c>
    </row>
    <row r="63" spans="1:5" x14ac:dyDescent="0.2">
      <c r="B63" s="12" t="s">
        <v>67</v>
      </c>
      <c r="D63" t="s">
        <v>56</v>
      </c>
      <c r="E63" t="s">
        <v>56</v>
      </c>
    </row>
    <row r="64" spans="1:5" x14ac:dyDescent="0.2">
      <c r="B64" t="s">
        <v>57</v>
      </c>
    </row>
    <row r="65" spans="1:3" x14ac:dyDescent="0.2">
      <c r="B65" t="s">
        <v>68</v>
      </c>
    </row>
    <row r="66" spans="1:3" x14ac:dyDescent="0.2">
      <c r="A66" t="s">
        <v>40</v>
      </c>
      <c r="B66" s="63">
        <v>45631</v>
      </c>
      <c r="C66" s="63"/>
    </row>
    <row r="67" spans="1:3" x14ac:dyDescent="0.2">
      <c r="B67" t="s">
        <v>252</v>
      </c>
    </row>
  </sheetData>
  <sheetProtection formatCells="0" formatColumns="0" formatRows="0"/>
  <mergeCells count="1">
    <mergeCell ref="B66:C66"/>
  </mergeCells>
  <conditionalFormatting sqref="D2:D57">
    <cfRule type="containsText" dxfId="792" priority="1" operator="containsText" text="No DD">
      <formula>NOT(ISERROR(SEARCH("No DD",D2)))</formula>
    </cfRule>
    <cfRule type="containsText" dxfId="791" priority="4" operator="containsText" text="Merit">
      <formula>NOT(ISERROR(SEARCH("Merit",D2)))</formula>
    </cfRule>
    <cfRule type="containsText" dxfId="790" priority="5" operator="containsText" text="Excellence">
      <formula>NOT(ISERROR(SEARCH("Excellence",D2)))</formula>
    </cfRule>
    <cfRule type="containsText" dxfId="789" priority="6" operator="containsText" text="Worlds Team">
      <formula>NOT(ISERROR(SEARCH("Worlds Team",D2)))</formula>
    </cfRule>
    <cfRule type="containsText" dxfId="78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63</xdr:row>
                    <xdr:rowOff>12700</xdr:rowOff>
                  </from>
                  <to>
                    <xdr:col>4</xdr:col>
                    <xdr:colOff>495300</xdr:colOff>
                    <xdr:row>63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T56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542" width="10.83203125" hidden="1" customWidth="1"/>
    <col min="543" max="543" width="11.83203125" hidden="1" customWidth="1"/>
    <col min="544" max="544" width="12.83203125" hidden="1" customWidth="1"/>
    <col min="545" max="576" width="10.83203125" hidden="1" customWidth="1"/>
    <col min="577" max="577" width="11.83203125" hidden="1" customWidth="1"/>
    <col min="578" max="578" width="12.83203125" hidden="1" customWidth="1"/>
    <col min="579" max="610" width="10.83203125" hidden="1" customWidth="1"/>
    <col min="611" max="611" width="11.83203125" hidden="1" customWidth="1"/>
    <col min="612" max="612" width="12.83203125" hidden="1" customWidth="1"/>
    <col min="613" max="644" width="10.83203125" hidden="1" customWidth="1"/>
  </cols>
  <sheetData>
    <row r="1" spans="1:644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4" t="s">
        <v>10</v>
      </c>
      <c r="H1" s="64" t="s">
        <v>11</v>
      </c>
      <c r="I1" s="64" t="s">
        <v>83</v>
      </c>
      <c r="J1" s="70" t="s">
        <v>93</v>
      </c>
      <c r="K1" s="66" t="s">
        <v>30</v>
      </c>
      <c r="L1" s="70" t="s">
        <v>94</v>
      </c>
      <c r="M1" s="66" t="s">
        <v>30</v>
      </c>
      <c r="N1" s="70" t="s">
        <v>118</v>
      </c>
      <c r="O1" s="66" t="s">
        <v>30</v>
      </c>
      <c r="P1" s="66" t="s">
        <v>12</v>
      </c>
      <c r="Q1" s="66" t="s">
        <v>30</v>
      </c>
      <c r="R1" s="66" t="s">
        <v>95</v>
      </c>
      <c r="S1" s="66" t="s">
        <v>30</v>
      </c>
      <c r="T1" s="70" t="s">
        <v>96</v>
      </c>
      <c r="U1" s="66" t="s">
        <v>30</v>
      </c>
      <c r="V1" s="69" t="s">
        <v>13</v>
      </c>
      <c r="W1" s="66" t="s">
        <v>31</v>
      </c>
      <c r="X1" s="66" t="s">
        <v>30</v>
      </c>
      <c r="Y1" s="67" t="s">
        <v>193</v>
      </c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72" t="s">
        <v>232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67" t="s">
        <v>253</v>
      </c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73" t="s">
        <v>13</v>
      </c>
      <c r="DC1" s="73"/>
      <c r="DD1" s="67" t="s">
        <v>188</v>
      </c>
      <c r="DE1" s="67"/>
      <c r="DF1" s="67"/>
      <c r="DG1" s="67"/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67"/>
      <c r="EE1" s="67"/>
      <c r="EF1" s="67"/>
      <c r="EG1" s="67"/>
      <c r="EH1" s="67"/>
      <c r="EI1" s="67"/>
      <c r="EJ1" s="67"/>
      <c r="EK1" s="67"/>
      <c r="EL1" s="72" t="s">
        <v>191</v>
      </c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67" t="s">
        <v>221</v>
      </c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67"/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72" t="s">
        <v>223</v>
      </c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67" t="s">
        <v>224</v>
      </c>
      <c r="IK1" s="67"/>
      <c r="IL1" s="67"/>
      <c r="IM1" s="67"/>
      <c r="IN1" s="67"/>
      <c r="IO1" s="67"/>
      <c r="IP1" s="67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72" t="s">
        <v>240</v>
      </c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67" t="s">
        <v>245</v>
      </c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7"/>
      <c r="LX1" s="67"/>
      <c r="LY1" s="67"/>
      <c r="LZ1" s="67"/>
      <c r="MA1" s="67"/>
      <c r="MB1" s="67"/>
      <c r="MC1" s="67"/>
      <c r="MD1" s="67"/>
      <c r="ME1" s="67"/>
      <c r="MF1" s="67"/>
      <c r="MG1" s="67"/>
      <c r="MH1" s="72" t="s">
        <v>244</v>
      </c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67"/>
      <c r="OQ1" s="67"/>
      <c r="OR1" s="67"/>
      <c r="OS1" s="67"/>
      <c r="OT1" s="67"/>
      <c r="OU1" s="67"/>
      <c r="OV1" s="67"/>
      <c r="OW1" s="67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67"/>
      <c r="RG1" s="67"/>
      <c r="RH1" s="67"/>
      <c r="RI1" s="67"/>
      <c r="RJ1" s="67"/>
      <c r="RK1" s="67"/>
      <c r="RL1" s="67"/>
      <c r="RM1" s="67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67"/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67"/>
      <c r="TW1" s="67"/>
      <c r="TX1" s="67"/>
      <c r="TY1" s="67"/>
      <c r="TZ1" s="67"/>
      <c r="UA1" s="67"/>
      <c r="UB1" s="67"/>
      <c r="UC1" s="67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67"/>
      <c r="VM1" s="67"/>
      <c r="VN1" s="67"/>
      <c r="VO1" s="67"/>
      <c r="VP1" s="67"/>
      <c r="VQ1" s="67"/>
      <c r="VR1" s="67"/>
      <c r="VS1" s="67"/>
      <c r="VT1" s="67"/>
      <c r="VU1" s="67"/>
      <c r="VV1" s="67"/>
      <c r="VW1" s="67"/>
      <c r="VX1" s="67"/>
      <c r="VY1" s="67"/>
      <c r="VZ1" s="67"/>
      <c r="WA1" s="67"/>
      <c r="WB1" s="67"/>
      <c r="WC1" s="67"/>
      <c r="WD1" s="67"/>
      <c r="WE1" s="67"/>
      <c r="WF1" s="67"/>
      <c r="WG1" s="67"/>
      <c r="WH1" s="67"/>
      <c r="WI1" s="67"/>
      <c r="WJ1" s="67"/>
      <c r="WK1" s="67"/>
      <c r="WL1" s="67"/>
      <c r="WM1" s="67"/>
      <c r="WN1" s="67"/>
      <c r="WO1" s="67"/>
      <c r="WP1" s="67"/>
      <c r="WQ1" s="67"/>
      <c r="WR1" s="67"/>
      <c r="WS1" s="67"/>
      <c r="WT1" s="72" t="s">
        <v>64</v>
      </c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</row>
    <row r="2" spans="1:644" x14ac:dyDescent="0.2">
      <c r="A2" s="64"/>
      <c r="B2" s="64"/>
      <c r="C2" s="64"/>
      <c r="D2" s="64"/>
      <c r="E2" s="64"/>
      <c r="F2" s="65"/>
      <c r="G2" s="64"/>
      <c r="H2" s="64"/>
      <c r="I2" s="64"/>
      <c r="J2" s="70"/>
      <c r="K2" s="66"/>
      <c r="L2" s="70"/>
      <c r="M2" s="66"/>
      <c r="N2" s="70"/>
      <c r="O2" s="66"/>
      <c r="P2" s="66"/>
      <c r="Q2" s="66"/>
      <c r="R2" s="66"/>
      <c r="S2" s="66"/>
      <c r="T2" s="70"/>
      <c r="U2" s="66"/>
      <c r="V2" s="69"/>
      <c r="W2" s="66"/>
      <c r="X2" s="66"/>
      <c r="Y2" s="68" t="s">
        <v>18</v>
      </c>
      <c r="Z2" s="68"/>
      <c r="AA2" s="68"/>
      <c r="AB2" s="68"/>
      <c r="AC2" s="68"/>
      <c r="AD2" s="68" t="s">
        <v>19</v>
      </c>
      <c r="AE2" s="68"/>
      <c r="AF2" s="68"/>
      <c r="AG2" s="68"/>
      <c r="AH2" s="68"/>
      <c r="AI2" s="68" t="s">
        <v>22</v>
      </c>
      <c r="AJ2" s="68"/>
      <c r="AK2" s="68"/>
      <c r="AL2" s="68"/>
      <c r="AM2" s="68"/>
      <c r="AN2" s="14"/>
      <c r="AO2" s="14" t="s">
        <v>97</v>
      </c>
      <c r="AP2" s="14" t="s">
        <v>98</v>
      </c>
      <c r="AQ2" s="14" t="s">
        <v>20</v>
      </c>
      <c r="AR2" s="14" t="s">
        <v>77</v>
      </c>
      <c r="AS2" s="14" t="s">
        <v>99</v>
      </c>
      <c r="AT2" s="14" t="s">
        <v>21</v>
      </c>
      <c r="AU2" s="14" t="s">
        <v>23</v>
      </c>
      <c r="AV2" s="14" t="s">
        <v>100</v>
      </c>
      <c r="AW2" s="14" t="s">
        <v>101</v>
      </c>
      <c r="AX2" s="14" t="s">
        <v>22</v>
      </c>
      <c r="AY2" s="14" t="s">
        <v>17</v>
      </c>
      <c r="AZ2" s="71" t="s">
        <v>18</v>
      </c>
      <c r="BA2" s="71"/>
      <c r="BB2" s="71"/>
      <c r="BC2" s="71"/>
      <c r="BD2" s="71"/>
      <c r="BE2" s="71" t="s">
        <v>19</v>
      </c>
      <c r="BF2" s="71"/>
      <c r="BG2" s="71"/>
      <c r="BH2" s="71"/>
      <c r="BI2" s="71"/>
      <c r="BJ2" s="71" t="s">
        <v>22</v>
      </c>
      <c r="BK2" s="71"/>
      <c r="BL2" s="71"/>
      <c r="BM2" s="71"/>
      <c r="BN2" s="71"/>
      <c r="BO2" s="13"/>
      <c r="BP2" s="13" t="s">
        <v>97</v>
      </c>
      <c r="BQ2" s="13" t="s">
        <v>98</v>
      </c>
      <c r="BR2" s="13" t="s">
        <v>20</v>
      </c>
      <c r="BS2" s="13" t="s">
        <v>77</v>
      </c>
      <c r="BT2" s="13" t="s">
        <v>99</v>
      </c>
      <c r="BU2" s="13" t="s">
        <v>21</v>
      </c>
      <c r="BV2" s="13" t="s">
        <v>23</v>
      </c>
      <c r="BW2" s="13" t="s">
        <v>100</v>
      </c>
      <c r="BX2" s="13" t="s">
        <v>101</v>
      </c>
      <c r="BY2" s="13" t="s">
        <v>22</v>
      </c>
      <c r="BZ2" s="13" t="s">
        <v>17</v>
      </c>
      <c r="CA2" s="68" t="s">
        <v>18</v>
      </c>
      <c r="CB2" s="68"/>
      <c r="CC2" s="68"/>
      <c r="CD2" s="68"/>
      <c r="CE2" s="68"/>
      <c r="CF2" s="68" t="s">
        <v>19</v>
      </c>
      <c r="CG2" s="68"/>
      <c r="CH2" s="68"/>
      <c r="CI2" s="68"/>
      <c r="CJ2" s="68"/>
      <c r="CK2" s="68" t="s">
        <v>22</v>
      </c>
      <c r="CL2" s="68"/>
      <c r="CM2" s="68"/>
      <c r="CN2" s="68"/>
      <c r="CO2" s="68"/>
      <c r="CP2" s="14"/>
      <c r="CQ2" s="14" t="s">
        <v>97</v>
      </c>
      <c r="CR2" s="14" t="s">
        <v>98</v>
      </c>
      <c r="CS2" s="14" t="s">
        <v>20</v>
      </c>
      <c r="CT2" s="14" t="s">
        <v>77</v>
      </c>
      <c r="CU2" s="14" t="s">
        <v>99</v>
      </c>
      <c r="CV2" s="14" t="s">
        <v>21</v>
      </c>
      <c r="CW2" s="14" t="s">
        <v>23</v>
      </c>
      <c r="CX2" s="14" t="s">
        <v>100</v>
      </c>
      <c r="CY2" s="14" t="s">
        <v>101</v>
      </c>
      <c r="CZ2" s="14" t="s">
        <v>22</v>
      </c>
      <c r="DA2" s="14" t="s">
        <v>17</v>
      </c>
      <c r="DB2" s="50" t="s">
        <v>23</v>
      </c>
      <c r="DC2" s="50" t="s">
        <v>22</v>
      </c>
      <c r="DD2" s="68" t="s">
        <v>18</v>
      </c>
      <c r="DE2" s="68"/>
      <c r="DF2" s="68"/>
      <c r="DG2" s="68"/>
      <c r="DH2" s="68"/>
      <c r="DI2" s="68" t="s">
        <v>19</v>
      </c>
      <c r="DJ2" s="68"/>
      <c r="DK2" s="68"/>
      <c r="DL2" s="68"/>
      <c r="DM2" s="68"/>
      <c r="DN2" s="68" t="s">
        <v>102</v>
      </c>
      <c r="DO2" s="68"/>
      <c r="DP2" s="68"/>
      <c r="DQ2" s="68"/>
      <c r="DR2" s="68"/>
      <c r="DS2" s="68" t="s">
        <v>22</v>
      </c>
      <c r="DT2" s="68"/>
      <c r="DU2" s="68"/>
      <c r="DV2" s="68"/>
      <c r="DW2" s="68"/>
      <c r="DX2" s="14" t="s">
        <v>97</v>
      </c>
      <c r="DY2" s="14" t="s">
        <v>98</v>
      </c>
      <c r="DZ2" s="14" t="s">
        <v>20</v>
      </c>
      <c r="EA2" s="14" t="s">
        <v>77</v>
      </c>
      <c r="EB2" s="14" t="s">
        <v>99</v>
      </c>
      <c r="EC2" s="14" t="s">
        <v>21</v>
      </c>
      <c r="ED2" s="14" t="s">
        <v>23</v>
      </c>
      <c r="EE2" s="14" t="s">
        <v>103</v>
      </c>
      <c r="EF2" s="14" t="s">
        <v>104</v>
      </c>
      <c r="EG2" s="14" t="s">
        <v>102</v>
      </c>
      <c r="EH2" s="14" t="s">
        <v>100</v>
      </c>
      <c r="EI2" s="14" t="s">
        <v>101</v>
      </c>
      <c r="EJ2" s="14" t="s">
        <v>22</v>
      </c>
      <c r="EK2" s="14" t="s">
        <v>17</v>
      </c>
      <c r="EL2" s="71" t="s">
        <v>18</v>
      </c>
      <c r="EM2" s="71"/>
      <c r="EN2" s="71"/>
      <c r="EO2" s="71"/>
      <c r="EP2" s="71"/>
      <c r="EQ2" s="71" t="s">
        <v>19</v>
      </c>
      <c r="ER2" s="71"/>
      <c r="ES2" s="71"/>
      <c r="ET2" s="71"/>
      <c r="EU2" s="71"/>
      <c r="EV2" s="71" t="s">
        <v>102</v>
      </c>
      <c r="EW2" s="71"/>
      <c r="EX2" s="71"/>
      <c r="EY2" s="71"/>
      <c r="EZ2" s="71"/>
      <c r="FA2" s="71" t="s">
        <v>22</v>
      </c>
      <c r="FB2" s="71"/>
      <c r="FC2" s="71"/>
      <c r="FD2" s="71"/>
      <c r="FE2" s="71"/>
      <c r="FF2" s="13" t="s">
        <v>97</v>
      </c>
      <c r="FG2" s="13" t="s">
        <v>98</v>
      </c>
      <c r="FH2" s="13" t="s">
        <v>20</v>
      </c>
      <c r="FI2" s="13" t="s">
        <v>77</v>
      </c>
      <c r="FJ2" s="13" t="s">
        <v>99</v>
      </c>
      <c r="FK2" s="13" t="s">
        <v>21</v>
      </c>
      <c r="FL2" s="13" t="s">
        <v>23</v>
      </c>
      <c r="FM2" s="13" t="s">
        <v>103</v>
      </c>
      <c r="FN2" s="13" t="s">
        <v>104</v>
      </c>
      <c r="FO2" s="13" t="s">
        <v>102</v>
      </c>
      <c r="FP2" s="13" t="s">
        <v>100</v>
      </c>
      <c r="FQ2" s="13" t="s">
        <v>101</v>
      </c>
      <c r="FR2" s="13" t="s">
        <v>22</v>
      </c>
      <c r="FS2" s="13" t="s">
        <v>17</v>
      </c>
      <c r="FT2" s="68" t="s">
        <v>18</v>
      </c>
      <c r="FU2" s="68"/>
      <c r="FV2" s="68"/>
      <c r="FW2" s="68"/>
      <c r="FX2" s="68"/>
      <c r="FY2" s="68" t="s">
        <v>19</v>
      </c>
      <c r="FZ2" s="68"/>
      <c r="GA2" s="68"/>
      <c r="GB2" s="68"/>
      <c r="GC2" s="68"/>
      <c r="GD2" s="68" t="s">
        <v>102</v>
      </c>
      <c r="GE2" s="68"/>
      <c r="GF2" s="68"/>
      <c r="GG2" s="68"/>
      <c r="GH2" s="68"/>
      <c r="GI2" s="68" t="s">
        <v>22</v>
      </c>
      <c r="GJ2" s="68"/>
      <c r="GK2" s="68"/>
      <c r="GL2" s="68"/>
      <c r="GM2" s="68"/>
      <c r="GN2" s="14" t="s">
        <v>97</v>
      </c>
      <c r="GO2" s="14" t="s">
        <v>98</v>
      </c>
      <c r="GP2" s="14" t="s">
        <v>20</v>
      </c>
      <c r="GQ2" s="14" t="s">
        <v>77</v>
      </c>
      <c r="GR2" s="14" t="s">
        <v>99</v>
      </c>
      <c r="GS2" s="14" t="s">
        <v>21</v>
      </c>
      <c r="GT2" s="14" t="s">
        <v>23</v>
      </c>
      <c r="GU2" s="14" t="s">
        <v>103</v>
      </c>
      <c r="GV2" s="14" t="s">
        <v>104</v>
      </c>
      <c r="GW2" s="14" t="s">
        <v>102</v>
      </c>
      <c r="GX2" s="14" t="s">
        <v>100</v>
      </c>
      <c r="GY2" s="14" t="s">
        <v>101</v>
      </c>
      <c r="GZ2" s="14" t="s">
        <v>22</v>
      </c>
      <c r="HA2" s="14" t="s">
        <v>17</v>
      </c>
      <c r="HB2" s="71" t="s">
        <v>18</v>
      </c>
      <c r="HC2" s="71"/>
      <c r="HD2" s="71"/>
      <c r="HE2" s="71"/>
      <c r="HF2" s="71"/>
      <c r="HG2" s="71" t="s">
        <v>19</v>
      </c>
      <c r="HH2" s="71"/>
      <c r="HI2" s="71"/>
      <c r="HJ2" s="71"/>
      <c r="HK2" s="71"/>
      <c r="HL2" s="71" t="s">
        <v>102</v>
      </c>
      <c r="HM2" s="71"/>
      <c r="HN2" s="71"/>
      <c r="HO2" s="71"/>
      <c r="HP2" s="71"/>
      <c r="HQ2" s="71" t="s">
        <v>22</v>
      </c>
      <c r="HR2" s="71"/>
      <c r="HS2" s="71"/>
      <c r="HT2" s="71"/>
      <c r="HU2" s="71"/>
      <c r="HV2" s="13" t="s">
        <v>97</v>
      </c>
      <c r="HW2" s="13" t="s">
        <v>98</v>
      </c>
      <c r="HX2" s="13" t="s">
        <v>20</v>
      </c>
      <c r="HY2" s="13" t="s">
        <v>77</v>
      </c>
      <c r="HZ2" s="13" t="s">
        <v>99</v>
      </c>
      <c r="IA2" s="13" t="s">
        <v>21</v>
      </c>
      <c r="IB2" s="13" t="s">
        <v>23</v>
      </c>
      <c r="IC2" s="13" t="s">
        <v>103</v>
      </c>
      <c r="ID2" s="13" t="s">
        <v>104</v>
      </c>
      <c r="IE2" s="13" t="s">
        <v>102</v>
      </c>
      <c r="IF2" s="13" t="s">
        <v>100</v>
      </c>
      <c r="IG2" s="13" t="s">
        <v>101</v>
      </c>
      <c r="IH2" s="13" t="s">
        <v>22</v>
      </c>
      <c r="II2" s="13" t="s">
        <v>17</v>
      </c>
      <c r="IJ2" s="68" t="s">
        <v>18</v>
      </c>
      <c r="IK2" s="68"/>
      <c r="IL2" s="68"/>
      <c r="IM2" s="68"/>
      <c r="IN2" s="68"/>
      <c r="IO2" s="68" t="s">
        <v>19</v>
      </c>
      <c r="IP2" s="68"/>
      <c r="IQ2" s="68"/>
      <c r="IR2" s="68"/>
      <c r="IS2" s="68"/>
      <c r="IT2" s="68" t="s">
        <v>102</v>
      </c>
      <c r="IU2" s="68"/>
      <c r="IV2" s="68"/>
      <c r="IW2" s="68"/>
      <c r="IX2" s="68"/>
      <c r="IY2" s="68" t="s">
        <v>22</v>
      </c>
      <c r="IZ2" s="68"/>
      <c r="JA2" s="68"/>
      <c r="JB2" s="68"/>
      <c r="JC2" s="68"/>
      <c r="JD2" s="14" t="s">
        <v>97</v>
      </c>
      <c r="JE2" s="14" t="s">
        <v>98</v>
      </c>
      <c r="JF2" s="14" t="s">
        <v>20</v>
      </c>
      <c r="JG2" s="14" t="s">
        <v>77</v>
      </c>
      <c r="JH2" s="14" t="s">
        <v>99</v>
      </c>
      <c r="JI2" s="14" t="s">
        <v>21</v>
      </c>
      <c r="JJ2" s="14" t="s">
        <v>23</v>
      </c>
      <c r="JK2" s="14" t="s">
        <v>103</v>
      </c>
      <c r="JL2" s="14" t="s">
        <v>104</v>
      </c>
      <c r="JM2" s="14" t="s">
        <v>102</v>
      </c>
      <c r="JN2" s="14" t="s">
        <v>100</v>
      </c>
      <c r="JO2" s="14" t="s">
        <v>101</v>
      </c>
      <c r="JP2" s="14" t="s">
        <v>22</v>
      </c>
      <c r="JQ2" s="14" t="s">
        <v>17</v>
      </c>
      <c r="JR2" s="71" t="s">
        <v>18</v>
      </c>
      <c r="JS2" s="71"/>
      <c r="JT2" s="71"/>
      <c r="JU2" s="71"/>
      <c r="JV2" s="71"/>
      <c r="JW2" s="71" t="s">
        <v>19</v>
      </c>
      <c r="JX2" s="71"/>
      <c r="JY2" s="71"/>
      <c r="JZ2" s="71"/>
      <c r="KA2" s="71"/>
      <c r="KB2" s="71" t="s">
        <v>102</v>
      </c>
      <c r="KC2" s="71"/>
      <c r="KD2" s="71"/>
      <c r="KE2" s="71"/>
      <c r="KF2" s="71"/>
      <c r="KG2" s="71" t="s">
        <v>22</v>
      </c>
      <c r="KH2" s="71"/>
      <c r="KI2" s="71"/>
      <c r="KJ2" s="71"/>
      <c r="KK2" s="71"/>
      <c r="KL2" s="13" t="s">
        <v>97</v>
      </c>
      <c r="KM2" s="13" t="s">
        <v>98</v>
      </c>
      <c r="KN2" s="13" t="s">
        <v>20</v>
      </c>
      <c r="KO2" s="13" t="s">
        <v>77</v>
      </c>
      <c r="KP2" s="13" t="s">
        <v>99</v>
      </c>
      <c r="KQ2" s="13" t="s">
        <v>21</v>
      </c>
      <c r="KR2" s="13" t="s">
        <v>23</v>
      </c>
      <c r="KS2" s="13" t="s">
        <v>103</v>
      </c>
      <c r="KT2" s="13" t="s">
        <v>104</v>
      </c>
      <c r="KU2" s="13" t="s">
        <v>102</v>
      </c>
      <c r="KV2" s="13" t="s">
        <v>100</v>
      </c>
      <c r="KW2" s="13" t="s">
        <v>101</v>
      </c>
      <c r="KX2" s="13" t="s">
        <v>22</v>
      </c>
      <c r="KY2" s="13" t="s">
        <v>17</v>
      </c>
      <c r="KZ2" s="68" t="s">
        <v>18</v>
      </c>
      <c r="LA2" s="68"/>
      <c r="LB2" s="68"/>
      <c r="LC2" s="68"/>
      <c r="LD2" s="68"/>
      <c r="LE2" s="68" t="s">
        <v>19</v>
      </c>
      <c r="LF2" s="68"/>
      <c r="LG2" s="68"/>
      <c r="LH2" s="68"/>
      <c r="LI2" s="68"/>
      <c r="LJ2" s="68" t="s">
        <v>102</v>
      </c>
      <c r="LK2" s="68"/>
      <c r="LL2" s="68"/>
      <c r="LM2" s="68"/>
      <c r="LN2" s="68"/>
      <c r="LO2" s="68" t="s">
        <v>22</v>
      </c>
      <c r="LP2" s="68"/>
      <c r="LQ2" s="68"/>
      <c r="LR2" s="68"/>
      <c r="LS2" s="68"/>
      <c r="LT2" s="14" t="s">
        <v>97</v>
      </c>
      <c r="LU2" s="14" t="s">
        <v>98</v>
      </c>
      <c r="LV2" s="14" t="s">
        <v>20</v>
      </c>
      <c r="LW2" s="14" t="s">
        <v>77</v>
      </c>
      <c r="LX2" s="14" t="s">
        <v>99</v>
      </c>
      <c r="LY2" s="14" t="s">
        <v>21</v>
      </c>
      <c r="LZ2" s="14" t="s">
        <v>23</v>
      </c>
      <c r="MA2" s="14" t="s">
        <v>103</v>
      </c>
      <c r="MB2" s="14" t="s">
        <v>104</v>
      </c>
      <c r="MC2" s="14" t="s">
        <v>102</v>
      </c>
      <c r="MD2" s="14" t="s">
        <v>100</v>
      </c>
      <c r="ME2" s="14" t="s">
        <v>101</v>
      </c>
      <c r="MF2" s="14" t="s">
        <v>22</v>
      </c>
      <c r="MG2" s="14" t="s">
        <v>17</v>
      </c>
      <c r="MH2" s="71" t="s">
        <v>18</v>
      </c>
      <c r="MI2" s="71"/>
      <c r="MJ2" s="71"/>
      <c r="MK2" s="71"/>
      <c r="ML2" s="71"/>
      <c r="MM2" s="71" t="s">
        <v>19</v>
      </c>
      <c r="MN2" s="71"/>
      <c r="MO2" s="71"/>
      <c r="MP2" s="71"/>
      <c r="MQ2" s="71"/>
      <c r="MR2" s="71" t="s">
        <v>102</v>
      </c>
      <c r="MS2" s="71"/>
      <c r="MT2" s="71"/>
      <c r="MU2" s="71"/>
      <c r="MV2" s="71"/>
      <c r="MW2" s="71" t="s">
        <v>22</v>
      </c>
      <c r="MX2" s="71"/>
      <c r="MY2" s="71"/>
      <c r="MZ2" s="71"/>
      <c r="NA2" s="71"/>
      <c r="NB2" s="13" t="s">
        <v>97</v>
      </c>
      <c r="NC2" s="13" t="s">
        <v>98</v>
      </c>
      <c r="ND2" s="13" t="s">
        <v>20</v>
      </c>
      <c r="NE2" s="13" t="s">
        <v>77</v>
      </c>
      <c r="NF2" s="13" t="s">
        <v>99</v>
      </c>
      <c r="NG2" s="13" t="s">
        <v>21</v>
      </c>
      <c r="NH2" s="13" t="s">
        <v>23</v>
      </c>
      <c r="NI2" s="13" t="s">
        <v>103</v>
      </c>
      <c r="NJ2" s="13" t="s">
        <v>104</v>
      </c>
      <c r="NK2" s="13" t="s">
        <v>102</v>
      </c>
      <c r="NL2" s="13" t="s">
        <v>100</v>
      </c>
      <c r="NM2" s="13" t="s">
        <v>101</v>
      </c>
      <c r="NN2" s="13" t="s">
        <v>22</v>
      </c>
      <c r="NO2" s="13" t="s">
        <v>17</v>
      </c>
      <c r="NP2" s="68" t="s">
        <v>18</v>
      </c>
      <c r="NQ2" s="68"/>
      <c r="NR2" s="68"/>
      <c r="NS2" s="68"/>
      <c r="NT2" s="68"/>
      <c r="NU2" s="68" t="s">
        <v>19</v>
      </c>
      <c r="NV2" s="68"/>
      <c r="NW2" s="68"/>
      <c r="NX2" s="68"/>
      <c r="NY2" s="68"/>
      <c r="NZ2" s="68" t="s">
        <v>102</v>
      </c>
      <c r="OA2" s="68"/>
      <c r="OB2" s="68"/>
      <c r="OC2" s="68"/>
      <c r="OD2" s="68"/>
      <c r="OE2" s="68" t="s">
        <v>22</v>
      </c>
      <c r="OF2" s="68"/>
      <c r="OG2" s="68"/>
      <c r="OH2" s="68"/>
      <c r="OI2" s="68"/>
      <c r="OJ2" s="14" t="s">
        <v>97</v>
      </c>
      <c r="OK2" s="14" t="s">
        <v>98</v>
      </c>
      <c r="OL2" s="14" t="s">
        <v>20</v>
      </c>
      <c r="OM2" s="14" t="s">
        <v>77</v>
      </c>
      <c r="ON2" s="14" t="s">
        <v>99</v>
      </c>
      <c r="OO2" s="14" t="s">
        <v>21</v>
      </c>
      <c r="OP2" s="14" t="s">
        <v>23</v>
      </c>
      <c r="OQ2" s="14" t="s">
        <v>103</v>
      </c>
      <c r="OR2" s="14" t="s">
        <v>104</v>
      </c>
      <c r="OS2" s="14" t="s">
        <v>102</v>
      </c>
      <c r="OT2" s="14" t="s">
        <v>100</v>
      </c>
      <c r="OU2" s="14" t="s">
        <v>101</v>
      </c>
      <c r="OV2" s="14" t="s">
        <v>22</v>
      </c>
      <c r="OW2" s="14" t="s">
        <v>17</v>
      </c>
      <c r="OX2" s="71" t="s">
        <v>18</v>
      </c>
      <c r="OY2" s="71"/>
      <c r="OZ2" s="71"/>
      <c r="PA2" s="71"/>
      <c r="PB2" s="71"/>
      <c r="PC2" s="71" t="s">
        <v>19</v>
      </c>
      <c r="PD2" s="71"/>
      <c r="PE2" s="71"/>
      <c r="PF2" s="71"/>
      <c r="PG2" s="71"/>
      <c r="PH2" s="71" t="s">
        <v>102</v>
      </c>
      <c r="PI2" s="71"/>
      <c r="PJ2" s="71"/>
      <c r="PK2" s="71"/>
      <c r="PL2" s="71"/>
      <c r="PM2" s="71" t="s">
        <v>22</v>
      </c>
      <c r="PN2" s="71"/>
      <c r="PO2" s="71"/>
      <c r="PP2" s="71"/>
      <c r="PQ2" s="71"/>
      <c r="PR2" s="13" t="s">
        <v>97</v>
      </c>
      <c r="PS2" s="13" t="s">
        <v>98</v>
      </c>
      <c r="PT2" s="13" t="s">
        <v>20</v>
      </c>
      <c r="PU2" s="13" t="s">
        <v>77</v>
      </c>
      <c r="PV2" s="13" t="s">
        <v>99</v>
      </c>
      <c r="PW2" s="13" t="s">
        <v>21</v>
      </c>
      <c r="PX2" s="13" t="s">
        <v>23</v>
      </c>
      <c r="PY2" s="13" t="s">
        <v>103</v>
      </c>
      <c r="PZ2" s="13" t="s">
        <v>104</v>
      </c>
      <c r="QA2" s="13" t="s">
        <v>102</v>
      </c>
      <c r="QB2" s="13" t="s">
        <v>100</v>
      </c>
      <c r="QC2" s="13" t="s">
        <v>101</v>
      </c>
      <c r="QD2" s="13" t="s">
        <v>22</v>
      </c>
      <c r="QE2" s="13" t="s">
        <v>17</v>
      </c>
      <c r="QF2" s="68" t="s">
        <v>18</v>
      </c>
      <c r="QG2" s="68"/>
      <c r="QH2" s="68"/>
      <c r="QI2" s="68"/>
      <c r="QJ2" s="68"/>
      <c r="QK2" s="68" t="s">
        <v>19</v>
      </c>
      <c r="QL2" s="68"/>
      <c r="QM2" s="68"/>
      <c r="QN2" s="68"/>
      <c r="QO2" s="68"/>
      <c r="QP2" s="68" t="s">
        <v>102</v>
      </c>
      <c r="QQ2" s="68"/>
      <c r="QR2" s="68"/>
      <c r="QS2" s="68"/>
      <c r="QT2" s="68"/>
      <c r="QU2" s="68" t="s">
        <v>22</v>
      </c>
      <c r="QV2" s="68"/>
      <c r="QW2" s="68"/>
      <c r="QX2" s="68"/>
      <c r="QY2" s="68"/>
      <c r="QZ2" s="14" t="s">
        <v>97</v>
      </c>
      <c r="RA2" s="14" t="s">
        <v>98</v>
      </c>
      <c r="RB2" s="14" t="s">
        <v>20</v>
      </c>
      <c r="RC2" s="14" t="s">
        <v>77</v>
      </c>
      <c r="RD2" s="14" t="s">
        <v>99</v>
      </c>
      <c r="RE2" s="14" t="s">
        <v>21</v>
      </c>
      <c r="RF2" s="14" t="s">
        <v>23</v>
      </c>
      <c r="RG2" s="14" t="s">
        <v>103</v>
      </c>
      <c r="RH2" s="14" t="s">
        <v>104</v>
      </c>
      <c r="RI2" s="14" t="s">
        <v>102</v>
      </c>
      <c r="RJ2" s="14" t="s">
        <v>100</v>
      </c>
      <c r="RK2" s="14" t="s">
        <v>101</v>
      </c>
      <c r="RL2" s="14" t="s">
        <v>22</v>
      </c>
      <c r="RM2" s="14" t="s">
        <v>17</v>
      </c>
      <c r="RN2" s="71" t="s">
        <v>18</v>
      </c>
      <c r="RO2" s="71"/>
      <c r="RP2" s="71"/>
      <c r="RQ2" s="71"/>
      <c r="RR2" s="71"/>
      <c r="RS2" s="71" t="s">
        <v>19</v>
      </c>
      <c r="RT2" s="71"/>
      <c r="RU2" s="71"/>
      <c r="RV2" s="71"/>
      <c r="RW2" s="71"/>
      <c r="RX2" s="71" t="s">
        <v>102</v>
      </c>
      <c r="RY2" s="71"/>
      <c r="RZ2" s="71"/>
      <c r="SA2" s="71"/>
      <c r="SB2" s="71"/>
      <c r="SC2" s="71" t="s">
        <v>22</v>
      </c>
      <c r="SD2" s="71"/>
      <c r="SE2" s="71"/>
      <c r="SF2" s="71"/>
      <c r="SG2" s="71"/>
      <c r="SH2" s="13" t="s">
        <v>97</v>
      </c>
      <c r="SI2" s="13" t="s">
        <v>98</v>
      </c>
      <c r="SJ2" s="13" t="s">
        <v>20</v>
      </c>
      <c r="SK2" s="13" t="s">
        <v>77</v>
      </c>
      <c r="SL2" s="13" t="s">
        <v>99</v>
      </c>
      <c r="SM2" s="13" t="s">
        <v>21</v>
      </c>
      <c r="SN2" s="13" t="s">
        <v>23</v>
      </c>
      <c r="SO2" s="13" t="s">
        <v>103</v>
      </c>
      <c r="SP2" s="13" t="s">
        <v>104</v>
      </c>
      <c r="SQ2" s="13" t="s">
        <v>102</v>
      </c>
      <c r="SR2" s="13" t="s">
        <v>100</v>
      </c>
      <c r="SS2" s="13" t="s">
        <v>101</v>
      </c>
      <c r="ST2" s="13" t="s">
        <v>22</v>
      </c>
      <c r="SU2" s="13" t="s">
        <v>17</v>
      </c>
      <c r="SV2" s="68" t="s">
        <v>18</v>
      </c>
      <c r="SW2" s="68"/>
      <c r="SX2" s="68"/>
      <c r="SY2" s="68"/>
      <c r="SZ2" s="68"/>
      <c r="TA2" s="68" t="s">
        <v>19</v>
      </c>
      <c r="TB2" s="68"/>
      <c r="TC2" s="68"/>
      <c r="TD2" s="68"/>
      <c r="TE2" s="68"/>
      <c r="TF2" s="68" t="s">
        <v>102</v>
      </c>
      <c r="TG2" s="68"/>
      <c r="TH2" s="68"/>
      <c r="TI2" s="68"/>
      <c r="TJ2" s="68"/>
      <c r="TK2" s="68" t="s">
        <v>22</v>
      </c>
      <c r="TL2" s="68"/>
      <c r="TM2" s="68"/>
      <c r="TN2" s="68"/>
      <c r="TO2" s="68"/>
      <c r="TP2" s="14" t="s">
        <v>97</v>
      </c>
      <c r="TQ2" s="14" t="s">
        <v>98</v>
      </c>
      <c r="TR2" s="14" t="s">
        <v>20</v>
      </c>
      <c r="TS2" s="14" t="s">
        <v>77</v>
      </c>
      <c r="TT2" s="14" t="s">
        <v>99</v>
      </c>
      <c r="TU2" s="14" t="s">
        <v>21</v>
      </c>
      <c r="TV2" s="14" t="s">
        <v>23</v>
      </c>
      <c r="TW2" s="14" t="s">
        <v>103</v>
      </c>
      <c r="TX2" s="14" t="s">
        <v>104</v>
      </c>
      <c r="TY2" s="14" t="s">
        <v>102</v>
      </c>
      <c r="TZ2" s="14" t="s">
        <v>100</v>
      </c>
      <c r="UA2" s="14" t="s">
        <v>101</v>
      </c>
      <c r="UB2" s="14" t="s">
        <v>22</v>
      </c>
      <c r="UC2" s="14" t="s">
        <v>17</v>
      </c>
      <c r="UD2" s="71" t="s">
        <v>18</v>
      </c>
      <c r="UE2" s="71"/>
      <c r="UF2" s="71"/>
      <c r="UG2" s="71"/>
      <c r="UH2" s="71"/>
      <c r="UI2" s="71" t="s">
        <v>19</v>
      </c>
      <c r="UJ2" s="71"/>
      <c r="UK2" s="71"/>
      <c r="UL2" s="71"/>
      <c r="UM2" s="71"/>
      <c r="UN2" s="71" t="s">
        <v>102</v>
      </c>
      <c r="UO2" s="71"/>
      <c r="UP2" s="71"/>
      <c r="UQ2" s="71"/>
      <c r="UR2" s="71"/>
      <c r="US2" s="71" t="s">
        <v>22</v>
      </c>
      <c r="UT2" s="71"/>
      <c r="UU2" s="71"/>
      <c r="UV2" s="71"/>
      <c r="UW2" s="71"/>
      <c r="UX2" s="13" t="s">
        <v>97</v>
      </c>
      <c r="UY2" s="13" t="s">
        <v>98</v>
      </c>
      <c r="UZ2" s="13" t="s">
        <v>20</v>
      </c>
      <c r="VA2" s="13" t="s">
        <v>77</v>
      </c>
      <c r="VB2" s="13" t="s">
        <v>99</v>
      </c>
      <c r="VC2" s="13" t="s">
        <v>21</v>
      </c>
      <c r="VD2" s="13" t="s">
        <v>23</v>
      </c>
      <c r="VE2" s="13" t="s">
        <v>103</v>
      </c>
      <c r="VF2" s="13" t="s">
        <v>104</v>
      </c>
      <c r="VG2" s="13" t="s">
        <v>102</v>
      </c>
      <c r="VH2" s="13" t="s">
        <v>100</v>
      </c>
      <c r="VI2" s="13" t="s">
        <v>101</v>
      </c>
      <c r="VJ2" s="13" t="s">
        <v>22</v>
      </c>
      <c r="VK2" s="13" t="s">
        <v>17</v>
      </c>
      <c r="VL2" s="68" t="s">
        <v>18</v>
      </c>
      <c r="VM2" s="68"/>
      <c r="VN2" s="68"/>
      <c r="VO2" s="68"/>
      <c r="VP2" s="68"/>
      <c r="VQ2" s="68" t="s">
        <v>19</v>
      </c>
      <c r="VR2" s="68"/>
      <c r="VS2" s="68"/>
      <c r="VT2" s="68"/>
      <c r="VU2" s="68"/>
      <c r="VV2" s="68" t="s">
        <v>102</v>
      </c>
      <c r="VW2" s="68"/>
      <c r="VX2" s="68"/>
      <c r="VY2" s="68"/>
      <c r="VZ2" s="68"/>
      <c r="WA2" s="68" t="s">
        <v>22</v>
      </c>
      <c r="WB2" s="68"/>
      <c r="WC2" s="68"/>
      <c r="WD2" s="68"/>
      <c r="WE2" s="68"/>
      <c r="WF2" s="14" t="s">
        <v>97</v>
      </c>
      <c r="WG2" s="14" t="s">
        <v>98</v>
      </c>
      <c r="WH2" s="14" t="s">
        <v>20</v>
      </c>
      <c r="WI2" s="14" t="s">
        <v>77</v>
      </c>
      <c r="WJ2" s="14" t="s">
        <v>99</v>
      </c>
      <c r="WK2" s="14" t="s">
        <v>21</v>
      </c>
      <c r="WL2" s="14" t="s">
        <v>23</v>
      </c>
      <c r="WM2" s="14" t="s">
        <v>103</v>
      </c>
      <c r="WN2" s="14" t="s">
        <v>104</v>
      </c>
      <c r="WO2" s="14" t="s">
        <v>102</v>
      </c>
      <c r="WP2" s="14" t="s">
        <v>100</v>
      </c>
      <c r="WQ2" s="14" t="s">
        <v>101</v>
      </c>
      <c r="WR2" s="14" t="s">
        <v>22</v>
      </c>
      <c r="WS2" s="14" t="s">
        <v>17</v>
      </c>
      <c r="WT2" s="71" t="s">
        <v>18</v>
      </c>
      <c r="WU2" s="71"/>
      <c r="WV2" s="71"/>
      <c r="WW2" s="71"/>
      <c r="WX2" s="71"/>
      <c r="WY2" s="71" t="s">
        <v>19</v>
      </c>
      <c r="WZ2" s="71"/>
      <c r="XA2" s="71"/>
      <c r="XB2" s="71"/>
      <c r="XC2" s="71"/>
      <c r="XD2" s="71" t="s">
        <v>22</v>
      </c>
      <c r="XE2" s="71"/>
      <c r="XF2" s="71"/>
      <c r="XG2" s="71"/>
      <c r="XH2" s="71"/>
      <c r="XI2" s="13"/>
      <c r="XJ2" s="13" t="s">
        <v>97</v>
      </c>
      <c r="XK2" s="13" t="s">
        <v>98</v>
      </c>
      <c r="XL2" s="13" t="s">
        <v>20</v>
      </c>
      <c r="XM2" s="13" t="s">
        <v>77</v>
      </c>
      <c r="XN2" s="13" t="s">
        <v>99</v>
      </c>
      <c r="XO2" s="13" t="s">
        <v>21</v>
      </c>
      <c r="XP2" s="13" t="s">
        <v>23</v>
      </c>
      <c r="XQ2" s="13" t="s">
        <v>100</v>
      </c>
      <c r="XR2" s="13" t="s">
        <v>101</v>
      </c>
      <c r="XS2" s="13" t="s">
        <v>22</v>
      </c>
      <c r="XT2" s="13" t="s">
        <v>17</v>
      </c>
    </row>
    <row r="3" spans="1:644" x14ac:dyDescent="0.2">
      <c r="A3" s="64"/>
      <c r="B3" s="64"/>
      <c r="C3" s="64"/>
      <c r="D3" s="64"/>
      <c r="E3" s="64"/>
      <c r="F3" s="65"/>
      <c r="G3" s="64"/>
      <c r="H3" s="64"/>
      <c r="I3" s="64"/>
      <c r="J3" s="70"/>
      <c r="K3" s="66"/>
      <c r="L3" s="70"/>
      <c r="M3" s="66"/>
      <c r="N3" s="70"/>
      <c r="O3" s="66"/>
      <c r="P3" s="66"/>
      <c r="Q3" s="66"/>
      <c r="R3" s="66"/>
      <c r="S3" s="66"/>
      <c r="T3" s="70"/>
      <c r="U3" s="66"/>
      <c r="V3" s="69"/>
      <c r="W3" s="66"/>
      <c r="X3" s="66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DD"),SUMPRODUCT((H$4:H$25&lt;&gt;"")*(H$4:H$25&lt;&gt;"No DD")*(E$4:E$25&gt;E4))+1,IF(H4="No DD",SUMPRODUCT((H$4:H$25="No DD")*(E$4:E$25&gt;E4))+1+SUMPRODUCT((H$4:H$25&lt;&gt;"")*(H$4:H$25&lt;&gt;"No DD")),""))</f>
        <v>1</v>
      </c>
      <c r="B4" s="5" t="s">
        <v>4</v>
      </c>
      <c r="C4" s="4" t="s">
        <v>5</v>
      </c>
      <c r="D4" s="4">
        <v>1992</v>
      </c>
      <c r="E4" s="9">
        <f>SUM(J4:V4)+SUM(J4:T4)*0.0000001+SUM(J4)*0.0000000000001</f>
        <v>269.82002698200591</v>
      </c>
      <c r="F4" s="3" t="str">
        <f>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,AND(TP4&gt;=UC$27,TP4&lt;&gt;"",TR4&gt;=UC$31,TR4&lt;&gt;""),AND(TS4&gt;=UC$27,TS4&lt;&gt;"",TU4&gt;=UC$31,TU4&lt;&gt;""),AND(TW4&gt;=UC$27,TW4&lt;&gt;"",TY4&gt;=UC$31,TYY4&lt;&gt;""),AND(TZ4&gt;=UC$27,TZ4&lt;&gt;"",UB4&gt;=UC$31,UB4&lt;&gt;""),AND(UX4&gt;=VK$27,UX4&lt;&gt;"",UZ4&gt;=VK$31,UZ4&lt;&gt;""),AND(VA4&gt;=VK$27,VA4&lt;&gt;"",VC4&gt;=VK$31,VC4&lt;&gt;""),AND(VE4&gt;=VK$27,VE4&lt;&gt;"",VG4&gt;=VK$31,VG4&lt;&gt;""),AND(VH4&gt;=VK$27,VH4&lt;&gt;"",VJ4&gt;=VK$31,VJ4&lt;&gt;""),AND(WF4&gt;=WS$27,WF4&lt;&gt;"",WH4&gt;=WS$31,WH4&lt;&gt;""),AND(WI4&gt;=WS$27,WI4&lt;&gt;"",WK4&gt;=WS$31,WK4&lt;&gt;""),AND(WM4&gt;=WS$27,WM4&lt;&gt;"",WO4&gt;=WS$31,WO4&lt;&gt;""),AND(WP4&gt;=WS$27,WP4&lt;&gt;"",WR4&gt;=WS$31,WR4&lt;&gt;"")),"P","")</f>
        <v>P</v>
      </c>
      <c r="G4" s="3" t="str">
        <f>IF(OR(AND(AQ4&gt;=AY$31,AQ4&lt;&gt;"",AN4=""),AND(AT4&gt;=AY$31,AT4&lt;&gt;"",AN4=""),AND(AX4&gt;=AY$31,AX4&lt;&gt;"",AN4=""),AND(BR4&gt;=BZ$31,BR4&lt;&gt;"",BO4=""),AND(BU4&gt;=BZ$31,BU4&lt;&gt;"",BO4=""),AND(BY4&gt;=BZ$31,BY4&lt;&gt;"",BO4=""),AND(CS4&gt;=DA$31,CS4&lt;&gt;"",CP4=""),AND(CV4&gt;=DA$31,CV4&lt;&gt;"",CP4=""),AND(CZ4&gt;=DA$31,CZ4&lt;&gt;"",CP4=""),AND(DZ4&gt;=EK$31,DZ4&lt;&gt;""),AND(EC4&gt;=EK$31,EC4&lt;&gt;""),AND(EG4&gt;=EK$31,EG4&lt;&gt;""),AND(EJ4&gt;=EK$31,EJ4&lt;&gt;""),AND(FH4&gt;=FS$31,FH4&lt;&gt;""),AND(FK4&gt;=FS$31,FK4&lt;&gt;""),AND(FO4&gt;=FS$31,FO4&lt;&gt;""),AND(FR4&gt;=FS$31,FR4&lt;&gt;""),AND(GP4&gt;=HA$31,GP4&lt;&gt;""),AND(GS4&gt;=HA$31,GS4&lt;&gt;""),AND(GW4&gt;=HA$31,GW4&lt;&gt;""),AND(GZ4&gt;=HA$31,GZ4&lt;&gt;""),AND(HX4&gt;=II$31,HX4&lt;&gt;""),AND(IA4&gt;=II$31,IA4&lt;&gt;""),AND(IE4&gt;=II$31,IE4&lt;&gt;""),AND(IH4&gt;=II$31,IH4&lt;&gt;""),AND(JF4&gt;=JQ$31,JF4&lt;&gt;""),AND(JI4&gt;=JQ$31,JI4&lt;&gt;""),AND(JM4&gt;=JQ$31,JM4&lt;&gt;""),AND(JP4&gt;=JQ$31,JP4&lt;&gt;""),AND(KN4&gt;=KY$31,KN4&lt;&gt;""),AND(KQ4&gt;=KY$31,KQ4&lt;&gt;""),AND(KU4&gt;=KY$31,KU4&lt;&gt;""),AND(KX4&gt;=KY$31,KX4&lt;&gt;""),AND(LV4&gt;=MG$31,LV4&lt;&gt;""),AND(LY4&gt;=MG$31,LY4&lt;&gt;""),AND(MC4&gt;=MG$31,MC4&lt;&gt;""),AND(MF4&gt;=MG$31,MF4&lt;&gt;""),AND(ND4&gt;=NO$31,ND4&lt;&gt;""),AND(NG4&gt;=NO$31,NG4&lt;&gt;""),AND(NK4&gt;=NO$31,NK4&lt;&gt;""),AND(NN4&gt;=NO$31,NN4&lt;&gt;""),AND(OL4&gt;=OW$31,OL4&lt;&gt;""),AND(OO4&gt;=OW$31,OO4&lt;&gt;""),AND(OS4&gt;=OW$31,OS4&lt;&gt;""),AND(OV4&gt;=OW$31,OV4&lt;&gt;""),AND(PT4&gt;=QE$31,PT4&lt;&gt;""),AND(PW4&gt;=QE$31,PW4&lt;&gt;""),AND(QA4&gt;=QE$31,QA4&lt;&gt;""),AND(QD4&gt;=QE$31,QD4&lt;&gt;""),AND(RB4&gt;=RM$31,RB4&lt;&gt;""),AND(RE4&gt;=RM$31,RE4&lt;&gt;""),AND(RI4&gt;=RM$31,RI4&lt;&gt;""),AND(RL4&gt;=RM$31,RL4&lt;&gt;""),AND(SJ4&gt;=SU$31,SJ4&lt;&gt;""),AND(SM4&gt;=SU$31,SM4&lt;&gt;""),AND(SQ4&gt;=SU$31,SQ4&lt;&gt;""),AND(ST4&gt;=SU$31,ST4&lt;&gt;""),AND(TR4&gt;=UC$31,TR4&lt;&gt;""),AND(TU4&gt;=UC$31,TU4&lt;&gt;""),AND(TY4&gt;=UC$31,TYY4&lt;&gt;""),AND(UB4&gt;=UC$31,UB4&lt;&gt;""),AND(UZ4&gt;=VK$31,UZ4&lt;&gt;""),AND(VC4&gt;=VK$31,VC4&lt;&gt;""),AND(VG4&gt;=VK$31,VG4&lt;&gt;""),AND(VJ4&gt;=VK$31,VJ4&lt;&gt;""),AND(WH4&gt;=WS$31,WH4&lt;&gt;""),AND(WK4&gt;=WS$31,WK4&lt;&gt;""),AND(WO4&gt;=WS$31,WO4&lt;&gt;""),AND(WR4&gt;=WS$31,WR4&lt;&gt;"")),"P","")</f>
        <v>P</v>
      </c>
      <c r="H4" s="36" t="str">
        <f>IF(AND(G4="P",F4=""),"No DD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,AND(TP4&gt;=UC$30,TP4&lt;&gt;"",TR4&gt;=UC$34,TR4&lt;&gt;""),AND(TS4&gt;=UC$30,TS4&lt;&gt;"",TU4&gt;=UC$34,TU4&lt;&gt;""),AND(TW4&gt;=UC$30,TW4&lt;&gt;"",TY4&gt;=UC$354,TYY4&lt;&gt;""),AND(TZ4&gt;=UC$30,TZ4&lt;&gt;"",UB4&gt;=UC$34,UB4&lt;&gt;""),AND(UX4&gt;=VK$30,UX4&lt;&gt;"",UZ4&gt;=VK$34,UZ4&lt;&gt;""),AND(VA4&gt;=VK$30,VA4&lt;&gt;"",VC4&gt;=VK$34,VC4&lt;&gt;""),AND(VE4&gt;=VK$30,VE4&lt;&gt;"",VG4&gt;=VK$34,VG4&lt;&gt;""),AND(VH4&gt;=VK$30,VH4&lt;&gt;"",VJ4&gt;=VK$34,VJ4&lt;&gt;""),AND(WF4&gt;=WS$30,WF4&lt;&gt;"",WH4&gt;=WS$34,WH4&lt;&gt;""),AND(WI4&gt;=WS$30,WI4&lt;&gt;"",WK4&gt;=WS$34,WK4&lt;&gt;""),AND(WM4&gt;=WS$30,WM4&lt;&gt;"",WO4&gt;=WS$34,WO4&lt;&gt;""),AND(WP4&gt;=WS$30,WP4&lt;&gt;"",WR4&gt;=WS$34,WR4&lt;&gt;"")),"Merit",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,AND(TP4&gt;=UC$29,TP4&lt;&gt;"",TR4&gt;=UC$33,TR4&lt;&gt;""),AND(TS4&gt;=UC$29,TS4&lt;&gt;"",TU4&gt;=UC$33,TU4&lt;&gt;""),AND(TW4&gt;=UC$29,TW4&lt;&gt;"",TY4&gt;=UC$33,TYY4&lt;&gt;""),AND(TZ4&gt;=UC$29,TZ4&lt;&gt;"",UB4&gt;=UC$33,UB4&lt;&gt;""),AND(UX4&gt;=VK$29,UX4&lt;&gt;"",UZ4&gt;=VK$33,UZ4&lt;&gt;""),AND(VA4&gt;=VK$29,VA4&lt;&gt;"",VC4&gt;=VK$33,VC4&lt;&gt;""),AND(VE4&gt;=VK$29,VE4&lt;&gt;"",VG4&gt;=VK$33,VG4&lt;&gt;""),AND(VH4&gt;=VK$29,VH4&lt;&gt;"",VJ4&gt;=VK$33,VJ4&lt;&gt;""),AND(WF4&gt;=WS$29,WF4&lt;&gt;"",WH4&gt;=WS$33,WH4&lt;&gt;""),AND(WI4&gt;=WS$29,WI4&lt;&gt;"",WK4&gt;=WS$33,WK4&lt;&gt;""),AND(WM4&gt;=WS$29,WM4&lt;&gt;"",WO4&gt;=WS$33,WO4&lt;&gt;""),AND(WP4&gt;=WS$29,WP4&lt;&gt;"",WR4&gt;=WS$33,WR4&lt;&gt;"")),"Excellence",IF(I4="P","Worlds Team",IF(F4="P","National Team","")))))</f>
        <v>Excellence</v>
      </c>
      <c r="I4" s="3" t="str">
        <f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,AND(TP4&gt;=UC$28,TP4&lt;&gt;"",TR4&gt;=UC$32,TR4&lt;&gt;""),AND(TS4&gt;=UC$28,TS4&lt;&gt;"",TU4&gt;=UC$32,TU4&lt;&gt;""),AND(TW4&gt;=UC$28,TW4&lt;&gt;"",TY4&gt;=UC$32,TYY4&lt;&gt;""),AND(TZ4&gt;=UC$28,TZ4&lt;&gt;"",UB4&gt;=UC$32,UB4&lt;&gt;""),AND(UX4&gt;=VK$28,UX4&lt;&gt;"",UZ4&gt;=VK$32,UZ4&lt;&gt;""),AND(VA4&gt;=VK$28,VA4&lt;&gt;"",VC4&gt;=VK$32,VC4&lt;&gt;""),AND(VE4&gt;=VK$28,VE4&lt;&gt;"",VG4&gt;=VK$32,VG4&lt;&gt;""),AND(VH4&gt;=VK$28,VH4&lt;&gt;"",VJ4&gt;=VK$32,VJ4&lt;&gt;""),AND(WF4&gt;=WS$28,WF4&lt;&gt;"",WH4&gt;=WS$32,WH4&lt;&gt;""),AND(WI4&gt;=WS$28,WI4&lt;&gt;"",WK4&gt;=WS$32,WK4&lt;&gt;""),AND(WM4&gt;=WS$28,WM4&lt;&gt;"",WO4&gt;=WS$32,WO4&lt;&gt;""),AND(WP4&gt;=WS$28,WP4&lt;&gt;"",WR4&gt;=WS$32,WR4&lt;&gt;"")),"P","")</f>
        <v>P</v>
      </c>
      <c r="J4" s="8">
        <f>IF(COUNT(AQ4,AT4,BR4,BU4,CS4,CV4)&gt;0,LARGE((AQ4,AT4,BR4,BU4,CS4,CV4),1),0)</f>
        <v>59.32</v>
      </c>
      <c r="K4" s="8" t="str">
        <f>IF(J4="","",IF(OR(J4=CS4,J4=CV4),$CA$1,IF(OR(J4=BR4,J4=BU4),$AZ$1,IF(OR(J4=AQ4,J4=AT4),$Y$1,""))))</f>
        <v>2024 3rd Domestic Trial</v>
      </c>
      <c r="L4" s="8">
        <f>IF(COUNT(AQ4,AT4,BR4,BU4,CS4,CV4)&gt;1,LARGE((AQ4,AT4,BR4,BU4,CS4,CV4),2),0)</f>
        <v>58.97999999999999</v>
      </c>
      <c r="M4" s="8" t="str">
        <f>IF(L4="","",IF(OR(L4=CS4,L4=CV4),$CA$1,IF(OR(L4=BR4,L4=BU4),$AZ$1,IF(OR(L4=AQ4,L4=AT4),$Y$1,""))))</f>
        <v>2024 3rd Domestic Trial</v>
      </c>
      <c r="N4" s="8">
        <f>IF(COUNT(AQ4,AT4,BR4,BU4,CS4,CV4)&gt;2,LARGE((AQ4,AT4,BR4,BU4,CS4,CV4),3),0)</f>
        <v>58.97</v>
      </c>
      <c r="O4" s="8" t="str">
        <f>IF(N4="","",IF(OR(N4=CS4,N4=CV4),$CA$1,IF(OR(N4=BR4,N4=BU4),$AZ$1,IF(OR(N4=AQ4,N4=AT4),$Y$1,""))))</f>
        <v>2024 Elite Canada</v>
      </c>
      <c r="P4" s="8">
        <f>IF(MAX(AX4,BY4,CZ4)&gt;0,MAX(AX4,BY4,CZ4),0)</f>
        <v>59.47</v>
      </c>
      <c r="Q4" s="8" t="str">
        <f>IF(P4="","",IF(P4=CZ4,$CA$1,IF(P4=BY4,$AZ$1,IF(P4=AX4,$Y$1,""))))</f>
        <v>2024 3rd Domestic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16.2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2024 3rd Domestic Trial</v>
      </c>
      <c r="T4" s="8">
        <f>IF(MAX(IF(AO4&gt;=$AY$27,AP4,0),IF(AR4&gt;=$AY$27,AS4,0),IF(AV4&gt;=$AY$27,AW4,0),IF(BP4&gt;=$BZ$27,BQ4,0),IF(BS4&gt;=$BZ$27,BT4,0),IF(BW4&gt;=$BZ$27,BX4,0),IF(CQ4&gt;=$DA$27,CR4,0),IF(CT4&gt;=$DA$27,CU4,0),IF(CX4&gt;=$DA$27,CY4,0),IF(DX4&gt;=$EK$27,DY4,0),IF(EA4&gt;=$EK$27,EB4,0),IF(EE4&gt;=$EK$27,EF4,0),IF(EH4&gt;=$EK$27,EI4,0),IF(FF4&gt;=$FS$27,FG4,0),IF(FI4&gt;=$FS$27,FJ4,0),IF(FM4&gt;=$FS$27,FN4,0),IF(FP4&gt;=$FS$27,FQ4,0),IF(GN4&gt;=$HA$27,GO4,0),IF(GQ4&gt;=$HA$27,GR4,0),IF(GU4&gt;=$HA$27,GV4,0),IF(GX4&gt;=$HA$27,GY4,0),IF(HV4&gt;=$II$27,HW4,0),IF(HY4&gt;=$II$27,HZ4,0),IF(IC4&gt;=$II$27,ID4,0),IF(IF4&gt;=$II$27,IG4,0),IF(JD4&gt;=$JQ$27,JE4,0),IF(JG4&gt;=$JQ$27,JH4,0),IF(JK4&gt;=$JQ$27,JL4,0),IF(JN4&gt;=$JQ$27,JO4,0),IF(KL4&gt;=$KY$27,KM4,0),IF(KO4&gt;=$KY$27,KP4,0),IF(KS4&gt;=$KY$27,KT4,0),IF(KV4&gt;=$KY$27,KW4,0),IF(LT4&gt;=$MG$27,LU4,0),IF(LW4&gt;=$MG$27,LX4,0),IF(MA4&gt;=$MG$27,MB4,0),IF(MD4&gt;=$MG$27,ME4,0),IF(NB4&gt;=$NO$27,NC4,0),IF(NE4&gt;=$NO$27,NF4,0),IF(NI4&gt;=$NO$27,NJ4,0),IF(NL4&gt;=$NO$27,NM4,0),IF(OJ4&gt;=$OW$27,OK4,0),IF(OM4&gt;=$OW$27,ON4,0),IF(OQ4&gt;=$OW$27,OR4,0),IF(OT4&gt;=$OW$27,OU4,0),IF(PR4&gt;=$QE$27,PS4,0),IF(PU4&gt;=$QE$27,PV4,0),IF(PY4&gt;=$QE$27,PZ4,0),IF(QB4&gt;=$QE$27,QC4,0),IF(QZ4&gt;=$RM$27,RA4,0),IF(RC4&gt;=$RM$27,RD4,0),IF(RG4&gt;=$RM$27,RH4,0),IF(RJ4&gt;=$RM$27,RK4,0),IF(SH4&gt;=$SU$27,SI4,0),IF(SK4&gt;=$SU$27,SL4,0),IF(SO4&gt;=$SU$27,SP4,0),IF(SR4&gt;=$SU$27,SS4,0),IF(TP4&gt;=$UC$27,TQ4,0),IF(TS4&gt;=$UC$27,TT4,0),IF(TW4&gt;=$UC$27,TX4,0),IF(TZ4&gt;=$UC$27,UA4,0),IF(UX4&gt;=$VK$27,UY4,0),IF(VA4&gt;=$VK$27,VB4,0),IF(VE4&gt;=$VK$27,VF4,0),IF(VH4&gt;=$VK$27,VI4,0),IF(WF4&gt;=$WS$27,WG4,0),IF(WI4&gt;=$WS$27,WJ4,0),IF(WM4&gt;=$WS$27,WN4,0),IF(WP4&gt;=$WS$27,WQ4,0))&gt;0,MAX(IF(AO4&gt;=$AY$27,AP4,0),IF(AR4&gt;=$AY$27,AS4,0),IF(AV4&gt;=$AY$27,AW4,0),IF(BP4&gt;=$BZ$27,BQ4,0),IF(BS4&gt;=$BZ$27,BT4,0),IF(BW4&gt;=$BZ$27,BX4,0),IF(CQ4&gt;=$DA$27,CR4,0),IF(CT4&gt;=$DA$27,CU4,0),IF(CX4&gt;=$DA$27,CY4,0),IF(DX4&gt;=$EK$27,DY4,0),IF(EA4&gt;=$EK$27,EB4,0),IF(EE4&gt;=$EK$27,EF4,0),IF(EH4&gt;=$EK$27,EI4,0),IF(FF4&gt;=$FS$27,FG4,0),IF(FI4&gt;=$FS$27,FJ4,0),IF(FM4&gt;=$FS$27,FN4,0),IF(FP4&gt;=$FS$27,FQ4,0),IF(GN4&gt;=$HA$27,GO4,0),IF(GQ4&gt;=$HA$27,GR4,0),IF(GU4&gt;=$HA$27,GV4,0),IF(GX4&gt;=$HA$27,GY4,0),IF(HV4&gt;=$II$27,HW4,0),IF(HY4&gt;=$II$27,HZ4,0),IF(IC4&gt;=$II$27,ID4,0),IF(IF4&gt;=$II$27,IG4,0),IF(JD4&gt;=$JQ$27,JE4,0),IF(JG4&gt;=$JQ$27,JH4,0),IF(JK4&gt;=$JQ$27,JL4,0),IF(JN4&gt;=$JQ$27,JO4,0),IF(KL4&gt;=$KY$27,KM4,0),IF(KO4&gt;=$KY$27,KP4,0),IF(KS4&gt;=$KY$27,KT4,0),IF(KV4&gt;=$KY$27,KW4,0),IF(LT4&gt;=$MG$27,LU4,0),IF(LW4&gt;=$MG$27,LX4,0),IF(MA4&gt;=$MG$27,MB4,0),IF(MD4&gt;=$MG$27,ME4,0),IF(NB4&gt;=$NO$27,NC4,0),IF(NE4&gt;=$NO$27,NF4,0),IF(NI4&gt;=$NO$27,NJ4,0),IF(NL4&gt;=$NO$27,NM4,0),IF(OJ4&gt;=$OW$27,OK4,0),IF(OM4&gt;=$OW$27,ON4,0),IF(OQ4&gt;=$OW$27,OR4,0),IF(OT4&gt;=$OW$27,OU4,0),IF(PR4&gt;=$QE$27,PS4,0),IF(PU4&gt;=$QE$27,PV4,0),IF(PY4&gt;=$QE$27,PZ4,0),IF(QB4&gt;=$QE$27,QC4,0),IF(QZ4&gt;=$RM$27,RA4,0),IF(RC4&gt;=$RM$27,RD4,0),IF(RG4&gt;=$RM$27,RH4,0),IF(RJ4&gt;=$RM$27,RK4,0),IF(SH4&gt;=$SU$27,SI4,0),IF(SK4&gt;=$SU$27,SL4,0),IF(SO4&gt;=$SU$27,SP4,0),IF(SR4&gt;=$SU$27,SS4,0),IF(TP4&gt;=$UC$27,TQ4,0),IF(TS4&gt;=$UC$27,TT4,0),IF(TW4&gt;=$UC$27,TX4,0),IF(TZ4&gt;=$UC$27,UA4,0),IF(UX4&gt;=$VK$27,UY4,0),IF(VA4&gt;=$VK$27,VB4,0),IF(VE4&gt;=$VK$27,VF4,0),IF(VH4&gt;=$VK$27,VI4,0),IF(WF4&gt;=$WS$27,WG4,0),IF(WI4&gt;=$WS$27,WJ4,0),IF(WM4&gt;=$WS$27,WN4,0),IF(WP4&gt;=$WS$27,WQ4,0)),0)</f>
        <v>16.88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3rd Domestic Trial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/>
      </c>
      <c r="Y4" s="22">
        <v>16.600000000000001</v>
      </c>
      <c r="Z4" s="22">
        <v>9.1999999999999993</v>
      </c>
      <c r="AA4" s="22">
        <v>15.4</v>
      </c>
      <c r="AB4" s="22">
        <v>16.28</v>
      </c>
      <c r="AC4" s="22">
        <v>0</v>
      </c>
      <c r="AD4" s="22">
        <v>17.3</v>
      </c>
      <c r="AE4" s="22">
        <v>9.6999999999999993</v>
      </c>
      <c r="AF4" s="22">
        <v>15.6</v>
      </c>
      <c r="AG4" s="22">
        <v>16.37</v>
      </c>
      <c r="AH4" s="22">
        <v>0</v>
      </c>
      <c r="AI4" s="22">
        <v>17.100000000000001</v>
      </c>
      <c r="AJ4" s="22">
        <v>8.6</v>
      </c>
      <c r="AK4" s="22">
        <v>15</v>
      </c>
      <c r="AL4" s="22">
        <v>16.16</v>
      </c>
      <c r="AM4" s="22">
        <v>0</v>
      </c>
      <c r="AN4" s="27"/>
      <c r="AO4" s="38">
        <f>IF(AA4&gt;0,AA4,"")</f>
        <v>15.4</v>
      </c>
      <c r="AP4" s="38">
        <f>IF(AB4&gt;0,AB4,"")</f>
        <v>16.28</v>
      </c>
      <c r="AQ4" s="40">
        <f>IF(SUM(Y4:AB4)-AC4&gt;0,SUM(Y4:AB4)-AC4,"")</f>
        <v>57.480000000000004</v>
      </c>
      <c r="AR4" s="40">
        <f>IF(AF4&gt;0,AF4,"")</f>
        <v>15.6</v>
      </c>
      <c r="AS4" s="40">
        <f>IF(AG4&gt;0,AG4,"")</f>
        <v>16.37</v>
      </c>
      <c r="AT4" s="40">
        <f>IF(SUM(AD4:AG4)-AH4&gt;0,SUM(AD4:AG4)-AH4,"")</f>
        <v>58.97</v>
      </c>
      <c r="AU4" s="40">
        <f>IF(AQ4="","",MAX(AQ4,AT4))</f>
        <v>58.97</v>
      </c>
      <c r="AV4" s="40">
        <f>IF(AK4&gt;0,AK4,"")</f>
        <v>15</v>
      </c>
      <c r="AW4" s="40">
        <f>IF(AL4&gt;0,AL4,"")</f>
        <v>16.16</v>
      </c>
      <c r="AX4" s="40">
        <f>IF(SUM(AI4:AL4)-AM4&gt;0,SUM(AI4:AL4)-AM4,"")</f>
        <v>56.86</v>
      </c>
      <c r="AY4" s="40">
        <f>IF(SUM(AU4,AX4)&gt;0,SUM(AU4,AX4),"")</f>
        <v>115.83</v>
      </c>
      <c r="AZ4" s="26">
        <v>2.58</v>
      </c>
      <c r="BA4" s="26">
        <v>2.4</v>
      </c>
      <c r="BB4" s="26">
        <v>5.0999999999999996</v>
      </c>
      <c r="BC4" s="26">
        <v>16.809999999999999</v>
      </c>
      <c r="BD4" s="26">
        <v>0</v>
      </c>
      <c r="BE4" s="26">
        <v>16.2</v>
      </c>
      <c r="BF4" s="26">
        <v>9</v>
      </c>
      <c r="BG4" s="26">
        <v>15</v>
      </c>
      <c r="BH4" s="26">
        <v>15.94</v>
      </c>
      <c r="BI4" s="26">
        <v>0</v>
      </c>
      <c r="BJ4" s="26">
        <v>16.899999999999999</v>
      </c>
      <c r="BK4" s="26">
        <v>9.8000000000000007</v>
      </c>
      <c r="BL4" s="26">
        <v>15.6</v>
      </c>
      <c r="BM4" s="26">
        <v>15.99</v>
      </c>
      <c r="BN4" s="26">
        <v>0</v>
      </c>
      <c r="BO4" s="28"/>
      <c r="BP4" s="39">
        <f>IF(BB4&gt;0,BB4,"")</f>
        <v>5.0999999999999996</v>
      </c>
      <c r="BQ4" s="39">
        <f>IF(BC4&gt;0,BC4,"")</f>
        <v>16.809999999999999</v>
      </c>
      <c r="BR4" s="11">
        <f>IF(SUM(AZ4:BC4)-BD4&gt;0,SUM(AZ4:BC4)-BD4,"")</f>
        <v>26.89</v>
      </c>
      <c r="BS4" s="11">
        <f>IF(BG4&gt;0,BG4,"")</f>
        <v>15</v>
      </c>
      <c r="BT4" s="11">
        <f>IF(BH4&gt;0,BH4,"")</f>
        <v>15.94</v>
      </c>
      <c r="BU4" s="11">
        <f>IF(SUM(BE4:BH4)-BI4&gt;0,SUM(BE4:BH4)-BI4,"")</f>
        <v>56.14</v>
      </c>
      <c r="BV4" s="11">
        <f>IF(BR4="","",MAX(BR4,BU4))</f>
        <v>56.14</v>
      </c>
      <c r="BW4" s="11">
        <f>IF(BL4&gt;0,BL4,"")</f>
        <v>15.6</v>
      </c>
      <c r="BX4" s="11">
        <f>IF(BM4&gt;0,BM4,"")</f>
        <v>15.99</v>
      </c>
      <c r="BY4" s="11">
        <f>IF(SUM(BJ4:BM4)-BN4&gt;0,SUM(BJ4:BM4)-BN4,"")</f>
        <v>58.29</v>
      </c>
      <c r="BZ4" s="11">
        <f>IF(SUM(BV4,BY4)&gt;0,SUM(BV4,BY4),"")</f>
        <v>114.43</v>
      </c>
      <c r="CA4" s="22">
        <v>17.8</v>
      </c>
      <c r="CB4" s="22">
        <v>9.1</v>
      </c>
      <c r="CC4" s="22">
        <v>15.6</v>
      </c>
      <c r="CD4" s="22">
        <v>16.82</v>
      </c>
      <c r="CE4" s="22">
        <v>0</v>
      </c>
      <c r="CF4" s="22">
        <v>17.2</v>
      </c>
      <c r="CG4" s="22">
        <v>8.6999999999999993</v>
      </c>
      <c r="CH4" s="22">
        <v>16.2</v>
      </c>
      <c r="CI4" s="22">
        <v>16.88</v>
      </c>
      <c r="CJ4" s="22">
        <v>0</v>
      </c>
      <c r="CK4" s="22">
        <v>17.2</v>
      </c>
      <c r="CL4" s="22">
        <v>9.3000000000000007</v>
      </c>
      <c r="CM4" s="22">
        <v>16.2</v>
      </c>
      <c r="CN4" s="22">
        <v>16.77</v>
      </c>
      <c r="CO4" s="22">
        <v>0</v>
      </c>
      <c r="CP4" s="27"/>
      <c r="CQ4" s="38">
        <f>IF(CC4&gt;0,CC4,"")</f>
        <v>15.6</v>
      </c>
      <c r="CR4" s="38">
        <f>IF(CD4&gt;0,CD4,"")</f>
        <v>16.82</v>
      </c>
      <c r="CS4" s="40">
        <f>IF(SUM(CA4:CD4)-CE4&gt;0,SUM(CA4:CD4)-CE4,"")</f>
        <v>59.32</v>
      </c>
      <c r="CT4" s="40">
        <f>IF(CH4&gt;0,CH4,"")</f>
        <v>16.2</v>
      </c>
      <c r="CU4" s="40">
        <f>IF(CI4&gt;0,CI4,"")</f>
        <v>16.88</v>
      </c>
      <c r="CV4" s="40">
        <f>IF(SUM(CF4:CI4)-CJ4&gt;0,SUM(CF4:CI4)-CJ4,"")</f>
        <v>58.97999999999999</v>
      </c>
      <c r="CW4" s="40">
        <f>IF(CS4="","",MAX(CS4,CV4))</f>
        <v>59.32</v>
      </c>
      <c r="CX4" s="40">
        <f>IF(CM4&gt;0,CM4,"")</f>
        <v>16.2</v>
      </c>
      <c r="CY4" s="40">
        <f>IF(CN4&gt;0,CN4,"")</f>
        <v>16.77</v>
      </c>
      <c r="CZ4" s="40">
        <f>IF(SUM(CK4:CN4)-CO4&gt;0,SUM(CK4:CN4)-CO4,"")</f>
        <v>59.47</v>
      </c>
      <c r="DA4" s="40">
        <f>IF(SUM(CW4,CZ4)&gt;0,SUM(CW4,CZ4),"")</f>
        <v>118.78999999999999</v>
      </c>
      <c r="DB4" s="51" t="str">
        <f>IF(MAX(ED4,FL4,GT4,IB4,JJ4,KR4,LZ4,NH4,OP4,PX4,RF4,SN4,TV4,VD4,WL4)-IF(N4="",0,N4)&gt;0.001,MAX(ED4,FL4,GT4,IB4,JJ4,KR4,LZ4,NH4,OP4,PX4,RF4,SN4,TV4,VD4,WL4)-IF(N4="",0,N4),"")</f>
        <v/>
      </c>
      <c r="DC4" s="51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IF(DF4&gt;0,DF4,"")</f>
        <v/>
      </c>
      <c r="DY4" s="40" t="str">
        <f>IF(DG4&gt;0,DG4,"")</f>
        <v/>
      </c>
      <c r="DZ4" s="40" t="str">
        <f>IF(SUM(DD4:DG4)-DH4&gt;0,SUM(DD4:DG4)-DH4,"")</f>
        <v/>
      </c>
      <c r="EA4" s="40" t="str">
        <f>IF(DK4&gt;0,DK4,"")</f>
        <v/>
      </c>
      <c r="EB4" s="40" t="str">
        <f>IF(DL4&gt;0,DL4,"")</f>
        <v/>
      </c>
      <c r="EC4" s="40" t="str">
        <f>IF(SUM(DI4:DL4)-DM4&gt;0,SUM(DI4:DL4)-DM4,"")</f>
        <v/>
      </c>
      <c r="ED4" s="40" t="str">
        <f>IF(MAX(DZ4,EC4)&gt;0,MAX(DZ4,EC4),"")</f>
        <v/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 t="str">
        <f>IF(SUM(ED4,EG4,EJ4)&gt;0,SUM(ED4,EG4,EJ4),"")</f>
        <v/>
      </c>
      <c r="EL4" s="18">
        <v>14.8</v>
      </c>
      <c r="EM4" s="18">
        <v>9.1999999999999993</v>
      </c>
      <c r="EN4" s="18">
        <v>16.2</v>
      </c>
      <c r="EO4" s="18">
        <v>16.12</v>
      </c>
      <c r="EP4" s="18">
        <v>0</v>
      </c>
      <c r="EQ4" s="18">
        <v>7</v>
      </c>
      <c r="ER4" s="18">
        <v>4.5</v>
      </c>
      <c r="ES4" s="18">
        <v>9.1</v>
      </c>
      <c r="ET4" s="18">
        <v>8.34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16.2</v>
      </c>
      <c r="FG4" s="11">
        <f>IF(EO4&gt;0,EO4,"")</f>
        <v>16.12</v>
      </c>
      <c r="FH4" s="11">
        <f>IF(SUM(EL4:EO4)-EP4&gt;0,SUM(EL4:EO4)-EP4,"")</f>
        <v>56.320000000000007</v>
      </c>
      <c r="FI4" s="11">
        <f>IF(ES4&gt;0,ES4,"")</f>
        <v>9.1</v>
      </c>
      <c r="FJ4" s="11">
        <f>IF(ET4&gt;0,ET4,"")</f>
        <v>8.34</v>
      </c>
      <c r="FK4" s="11">
        <f>IF(SUM(EQ4:ET4)-EU4&gt;0,SUM(EQ4:ET4)-EU4,"")</f>
        <v>28.94</v>
      </c>
      <c r="FL4" s="11">
        <f>IF(MAX(FH4,FK4)&gt;0,MAX(FH4,FK4),"")</f>
        <v>56.320000000000007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56.320000000000007</v>
      </c>
      <c r="FT4" s="17">
        <v>16.600000000000001</v>
      </c>
      <c r="FU4" s="17">
        <v>9.3000000000000007</v>
      </c>
      <c r="FV4" s="17">
        <v>15</v>
      </c>
      <c r="FW4" s="17">
        <v>16.14</v>
      </c>
      <c r="FX4" s="17">
        <v>0</v>
      </c>
      <c r="FY4" s="17">
        <v>16.3</v>
      </c>
      <c r="FZ4" s="17">
        <v>9.4</v>
      </c>
      <c r="GA4" s="17">
        <v>15.6</v>
      </c>
      <c r="GB4" s="17">
        <v>16.2</v>
      </c>
      <c r="GC4" s="17">
        <v>0</v>
      </c>
      <c r="GD4" s="17"/>
      <c r="GE4" s="17"/>
      <c r="GF4" s="17"/>
      <c r="GG4" s="17"/>
      <c r="GH4" s="17"/>
      <c r="GI4" s="17">
        <v>1.6</v>
      </c>
      <c r="GJ4" s="17">
        <v>0.9</v>
      </c>
      <c r="GK4" s="17">
        <v>2</v>
      </c>
      <c r="GL4" s="17">
        <v>1.79</v>
      </c>
      <c r="GM4" s="17">
        <v>0</v>
      </c>
      <c r="GN4" s="40">
        <f>IF(FV4&gt;0,FV4,"")</f>
        <v>15</v>
      </c>
      <c r="GO4" s="40">
        <f>IF(FW4&gt;0,FW4,"")</f>
        <v>16.14</v>
      </c>
      <c r="GP4" s="40">
        <f>IF(SUM(FT4:FW4)-FX4&gt;0,SUM(FT4:FW4)-FX4,"")</f>
        <v>57.040000000000006</v>
      </c>
      <c r="GQ4" s="40">
        <f>IF(GA4&gt;0,GA4,"")</f>
        <v>15.6</v>
      </c>
      <c r="GR4" s="40">
        <f>IF(GB4&gt;0,GB4,"")</f>
        <v>16.2</v>
      </c>
      <c r="GS4" s="40">
        <f>IF(SUM(FY4:GB4)-GC4&gt;0,SUM(FY4:GB4)-GC4,"")</f>
        <v>57.5</v>
      </c>
      <c r="GT4" s="40">
        <f>IF(MAX(GP4,GS4)&gt;0,MAX(GP4,GS4),"")</f>
        <v>57.5</v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>
        <f>IF(GK4&gt;0,GK4,"")</f>
        <v>2</v>
      </c>
      <c r="GY4" s="40">
        <f>IF(GL4&gt;0,GL4,"")</f>
        <v>1.79</v>
      </c>
      <c r="GZ4" s="40">
        <f>IF(SUM(GI4:GL4)-GM4&gt;0,SUM(GI4:GL4)-GM4,"")</f>
        <v>6.29</v>
      </c>
      <c r="HA4" s="40">
        <f>IF(SUM(GT4,GW4,GZ4)&gt;0,SUM(GT4,GW4,GZ4),"")</f>
        <v>63.79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>
        <v>6</v>
      </c>
      <c r="JS4" s="18">
        <v>3.7</v>
      </c>
      <c r="JT4" s="18">
        <v>6.7</v>
      </c>
      <c r="JU4" s="18">
        <v>6.96</v>
      </c>
      <c r="JV4" s="18">
        <v>0</v>
      </c>
      <c r="JW4" s="18">
        <v>15.3</v>
      </c>
      <c r="JX4" s="18">
        <v>9.5</v>
      </c>
      <c r="JY4" s="18">
        <v>15.6</v>
      </c>
      <c r="JZ4" s="18">
        <v>16.489999999999998</v>
      </c>
      <c r="KA4" s="18">
        <v>0</v>
      </c>
      <c r="KB4" s="18">
        <v>4.3</v>
      </c>
      <c r="KC4" s="18">
        <v>2.5</v>
      </c>
      <c r="KD4" s="18">
        <v>5.6</v>
      </c>
      <c r="KE4" s="18">
        <v>5.34</v>
      </c>
      <c r="KF4" s="18">
        <v>0</v>
      </c>
      <c r="KG4" s="18"/>
      <c r="KH4" s="18"/>
      <c r="KI4" s="18"/>
      <c r="KJ4" s="18"/>
      <c r="KK4" s="18"/>
      <c r="KL4" s="11">
        <f>IF(JT4&gt;0,JT4,"")</f>
        <v>6.7</v>
      </c>
      <c r="KM4" s="11">
        <f>IF(JU4&gt;0,JU4,"")</f>
        <v>6.96</v>
      </c>
      <c r="KN4" s="11">
        <f>IF(SUM(JR4:JU4)-JV4&gt;0,SUM(JR4:JU4)-JV4,"")</f>
        <v>23.36</v>
      </c>
      <c r="KO4" s="11">
        <f>IF(JY4&gt;0,JY4,"")</f>
        <v>15.6</v>
      </c>
      <c r="KP4" s="11">
        <f>IF(JZ4&gt;0,JZ4,"")</f>
        <v>16.489999999999998</v>
      </c>
      <c r="KQ4" s="11">
        <f>IF(SUM(JW4:JZ4)-KA4&gt;0,SUM(JW4:JZ4)-KA4,"")</f>
        <v>56.89</v>
      </c>
      <c r="KR4" s="11">
        <f>IF(MAX(KN4,KQ4)&gt;0,MAX(KN4,KQ4),"")</f>
        <v>56.89</v>
      </c>
      <c r="KS4" s="11">
        <f>IF(KD4&gt;0,KD4,"")</f>
        <v>5.6</v>
      </c>
      <c r="KT4" s="11">
        <f>IF(KE4&gt;0,KE4,"")</f>
        <v>5.34</v>
      </c>
      <c r="KU4" s="11">
        <f>IF(SUM(KB4:KE4)-KF4&gt;0,SUM(KB4:KE4)-KF4,"")</f>
        <v>17.739999999999998</v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>
        <f>IF(SUM(KR4,KU4,KX4)&gt;0,SUM(KR4,KU4,KX4),"")</f>
        <v>74.63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10.190000000000001</v>
      </c>
      <c r="WU4" s="26">
        <f>IF($CP4="P",CB4,(CB4+BA4)/2)</f>
        <v>5.75</v>
      </c>
      <c r="WV4" s="26">
        <f>IF($CP4="P",CC4,(CC4+BB4)/2)</f>
        <v>10.35</v>
      </c>
      <c r="WW4" s="26">
        <f>IF($CP4="P",CD4,(CD4+BC4)/2)</f>
        <v>16.814999999999998</v>
      </c>
      <c r="WX4" s="26">
        <f>IF($CP4="P",CE4,(CE4+BD4)/2)</f>
        <v>0</v>
      </c>
      <c r="WY4" s="26">
        <f>IF($CP4="P",CF4,(CF4+BE4)/2)</f>
        <v>16.7</v>
      </c>
      <c r="WZ4" s="26">
        <f>IF($CP4="P",CG4,(CG4+BF4)/2)</f>
        <v>8.85</v>
      </c>
      <c r="XA4" s="26">
        <f>IF($CP4="P",CH4,(CH4+BG4)/2)</f>
        <v>15.6</v>
      </c>
      <c r="XB4" s="26">
        <f>IF($CP4="P",CI4,(CI4+BH4)/2)</f>
        <v>16.41</v>
      </c>
      <c r="XC4" s="26">
        <f>IF($CP4="P",CJ4,(CJ4+BI4)/2)</f>
        <v>0</v>
      </c>
      <c r="XD4" s="26">
        <f>IF($CP4="P",CK4,(CK4+BJ4)/2)</f>
        <v>17.049999999999997</v>
      </c>
      <c r="XE4" s="26">
        <f>IF($CP4="P",CL4,(CL4+BK4)/2)</f>
        <v>9.5500000000000007</v>
      </c>
      <c r="XF4" s="26">
        <f>IF($CP4="P",CM4,(CM4+BL4)/2)</f>
        <v>15.899999999999999</v>
      </c>
      <c r="XG4" s="26">
        <f>IF($CP4="P",CN4,(CN4+BM4)/2)</f>
        <v>16.38</v>
      </c>
      <c r="XH4" s="26">
        <f>IF($CP4="P",CO4,(CO4+BN4)/2)</f>
        <v>0</v>
      </c>
      <c r="XI4" s="28" t="s">
        <v>53</v>
      </c>
      <c r="XJ4" s="11">
        <f>IF(WV4&gt;0,WV4,"")</f>
        <v>10.35</v>
      </c>
      <c r="XK4" s="11">
        <f>IF(WW4&gt;0,WW4,"")</f>
        <v>16.814999999999998</v>
      </c>
      <c r="XL4" s="11">
        <f>IF(SUM(WT4:WW4)-WX4&gt;0,SUM(WT4:WW4)-WX4,"")</f>
        <v>43.104999999999997</v>
      </c>
      <c r="XM4" s="11">
        <f>IF(XA4&gt;0,XA4,"")</f>
        <v>15.6</v>
      </c>
      <c r="XN4" s="11">
        <f>IF(XB4&gt;0,XB4,"")</f>
        <v>16.41</v>
      </c>
      <c r="XO4" s="11">
        <f>IF(SUM(WY4:XB4)-XC4&gt;0,SUM(WY4:XB4)-XC4,"")</f>
        <v>57.56</v>
      </c>
      <c r="XP4" s="11">
        <f>IF(MAX(XL4,XO4)&gt;0,MAX(XL4,XO4),"")</f>
        <v>57.56</v>
      </c>
      <c r="XQ4" s="11">
        <f>IF(XF4&gt;0,XF4,"")</f>
        <v>15.899999999999999</v>
      </c>
      <c r="XR4" s="11">
        <f>IF(XG4&gt;0,XG4,"")</f>
        <v>16.38</v>
      </c>
      <c r="XS4" s="11">
        <f>IF(SUM(XD4:XG4)-XH4&gt;0,SUM(XD4:XG4)-XH4,"")</f>
        <v>58.879999999999995</v>
      </c>
      <c r="XT4" s="11">
        <f>IF(SUM(XP4,XS4)&gt;0,SUM(XP4,XS4),"")</f>
        <v>116.44</v>
      </c>
    </row>
    <row r="5" spans="1:644" x14ac:dyDescent="0.2">
      <c r="A5" s="4" cm="1">
        <f t="array" ref="A5">IF(AND(H5&lt;&gt;"",H5&lt;&gt;"No DD"),SUMPRODUCT((H$4:H$25&lt;&gt;"")*(H$4:H$25&lt;&gt;"No DD")*(E$4:E$25&gt;E5))+1,IF(H5="No DD",SUMPRODUCT((H$4:H$25="No DD")*(E$4:E$25&gt;E5))+1+SUMPRODUCT((H$4:H$25&lt;&gt;"")*(H$4:H$25&lt;&gt;"No DD")),""))</f>
        <v>2</v>
      </c>
      <c r="B5" s="5" t="s">
        <v>69</v>
      </c>
      <c r="C5" s="4" t="s">
        <v>7</v>
      </c>
      <c r="D5" s="4">
        <v>2001</v>
      </c>
      <c r="E5" s="9">
        <f>SUM(J5:V5)+SUM(J5:T5)*0.0000001+SUM(J5)*0.0000000000001</f>
        <v>267.5200253510057</v>
      </c>
      <c r="F5" s="3" t="str">
        <f>IF(OR(AND(AO5&gt;=AY$27,AO5&lt;&gt;"",AQ5&gt;=AY$31,AQ5&lt;&gt;"",AN5=""),AND(AR5&gt;=AY$27,AR5&lt;&gt;"",AT5&gt;=AY$31,AT5&lt;&gt;"",AN5=""),AND(AV5&gt;=AY$27,AV5&lt;&gt;"",AX5&gt;=AY$31,AX5&lt;&gt;"",AN5=""),AND(BP5&gt;=BZ$27,BP5&lt;&gt;"",BR5&gt;=BZ$31,BR5&lt;&gt;"",BO5=""),AND(BS5&gt;=BZ$27,BS5&lt;&gt;"",BU5&gt;=BZ$31,BU5&lt;&gt;"",BO5=""),AND(BW5&gt;=BZ$27,BW5&lt;&gt;"",BY5&gt;=BZ$31,BY5&lt;&gt;"",BO5=""),AND(CQ5&gt;=DA$27,CQ5&lt;&gt;"",CS5&gt;=DA$31,CS5&lt;&gt;"",CP5=""),AND(CT5&gt;=DA$27,CT5&lt;&gt;"",CV5&gt;=DA$31,CV5&lt;&gt;"",CP5=""),AND(CX5&gt;=DA$27,CX5&lt;&gt;"",CZ5&gt;=DA$31,CZ5&lt;&gt;"",CP5=""),AND(DX5&gt;=EK$27,DX5&lt;&gt;"",DZ5&gt;=EK$31,DZ5&lt;&gt;""),AND(EA5&gt;=EK$27,EA5&lt;&gt;"",EC5&gt;=EK$31,EC5&lt;&gt;""),AND(EE5&gt;=EK$27,EE5&lt;&gt;"",EG5&gt;=EK$31,EG5&lt;&gt;""),AND(EH5&gt;=EK$27,EH5&lt;&gt;"",EJ5&gt;=EK$31,EJ5&lt;&gt;""),AND(FF5&gt;=FS$27,FF5&lt;&gt;"",FH5&gt;=FS$31,FH5&lt;&gt;""),AND(FI5&gt;=FS$27,FI5&lt;&gt;"",FK5&gt;=FS$31,FK5&lt;&gt;""),AND(FM5&gt;=FS$27,FM5&lt;&gt;"",FO5&gt;=FS$31,FO5&lt;&gt;""),AND(FP5&gt;=FS$27,FP5&lt;&gt;"",FR5&gt;=FS$31,FR5&lt;&gt;""),AND(GN5&gt;=HA$27,GN5&lt;&gt;"",GP5&gt;=HA$31,GP5&lt;&gt;""),AND(GQ5&gt;=HA$27,GQ5&lt;&gt;"",GS5&gt;=HA$31,GS5&lt;&gt;""),AND(GU5&gt;=HA$27,GU5&lt;&gt;"",GW5&gt;=HA$31,GW5&lt;&gt;""),AND(GX5&gt;=HA$27,GX5&lt;&gt;"",GZ5&gt;=HA$31,GZ5&lt;&gt;""),AND(HV5&gt;=II$27,HV5&lt;&gt;"",HX5&gt;=II$31,HX5&lt;&gt;""),AND(HY5&gt;=II$27,HY5&lt;&gt;"",IA5&gt;=II$31,IA5&lt;&gt;""),AND(IC5&gt;=II$27,IC5&lt;&gt;"",IE5&gt;=II$31,IE5&lt;&gt;""),AND(IF5&gt;=II$27,IF5&lt;&gt;"",IH5&gt;=II$31,IH5&lt;&gt;""),AND(JD5&gt;=JQ$27,JD5&lt;&gt;"",JF5&gt;=JQ$31,JF5&lt;&gt;""),AND(JG5&gt;=JQ$27,JG5&lt;&gt;"",JI5&gt;=JQ$31,JI5&lt;&gt;""),AND(JK5&gt;=JQ$27,JK5&lt;&gt;"",JM5&gt;=JQ$31,JM5&lt;&gt;""),AND(JN5&gt;=JQ$27,JN5&lt;&gt;"",JP5&gt;=JQ$31,JP5&lt;&gt;""),AND(KL5&gt;=KY$27,KL5&lt;&gt;"",KN5&gt;=KY$31,KN5&lt;&gt;""),AND(KO5&gt;=KY$27,KO5&lt;&gt;"",KQ5&gt;=KY$31,KQ5&lt;&gt;""),AND(KS5&gt;=KY$27,KS5&lt;&gt;"",KU5&gt;=KY$31,KU5&lt;&gt;""),AND(KV5&gt;=KY$27,KV5&lt;&gt;"",KX5&gt;=KY$31,KX5&lt;&gt;""),AND(LT5&gt;=MG$27,LT5&lt;&gt;"",LV5&gt;=MG$31,LV5&lt;&gt;""),AND(LW5&gt;=MG$27,LW5&lt;&gt;"",LY5&gt;=MG$31,LY5&lt;&gt;""),AND(MA5&gt;=MG$27,MA5&lt;&gt;"",MC5&gt;=MG$31,MC5&lt;&gt;""),AND(MD5&gt;=MG$27,MD5&lt;&gt;"",MF5&gt;=MG$31,MF5&lt;&gt;""),AND(NB5&gt;=NO$27,NB5&lt;&gt;"",ND5&gt;=NO$31,ND5&lt;&gt;""),AND(NE5&gt;=NO$27,NE5&lt;&gt;"",NG5&gt;=NO$31,NG5&lt;&gt;""),AND(NI5&gt;=NO$27,NI5&lt;&gt;"",NK5&gt;=NO$31,NK5&lt;&gt;""),AND(NL5&gt;=NO$27,NL5&lt;&gt;"",NN5&gt;=NO$31,NN5&lt;&gt;""),AND(OJ5&gt;=OW$27,OJ5&lt;&gt;"",OL5&gt;=OW$31,OL5&lt;&gt;""),AND(OM5&gt;=OW$27,OM5&lt;&gt;"",OO5&gt;=OW$31,OO5&lt;&gt;""),AND(OQ5&gt;=OW$27,OQ5&lt;&gt;"",OS5&gt;=OW$31,OS5&lt;&gt;""),AND(OT5&gt;=OW$27,OT5&lt;&gt;"",OV5&gt;=OW$31,OV5&lt;&gt;""),AND(PR5&gt;=QE$27,PR5&lt;&gt;"",PT5&gt;=QE$31,PT5&lt;&gt;""),AND(PU5&gt;=QE$27,PU5&lt;&gt;"",PW5&gt;=QE$31,PW5&lt;&gt;""),AND(PY5&gt;=QE$27,PY5&lt;&gt;"",QA5&gt;=QE$31,QA5&lt;&gt;""),AND(QB5&gt;=QE$27,QB5&lt;&gt;"",QD5&gt;=QE$31,QD5&lt;&gt;""),AND(QZ5&gt;=RM$27,QZ5&lt;&gt;"",RB5&gt;=RM$31,RB5&lt;&gt;""),AND(RC5&gt;=RM$27,RC5&lt;&gt;"",RE5&gt;=RM$31,RE5&lt;&gt;""),AND(RG5&gt;=RM$27,RG5&lt;&gt;"",RI5&gt;=RM$31,RI5&lt;&gt;""),AND(RJ5&gt;=RM$27,RJ5&lt;&gt;"",RL5&gt;=RM$31,RL5&lt;&gt;""),AND(SH5&gt;=SU$27,SH5&lt;&gt;"",SJ5&gt;=SU$31,SJ5&lt;&gt;""),AND(SK5&gt;=SU$27,SK5&lt;&gt;"",SM5&gt;=SU$31,SM5&lt;&gt;""),AND(SO5&gt;=SU$27,SO5&lt;&gt;"",SQ5&gt;=SU$31,SQ5&lt;&gt;""),AND(SR5&gt;=SU$27,SR5&lt;&gt;"",ST5&gt;=SU$31,ST5&lt;&gt;""),AND(TP5&gt;=UC$27,TP5&lt;&gt;"",TR5&gt;=UC$31,TR5&lt;&gt;""),AND(TS5&gt;=UC$27,TS5&lt;&gt;"",TU5&gt;=UC$31,TU5&lt;&gt;""),AND(TW5&gt;=UC$27,TW5&lt;&gt;"",TY5&gt;=UC$31,TYY5&lt;&gt;""),AND(TZ5&gt;=UC$27,TZ5&lt;&gt;"",UB5&gt;=UC$31,UB5&lt;&gt;""),AND(UX5&gt;=VK$27,UX5&lt;&gt;"",UZ5&gt;=VK$31,UZ5&lt;&gt;""),AND(VA5&gt;=VK$27,VA5&lt;&gt;"",VC5&gt;=VK$31,VC5&lt;&gt;""),AND(VE5&gt;=VK$27,VE5&lt;&gt;"",VG5&gt;=VK$31,VG5&lt;&gt;""),AND(VH5&gt;=VK$27,VH5&lt;&gt;"",VJ5&gt;=VK$31,VJ5&lt;&gt;""),AND(WF5&gt;=WS$27,WF5&lt;&gt;"",WH5&gt;=WS$31,WH5&lt;&gt;""),AND(WI5&gt;=WS$27,WI5&lt;&gt;"",WK5&gt;=WS$31,WK5&lt;&gt;""),AND(WM5&gt;=WS$27,WM5&lt;&gt;"",WO5&gt;=WS$31,WO5&lt;&gt;""),AND(WP5&gt;=WS$27,WP5&lt;&gt;"",WR5&gt;=WS$31,WR5&lt;&gt;"")),"P","")</f>
        <v>P</v>
      </c>
      <c r="G5" s="3" t="str">
        <f>IF(OR(AND(AQ5&gt;=AY$31,AQ5&lt;&gt;"",AN5=""),AND(AT5&gt;=AY$31,AT5&lt;&gt;"",AN5=""),AND(AX5&gt;=AY$31,AX5&lt;&gt;"",AN5=""),AND(BR5&gt;=BZ$31,BR5&lt;&gt;"",BO5=""),AND(BU5&gt;=BZ$31,BU5&lt;&gt;"",BO5=""),AND(BY5&gt;=BZ$31,BY5&lt;&gt;"",BO5=""),AND(CS5&gt;=DA$31,CS5&lt;&gt;"",CP5=""),AND(CV5&gt;=DA$31,CV5&lt;&gt;"",CP5=""),AND(CZ5&gt;=DA$31,CZ5&lt;&gt;"",CP5=""),AND(DZ5&gt;=EK$31,DZ5&lt;&gt;""),AND(EC5&gt;=EK$31,EC5&lt;&gt;""),AND(EG5&gt;=EK$31,EG5&lt;&gt;""),AND(EJ5&gt;=EK$31,EJ5&lt;&gt;""),AND(FH5&gt;=FS$31,FH5&lt;&gt;""),AND(FK5&gt;=FS$31,FK5&lt;&gt;""),AND(FO5&gt;=FS$31,FO5&lt;&gt;""),AND(FR5&gt;=FS$31,FR5&lt;&gt;""),AND(GP5&gt;=HA$31,GP5&lt;&gt;""),AND(GS5&gt;=HA$31,GS5&lt;&gt;""),AND(GW5&gt;=HA$31,GW5&lt;&gt;""),AND(GZ5&gt;=HA$31,GZ5&lt;&gt;""),AND(HX5&gt;=II$31,HX5&lt;&gt;""),AND(IA5&gt;=II$31,IA5&lt;&gt;""),AND(IE5&gt;=II$31,IE5&lt;&gt;""),AND(IH5&gt;=II$31,IH5&lt;&gt;""),AND(JF5&gt;=JQ$31,JF5&lt;&gt;""),AND(JI5&gt;=JQ$31,JI5&lt;&gt;""),AND(JM5&gt;=JQ$31,JM5&lt;&gt;""),AND(JP5&gt;=JQ$31,JP5&lt;&gt;""),AND(KN5&gt;=KY$31,KN5&lt;&gt;""),AND(KQ5&gt;=KY$31,KQ5&lt;&gt;""),AND(KU5&gt;=KY$31,KU5&lt;&gt;""),AND(KX5&gt;=KY$31,KX5&lt;&gt;""),AND(LV5&gt;=MG$31,LV5&lt;&gt;""),AND(LY5&gt;=MG$31,LY5&lt;&gt;""),AND(MC5&gt;=MG$31,MC5&lt;&gt;""),AND(MF5&gt;=MG$31,MF5&lt;&gt;""),AND(ND5&gt;=NO$31,ND5&lt;&gt;""),AND(NG5&gt;=NO$31,NG5&lt;&gt;""),AND(NK5&gt;=NO$31,NK5&lt;&gt;""),AND(NN5&gt;=NO$31,NN5&lt;&gt;""),AND(OL5&gt;=OW$31,OL5&lt;&gt;""),AND(OO5&gt;=OW$31,OO5&lt;&gt;""),AND(OS5&gt;=OW$31,OS5&lt;&gt;""),AND(OV5&gt;=OW$31,OV5&lt;&gt;""),AND(PT5&gt;=QE$31,PT5&lt;&gt;""),AND(PW5&gt;=QE$31,PW5&lt;&gt;""),AND(QA5&gt;=QE$31,QA5&lt;&gt;""),AND(QD5&gt;=QE$31,QD5&lt;&gt;""),AND(RB5&gt;=RM$31,RB5&lt;&gt;""),AND(RE5&gt;=RM$31,RE5&lt;&gt;""),AND(RI5&gt;=RM$31,RI5&lt;&gt;""),AND(RL5&gt;=RM$31,RL5&lt;&gt;""),AND(SJ5&gt;=SU$31,SJ5&lt;&gt;""),AND(SM5&gt;=SU$31,SM5&lt;&gt;""),AND(SQ5&gt;=SU$31,SQ5&lt;&gt;""),AND(ST5&gt;=SU$31,ST5&lt;&gt;""),AND(TR5&gt;=UC$31,TR5&lt;&gt;""),AND(TU5&gt;=UC$31,TU5&lt;&gt;""),AND(TY5&gt;=UC$31,TYY5&lt;&gt;""),AND(UB5&gt;=UC$31,UB5&lt;&gt;""),AND(UZ5&gt;=VK$31,UZ5&lt;&gt;""),AND(VC5&gt;=VK$31,VC5&lt;&gt;""),AND(VG5&gt;=VK$31,VG5&lt;&gt;""),AND(VJ5&gt;=VK$31,VJ5&lt;&gt;""),AND(WH5&gt;=WS$31,WH5&lt;&gt;""),AND(WK5&gt;=WS$31,WK5&lt;&gt;""),AND(WO5&gt;=WS$31,WO5&lt;&gt;""),AND(WR5&gt;=WS$31,WR5&lt;&gt;"")),"P","")</f>
        <v>P</v>
      </c>
      <c r="H5" s="36" t="str">
        <f>IF(AND(G5="P",F5=""),"No DD",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,AND(TP5&gt;=UC$30,TP5&lt;&gt;"",TR5&gt;=UC$34,TR5&lt;&gt;""),AND(TS5&gt;=UC$30,TS5&lt;&gt;"",TU5&gt;=UC$34,TU5&lt;&gt;""),AND(TW5&gt;=UC$30,TW5&lt;&gt;"",TY5&gt;=UC$354,TYY5&lt;&gt;""),AND(TZ5&gt;=UC$30,TZ5&lt;&gt;"",UB5&gt;=UC$34,UB5&lt;&gt;""),AND(UX5&gt;=VK$30,UX5&lt;&gt;"",UZ5&gt;=VK$34,UZ5&lt;&gt;""),AND(VA5&gt;=VK$30,VA5&lt;&gt;"",VC5&gt;=VK$34,VC5&lt;&gt;""),AND(VE5&gt;=VK$30,VE5&lt;&gt;"",VG5&gt;=VK$34,VG5&lt;&gt;""),AND(VH5&gt;=VK$30,VH5&lt;&gt;"",VJ5&gt;=VK$34,VJ5&lt;&gt;""),AND(WF5&gt;=WS$30,WF5&lt;&gt;"",WH5&gt;=WS$34,WH5&lt;&gt;""),AND(WI5&gt;=WS$30,WI5&lt;&gt;"",WK5&gt;=WS$34,WK5&lt;&gt;""),AND(WM5&gt;=WS$30,WM5&lt;&gt;"",WO5&gt;=WS$34,WO5&lt;&gt;""),AND(WP5&gt;=WS$30,WP5&lt;&gt;"",WR5&gt;=WS$34,WR5&lt;&gt;"")),"Merit",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,AND(TP5&gt;=UC$29,TP5&lt;&gt;"",TR5&gt;=UC$33,TR5&lt;&gt;""),AND(TS5&gt;=UC$29,TS5&lt;&gt;"",TU5&gt;=UC$33,TU5&lt;&gt;""),AND(TW5&gt;=UC$29,TW5&lt;&gt;"",TY5&gt;=UC$33,TYY5&lt;&gt;""),AND(TZ5&gt;=UC$29,TZ5&lt;&gt;"",UB5&gt;=UC$33,UB5&lt;&gt;""),AND(UX5&gt;=VK$29,UX5&lt;&gt;"",UZ5&gt;=VK$33,UZ5&lt;&gt;""),AND(VA5&gt;=VK$29,VA5&lt;&gt;"",VC5&gt;=VK$33,VC5&lt;&gt;""),AND(VE5&gt;=VK$29,VE5&lt;&gt;"",VG5&gt;=VK$33,VG5&lt;&gt;""),AND(VH5&gt;=VK$29,VH5&lt;&gt;"",VJ5&gt;=VK$33,VJ5&lt;&gt;""),AND(WF5&gt;=WS$29,WF5&lt;&gt;"",WH5&gt;=WS$33,WH5&lt;&gt;""),AND(WI5&gt;=WS$29,WI5&lt;&gt;"",WK5&gt;=WS$33,WK5&lt;&gt;""),AND(WM5&gt;=WS$29,WM5&lt;&gt;"",WO5&gt;=WS$33,WO5&lt;&gt;""),AND(WP5&gt;=WS$29,WP5&lt;&gt;"",WR5&gt;=WS$33,WR5&lt;&gt;"")),"Excellence",IF(I5="P","Worlds Team",IF(F5="P","National Team","")))))</f>
        <v>Merit</v>
      </c>
      <c r="I5" s="3" t="str">
        <f>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,AND(TP5&gt;=UC$28,TP5&lt;&gt;"",TR5&gt;=UC$32,TR5&lt;&gt;""),AND(TS5&gt;=UC$28,TS5&lt;&gt;"",TU5&gt;=UC$32,TU5&lt;&gt;""),AND(TW5&gt;=UC$28,TW5&lt;&gt;"",TY5&gt;=UC$32,TYY5&lt;&gt;""),AND(TZ5&gt;=UC$28,TZ5&lt;&gt;"",UB5&gt;=UC$32,UB5&lt;&gt;""),AND(UX5&gt;=VK$28,UX5&lt;&gt;"",UZ5&gt;=VK$32,UZ5&lt;&gt;""),AND(VA5&gt;=VK$28,VA5&lt;&gt;"",VC5&gt;=VK$32,VC5&lt;&gt;""),AND(VE5&gt;=VK$28,VE5&lt;&gt;"",VG5&gt;=VK$32,VG5&lt;&gt;""),AND(VH5&gt;=VK$28,VH5&lt;&gt;"",VJ5&gt;=VK$32,VJ5&lt;&gt;""),AND(WF5&gt;=WS$28,WF5&lt;&gt;"",WH5&gt;=WS$32,WH5&lt;&gt;""),AND(WI5&gt;=WS$28,WI5&lt;&gt;"",WK5&gt;=WS$32,WK5&lt;&gt;""),AND(WM5&gt;=WS$28,WM5&lt;&gt;"",WO5&gt;=WS$32,WO5&lt;&gt;""),AND(WP5&gt;=WS$28,WP5&lt;&gt;"",WR5&gt;=WS$32,WR5&lt;&gt;"")),"P","")</f>
        <v>P</v>
      </c>
      <c r="J5" s="8">
        <f>IF(COUNT(AQ5,AT5,BR5,BU5,CS5,CV5)&gt;0,LARGE((AQ5,AT5,BR5,BU5,CS5,CV5),1),0)</f>
        <v>57.61</v>
      </c>
      <c r="K5" s="8" t="str">
        <f>IF(J5="","",IF(OR(J5=CS5,J5=CV5),$CA$1,IF(OR(J5=BR5,J5=BU5),$AZ$1,IF(OR(J5=AQ5,J5=AT5),$Y$1,""))))</f>
        <v>2024 Nationals</v>
      </c>
      <c r="L5" s="8">
        <f>IF(COUNT(AQ5,AT5,BR5,BU5,CS5,CV5)&gt;1,LARGE((AQ5,AT5,BR5,BU5,CS5,CV5),2),0)</f>
        <v>57.355000000000004</v>
      </c>
      <c r="M5" s="8" t="str">
        <f>IF(L5="","",IF(OR(L5=CS5,L5=CV5),$CA$1,IF(OR(L5=BR5,L5=BU5),$AZ$1,IF(OR(L5=AQ5,L5=AT5),$Y$1,""))))</f>
        <v>2024 Elite Canada</v>
      </c>
      <c r="N5" s="8">
        <f>IF(COUNT(AQ5,AT5,BR5,BU5,CS5,CV5)&gt;2,LARGE((AQ5,AT5,BR5,BU5,CS5,CV5),3),0)</f>
        <v>45.17</v>
      </c>
      <c r="O5" s="8" t="str">
        <f>IF(N5="","",IF(OR(N5=CS5,N5=CV5),$CA$1,IF(OR(N5=BR5,N5=BU5),$AZ$1,IF(OR(N5=AQ5,N5=AT5),$Y$1,""))))</f>
        <v>2024 3rd Domestic Trial</v>
      </c>
      <c r="P5" s="8">
        <f>IF(MAX(AX5,BY5,CZ5)&gt;0,MAX(AX5,BY5,CZ5),0)</f>
        <v>58.695</v>
      </c>
      <c r="Q5" s="8" t="str">
        <f>IF(P5="","",IF(P5=CZ5,$CA$1,IF(P5=BY5,$AZ$1,IF(P5=AX5,$Y$1,""))))</f>
        <v>2024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17.3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2024 Elite Canada</v>
      </c>
      <c r="T5" s="8">
        <f>IF(MAX(IF(AO5&gt;=$AY$27,AP5,0),IF(AR5&gt;=$AY$27,AS5,0),IF(AV5&gt;=$AY$27,AW5,0),IF(BP5&gt;=$BZ$27,BQ5,0),IF(BS5&gt;=$BZ$27,BT5,0),IF(BW5&gt;=$BZ$27,BX5,0),IF(CQ5&gt;=$DA$27,CR5,0),IF(CT5&gt;=$DA$27,CU5,0),IF(CX5&gt;=$DA$27,CY5,0),IF(DX5&gt;=$EK$27,DY5,0),IF(EA5&gt;=$EK$27,EB5,0),IF(EE5&gt;=$EK$27,EF5,0),IF(EH5&gt;=$EK$27,EI5,0),IF(FF5&gt;=$FS$27,FG5,0),IF(FI5&gt;=$FS$27,FJ5,0),IF(FM5&gt;=$FS$27,FN5,0),IF(FP5&gt;=$FS$27,FQ5,0),IF(GN5&gt;=$HA$27,GO5,0),IF(GQ5&gt;=$HA$27,GR5,0),IF(GU5&gt;=$HA$27,GV5,0),IF(GX5&gt;=$HA$27,GY5,0),IF(HV5&gt;=$II$27,HW5,0),IF(HY5&gt;=$II$27,HZ5,0),IF(IC5&gt;=$II$27,ID5,0),IF(IF5&gt;=$II$27,IG5,0),IF(JD5&gt;=$JQ$27,JE5,0),IF(JG5&gt;=$JQ$27,JH5,0),IF(JK5&gt;=$JQ$27,JL5,0),IF(JN5&gt;=$JQ$27,JO5,0),IF(KL5&gt;=$KY$27,KM5,0),IF(KO5&gt;=$KY$27,KP5,0),IF(KS5&gt;=$KY$27,KT5,0),IF(KV5&gt;=$KY$27,KW5,0),IF(LT5&gt;=$MG$27,LU5,0),IF(LW5&gt;=$MG$27,LX5,0),IF(MA5&gt;=$MG$27,MB5,0),IF(MD5&gt;=$MG$27,ME5,0),IF(NB5&gt;=$NO$27,NC5,0),IF(NE5&gt;=$NO$27,NF5,0),IF(NI5&gt;=$NO$27,NJ5,0),IF(NL5&gt;=$NO$27,NM5,0),IF(OJ5&gt;=$OW$27,OK5,0),IF(OM5&gt;=$OW$27,ON5,0),IF(OQ5&gt;=$OW$27,OR5,0),IF(OT5&gt;=$OW$27,OU5,0),IF(PR5&gt;=$QE$27,PS5,0),IF(PU5&gt;=$QE$27,PV5,0),IF(PY5&gt;=$QE$27,PZ5,0),IF(QB5&gt;=$QE$27,QC5,0),IF(QZ5&gt;=$RM$27,RA5,0),IF(RC5&gt;=$RM$27,RD5,0),IF(RG5&gt;=$RM$27,RH5,0),IF(RJ5&gt;=$RM$27,RK5,0),IF(SH5&gt;=$SU$27,SI5,0),IF(SK5&gt;=$SU$27,SL5,0),IF(SO5&gt;=$SU$27,SP5,0),IF(SR5&gt;=$SU$27,SS5,0),IF(TP5&gt;=$UC$27,TQ5,0),IF(TS5&gt;=$UC$27,TT5,0),IF(TW5&gt;=$UC$27,TX5,0),IF(TZ5&gt;=$UC$27,UA5,0),IF(UX5&gt;=$VK$27,UY5,0),IF(VA5&gt;=$VK$27,VB5,0),IF(VE5&gt;=$VK$27,VF5,0),IF(VH5&gt;=$VK$27,VI5,0),IF(WF5&gt;=$WS$27,WG5,0),IF(WI5&gt;=$WS$27,WJ5,0),IF(WM5&gt;=$WS$27,WN5,0),IF(WP5&gt;=$WS$27,WQ5,0))&gt;0,MAX(IF(AO5&gt;=$AY$27,AP5,0),IF(AR5&gt;=$AY$27,AS5,0),IF(AV5&gt;=$AY$27,AW5,0),IF(BP5&gt;=$BZ$27,BQ5,0),IF(BS5&gt;=$BZ$27,BT5,0),IF(BW5&gt;=$BZ$27,BX5,0),IF(CQ5&gt;=$DA$27,CR5,0),IF(CT5&gt;=$DA$27,CU5,0),IF(CX5&gt;=$DA$27,CY5,0),IF(DX5&gt;=$EK$27,DY5,0),IF(EA5&gt;=$EK$27,EB5,0),IF(EE5&gt;=$EK$27,EF5,0),IF(EH5&gt;=$EK$27,EI5,0),IF(FF5&gt;=$FS$27,FG5,0),IF(FI5&gt;=$FS$27,FJ5,0),IF(FM5&gt;=$FS$27,FN5,0),IF(FP5&gt;=$FS$27,FQ5,0),IF(GN5&gt;=$HA$27,GO5,0),IF(GQ5&gt;=$HA$27,GR5,0),IF(GU5&gt;=$HA$27,GV5,0),IF(GX5&gt;=$HA$27,GY5,0),IF(HV5&gt;=$II$27,HW5,0),IF(HY5&gt;=$II$27,HZ5,0),IF(IC5&gt;=$II$27,ID5,0),IF(IF5&gt;=$II$27,IG5,0),IF(JD5&gt;=$JQ$27,JE5,0),IF(JG5&gt;=$JQ$27,JH5,0),IF(JK5&gt;=$JQ$27,JL5,0),IF(JN5&gt;=$JQ$27,JO5,0),IF(KL5&gt;=$KY$27,KM5,0),IF(KO5&gt;=$KY$27,KP5,0),IF(KS5&gt;=$KY$27,KT5,0),IF(KV5&gt;=$KY$27,KW5,0),IF(LT5&gt;=$MG$27,LU5,0),IF(LW5&gt;=$MG$27,LX5,0),IF(MA5&gt;=$MG$27,MB5,0),IF(MD5&gt;=$MG$27,ME5,0),IF(NB5&gt;=$NO$27,NC5,0),IF(NE5&gt;=$NO$27,NF5,0),IF(NI5&gt;=$NO$27,NJ5,0),IF(NL5&gt;=$NO$27,NM5,0),IF(OJ5&gt;=$OW$27,OK5,0),IF(OM5&gt;=$OW$27,ON5,0),IF(OQ5&gt;=$OW$27,OR5,0),IF(OT5&gt;=$OW$27,OU5,0),IF(PR5&gt;=$QE$27,PS5,0),IF(PU5&gt;=$QE$27,PV5,0),IF(PY5&gt;=$QE$27,PZ5,0),IF(QB5&gt;=$QE$27,QC5,0),IF(QZ5&gt;=$RM$27,RA5,0),IF(RC5&gt;=$RM$27,RD5,0),IF(RG5&gt;=$RM$27,RH5,0),IF(RJ5&gt;=$RM$27,RK5,0),IF(SH5&gt;=$SU$27,SI5,0),IF(SK5&gt;=$SU$27,SL5,0),IF(SO5&gt;=$SU$27,SP5,0),IF(SR5&gt;=$SU$27,SS5,0),IF(TP5&gt;=$UC$27,TQ5,0),IF(TS5&gt;=$UC$27,TT5,0),IF(TW5&gt;=$UC$27,TX5,0),IF(TZ5&gt;=$UC$27,UA5,0),IF(UX5&gt;=$VK$27,UY5,0),IF(VA5&gt;=$VK$27,VB5,0),IF(VE5&gt;=$VK$27,VF5,0),IF(VH5&gt;=$VK$27,VI5,0),IF(WF5&gt;=$WS$27,WG5,0),IF(WI5&gt;=$WS$27,WJ5,0),IF(WM5&gt;=$WS$27,WN5,0),IF(WP5&gt;=$WS$27,WQ5,0)),0)</f>
        <v>17.38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2024 World Cup AZE (Feb 24)</v>
      </c>
      <c r="V5" s="8">
        <f>IF(MAX(DB5,DC5)&gt;0,MAX(DB5,DC5),"")</f>
        <v>14.010000000000005</v>
      </c>
      <c r="W5" s="11" t="str">
        <f>IF(V5="","",IF(V5=DB5,"("&amp;DB$2&amp;")",IF(V5=DC5,"("&amp;DC$2&amp;")")))</f>
        <v>(Prelim)</v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>2024 World Cup POR (July 7)</v>
      </c>
      <c r="Y5" s="22">
        <v>8.5500000000000007</v>
      </c>
      <c r="Z5" s="22">
        <v>5</v>
      </c>
      <c r="AA5" s="22">
        <v>9.65</v>
      </c>
      <c r="AB5" s="22">
        <v>9.5300000000000011</v>
      </c>
      <c r="AC5" s="22">
        <v>0</v>
      </c>
      <c r="AD5" s="22">
        <v>15.05</v>
      </c>
      <c r="AE5" s="22">
        <v>9.15</v>
      </c>
      <c r="AF5" s="22">
        <v>16.5</v>
      </c>
      <c r="AG5" s="22">
        <v>16.655000000000001</v>
      </c>
      <c r="AH5" s="22">
        <v>0</v>
      </c>
      <c r="AI5" s="22">
        <v>15.3</v>
      </c>
      <c r="AJ5" s="22">
        <v>9.25</v>
      </c>
      <c r="AK5" s="22">
        <v>17.3</v>
      </c>
      <c r="AL5" s="22">
        <v>16.844999999999999</v>
      </c>
      <c r="AM5" s="22">
        <v>0</v>
      </c>
      <c r="AN5" s="27" t="s">
        <v>53</v>
      </c>
      <c r="AO5" s="38">
        <f>IF(AA5&gt;0,AA5,"")</f>
        <v>9.65</v>
      </c>
      <c r="AP5" s="38">
        <f>IF(AB5&gt;0,AB5,"")</f>
        <v>9.5300000000000011</v>
      </c>
      <c r="AQ5" s="40">
        <f>IF(SUM(Y5:AB5)-AC5&gt;0,SUM(Y5:AB5)-AC5,"")</f>
        <v>32.730000000000004</v>
      </c>
      <c r="AR5" s="40">
        <f>IF(AF5&gt;0,AF5,"")</f>
        <v>16.5</v>
      </c>
      <c r="AS5" s="40">
        <f>IF(AG5&gt;0,AG5,"")</f>
        <v>16.655000000000001</v>
      </c>
      <c r="AT5" s="40">
        <f>IF(SUM(AD5:AG5)-AH5&gt;0,SUM(AD5:AG5)-AH5,"")</f>
        <v>57.355000000000004</v>
      </c>
      <c r="AU5" s="40">
        <f>IF(AQ5="","",MAX(AQ5,AT5))</f>
        <v>57.355000000000004</v>
      </c>
      <c r="AV5" s="40">
        <f>IF(AK5&gt;0,AK5,"")</f>
        <v>17.3</v>
      </c>
      <c r="AW5" s="40">
        <f>IF(AL5&gt;0,AL5,"")</f>
        <v>16.844999999999999</v>
      </c>
      <c r="AX5" s="40">
        <f>IF(SUM(AI5:AL5)-AM5&gt;0,SUM(AI5:AL5)-AM5,"")</f>
        <v>58.695</v>
      </c>
      <c r="AY5" s="40">
        <f>IF(SUM(AU5,AX5)&gt;0,SUM(AU5,AX5),"")</f>
        <v>116.05000000000001</v>
      </c>
      <c r="AZ5" s="26">
        <v>16.399999999999999</v>
      </c>
      <c r="BA5" s="26">
        <v>9.4</v>
      </c>
      <c r="BB5" s="26">
        <v>15</v>
      </c>
      <c r="BC5" s="26">
        <v>16.809999999999999</v>
      </c>
      <c r="BD5" s="26">
        <v>0</v>
      </c>
      <c r="BE5" s="26">
        <v>3.4</v>
      </c>
      <c r="BF5" s="26">
        <v>2</v>
      </c>
      <c r="BG5" s="26">
        <v>3.8</v>
      </c>
      <c r="BH5" s="26">
        <v>3.58</v>
      </c>
      <c r="BI5" s="26">
        <v>0</v>
      </c>
      <c r="BJ5" s="26">
        <v>16.399999999999999</v>
      </c>
      <c r="BK5" s="26">
        <v>9.1999999999999993</v>
      </c>
      <c r="BL5" s="26">
        <v>14.6</v>
      </c>
      <c r="BM5" s="26">
        <v>16.5</v>
      </c>
      <c r="BN5" s="26">
        <v>0</v>
      </c>
      <c r="BO5" s="28"/>
      <c r="BP5" s="39">
        <f>IF(BB5&gt;0,BB5,"")</f>
        <v>15</v>
      </c>
      <c r="BQ5" s="39">
        <f>IF(BC5&gt;0,BC5,"")</f>
        <v>16.809999999999999</v>
      </c>
      <c r="BR5" s="11">
        <f>IF(SUM(AZ5:BC5)-BD5&gt;0,SUM(AZ5:BC5)-BD5,"")</f>
        <v>57.61</v>
      </c>
      <c r="BS5" s="11">
        <f>IF(BG5&gt;0,BG5,"")</f>
        <v>3.8</v>
      </c>
      <c r="BT5" s="11">
        <f>IF(BH5&gt;0,BH5,"")</f>
        <v>3.58</v>
      </c>
      <c r="BU5" s="11">
        <f>IF(SUM(BE5:BH5)-BI5&gt;0,SUM(BE5:BH5)-BI5,"")</f>
        <v>12.78</v>
      </c>
      <c r="BV5" s="11">
        <f>IF(BR5="","",MAX(BR5,BU5))</f>
        <v>57.61</v>
      </c>
      <c r="BW5" s="11">
        <f>IF(BL5&gt;0,BL5,"")</f>
        <v>14.6</v>
      </c>
      <c r="BX5" s="11">
        <f>IF(BM5&gt;0,BM5,"")</f>
        <v>16.5</v>
      </c>
      <c r="BY5" s="11">
        <f>IF(SUM(BJ5:BM5)-BN5&gt;0,SUM(BJ5:BM5)-BN5,"")</f>
        <v>56.699999999999996</v>
      </c>
      <c r="BZ5" s="11">
        <f>IF(SUM(BV5,BY5)&gt;0,SUM(BV5,BY5),"")</f>
        <v>114.31</v>
      </c>
      <c r="CA5" s="22">
        <v>12.475</v>
      </c>
      <c r="CB5" s="22">
        <v>7.2</v>
      </c>
      <c r="CC5" s="22">
        <v>12.324999999999999</v>
      </c>
      <c r="CD5" s="22">
        <v>13.17</v>
      </c>
      <c r="CE5" s="22">
        <v>0</v>
      </c>
      <c r="CF5" s="22">
        <v>9.2249999999999996</v>
      </c>
      <c r="CG5" s="22">
        <v>5.5750000000000002</v>
      </c>
      <c r="CH5" s="22">
        <v>10.15</v>
      </c>
      <c r="CI5" s="22">
        <v>10.1175</v>
      </c>
      <c r="CJ5" s="22">
        <v>0</v>
      </c>
      <c r="CK5" s="22">
        <v>15.85</v>
      </c>
      <c r="CL5" s="22">
        <v>9.2249999999999996</v>
      </c>
      <c r="CM5" s="22">
        <v>15.95</v>
      </c>
      <c r="CN5" s="22">
        <v>16.672499999999999</v>
      </c>
      <c r="CO5" s="22">
        <v>0</v>
      </c>
      <c r="CP5" s="27" t="s">
        <v>53</v>
      </c>
      <c r="CQ5" s="38">
        <f>IF(CC5&gt;0,CC5,"")</f>
        <v>12.324999999999999</v>
      </c>
      <c r="CR5" s="38">
        <f>IF(CD5&gt;0,CD5,"")</f>
        <v>13.17</v>
      </c>
      <c r="CS5" s="40">
        <f>IF(SUM(CA5:CD5)-CE5&gt;0,SUM(CA5:CD5)-CE5,"")</f>
        <v>45.17</v>
      </c>
      <c r="CT5" s="40">
        <f>IF(CH5&gt;0,CH5,"")</f>
        <v>10.15</v>
      </c>
      <c r="CU5" s="40">
        <f>IF(CI5&gt;0,CI5,"")</f>
        <v>10.1175</v>
      </c>
      <c r="CV5" s="40">
        <f>IF(SUM(CF5:CI5)-CJ5&gt;0,SUM(CF5:CI5)-CJ5,"")</f>
        <v>35.067500000000003</v>
      </c>
      <c r="CW5" s="40">
        <f>IF(CS5="","",MAX(CS5,CV5))</f>
        <v>45.17</v>
      </c>
      <c r="CX5" s="40">
        <f>IF(CM5&gt;0,CM5,"")</f>
        <v>15.95</v>
      </c>
      <c r="CY5" s="40">
        <f>IF(CN5&gt;0,CN5,"")</f>
        <v>16.672499999999999</v>
      </c>
      <c r="CZ5" s="40">
        <f>IF(SUM(CK5:CN5)-CO5&gt;0,SUM(CK5:CN5)-CO5,"")</f>
        <v>57.697499999999998</v>
      </c>
      <c r="DA5" s="40">
        <f>IF(SUM(CW5,CZ5)&gt;0,SUM(CW5,CZ5),"")</f>
        <v>102.86750000000001</v>
      </c>
      <c r="DB5" s="51">
        <f>IF(MAX(ED5,FL5,GT5,IB5,JJ5,KR5,LZ5,NH5,OP5,PX5,RF5,SN5,TV5,VD5,WL5)-IF(N5="",0,N5)&gt;0.001,MAX(ED5,FL5,GT5,IB5,JJ5,KR5,LZ5,NH5,OP5,PX5,RF5,SN5,TV5,VD5,WL5)-IF(N5="",0,N5),"")</f>
        <v>14.010000000000005</v>
      </c>
      <c r="DC5" s="51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>
        <v>15.5</v>
      </c>
      <c r="DE5" s="17">
        <v>8.8000000000000007</v>
      </c>
      <c r="DF5" s="17">
        <v>16.2</v>
      </c>
      <c r="DG5" s="17">
        <v>17.38</v>
      </c>
      <c r="DH5" s="17">
        <v>0</v>
      </c>
      <c r="DI5" s="17">
        <v>1.6</v>
      </c>
      <c r="DJ5" s="17">
        <v>0.8</v>
      </c>
      <c r="DK5" s="17">
        <v>2</v>
      </c>
      <c r="DL5" s="17">
        <v>1.87</v>
      </c>
      <c r="DM5" s="17">
        <v>0</v>
      </c>
      <c r="DN5" s="17">
        <v>1.6</v>
      </c>
      <c r="DO5" s="17">
        <v>0.8</v>
      </c>
      <c r="DP5" s="17">
        <v>2</v>
      </c>
      <c r="DQ5" s="17">
        <v>1.83</v>
      </c>
      <c r="DR5" s="17">
        <v>0</v>
      </c>
      <c r="DS5" s="17"/>
      <c r="DT5" s="17"/>
      <c r="DU5" s="17"/>
      <c r="DV5" s="17"/>
      <c r="DW5" s="17"/>
      <c r="DX5" s="40">
        <f>IF(DF5&gt;0,DF5,"")</f>
        <v>16.2</v>
      </c>
      <c r="DY5" s="40">
        <f>IF(DG5&gt;0,DG5,"")</f>
        <v>17.38</v>
      </c>
      <c r="DZ5" s="40">
        <f>IF(SUM(DD5:DG5)-DH5&gt;0,SUM(DD5:DG5)-DH5,"")</f>
        <v>57.879999999999995</v>
      </c>
      <c r="EA5" s="40">
        <f>IF(DK5&gt;0,DK5,"")</f>
        <v>2</v>
      </c>
      <c r="EB5" s="40">
        <f>IF(DL5&gt;0,DL5,"")</f>
        <v>1.87</v>
      </c>
      <c r="EC5" s="40">
        <f>IF(SUM(DI5:DL5)-DM5&gt;0,SUM(DI5:DL5)-DM5,"")</f>
        <v>6.2700000000000005</v>
      </c>
      <c r="ED5" s="40">
        <f>IF(MAX(DZ5,EC5)&gt;0,MAX(DZ5,EC5),"")</f>
        <v>57.879999999999995</v>
      </c>
      <c r="EE5" s="40">
        <f>IF(DP5&gt;0,DP5,"")</f>
        <v>2</v>
      </c>
      <c r="EF5" s="40">
        <f>IF(DQ5&gt;0,DQ5,"")</f>
        <v>1.83</v>
      </c>
      <c r="EG5" s="40">
        <f>IF(SUM(DN5:DQ5)-DR5&gt;0,SUM(DN5:DQ5)-DR5,"")</f>
        <v>6.23</v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>
        <f>IF(SUM(ED5,EG5,EJ5)&gt;0,SUM(ED5,EG5,EJ5),"")</f>
        <v>64.11</v>
      </c>
      <c r="EL5" s="18">
        <v>15.1</v>
      </c>
      <c r="EM5" s="18">
        <v>8.6</v>
      </c>
      <c r="EN5" s="18">
        <v>16.2</v>
      </c>
      <c r="EO5" s="18">
        <v>16.88</v>
      </c>
      <c r="EP5" s="18">
        <v>0</v>
      </c>
      <c r="EQ5" s="18">
        <v>1.4</v>
      </c>
      <c r="ER5" s="18">
        <v>0.9</v>
      </c>
      <c r="ES5" s="18">
        <v>2</v>
      </c>
      <c r="ET5" s="18">
        <v>1.85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16.2</v>
      </c>
      <c r="FG5" s="11">
        <f>IF(EO5&gt;0,EO5,"")</f>
        <v>16.88</v>
      </c>
      <c r="FH5" s="11">
        <f>IF(SUM(EL5:EO5)-EP5&gt;0,SUM(EL5:EO5)-EP5,"")</f>
        <v>56.78</v>
      </c>
      <c r="FI5" s="11">
        <f>IF(ES5&gt;0,ES5,"")</f>
        <v>2</v>
      </c>
      <c r="FJ5" s="11">
        <f>IF(ET5&gt;0,ET5,"")</f>
        <v>1.85</v>
      </c>
      <c r="FK5" s="11">
        <f>IF(SUM(EQ5:ET5)-EU5&gt;0,SUM(EQ5:ET5)-EU5,"")</f>
        <v>6.15</v>
      </c>
      <c r="FL5" s="11">
        <f>IF(MAX(FH5,FK5)&gt;0,MAX(FH5,FK5),"")</f>
        <v>56.78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56.78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>
        <v>5.8</v>
      </c>
      <c r="JS5" s="18">
        <v>3.5</v>
      </c>
      <c r="JT5" s="18">
        <v>7.4</v>
      </c>
      <c r="JU5" s="18">
        <v>7.06</v>
      </c>
      <c r="JV5" s="18">
        <v>0</v>
      </c>
      <c r="JW5" s="18">
        <v>14.7</v>
      </c>
      <c r="JX5" s="18">
        <v>9.1</v>
      </c>
      <c r="JY5" s="18">
        <v>16.100000000000001</v>
      </c>
      <c r="JZ5" s="18">
        <v>17.04</v>
      </c>
      <c r="KA5" s="18">
        <v>0.2</v>
      </c>
      <c r="KB5" s="18">
        <v>1.6</v>
      </c>
      <c r="KC5" s="18">
        <v>1</v>
      </c>
      <c r="KD5" s="18">
        <v>2.2000000000000002</v>
      </c>
      <c r="KE5" s="18">
        <v>1.83</v>
      </c>
      <c r="KF5" s="18">
        <v>0</v>
      </c>
      <c r="KG5" s="18"/>
      <c r="KH5" s="18"/>
      <c r="KI5" s="18"/>
      <c r="KJ5" s="18"/>
      <c r="KK5" s="18"/>
      <c r="KL5" s="11">
        <f>IF(JT5&gt;0,JT5,"")</f>
        <v>7.4</v>
      </c>
      <c r="KM5" s="11">
        <f>IF(JU5&gt;0,JU5,"")</f>
        <v>7.06</v>
      </c>
      <c r="KN5" s="11">
        <f>IF(SUM(JR5:JU5)-JV5&gt;0,SUM(JR5:JU5)-JV5,"")</f>
        <v>23.76</v>
      </c>
      <c r="KO5" s="11">
        <f>IF(JY5&gt;0,JY5,"")</f>
        <v>16.100000000000001</v>
      </c>
      <c r="KP5" s="11">
        <f>IF(JZ5&gt;0,JZ5,"")</f>
        <v>17.04</v>
      </c>
      <c r="KQ5" s="11">
        <f>IF(SUM(JW5:JZ5)-KA5&gt;0,SUM(JW5:JZ5)-KA5,"")</f>
        <v>56.739999999999995</v>
      </c>
      <c r="KR5" s="11">
        <f>IF(MAX(KN5,KQ5)&gt;0,MAX(KN5,KQ5),"")</f>
        <v>56.739999999999995</v>
      </c>
      <c r="KS5" s="11">
        <f>IF(KD5&gt;0,KD5,"")</f>
        <v>2.2000000000000002</v>
      </c>
      <c r="KT5" s="11">
        <f>IF(KE5&gt;0,KE5,"")</f>
        <v>1.83</v>
      </c>
      <c r="KU5" s="11">
        <f>IF(SUM(KB5:KE5)-KF5&gt;0,SUM(KB5:KE5)-KF5,"")</f>
        <v>6.6300000000000008</v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>
        <f>IF(SUM(KR5,KU5,KX5)&gt;0,SUM(KR5,KU5,KX5),"")</f>
        <v>63.37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>
        <v>15.7</v>
      </c>
      <c r="MI5" s="18">
        <v>9</v>
      </c>
      <c r="MJ5" s="18">
        <v>16.7</v>
      </c>
      <c r="MK5" s="18">
        <v>17.260000000000002</v>
      </c>
      <c r="ML5" s="18">
        <v>0</v>
      </c>
      <c r="MM5" s="18">
        <v>15.5</v>
      </c>
      <c r="MN5" s="18">
        <v>9.3000000000000007</v>
      </c>
      <c r="MO5" s="18">
        <v>17.100000000000001</v>
      </c>
      <c r="MP5" s="18">
        <v>17.28</v>
      </c>
      <c r="MQ5" s="18">
        <v>0</v>
      </c>
      <c r="MR5" s="18">
        <v>14.4</v>
      </c>
      <c r="MS5" s="18">
        <v>9.1</v>
      </c>
      <c r="MT5" s="18">
        <v>14.7</v>
      </c>
      <c r="MU5" s="18">
        <v>16.829999999999998</v>
      </c>
      <c r="MV5" s="18">
        <v>0</v>
      </c>
      <c r="MW5" s="18"/>
      <c r="MX5" s="18"/>
      <c r="MY5" s="18"/>
      <c r="MZ5" s="18"/>
      <c r="NA5" s="18"/>
      <c r="NB5" s="11">
        <f>IF(MJ5&gt;0,MJ5,"")</f>
        <v>16.7</v>
      </c>
      <c r="NC5" s="11">
        <f>IF(MK5&gt;0,MK5,"")</f>
        <v>17.260000000000002</v>
      </c>
      <c r="ND5" s="11">
        <f>IF(SUM(MH5:MK5)-ML5&gt;0,SUM(MH5:MK5)-ML5,"")</f>
        <v>58.66</v>
      </c>
      <c r="NE5" s="11">
        <f>IF(MO5&gt;0,MO5,"")</f>
        <v>17.100000000000001</v>
      </c>
      <c r="NF5" s="11">
        <f>IF(MP5&gt;0,MP5,"")</f>
        <v>17.28</v>
      </c>
      <c r="NG5" s="11">
        <f>IF(SUM(MM5:MP5)-MQ5&gt;0,SUM(MM5:MP5)-MQ5,"")</f>
        <v>59.180000000000007</v>
      </c>
      <c r="NH5" s="11">
        <f>IF(MAX(ND5,NG5)&gt;0,MAX(ND5,NG5),"")</f>
        <v>59.180000000000007</v>
      </c>
      <c r="NI5" s="11">
        <f>IF(MT5&gt;0,MT5,"")</f>
        <v>14.7</v>
      </c>
      <c r="NJ5" s="11">
        <f>IF(MU5&gt;0,MU5,"")</f>
        <v>16.829999999999998</v>
      </c>
      <c r="NK5" s="11">
        <f>IF(SUM(MR5:MU5)-MV5&gt;0,SUM(MR5:MU5)-MV5,"")</f>
        <v>55.03</v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IF(SUM(NH5,NK5,NN5)&gt;0,SUM(NH5,NK5,NN5),"")</f>
        <v>114.21000000000001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12.475</v>
      </c>
      <c r="WU5" s="26">
        <f>IF($CP5="P",CB5,(CB5+BA5)/2)</f>
        <v>7.2</v>
      </c>
      <c r="WV5" s="26">
        <f>IF($CP5="P",CC5,(CC5+BB5)/2)</f>
        <v>12.324999999999999</v>
      </c>
      <c r="WW5" s="26">
        <f>IF($CP5="P",CD5,(CD5+BC5)/2)</f>
        <v>13.17</v>
      </c>
      <c r="WX5" s="26">
        <f>IF($CP5="P",CE5,(CE5+BD5)/2)</f>
        <v>0</v>
      </c>
      <c r="WY5" s="26">
        <f>IF($CP5="P",CF5,(CF5+BE5)/2)</f>
        <v>9.2249999999999996</v>
      </c>
      <c r="WZ5" s="26">
        <f>IF($CP5="P",CG5,(CG5+BF5)/2)</f>
        <v>5.5750000000000002</v>
      </c>
      <c r="XA5" s="26">
        <f>IF($CP5="P",CH5,(CH5+BG5)/2)</f>
        <v>10.15</v>
      </c>
      <c r="XB5" s="26">
        <f>IF($CP5="P",CI5,(CI5+BH5)/2)</f>
        <v>10.1175</v>
      </c>
      <c r="XC5" s="26">
        <f>IF($CP5="P",CJ5,(CJ5+BI5)/2)</f>
        <v>0</v>
      </c>
      <c r="XD5" s="26">
        <f>IF($CP5="P",CK5,(CK5+BJ5)/2)</f>
        <v>15.85</v>
      </c>
      <c r="XE5" s="26">
        <f>IF($CP5="P",CL5,(CL5+BK5)/2)</f>
        <v>9.2249999999999996</v>
      </c>
      <c r="XF5" s="26">
        <f>IF($CP5="P",CM5,(CM5+BL5)/2)</f>
        <v>15.95</v>
      </c>
      <c r="XG5" s="26">
        <f>IF($CP5="P",CN5,(CN5+BM5)/2)</f>
        <v>16.672499999999999</v>
      </c>
      <c r="XH5" s="26">
        <f>IF($CP5="P",CO5,(CO5+BN5)/2)</f>
        <v>0</v>
      </c>
      <c r="XI5" s="28" t="s">
        <v>53</v>
      </c>
      <c r="XJ5" s="11">
        <f>IF(WV5&gt;0,WV5,"")</f>
        <v>12.324999999999999</v>
      </c>
      <c r="XK5" s="11">
        <f>IF(WW5&gt;0,WW5,"")</f>
        <v>13.17</v>
      </c>
      <c r="XL5" s="11">
        <f>IF(SUM(WT5:WW5)-WX5&gt;0,SUM(WT5:WW5)-WX5,"")</f>
        <v>45.17</v>
      </c>
      <c r="XM5" s="11">
        <f>IF(XA5&gt;0,XA5,"")</f>
        <v>10.15</v>
      </c>
      <c r="XN5" s="11">
        <f>IF(XB5&gt;0,XB5,"")</f>
        <v>10.1175</v>
      </c>
      <c r="XO5" s="11">
        <f>IF(SUM(WY5:XB5)-XC5&gt;0,SUM(WY5:XB5)-XC5,"")</f>
        <v>35.067500000000003</v>
      </c>
      <c r="XP5" s="11">
        <f>IF(MAX(XL5,XO5)&gt;0,MAX(XL5,XO5),"")</f>
        <v>45.17</v>
      </c>
      <c r="XQ5" s="11">
        <f>IF(XF5&gt;0,XF5,"")</f>
        <v>15.95</v>
      </c>
      <c r="XR5" s="11">
        <f>IF(XG5&gt;0,XG5,"")</f>
        <v>16.672499999999999</v>
      </c>
      <c r="XS5" s="11">
        <f>IF(SUM(XD5:XG5)-XH5&gt;0,SUM(XD5:XG5)-XH5,"")</f>
        <v>57.697499999999998</v>
      </c>
      <c r="XT5" s="11">
        <f>IF(SUM(XP5,XS5)&gt;0,SUM(XP5,XS5),"")</f>
        <v>102.86750000000001</v>
      </c>
    </row>
    <row r="6" spans="1:644" x14ac:dyDescent="0.2">
      <c r="A6" s="4" cm="1">
        <f t="array" ref="A6">IF(AND(H6&lt;&gt;"",H6&lt;&gt;"No DD"),SUMPRODUCT((H$4:H$25&lt;&gt;"")*(H$4:H$25&lt;&gt;"No DD")*(E$4:E$25&gt;E6))+1,IF(H6="No DD",SUMPRODUCT((H$4:H$25="No DD")*(E$4:E$25&gt;E6))+1+SUMPRODUCT((H$4:H$25&lt;&gt;"")*(H$4:H$25&lt;&gt;"No DD")),""))</f>
        <v>3</v>
      </c>
      <c r="B6" s="5" t="s">
        <v>84</v>
      </c>
      <c r="C6" s="4" t="s">
        <v>6</v>
      </c>
      <c r="D6" s="4">
        <v>2003</v>
      </c>
      <c r="E6" s="9">
        <f>SUM(J6:V6)+SUM(J6:T6)*0.0000001+SUM(J6)*0.0000000000001</f>
        <v>265.10002651000593</v>
      </c>
      <c r="F6" s="3" t="str">
        <f>IF(OR(AND(AO6&gt;=AY$27,AO6&lt;&gt;"",AQ6&gt;=AY$31,AQ6&lt;&gt;"",AN6=""),AND(AR6&gt;=AY$27,AR6&lt;&gt;"",AT6&gt;=AY$31,AT6&lt;&gt;"",AN6=""),AND(AV6&gt;=AY$27,AV6&lt;&gt;"",AX6&gt;=AY$31,AX6&lt;&gt;"",AN6=""),AND(BP6&gt;=BZ$27,BP6&lt;&gt;"",BR6&gt;=BZ$31,BR6&lt;&gt;"",BO6=""),AND(BS6&gt;=BZ$27,BS6&lt;&gt;"",BU6&gt;=BZ$31,BU6&lt;&gt;"",BO6=""),AND(BW6&gt;=BZ$27,BW6&lt;&gt;"",BY6&gt;=BZ$31,BY6&lt;&gt;"",BO6=""),AND(CQ6&gt;=DA$27,CQ6&lt;&gt;"",CS6&gt;=DA$31,CS6&lt;&gt;"",CP6=""),AND(CT6&gt;=DA$27,CT6&lt;&gt;"",CV6&gt;=DA$31,CV6&lt;&gt;"",CP6=""),AND(CX6&gt;=DA$27,CX6&lt;&gt;"",CZ6&gt;=DA$31,CZ6&lt;&gt;"",CP6=""),AND(DX6&gt;=EK$27,DX6&lt;&gt;"",DZ6&gt;=EK$31,DZ6&lt;&gt;""),AND(EA6&gt;=EK$27,EA6&lt;&gt;"",EC6&gt;=EK$31,EC6&lt;&gt;""),AND(EE6&gt;=EK$27,EE6&lt;&gt;"",EG6&gt;=EK$31,EG6&lt;&gt;""),AND(EH6&gt;=EK$27,EH6&lt;&gt;"",EJ6&gt;=EK$31,EJ6&lt;&gt;""),AND(FF6&gt;=FS$27,FF6&lt;&gt;"",FH6&gt;=FS$31,FH6&lt;&gt;""),AND(FI6&gt;=FS$27,FI6&lt;&gt;"",FK6&gt;=FS$31,FK6&lt;&gt;""),AND(FM6&gt;=FS$27,FM6&lt;&gt;"",FO6&gt;=FS$31,FO6&lt;&gt;""),AND(FP6&gt;=FS$27,FP6&lt;&gt;"",FR6&gt;=FS$31,FR6&lt;&gt;""),AND(GN6&gt;=HA$27,GN6&lt;&gt;"",GP6&gt;=HA$31,GP6&lt;&gt;""),AND(GQ6&gt;=HA$27,GQ6&lt;&gt;"",GS6&gt;=HA$31,GS6&lt;&gt;""),AND(GU6&gt;=HA$27,GU6&lt;&gt;"",GW6&gt;=HA$31,GW6&lt;&gt;""),AND(GX6&gt;=HA$27,GX6&lt;&gt;"",GZ6&gt;=HA$31,GZ6&lt;&gt;""),AND(HV6&gt;=II$27,HV6&lt;&gt;"",HX6&gt;=II$31,HX6&lt;&gt;""),AND(HY6&gt;=II$27,HY6&lt;&gt;"",IA6&gt;=II$31,IA6&lt;&gt;""),AND(IC6&gt;=II$27,IC6&lt;&gt;"",IE6&gt;=II$31,IE6&lt;&gt;""),AND(IF6&gt;=II$27,IF6&lt;&gt;"",IH6&gt;=II$31,IH6&lt;&gt;""),AND(JD6&gt;=JQ$27,JD6&lt;&gt;"",JF6&gt;=JQ$31,JF6&lt;&gt;""),AND(JG6&gt;=JQ$27,JG6&lt;&gt;"",JI6&gt;=JQ$31,JI6&lt;&gt;""),AND(JK6&gt;=JQ$27,JK6&lt;&gt;"",JM6&gt;=JQ$31,JM6&lt;&gt;""),AND(JN6&gt;=JQ$27,JN6&lt;&gt;"",JP6&gt;=JQ$31,JP6&lt;&gt;""),AND(KL6&gt;=KY$27,KL6&lt;&gt;"",KN6&gt;=KY$31,KN6&lt;&gt;""),AND(KO6&gt;=KY$27,KO6&lt;&gt;"",KQ6&gt;=KY$31,KQ6&lt;&gt;""),AND(KS6&gt;=KY$27,KS6&lt;&gt;"",KU6&gt;=KY$31,KU6&lt;&gt;""),AND(KV6&gt;=KY$27,KV6&lt;&gt;"",KX6&gt;=KY$31,KX6&lt;&gt;""),AND(LT6&gt;=MG$27,LT6&lt;&gt;"",LV6&gt;=MG$31,LV6&lt;&gt;""),AND(LW6&gt;=MG$27,LW6&lt;&gt;"",LY6&gt;=MG$31,LY6&lt;&gt;""),AND(MA6&gt;=MG$27,MA6&lt;&gt;"",MC6&gt;=MG$31,MC6&lt;&gt;""),AND(MD6&gt;=MG$27,MD6&lt;&gt;"",MF6&gt;=MG$31,MF6&lt;&gt;""),AND(NB6&gt;=NO$27,NB6&lt;&gt;"",ND6&gt;=NO$31,ND6&lt;&gt;""),AND(NE6&gt;=NO$27,NE6&lt;&gt;"",NG6&gt;=NO$31,NG6&lt;&gt;""),AND(NI6&gt;=NO$27,NI6&lt;&gt;"",NK6&gt;=NO$31,NK6&lt;&gt;""),AND(NL6&gt;=NO$27,NL6&lt;&gt;"",NN6&gt;=NO$31,NN6&lt;&gt;""),AND(OJ6&gt;=OW$27,OJ6&lt;&gt;"",OL6&gt;=OW$31,OL6&lt;&gt;""),AND(OM6&gt;=OW$27,OM6&lt;&gt;"",OO6&gt;=OW$31,OO6&lt;&gt;""),AND(OQ6&gt;=OW$27,OQ6&lt;&gt;"",OS6&gt;=OW$31,OS6&lt;&gt;""),AND(OT6&gt;=OW$27,OT6&lt;&gt;"",OV6&gt;=OW$31,OV6&lt;&gt;""),AND(PR6&gt;=QE$27,PR6&lt;&gt;"",PT6&gt;=QE$31,PT6&lt;&gt;""),AND(PU6&gt;=QE$27,PU6&lt;&gt;"",PW6&gt;=QE$31,PW6&lt;&gt;""),AND(PY6&gt;=QE$27,PY6&lt;&gt;"",QA6&gt;=QE$31,QA6&lt;&gt;""),AND(QB6&gt;=QE$27,QB6&lt;&gt;"",QD6&gt;=QE$31,QD6&lt;&gt;""),AND(QZ6&gt;=RM$27,QZ6&lt;&gt;"",RB6&gt;=RM$31,RB6&lt;&gt;""),AND(RC6&gt;=RM$27,RC6&lt;&gt;"",RE6&gt;=RM$31,RE6&lt;&gt;""),AND(RG6&gt;=RM$27,RG6&lt;&gt;"",RI6&gt;=RM$31,RI6&lt;&gt;""),AND(RJ6&gt;=RM$27,RJ6&lt;&gt;"",RL6&gt;=RM$31,RL6&lt;&gt;""),AND(SH6&gt;=SU$27,SH6&lt;&gt;"",SJ6&gt;=SU$31,SJ6&lt;&gt;""),AND(SK6&gt;=SU$27,SK6&lt;&gt;"",SM6&gt;=SU$31,SM6&lt;&gt;""),AND(SO6&gt;=SU$27,SO6&lt;&gt;"",SQ6&gt;=SU$31,SQ6&lt;&gt;""),AND(SR6&gt;=SU$27,SR6&lt;&gt;"",ST6&gt;=SU$31,ST6&lt;&gt;""),AND(TP6&gt;=UC$27,TP6&lt;&gt;"",TR6&gt;=UC$31,TR6&lt;&gt;""),AND(TS6&gt;=UC$27,TS6&lt;&gt;"",TU6&gt;=UC$31,TU6&lt;&gt;""),AND(TW6&gt;=UC$27,TW6&lt;&gt;"",TY6&gt;=UC$31,TYY6&lt;&gt;""),AND(TZ6&gt;=UC$27,TZ6&lt;&gt;"",UB6&gt;=UC$31,UB6&lt;&gt;""),AND(UX6&gt;=VK$27,UX6&lt;&gt;"",UZ6&gt;=VK$31,UZ6&lt;&gt;""),AND(VA6&gt;=VK$27,VA6&lt;&gt;"",VC6&gt;=VK$31,VC6&lt;&gt;""),AND(VE6&gt;=VK$27,VE6&lt;&gt;"",VG6&gt;=VK$31,VG6&lt;&gt;""),AND(VH6&gt;=VK$27,VH6&lt;&gt;"",VJ6&gt;=VK$31,VJ6&lt;&gt;""),AND(WF6&gt;=WS$27,WF6&lt;&gt;"",WH6&gt;=WS$31,WH6&lt;&gt;""),AND(WI6&gt;=WS$27,WI6&lt;&gt;"",WK6&gt;=WS$31,WK6&lt;&gt;""),AND(WM6&gt;=WS$27,WM6&lt;&gt;"",WO6&gt;=WS$31,WO6&lt;&gt;""),AND(WP6&gt;=WS$27,WP6&lt;&gt;"",WR6&gt;=WS$31,WR6&lt;&gt;"")),"P","")</f>
        <v>P</v>
      </c>
      <c r="G6" s="3" t="str">
        <f>IF(OR(AND(AQ6&gt;=AY$31,AQ6&lt;&gt;"",AN6=""),AND(AT6&gt;=AY$31,AT6&lt;&gt;"",AN6=""),AND(AX6&gt;=AY$31,AX6&lt;&gt;"",AN6=""),AND(BR6&gt;=BZ$31,BR6&lt;&gt;"",BO6=""),AND(BU6&gt;=BZ$31,BU6&lt;&gt;"",BO6=""),AND(BY6&gt;=BZ$31,BY6&lt;&gt;"",BO6=""),AND(CS6&gt;=DA$31,CS6&lt;&gt;"",CP6=""),AND(CV6&gt;=DA$31,CV6&lt;&gt;"",CP6=""),AND(CZ6&gt;=DA$31,CZ6&lt;&gt;"",CP6=""),AND(DZ6&gt;=EK$31,DZ6&lt;&gt;""),AND(EC6&gt;=EK$31,EC6&lt;&gt;""),AND(EG6&gt;=EK$31,EG6&lt;&gt;""),AND(EJ6&gt;=EK$31,EJ6&lt;&gt;""),AND(FH6&gt;=FS$31,FH6&lt;&gt;""),AND(FK6&gt;=FS$31,FK6&lt;&gt;""),AND(FO6&gt;=FS$31,FO6&lt;&gt;""),AND(FR6&gt;=FS$31,FR6&lt;&gt;""),AND(GP6&gt;=HA$31,GP6&lt;&gt;""),AND(GS6&gt;=HA$31,GS6&lt;&gt;""),AND(GW6&gt;=HA$31,GW6&lt;&gt;""),AND(GZ6&gt;=HA$31,GZ6&lt;&gt;""),AND(HX6&gt;=II$31,HX6&lt;&gt;""),AND(IA6&gt;=II$31,IA6&lt;&gt;""),AND(IE6&gt;=II$31,IE6&lt;&gt;""),AND(IH6&gt;=II$31,IH6&lt;&gt;""),AND(JF6&gt;=JQ$31,JF6&lt;&gt;""),AND(JI6&gt;=JQ$31,JI6&lt;&gt;""),AND(JM6&gt;=JQ$31,JM6&lt;&gt;""),AND(JP6&gt;=JQ$31,JP6&lt;&gt;""),AND(KN6&gt;=KY$31,KN6&lt;&gt;""),AND(KQ6&gt;=KY$31,KQ6&lt;&gt;""),AND(KU6&gt;=KY$31,KU6&lt;&gt;""),AND(KX6&gt;=KY$31,KX6&lt;&gt;""),AND(LV6&gt;=MG$31,LV6&lt;&gt;""),AND(LY6&gt;=MG$31,LY6&lt;&gt;""),AND(MC6&gt;=MG$31,MC6&lt;&gt;""),AND(MF6&gt;=MG$31,MF6&lt;&gt;""),AND(ND6&gt;=NO$31,ND6&lt;&gt;""),AND(NG6&gt;=NO$31,NG6&lt;&gt;""),AND(NK6&gt;=NO$31,NK6&lt;&gt;""),AND(NN6&gt;=NO$31,NN6&lt;&gt;""),AND(OL6&gt;=OW$31,OL6&lt;&gt;""),AND(OO6&gt;=OW$31,OO6&lt;&gt;""),AND(OS6&gt;=OW$31,OS6&lt;&gt;""),AND(OV6&gt;=OW$31,OV6&lt;&gt;""),AND(PT6&gt;=QE$31,PT6&lt;&gt;""),AND(PW6&gt;=QE$31,PW6&lt;&gt;""),AND(QA6&gt;=QE$31,QA6&lt;&gt;""),AND(QD6&gt;=QE$31,QD6&lt;&gt;""),AND(RB6&gt;=RM$31,RB6&lt;&gt;""),AND(RE6&gt;=RM$31,RE6&lt;&gt;""),AND(RI6&gt;=RM$31,RI6&lt;&gt;""),AND(RL6&gt;=RM$31,RL6&lt;&gt;""),AND(SJ6&gt;=SU$31,SJ6&lt;&gt;""),AND(SM6&gt;=SU$31,SM6&lt;&gt;""),AND(SQ6&gt;=SU$31,SQ6&lt;&gt;""),AND(ST6&gt;=SU$31,ST6&lt;&gt;""),AND(TR6&gt;=UC$31,TR6&lt;&gt;""),AND(TU6&gt;=UC$31,TU6&lt;&gt;""),AND(TY6&gt;=UC$31,TYY6&lt;&gt;""),AND(UB6&gt;=UC$31,UB6&lt;&gt;""),AND(UZ6&gt;=VK$31,UZ6&lt;&gt;""),AND(VC6&gt;=VK$31,VC6&lt;&gt;""),AND(VG6&gt;=VK$31,VG6&lt;&gt;""),AND(VJ6&gt;=VK$31,VJ6&lt;&gt;""),AND(WH6&gt;=WS$31,WH6&lt;&gt;""),AND(WK6&gt;=WS$31,WK6&lt;&gt;""),AND(WO6&gt;=WS$31,WO6&lt;&gt;""),AND(WR6&gt;=WS$31,WR6&lt;&gt;"")),"P","")</f>
        <v>P</v>
      </c>
      <c r="H6" s="36" t="str">
        <f>IF(AND(G6="P",F6=""),"No DD",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,AND(TP6&gt;=UC$30,TP6&lt;&gt;"",TR6&gt;=UC$34,TR6&lt;&gt;""),AND(TS6&gt;=UC$30,TS6&lt;&gt;"",TU6&gt;=UC$34,TU6&lt;&gt;""),AND(TW6&gt;=UC$30,TW6&lt;&gt;"",TY6&gt;=UC$354,TYY6&lt;&gt;""),AND(TZ6&gt;=UC$30,TZ6&lt;&gt;"",UB6&gt;=UC$34,UB6&lt;&gt;""),AND(UX6&gt;=VK$30,UX6&lt;&gt;"",UZ6&gt;=VK$34,UZ6&lt;&gt;""),AND(VA6&gt;=VK$30,VA6&lt;&gt;"",VC6&gt;=VK$34,VC6&lt;&gt;""),AND(VE6&gt;=VK$30,VE6&lt;&gt;"",VG6&gt;=VK$34,VG6&lt;&gt;""),AND(VH6&gt;=VK$30,VH6&lt;&gt;"",VJ6&gt;=VK$34,VJ6&lt;&gt;""),AND(WF6&gt;=WS$30,WF6&lt;&gt;"",WH6&gt;=WS$34,WH6&lt;&gt;""),AND(WI6&gt;=WS$30,WI6&lt;&gt;"",WK6&gt;=WS$34,WK6&lt;&gt;""),AND(WM6&gt;=WS$30,WM6&lt;&gt;"",WO6&gt;=WS$34,WO6&lt;&gt;""),AND(WP6&gt;=WS$30,WP6&lt;&gt;"",WR6&gt;=WS$34,WR6&lt;&gt;"")),"Merit",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,AND(TP6&gt;=UC$29,TP6&lt;&gt;"",TR6&gt;=UC$33,TR6&lt;&gt;""),AND(TS6&gt;=UC$29,TS6&lt;&gt;"",TU6&gt;=UC$33,TU6&lt;&gt;""),AND(TW6&gt;=UC$29,TW6&lt;&gt;"",TY6&gt;=UC$33,TYY6&lt;&gt;""),AND(TZ6&gt;=UC$29,TZ6&lt;&gt;"",UB6&gt;=UC$33,UB6&lt;&gt;""),AND(UX6&gt;=VK$29,UX6&lt;&gt;"",UZ6&gt;=VK$33,UZ6&lt;&gt;""),AND(VA6&gt;=VK$29,VA6&lt;&gt;"",VC6&gt;=VK$33,VC6&lt;&gt;""),AND(VE6&gt;=VK$29,VE6&lt;&gt;"",VG6&gt;=VK$33,VG6&lt;&gt;""),AND(VH6&gt;=VK$29,VH6&lt;&gt;"",VJ6&gt;=VK$33,VJ6&lt;&gt;""),AND(WF6&gt;=WS$29,WF6&lt;&gt;"",WH6&gt;=WS$33,WH6&lt;&gt;""),AND(WI6&gt;=WS$29,WI6&lt;&gt;"",WK6&gt;=WS$33,WK6&lt;&gt;""),AND(WM6&gt;=WS$29,WM6&lt;&gt;"",WO6&gt;=WS$33,WO6&lt;&gt;""),AND(WP6&gt;=WS$29,WP6&lt;&gt;"",WR6&gt;=WS$33,WR6&lt;&gt;"")),"Excellence",IF(I6="P","Worlds Team",IF(F6="P","National Team","")))))</f>
        <v>Excellence</v>
      </c>
      <c r="I6" s="3" t="str">
        <f>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,AND(TP6&gt;=UC$28,TP6&lt;&gt;"",TR6&gt;=UC$32,TR6&lt;&gt;""),AND(TS6&gt;=UC$28,TS6&lt;&gt;"",TU6&gt;=UC$32,TU6&lt;&gt;""),AND(TW6&gt;=UC$28,TW6&lt;&gt;"",TY6&gt;=UC$32,TYY6&lt;&gt;""),AND(TZ6&gt;=UC$28,TZ6&lt;&gt;"",UB6&gt;=UC$32,UB6&lt;&gt;""),AND(UX6&gt;=VK$28,UX6&lt;&gt;"",UZ6&gt;=VK$32,UZ6&lt;&gt;""),AND(VA6&gt;=VK$28,VA6&lt;&gt;"",VC6&gt;=VK$32,VC6&lt;&gt;""),AND(VE6&gt;=VK$28,VE6&lt;&gt;"",VG6&gt;=VK$32,VG6&lt;&gt;""),AND(VH6&gt;=VK$28,VH6&lt;&gt;"",VJ6&gt;=VK$32,VJ6&lt;&gt;""),AND(WF6&gt;=WS$28,WF6&lt;&gt;"",WH6&gt;=WS$32,WH6&lt;&gt;""),AND(WI6&gt;=WS$28,WI6&lt;&gt;"",WK6&gt;=WS$32,WK6&lt;&gt;""),AND(WM6&gt;=WS$28,WM6&lt;&gt;"",WO6&gt;=WS$32,WO6&lt;&gt;""),AND(WP6&gt;=WS$28,WP6&lt;&gt;"",WR6&gt;=WS$32,WR6&lt;&gt;"")),"P","")</f>
        <v>P</v>
      </c>
      <c r="J6" s="8">
        <f>IF(COUNT(AQ6,AT6,BR6,BU6,CS6,CV6)&gt;0,LARGE((AQ6,AT6,BR6,BU6,CS6,CV6),1),0)</f>
        <v>59.84</v>
      </c>
      <c r="K6" s="8" t="str">
        <f>IF(J6="","",IF(OR(J6=CS6,J6=CV6),$CA$1,IF(OR(J6=BR6,J6=BU6),$AZ$1,IF(OR(J6=AQ6,J6=AT6),$Y$1,""))))</f>
        <v>2024 3rd Domestic Trial</v>
      </c>
      <c r="L6" s="8">
        <f>IF(COUNT(AQ6,AT6,BR6,BU6,CS6,CV6)&gt;1,LARGE((AQ6,AT6,BR6,BU6,CS6,CV6),2),0)</f>
        <v>57.55</v>
      </c>
      <c r="M6" s="8" t="str">
        <f>IF(L6="","",IF(OR(L6=CS6,L6=CV6),$CA$1,IF(OR(L6=BR6,L6=BU6),$AZ$1,IF(OR(L6=AQ6,L6=AT6),$Y$1,""))))</f>
        <v>2024 3rd Domestic Trial</v>
      </c>
      <c r="N6" s="8">
        <f>IF(COUNT(AQ6,AT6,BR6,BU6,CS6,CV6)&gt;2,LARGE((AQ6,AT6,BR6,BU6,CS6,CV6),3),0)</f>
        <v>56.56</v>
      </c>
      <c r="O6" s="8" t="str">
        <f>IF(N6="","",IF(OR(N6=CS6,N6=CV6),$CA$1,IF(OR(N6=BR6,N6=BU6),$AZ$1,IF(OR(N6=AQ6,N6=AT6),$Y$1,""))))</f>
        <v>2024 Nationals</v>
      </c>
      <c r="P6" s="8">
        <f>IF(MAX(AX6,BY6,CZ6)&gt;0,MAX(AX6,BY6,CZ6),0)</f>
        <v>57.81</v>
      </c>
      <c r="Q6" s="8" t="str">
        <f>IF(P6="","",IF(P6=CZ6,$CA$1,IF(P6=BY6,$AZ$1,IF(P6=AX6,$Y$1,""))))</f>
        <v>2024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16.2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2024 3rd Domestic Trial</v>
      </c>
      <c r="T6" s="8">
        <f>IF(MAX(IF(AO6&gt;=$AY$27,AP6,0),IF(AR6&gt;=$AY$27,AS6,0),IF(AV6&gt;=$AY$27,AW6,0),IF(BP6&gt;=$BZ$27,BQ6,0),IF(BS6&gt;=$BZ$27,BT6,0),IF(BW6&gt;=$BZ$27,BX6,0),IF(CQ6&gt;=$DA$27,CR6,0),IF(CT6&gt;=$DA$27,CU6,0),IF(CX6&gt;=$DA$27,CY6,0),IF(DX6&gt;=$EK$27,DY6,0),IF(EA6&gt;=$EK$27,EB6,0),IF(EE6&gt;=$EK$27,EF6,0),IF(EH6&gt;=$EK$27,EI6,0),IF(FF6&gt;=$FS$27,FG6,0),IF(FI6&gt;=$FS$27,FJ6,0),IF(FM6&gt;=$FS$27,FN6,0),IF(FP6&gt;=$FS$27,FQ6,0),IF(GN6&gt;=$HA$27,GO6,0),IF(GQ6&gt;=$HA$27,GR6,0),IF(GU6&gt;=$HA$27,GV6,0),IF(GX6&gt;=$HA$27,GY6,0),IF(HV6&gt;=$II$27,HW6,0),IF(HY6&gt;=$II$27,HZ6,0),IF(IC6&gt;=$II$27,ID6,0),IF(IF6&gt;=$II$27,IG6,0),IF(JD6&gt;=$JQ$27,JE6,0),IF(JG6&gt;=$JQ$27,JH6,0),IF(JK6&gt;=$JQ$27,JL6,0),IF(JN6&gt;=$JQ$27,JO6,0),IF(KL6&gt;=$KY$27,KM6,0),IF(KO6&gt;=$KY$27,KP6,0),IF(KS6&gt;=$KY$27,KT6,0),IF(KV6&gt;=$KY$27,KW6,0),IF(LT6&gt;=$MG$27,LU6,0),IF(LW6&gt;=$MG$27,LX6,0),IF(MA6&gt;=$MG$27,MB6,0),IF(MD6&gt;=$MG$27,ME6,0),IF(NB6&gt;=$NO$27,NC6,0),IF(NE6&gt;=$NO$27,NF6,0),IF(NI6&gt;=$NO$27,NJ6,0),IF(NL6&gt;=$NO$27,NM6,0),IF(OJ6&gt;=$OW$27,OK6,0),IF(OM6&gt;=$OW$27,ON6,0),IF(OQ6&gt;=$OW$27,OR6,0),IF(OT6&gt;=$OW$27,OU6,0),IF(PR6&gt;=$QE$27,PS6,0),IF(PU6&gt;=$QE$27,PV6,0),IF(PY6&gt;=$QE$27,PZ6,0),IF(QB6&gt;=$QE$27,QC6,0),IF(QZ6&gt;=$RM$27,RA6,0),IF(RC6&gt;=$RM$27,RD6,0),IF(RG6&gt;=$RM$27,RH6,0),IF(RJ6&gt;=$RM$27,RK6,0),IF(SH6&gt;=$SU$27,SI6,0),IF(SK6&gt;=$SU$27,SL6,0),IF(SO6&gt;=$SU$27,SP6,0),IF(SR6&gt;=$SU$27,SS6,0),IF(TP6&gt;=$UC$27,TQ6,0),IF(TS6&gt;=$UC$27,TT6,0),IF(TW6&gt;=$UC$27,TX6,0),IF(TZ6&gt;=$UC$27,UA6,0),IF(UX6&gt;=$VK$27,UY6,0),IF(VA6&gt;=$VK$27,VB6,0),IF(VE6&gt;=$VK$27,VF6,0),IF(VH6&gt;=$VK$27,VI6,0),IF(WF6&gt;=$WS$27,WG6,0),IF(WI6&gt;=$WS$27,WJ6,0),IF(WM6&gt;=$WS$27,WN6,0),IF(WP6&gt;=$WS$27,WQ6,0))&gt;0,MAX(IF(AO6&gt;=$AY$27,AP6,0),IF(AR6&gt;=$AY$27,AS6,0),IF(AV6&gt;=$AY$27,AW6,0),IF(BP6&gt;=$BZ$27,BQ6,0),IF(BS6&gt;=$BZ$27,BT6,0),IF(BW6&gt;=$BZ$27,BX6,0),IF(CQ6&gt;=$DA$27,CR6,0),IF(CT6&gt;=$DA$27,CU6,0),IF(CX6&gt;=$DA$27,CY6,0),IF(DX6&gt;=$EK$27,DY6,0),IF(EA6&gt;=$EK$27,EB6,0),IF(EE6&gt;=$EK$27,EF6,0),IF(EH6&gt;=$EK$27,EI6,0),IF(FF6&gt;=$FS$27,FG6,0),IF(FI6&gt;=$FS$27,FJ6,0),IF(FM6&gt;=$FS$27,FN6,0),IF(FP6&gt;=$FS$27,FQ6,0),IF(GN6&gt;=$HA$27,GO6,0),IF(GQ6&gt;=$HA$27,GR6,0),IF(GU6&gt;=$HA$27,GV6,0),IF(GX6&gt;=$HA$27,GY6,0),IF(HV6&gt;=$II$27,HW6,0),IF(HY6&gt;=$II$27,HZ6,0),IF(IC6&gt;=$II$27,ID6,0),IF(IF6&gt;=$II$27,IG6,0),IF(JD6&gt;=$JQ$27,JE6,0),IF(JG6&gt;=$JQ$27,JH6,0),IF(JK6&gt;=$JQ$27,JL6,0),IF(JN6&gt;=$JQ$27,JO6,0),IF(KL6&gt;=$KY$27,KM6,0),IF(KO6&gt;=$KY$27,KP6,0),IF(KS6&gt;=$KY$27,KT6,0),IF(KV6&gt;=$KY$27,KW6,0),IF(LT6&gt;=$MG$27,LU6,0),IF(LW6&gt;=$MG$27,LX6,0),IF(MA6&gt;=$MG$27,MB6,0),IF(MD6&gt;=$MG$27,ME6,0),IF(NB6&gt;=$NO$27,NC6,0),IF(NE6&gt;=$NO$27,NF6,0),IF(NI6&gt;=$NO$27,NJ6,0),IF(NL6&gt;=$NO$27,NM6,0),IF(OJ6&gt;=$OW$27,OK6,0),IF(OM6&gt;=$OW$27,ON6,0),IF(OQ6&gt;=$OW$27,OR6,0),IF(OT6&gt;=$OW$27,OU6,0),IF(PR6&gt;=$QE$27,PS6,0),IF(PU6&gt;=$QE$27,PV6,0),IF(PY6&gt;=$QE$27,PZ6,0),IF(QB6&gt;=$QE$27,QC6,0),IF(QZ6&gt;=$RM$27,RA6,0),IF(RC6&gt;=$RM$27,RD6,0),IF(RG6&gt;=$RM$27,RH6,0),IF(RJ6&gt;=$RM$27,RK6,0),IF(SH6&gt;=$SU$27,SI6,0),IF(SK6&gt;=$SU$27,SL6,0),IF(SO6&gt;=$SU$27,SP6,0),IF(SR6&gt;=$SU$27,SS6,0),IF(TP6&gt;=$UC$27,TQ6,0),IF(TS6&gt;=$UC$27,TT6,0),IF(TW6&gt;=$UC$27,TX6,0),IF(TZ6&gt;=$UC$27,UA6,0),IF(UX6&gt;=$VK$27,UY6,0),IF(VA6&gt;=$VK$27,VB6,0),IF(VE6&gt;=$VK$27,VF6,0),IF(VH6&gt;=$VK$27,VI6,0),IF(WF6&gt;=$WS$27,WG6,0),IF(WI6&gt;=$WS$27,WJ6,0),IF(WM6&gt;=$WS$27,WN6,0),IF(WP6&gt;=$WS$27,WQ6,0)),0)</f>
        <v>17.14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2024 3rd Domestic Trial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/>
      </c>
      <c r="Y6" s="22">
        <v>14.6</v>
      </c>
      <c r="Z6" s="22">
        <v>9</v>
      </c>
      <c r="AA6" s="22">
        <v>15.8</v>
      </c>
      <c r="AB6" s="22">
        <v>16.48</v>
      </c>
      <c r="AC6" s="22">
        <v>0</v>
      </c>
      <c r="AD6" s="22">
        <v>3.37</v>
      </c>
      <c r="AE6" s="22">
        <v>3.3</v>
      </c>
      <c r="AF6" s="22">
        <v>7.1</v>
      </c>
      <c r="AG6" s="22">
        <v>6.97</v>
      </c>
      <c r="AH6" s="22">
        <v>0</v>
      </c>
      <c r="AI6" s="22">
        <v>11.8</v>
      </c>
      <c r="AJ6" s="22">
        <v>7</v>
      </c>
      <c r="AK6" s="22">
        <v>12.4</v>
      </c>
      <c r="AL6" s="22">
        <v>13.35</v>
      </c>
      <c r="AM6" s="22">
        <v>0</v>
      </c>
      <c r="AN6" s="27"/>
      <c r="AO6" s="38">
        <f>IF(AA6&gt;0,AA6,"")</f>
        <v>15.8</v>
      </c>
      <c r="AP6" s="38">
        <f>IF(AB6&gt;0,AB6,"")</f>
        <v>16.48</v>
      </c>
      <c r="AQ6" s="40">
        <f>IF(SUM(Y6:AB6)-AC6&gt;0,SUM(Y6:AB6)-AC6,"")</f>
        <v>55.88000000000001</v>
      </c>
      <c r="AR6" s="40">
        <f>IF(AF6&gt;0,AF6,"")</f>
        <v>7.1</v>
      </c>
      <c r="AS6" s="40">
        <f>IF(AG6&gt;0,AG6,"")</f>
        <v>6.97</v>
      </c>
      <c r="AT6" s="40">
        <f>IF(SUM(AD6:AG6)-AH6&gt;0,SUM(AD6:AG6)-AH6,"")</f>
        <v>20.74</v>
      </c>
      <c r="AU6" s="40">
        <f>IF(AQ6="","",MAX(AQ6,AT6))</f>
        <v>55.88000000000001</v>
      </c>
      <c r="AV6" s="40">
        <f>IF(AK6&gt;0,AK6,"")</f>
        <v>12.4</v>
      </c>
      <c r="AW6" s="40">
        <f>IF(AL6&gt;0,AL6,"")</f>
        <v>13.35</v>
      </c>
      <c r="AX6" s="40">
        <f>IF(SUM(AI6:AL6)-AM6&gt;0,SUM(AI6:AL6)-AM6,"")</f>
        <v>44.550000000000004</v>
      </c>
      <c r="AY6" s="40">
        <f>IF(SUM(AU6,AX6)&gt;0,SUM(AU6,AX6),"")</f>
        <v>100.43</v>
      </c>
      <c r="AZ6" s="26">
        <v>16.2</v>
      </c>
      <c r="BA6" s="26">
        <v>8.9</v>
      </c>
      <c r="BB6" s="26">
        <v>15.2</v>
      </c>
      <c r="BC6" s="26">
        <v>16.260000000000002</v>
      </c>
      <c r="BD6" s="26">
        <v>0</v>
      </c>
      <c r="BE6" s="26">
        <v>15.6</v>
      </c>
      <c r="BF6" s="26">
        <v>8.8000000000000007</v>
      </c>
      <c r="BG6" s="26">
        <v>14.5</v>
      </c>
      <c r="BH6" s="26">
        <v>16.11</v>
      </c>
      <c r="BI6" s="26">
        <v>0</v>
      </c>
      <c r="BJ6" s="26">
        <v>15.5</v>
      </c>
      <c r="BK6" s="26">
        <v>8.9</v>
      </c>
      <c r="BL6" s="26">
        <v>15</v>
      </c>
      <c r="BM6" s="26">
        <v>15.98</v>
      </c>
      <c r="BN6" s="26">
        <v>0</v>
      </c>
      <c r="BO6" s="28"/>
      <c r="BP6" s="39">
        <f>IF(BB6&gt;0,BB6,"")</f>
        <v>15.2</v>
      </c>
      <c r="BQ6" s="39">
        <f>IF(BC6&gt;0,BC6,"")</f>
        <v>16.260000000000002</v>
      </c>
      <c r="BR6" s="11">
        <f>IF(SUM(AZ6:BC6)-BD6&gt;0,SUM(AZ6:BC6)-BD6,"")</f>
        <v>56.56</v>
      </c>
      <c r="BS6" s="11">
        <f>IF(BG6&gt;0,BG6,"")</f>
        <v>14.5</v>
      </c>
      <c r="BT6" s="11">
        <f>IF(BH6&gt;0,BH6,"")</f>
        <v>16.11</v>
      </c>
      <c r="BU6" s="11">
        <f>IF(SUM(BE6:BH6)-BI6&gt;0,SUM(BE6:BH6)-BI6,"")</f>
        <v>55.01</v>
      </c>
      <c r="BV6" s="11">
        <f>IF(BR6="","",MAX(BR6,BU6))</f>
        <v>56.56</v>
      </c>
      <c r="BW6" s="11">
        <f>IF(BL6&gt;0,BL6,"")</f>
        <v>15</v>
      </c>
      <c r="BX6" s="11">
        <f>IF(BM6&gt;0,BM6,"")</f>
        <v>15.98</v>
      </c>
      <c r="BY6" s="11">
        <f>IF(SUM(BJ6:BM6)-BN6&gt;0,SUM(BJ6:BM6)-BN6,"")</f>
        <v>55.379999999999995</v>
      </c>
      <c r="BZ6" s="11">
        <f>IF(SUM(BV6,BY6)&gt;0,SUM(BV6,BY6),"")</f>
        <v>111.94</v>
      </c>
      <c r="CA6" s="22">
        <v>16.899999999999999</v>
      </c>
      <c r="CB6" s="22">
        <v>8.4</v>
      </c>
      <c r="CC6" s="22">
        <v>15.2</v>
      </c>
      <c r="CD6" s="22">
        <v>17.05</v>
      </c>
      <c r="CE6" s="22">
        <v>0</v>
      </c>
      <c r="CF6" s="22">
        <v>17.7</v>
      </c>
      <c r="CG6" s="22">
        <v>9.1999999999999993</v>
      </c>
      <c r="CH6" s="22">
        <v>15.8</v>
      </c>
      <c r="CI6" s="22">
        <v>17.14</v>
      </c>
      <c r="CJ6" s="22">
        <v>0</v>
      </c>
      <c r="CK6" s="22">
        <v>15.6</v>
      </c>
      <c r="CL6" s="22">
        <v>9</v>
      </c>
      <c r="CM6" s="22">
        <v>16.2</v>
      </c>
      <c r="CN6" s="22">
        <v>17.010000000000002</v>
      </c>
      <c r="CO6" s="22">
        <v>0</v>
      </c>
      <c r="CP6" s="27"/>
      <c r="CQ6" s="38">
        <f>IF(CC6&gt;0,CC6,"")</f>
        <v>15.2</v>
      </c>
      <c r="CR6" s="38">
        <f>IF(CD6&gt;0,CD6,"")</f>
        <v>17.05</v>
      </c>
      <c r="CS6" s="40">
        <f>IF(SUM(CA6:CD6)-CE6&gt;0,SUM(CA6:CD6)-CE6,"")</f>
        <v>57.55</v>
      </c>
      <c r="CT6" s="40">
        <f>IF(CH6&gt;0,CH6,"")</f>
        <v>15.8</v>
      </c>
      <c r="CU6" s="40">
        <f>IF(CI6&gt;0,CI6,"")</f>
        <v>17.14</v>
      </c>
      <c r="CV6" s="40">
        <f>IF(SUM(CF6:CI6)-CJ6&gt;0,SUM(CF6:CI6)-CJ6,"")</f>
        <v>59.84</v>
      </c>
      <c r="CW6" s="40">
        <f>IF(CS6="","",MAX(CS6,CV6))</f>
        <v>59.84</v>
      </c>
      <c r="CX6" s="40">
        <f>IF(CM6&gt;0,CM6,"")</f>
        <v>16.2</v>
      </c>
      <c r="CY6" s="40">
        <f>IF(CN6&gt;0,CN6,"")</f>
        <v>17.010000000000002</v>
      </c>
      <c r="CZ6" s="40">
        <f>IF(SUM(CK6:CN6)-CO6&gt;0,SUM(CK6:CN6)-CO6,"")</f>
        <v>57.81</v>
      </c>
      <c r="DA6" s="40">
        <f>IF(SUM(CW6,CZ6)&gt;0,SUM(CW6,CZ6),"")</f>
        <v>117.65</v>
      </c>
      <c r="DB6" s="51" t="str">
        <f>IF(MAX(ED6,FL6,GT6,IB6,JJ6,KR6,LZ6,NH6,OP6,PX6,RF6,SN6,TV6,VD6,WL6)-IF(N6="",0,N6)&gt;0.001,MAX(ED6,FL6,GT6,IB6,JJ6,KR6,LZ6,NH6,OP6,PX6,RF6,SN6,TV6,VD6,WL6)-IF(N6="",0,N6),"")</f>
        <v/>
      </c>
      <c r="DC6" s="51" t="str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>
        <v>14.4</v>
      </c>
      <c r="EM6" s="18">
        <v>8.8000000000000007</v>
      </c>
      <c r="EN6" s="18">
        <v>16.2</v>
      </c>
      <c r="EO6" s="18">
        <v>16.54</v>
      </c>
      <c r="EP6" s="18">
        <v>0</v>
      </c>
      <c r="EQ6" s="18">
        <v>2.8</v>
      </c>
      <c r="ER6" s="18">
        <v>1.8</v>
      </c>
      <c r="ES6" s="18">
        <v>3.8</v>
      </c>
      <c r="ET6" s="18">
        <v>3.65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>IF(EN6&gt;0,EN6,"")</f>
        <v>16.2</v>
      </c>
      <c r="FG6" s="11">
        <f>IF(EO6&gt;0,EO6,"")</f>
        <v>16.54</v>
      </c>
      <c r="FH6" s="11">
        <f>IF(SUM(EL6:EO6)-EP6&gt;0,SUM(EL6:EO6)-EP6,"")</f>
        <v>55.940000000000005</v>
      </c>
      <c r="FI6" s="11">
        <f>IF(ES6&gt;0,ES6,"")</f>
        <v>3.8</v>
      </c>
      <c r="FJ6" s="11">
        <f>IF(ET6&gt;0,ET6,"")</f>
        <v>3.65</v>
      </c>
      <c r="FK6" s="11">
        <f>IF(SUM(EQ6:ET6)-EU6&gt;0,SUM(EQ6:ET6)-EU6,"")</f>
        <v>12.049999999999999</v>
      </c>
      <c r="FL6" s="11">
        <f>IF(MAX(FH6,FK6)&gt;0,MAX(FH6,FK6),"")</f>
        <v>55.940000000000005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55.940000000000005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>
        <v>14.7</v>
      </c>
      <c r="JS6" s="18">
        <v>9</v>
      </c>
      <c r="JT6" s="18">
        <v>15.8</v>
      </c>
      <c r="JU6" s="18">
        <v>16.920000000000002</v>
      </c>
      <c r="JV6" s="18">
        <v>0.2</v>
      </c>
      <c r="JW6" s="18">
        <v>1.6</v>
      </c>
      <c r="JX6" s="18">
        <v>0.8</v>
      </c>
      <c r="JY6" s="18">
        <v>2</v>
      </c>
      <c r="JZ6" s="18">
        <v>1.83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15.8</v>
      </c>
      <c r="KM6" s="11">
        <f>IF(JU6&gt;0,JU6,"")</f>
        <v>16.920000000000002</v>
      </c>
      <c r="KN6" s="11">
        <f>IF(SUM(JR6:JU6)-JV6&gt;0,SUM(JR6:JU6)-JV6,"")</f>
        <v>56.22</v>
      </c>
      <c r="KO6" s="11">
        <f>IF(JY6&gt;0,JY6,"")</f>
        <v>2</v>
      </c>
      <c r="KP6" s="11">
        <f>IF(JZ6&gt;0,JZ6,"")</f>
        <v>1.83</v>
      </c>
      <c r="KQ6" s="11">
        <f>IF(SUM(JW6:JZ6)-KA6&gt;0,SUM(JW6:JZ6)-KA6,"")</f>
        <v>6.23</v>
      </c>
      <c r="KR6" s="11">
        <f>IF(MAX(KN6,KQ6)&gt;0,MAX(KN6,KQ6),"")</f>
        <v>56.22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IF(SUM(KR6,KU6,KX6)&gt;0,SUM(KR6,KU6,KX6),"")</f>
        <v>56.22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16.549999999999997</v>
      </c>
      <c r="WU6" s="26">
        <f>IF($CP6="P",CB6,(CB6+BA6)/2)</f>
        <v>8.65</v>
      </c>
      <c r="WV6" s="26">
        <f>IF($CP6="P",CC6,(CC6+BB6)/2)</f>
        <v>15.2</v>
      </c>
      <c r="WW6" s="26">
        <f>IF($CP6="P",CD6,(CD6+BC6)/2)</f>
        <v>16.655000000000001</v>
      </c>
      <c r="WX6" s="26">
        <f>IF($CP6="P",CE6,(CE6+BD6)/2)</f>
        <v>0</v>
      </c>
      <c r="WY6" s="26">
        <f>IF($CP6="P",CF6,(CF6+BE6)/2)</f>
        <v>16.649999999999999</v>
      </c>
      <c r="WZ6" s="26">
        <f>IF($CP6="P",CG6,(CG6+BF6)/2)</f>
        <v>9</v>
      </c>
      <c r="XA6" s="26">
        <f>IF($CP6="P",CH6,(CH6+BG6)/2)</f>
        <v>15.15</v>
      </c>
      <c r="XB6" s="26">
        <f>IF($CP6="P",CI6,(CI6+BH6)/2)</f>
        <v>16.625</v>
      </c>
      <c r="XC6" s="26">
        <f>IF($CP6="P",CJ6,(CJ6+BI6)/2)</f>
        <v>0</v>
      </c>
      <c r="XD6" s="26">
        <f>IF($CP6="P",CK6,(CK6+BJ6)/2)</f>
        <v>15.55</v>
      </c>
      <c r="XE6" s="26">
        <f>IF($CP6="P",CL6,(CL6+BK6)/2)</f>
        <v>8.9499999999999993</v>
      </c>
      <c r="XF6" s="26">
        <f>IF($CP6="P",CM6,(CM6+BL6)/2)</f>
        <v>15.6</v>
      </c>
      <c r="XG6" s="26">
        <f>IF($CP6="P",CN6,(CN6+BM6)/2)</f>
        <v>16.495000000000001</v>
      </c>
      <c r="XH6" s="26">
        <f>IF($CP6="P",CO6,(CO6+BN6)/2)</f>
        <v>0</v>
      </c>
      <c r="XI6" s="28" t="s">
        <v>53</v>
      </c>
      <c r="XJ6" s="11">
        <f>IF(WV6&gt;0,WV6,"")</f>
        <v>15.2</v>
      </c>
      <c r="XK6" s="11">
        <f>IF(WW6&gt;0,WW6,"")</f>
        <v>16.655000000000001</v>
      </c>
      <c r="XL6" s="11">
        <f>IF(SUM(WT6:WW6)-WX6&gt;0,SUM(WT6:WW6)-WX6,"")</f>
        <v>57.054999999999993</v>
      </c>
      <c r="XM6" s="11">
        <f>IF(XA6&gt;0,XA6,"")</f>
        <v>15.15</v>
      </c>
      <c r="XN6" s="11">
        <f>IF(XB6&gt;0,XB6,"")</f>
        <v>16.625</v>
      </c>
      <c r="XO6" s="11">
        <f>IF(SUM(WY6:XB6)-XC6&gt;0,SUM(WY6:XB6)-XC6,"")</f>
        <v>57.424999999999997</v>
      </c>
      <c r="XP6" s="11">
        <f>IF(MAX(XL6,XO6)&gt;0,MAX(XL6,XO6),"")</f>
        <v>57.424999999999997</v>
      </c>
      <c r="XQ6" s="11">
        <f>IF(XF6&gt;0,XF6,"")</f>
        <v>15.6</v>
      </c>
      <c r="XR6" s="11">
        <f>IF(XG6&gt;0,XG6,"")</f>
        <v>16.495000000000001</v>
      </c>
      <c r="XS6" s="11">
        <f>IF(SUM(XD6:XG6)-XH6&gt;0,SUM(XD6:XG6)-XH6,"")</f>
        <v>56.594999999999999</v>
      </c>
      <c r="XT6" s="11">
        <f>IF(SUM(XP6,XS6)&gt;0,SUM(XP6,XS6),"")</f>
        <v>114.02</v>
      </c>
    </row>
    <row r="7" spans="1:644" x14ac:dyDescent="0.2">
      <c r="A7" s="4" cm="1">
        <f t="array" ref="A7">IF(AND(H7&lt;&gt;"",H7&lt;&gt;"No DD"),SUMPRODUCT((H$4:H$25&lt;&gt;"")*(H$4:H$25&lt;&gt;"No DD")*(E$4:E$25&gt;E7))+1,IF(H7="No DD",SUMPRODUCT((H$4:H$25="No DD")*(E$4:E$25&gt;E7))+1+SUMPRODUCT((H$4:H$25&lt;&gt;"")*(H$4:H$25&lt;&gt;"No DD")),""))</f>
        <v>4</v>
      </c>
      <c r="B7" s="5" t="s">
        <v>167</v>
      </c>
      <c r="C7" s="4" t="s">
        <v>7</v>
      </c>
      <c r="D7" s="4">
        <v>2006</v>
      </c>
      <c r="E7" s="9">
        <f>SUM(J7:V7)+SUM(J7:T7)*0.0000001+SUM(J7)*0.0000000000001</f>
        <v>257.99002579900565</v>
      </c>
      <c r="F7" s="3" t="str">
        <f>IF(OR(AND(AO7&gt;=AY$27,AO7&lt;&gt;"",AQ7&gt;=AY$31,AQ7&lt;&gt;"",AN7=""),AND(AR7&gt;=AY$27,AR7&lt;&gt;"",AT7&gt;=AY$31,AT7&lt;&gt;"",AN7=""),AND(AV7&gt;=AY$27,AV7&lt;&gt;"",AX7&gt;=AY$31,AX7&lt;&gt;"",AN7=""),AND(BP7&gt;=BZ$27,BP7&lt;&gt;"",BR7&gt;=BZ$31,BR7&lt;&gt;"",BO7=""),AND(BS7&gt;=BZ$27,BS7&lt;&gt;"",BU7&gt;=BZ$31,BU7&lt;&gt;"",BO7=""),AND(BW7&gt;=BZ$27,BW7&lt;&gt;"",BY7&gt;=BZ$31,BY7&lt;&gt;"",BO7=""),AND(CQ7&gt;=DA$27,CQ7&lt;&gt;"",CS7&gt;=DA$31,CS7&lt;&gt;"",CP7=""),AND(CT7&gt;=DA$27,CT7&lt;&gt;"",CV7&gt;=DA$31,CV7&lt;&gt;"",CP7=""),AND(CX7&gt;=DA$27,CX7&lt;&gt;"",CZ7&gt;=DA$31,CZ7&lt;&gt;"",CP7=""),AND(DX7&gt;=EK$27,DX7&lt;&gt;"",DZ7&gt;=EK$31,DZ7&lt;&gt;""),AND(EA7&gt;=EK$27,EA7&lt;&gt;"",EC7&gt;=EK$31,EC7&lt;&gt;""),AND(EE7&gt;=EK$27,EE7&lt;&gt;"",EG7&gt;=EK$31,EG7&lt;&gt;""),AND(EH7&gt;=EK$27,EH7&lt;&gt;"",EJ7&gt;=EK$31,EJ7&lt;&gt;""),AND(FF7&gt;=FS$27,FF7&lt;&gt;"",FH7&gt;=FS$31,FH7&lt;&gt;""),AND(FI7&gt;=FS$27,FI7&lt;&gt;"",FK7&gt;=FS$31,FK7&lt;&gt;""),AND(FM7&gt;=FS$27,FM7&lt;&gt;"",FO7&gt;=FS$31,FO7&lt;&gt;""),AND(FP7&gt;=FS$27,FP7&lt;&gt;"",FR7&gt;=FS$31,FR7&lt;&gt;""),AND(GN7&gt;=HA$27,GN7&lt;&gt;"",GP7&gt;=HA$31,GP7&lt;&gt;""),AND(GQ7&gt;=HA$27,GQ7&lt;&gt;"",GS7&gt;=HA$31,GS7&lt;&gt;""),AND(GU7&gt;=HA$27,GU7&lt;&gt;"",GW7&gt;=HA$31,GW7&lt;&gt;""),AND(GX7&gt;=HA$27,GX7&lt;&gt;"",GZ7&gt;=HA$31,GZ7&lt;&gt;""),AND(HV7&gt;=II$27,HV7&lt;&gt;"",HX7&gt;=II$31,HX7&lt;&gt;""),AND(HY7&gt;=II$27,HY7&lt;&gt;"",IA7&gt;=II$31,IA7&lt;&gt;""),AND(IC7&gt;=II$27,IC7&lt;&gt;"",IE7&gt;=II$31,IE7&lt;&gt;""),AND(IF7&gt;=II$27,IF7&lt;&gt;"",IH7&gt;=II$31,IH7&lt;&gt;""),AND(JD7&gt;=JQ$27,JD7&lt;&gt;"",JF7&gt;=JQ$31,JF7&lt;&gt;""),AND(JG7&gt;=JQ$27,JG7&lt;&gt;"",JI7&gt;=JQ$31,JI7&lt;&gt;""),AND(JK7&gt;=JQ$27,JK7&lt;&gt;"",JM7&gt;=JQ$31,JM7&lt;&gt;""),AND(JN7&gt;=JQ$27,JN7&lt;&gt;"",JP7&gt;=JQ$31,JP7&lt;&gt;""),AND(KL7&gt;=KY$27,KL7&lt;&gt;"",KN7&gt;=KY$31,KN7&lt;&gt;""),AND(KO7&gt;=KY$27,KO7&lt;&gt;"",KQ7&gt;=KY$31,KQ7&lt;&gt;""),AND(KS7&gt;=KY$27,KS7&lt;&gt;"",KU7&gt;=KY$31,KU7&lt;&gt;""),AND(KV7&gt;=KY$27,KV7&lt;&gt;"",KX7&gt;=KY$31,KX7&lt;&gt;""),AND(LT7&gt;=MG$27,LT7&lt;&gt;"",LV7&gt;=MG$31,LV7&lt;&gt;""),AND(LW7&gt;=MG$27,LW7&lt;&gt;"",LY7&gt;=MG$31,LY7&lt;&gt;""),AND(MA7&gt;=MG$27,MA7&lt;&gt;"",MC7&gt;=MG$31,MC7&lt;&gt;""),AND(MD7&gt;=MG$27,MD7&lt;&gt;"",MF7&gt;=MG$31,MF7&lt;&gt;""),AND(NB7&gt;=NO$27,NB7&lt;&gt;"",ND7&gt;=NO$31,ND7&lt;&gt;""),AND(NE7&gt;=NO$27,NE7&lt;&gt;"",NG7&gt;=NO$31,NG7&lt;&gt;""),AND(NI7&gt;=NO$27,NI7&lt;&gt;"",NK7&gt;=NO$31,NK7&lt;&gt;""),AND(NL7&gt;=NO$27,NL7&lt;&gt;"",NN7&gt;=NO$31,NN7&lt;&gt;""),AND(OJ7&gt;=OW$27,OJ7&lt;&gt;"",OL7&gt;=OW$31,OL7&lt;&gt;""),AND(OM7&gt;=OW$27,OM7&lt;&gt;"",OO7&gt;=OW$31,OO7&lt;&gt;""),AND(OQ7&gt;=OW$27,OQ7&lt;&gt;"",OS7&gt;=OW$31,OS7&lt;&gt;""),AND(OT7&gt;=OW$27,OT7&lt;&gt;"",OV7&gt;=OW$31,OV7&lt;&gt;""),AND(PR7&gt;=QE$27,PR7&lt;&gt;"",PT7&gt;=QE$31,PT7&lt;&gt;""),AND(PU7&gt;=QE$27,PU7&lt;&gt;"",PW7&gt;=QE$31,PW7&lt;&gt;""),AND(PY7&gt;=QE$27,PY7&lt;&gt;"",QA7&gt;=QE$31,QA7&lt;&gt;""),AND(QB7&gt;=QE$27,QB7&lt;&gt;"",QD7&gt;=QE$31,QD7&lt;&gt;""),AND(QZ7&gt;=RM$27,QZ7&lt;&gt;"",RB7&gt;=RM$31,RB7&lt;&gt;""),AND(RC7&gt;=RM$27,RC7&lt;&gt;"",RE7&gt;=RM$31,RE7&lt;&gt;""),AND(RG7&gt;=RM$27,RG7&lt;&gt;"",RI7&gt;=RM$31,RI7&lt;&gt;""),AND(RJ7&gt;=RM$27,RJ7&lt;&gt;"",RL7&gt;=RM$31,RL7&lt;&gt;""),AND(SH7&gt;=SU$27,SH7&lt;&gt;"",SJ7&gt;=SU$31,SJ7&lt;&gt;""),AND(SK7&gt;=SU$27,SK7&lt;&gt;"",SM7&gt;=SU$31,SM7&lt;&gt;""),AND(SO7&gt;=SU$27,SO7&lt;&gt;"",SQ7&gt;=SU$31,SQ7&lt;&gt;""),AND(SR7&gt;=SU$27,SR7&lt;&gt;"",ST7&gt;=SU$31,ST7&lt;&gt;""),AND(TP7&gt;=UC$27,TP7&lt;&gt;"",TR7&gt;=UC$31,TR7&lt;&gt;""),AND(TS7&gt;=UC$27,TS7&lt;&gt;"",TU7&gt;=UC$31,TU7&lt;&gt;""),AND(TW7&gt;=UC$27,TW7&lt;&gt;"",TY7&gt;=UC$31,TYY7&lt;&gt;""),AND(TZ7&gt;=UC$27,TZ7&lt;&gt;"",UB7&gt;=UC$31,UB7&lt;&gt;""),AND(UX7&gt;=VK$27,UX7&lt;&gt;"",UZ7&gt;=VK$31,UZ7&lt;&gt;""),AND(VA7&gt;=VK$27,VA7&lt;&gt;"",VC7&gt;=VK$31,VC7&lt;&gt;""),AND(VE7&gt;=VK$27,VE7&lt;&gt;"",VG7&gt;=VK$31,VG7&lt;&gt;""),AND(VH7&gt;=VK$27,VH7&lt;&gt;"",VJ7&gt;=VK$31,VJ7&lt;&gt;""),AND(WF7&gt;=WS$27,WF7&lt;&gt;"",WH7&gt;=WS$31,WH7&lt;&gt;""),AND(WI7&gt;=WS$27,WI7&lt;&gt;"",WK7&gt;=WS$31,WK7&lt;&gt;""),AND(WM7&gt;=WS$27,WM7&lt;&gt;"",WO7&gt;=WS$31,WO7&lt;&gt;""),AND(WP7&gt;=WS$27,WP7&lt;&gt;"",WR7&gt;=WS$31,WR7&lt;&gt;"")),"P","")</f>
        <v>P</v>
      </c>
      <c r="G7" s="3" t="str">
        <f>IF(OR(AND(AQ7&gt;=AY$31,AQ7&lt;&gt;"",AN7=""),AND(AT7&gt;=AY$31,AT7&lt;&gt;"",AN7=""),AND(AX7&gt;=AY$31,AX7&lt;&gt;"",AN7=""),AND(BR7&gt;=BZ$31,BR7&lt;&gt;"",BO7=""),AND(BU7&gt;=BZ$31,BU7&lt;&gt;"",BO7=""),AND(BY7&gt;=BZ$31,BY7&lt;&gt;"",BO7=""),AND(CS7&gt;=DA$31,CS7&lt;&gt;"",CP7=""),AND(CV7&gt;=DA$31,CV7&lt;&gt;"",CP7=""),AND(CZ7&gt;=DA$31,CZ7&lt;&gt;"",CP7=""),AND(DZ7&gt;=EK$31,DZ7&lt;&gt;""),AND(EC7&gt;=EK$31,EC7&lt;&gt;""),AND(EG7&gt;=EK$31,EG7&lt;&gt;""),AND(EJ7&gt;=EK$31,EJ7&lt;&gt;""),AND(FH7&gt;=FS$31,FH7&lt;&gt;""),AND(FK7&gt;=FS$31,FK7&lt;&gt;""),AND(FO7&gt;=FS$31,FO7&lt;&gt;""),AND(FR7&gt;=FS$31,FR7&lt;&gt;""),AND(GP7&gt;=HA$31,GP7&lt;&gt;""),AND(GS7&gt;=HA$31,GS7&lt;&gt;""),AND(GW7&gt;=HA$31,GW7&lt;&gt;""),AND(GZ7&gt;=HA$31,GZ7&lt;&gt;""),AND(HX7&gt;=II$31,HX7&lt;&gt;""),AND(IA7&gt;=II$31,IA7&lt;&gt;""),AND(IE7&gt;=II$31,IE7&lt;&gt;""),AND(IH7&gt;=II$31,IH7&lt;&gt;""),AND(JF7&gt;=JQ$31,JF7&lt;&gt;""),AND(JI7&gt;=JQ$31,JI7&lt;&gt;""),AND(JM7&gt;=JQ$31,JM7&lt;&gt;""),AND(JP7&gt;=JQ$31,JP7&lt;&gt;""),AND(KN7&gt;=KY$31,KN7&lt;&gt;""),AND(KQ7&gt;=KY$31,KQ7&lt;&gt;""),AND(KU7&gt;=KY$31,KU7&lt;&gt;""),AND(KX7&gt;=KY$31,KX7&lt;&gt;""),AND(LV7&gt;=MG$31,LV7&lt;&gt;""),AND(LY7&gt;=MG$31,LY7&lt;&gt;""),AND(MC7&gt;=MG$31,MC7&lt;&gt;""),AND(MF7&gt;=MG$31,MF7&lt;&gt;""),AND(ND7&gt;=NO$31,ND7&lt;&gt;""),AND(NG7&gt;=NO$31,NG7&lt;&gt;""),AND(NK7&gt;=NO$31,NK7&lt;&gt;""),AND(NN7&gt;=NO$31,NN7&lt;&gt;""),AND(OL7&gt;=OW$31,OL7&lt;&gt;""),AND(OO7&gt;=OW$31,OO7&lt;&gt;""),AND(OS7&gt;=OW$31,OS7&lt;&gt;""),AND(OV7&gt;=OW$31,OV7&lt;&gt;""),AND(PT7&gt;=QE$31,PT7&lt;&gt;""),AND(PW7&gt;=QE$31,PW7&lt;&gt;""),AND(QA7&gt;=QE$31,QA7&lt;&gt;""),AND(QD7&gt;=QE$31,QD7&lt;&gt;""),AND(RB7&gt;=RM$31,RB7&lt;&gt;""),AND(RE7&gt;=RM$31,RE7&lt;&gt;""),AND(RI7&gt;=RM$31,RI7&lt;&gt;""),AND(RL7&gt;=RM$31,RL7&lt;&gt;""),AND(SJ7&gt;=SU$31,SJ7&lt;&gt;""),AND(SM7&gt;=SU$31,SM7&lt;&gt;""),AND(SQ7&gt;=SU$31,SQ7&lt;&gt;""),AND(ST7&gt;=SU$31,ST7&lt;&gt;""),AND(TR7&gt;=UC$31,TR7&lt;&gt;""),AND(TU7&gt;=UC$31,TU7&lt;&gt;""),AND(TY7&gt;=UC$31,TYY7&lt;&gt;""),AND(UB7&gt;=UC$31,UB7&lt;&gt;""),AND(UZ7&gt;=VK$31,UZ7&lt;&gt;""),AND(VC7&gt;=VK$31,VC7&lt;&gt;""),AND(VG7&gt;=VK$31,VG7&lt;&gt;""),AND(VJ7&gt;=VK$31,VJ7&lt;&gt;""),AND(WH7&gt;=WS$31,WH7&lt;&gt;""),AND(WK7&gt;=WS$31,WK7&lt;&gt;""),AND(WO7&gt;=WS$31,WO7&lt;&gt;""),AND(WR7&gt;=WS$31,WR7&lt;&gt;"")),"P","")</f>
        <v>P</v>
      </c>
      <c r="H7" s="36" t="str">
        <f>IF(AND(G7="P",F7=""),"No DD",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,AND(TP7&gt;=UC$30,TP7&lt;&gt;"",TR7&gt;=UC$34,TR7&lt;&gt;""),AND(TS7&gt;=UC$30,TS7&lt;&gt;"",TU7&gt;=UC$34,TU7&lt;&gt;""),AND(TW7&gt;=UC$30,TW7&lt;&gt;"",TY7&gt;=UC$354,TYY7&lt;&gt;""),AND(TZ7&gt;=UC$30,TZ7&lt;&gt;"",UB7&gt;=UC$34,UB7&lt;&gt;""),AND(UX7&gt;=VK$30,UX7&lt;&gt;"",UZ7&gt;=VK$34,UZ7&lt;&gt;""),AND(VA7&gt;=VK$30,VA7&lt;&gt;"",VC7&gt;=VK$34,VC7&lt;&gt;""),AND(VE7&gt;=VK$30,VE7&lt;&gt;"",VG7&gt;=VK$34,VG7&lt;&gt;""),AND(VH7&gt;=VK$30,VH7&lt;&gt;"",VJ7&gt;=VK$34,VJ7&lt;&gt;""),AND(WF7&gt;=WS$30,WF7&lt;&gt;"",WH7&gt;=WS$34,WH7&lt;&gt;""),AND(WI7&gt;=WS$30,WI7&lt;&gt;"",WK7&gt;=WS$34,WK7&lt;&gt;""),AND(WM7&gt;=WS$30,WM7&lt;&gt;"",WO7&gt;=WS$34,WO7&lt;&gt;""),AND(WP7&gt;=WS$30,WP7&lt;&gt;"",WR7&gt;=WS$34,WR7&lt;&gt;"")),"Merit",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,AND(TP7&gt;=UC$29,TP7&lt;&gt;"",TR7&gt;=UC$33,TR7&lt;&gt;""),AND(TS7&gt;=UC$29,TS7&lt;&gt;"",TU7&gt;=UC$33,TU7&lt;&gt;""),AND(TW7&gt;=UC$29,TW7&lt;&gt;"",TY7&gt;=UC$33,TYY7&lt;&gt;""),AND(TZ7&gt;=UC$29,TZ7&lt;&gt;"",UB7&gt;=UC$33,UB7&lt;&gt;""),AND(UX7&gt;=VK$29,UX7&lt;&gt;"",UZ7&gt;=VK$33,UZ7&lt;&gt;""),AND(VA7&gt;=VK$29,VA7&lt;&gt;"",VC7&gt;=VK$33,VC7&lt;&gt;""),AND(VE7&gt;=VK$29,VE7&lt;&gt;"",VG7&gt;=VK$33,VG7&lt;&gt;""),AND(VH7&gt;=VK$29,VH7&lt;&gt;"",VJ7&gt;=VK$33,VJ7&lt;&gt;""),AND(WF7&gt;=WS$29,WF7&lt;&gt;"",WH7&gt;=WS$33,WH7&lt;&gt;""),AND(WI7&gt;=WS$29,WI7&lt;&gt;"",WK7&gt;=WS$33,WK7&lt;&gt;""),AND(WM7&gt;=WS$29,WM7&lt;&gt;"",WO7&gt;=WS$33,WO7&lt;&gt;""),AND(WP7&gt;=WS$29,WP7&lt;&gt;"",WR7&gt;=WS$33,WR7&lt;&gt;"")),"Excellence",IF(I7="P","Worlds Team",IF(F7="P","National Team","")))))</f>
        <v>Excellence</v>
      </c>
      <c r="I7" s="3" t="str">
        <f>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,AND(TP7&gt;=UC$28,TP7&lt;&gt;"",TR7&gt;=UC$32,TR7&lt;&gt;""),AND(TS7&gt;=UC$28,TS7&lt;&gt;"",TU7&gt;=UC$32,TU7&lt;&gt;""),AND(TW7&gt;=UC$28,TW7&lt;&gt;"",TY7&gt;=UC$32,TYY7&lt;&gt;""),AND(TZ7&gt;=UC$28,TZ7&lt;&gt;"",UB7&gt;=UC$32,UB7&lt;&gt;""),AND(UX7&gt;=VK$28,UX7&lt;&gt;"",UZ7&gt;=VK$32,UZ7&lt;&gt;""),AND(VA7&gt;=VK$28,VA7&lt;&gt;"",VC7&gt;=VK$32,VC7&lt;&gt;""),AND(VE7&gt;=VK$28,VE7&lt;&gt;"",VG7&gt;=VK$32,VG7&lt;&gt;""),AND(VH7&gt;=VK$28,VH7&lt;&gt;"",VJ7&gt;=VK$32,VJ7&lt;&gt;""),AND(WF7&gt;=WS$28,WF7&lt;&gt;"",WH7&gt;=WS$32,WH7&lt;&gt;""),AND(WI7&gt;=WS$28,WI7&lt;&gt;"",WK7&gt;=WS$32,WK7&lt;&gt;""),AND(WM7&gt;=WS$28,WM7&lt;&gt;"",WO7&gt;=WS$32,WO7&lt;&gt;""),AND(WP7&gt;=WS$28,WP7&lt;&gt;"",WR7&gt;=WS$32,WR7&lt;&gt;"")),"P","")</f>
        <v>P</v>
      </c>
      <c r="J7" s="8">
        <f>IF(COUNT(AQ7,AT7,BR7,BU7,CS7,CV7)&gt;0,LARGE((AQ7,AT7,BR7,BU7,CS7,CV7),1),0)</f>
        <v>56.34</v>
      </c>
      <c r="K7" s="8" t="str">
        <f>IF(J7="","",IF(OR(J7=CS7,J7=CV7),$CA$1,IF(OR(J7=BR7,J7=BU7),$AZ$1,IF(OR(J7=AQ7,J7=AT7),$Y$1,""))))</f>
        <v>2024 Nationals</v>
      </c>
      <c r="L7" s="8">
        <f>IF(COUNT(AQ7,AT7,BR7,BU7,CS7,CV7)&gt;1,LARGE((AQ7,AT7,BR7,BU7,CS7,CV7),2),0)</f>
        <v>56.190000000000005</v>
      </c>
      <c r="M7" s="8" t="str">
        <f>IF(L7="","",IF(OR(L7=CS7,L7=CV7),$CA$1,IF(OR(L7=BR7,L7=BU7),$AZ$1,IF(OR(L7=AQ7,L7=AT7),$Y$1,""))))</f>
        <v>2024 3rd Domestic Trial</v>
      </c>
      <c r="N7" s="8">
        <f>IF(COUNT(AQ7,AT7,BR7,BU7,CS7,CV7)&gt;2,LARGE((AQ7,AT7,BR7,BU7,CS7,CV7),3),0)</f>
        <v>55.72</v>
      </c>
      <c r="O7" s="8" t="str">
        <f>IF(N7="","",IF(OR(N7=CS7,N7=CV7),$CA$1,IF(OR(N7=BR7,N7=BU7),$AZ$1,IF(OR(N7=AQ7,N7=AT7),$Y$1,""))))</f>
        <v>2024 Elite Canada</v>
      </c>
      <c r="P7" s="8">
        <f>IF(MAX(AX7,BY7,CZ7)&gt;0,MAX(AX7,BY7,CZ7),0)</f>
        <v>57.120000000000005</v>
      </c>
      <c r="Q7" s="8" t="str">
        <f>IF(P7="","",IF(P7=CZ7,$CA$1,IF(P7=BY7,$AZ$1,IF(P7=AX7,$Y$1,""))))</f>
        <v>2024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16.2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2024 3rd Domestic Trial</v>
      </c>
      <c r="T7" s="8">
        <f>IF(MAX(IF(AO7&gt;=$AY$27,AP7,0),IF(AR7&gt;=$AY$27,AS7,0),IF(AV7&gt;=$AY$27,AW7,0),IF(BP7&gt;=$BZ$27,BQ7,0),IF(BS7&gt;=$BZ$27,BT7,0),IF(BW7&gt;=$BZ$27,BX7,0),IF(CQ7&gt;=$DA$27,CR7,0),IF(CT7&gt;=$DA$27,CU7,0),IF(CX7&gt;=$DA$27,CY7,0),IF(DX7&gt;=$EK$27,DY7,0),IF(EA7&gt;=$EK$27,EB7,0),IF(EE7&gt;=$EK$27,EF7,0),IF(EH7&gt;=$EK$27,EI7,0),IF(FF7&gt;=$FS$27,FG7,0),IF(FI7&gt;=$FS$27,FJ7,0),IF(FM7&gt;=$FS$27,FN7,0),IF(FP7&gt;=$FS$27,FQ7,0),IF(GN7&gt;=$HA$27,GO7,0),IF(GQ7&gt;=$HA$27,GR7,0),IF(GU7&gt;=$HA$27,GV7,0),IF(GX7&gt;=$HA$27,GY7,0),IF(HV7&gt;=$II$27,HW7,0),IF(HY7&gt;=$II$27,HZ7,0),IF(IC7&gt;=$II$27,ID7,0),IF(IF7&gt;=$II$27,IG7,0),IF(JD7&gt;=$JQ$27,JE7,0),IF(JG7&gt;=$JQ$27,JH7,0),IF(JK7&gt;=$JQ$27,JL7,0),IF(JN7&gt;=$JQ$27,JO7,0),IF(KL7&gt;=$KY$27,KM7,0),IF(KO7&gt;=$KY$27,KP7,0),IF(KS7&gt;=$KY$27,KT7,0),IF(KV7&gt;=$KY$27,KW7,0),IF(LT7&gt;=$MG$27,LU7,0),IF(LW7&gt;=$MG$27,LX7,0),IF(MA7&gt;=$MG$27,MB7,0),IF(MD7&gt;=$MG$27,ME7,0),IF(NB7&gt;=$NO$27,NC7,0),IF(NE7&gt;=$NO$27,NF7,0),IF(NI7&gt;=$NO$27,NJ7,0),IF(NL7&gt;=$NO$27,NM7,0),IF(OJ7&gt;=$OW$27,OK7,0),IF(OM7&gt;=$OW$27,ON7,0),IF(OQ7&gt;=$OW$27,OR7,0),IF(OT7&gt;=$OW$27,OU7,0),IF(PR7&gt;=$QE$27,PS7,0),IF(PU7&gt;=$QE$27,PV7,0),IF(PY7&gt;=$QE$27,PZ7,0),IF(QB7&gt;=$QE$27,QC7,0),IF(QZ7&gt;=$RM$27,RA7,0),IF(RC7&gt;=$RM$27,RD7,0),IF(RG7&gt;=$RM$27,RH7,0),IF(RJ7&gt;=$RM$27,RK7,0),IF(SH7&gt;=$SU$27,SI7,0),IF(SK7&gt;=$SU$27,SL7,0),IF(SO7&gt;=$SU$27,SP7,0),IF(SR7&gt;=$SU$27,SS7,0),IF(TP7&gt;=$UC$27,TQ7,0),IF(TS7&gt;=$UC$27,TT7,0),IF(TW7&gt;=$UC$27,TX7,0),IF(TZ7&gt;=$UC$27,UA7,0),IF(UX7&gt;=$VK$27,UY7,0),IF(VA7&gt;=$VK$27,VB7,0),IF(VE7&gt;=$VK$27,VF7,0),IF(VH7&gt;=$VK$27,VI7,0),IF(WF7&gt;=$WS$27,WG7,0),IF(WI7&gt;=$WS$27,WJ7,0),IF(WM7&gt;=$WS$27,WN7,0),IF(WP7&gt;=$WS$27,WQ7,0))&gt;0,MAX(IF(AO7&gt;=$AY$27,AP7,0),IF(AR7&gt;=$AY$27,AS7,0),IF(AV7&gt;=$AY$27,AW7,0),IF(BP7&gt;=$BZ$27,BQ7,0),IF(BS7&gt;=$BZ$27,BT7,0),IF(BW7&gt;=$BZ$27,BX7,0),IF(CQ7&gt;=$DA$27,CR7,0),IF(CT7&gt;=$DA$27,CU7,0),IF(CX7&gt;=$DA$27,CY7,0),IF(DX7&gt;=$EK$27,DY7,0),IF(EA7&gt;=$EK$27,EB7,0),IF(EE7&gt;=$EK$27,EF7,0),IF(EH7&gt;=$EK$27,EI7,0),IF(FF7&gt;=$FS$27,FG7,0),IF(FI7&gt;=$FS$27,FJ7,0),IF(FM7&gt;=$FS$27,FN7,0),IF(FP7&gt;=$FS$27,FQ7,0),IF(GN7&gt;=$HA$27,GO7,0),IF(GQ7&gt;=$HA$27,GR7,0),IF(GU7&gt;=$HA$27,GV7,0),IF(GX7&gt;=$HA$27,GY7,0),IF(HV7&gt;=$II$27,HW7,0),IF(HY7&gt;=$II$27,HZ7,0),IF(IC7&gt;=$II$27,ID7,0),IF(IF7&gt;=$II$27,IG7,0),IF(JD7&gt;=$JQ$27,JE7,0),IF(JG7&gt;=$JQ$27,JH7,0),IF(JK7&gt;=$JQ$27,JL7,0),IF(JN7&gt;=$JQ$27,JO7,0),IF(KL7&gt;=$KY$27,KM7,0),IF(KO7&gt;=$KY$27,KP7,0),IF(KS7&gt;=$KY$27,KT7,0),IF(KV7&gt;=$KY$27,KW7,0),IF(LT7&gt;=$MG$27,LU7,0),IF(LW7&gt;=$MG$27,LX7,0),IF(MA7&gt;=$MG$27,MB7,0),IF(MD7&gt;=$MG$27,ME7,0),IF(NB7&gt;=$NO$27,NC7,0),IF(NE7&gt;=$NO$27,NF7,0),IF(NI7&gt;=$NO$27,NJ7,0),IF(NL7&gt;=$NO$27,NM7,0),IF(OJ7&gt;=$OW$27,OK7,0),IF(OM7&gt;=$OW$27,ON7,0),IF(OQ7&gt;=$OW$27,OR7,0),IF(OT7&gt;=$OW$27,OU7,0),IF(PR7&gt;=$QE$27,PS7,0),IF(PU7&gt;=$QE$27,PV7,0),IF(PY7&gt;=$QE$27,PZ7,0),IF(QB7&gt;=$QE$27,QC7,0),IF(QZ7&gt;=$RM$27,RA7,0),IF(RC7&gt;=$RM$27,RD7,0),IF(RG7&gt;=$RM$27,RH7,0),IF(RJ7&gt;=$RM$27,RK7,0),IF(SH7&gt;=$SU$27,SI7,0),IF(SK7&gt;=$SU$27,SL7,0),IF(SO7&gt;=$SU$27,SP7,0),IF(SR7&gt;=$SU$27,SS7,0),IF(TP7&gt;=$UC$27,TQ7,0),IF(TS7&gt;=$UC$27,TT7,0),IF(TW7&gt;=$UC$27,TX7,0),IF(TZ7&gt;=$UC$27,UA7,0),IF(UX7&gt;=$VK$27,UY7,0),IF(VA7&gt;=$VK$27,VB7,0),IF(VE7&gt;=$VK$27,VF7,0),IF(VH7&gt;=$VK$27,VI7,0),IF(WF7&gt;=$WS$27,WG7,0),IF(WI7&gt;=$WS$27,WJ7,0),IF(WM7&gt;=$WS$27,WN7,0),IF(WP7&gt;=$WS$27,WQ7,0)),0)</f>
        <v>16.420000000000002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2024 3rd Domestic Trial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/>
      </c>
      <c r="Y7" s="22">
        <v>15.7</v>
      </c>
      <c r="Z7" s="22">
        <v>9.5</v>
      </c>
      <c r="AA7" s="22">
        <v>15.4</v>
      </c>
      <c r="AB7" s="22">
        <v>14.39</v>
      </c>
      <c r="AC7" s="22">
        <v>0</v>
      </c>
      <c r="AD7" s="22">
        <v>16.100000000000001</v>
      </c>
      <c r="AE7" s="22">
        <v>9.1999999999999993</v>
      </c>
      <c r="AF7" s="22">
        <v>15.4</v>
      </c>
      <c r="AG7" s="22">
        <v>15.02</v>
      </c>
      <c r="AH7" s="22">
        <v>0</v>
      </c>
      <c r="AI7" s="22">
        <v>15</v>
      </c>
      <c r="AJ7" s="22">
        <v>8.8000000000000007</v>
      </c>
      <c r="AK7" s="22">
        <v>13.5</v>
      </c>
      <c r="AL7" s="22">
        <v>14.31</v>
      </c>
      <c r="AM7" s="22">
        <v>0</v>
      </c>
      <c r="AN7" s="27"/>
      <c r="AO7" s="38">
        <f>IF(AA7&gt;0,AA7,"")</f>
        <v>15.4</v>
      </c>
      <c r="AP7" s="38">
        <f>IF(AB7&gt;0,AB7,"")</f>
        <v>14.39</v>
      </c>
      <c r="AQ7" s="40">
        <f>IF(SUM(Y7:AB7)-AC7&gt;0,SUM(Y7:AB7)-AC7,"")</f>
        <v>54.99</v>
      </c>
      <c r="AR7" s="40">
        <f>IF(AF7&gt;0,AF7,"")</f>
        <v>15.4</v>
      </c>
      <c r="AS7" s="40">
        <f>IF(AG7&gt;0,AG7,"")</f>
        <v>15.02</v>
      </c>
      <c r="AT7" s="40">
        <f>IF(SUM(AD7:AG7)-AH7&gt;0,SUM(AD7:AG7)-AH7,"")</f>
        <v>55.72</v>
      </c>
      <c r="AU7" s="40">
        <f>IF(AQ7="","",MAX(AQ7,AT7))</f>
        <v>55.72</v>
      </c>
      <c r="AV7" s="40">
        <f>IF(AK7&gt;0,AK7,"")</f>
        <v>13.5</v>
      </c>
      <c r="AW7" s="40">
        <f>IF(AL7&gt;0,AL7,"")</f>
        <v>14.31</v>
      </c>
      <c r="AX7" s="40">
        <f>IF(SUM(AI7:AL7)-AM7&gt;0,SUM(AI7:AL7)-AM7,"")</f>
        <v>51.61</v>
      </c>
      <c r="AY7" s="40">
        <f>IF(SUM(AU7,AX7)&gt;0,SUM(AU7,AX7),"")</f>
        <v>107.33</v>
      </c>
      <c r="AZ7" s="26">
        <v>3.2</v>
      </c>
      <c r="BA7" s="26">
        <v>1.9</v>
      </c>
      <c r="BB7" s="26">
        <v>3.2</v>
      </c>
      <c r="BC7" s="26">
        <v>3.48</v>
      </c>
      <c r="BD7" s="26">
        <v>0</v>
      </c>
      <c r="BE7" s="26">
        <v>15.4</v>
      </c>
      <c r="BF7" s="26">
        <v>9.3000000000000007</v>
      </c>
      <c r="BG7" s="26">
        <v>16</v>
      </c>
      <c r="BH7" s="26">
        <v>15.64</v>
      </c>
      <c r="BI7" s="26">
        <v>0</v>
      </c>
      <c r="BJ7" s="26">
        <v>15.8</v>
      </c>
      <c r="BK7" s="26">
        <v>9.1</v>
      </c>
      <c r="BL7" s="26">
        <v>16</v>
      </c>
      <c r="BM7" s="26">
        <v>15.5</v>
      </c>
      <c r="BN7" s="26">
        <v>0</v>
      </c>
      <c r="BO7" s="28"/>
      <c r="BP7" s="39">
        <f>IF(BB7&gt;0,BB7,"")</f>
        <v>3.2</v>
      </c>
      <c r="BQ7" s="39">
        <f>IF(BC7&gt;0,BC7,"")</f>
        <v>3.48</v>
      </c>
      <c r="BR7" s="11">
        <f>IF(SUM(AZ7:BC7)-BD7&gt;0,SUM(AZ7:BC7)-BD7,"")</f>
        <v>11.780000000000001</v>
      </c>
      <c r="BS7" s="11">
        <f>IF(BG7&gt;0,BG7,"")</f>
        <v>16</v>
      </c>
      <c r="BT7" s="11">
        <f>IF(BH7&gt;0,BH7,"")</f>
        <v>15.64</v>
      </c>
      <c r="BU7" s="11">
        <f>IF(SUM(BE7:BH7)-BI7&gt;0,SUM(BE7:BH7)-BI7,"")</f>
        <v>56.34</v>
      </c>
      <c r="BV7" s="11">
        <f>IF(BR7="","",MAX(BR7,BU7))</f>
        <v>56.34</v>
      </c>
      <c r="BW7" s="11">
        <f>IF(BL7&gt;0,BL7,"")</f>
        <v>16</v>
      </c>
      <c r="BX7" s="11">
        <f>IF(BM7&gt;0,BM7,"")</f>
        <v>15.5</v>
      </c>
      <c r="BY7" s="11">
        <f>IF(SUM(BJ7:BM7)-BN7&gt;0,SUM(BJ7:BM7)-BN7,"")</f>
        <v>56.4</v>
      </c>
      <c r="BZ7" s="11">
        <f>IF(SUM(BV7,BY7)&gt;0,SUM(BV7,BY7),"")</f>
        <v>112.74000000000001</v>
      </c>
      <c r="CA7" s="22">
        <v>3.1</v>
      </c>
      <c r="CB7" s="22">
        <v>1.8</v>
      </c>
      <c r="CC7" s="22">
        <v>3.8</v>
      </c>
      <c r="CD7" s="22">
        <v>3.5</v>
      </c>
      <c r="CE7" s="22">
        <v>0</v>
      </c>
      <c r="CF7" s="22">
        <v>15</v>
      </c>
      <c r="CG7" s="22">
        <v>9</v>
      </c>
      <c r="CH7" s="22">
        <v>16.2</v>
      </c>
      <c r="CI7" s="22">
        <v>15.99</v>
      </c>
      <c r="CJ7" s="22">
        <v>0</v>
      </c>
      <c r="CK7" s="22">
        <v>16</v>
      </c>
      <c r="CL7" s="22">
        <v>8.5</v>
      </c>
      <c r="CM7" s="22">
        <v>16.2</v>
      </c>
      <c r="CN7" s="22">
        <v>16.420000000000002</v>
      </c>
      <c r="CO7" s="22">
        <v>0</v>
      </c>
      <c r="CP7" s="27"/>
      <c r="CQ7" s="38">
        <f>IF(CC7&gt;0,CC7,"")</f>
        <v>3.8</v>
      </c>
      <c r="CR7" s="38">
        <f>IF(CD7&gt;0,CD7,"")</f>
        <v>3.5</v>
      </c>
      <c r="CS7" s="40">
        <f>IF(SUM(CA7:CD7)-CE7&gt;0,SUM(CA7:CD7)-CE7,"")</f>
        <v>12.2</v>
      </c>
      <c r="CT7" s="40">
        <f>IF(CH7&gt;0,CH7,"")</f>
        <v>16.2</v>
      </c>
      <c r="CU7" s="40">
        <f>IF(CI7&gt;0,CI7,"")</f>
        <v>15.99</v>
      </c>
      <c r="CV7" s="40">
        <f>IF(SUM(CF7:CI7)-CJ7&gt;0,SUM(CF7:CI7)-CJ7,"")</f>
        <v>56.190000000000005</v>
      </c>
      <c r="CW7" s="40">
        <f>IF(CS7="","",MAX(CS7,CV7))</f>
        <v>56.190000000000005</v>
      </c>
      <c r="CX7" s="40">
        <f>IF(CM7&gt;0,CM7,"")</f>
        <v>16.2</v>
      </c>
      <c r="CY7" s="40">
        <f>IF(CN7&gt;0,CN7,"")</f>
        <v>16.420000000000002</v>
      </c>
      <c r="CZ7" s="40">
        <f>IF(SUM(CK7:CN7)-CO7&gt;0,SUM(CK7:CN7)-CO7,"")</f>
        <v>57.120000000000005</v>
      </c>
      <c r="DA7" s="40">
        <f>IF(SUM(CW7,CZ7)&gt;0,SUM(CW7,CZ7),"")</f>
        <v>113.31</v>
      </c>
      <c r="DB7" s="51" t="str">
        <f>IF(MAX(ED7,FL7,GT7,IB7,JJ7,KR7,LZ7,NH7,OP7,PX7,RF7,SN7,TV7,VD7,WL7)-IF(N7="",0,N7)&gt;0.001,MAX(ED7,FL7,GT7,IB7,JJ7,KR7,LZ7,NH7,OP7,PX7,RF7,SN7,TV7,VD7,WL7)-IF(N7="",0,N7),"")</f>
        <v/>
      </c>
      <c r="DC7" s="51" t="str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>
        <v>11.8</v>
      </c>
      <c r="HC7" s="18">
        <v>7</v>
      </c>
      <c r="HD7" s="18">
        <v>12.3</v>
      </c>
      <c r="HE7" s="18">
        <v>12.61</v>
      </c>
      <c r="HF7" s="18">
        <v>0</v>
      </c>
      <c r="HG7" s="18">
        <v>14.2</v>
      </c>
      <c r="HH7" s="18">
        <v>9.3000000000000007</v>
      </c>
      <c r="HI7" s="18">
        <v>15.4</v>
      </c>
      <c r="HJ7" s="18">
        <v>15.44</v>
      </c>
      <c r="HK7" s="18">
        <v>0</v>
      </c>
      <c r="HL7" s="18"/>
      <c r="HM7" s="18"/>
      <c r="HN7" s="18"/>
      <c r="HO7" s="18"/>
      <c r="HP7" s="18"/>
      <c r="HQ7" s="18">
        <v>1.6</v>
      </c>
      <c r="HR7" s="18">
        <v>1</v>
      </c>
      <c r="HS7" s="18">
        <v>2</v>
      </c>
      <c r="HT7" s="18">
        <v>1.72</v>
      </c>
      <c r="HU7" s="18">
        <v>0</v>
      </c>
      <c r="HV7" s="11">
        <f>IF(HD7&gt;0,HD7,"")</f>
        <v>12.3</v>
      </c>
      <c r="HW7" s="11">
        <f>IF(HE7&gt;0,HE7,"")</f>
        <v>12.61</v>
      </c>
      <c r="HX7" s="11">
        <f>IF(SUM(HB7:HE7)-HF7&gt;0,SUM(HB7:HE7)-HF7,"")</f>
        <v>43.71</v>
      </c>
      <c r="HY7" s="11">
        <f>IF(HI7&gt;0,HI7,"")</f>
        <v>15.4</v>
      </c>
      <c r="HZ7" s="11">
        <f>IF(HJ7&gt;0,HJ7,"")</f>
        <v>15.44</v>
      </c>
      <c r="IA7" s="11">
        <f>IF(SUM(HG7:HJ7)-HK7&gt;0,SUM(HG7:HJ7)-HK7,"")</f>
        <v>54.339999999999996</v>
      </c>
      <c r="IB7" s="11">
        <f>IF(MAX(HX7,IA7)&gt;0,MAX(HX7,IA7),"")</f>
        <v>54.339999999999996</v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>
        <f>IF(HS7&gt;0,HS7,"")</f>
        <v>2</v>
      </c>
      <c r="IG7" s="11">
        <f>IF(HT7&gt;0,HT7,"")</f>
        <v>1.72</v>
      </c>
      <c r="IH7" s="11">
        <f>IF(SUM(HQ7:HT7)-HU7&gt;0,SUM(HQ7:HT7)-HU7,"")</f>
        <v>6.3199999999999994</v>
      </c>
      <c r="II7" s="11">
        <f>IF(SUM(IB7,IE7,IH7)&gt;0,SUM(IB7,IE7,IH7),"")</f>
        <v>60.66</v>
      </c>
      <c r="IJ7" s="17">
        <v>12.8</v>
      </c>
      <c r="IK7" s="17">
        <v>8.9</v>
      </c>
      <c r="IL7" s="17">
        <v>15.4</v>
      </c>
      <c r="IM7" s="17">
        <v>15.56</v>
      </c>
      <c r="IN7" s="17">
        <v>0</v>
      </c>
      <c r="IO7" s="17">
        <v>14.9</v>
      </c>
      <c r="IP7" s="17">
        <v>9.1</v>
      </c>
      <c r="IQ7" s="17">
        <v>15.4</v>
      </c>
      <c r="IR7" s="17">
        <v>15.34</v>
      </c>
      <c r="IS7" s="17">
        <v>0</v>
      </c>
      <c r="IT7" s="17"/>
      <c r="IU7" s="17"/>
      <c r="IV7" s="17"/>
      <c r="IW7" s="17"/>
      <c r="IX7" s="17"/>
      <c r="IY7" s="17">
        <v>4.8</v>
      </c>
      <c r="IZ7" s="17">
        <v>2.8</v>
      </c>
      <c r="JA7" s="17">
        <v>4.9000000000000004</v>
      </c>
      <c r="JB7" s="17">
        <v>5.05</v>
      </c>
      <c r="JC7" s="17">
        <v>0</v>
      </c>
      <c r="JD7" s="40">
        <f>IF(IL7&gt;0,IL7,"")</f>
        <v>15.4</v>
      </c>
      <c r="JE7" s="40">
        <f>IF(IM7&gt;0,IM7,"")</f>
        <v>15.56</v>
      </c>
      <c r="JF7" s="40">
        <f>IF(SUM(IJ7:IM7)-IN7&gt;0,SUM(IJ7:IM7)-IN7,"")</f>
        <v>52.660000000000004</v>
      </c>
      <c r="JG7" s="40">
        <f>IF(IQ7&gt;0,IQ7,"")</f>
        <v>15.4</v>
      </c>
      <c r="JH7" s="40">
        <f>IF(IR7&gt;0,IR7,"")</f>
        <v>15.34</v>
      </c>
      <c r="JI7" s="40">
        <f>IF(SUM(IO7:IR7)-IS7&gt;0,SUM(IO7:IR7)-IS7,"")</f>
        <v>54.739999999999995</v>
      </c>
      <c r="JJ7" s="40">
        <f>IF(MAX(JF7,JI7)&gt;0,MAX(JF7,JI7),"")</f>
        <v>54.739999999999995</v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>
        <f>IF(JA7&gt;0,JA7,"")</f>
        <v>4.9000000000000004</v>
      </c>
      <c r="JO7" s="40">
        <f>IF(JB7&gt;0,JB7,"")</f>
        <v>5.05</v>
      </c>
      <c r="JP7" s="40">
        <f>IF(SUM(IY7:JB7)-JC7&gt;0,SUM(IY7:JB7)-JC7,"")</f>
        <v>17.55</v>
      </c>
      <c r="JQ7" s="40">
        <f>IF(SUM(JJ7,JM7,JP7)&gt;0,SUM(JJ7,JM7,JP7),"")</f>
        <v>72.289999999999992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>
        <v>14.3</v>
      </c>
      <c r="MI7" s="18">
        <v>9.1</v>
      </c>
      <c r="MJ7" s="18">
        <v>16</v>
      </c>
      <c r="MK7" s="18">
        <v>15.4</v>
      </c>
      <c r="ML7" s="18">
        <v>0</v>
      </c>
      <c r="MM7" s="18">
        <v>15.4</v>
      </c>
      <c r="MN7" s="18">
        <v>8.6999999999999993</v>
      </c>
      <c r="MO7" s="18">
        <v>14.6</v>
      </c>
      <c r="MP7" s="18">
        <v>16.149999999999999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>IF(MJ7&gt;0,MJ7,"")</f>
        <v>16</v>
      </c>
      <c r="NC7" s="11">
        <f>IF(MK7&gt;0,MK7,"")</f>
        <v>15.4</v>
      </c>
      <c r="ND7" s="11">
        <f>IF(SUM(MH7:MK7)-ML7&gt;0,SUM(MH7:MK7)-ML7,"")</f>
        <v>54.8</v>
      </c>
      <c r="NE7" s="11">
        <f>IF(MO7&gt;0,MO7,"")</f>
        <v>14.6</v>
      </c>
      <c r="NF7" s="11">
        <f>IF(MP7&gt;0,MP7,"")</f>
        <v>16.149999999999999</v>
      </c>
      <c r="NG7" s="11">
        <f>IF(SUM(MM7:MP7)-MQ7&gt;0,SUM(MM7:MP7)-MQ7,"")</f>
        <v>54.85</v>
      </c>
      <c r="NH7" s="11">
        <f>IF(MAX(ND7,NG7)&gt;0,MAX(ND7,NG7),"")</f>
        <v>54.85</v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>
        <f>IF(SUM(NH7,NK7,NN7)&gt;0,SUM(NH7,NK7,NN7),"")</f>
        <v>54.85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3.1500000000000004</v>
      </c>
      <c r="WU7" s="26">
        <f>IF($CP7="P",CB7,(CB7+BA7)/2)</f>
        <v>1.85</v>
      </c>
      <c r="WV7" s="26">
        <f>IF($CP7="P",CC7,(CC7+BB7)/2)</f>
        <v>3.5</v>
      </c>
      <c r="WW7" s="26">
        <f>IF($CP7="P",CD7,(CD7+BC7)/2)</f>
        <v>3.49</v>
      </c>
      <c r="WX7" s="26">
        <f>IF($CP7="P",CE7,(CE7+BD7)/2)</f>
        <v>0</v>
      </c>
      <c r="WY7" s="26">
        <f>IF($CP7="P",CF7,(CF7+BE7)/2)</f>
        <v>15.2</v>
      </c>
      <c r="WZ7" s="26">
        <f>IF($CP7="P",CG7,(CG7+BF7)/2)</f>
        <v>9.15</v>
      </c>
      <c r="XA7" s="26">
        <f>IF($CP7="P",CH7,(CH7+BG7)/2)</f>
        <v>16.100000000000001</v>
      </c>
      <c r="XB7" s="26">
        <f>IF($CP7="P",CI7,(CI7+BH7)/2)</f>
        <v>15.815000000000001</v>
      </c>
      <c r="XC7" s="26">
        <f>IF($CP7="P",CJ7,(CJ7+BI7)/2)</f>
        <v>0</v>
      </c>
      <c r="XD7" s="26">
        <f>IF($CP7="P",CK7,(CK7+BJ7)/2)</f>
        <v>15.9</v>
      </c>
      <c r="XE7" s="26">
        <f>IF($CP7="P",CL7,(CL7+BK7)/2)</f>
        <v>8.8000000000000007</v>
      </c>
      <c r="XF7" s="26">
        <f>IF($CP7="P",CM7,(CM7+BL7)/2)</f>
        <v>16.100000000000001</v>
      </c>
      <c r="XG7" s="26">
        <f>IF($CP7="P",CN7,(CN7+BM7)/2)</f>
        <v>15.96</v>
      </c>
      <c r="XH7" s="26">
        <f>IF($CP7="P",CO7,(CO7+BN7)/2)</f>
        <v>0</v>
      </c>
      <c r="XI7" s="28" t="s">
        <v>53</v>
      </c>
      <c r="XJ7" s="11">
        <f>IF(WV7&gt;0,WV7,"")</f>
        <v>3.5</v>
      </c>
      <c r="XK7" s="11">
        <f>IF(WW7&gt;0,WW7,"")</f>
        <v>3.49</v>
      </c>
      <c r="XL7" s="11">
        <f>IF(SUM(WT7:WW7)-WX7&gt;0,SUM(WT7:WW7)-WX7,"")</f>
        <v>11.99</v>
      </c>
      <c r="XM7" s="11">
        <f>IF(XA7&gt;0,XA7,"")</f>
        <v>16.100000000000001</v>
      </c>
      <c r="XN7" s="11">
        <f>IF(XB7&gt;0,XB7,"")</f>
        <v>15.815000000000001</v>
      </c>
      <c r="XO7" s="11">
        <f>IF(SUM(WY7:XB7)-XC7&gt;0,SUM(WY7:XB7)-XC7,"")</f>
        <v>56.265000000000001</v>
      </c>
      <c r="XP7" s="11">
        <f>IF(MAX(XL7,XO7)&gt;0,MAX(XL7,XO7),"")</f>
        <v>56.265000000000001</v>
      </c>
      <c r="XQ7" s="11">
        <f>IF(XF7&gt;0,XF7,"")</f>
        <v>16.100000000000001</v>
      </c>
      <c r="XR7" s="11">
        <f>IF(XG7&gt;0,XG7,"")</f>
        <v>15.96</v>
      </c>
      <c r="XS7" s="11">
        <f>IF(SUM(XD7:XG7)-XH7&gt;0,SUM(XD7:XG7)-XH7,"")</f>
        <v>56.760000000000005</v>
      </c>
      <c r="XT7" s="11">
        <f>IF(SUM(XP7,XS7)&gt;0,SUM(XP7,XS7),"")</f>
        <v>113.02500000000001</v>
      </c>
    </row>
    <row r="8" spans="1:644" x14ac:dyDescent="0.2">
      <c r="A8" s="4" cm="1">
        <f t="array" ref="A8">IF(AND(H8&lt;&gt;"",H8&lt;&gt;"No DD"),SUMPRODUCT((H$4:H$25&lt;&gt;"")*(H$4:H$25&lt;&gt;"No DD")*(E$4:E$25&gt;E8))+1,IF(H8="No DD",SUMPRODUCT((H$4:H$25="No DD")*(E$4:E$25&gt;E8))+1+SUMPRODUCT((H$4:H$25&lt;&gt;"")*(H$4:H$25&lt;&gt;"No DD")),""))</f>
        <v>5</v>
      </c>
      <c r="B8" s="5" t="s">
        <v>123</v>
      </c>
      <c r="C8" s="4" t="s">
        <v>7</v>
      </c>
      <c r="D8" s="4">
        <v>2005</v>
      </c>
      <c r="E8" s="9">
        <f>SUM(J8:V8)+SUM(J8:T8)*0.0000001+SUM(J8)*0.0000000000001</f>
        <v>255.38002553800564</v>
      </c>
      <c r="F8" s="3" t="str">
        <f>IF(OR(AND(AO8&gt;=AY$27,AO8&lt;&gt;"",AQ8&gt;=AY$31,AQ8&lt;&gt;"",AN8=""),AND(AR8&gt;=AY$27,AR8&lt;&gt;"",AT8&gt;=AY$31,AT8&lt;&gt;"",AN8=""),AND(AV8&gt;=AY$27,AV8&lt;&gt;"",AX8&gt;=AY$31,AX8&lt;&gt;"",AN8=""),AND(BP8&gt;=BZ$27,BP8&lt;&gt;"",BR8&gt;=BZ$31,BR8&lt;&gt;"",BO8=""),AND(BS8&gt;=BZ$27,BS8&lt;&gt;"",BU8&gt;=BZ$31,BU8&lt;&gt;"",BO8=""),AND(BW8&gt;=BZ$27,BW8&lt;&gt;"",BY8&gt;=BZ$31,BY8&lt;&gt;"",BO8=""),AND(CQ8&gt;=DA$27,CQ8&lt;&gt;"",CS8&gt;=DA$31,CS8&lt;&gt;"",CP8=""),AND(CT8&gt;=DA$27,CT8&lt;&gt;"",CV8&gt;=DA$31,CV8&lt;&gt;"",CP8=""),AND(CX8&gt;=DA$27,CX8&lt;&gt;"",CZ8&gt;=DA$31,CZ8&lt;&gt;"",CP8=""),AND(DX8&gt;=EK$27,DX8&lt;&gt;"",DZ8&gt;=EK$31,DZ8&lt;&gt;""),AND(EA8&gt;=EK$27,EA8&lt;&gt;"",EC8&gt;=EK$31,EC8&lt;&gt;""),AND(EE8&gt;=EK$27,EE8&lt;&gt;"",EG8&gt;=EK$31,EG8&lt;&gt;""),AND(EH8&gt;=EK$27,EH8&lt;&gt;"",EJ8&gt;=EK$31,EJ8&lt;&gt;""),AND(FF8&gt;=FS$27,FF8&lt;&gt;"",FH8&gt;=FS$31,FH8&lt;&gt;""),AND(FI8&gt;=FS$27,FI8&lt;&gt;"",FK8&gt;=FS$31,FK8&lt;&gt;""),AND(FM8&gt;=FS$27,FM8&lt;&gt;"",FO8&gt;=FS$31,FO8&lt;&gt;""),AND(FP8&gt;=FS$27,FP8&lt;&gt;"",FR8&gt;=FS$31,FR8&lt;&gt;""),AND(GN8&gt;=HA$27,GN8&lt;&gt;"",GP8&gt;=HA$31,GP8&lt;&gt;""),AND(GQ8&gt;=HA$27,GQ8&lt;&gt;"",GS8&gt;=HA$31,GS8&lt;&gt;""),AND(GU8&gt;=HA$27,GU8&lt;&gt;"",GW8&gt;=HA$31,GW8&lt;&gt;""),AND(GX8&gt;=HA$27,GX8&lt;&gt;"",GZ8&gt;=HA$31,GZ8&lt;&gt;""),AND(HV8&gt;=II$27,HV8&lt;&gt;"",HX8&gt;=II$31,HX8&lt;&gt;""),AND(HY8&gt;=II$27,HY8&lt;&gt;"",IA8&gt;=II$31,IA8&lt;&gt;""),AND(IC8&gt;=II$27,IC8&lt;&gt;"",IE8&gt;=II$31,IE8&lt;&gt;""),AND(IF8&gt;=II$27,IF8&lt;&gt;"",IH8&gt;=II$31,IH8&lt;&gt;""),AND(JD8&gt;=JQ$27,JD8&lt;&gt;"",JF8&gt;=JQ$31,JF8&lt;&gt;""),AND(JG8&gt;=JQ$27,JG8&lt;&gt;"",JI8&gt;=JQ$31,JI8&lt;&gt;""),AND(JK8&gt;=JQ$27,JK8&lt;&gt;"",JM8&gt;=JQ$31,JM8&lt;&gt;""),AND(JN8&gt;=JQ$27,JN8&lt;&gt;"",JP8&gt;=JQ$31,JP8&lt;&gt;""),AND(KL8&gt;=KY$27,KL8&lt;&gt;"",KN8&gt;=KY$31,KN8&lt;&gt;""),AND(KO8&gt;=KY$27,KO8&lt;&gt;"",KQ8&gt;=KY$31,KQ8&lt;&gt;""),AND(KS8&gt;=KY$27,KS8&lt;&gt;"",KU8&gt;=KY$31,KU8&lt;&gt;""),AND(KV8&gt;=KY$27,KV8&lt;&gt;"",KX8&gt;=KY$31,KX8&lt;&gt;""),AND(LT8&gt;=MG$27,LT8&lt;&gt;"",LV8&gt;=MG$31,LV8&lt;&gt;""),AND(LW8&gt;=MG$27,LW8&lt;&gt;"",LY8&gt;=MG$31,LY8&lt;&gt;""),AND(MA8&gt;=MG$27,MA8&lt;&gt;"",MC8&gt;=MG$31,MC8&lt;&gt;""),AND(MD8&gt;=MG$27,MD8&lt;&gt;"",MF8&gt;=MG$31,MF8&lt;&gt;""),AND(NB8&gt;=NO$27,NB8&lt;&gt;"",ND8&gt;=NO$31,ND8&lt;&gt;""),AND(NE8&gt;=NO$27,NE8&lt;&gt;"",NG8&gt;=NO$31,NG8&lt;&gt;""),AND(NI8&gt;=NO$27,NI8&lt;&gt;"",NK8&gt;=NO$31,NK8&lt;&gt;""),AND(NL8&gt;=NO$27,NL8&lt;&gt;"",NN8&gt;=NO$31,NN8&lt;&gt;""),AND(OJ8&gt;=OW$27,OJ8&lt;&gt;"",OL8&gt;=OW$31,OL8&lt;&gt;""),AND(OM8&gt;=OW$27,OM8&lt;&gt;"",OO8&gt;=OW$31,OO8&lt;&gt;""),AND(OQ8&gt;=OW$27,OQ8&lt;&gt;"",OS8&gt;=OW$31,OS8&lt;&gt;""),AND(OT8&gt;=OW$27,OT8&lt;&gt;"",OV8&gt;=OW$31,OV8&lt;&gt;""),AND(PR8&gt;=QE$27,PR8&lt;&gt;"",PT8&gt;=QE$31,PT8&lt;&gt;""),AND(PU8&gt;=QE$27,PU8&lt;&gt;"",PW8&gt;=QE$31,PW8&lt;&gt;""),AND(PY8&gt;=QE$27,PY8&lt;&gt;"",QA8&gt;=QE$31,QA8&lt;&gt;""),AND(QB8&gt;=QE$27,QB8&lt;&gt;"",QD8&gt;=QE$31,QD8&lt;&gt;""),AND(QZ8&gt;=RM$27,QZ8&lt;&gt;"",RB8&gt;=RM$31,RB8&lt;&gt;""),AND(RC8&gt;=RM$27,RC8&lt;&gt;"",RE8&gt;=RM$31,RE8&lt;&gt;""),AND(RG8&gt;=RM$27,RG8&lt;&gt;"",RI8&gt;=RM$31,RI8&lt;&gt;""),AND(RJ8&gt;=RM$27,RJ8&lt;&gt;"",RL8&gt;=RM$31,RL8&lt;&gt;""),AND(SH8&gt;=SU$27,SH8&lt;&gt;"",SJ8&gt;=SU$31,SJ8&lt;&gt;""),AND(SK8&gt;=SU$27,SK8&lt;&gt;"",SM8&gt;=SU$31,SM8&lt;&gt;""),AND(SO8&gt;=SU$27,SO8&lt;&gt;"",SQ8&gt;=SU$31,SQ8&lt;&gt;""),AND(SR8&gt;=SU$27,SR8&lt;&gt;"",ST8&gt;=SU$31,ST8&lt;&gt;""),AND(TP8&gt;=UC$27,TP8&lt;&gt;"",TR8&gt;=UC$31,TR8&lt;&gt;""),AND(TS8&gt;=UC$27,TS8&lt;&gt;"",TU8&gt;=UC$31,TU8&lt;&gt;""),AND(TW8&gt;=UC$27,TW8&lt;&gt;"",TY8&gt;=UC$31,TYY8&lt;&gt;""),AND(TZ8&gt;=UC$27,TZ8&lt;&gt;"",UB8&gt;=UC$31,UB8&lt;&gt;""),AND(UX8&gt;=VK$27,UX8&lt;&gt;"",UZ8&gt;=VK$31,UZ8&lt;&gt;""),AND(VA8&gt;=VK$27,VA8&lt;&gt;"",VC8&gt;=VK$31,VC8&lt;&gt;""),AND(VE8&gt;=VK$27,VE8&lt;&gt;"",VG8&gt;=VK$31,VG8&lt;&gt;""),AND(VH8&gt;=VK$27,VH8&lt;&gt;"",VJ8&gt;=VK$31,VJ8&lt;&gt;""),AND(WF8&gt;=WS$27,WF8&lt;&gt;"",WH8&gt;=WS$31,WH8&lt;&gt;""),AND(WI8&gt;=WS$27,WI8&lt;&gt;"",WK8&gt;=WS$31,WK8&lt;&gt;""),AND(WM8&gt;=WS$27,WM8&lt;&gt;"",WO8&gt;=WS$31,WO8&lt;&gt;""),AND(WP8&gt;=WS$27,WP8&lt;&gt;"",WR8&gt;=WS$31,WR8&lt;&gt;"")),"P","")</f>
        <v>P</v>
      </c>
      <c r="G8" s="3" t="str">
        <f>IF(OR(AND(AQ8&gt;=AY$31,AQ8&lt;&gt;"",AN8=""),AND(AT8&gt;=AY$31,AT8&lt;&gt;"",AN8=""),AND(AX8&gt;=AY$31,AX8&lt;&gt;"",AN8=""),AND(BR8&gt;=BZ$31,BR8&lt;&gt;"",BO8=""),AND(BU8&gt;=BZ$31,BU8&lt;&gt;"",BO8=""),AND(BY8&gt;=BZ$31,BY8&lt;&gt;"",BO8=""),AND(CS8&gt;=DA$31,CS8&lt;&gt;"",CP8=""),AND(CV8&gt;=DA$31,CV8&lt;&gt;"",CP8=""),AND(CZ8&gt;=DA$31,CZ8&lt;&gt;"",CP8=""),AND(DZ8&gt;=EK$31,DZ8&lt;&gt;""),AND(EC8&gt;=EK$31,EC8&lt;&gt;""),AND(EG8&gt;=EK$31,EG8&lt;&gt;""),AND(EJ8&gt;=EK$31,EJ8&lt;&gt;""),AND(FH8&gt;=FS$31,FH8&lt;&gt;""),AND(FK8&gt;=FS$31,FK8&lt;&gt;""),AND(FO8&gt;=FS$31,FO8&lt;&gt;""),AND(FR8&gt;=FS$31,FR8&lt;&gt;""),AND(GP8&gt;=HA$31,GP8&lt;&gt;""),AND(GS8&gt;=HA$31,GS8&lt;&gt;""),AND(GW8&gt;=HA$31,GW8&lt;&gt;""),AND(GZ8&gt;=HA$31,GZ8&lt;&gt;""),AND(HX8&gt;=II$31,HX8&lt;&gt;""),AND(IA8&gt;=II$31,IA8&lt;&gt;""),AND(IE8&gt;=II$31,IE8&lt;&gt;""),AND(IH8&gt;=II$31,IH8&lt;&gt;""),AND(JF8&gt;=JQ$31,JF8&lt;&gt;""),AND(JI8&gt;=JQ$31,JI8&lt;&gt;""),AND(JM8&gt;=JQ$31,JM8&lt;&gt;""),AND(JP8&gt;=JQ$31,JP8&lt;&gt;""),AND(KN8&gt;=KY$31,KN8&lt;&gt;""),AND(KQ8&gt;=KY$31,KQ8&lt;&gt;""),AND(KU8&gt;=KY$31,KU8&lt;&gt;""),AND(KX8&gt;=KY$31,KX8&lt;&gt;""),AND(LV8&gt;=MG$31,LV8&lt;&gt;""),AND(LY8&gt;=MG$31,LY8&lt;&gt;""),AND(MC8&gt;=MG$31,MC8&lt;&gt;""),AND(MF8&gt;=MG$31,MF8&lt;&gt;""),AND(ND8&gt;=NO$31,ND8&lt;&gt;""),AND(NG8&gt;=NO$31,NG8&lt;&gt;""),AND(NK8&gt;=NO$31,NK8&lt;&gt;""),AND(NN8&gt;=NO$31,NN8&lt;&gt;""),AND(OL8&gt;=OW$31,OL8&lt;&gt;""),AND(OO8&gt;=OW$31,OO8&lt;&gt;""),AND(OS8&gt;=OW$31,OS8&lt;&gt;""),AND(OV8&gt;=OW$31,OV8&lt;&gt;""),AND(PT8&gt;=QE$31,PT8&lt;&gt;""),AND(PW8&gt;=QE$31,PW8&lt;&gt;""),AND(QA8&gt;=QE$31,QA8&lt;&gt;""),AND(QD8&gt;=QE$31,QD8&lt;&gt;""),AND(RB8&gt;=RM$31,RB8&lt;&gt;""),AND(RE8&gt;=RM$31,RE8&lt;&gt;""),AND(RI8&gt;=RM$31,RI8&lt;&gt;""),AND(RL8&gt;=RM$31,RL8&lt;&gt;""),AND(SJ8&gt;=SU$31,SJ8&lt;&gt;""),AND(SM8&gt;=SU$31,SM8&lt;&gt;""),AND(SQ8&gt;=SU$31,SQ8&lt;&gt;""),AND(ST8&gt;=SU$31,ST8&lt;&gt;""),AND(TR8&gt;=UC$31,TR8&lt;&gt;""),AND(TU8&gt;=UC$31,TU8&lt;&gt;""),AND(TY8&gt;=UC$31,TYY8&lt;&gt;""),AND(UB8&gt;=UC$31,UB8&lt;&gt;""),AND(UZ8&gt;=VK$31,UZ8&lt;&gt;""),AND(VC8&gt;=VK$31,VC8&lt;&gt;""),AND(VG8&gt;=VK$31,VG8&lt;&gt;""),AND(VJ8&gt;=VK$31,VJ8&lt;&gt;""),AND(WH8&gt;=WS$31,WH8&lt;&gt;""),AND(WK8&gt;=WS$31,WK8&lt;&gt;""),AND(WO8&gt;=WS$31,WO8&lt;&gt;""),AND(WR8&gt;=WS$31,WR8&lt;&gt;"")),"P","")</f>
        <v>P</v>
      </c>
      <c r="H8" s="36" t="str">
        <f>IF(AND(G8="P",F8=""),"No DD",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,AND(TP8&gt;=UC$30,TP8&lt;&gt;"",TR8&gt;=UC$34,TR8&lt;&gt;""),AND(TS8&gt;=UC$30,TS8&lt;&gt;"",TU8&gt;=UC$34,TU8&lt;&gt;""),AND(TW8&gt;=UC$30,TW8&lt;&gt;"",TY8&gt;=UC$354,TYY8&lt;&gt;""),AND(TZ8&gt;=UC$30,TZ8&lt;&gt;"",UB8&gt;=UC$34,UB8&lt;&gt;""),AND(UX8&gt;=VK$30,UX8&lt;&gt;"",UZ8&gt;=VK$34,UZ8&lt;&gt;""),AND(VA8&gt;=VK$30,VA8&lt;&gt;"",VC8&gt;=VK$34,VC8&lt;&gt;""),AND(VE8&gt;=VK$30,VE8&lt;&gt;"",VG8&gt;=VK$34,VG8&lt;&gt;""),AND(VH8&gt;=VK$30,VH8&lt;&gt;"",VJ8&gt;=VK$34,VJ8&lt;&gt;""),AND(WF8&gt;=WS$30,WF8&lt;&gt;"",WH8&gt;=WS$34,WH8&lt;&gt;""),AND(WI8&gt;=WS$30,WI8&lt;&gt;"",WK8&gt;=WS$34,WK8&lt;&gt;""),AND(WM8&gt;=WS$30,WM8&lt;&gt;"",WO8&gt;=WS$34,WO8&lt;&gt;""),AND(WP8&gt;=WS$30,WP8&lt;&gt;"",WR8&gt;=WS$34,WR8&lt;&gt;"")),"Merit",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,AND(TP8&gt;=UC$29,TP8&lt;&gt;"",TR8&gt;=UC$33,TR8&lt;&gt;""),AND(TS8&gt;=UC$29,TS8&lt;&gt;"",TU8&gt;=UC$33,TU8&lt;&gt;""),AND(TW8&gt;=UC$29,TW8&lt;&gt;"",TY8&gt;=UC$33,TYY8&lt;&gt;""),AND(TZ8&gt;=UC$29,TZ8&lt;&gt;"",UB8&gt;=UC$33,UB8&lt;&gt;""),AND(UX8&gt;=VK$29,UX8&lt;&gt;"",UZ8&gt;=VK$33,UZ8&lt;&gt;""),AND(VA8&gt;=VK$29,VA8&lt;&gt;"",VC8&gt;=VK$33,VC8&lt;&gt;""),AND(VE8&gt;=VK$29,VE8&lt;&gt;"",VG8&gt;=VK$33,VG8&lt;&gt;""),AND(VH8&gt;=VK$29,VH8&lt;&gt;"",VJ8&gt;=VK$33,VJ8&lt;&gt;""),AND(WF8&gt;=WS$29,WF8&lt;&gt;"",WH8&gt;=WS$33,WH8&lt;&gt;""),AND(WI8&gt;=WS$29,WI8&lt;&gt;"",WK8&gt;=WS$33,WK8&lt;&gt;""),AND(WM8&gt;=WS$29,WM8&lt;&gt;"",WO8&gt;=WS$33,WO8&lt;&gt;""),AND(WP8&gt;=WS$29,WP8&lt;&gt;"",WR8&gt;=WS$33,WR8&lt;&gt;"")),"Excellence",IF(I8="P","Worlds Team",IF(F8="P","National Team","")))))</f>
        <v>National Team</v>
      </c>
      <c r="I8" s="3" t="str">
        <f>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,AND(TP8&gt;=UC$28,TP8&lt;&gt;"",TR8&gt;=UC$32,TR8&lt;&gt;""),AND(TS8&gt;=UC$28,TS8&lt;&gt;"",TU8&gt;=UC$32,TU8&lt;&gt;""),AND(TW8&gt;=UC$28,TW8&lt;&gt;"",TY8&gt;=UC$32,TYY8&lt;&gt;""),AND(TZ8&gt;=UC$28,TZ8&lt;&gt;"",UB8&gt;=UC$32,UB8&lt;&gt;""),AND(UX8&gt;=VK$28,UX8&lt;&gt;"",UZ8&gt;=VK$32,UZ8&lt;&gt;""),AND(VA8&gt;=VK$28,VA8&lt;&gt;"",VC8&gt;=VK$32,VC8&lt;&gt;""),AND(VE8&gt;=VK$28,VE8&lt;&gt;"",VG8&gt;=VK$32,VG8&lt;&gt;""),AND(VH8&gt;=VK$28,VH8&lt;&gt;"",VJ8&gt;=VK$32,VJ8&lt;&gt;""),AND(WF8&gt;=WS$28,WF8&lt;&gt;"",WH8&gt;=WS$32,WH8&lt;&gt;""),AND(WI8&gt;=WS$28,WI8&lt;&gt;"",WK8&gt;=WS$32,WK8&lt;&gt;""),AND(WM8&gt;=WS$28,WM8&lt;&gt;"",WO8&gt;=WS$32,WO8&lt;&gt;""),AND(WP8&gt;=WS$28,WP8&lt;&gt;"",WR8&gt;=WS$32,WR8&lt;&gt;"")),"P","")</f>
        <v/>
      </c>
      <c r="J8" s="8">
        <f>IF(COUNT(AQ8,AT8,BR8,BU8,CS8,CV8)&gt;0,LARGE((AQ8,AT8,BR8,BU8,CS8,CV8),1),0)</f>
        <v>56.529999999999994</v>
      </c>
      <c r="K8" s="8" t="str">
        <f>IF(J8="","",IF(OR(J8=CS8,J8=CV8),$CA$1,IF(OR(J8=BR8,J8=BU8),$AZ$1,IF(OR(J8=AQ8,J8=AT8),$Y$1,""))))</f>
        <v>2024 3rd Domestic Trial</v>
      </c>
      <c r="L8" s="8">
        <f>IF(COUNT(AQ8,AT8,BR8,BU8,CS8,CV8)&gt;1,LARGE((AQ8,AT8,BR8,BU8,CS8,CV8),2),0)</f>
        <v>56.26</v>
      </c>
      <c r="M8" s="8" t="str">
        <f>IF(L8="","",IF(OR(L8=CS8,L8=CV8),$CA$1,IF(OR(L8=BR8,L8=BU8),$AZ$1,IF(OR(L8=AQ8,L8=AT8),$Y$1,""))))</f>
        <v>2024 3rd Domestic Trial</v>
      </c>
      <c r="N8" s="8">
        <f>IF(COUNT(AQ8,AT8,BR8,BU8,CS8,CV8)&gt;2,LARGE((AQ8,AT8,BR8,BU8,CS8,CV8),3),0)</f>
        <v>55.86</v>
      </c>
      <c r="O8" s="8" t="str">
        <f>IF(N8="","",IF(OR(N8=CS8,N8=CV8),$CA$1,IF(OR(N8=BR8,N8=BU8),$AZ$1,IF(OR(N8=AQ8,N8=AT8),$Y$1,""))))</f>
        <v>2024 Elite Canada</v>
      </c>
      <c r="P8" s="8">
        <f>IF(MAX(AX8,BY8,CZ8)&gt;0,MAX(AX8,BY8,CZ8),0)</f>
        <v>56.36</v>
      </c>
      <c r="Q8" s="8" t="str">
        <f>IF(P8="","",IF(P8=CZ8,$CA$1,IF(P8=BY8,$AZ$1,IF(P8=AX8,$Y$1,""))))</f>
        <v>2024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15.4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2024 Elite Canada</v>
      </c>
      <c r="T8" s="8">
        <f>IF(MAX(IF(AO8&gt;=$AY$27,AP8,0),IF(AR8&gt;=$AY$27,AS8,0),IF(AV8&gt;=$AY$27,AW8,0),IF(BP8&gt;=$BZ$27,BQ8,0),IF(BS8&gt;=$BZ$27,BT8,0),IF(BW8&gt;=$BZ$27,BX8,0),IF(CQ8&gt;=$DA$27,CR8,0),IF(CT8&gt;=$DA$27,CU8,0),IF(CX8&gt;=$DA$27,CY8,0),IF(DX8&gt;=$EK$27,DY8,0),IF(EA8&gt;=$EK$27,EB8,0),IF(EE8&gt;=$EK$27,EF8,0),IF(EH8&gt;=$EK$27,EI8,0),IF(FF8&gt;=$FS$27,FG8,0),IF(FI8&gt;=$FS$27,FJ8,0),IF(FM8&gt;=$FS$27,FN8,0),IF(FP8&gt;=$FS$27,FQ8,0),IF(GN8&gt;=$HA$27,GO8,0),IF(GQ8&gt;=$HA$27,GR8,0),IF(GU8&gt;=$HA$27,GV8,0),IF(GX8&gt;=$HA$27,GY8,0),IF(HV8&gt;=$II$27,HW8,0),IF(HY8&gt;=$II$27,HZ8,0),IF(IC8&gt;=$II$27,ID8,0),IF(IF8&gt;=$II$27,IG8,0),IF(JD8&gt;=$JQ$27,JE8,0),IF(JG8&gt;=$JQ$27,JH8,0),IF(JK8&gt;=$JQ$27,JL8,0),IF(JN8&gt;=$JQ$27,JO8,0),IF(KL8&gt;=$KY$27,KM8,0),IF(KO8&gt;=$KY$27,KP8,0),IF(KS8&gt;=$KY$27,KT8,0),IF(KV8&gt;=$KY$27,KW8,0),IF(LT8&gt;=$MG$27,LU8,0),IF(LW8&gt;=$MG$27,LX8,0),IF(MA8&gt;=$MG$27,MB8,0),IF(MD8&gt;=$MG$27,ME8,0),IF(NB8&gt;=$NO$27,NC8,0),IF(NE8&gt;=$NO$27,NF8,0),IF(NI8&gt;=$NO$27,NJ8,0),IF(NL8&gt;=$NO$27,NM8,0),IF(OJ8&gt;=$OW$27,OK8,0),IF(OM8&gt;=$OW$27,ON8,0),IF(OQ8&gt;=$OW$27,OR8,0),IF(OT8&gt;=$OW$27,OU8,0),IF(PR8&gt;=$QE$27,PS8,0),IF(PU8&gt;=$QE$27,PV8,0),IF(PY8&gt;=$QE$27,PZ8,0),IF(QB8&gt;=$QE$27,QC8,0),IF(QZ8&gt;=$RM$27,RA8,0),IF(RC8&gt;=$RM$27,RD8,0),IF(RG8&gt;=$RM$27,RH8,0),IF(RJ8&gt;=$RM$27,RK8,0),IF(SH8&gt;=$SU$27,SI8,0),IF(SK8&gt;=$SU$27,SL8,0),IF(SO8&gt;=$SU$27,SP8,0),IF(SR8&gt;=$SU$27,SS8,0),IF(TP8&gt;=$UC$27,TQ8,0),IF(TS8&gt;=$UC$27,TT8,0),IF(TW8&gt;=$UC$27,TX8,0),IF(TZ8&gt;=$UC$27,UA8,0),IF(UX8&gt;=$VK$27,UY8,0),IF(VA8&gt;=$VK$27,VB8,0),IF(VE8&gt;=$VK$27,VF8,0),IF(VH8&gt;=$VK$27,VI8,0),IF(WF8&gt;=$WS$27,WG8,0),IF(WI8&gt;=$WS$27,WJ8,0),IF(WM8&gt;=$WS$27,WN8,0),IF(WP8&gt;=$WS$27,WQ8,0))&gt;0,MAX(IF(AO8&gt;=$AY$27,AP8,0),IF(AR8&gt;=$AY$27,AS8,0),IF(AV8&gt;=$AY$27,AW8,0),IF(BP8&gt;=$BZ$27,BQ8,0),IF(BS8&gt;=$BZ$27,BT8,0),IF(BW8&gt;=$BZ$27,BX8,0),IF(CQ8&gt;=$DA$27,CR8,0),IF(CT8&gt;=$DA$27,CU8,0),IF(CX8&gt;=$DA$27,CY8,0),IF(DX8&gt;=$EK$27,DY8,0),IF(EA8&gt;=$EK$27,EB8,0),IF(EE8&gt;=$EK$27,EF8,0),IF(EH8&gt;=$EK$27,EI8,0),IF(FF8&gt;=$FS$27,FG8,0),IF(FI8&gt;=$FS$27,FJ8,0),IF(FM8&gt;=$FS$27,FN8,0),IF(FP8&gt;=$FS$27,FQ8,0),IF(GN8&gt;=$HA$27,GO8,0),IF(GQ8&gt;=$HA$27,GR8,0),IF(GU8&gt;=$HA$27,GV8,0),IF(GX8&gt;=$HA$27,GY8,0),IF(HV8&gt;=$II$27,HW8,0),IF(HY8&gt;=$II$27,HZ8,0),IF(IC8&gt;=$II$27,ID8,0),IF(IF8&gt;=$II$27,IG8,0),IF(JD8&gt;=$JQ$27,JE8,0),IF(JG8&gt;=$JQ$27,JH8,0),IF(JK8&gt;=$JQ$27,JL8,0),IF(JN8&gt;=$JQ$27,JO8,0),IF(KL8&gt;=$KY$27,KM8,0),IF(KO8&gt;=$KY$27,KP8,0),IF(KS8&gt;=$KY$27,KT8,0),IF(KV8&gt;=$KY$27,KW8,0),IF(LT8&gt;=$MG$27,LU8,0),IF(LW8&gt;=$MG$27,LX8,0),IF(MA8&gt;=$MG$27,MB8,0),IF(MD8&gt;=$MG$27,ME8,0),IF(NB8&gt;=$NO$27,NC8,0),IF(NE8&gt;=$NO$27,NF8,0),IF(NI8&gt;=$NO$27,NJ8,0),IF(NL8&gt;=$NO$27,NM8,0),IF(OJ8&gt;=$OW$27,OK8,0),IF(OM8&gt;=$OW$27,ON8,0),IF(OQ8&gt;=$OW$27,OR8,0),IF(OT8&gt;=$OW$27,OU8,0),IF(PR8&gt;=$QE$27,PS8,0),IF(PU8&gt;=$QE$27,PV8,0),IF(PY8&gt;=$QE$27,PZ8,0),IF(QB8&gt;=$QE$27,QC8,0),IF(QZ8&gt;=$RM$27,RA8,0),IF(RC8&gt;=$RM$27,RD8,0),IF(RG8&gt;=$RM$27,RH8,0),IF(RJ8&gt;=$RM$27,RK8,0),IF(SH8&gt;=$SU$27,SI8,0),IF(SK8&gt;=$SU$27,SL8,0),IF(SO8&gt;=$SU$27,SP8,0),IF(SR8&gt;=$SU$27,SS8,0),IF(TP8&gt;=$UC$27,TQ8,0),IF(TS8&gt;=$UC$27,TT8,0),IF(TW8&gt;=$UC$27,TX8,0),IF(TZ8&gt;=$UC$27,UA8,0),IF(UX8&gt;=$VK$27,UY8,0),IF(VA8&gt;=$VK$27,VB8,0),IF(VE8&gt;=$VK$27,VF8,0),IF(VH8&gt;=$VK$27,VI8,0),IF(WF8&gt;=$WS$27,WG8,0),IF(WI8&gt;=$WS$27,WJ8,0),IF(WM8&gt;=$WS$27,WN8,0),IF(WP8&gt;=$WS$27,WQ8,0)),0)</f>
        <v>14.97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2024 Elite Canada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/>
      </c>
      <c r="Y8" s="22">
        <v>15.9</v>
      </c>
      <c r="Z8" s="22">
        <v>9.6</v>
      </c>
      <c r="AA8" s="22">
        <v>15.4</v>
      </c>
      <c r="AB8" s="22">
        <v>14.96</v>
      </c>
      <c r="AC8" s="22">
        <v>0</v>
      </c>
      <c r="AD8" s="22">
        <v>15.8</v>
      </c>
      <c r="AE8" s="22">
        <v>9</v>
      </c>
      <c r="AF8" s="22">
        <v>13.8</v>
      </c>
      <c r="AG8" s="22">
        <v>14.89</v>
      </c>
      <c r="AH8" s="22">
        <v>0</v>
      </c>
      <c r="AI8" s="22">
        <v>15.3</v>
      </c>
      <c r="AJ8" s="22">
        <v>9.5</v>
      </c>
      <c r="AK8" s="22">
        <v>15.4</v>
      </c>
      <c r="AL8" s="22">
        <v>14.97</v>
      </c>
      <c r="AM8" s="22">
        <v>0</v>
      </c>
      <c r="AN8" s="27"/>
      <c r="AO8" s="38">
        <f>IF(AA8&gt;0,AA8,"")</f>
        <v>15.4</v>
      </c>
      <c r="AP8" s="38">
        <f>IF(AB8&gt;0,AB8,"")</f>
        <v>14.96</v>
      </c>
      <c r="AQ8" s="40">
        <f>IF(SUM(Y8:AB8)-AC8&gt;0,SUM(Y8:AB8)-AC8,"")</f>
        <v>55.86</v>
      </c>
      <c r="AR8" s="40">
        <f>IF(AF8&gt;0,AF8,"")</f>
        <v>13.8</v>
      </c>
      <c r="AS8" s="40">
        <f>IF(AG8&gt;0,AG8,"")</f>
        <v>14.89</v>
      </c>
      <c r="AT8" s="40">
        <f>IF(SUM(AD8:AG8)-AH8&gt;0,SUM(AD8:AG8)-AH8,"")</f>
        <v>53.49</v>
      </c>
      <c r="AU8" s="40">
        <f>IF(AQ8="","",MAX(AQ8,AT8))</f>
        <v>55.86</v>
      </c>
      <c r="AV8" s="40">
        <f>IF(AK8&gt;0,AK8,"")</f>
        <v>15.4</v>
      </c>
      <c r="AW8" s="40">
        <f>IF(AL8&gt;0,AL8,"")</f>
        <v>14.97</v>
      </c>
      <c r="AX8" s="40">
        <f>IF(SUM(AI8:AL8)-AM8&gt;0,SUM(AI8:AL8)-AM8,"")</f>
        <v>55.17</v>
      </c>
      <c r="AY8" s="40">
        <f>IF(SUM(AU8,AX8)&gt;0,SUM(AU8,AX8),"")</f>
        <v>111.03</v>
      </c>
      <c r="AZ8" s="26">
        <v>4.5999999999999996</v>
      </c>
      <c r="BA8" s="26">
        <v>2.7</v>
      </c>
      <c r="BB8" s="26">
        <v>5.0999999999999996</v>
      </c>
      <c r="BC8" s="26">
        <v>4.7699999999999996</v>
      </c>
      <c r="BD8" s="26">
        <v>0</v>
      </c>
      <c r="BE8" s="26">
        <v>3.2</v>
      </c>
      <c r="BF8" s="26">
        <v>1.8</v>
      </c>
      <c r="BG8" s="26">
        <v>3.2</v>
      </c>
      <c r="BH8" s="26">
        <v>3.16</v>
      </c>
      <c r="BI8" s="26">
        <v>0</v>
      </c>
      <c r="BJ8" s="26"/>
      <c r="BK8" s="26"/>
      <c r="BL8" s="26"/>
      <c r="BM8" s="26"/>
      <c r="BN8" s="26"/>
      <c r="BO8" s="28"/>
      <c r="BP8" s="39">
        <f>IF(BB8&gt;0,BB8,"")</f>
        <v>5.0999999999999996</v>
      </c>
      <c r="BQ8" s="39">
        <f>IF(BC8&gt;0,BC8,"")</f>
        <v>4.7699999999999996</v>
      </c>
      <c r="BR8" s="11">
        <f>IF(SUM(AZ8:BC8)-BD8&gt;0,SUM(AZ8:BC8)-BD8,"")</f>
        <v>17.169999999999998</v>
      </c>
      <c r="BS8" s="11">
        <f>IF(BG8&gt;0,BG8,"")</f>
        <v>3.2</v>
      </c>
      <c r="BT8" s="11">
        <f>IF(BH8&gt;0,BH8,"")</f>
        <v>3.16</v>
      </c>
      <c r="BU8" s="11">
        <f>IF(SUM(BE8:BH8)-BI8&gt;0,SUM(BE8:BH8)-BI8,"")</f>
        <v>11.36</v>
      </c>
      <c r="BV8" s="11">
        <f>IF(BR8="","",MAX(BR8,BU8))</f>
        <v>17.169999999999998</v>
      </c>
      <c r="BW8" s="11" t="str">
        <f>IF(BL8&gt;0,BL8,"")</f>
        <v/>
      </c>
      <c r="BX8" s="11" t="str">
        <f>IF(BM8&gt;0,BM8,"")</f>
        <v/>
      </c>
      <c r="BY8" s="11" t="str">
        <f>IF(SUM(BJ8:BM8)-BN8&gt;0,SUM(BJ8:BM8)-BN8,"")</f>
        <v/>
      </c>
      <c r="BZ8" s="11">
        <f>IF(SUM(BV8,BY8)&gt;0,SUM(BV8,BY8),"")</f>
        <v>17.169999999999998</v>
      </c>
      <c r="CA8" s="22">
        <v>16.8</v>
      </c>
      <c r="CB8" s="22">
        <v>9.5</v>
      </c>
      <c r="CC8" s="22">
        <v>14.2</v>
      </c>
      <c r="CD8" s="22">
        <v>15.76</v>
      </c>
      <c r="CE8" s="22">
        <v>0</v>
      </c>
      <c r="CF8" s="22">
        <v>16.899999999999999</v>
      </c>
      <c r="CG8" s="22">
        <v>9.4</v>
      </c>
      <c r="CH8" s="22">
        <v>14.4</v>
      </c>
      <c r="CI8" s="22">
        <v>15.83</v>
      </c>
      <c r="CJ8" s="22">
        <v>0</v>
      </c>
      <c r="CK8" s="22">
        <v>17</v>
      </c>
      <c r="CL8" s="22">
        <v>9.3000000000000007</v>
      </c>
      <c r="CM8" s="22">
        <v>14.4</v>
      </c>
      <c r="CN8" s="22">
        <v>15.66</v>
      </c>
      <c r="CO8" s="22">
        <v>0</v>
      </c>
      <c r="CP8" s="27"/>
      <c r="CQ8" s="38">
        <f>IF(CC8&gt;0,CC8,"")</f>
        <v>14.2</v>
      </c>
      <c r="CR8" s="38">
        <f>IF(CD8&gt;0,CD8,"")</f>
        <v>15.76</v>
      </c>
      <c r="CS8" s="40">
        <f>IF(SUM(CA8:CD8)-CE8&gt;0,SUM(CA8:CD8)-CE8,"")</f>
        <v>56.26</v>
      </c>
      <c r="CT8" s="40">
        <f>IF(CH8&gt;0,CH8,"")</f>
        <v>14.4</v>
      </c>
      <c r="CU8" s="40">
        <f>IF(CI8&gt;0,CI8,"")</f>
        <v>15.83</v>
      </c>
      <c r="CV8" s="40">
        <f>IF(SUM(CF8:CI8)-CJ8&gt;0,SUM(CF8:CI8)-CJ8,"")</f>
        <v>56.529999999999994</v>
      </c>
      <c r="CW8" s="40">
        <f>IF(CS8="","",MAX(CS8,CV8))</f>
        <v>56.529999999999994</v>
      </c>
      <c r="CX8" s="40">
        <f>IF(CM8&gt;0,CM8,"")</f>
        <v>14.4</v>
      </c>
      <c r="CY8" s="40">
        <f>IF(CN8&gt;0,CN8,"")</f>
        <v>15.66</v>
      </c>
      <c r="CZ8" s="40">
        <f>IF(SUM(CK8:CN8)-CO8&gt;0,SUM(CK8:CN8)-CO8,"")</f>
        <v>56.36</v>
      </c>
      <c r="DA8" s="40">
        <f>IF(SUM(CW8,CZ8)&gt;0,SUM(CW8,CZ8),"")</f>
        <v>112.88999999999999</v>
      </c>
      <c r="DB8" s="51" t="str">
        <f>IF(MAX(ED8,FL8,GT8,IB8,JJ8,KR8,LZ8,NH8,OP8,PX8,RF8,SN8,TV8,VD8,WL8)-IF(N8="",0,N8)&gt;0.001,MAX(ED8,FL8,GT8,IB8,JJ8,KR8,LZ8,NH8,OP8,PX8,RF8,SN8,TV8,VD8,WL8)-IF(N8="",0,N8),"")</f>
        <v/>
      </c>
      <c r="DC8" s="51" t="str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>
        <v>14.3</v>
      </c>
      <c r="HC8" s="18">
        <v>9.5</v>
      </c>
      <c r="HD8" s="18">
        <v>15.4</v>
      </c>
      <c r="HE8" s="18">
        <v>14.93</v>
      </c>
      <c r="HF8" s="18">
        <v>0</v>
      </c>
      <c r="HG8" s="18">
        <v>13.5</v>
      </c>
      <c r="HH8" s="18">
        <v>9.1999999999999993</v>
      </c>
      <c r="HI8" s="18">
        <v>15.2</v>
      </c>
      <c r="HJ8" s="18">
        <v>14.44</v>
      </c>
      <c r="HK8" s="18">
        <v>0</v>
      </c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>IF(HD8&gt;0,HD8,"")</f>
        <v>15.4</v>
      </c>
      <c r="HW8" s="11">
        <f>IF(HE8&gt;0,HE8,"")</f>
        <v>14.93</v>
      </c>
      <c r="HX8" s="11">
        <f>IF(SUM(HB8:HE8)-HF8&gt;0,SUM(HB8:HE8)-HF8,"")</f>
        <v>54.13</v>
      </c>
      <c r="HY8" s="11">
        <f>IF(HI8&gt;0,HI8,"")</f>
        <v>15.2</v>
      </c>
      <c r="HZ8" s="11">
        <f>IF(HJ8&gt;0,HJ8,"")</f>
        <v>14.44</v>
      </c>
      <c r="IA8" s="11">
        <f>IF(SUM(HG8:HJ8)-HK8&gt;0,SUM(HG8:HJ8)-HK8,"")</f>
        <v>52.339999999999996</v>
      </c>
      <c r="IB8" s="11">
        <f>IF(MAX(HX8,IA8)&gt;0,MAX(HX8,IA8),"")</f>
        <v>54.13</v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>
        <f>IF(SUM(IB8,IE8,IH8)&gt;0,SUM(IB8,IE8,IH8),"")</f>
        <v>54.13</v>
      </c>
      <c r="IJ8" s="17">
        <v>14.7</v>
      </c>
      <c r="IK8" s="17">
        <v>9.1999999999999993</v>
      </c>
      <c r="IL8" s="17">
        <v>15</v>
      </c>
      <c r="IM8" s="17">
        <v>15.22</v>
      </c>
      <c r="IN8" s="17">
        <v>0</v>
      </c>
      <c r="IO8" s="17">
        <v>15.2</v>
      </c>
      <c r="IP8" s="17">
        <v>9.4</v>
      </c>
      <c r="IQ8" s="17">
        <v>15</v>
      </c>
      <c r="IR8" s="17">
        <v>15.12</v>
      </c>
      <c r="IS8" s="17">
        <v>0</v>
      </c>
      <c r="IT8" s="17"/>
      <c r="IU8" s="17"/>
      <c r="IV8" s="17"/>
      <c r="IW8" s="17"/>
      <c r="IX8" s="17"/>
      <c r="IY8" s="17">
        <v>7.6</v>
      </c>
      <c r="IZ8" s="17">
        <v>4.5999999999999996</v>
      </c>
      <c r="JA8" s="17">
        <v>8.1999999999999993</v>
      </c>
      <c r="JB8" s="17">
        <v>7.85</v>
      </c>
      <c r="JC8" s="17">
        <v>0</v>
      </c>
      <c r="JD8" s="40">
        <f>IF(IL8&gt;0,IL8,"")</f>
        <v>15</v>
      </c>
      <c r="JE8" s="40">
        <f>IF(IM8&gt;0,IM8,"")</f>
        <v>15.22</v>
      </c>
      <c r="JF8" s="40">
        <f>IF(SUM(IJ8:IM8)-IN8&gt;0,SUM(IJ8:IM8)-IN8,"")</f>
        <v>54.12</v>
      </c>
      <c r="JG8" s="40">
        <f>IF(IQ8&gt;0,IQ8,"")</f>
        <v>15</v>
      </c>
      <c r="JH8" s="40">
        <f>IF(IR8&gt;0,IR8,"")</f>
        <v>15.12</v>
      </c>
      <c r="JI8" s="40">
        <f>IF(SUM(IO8:IR8)-IS8&gt;0,SUM(IO8:IR8)-IS8,"")</f>
        <v>54.72</v>
      </c>
      <c r="JJ8" s="40">
        <f>IF(MAX(JF8,JI8)&gt;0,MAX(JF8,JI8),"")</f>
        <v>54.72</v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>
        <f>IF(JA8&gt;0,JA8,"")</f>
        <v>8.1999999999999993</v>
      </c>
      <c r="JO8" s="40">
        <f>IF(JB8&gt;0,JB8,"")</f>
        <v>7.85</v>
      </c>
      <c r="JP8" s="40">
        <f>IF(SUM(IY8:JB8)-JC8&gt;0,SUM(IY8:JB8)-JC8,"")</f>
        <v>28.25</v>
      </c>
      <c r="JQ8" s="40">
        <f>IF(SUM(JJ8,JM8,JP8)&gt;0,SUM(JJ8,JM8,JP8),"")</f>
        <v>82.97</v>
      </c>
      <c r="JR8" s="18">
        <v>14.5</v>
      </c>
      <c r="JS8" s="18">
        <v>9.6999999999999993</v>
      </c>
      <c r="JT8" s="18">
        <v>13.4</v>
      </c>
      <c r="JU8" s="18">
        <v>15.39</v>
      </c>
      <c r="JV8" s="18">
        <v>0</v>
      </c>
      <c r="JW8" s="18">
        <v>14.6</v>
      </c>
      <c r="JX8" s="18">
        <v>9.4</v>
      </c>
      <c r="JY8" s="18">
        <v>14.4</v>
      </c>
      <c r="JZ8" s="18">
        <v>15.23</v>
      </c>
      <c r="KA8" s="18">
        <v>0</v>
      </c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>
        <f>IF(JT8&gt;0,JT8,"")</f>
        <v>13.4</v>
      </c>
      <c r="KM8" s="11">
        <f>IF(JU8&gt;0,JU8,"")</f>
        <v>15.39</v>
      </c>
      <c r="KN8" s="11">
        <f>IF(SUM(JR8:JU8)-JV8&gt;0,SUM(JR8:JU8)-JV8,"")</f>
        <v>52.99</v>
      </c>
      <c r="KO8" s="11">
        <f>IF(JY8&gt;0,JY8,"")</f>
        <v>14.4</v>
      </c>
      <c r="KP8" s="11">
        <f>IF(JZ8&gt;0,JZ8,"")</f>
        <v>15.23</v>
      </c>
      <c r="KQ8" s="11">
        <f>IF(SUM(JW8:JZ8)-KA8&gt;0,SUM(JW8:JZ8)-KA8,"")</f>
        <v>53.629999999999995</v>
      </c>
      <c r="KR8" s="11">
        <f>IF(MAX(KN8,KQ8)&gt;0,MAX(KN8,KQ8),"")</f>
        <v>53.629999999999995</v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>
        <f>IF(SUM(KR8,KU8,KX8)&gt;0,SUM(KR8,KU8,KX8),"")</f>
        <v>53.629999999999995</v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>
        <v>14.8</v>
      </c>
      <c r="MI8" s="18">
        <v>9.5</v>
      </c>
      <c r="MJ8" s="18">
        <v>15</v>
      </c>
      <c r="MK8" s="18">
        <v>14.99</v>
      </c>
      <c r="ML8" s="18">
        <v>0</v>
      </c>
      <c r="MM8" s="18">
        <v>15</v>
      </c>
      <c r="MN8" s="18">
        <v>9.4</v>
      </c>
      <c r="MO8" s="18">
        <v>14.4</v>
      </c>
      <c r="MP8" s="18">
        <v>15.24</v>
      </c>
      <c r="MQ8" s="18">
        <v>0</v>
      </c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>
        <f>IF(MJ8&gt;0,MJ8,"")</f>
        <v>15</v>
      </c>
      <c r="NC8" s="11">
        <f>IF(MK8&gt;0,MK8,"")</f>
        <v>14.99</v>
      </c>
      <c r="ND8" s="11">
        <f>IF(SUM(MH8:MK8)-ML8&gt;0,SUM(MH8:MK8)-ML8,"")</f>
        <v>54.29</v>
      </c>
      <c r="NE8" s="11">
        <f>IF(MO8&gt;0,MO8,"")</f>
        <v>14.4</v>
      </c>
      <c r="NF8" s="11">
        <f>IF(MP8&gt;0,MP8,"")</f>
        <v>15.24</v>
      </c>
      <c r="NG8" s="11">
        <f>IF(SUM(MM8:MP8)-MQ8&gt;0,SUM(MM8:MP8)-MQ8,"")</f>
        <v>54.04</v>
      </c>
      <c r="NH8" s="11">
        <f>IF(MAX(ND8,NG8)&gt;0,MAX(ND8,NG8),"")</f>
        <v>54.29</v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>
        <f>IF(SUM(NH8,NK8,NN8)&gt;0,SUM(NH8,NK8,NN8),"")</f>
        <v>54.29</v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10.7</v>
      </c>
      <c r="WU8" s="26">
        <f>IF($CP8="P",CB8,(CB8+BA8)/2)</f>
        <v>6.1</v>
      </c>
      <c r="WV8" s="26">
        <f>IF($CP8="P",CC8,(CC8+BB8)/2)</f>
        <v>9.6499999999999986</v>
      </c>
      <c r="WW8" s="26">
        <f>IF($CP8="P",CD8,(CD8+BC8)/2)</f>
        <v>10.265000000000001</v>
      </c>
      <c r="WX8" s="26">
        <f>IF($CP8="P",CE8,(CE8+BD8)/2)</f>
        <v>0</v>
      </c>
      <c r="WY8" s="26">
        <f>IF($CP8="P",CF8,(CF8+BE8)/2)</f>
        <v>10.049999999999999</v>
      </c>
      <c r="WZ8" s="26">
        <f>IF($CP8="P",CG8,(CG8+BF8)/2)</f>
        <v>5.6000000000000005</v>
      </c>
      <c r="XA8" s="26">
        <f>IF($CP8="P",CH8,(CH8+BG8)/2)</f>
        <v>8.8000000000000007</v>
      </c>
      <c r="XB8" s="26">
        <f>IF($CP8="P",CI8,(CI8+BH8)/2)</f>
        <v>9.495000000000001</v>
      </c>
      <c r="XC8" s="26">
        <f>IF($CP8="P",CJ8,(CJ8+BI8)/2)</f>
        <v>0</v>
      </c>
      <c r="XD8" s="26">
        <f>IF($CP8="P",CK8,(CK8+BJ8)/2)</f>
        <v>8.5</v>
      </c>
      <c r="XE8" s="26">
        <f>IF($CP8="P",CL8,(CL8+BK8)/2)</f>
        <v>4.6500000000000004</v>
      </c>
      <c r="XF8" s="26">
        <f>IF($CP8="P",CM8,(CM8+BL8)/2)</f>
        <v>7.2</v>
      </c>
      <c r="XG8" s="26">
        <f>IF($CP8="P",CN8,(CN8+BM8)/2)</f>
        <v>7.83</v>
      </c>
      <c r="XH8" s="26">
        <f>IF($CP8="P",CO8,(CO8+BN8)/2)</f>
        <v>0</v>
      </c>
      <c r="XI8" s="28" t="s">
        <v>53</v>
      </c>
      <c r="XJ8" s="11">
        <f>IF(WV8&gt;0,WV8,"")</f>
        <v>9.6499999999999986</v>
      </c>
      <c r="XK8" s="11">
        <f>IF(WW8&gt;0,WW8,"")</f>
        <v>10.265000000000001</v>
      </c>
      <c r="XL8" s="11">
        <f>IF(SUM(WT8:WW8)-WX8&gt;0,SUM(WT8:WW8)-WX8,"")</f>
        <v>36.714999999999996</v>
      </c>
      <c r="XM8" s="11">
        <f>IF(XA8&gt;0,XA8,"")</f>
        <v>8.8000000000000007</v>
      </c>
      <c r="XN8" s="11">
        <f>IF(XB8&gt;0,XB8,"")</f>
        <v>9.495000000000001</v>
      </c>
      <c r="XO8" s="11">
        <f>IF(SUM(WY8:XB8)-XC8&gt;0,SUM(WY8:XB8)-XC8,"")</f>
        <v>33.945</v>
      </c>
      <c r="XP8" s="11">
        <f>IF(MAX(XL8,XO8)&gt;0,MAX(XL8,XO8),"")</f>
        <v>36.714999999999996</v>
      </c>
      <c r="XQ8" s="11">
        <f>IF(XF8&gt;0,XF8,"")</f>
        <v>7.2</v>
      </c>
      <c r="XR8" s="11">
        <f>IF(XG8&gt;0,XG8,"")</f>
        <v>7.83</v>
      </c>
      <c r="XS8" s="11">
        <f>IF(SUM(XD8:XG8)-XH8&gt;0,SUM(XD8:XG8)-XH8,"")</f>
        <v>28.18</v>
      </c>
      <c r="XT8" s="11">
        <f>IF(SUM(XP8,XS8)&gt;0,SUM(XP8,XS8),"")</f>
        <v>64.894999999999996</v>
      </c>
    </row>
    <row r="9" spans="1:644" x14ac:dyDescent="0.2">
      <c r="A9" s="4" cm="1">
        <f t="array" ref="A9">IF(AND(H9&lt;&gt;"",H9&lt;&gt;"No DD"),SUMPRODUCT((H$4:H$25&lt;&gt;"")*(H$4:H$25&lt;&gt;"No DD")*(E$4:E$25&gt;E9))+1,IF(H9="No DD",SUMPRODUCT((H$4:H$25="No DD")*(E$4:E$25&gt;E9))+1+SUMPRODUCT((H$4:H$25&lt;&gt;"")*(H$4:H$25&lt;&gt;"No DD")),""))</f>
        <v>6</v>
      </c>
      <c r="B9" s="5" t="s">
        <v>179</v>
      </c>
      <c r="C9" s="4" t="s">
        <v>6</v>
      </c>
      <c r="D9" s="4">
        <v>2001</v>
      </c>
      <c r="E9" s="9">
        <f>SUM(J9:V9)+SUM(J9:T9)*0.0000001+SUM(J9)*0.0000000000001</f>
        <v>248.13002481300546</v>
      </c>
      <c r="F9" s="3" t="str">
        <f>IF(OR(AND(AO9&gt;=AY$27,AO9&lt;&gt;"",AQ9&gt;=AY$31,AQ9&lt;&gt;"",AN9=""),AND(AR9&gt;=AY$27,AR9&lt;&gt;"",AT9&gt;=AY$31,AT9&lt;&gt;"",AN9=""),AND(AV9&gt;=AY$27,AV9&lt;&gt;"",AX9&gt;=AY$31,AX9&lt;&gt;"",AN9=""),AND(BP9&gt;=BZ$27,BP9&lt;&gt;"",BR9&gt;=BZ$31,BR9&lt;&gt;"",BO9=""),AND(BS9&gt;=BZ$27,BS9&lt;&gt;"",BU9&gt;=BZ$31,BU9&lt;&gt;"",BO9=""),AND(BW9&gt;=BZ$27,BW9&lt;&gt;"",BY9&gt;=BZ$31,BY9&lt;&gt;"",BO9=""),AND(CQ9&gt;=DA$27,CQ9&lt;&gt;"",CS9&gt;=DA$31,CS9&lt;&gt;"",CP9=""),AND(CT9&gt;=DA$27,CT9&lt;&gt;"",CV9&gt;=DA$31,CV9&lt;&gt;"",CP9=""),AND(CX9&gt;=DA$27,CX9&lt;&gt;"",CZ9&gt;=DA$31,CZ9&lt;&gt;"",CP9=""),AND(DX9&gt;=EK$27,DX9&lt;&gt;"",DZ9&gt;=EK$31,DZ9&lt;&gt;""),AND(EA9&gt;=EK$27,EA9&lt;&gt;"",EC9&gt;=EK$31,EC9&lt;&gt;""),AND(EE9&gt;=EK$27,EE9&lt;&gt;"",EG9&gt;=EK$31,EG9&lt;&gt;""),AND(EH9&gt;=EK$27,EH9&lt;&gt;"",EJ9&gt;=EK$31,EJ9&lt;&gt;""),AND(FF9&gt;=FS$27,FF9&lt;&gt;"",FH9&gt;=FS$31,FH9&lt;&gt;""),AND(FI9&gt;=FS$27,FI9&lt;&gt;"",FK9&gt;=FS$31,FK9&lt;&gt;""),AND(FM9&gt;=FS$27,FM9&lt;&gt;"",FO9&gt;=FS$31,FO9&lt;&gt;""),AND(FP9&gt;=FS$27,FP9&lt;&gt;"",FR9&gt;=FS$31,FR9&lt;&gt;""),AND(GN9&gt;=HA$27,GN9&lt;&gt;"",GP9&gt;=HA$31,GP9&lt;&gt;""),AND(GQ9&gt;=HA$27,GQ9&lt;&gt;"",GS9&gt;=HA$31,GS9&lt;&gt;""),AND(GU9&gt;=HA$27,GU9&lt;&gt;"",GW9&gt;=HA$31,GW9&lt;&gt;""),AND(GX9&gt;=HA$27,GX9&lt;&gt;"",GZ9&gt;=HA$31,GZ9&lt;&gt;""),AND(HV9&gt;=II$27,HV9&lt;&gt;"",HX9&gt;=II$31,HX9&lt;&gt;""),AND(HY9&gt;=II$27,HY9&lt;&gt;"",IA9&gt;=II$31,IA9&lt;&gt;""),AND(IC9&gt;=II$27,IC9&lt;&gt;"",IE9&gt;=II$31,IE9&lt;&gt;""),AND(IF9&gt;=II$27,IF9&lt;&gt;"",IH9&gt;=II$31,IH9&lt;&gt;""),AND(JD9&gt;=JQ$27,JD9&lt;&gt;"",JF9&gt;=JQ$31,JF9&lt;&gt;""),AND(JG9&gt;=JQ$27,JG9&lt;&gt;"",JI9&gt;=JQ$31,JI9&lt;&gt;""),AND(JK9&gt;=JQ$27,JK9&lt;&gt;"",JM9&gt;=JQ$31,JM9&lt;&gt;""),AND(JN9&gt;=JQ$27,JN9&lt;&gt;"",JP9&gt;=JQ$31,JP9&lt;&gt;""),AND(KL9&gt;=KY$27,KL9&lt;&gt;"",KN9&gt;=KY$31,KN9&lt;&gt;""),AND(KO9&gt;=KY$27,KO9&lt;&gt;"",KQ9&gt;=KY$31,KQ9&lt;&gt;""),AND(KS9&gt;=KY$27,KS9&lt;&gt;"",KU9&gt;=KY$31,KU9&lt;&gt;""),AND(KV9&gt;=KY$27,KV9&lt;&gt;"",KX9&gt;=KY$31,KX9&lt;&gt;""),AND(LT9&gt;=MG$27,LT9&lt;&gt;"",LV9&gt;=MG$31,LV9&lt;&gt;""),AND(LW9&gt;=MG$27,LW9&lt;&gt;"",LY9&gt;=MG$31,LY9&lt;&gt;""),AND(MA9&gt;=MG$27,MA9&lt;&gt;"",MC9&gt;=MG$31,MC9&lt;&gt;""),AND(MD9&gt;=MG$27,MD9&lt;&gt;"",MF9&gt;=MG$31,MF9&lt;&gt;""),AND(NB9&gt;=NO$27,NB9&lt;&gt;"",ND9&gt;=NO$31,ND9&lt;&gt;""),AND(NE9&gt;=NO$27,NE9&lt;&gt;"",NG9&gt;=NO$31,NG9&lt;&gt;""),AND(NI9&gt;=NO$27,NI9&lt;&gt;"",NK9&gt;=NO$31,NK9&lt;&gt;""),AND(NL9&gt;=NO$27,NL9&lt;&gt;"",NN9&gt;=NO$31,NN9&lt;&gt;""),AND(OJ9&gt;=OW$27,OJ9&lt;&gt;"",OL9&gt;=OW$31,OL9&lt;&gt;""),AND(OM9&gt;=OW$27,OM9&lt;&gt;"",OO9&gt;=OW$31,OO9&lt;&gt;""),AND(OQ9&gt;=OW$27,OQ9&lt;&gt;"",OS9&gt;=OW$31,OS9&lt;&gt;""),AND(OT9&gt;=OW$27,OT9&lt;&gt;"",OV9&gt;=OW$31,OV9&lt;&gt;""),AND(PR9&gt;=QE$27,PR9&lt;&gt;"",PT9&gt;=QE$31,PT9&lt;&gt;""),AND(PU9&gt;=QE$27,PU9&lt;&gt;"",PW9&gt;=QE$31,PW9&lt;&gt;""),AND(PY9&gt;=QE$27,PY9&lt;&gt;"",QA9&gt;=QE$31,QA9&lt;&gt;""),AND(QB9&gt;=QE$27,QB9&lt;&gt;"",QD9&gt;=QE$31,QD9&lt;&gt;""),AND(QZ9&gt;=RM$27,QZ9&lt;&gt;"",RB9&gt;=RM$31,RB9&lt;&gt;""),AND(RC9&gt;=RM$27,RC9&lt;&gt;"",RE9&gt;=RM$31,RE9&lt;&gt;""),AND(RG9&gt;=RM$27,RG9&lt;&gt;"",RI9&gt;=RM$31,RI9&lt;&gt;""),AND(RJ9&gt;=RM$27,RJ9&lt;&gt;"",RL9&gt;=RM$31,RL9&lt;&gt;""),AND(SH9&gt;=SU$27,SH9&lt;&gt;"",SJ9&gt;=SU$31,SJ9&lt;&gt;""),AND(SK9&gt;=SU$27,SK9&lt;&gt;"",SM9&gt;=SU$31,SM9&lt;&gt;""),AND(SO9&gt;=SU$27,SO9&lt;&gt;"",SQ9&gt;=SU$31,SQ9&lt;&gt;""),AND(SR9&gt;=SU$27,SR9&lt;&gt;"",ST9&gt;=SU$31,ST9&lt;&gt;""),AND(TP9&gt;=UC$27,TP9&lt;&gt;"",TR9&gt;=UC$31,TR9&lt;&gt;""),AND(TS9&gt;=UC$27,TS9&lt;&gt;"",TU9&gt;=UC$31,TU9&lt;&gt;""),AND(TW9&gt;=UC$27,TW9&lt;&gt;"",TY9&gt;=UC$31,TYY9&lt;&gt;""),AND(TZ9&gt;=UC$27,TZ9&lt;&gt;"",UB9&gt;=UC$31,UB9&lt;&gt;""),AND(UX9&gt;=VK$27,UX9&lt;&gt;"",UZ9&gt;=VK$31,UZ9&lt;&gt;""),AND(VA9&gt;=VK$27,VA9&lt;&gt;"",VC9&gt;=VK$31,VC9&lt;&gt;""),AND(VE9&gt;=VK$27,VE9&lt;&gt;"",VG9&gt;=VK$31,VG9&lt;&gt;""),AND(VH9&gt;=VK$27,VH9&lt;&gt;"",VJ9&gt;=VK$31,VJ9&lt;&gt;""),AND(WF9&gt;=WS$27,WF9&lt;&gt;"",WH9&gt;=WS$31,WH9&lt;&gt;""),AND(WI9&gt;=WS$27,WI9&lt;&gt;"",WK9&gt;=WS$31,WK9&lt;&gt;""),AND(WM9&gt;=WS$27,WM9&lt;&gt;"",WO9&gt;=WS$31,WO9&lt;&gt;""),AND(WP9&gt;=WS$27,WP9&lt;&gt;"",WR9&gt;=WS$31,WR9&lt;&gt;"")),"P","")</f>
        <v>P</v>
      </c>
      <c r="G9" s="3" t="str">
        <f>IF(OR(AND(AQ9&gt;=AY$31,AQ9&lt;&gt;"",AN9=""),AND(AT9&gt;=AY$31,AT9&lt;&gt;"",AN9=""),AND(AX9&gt;=AY$31,AX9&lt;&gt;"",AN9=""),AND(BR9&gt;=BZ$31,BR9&lt;&gt;"",BO9=""),AND(BU9&gt;=BZ$31,BU9&lt;&gt;"",BO9=""),AND(BY9&gt;=BZ$31,BY9&lt;&gt;"",BO9=""),AND(CS9&gt;=DA$31,CS9&lt;&gt;"",CP9=""),AND(CV9&gt;=DA$31,CV9&lt;&gt;"",CP9=""),AND(CZ9&gt;=DA$31,CZ9&lt;&gt;"",CP9=""),AND(DZ9&gt;=EK$31,DZ9&lt;&gt;""),AND(EC9&gt;=EK$31,EC9&lt;&gt;""),AND(EG9&gt;=EK$31,EG9&lt;&gt;""),AND(EJ9&gt;=EK$31,EJ9&lt;&gt;""),AND(FH9&gt;=FS$31,FH9&lt;&gt;""),AND(FK9&gt;=FS$31,FK9&lt;&gt;""),AND(FO9&gt;=FS$31,FO9&lt;&gt;""),AND(FR9&gt;=FS$31,FR9&lt;&gt;""),AND(GP9&gt;=HA$31,GP9&lt;&gt;""),AND(GS9&gt;=HA$31,GS9&lt;&gt;""),AND(GW9&gt;=HA$31,GW9&lt;&gt;""),AND(GZ9&gt;=HA$31,GZ9&lt;&gt;""),AND(HX9&gt;=II$31,HX9&lt;&gt;""),AND(IA9&gt;=II$31,IA9&lt;&gt;""),AND(IE9&gt;=II$31,IE9&lt;&gt;""),AND(IH9&gt;=II$31,IH9&lt;&gt;""),AND(JF9&gt;=JQ$31,JF9&lt;&gt;""),AND(JI9&gt;=JQ$31,JI9&lt;&gt;""),AND(JM9&gt;=JQ$31,JM9&lt;&gt;""),AND(JP9&gt;=JQ$31,JP9&lt;&gt;""),AND(KN9&gt;=KY$31,KN9&lt;&gt;""),AND(KQ9&gt;=KY$31,KQ9&lt;&gt;""),AND(KU9&gt;=KY$31,KU9&lt;&gt;""),AND(KX9&gt;=KY$31,KX9&lt;&gt;""),AND(LV9&gt;=MG$31,LV9&lt;&gt;""),AND(LY9&gt;=MG$31,LY9&lt;&gt;""),AND(MC9&gt;=MG$31,MC9&lt;&gt;""),AND(MF9&gt;=MG$31,MF9&lt;&gt;""),AND(ND9&gt;=NO$31,ND9&lt;&gt;""),AND(NG9&gt;=NO$31,NG9&lt;&gt;""),AND(NK9&gt;=NO$31,NK9&lt;&gt;""),AND(NN9&gt;=NO$31,NN9&lt;&gt;""),AND(OL9&gt;=OW$31,OL9&lt;&gt;""),AND(OO9&gt;=OW$31,OO9&lt;&gt;""),AND(OS9&gt;=OW$31,OS9&lt;&gt;""),AND(OV9&gt;=OW$31,OV9&lt;&gt;""),AND(PT9&gt;=QE$31,PT9&lt;&gt;""),AND(PW9&gt;=QE$31,PW9&lt;&gt;""),AND(QA9&gt;=QE$31,QA9&lt;&gt;""),AND(QD9&gt;=QE$31,QD9&lt;&gt;""),AND(RB9&gt;=RM$31,RB9&lt;&gt;""),AND(RE9&gt;=RM$31,RE9&lt;&gt;""),AND(RI9&gt;=RM$31,RI9&lt;&gt;""),AND(RL9&gt;=RM$31,RL9&lt;&gt;""),AND(SJ9&gt;=SU$31,SJ9&lt;&gt;""),AND(SM9&gt;=SU$31,SM9&lt;&gt;""),AND(SQ9&gt;=SU$31,SQ9&lt;&gt;""),AND(ST9&gt;=SU$31,ST9&lt;&gt;""),AND(TR9&gt;=UC$31,TR9&lt;&gt;""),AND(TU9&gt;=UC$31,TU9&lt;&gt;""),AND(TY9&gt;=UC$31,TYY9&lt;&gt;""),AND(UB9&gt;=UC$31,UB9&lt;&gt;""),AND(UZ9&gt;=VK$31,UZ9&lt;&gt;""),AND(VC9&gt;=VK$31,VC9&lt;&gt;""),AND(VG9&gt;=VK$31,VG9&lt;&gt;""),AND(VJ9&gt;=VK$31,VJ9&lt;&gt;""),AND(WH9&gt;=WS$31,WH9&lt;&gt;""),AND(WK9&gt;=WS$31,WK9&lt;&gt;""),AND(WO9&gt;=WS$31,WO9&lt;&gt;""),AND(WR9&gt;=WS$31,WR9&lt;&gt;"")),"P","")</f>
        <v>P</v>
      </c>
      <c r="H9" s="36" t="str">
        <f>IF(AND(G9="P",F9=""),"No DD",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,AND(TP9&gt;=UC$30,TP9&lt;&gt;"",TR9&gt;=UC$34,TR9&lt;&gt;""),AND(TS9&gt;=UC$30,TS9&lt;&gt;"",TU9&gt;=UC$34,TU9&lt;&gt;""),AND(TW9&gt;=UC$30,TW9&lt;&gt;"",TY9&gt;=UC$354,TYY9&lt;&gt;""),AND(TZ9&gt;=UC$30,TZ9&lt;&gt;"",UB9&gt;=UC$34,UB9&lt;&gt;""),AND(UX9&gt;=VK$30,UX9&lt;&gt;"",UZ9&gt;=VK$34,UZ9&lt;&gt;""),AND(VA9&gt;=VK$30,VA9&lt;&gt;"",VC9&gt;=VK$34,VC9&lt;&gt;""),AND(VE9&gt;=VK$30,VE9&lt;&gt;"",VG9&gt;=VK$34,VG9&lt;&gt;""),AND(VH9&gt;=VK$30,VH9&lt;&gt;"",VJ9&gt;=VK$34,VJ9&lt;&gt;""),AND(WF9&gt;=WS$30,WF9&lt;&gt;"",WH9&gt;=WS$34,WH9&lt;&gt;""),AND(WI9&gt;=WS$30,WI9&lt;&gt;"",WK9&gt;=WS$34,WK9&lt;&gt;""),AND(WM9&gt;=WS$30,WM9&lt;&gt;"",WO9&gt;=WS$34,WO9&lt;&gt;""),AND(WP9&gt;=WS$30,WP9&lt;&gt;"",WR9&gt;=WS$34,WR9&lt;&gt;"")),"Merit",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,AND(TP9&gt;=UC$29,TP9&lt;&gt;"",TR9&gt;=UC$33,TR9&lt;&gt;""),AND(TS9&gt;=UC$29,TS9&lt;&gt;"",TU9&gt;=UC$33,TU9&lt;&gt;""),AND(TW9&gt;=UC$29,TW9&lt;&gt;"",TY9&gt;=UC$33,TYY9&lt;&gt;""),AND(TZ9&gt;=UC$29,TZ9&lt;&gt;"",UB9&gt;=UC$33,UB9&lt;&gt;""),AND(UX9&gt;=VK$29,UX9&lt;&gt;"",UZ9&gt;=VK$33,UZ9&lt;&gt;""),AND(VA9&gt;=VK$29,VA9&lt;&gt;"",VC9&gt;=VK$33,VC9&lt;&gt;""),AND(VE9&gt;=VK$29,VE9&lt;&gt;"",VG9&gt;=VK$33,VG9&lt;&gt;""),AND(VH9&gt;=VK$29,VH9&lt;&gt;"",VJ9&gt;=VK$33,VJ9&lt;&gt;""),AND(WF9&gt;=WS$29,WF9&lt;&gt;"",WH9&gt;=WS$33,WH9&lt;&gt;""),AND(WI9&gt;=WS$29,WI9&lt;&gt;"",WK9&gt;=WS$33,WK9&lt;&gt;""),AND(WM9&gt;=WS$29,WM9&lt;&gt;"",WO9&gt;=WS$33,WO9&lt;&gt;""),AND(WP9&gt;=WS$29,WP9&lt;&gt;"",WR9&gt;=WS$33,WR9&lt;&gt;"")),"Excellence",IF(I9="P","Worlds Team",IF(F9="P","National Team","")))))</f>
        <v>National Team</v>
      </c>
      <c r="I9" s="3" t="str">
        <f>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,AND(TP9&gt;=UC$28,TP9&lt;&gt;"",TR9&gt;=UC$32,TR9&lt;&gt;""),AND(TS9&gt;=UC$28,TS9&lt;&gt;"",TU9&gt;=UC$32,TU9&lt;&gt;""),AND(TW9&gt;=UC$28,TW9&lt;&gt;"",TY9&gt;=UC$32,TYY9&lt;&gt;""),AND(TZ9&gt;=UC$28,TZ9&lt;&gt;"",UB9&gt;=UC$32,UB9&lt;&gt;""),AND(UX9&gt;=VK$28,UX9&lt;&gt;"",UZ9&gt;=VK$32,UZ9&lt;&gt;""),AND(VA9&gt;=VK$28,VA9&lt;&gt;"",VC9&gt;=VK$32,VC9&lt;&gt;""),AND(VE9&gt;=VK$28,VE9&lt;&gt;"",VG9&gt;=VK$32,VG9&lt;&gt;""),AND(VH9&gt;=VK$28,VH9&lt;&gt;"",VJ9&gt;=VK$32,VJ9&lt;&gt;""),AND(WF9&gt;=WS$28,WF9&lt;&gt;"",WH9&gt;=WS$32,WH9&lt;&gt;""),AND(WI9&gt;=WS$28,WI9&lt;&gt;"",WK9&gt;=WS$32,WK9&lt;&gt;""),AND(WM9&gt;=WS$28,WM9&lt;&gt;"",WO9&gt;=WS$32,WO9&lt;&gt;""),AND(WP9&gt;=WS$28,WP9&lt;&gt;"",WR9&gt;=WS$32,WR9&lt;&gt;"")),"P","")</f>
        <v/>
      </c>
      <c r="J9" s="8">
        <f>IF(COUNT(AQ9,AT9,BR9,BU9,CS9,CV9)&gt;0,LARGE((AQ9,AT9,BR9,BU9,CS9,CV9),1),0)</f>
        <v>54.62</v>
      </c>
      <c r="K9" s="8" t="str">
        <f>IF(J9="","",IF(OR(J9=CS9,J9=CV9),$CA$1,IF(OR(J9=BR9,J9=BU9),$AZ$1,IF(OR(J9=AQ9,J9=AT9),$Y$1,""))))</f>
        <v>2024 Elite Canada</v>
      </c>
      <c r="L9" s="8">
        <f>IF(COUNT(AQ9,AT9,BR9,BU9,CS9,CV9)&gt;1,LARGE((AQ9,AT9,BR9,BU9,CS9,CV9),2),0)</f>
        <v>54.07</v>
      </c>
      <c r="M9" s="8" t="str">
        <f>IF(L9="","",IF(OR(L9=CS9,L9=CV9),$CA$1,IF(OR(L9=BR9,L9=BU9),$AZ$1,IF(OR(L9=AQ9,L9=AT9),$Y$1,""))))</f>
        <v>2024 3rd Domestic Trial</v>
      </c>
      <c r="N9" s="8">
        <f>IF(COUNT(AQ9,AT9,BR9,BU9,CS9,CV9)&gt;2,LARGE((AQ9,AT9,BR9,BU9,CS9,CV9),3),0)</f>
        <v>53.52</v>
      </c>
      <c r="O9" s="8" t="str">
        <f>IF(N9="","",IF(OR(N9=CS9,N9=CV9),$CA$1,IF(OR(N9=BR9,N9=BU9),$AZ$1,IF(OR(N9=AQ9,N9=AT9),$Y$1,""))))</f>
        <v>2024 Nationals</v>
      </c>
      <c r="P9" s="8">
        <f>IF(MAX(AX9,BY9,CZ9)&gt;0,MAX(AX9,BY9,CZ9),0)</f>
        <v>54.36</v>
      </c>
      <c r="Q9" s="8" t="str">
        <f>IF(P9="","",IF(P9=CZ9,$CA$1,IF(P9=BY9,$AZ$1,IF(P9=AX9,$Y$1,""))))</f>
        <v>2024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15.4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2024 Elite Canada</v>
      </c>
      <c r="T9" s="8">
        <f>IF(MAX(IF(AO9&gt;=$AY$27,AP9,0),IF(AR9&gt;=$AY$27,AS9,0),IF(AV9&gt;=$AY$27,AW9,0),IF(BP9&gt;=$BZ$27,BQ9,0),IF(BS9&gt;=$BZ$27,BT9,0),IF(BW9&gt;=$BZ$27,BX9,0),IF(CQ9&gt;=$DA$27,CR9,0),IF(CT9&gt;=$DA$27,CU9,0),IF(CX9&gt;=$DA$27,CY9,0),IF(DX9&gt;=$EK$27,DY9,0),IF(EA9&gt;=$EK$27,EB9,0),IF(EE9&gt;=$EK$27,EF9,0),IF(EH9&gt;=$EK$27,EI9,0),IF(FF9&gt;=$FS$27,FG9,0),IF(FI9&gt;=$FS$27,FJ9,0),IF(FM9&gt;=$FS$27,FN9,0),IF(FP9&gt;=$FS$27,FQ9,0),IF(GN9&gt;=$HA$27,GO9,0),IF(GQ9&gt;=$HA$27,GR9,0),IF(GU9&gt;=$HA$27,GV9,0),IF(GX9&gt;=$HA$27,GY9,0),IF(HV9&gt;=$II$27,HW9,0),IF(HY9&gt;=$II$27,HZ9,0),IF(IC9&gt;=$II$27,ID9,0),IF(IF9&gt;=$II$27,IG9,0),IF(JD9&gt;=$JQ$27,JE9,0),IF(JG9&gt;=$JQ$27,JH9,0),IF(JK9&gt;=$JQ$27,JL9,0),IF(JN9&gt;=$JQ$27,JO9,0),IF(KL9&gt;=$KY$27,KM9,0),IF(KO9&gt;=$KY$27,KP9,0),IF(KS9&gt;=$KY$27,KT9,0),IF(KV9&gt;=$KY$27,KW9,0),IF(LT9&gt;=$MG$27,LU9,0),IF(LW9&gt;=$MG$27,LX9,0),IF(MA9&gt;=$MG$27,MB9,0),IF(MD9&gt;=$MG$27,ME9,0),IF(NB9&gt;=$NO$27,NC9,0),IF(NE9&gt;=$NO$27,NF9,0),IF(NI9&gt;=$NO$27,NJ9,0),IF(NL9&gt;=$NO$27,NM9,0),IF(OJ9&gt;=$OW$27,OK9,0),IF(OM9&gt;=$OW$27,ON9,0),IF(OQ9&gt;=$OW$27,OR9,0),IF(OT9&gt;=$OW$27,OU9,0),IF(PR9&gt;=$QE$27,PS9,0),IF(PU9&gt;=$QE$27,PV9,0),IF(PY9&gt;=$QE$27,PZ9,0),IF(QB9&gt;=$QE$27,QC9,0),IF(QZ9&gt;=$RM$27,RA9,0),IF(RC9&gt;=$RM$27,RD9,0),IF(RG9&gt;=$RM$27,RH9,0),IF(RJ9&gt;=$RM$27,RK9,0),IF(SH9&gt;=$SU$27,SI9,0),IF(SK9&gt;=$SU$27,SL9,0),IF(SO9&gt;=$SU$27,SP9,0),IF(SR9&gt;=$SU$27,SS9,0),IF(TP9&gt;=$UC$27,TQ9,0),IF(TS9&gt;=$UC$27,TT9,0),IF(TW9&gt;=$UC$27,TX9,0),IF(TZ9&gt;=$UC$27,UA9,0),IF(UX9&gt;=$VK$27,UY9,0),IF(VA9&gt;=$VK$27,VB9,0),IF(VE9&gt;=$VK$27,VF9,0),IF(VH9&gt;=$VK$27,VI9,0),IF(WF9&gt;=$WS$27,WG9,0),IF(WI9&gt;=$WS$27,WJ9,0),IF(WM9&gt;=$WS$27,WN9,0),IF(WP9&gt;=$WS$27,WQ9,0))&gt;0,MAX(IF(AO9&gt;=$AY$27,AP9,0),IF(AR9&gt;=$AY$27,AS9,0),IF(AV9&gt;=$AY$27,AW9,0),IF(BP9&gt;=$BZ$27,BQ9,0),IF(BS9&gt;=$BZ$27,BT9,0),IF(BW9&gt;=$BZ$27,BX9,0),IF(CQ9&gt;=$DA$27,CR9,0),IF(CT9&gt;=$DA$27,CU9,0),IF(CX9&gt;=$DA$27,CY9,0),IF(DX9&gt;=$EK$27,DY9,0),IF(EA9&gt;=$EK$27,EB9,0),IF(EE9&gt;=$EK$27,EF9,0),IF(EH9&gt;=$EK$27,EI9,0),IF(FF9&gt;=$FS$27,FG9,0),IF(FI9&gt;=$FS$27,FJ9,0),IF(FM9&gt;=$FS$27,FN9,0),IF(FP9&gt;=$FS$27,FQ9,0),IF(GN9&gt;=$HA$27,GO9,0),IF(GQ9&gt;=$HA$27,GR9,0),IF(GU9&gt;=$HA$27,GV9,0),IF(GX9&gt;=$HA$27,GY9,0),IF(HV9&gt;=$II$27,HW9,0),IF(HY9&gt;=$II$27,HZ9,0),IF(IC9&gt;=$II$27,ID9,0),IF(IF9&gt;=$II$27,IG9,0),IF(JD9&gt;=$JQ$27,JE9,0),IF(JG9&gt;=$JQ$27,JH9,0),IF(JK9&gt;=$JQ$27,JL9,0),IF(JN9&gt;=$JQ$27,JO9,0),IF(KL9&gt;=$KY$27,KM9,0),IF(KO9&gt;=$KY$27,KP9,0),IF(KS9&gt;=$KY$27,KT9,0),IF(KV9&gt;=$KY$27,KW9,0),IF(LT9&gt;=$MG$27,LU9,0),IF(LW9&gt;=$MG$27,LX9,0),IF(MA9&gt;=$MG$27,MB9,0),IF(MD9&gt;=$MG$27,ME9,0),IF(NB9&gt;=$NO$27,NC9,0),IF(NE9&gt;=$NO$27,NF9,0),IF(NI9&gt;=$NO$27,NJ9,0),IF(NL9&gt;=$NO$27,NM9,0),IF(OJ9&gt;=$OW$27,OK9,0),IF(OM9&gt;=$OW$27,ON9,0),IF(OQ9&gt;=$OW$27,OR9,0),IF(OT9&gt;=$OW$27,OU9,0),IF(PR9&gt;=$QE$27,PS9,0),IF(PU9&gt;=$QE$27,PV9,0),IF(PY9&gt;=$QE$27,PZ9,0),IF(QB9&gt;=$QE$27,QC9,0),IF(QZ9&gt;=$RM$27,RA9,0),IF(RC9&gt;=$RM$27,RD9,0),IF(RG9&gt;=$RM$27,RH9,0),IF(RJ9&gt;=$RM$27,RK9,0),IF(SH9&gt;=$SU$27,SI9,0),IF(SK9&gt;=$SU$27,SL9,0),IF(SO9&gt;=$SU$27,SP9,0),IF(SR9&gt;=$SU$27,SS9,0),IF(TP9&gt;=$UC$27,TQ9,0),IF(TS9&gt;=$UC$27,TT9,0),IF(TW9&gt;=$UC$27,TX9,0),IF(TZ9&gt;=$UC$27,UA9,0),IF(UX9&gt;=$VK$27,UY9,0),IF(VA9&gt;=$VK$27,VB9,0),IF(VE9&gt;=$VK$27,VF9,0),IF(VH9&gt;=$VK$27,VI9,0),IF(WF9&gt;=$WS$27,WG9,0),IF(WI9&gt;=$WS$27,WJ9,0),IF(WM9&gt;=$WS$27,WN9,0),IF(WP9&gt;=$WS$27,WQ9,0)),0)</f>
        <v>16.16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2024 Elite Canada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/>
      </c>
      <c r="Y9" s="22">
        <v>9.4</v>
      </c>
      <c r="Z9" s="22">
        <v>5.5</v>
      </c>
      <c r="AA9" s="22">
        <v>9.4</v>
      </c>
      <c r="AB9" s="22">
        <v>10.130000000000001</v>
      </c>
      <c r="AC9" s="22">
        <v>0</v>
      </c>
      <c r="AD9" s="22">
        <v>15.2</v>
      </c>
      <c r="AE9" s="22">
        <v>8.9</v>
      </c>
      <c r="AF9" s="22">
        <v>14.2</v>
      </c>
      <c r="AG9" s="22">
        <v>16.32</v>
      </c>
      <c r="AH9" s="22">
        <v>0</v>
      </c>
      <c r="AI9" s="22">
        <v>13.5</v>
      </c>
      <c r="AJ9" s="22">
        <v>9.3000000000000007</v>
      </c>
      <c r="AK9" s="22">
        <v>15.4</v>
      </c>
      <c r="AL9" s="22">
        <v>16.16</v>
      </c>
      <c r="AM9" s="22">
        <v>0</v>
      </c>
      <c r="AN9" s="27"/>
      <c r="AO9" s="38">
        <f>IF(AA9&gt;0,AA9,"")</f>
        <v>9.4</v>
      </c>
      <c r="AP9" s="38">
        <f>IF(AB9&gt;0,AB9,"")</f>
        <v>10.130000000000001</v>
      </c>
      <c r="AQ9" s="40">
        <f>IF(SUM(Y9:AB9)-AC9&gt;0,SUM(Y9:AB9)-AC9,"")</f>
        <v>34.43</v>
      </c>
      <c r="AR9" s="40">
        <f>IF(AF9&gt;0,AF9,"")</f>
        <v>14.2</v>
      </c>
      <c r="AS9" s="40">
        <f>IF(AG9&gt;0,AG9,"")</f>
        <v>16.32</v>
      </c>
      <c r="AT9" s="40">
        <f>IF(SUM(AD9:AG9)-AH9&gt;0,SUM(AD9:AG9)-AH9,"")</f>
        <v>54.62</v>
      </c>
      <c r="AU9" s="40">
        <f>IF(AQ9="","",MAX(AQ9,AT9))</f>
        <v>54.62</v>
      </c>
      <c r="AV9" s="40">
        <f>IF(AK9&gt;0,AK9,"")</f>
        <v>15.4</v>
      </c>
      <c r="AW9" s="40">
        <f>IF(AL9&gt;0,AL9,"")</f>
        <v>16.16</v>
      </c>
      <c r="AX9" s="40">
        <f>IF(SUM(AI9:AL9)-AM9&gt;0,SUM(AI9:AL9)-AM9,"")</f>
        <v>54.36</v>
      </c>
      <c r="AY9" s="40">
        <f>IF(SUM(AU9,AX9)&gt;0,SUM(AU9,AX9),"")</f>
        <v>108.97999999999999</v>
      </c>
      <c r="AZ9" s="26">
        <v>3</v>
      </c>
      <c r="BA9" s="26">
        <v>1.8</v>
      </c>
      <c r="BB9" s="26">
        <v>3.2</v>
      </c>
      <c r="BC9" s="26">
        <v>3.47</v>
      </c>
      <c r="BD9" s="26">
        <v>0</v>
      </c>
      <c r="BE9" s="26">
        <v>14.4</v>
      </c>
      <c r="BF9" s="26">
        <v>9.3000000000000007</v>
      </c>
      <c r="BG9" s="26">
        <v>14.2</v>
      </c>
      <c r="BH9" s="26">
        <v>15.62</v>
      </c>
      <c r="BI9" s="26">
        <v>0</v>
      </c>
      <c r="BJ9" s="26">
        <v>13.7</v>
      </c>
      <c r="BK9" s="26">
        <v>8.9</v>
      </c>
      <c r="BL9" s="26">
        <v>14.4</v>
      </c>
      <c r="BM9" s="26">
        <v>15.65</v>
      </c>
      <c r="BN9" s="26">
        <v>0</v>
      </c>
      <c r="BO9" s="28"/>
      <c r="BP9" s="39">
        <f>IF(BB9&gt;0,BB9,"")</f>
        <v>3.2</v>
      </c>
      <c r="BQ9" s="39">
        <f>IF(BC9&gt;0,BC9,"")</f>
        <v>3.47</v>
      </c>
      <c r="BR9" s="11">
        <f>IF(SUM(AZ9:BC9)-BD9&gt;0,SUM(AZ9:BC9)-BD9,"")</f>
        <v>11.47</v>
      </c>
      <c r="BS9" s="11">
        <f>IF(BG9&gt;0,BG9,"")</f>
        <v>14.2</v>
      </c>
      <c r="BT9" s="11">
        <f>IF(BH9&gt;0,BH9,"")</f>
        <v>15.62</v>
      </c>
      <c r="BU9" s="11">
        <f>IF(SUM(BE9:BH9)-BI9&gt;0,SUM(BE9:BH9)-BI9,"")</f>
        <v>53.52</v>
      </c>
      <c r="BV9" s="11">
        <f>IF(BR9="","",MAX(BR9,BU9))</f>
        <v>53.52</v>
      </c>
      <c r="BW9" s="11">
        <f>IF(BL9&gt;0,BL9,"")</f>
        <v>14.4</v>
      </c>
      <c r="BX9" s="11">
        <f>IF(BM9&gt;0,BM9,"")</f>
        <v>15.65</v>
      </c>
      <c r="BY9" s="11">
        <f>IF(SUM(BJ9:BM9)-BN9&gt;0,SUM(BJ9:BM9)-BN9,"")</f>
        <v>52.65</v>
      </c>
      <c r="BZ9" s="11">
        <f>IF(SUM(BV9,BY9)&gt;0,SUM(BV9,BY9),"")</f>
        <v>106.17</v>
      </c>
      <c r="CA9" s="22">
        <v>6.2</v>
      </c>
      <c r="CB9" s="22">
        <v>3.65</v>
      </c>
      <c r="CC9" s="22">
        <v>6.3000000000000007</v>
      </c>
      <c r="CD9" s="22">
        <v>6.8000000000000007</v>
      </c>
      <c r="CE9" s="22">
        <v>0</v>
      </c>
      <c r="CF9" s="22">
        <v>14.8</v>
      </c>
      <c r="CG9" s="22">
        <v>9.1000000000000014</v>
      </c>
      <c r="CH9" s="22">
        <v>14.2</v>
      </c>
      <c r="CI9" s="22">
        <v>15.969999999999999</v>
      </c>
      <c r="CJ9" s="22">
        <v>0</v>
      </c>
      <c r="CK9" s="22">
        <v>13.6</v>
      </c>
      <c r="CL9" s="22">
        <v>9.1000000000000014</v>
      </c>
      <c r="CM9" s="22">
        <v>14.9</v>
      </c>
      <c r="CN9" s="22">
        <v>15.905000000000001</v>
      </c>
      <c r="CO9" s="22">
        <v>0</v>
      </c>
      <c r="CP9" s="27" t="s">
        <v>53</v>
      </c>
      <c r="CQ9" s="38">
        <f>IF(CC9&gt;0,CC9,"")</f>
        <v>6.3000000000000007</v>
      </c>
      <c r="CR9" s="38">
        <f>IF(CD9&gt;0,CD9,"")</f>
        <v>6.8000000000000007</v>
      </c>
      <c r="CS9" s="40">
        <f>IF(SUM(CA9:CD9)-CE9&gt;0,SUM(CA9:CD9)-CE9,"")</f>
        <v>22.95</v>
      </c>
      <c r="CT9" s="40">
        <f>IF(CH9&gt;0,CH9,"")</f>
        <v>14.2</v>
      </c>
      <c r="CU9" s="40">
        <f>IF(CI9&gt;0,CI9,"")</f>
        <v>15.969999999999999</v>
      </c>
      <c r="CV9" s="40">
        <f>IF(SUM(CF9:CI9)-CJ9&gt;0,SUM(CF9:CI9)-CJ9,"")</f>
        <v>54.07</v>
      </c>
      <c r="CW9" s="40">
        <f>IF(CS9="","",MAX(CS9,CV9))</f>
        <v>54.07</v>
      </c>
      <c r="CX9" s="40">
        <f>IF(CM9&gt;0,CM9,"")</f>
        <v>14.9</v>
      </c>
      <c r="CY9" s="40">
        <f>IF(CN9&gt;0,CN9,"")</f>
        <v>15.905000000000001</v>
      </c>
      <c r="CZ9" s="40">
        <f>IF(SUM(CK9:CN9)-CO9&gt;0,SUM(CK9:CN9)-CO9,"")</f>
        <v>53.505000000000003</v>
      </c>
      <c r="DA9" s="40">
        <f>IF(SUM(CW9,CZ9)&gt;0,SUM(CW9,CZ9),"")</f>
        <v>107.575</v>
      </c>
      <c r="DB9" s="51" t="str">
        <f>IF(MAX(ED9,FL9,GT9,IB9,JJ9,KR9,LZ9,NH9,OP9,PX9,RF9,SN9,TV9,VD9,WL9)-IF(N9="",0,N9)&gt;0.001,MAX(ED9,FL9,GT9,IB9,JJ9,KR9,LZ9,NH9,OP9,PX9,RF9,SN9,TV9,VD9,WL9)-IF(N9="",0,N9),"")</f>
        <v/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6.2</v>
      </c>
      <c r="WU9" s="26">
        <f>IF($CP9="P",CB9,(CB9+BA9)/2)</f>
        <v>3.65</v>
      </c>
      <c r="WV9" s="26">
        <f>IF($CP9="P",CC9,(CC9+BB9)/2)</f>
        <v>6.3000000000000007</v>
      </c>
      <c r="WW9" s="26">
        <f>IF($CP9="P",CD9,(CD9+BC9)/2)</f>
        <v>6.8000000000000007</v>
      </c>
      <c r="WX9" s="26">
        <f>IF($CP9="P",CE9,(CE9+BD9)/2)</f>
        <v>0</v>
      </c>
      <c r="WY9" s="26">
        <f>IF($CP9="P",CF9,(CF9+BE9)/2)</f>
        <v>14.8</v>
      </c>
      <c r="WZ9" s="26">
        <f>IF($CP9="P",CG9,(CG9+BF9)/2)</f>
        <v>9.1000000000000014</v>
      </c>
      <c r="XA9" s="26">
        <f>IF($CP9="P",CH9,(CH9+BG9)/2)</f>
        <v>14.2</v>
      </c>
      <c r="XB9" s="26">
        <f>IF($CP9="P",CI9,(CI9+BH9)/2)</f>
        <v>15.969999999999999</v>
      </c>
      <c r="XC9" s="26">
        <f>IF($CP9="P",CJ9,(CJ9+BI9)/2)</f>
        <v>0</v>
      </c>
      <c r="XD9" s="26">
        <f>IF($CP9="P",CK9,(CK9+BJ9)/2)</f>
        <v>13.6</v>
      </c>
      <c r="XE9" s="26">
        <f>IF($CP9="P",CL9,(CL9+BK9)/2)</f>
        <v>9.1000000000000014</v>
      </c>
      <c r="XF9" s="26">
        <f>IF($CP9="P",CM9,(CM9+BL9)/2)</f>
        <v>14.9</v>
      </c>
      <c r="XG9" s="26">
        <f>IF($CP9="P",CN9,(CN9+BM9)/2)</f>
        <v>15.905000000000001</v>
      </c>
      <c r="XH9" s="26">
        <f>IF($CP9="P",CO9,(CO9+BN9)/2)</f>
        <v>0</v>
      </c>
      <c r="XI9" s="28" t="s">
        <v>53</v>
      </c>
      <c r="XJ9" s="11">
        <f>IF(WV9&gt;0,WV9,"")</f>
        <v>6.3000000000000007</v>
      </c>
      <c r="XK9" s="11">
        <f>IF(WW9&gt;0,WW9,"")</f>
        <v>6.8000000000000007</v>
      </c>
      <c r="XL9" s="11">
        <f>IF(SUM(WT9:WW9)-WX9&gt;0,SUM(WT9:WW9)-WX9,"")</f>
        <v>22.95</v>
      </c>
      <c r="XM9" s="11">
        <f>IF(XA9&gt;0,XA9,"")</f>
        <v>14.2</v>
      </c>
      <c r="XN9" s="11">
        <f>IF(XB9&gt;0,XB9,"")</f>
        <v>15.969999999999999</v>
      </c>
      <c r="XO9" s="11">
        <f>IF(SUM(WY9:XB9)-XC9&gt;0,SUM(WY9:XB9)-XC9,"")</f>
        <v>54.07</v>
      </c>
      <c r="XP9" s="11">
        <f>IF(MAX(XL9,XO9)&gt;0,MAX(XL9,XO9),"")</f>
        <v>54.07</v>
      </c>
      <c r="XQ9" s="11">
        <f>IF(XF9&gt;0,XF9,"")</f>
        <v>14.9</v>
      </c>
      <c r="XR9" s="11">
        <f>IF(XG9&gt;0,XG9,"")</f>
        <v>15.905000000000001</v>
      </c>
      <c r="XS9" s="11">
        <f>IF(SUM(XD9:XG9)-XH9&gt;0,SUM(XD9:XG9)-XH9,"")</f>
        <v>53.505000000000003</v>
      </c>
      <c r="XT9" s="11">
        <f>IF(SUM(XP9,XS9)&gt;0,SUM(XP9,XS9),"")</f>
        <v>107.575</v>
      </c>
    </row>
    <row r="10" spans="1:644" x14ac:dyDescent="0.2">
      <c r="A10" s="4" cm="1">
        <f t="array" ref="A10">IF(AND(H10&lt;&gt;"",H10&lt;&gt;"No DD"),SUMPRODUCT((H$4:H$25&lt;&gt;"")*(H$4:H$25&lt;&gt;"No DD")*(E$4:E$25&gt;E10))+1,IF(H10="No DD",SUMPRODUCT((H$4:H$25="No DD")*(E$4:E$25&gt;E10))+1+SUMPRODUCT((H$4:H$25&lt;&gt;"")*(H$4:H$25&lt;&gt;"No DD")),""))</f>
        <v>7</v>
      </c>
      <c r="B10" s="5" t="s">
        <v>87</v>
      </c>
      <c r="C10" s="4" t="s">
        <v>3</v>
      </c>
      <c r="D10" s="4">
        <v>2002</v>
      </c>
      <c r="E10" s="9">
        <f>SUM(J10:V10)+SUM(J10:T10)*0.0000001+SUM(J10)*0.0000000000001</f>
        <v>246.86002468600557</v>
      </c>
      <c r="F10" s="3" t="str">
        <f>IF(OR(AND(AO10&gt;=AY$27,AO10&lt;&gt;"",AQ10&gt;=AY$31,AQ10&lt;&gt;"",AN10=""),AND(AR10&gt;=AY$27,AR10&lt;&gt;"",AT10&gt;=AY$31,AT10&lt;&gt;"",AN10=""),AND(AV10&gt;=AY$27,AV10&lt;&gt;"",AX10&gt;=AY$31,AX10&lt;&gt;"",AN10=""),AND(BP10&gt;=BZ$27,BP10&lt;&gt;"",BR10&gt;=BZ$31,BR10&lt;&gt;"",BO10=""),AND(BS10&gt;=BZ$27,BS10&lt;&gt;"",BU10&gt;=BZ$31,BU10&lt;&gt;"",BO10=""),AND(BW10&gt;=BZ$27,BW10&lt;&gt;"",BY10&gt;=BZ$31,BY10&lt;&gt;"",BO10=""),AND(CQ10&gt;=DA$27,CQ10&lt;&gt;"",CS10&gt;=DA$31,CS10&lt;&gt;"",CP10=""),AND(CT10&gt;=DA$27,CT10&lt;&gt;"",CV10&gt;=DA$31,CV10&lt;&gt;"",CP10=""),AND(CX10&gt;=DA$27,CX10&lt;&gt;"",CZ10&gt;=DA$31,CZ10&lt;&gt;"",CP10=""),AND(DX10&gt;=EK$27,DX10&lt;&gt;"",DZ10&gt;=EK$31,DZ10&lt;&gt;""),AND(EA10&gt;=EK$27,EA10&lt;&gt;"",EC10&gt;=EK$31,EC10&lt;&gt;""),AND(EE10&gt;=EK$27,EE10&lt;&gt;"",EG10&gt;=EK$31,EG10&lt;&gt;""),AND(EH10&gt;=EK$27,EH10&lt;&gt;"",EJ10&gt;=EK$31,EJ10&lt;&gt;""),AND(FF10&gt;=FS$27,FF10&lt;&gt;"",FH10&gt;=FS$31,FH10&lt;&gt;""),AND(FI10&gt;=FS$27,FI10&lt;&gt;"",FK10&gt;=FS$31,FK10&lt;&gt;""),AND(FM10&gt;=FS$27,FM10&lt;&gt;"",FO10&gt;=FS$31,FO10&lt;&gt;""),AND(FP10&gt;=FS$27,FP10&lt;&gt;"",FR10&gt;=FS$31,FR10&lt;&gt;""),AND(GN10&gt;=HA$27,GN10&lt;&gt;"",GP10&gt;=HA$31,GP10&lt;&gt;""),AND(GQ10&gt;=HA$27,GQ10&lt;&gt;"",GS10&gt;=HA$31,GS10&lt;&gt;""),AND(GU10&gt;=HA$27,GU10&lt;&gt;"",GW10&gt;=HA$31,GW10&lt;&gt;""),AND(GX10&gt;=HA$27,GX10&lt;&gt;"",GZ10&gt;=HA$31,GZ10&lt;&gt;""),AND(HV10&gt;=II$27,HV10&lt;&gt;"",HX10&gt;=II$31,HX10&lt;&gt;""),AND(HY10&gt;=II$27,HY10&lt;&gt;"",IA10&gt;=II$31,IA10&lt;&gt;""),AND(IC10&gt;=II$27,IC10&lt;&gt;"",IE10&gt;=II$31,IE10&lt;&gt;""),AND(IF10&gt;=II$27,IF10&lt;&gt;"",IH10&gt;=II$31,IH10&lt;&gt;""),AND(JD10&gt;=JQ$27,JD10&lt;&gt;"",JF10&gt;=JQ$31,JF10&lt;&gt;""),AND(JG10&gt;=JQ$27,JG10&lt;&gt;"",JI10&gt;=JQ$31,JI10&lt;&gt;""),AND(JK10&gt;=JQ$27,JK10&lt;&gt;"",JM10&gt;=JQ$31,JM10&lt;&gt;""),AND(JN10&gt;=JQ$27,JN10&lt;&gt;"",JP10&gt;=JQ$31,JP10&lt;&gt;""),AND(KL10&gt;=KY$27,KL10&lt;&gt;"",KN10&gt;=KY$31,KN10&lt;&gt;""),AND(KO10&gt;=KY$27,KO10&lt;&gt;"",KQ10&gt;=KY$31,KQ10&lt;&gt;""),AND(KS10&gt;=KY$27,KS10&lt;&gt;"",KU10&gt;=KY$31,KU10&lt;&gt;""),AND(KV10&gt;=KY$27,KV10&lt;&gt;"",KX10&gt;=KY$31,KX10&lt;&gt;""),AND(LT10&gt;=MG$27,LT10&lt;&gt;"",LV10&gt;=MG$31,LV10&lt;&gt;""),AND(LW10&gt;=MG$27,LW10&lt;&gt;"",LY10&gt;=MG$31,LY10&lt;&gt;""),AND(MA10&gt;=MG$27,MA10&lt;&gt;"",MC10&gt;=MG$31,MC10&lt;&gt;""),AND(MD10&gt;=MG$27,MD10&lt;&gt;"",MF10&gt;=MG$31,MF10&lt;&gt;""),AND(NB10&gt;=NO$27,NB10&lt;&gt;"",ND10&gt;=NO$31,ND10&lt;&gt;""),AND(NE10&gt;=NO$27,NE10&lt;&gt;"",NG10&gt;=NO$31,NG10&lt;&gt;""),AND(NI10&gt;=NO$27,NI10&lt;&gt;"",NK10&gt;=NO$31,NK10&lt;&gt;""),AND(NL10&gt;=NO$27,NL10&lt;&gt;"",NN10&gt;=NO$31,NN10&lt;&gt;""),AND(OJ10&gt;=OW$27,OJ10&lt;&gt;"",OL10&gt;=OW$31,OL10&lt;&gt;""),AND(OM10&gt;=OW$27,OM10&lt;&gt;"",OO10&gt;=OW$31,OO10&lt;&gt;""),AND(OQ10&gt;=OW$27,OQ10&lt;&gt;"",OS10&gt;=OW$31,OS10&lt;&gt;""),AND(OT10&gt;=OW$27,OT10&lt;&gt;"",OV10&gt;=OW$31,OV10&lt;&gt;""),AND(PR10&gt;=QE$27,PR10&lt;&gt;"",PT10&gt;=QE$31,PT10&lt;&gt;""),AND(PU10&gt;=QE$27,PU10&lt;&gt;"",PW10&gt;=QE$31,PW10&lt;&gt;""),AND(PY10&gt;=QE$27,PY10&lt;&gt;"",QA10&gt;=QE$31,QA10&lt;&gt;""),AND(QB10&gt;=QE$27,QB10&lt;&gt;"",QD10&gt;=QE$31,QD10&lt;&gt;""),AND(QZ10&gt;=RM$27,QZ10&lt;&gt;"",RB10&gt;=RM$31,RB10&lt;&gt;""),AND(RC10&gt;=RM$27,RC10&lt;&gt;"",RE10&gt;=RM$31,RE10&lt;&gt;""),AND(RG10&gt;=RM$27,RG10&lt;&gt;"",RI10&gt;=RM$31,RI10&lt;&gt;""),AND(RJ10&gt;=RM$27,RJ10&lt;&gt;"",RL10&gt;=RM$31,RL10&lt;&gt;""),AND(SH10&gt;=SU$27,SH10&lt;&gt;"",SJ10&gt;=SU$31,SJ10&lt;&gt;""),AND(SK10&gt;=SU$27,SK10&lt;&gt;"",SM10&gt;=SU$31,SM10&lt;&gt;""),AND(SO10&gt;=SU$27,SO10&lt;&gt;"",SQ10&gt;=SU$31,SQ10&lt;&gt;""),AND(SR10&gt;=SU$27,SR10&lt;&gt;"",ST10&gt;=SU$31,ST10&lt;&gt;""),AND(TP10&gt;=UC$27,TP10&lt;&gt;"",TR10&gt;=UC$31,TR10&lt;&gt;""),AND(TS10&gt;=UC$27,TS10&lt;&gt;"",TU10&gt;=UC$31,TU10&lt;&gt;""),AND(TW10&gt;=UC$27,TW10&lt;&gt;"",TY10&gt;=UC$31,TYY10&lt;&gt;""),AND(TZ10&gt;=UC$27,TZ10&lt;&gt;"",UB10&gt;=UC$31,UB10&lt;&gt;""),AND(UX10&gt;=VK$27,UX10&lt;&gt;"",UZ10&gt;=VK$31,UZ10&lt;&gt;""),AND(VA10&gt;=VK$27,VA10&lt;&gt;"",VC10&gt;=VK$31,VC10&lt;&gt;""),AND(VE10&gt;=VK$27,VE10&lt;&gt;"",VG10&gt;=VK$31,VG10&lt;&gt;""),AND(VH10&gt;=VK$27,VH10&lt;&gt;"",VJ10&gt;=VK$31,VJ10&lt;&gt;""),AND(WF10&gt;=WS$27,WF10&lt;&gt;"",WH10&gt;=WS$31,WH10&lt;&gt;""),AND(WI10&gt;=WS$27,WI10&lt;&gt;"",WK10&gt;=WS$31,WK10&lt;&gt;""),AND(WM10&gt;=WS$27,WM10&lt;&gt;"",WO10&gt;=WS$31,WO10&lt;&gt;""),AND(WP10&gt;=WS$27,WP10&lt;&gt;"",WR10&gt;=WS$31,WR10&lt;&gt;"")),"P","")</f>
        <v>P</v>
      </c>
      <c r="G10" s="3" t="str">
        <f>IF(OR(AND(AQ10&gt;=AY$31,AQ10&lt;&gt;"",AN10=""),AND(AT10&gt;=AY$31,AT10&lt;&gt;"",AN10=""),AND(AX10&gt;=AY$31,AX10&lt;&gt;"",AN10=""),AND(BR10&gt;=BZ$31,BR10&lt;&gt;"",BO10=""),AND(BU10&gt;=BZ$31,BU10&lt;&gt;"",BO10=""),AND(BY10&gt;=BZ$31,BY10&lt;&gt;"",BO10=""),AND(CS10&gt;=DA$31,CS10&lt;&gt;"",CP10=""),AND(CV10&gt;=DA$31,CV10&lt;&gt;"",CP10=""),AND(CZ10&gt;=DA$31,CZ10&lt;&gt;"",CP10=""),AND(DZ10&gt;=EK$31,DZ10&lt;&gt;""),AND(EC10&gt;=EK$31,EC10&lt;&gt;""),AND(EG10&gt;=EK$31,EG10&lt;&gt;""),AND(EJ10&gt;=EK$31,EJ10&lt;&gt;""),AND(FH10&gt;=FS$31,FH10&lt;&gt;""),AND(FK10&gt;=FS$31,FK10&lt;&gt;""),AND(FO10&gt;=FS$31,FO10&lt;&gt;""),AND(FR10&gt;=FS$31,FR10&lt;&gt;""),AND(GP10&gt;=HA$31,GP10&lt;&gt;""),AND(GS10&gt;=HA$31,GS10&lt;&gt;""),AND(GW10&gt;=HA$31,GW10&lt;&gt;""),AND(GZ10&gt;=HA$31,GZ10&lt;&gt;""),AND(HX10&gt;=II$31,HX10&lt;&gt;""),AND(IA10&gt;=II$31,IA10&lt;&gt;""),AND(IE10&gt;=II$31,IE10&lt;&gt;""),AND(IH10&gt;=II$31,IH10&lt;&gt;""),AND(JF10&gt;=JQ$31,JF10&lt;&gt;""),AND(JI10&gt;=JQ$31,JI10&lt;&gt;""),AND(JM10&gt;=JQ$31,JM10&lt;&gt;""),AND(JP10&gt;=JQ$31,JP10&lt;&gt;""),AND(KN10&gt;=KY$31,KN10&lt;&gt;""),AND(KQ10&gt;=KY$31,KQ10&lt;&gt;""),AND(KU10&gt;=KY$31,KU10&lt;&gt;""),AND(KX10&gt;=KY$31,KX10&lt;&gt;""),AND(LV10&gt;=MG$31,LV10&lt;&gt;""),AND(LY10&gt;=MG$31,LY10&lt;&gt;""),AND(MC10&gt;=MG$31,MC10&lt;&gt;""),AND(MF10&gt;=MG$31,MF10&lt;&gt;""),AND(ND10&gt;=NO$31,ND10&lt;&gt;""),AND(NG10&gt;=NO$31,NG10&lt;&gt;""),AND(NK10&gt;=NO$31,NK10&lt;&gt;""),AND(NN10&gt;=NO$31,NN10&lt;&gt;""),AND(OL10&gt;=OW$31,OL10&lt;&gt;""),AND(OO10&gt;=OW$31,OO10&lt;&gt;""),AND(OS10&gt;=OW$31,OS10&lt;&gt;""),AND(OV10&gt;=OW$31,OV10&lt;&gt;""),AND(PT10&gt;=QE$31,PT10&lt;&gt;""),AND(PW10&gt;=QE$31,PW10&lt;&gt;""),AND(QA10&gt;=QE$31,QA10&lt;&gt;""),AND(QD10&gt;=QE$31,QD10&lt;&gt;""),AND(RB10&gt;=RM$31,RB10&lt;&gt;""),AND(RE10&gt;=RM$31,RE10&lt;&gt;""),AND(RI10&gt;=RM$31,RI10&lt;&gt;""),AND(RL10&gt;=RM$31,RL10&lt;&gt;""),AND(SJ10&gt;=SU$31,SJ10&lt;&gt;""),AND(SM10&gt;=SU$31,SM10&lt;&gt;""),AND(SQ10&gt;=SU$31,SQ10&lt;&gt;""),AND(ST10&gt;=SU$31,ST10&lt;&gt;""),AND(TR10&gt;=UC$31,TR10&lt;&gt;""),AND(TU10&gt;=UC$31,TU10&lt;&gt;""),AND(TY10&gt;=UC$31,TYY10&lt;&gt;""),AND(UB10&gt;=UC$31,UB10&lt;&gt;""),AND(UZ10&gt;=VK$31,UZ10&lt;&gt;""),AND(VC10&gt;=VK$31,VC10&lt;&gt;""),AND(VG10&gt;=VK$31,VG10&lt;&gt;""),AND(VJ10&gt;=VK$31,VJ10&lt;&gt;""),AND(WH10&gt;=WS$31,WH10&lt;&gt;""),AND(WK10&gt;=WS$31,WK10&lt;&gt;""),AND(WO10&gt;=WS$31,WO10&lt;&gt;""),AND(WR10&gt;=WS$31,WR10&lt;&gt;"")),"P","")</f>
        <v>P</v>
      </c>
      <c r="H10" s="36" t="str">
        <f>IF(AND(G10="P",F10=""),"No DD",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,AND(TP10&gt;=UC$30,TP10&lt;&gt;"",TR10&gt;=UC$34,TR10&lt;&gt;""),AND(TS10&gt;=UC$30,TS10&lt;&gt;"",TU10&gt;=UC$34,TU10&lt;&gt;""),AND(TW10&gt;=UC$30,TW10&lt;&gt;"",TY10&gt;=UC$354,TYY10&lt;&gt;""),AND(TZ10&gt;=UC$30,TZ10&lt;&gt;"",UB10&gt;=UC$34,UB10&lt;&gt;""),AND(UX10&gt;=VK$30,UX10&lt;&gt;"",UZ10&gt;=VK$34,UZ10&lt;&gt;""),AND(VA10&gt;=VK$30,VA10&lt;&gt;"",VC10&gt;=VK$34,VC10&lt;&gt;""),AND(VE10&gt;=VK$30,VE10&lt;&gt;"",VG10&gt;=VK$34,VG10&lt;&gt;""),AND(VH10&gt;=VK$30,VH10&lt;&gt;"",VJ10&gt;=VK$34,VJ10&lt;&gt;""),AND(WF10&gt;=WS$30,WF10&lt;&gt;"",WH10&gt;=WS$34,WH10&lt;&gt;""),AND(WI10&gt;=WS$30,WI10&lt;&gt;"",WK10&gt;=WS$34,WK10&lt;&gt;""),AND(WM10&gt;=WS$30,WM10&lt;&gt;"",WO10&gt;=WS$34,WO10&lt;&gt;""),AND(WP10&gt;=WS$30,WP10&lt;&gt;"",WR10&gt;=WS$34,WR10&lt;&gt;"")),"Merit",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,AND(TP10&gt;=UC$29,TP10&lt;&gt;"",TR10&gt;=UC$33,TR10&lt;&gt;""),AND(TS10&gt;=UC$29,TS10&lt;&gt;"",TU10&gt;=UC$33,TU10&lt;&gt;""),AND(TW10&gt;=UC$29,TW10&lt;&gt;"",TY10&gt;=UC$33,TYY10&lt;&gt;""),AND(TZ10&gt;=UC$29,TZ10&lt;&gt;"",UB10&gt;=UC$33,UB10&lt;&gt;""),AND(UX10&gt;=VK$29,UX10&lt;&gt;"",UZ10&gt;=VK$33,UZ10&lt;&gt;""),AND(VA10&gt;=VK$29,VA10&lt;&gt;"",VC10&gt;=VK$33,VC10&lt;&gt;""),AND(VE10&gt;=VK$29,VE10&lt;&gt;"",VG10&gt;=VK$33,VG10&lt;&gt;""),AND(VH10&gt;=VK$29,VH10&lt;&gt;"",VJ10&gt;=VK$33,VJ10&lt;&gt;""),AND(WF10&gt;=WS$29,WF10&lt;&gt;"",WH10&gt;=WS$33,WH10&lt;&gt;""),AND(WI10&gt;=WS$29,WI10&lt;&gt;"",WK10&gt;=WS$33,WK10&lt;&gt;""),AND(WM10&gt;=WS$29,WM10&lt;&gt;"",WO10&gt;=WS$33,WO10&lt;&gt;""),AND(WP10&gt;=WS$29,WP10&lt;&gt;"",WR10&gt;=WS$33,WR10&lt;&gt;"")),"Excellence",IF(I10="P","Worlds Team",IF(F10="P","National Team","")))))</f>
        <v>National Team</v>
      </c>
      <c r="I10" s="3" t="str">
        <f>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,AND(TP10&gt;=UC$28,TP10&lt;&gt;"",TR10&gt;=UC$32,TR10&lt;&gt;""),AND(TS10&gt;=UC$28,TS10&lt;&gt;"",TU10&gt;=UC$32,TU10&lt;&gt;""),AND(TW10&gt;=UC$28,TW10&lt;&gt;"",TY10&gt;=UC$32,TYY10&lt;&gt;""),AND(TZ10&gt;=UC$28,TZ10&lt;&gt;"",UB10&gt;=UC$32,UB10&lt;&gt;""),AND(UX10&gt;=VK$28,UX10&lt;&gt;"",UZ10&gt;=VK$32,UZ10&lt;&gt;""),AND(VA10&gt;=VK$28,VA10&lt;&gt;"",VC10&gt;=VK$32,VC10&lt;&gt;""),AND(VE10&gt;=VK$28,VE10&lt;&gt;"",VG10&gt;=VK$32,VG10&lt;&gt;""),AND(VH10&gt;=VK$28,VH10&lt;&gt;"",VJ10&gt;=VK$32,VJ10&lt;&gt;""),AND(WF10&gt;=WS$28,WF10&lt;&gt;"",WH10&gt;=WS$32,WH10&lt;&gt;""),AND(WI10&gt;=WS$28,WI10&lt;&gt;"",WK10&gt;=WS$32,WK10&lt;&gt;""),AND(WM10&gt;=WS$28,WM10&lt;&gt;"",WO10&gt;=WS$32,WO10&lt;&gt;""),AND(WP10&gt;=WS$28,WP10&lt;&gt;"",WR10&gt;=WS$32,WR10&lt;&gt;"")),"P","")</f>
        <v/>
      </c>
      <c r="J10" s="8">
        <f>IF(COUNT(AQ10,AT10,BR10,BU10,CS10,CV10)&gt;0,LARGE((AQ10,AT10,BR10,BU10,CS10,CV10),1),0)</f>
        <v>55.760000000000005</v>
      </c>
      <c r="K10" s="8" t="str">
        <f>IF(J10="","",IF(OR(J10=CS10,J10=CV10),$CA$1,IF(OR(J10=BR10,J10=BU10),$AZ$1,IF(OR(J10=AQ10,J10=AT10),$Y$1,""))))</f>
        <v>2024 3rd Domestic Trial</v>
      </c>
      <c r="L10" s="8">
        <f>IF(COUNT(AQ10,AT10,BR10,BU10,CS10,CV10)&gt;1,LARGE((AQ10,AT10,BR10,BU10,CS10,CV10),2),0)</f>
        <v>53.93</v>
      </c>
      <c r="M10" s="8" t="str">
        <f>IF(L10="","",IF(OR(L10=CS10,L10=CV10),$CA$1,IF(OR(L10=BR10,L10=BU10),$AZ$1,IF(OR(L10=AQ10,L10=AT10),$Y$1,""))))</f>
        <v>2024 3rd Domestic Trial</v>
      </c>
      <c r="N10" s="8">
        <f>IF(COUNT(AQ10,AT10,BR10,BU10,CS10,CV10)&gt;2,LARGE((AQ10,AT10,BR10,BU10,CS10,CV10),3),0)</f>
        <v>53.61</v>
      </c>
      <c r="O10" s="8" t="str">
        <f>IF(N10="","",IF(OR(N10=CS10,N10=CV10),$CA$1,IF(OR(N10=BR10,N10=BU10),$AZ$1,IF(OR(N10=AQ10,N10=AT10),$Y$1,""))))</f>
        <v>2024 Elite Canada</v>
      </c>
      <c r="P10" s="8">
        <f>IF(MAX(AX10,BY10,CZ10)&gt;0,MAX(AX10,BY10,CZ10),0)</f>
        <v>52.3</v>
      </c>
      <c r="Q10" s="8" t="str">
        <f>IF(P10="","",IF(P10=CZ10,$CA$1,IF(P10=BY10,$AZ$1,IF(P10=AX10,$Y$1,""))))</f>
        <v>2024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15.6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2024 3rd Domestic Trial</v>
      </c>
      <c r="T10" s="8">
        <f>IF(MAX(IF(AO10&gt;=$AY$27,AP10,0),IF(AR10&gt;=$AY$27,AS10,0),IF(AV10&gt;=$AY$27,AW10,0),IF(BP10&gt;=$BZ$27,BQ10,0),IF(BS10&gt;=$BZ$27,BT10,0),IF(BW10&gt;=$BZ$27,BX10,0),IF(CQ10&gt;=$DA$27,CR10,0),IF(CT10&gt;=$DA$27,CU10,0),IF(CX10&gt;=$DA$27,CY10,0),IF(DX10&gt;=$EK$27,DY10,0),IF(EA10&gt;=$EK$27,EB10,0),IF(EE10&gt;=$EK$27,EF10,0),IF(EH10&gt;=$EK$27,EI10,0),IF(FF10&gt;=$FS$27,FG10,0),IF(FI10&gt;=$FS$27,FJ10,0),IF(FM10&gt;=$FS$27,FN10,0),IF(FP10&gt;=$FS$27,FQ10,0),IF(GN10&gt;=$HA$27,GO10,0),IF(GQ10&gt;=$HA$27,GR10,0),IF(GU10&gt;=$HA$27,GV10,0),IF(GX10&gt;=$HA$27,GY10,0),IF(HV10&gt;=$II$27,HW10,0),IF(HY10&gt;=$II$27,HZ10,0),IF(IC10&gt;=$II$27,ID10,0),IF(IF10&gt;=$II$27,IG10,0),IF(JD10&gt;=$JQ$27,JE10,0),IF(JG10&gt;=$JQ$27,JH10,0),IF(JK10&gt;=$JQ$27,JL10,0),IF(JN10&gt;=$JQ$27,JO10,0),IF(KL10&gt;=$KY$27,KM10,0),IF(KO10&gt;=$KY$27,KP10,0),IF(KS10&gt;=$KY$27,KT10,0),IF(KV10&gt;=$KY$27,KW10,0),IF(LT10&gt;=$MG$27,LU10,0),IF(LW10&gt;=$MG$27,LX10,0),IF(MA10&gt;=$MG$27,MB10,0),IF(MD10&gt;=$MG$27,ME10,0),IF(NB10&gt;=$NO$27,NC10,0),IF(NE10&gt;=$NO$27,NF10,0),IF(NI10&gt;=$NO$27,NJ10,0),IF(NL10&gt;=$NO$27,NM10,0),IF(OJ10&gt;=$OW$27,OK10,0),IF(OM10&gt;=$OW$27,ON10,0),IF(OQ10&gt;=$OW$27,OR10,0),IF(OT10&gt;=$OW$27,OU10,0),IF(PR10&gt;=$QE$27,PS10,0),IF(PU10&gt;=$QE$27,PV10,0),IF(PY10&gt;=$QE$27,PZ10,0),IF(QB10&gt;=$QE$27,QC10,0),IF(QZ10&gt;=$RM$27,RA10,0),IF(RC10&gt;=$RM$27,RD10,0),IF(RG10&gt;=$RM$27,RH10,0),IF(RJ10&gt;=$RM$27,RK10,0),IF(SH10&gt;=$SU$27,SI10,0),IF(SK10&gt;=$SU$27,SL10,0),IF(SO10&gt;=$SU$27,SP10,0),IF(SR10&gt;=$SU$27,SS10,0),IF(TP10&gt;=$UC$27,TQ10,0),IF(TS10&gt;=$UC$27,TT10,0),IF(TW10&gt;=$UC$27,TX10,0),IF(TZ10&gt;=$UC$27,UA10,0),IF(UX10&gt;=$VK$27,UY10,0),IF(VA10&gt;=$VK$27,VB10,0),IF(VE10&gt;=$VK$27,VF10,0),IF(VH10&gt;=$VK$27,VI10,0),IF(WF10&gt;=$WS$27,WG10,0),IF(WI10&gt;=$WS$27,WJ10,0),IF(WM10&gt;=$WS$27,WN10,0),IF(WP10&gt;=$WS$27,WQ10,0))&gt;0,MAX(IF(AO10&gt;=$AY$27,AP10,0),IF(AR10&gt;=$AY$27,AS10,0),IF(AV10&gt;=$AY$27,AW10,0),IF(BP10&gt;=$BZ$27,BQ10,0),IF(BS10&gt;=$BZ$27,BT10,0),IF(BW10&gt;=$BZ$27,BX10,0),IF(CQ10&gt;=$DA$27,CR10,0),IF(CT10&gt;=$DA$27,CU10,0),IF(CX10&gt;=$DA$27,CY10,0),IF(DX10&gt;=$EK$27,DY10,0),IF(EA10&gt;=$EK$27,EB10,0),IF(EE10&gt;=$EK$27,EF10,0),IF(EH10&gt;=$EK$27,EI10,0),IF(FF10&gt;=$FS$27,FG10,0),IF(FI10&gt;=$FS$27,FJ10,0),IF(FM10&gt;=$FS$27,FN10,0),IF(FP10&gt;=$FS$27,FQ10,0),IF(GN10&gt;=$HA$27,GO10,0),IF(GQ10&gt;=$HA$27,GR10,0),IF(GU10&gt;=$HA$27,GV10,0),IF(GX10&gt;=$HA$27,GY10,0),IF(HV10&gt;=$II$27,HW10,0),IF(HY10&gt;=$II$27,HZ10,0),IF(IC10&gt;=$II$27,ID10,0),IF(IF10&gt;=$II$27,IG10,0),IF(JD10&gt;=$JQ$27,JE10,0),IF(JG10&gt;=$JQ$27,JH10,0),IF(JK10&gt;=$JQ$27,JL10,0),IF(JN10&gt;=$JQ$27,JO10,0),IF(KL10&gt;=$KY$27,KM10,0),IF(KO10&gt;=$KY$27,KP10,0),IF(KS10&gt;=$KY$27,KT10,0),IF(KV10&gt;=$KY$27,KW10,0),IF(LT10&gt;=$MG$27,LU10,0),IF(LW10&gt;=$MG$27,LX10,0),IF(MA10&gt;=$MG$27,MB10,0),IF(MD10&gt;=$MG$27,ME10,0),IF(NB10&gt;=$NO$27,NC10,0),IF(NE10&gt;=$NO$27,NF10,0),IF(NI10&gt;=$NO$27,NJ10,0),IF(NL10&gt;=$NO$27,NM10,0),IF(OJ10&gt;=$OW$27,OK10,0),IF(OM10&gt;=$OW$27,ON10,0),IF(OQ10&gt;=$OW$27,OR10,0),IF(OT10&gt;=$OW$27,OU10,0),IF(PR10&gt;=$QE$27,PS10,0),IF(PU10&gt;=$QE$27,PV10,0),IF(PY10&gt;=$QE$27,PZ10,0),IF(QB10&gt;=$QE$27,QC10,0),IF(QZ10&gt;=$RM$27,RA10,0),IF(RC10&gt;=$RM$27,RD10,0),IF(RG10&gt;=$RM$27,RH10,0),IF(RJ10&gt;=$RM$27,RK10,0),IF(SH10&gt;=$SU$27,SI10,0),IF(SK10&gt;=$SU$27,SL10,0),IF(SO10&gt;=$SU$27,SP10,0),IF(SR10&gt;=$SU$27,SS10,0),IF(TP10&gt;=$UC$27,TQ10,0),IF(TS10&gt;=$UC$27,TT10,0),IF(TW10&gt;=$UC$27,TX10,0),IF(TZ10&gt;=$UC$27,UA10,0),IF(UX10&gt;=$VK$27,UY10,0),IF(VA10&gt;=$VK$27,VB10,0),IF(VE10&gt;=$VK$27,VF10,0),IF(VH10&gt;=$VK$27,VI10,0),IF(WF10&gt;=$WS$27,WG10,0),IF(WI10&gt;=$WS$27,WJ10,0),IF(WM10&gt;=$WS$27,WN10,0),IF(WP10&gt;=$WS$27,WQ10,0)),0)</f>
        <v>15.66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2024 3rd Domestic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/>
      </c>
      <c r="Y10" s="22">
        <v>14.4</v>
      </c>
      <c r="Z10" s="22">
        <v>8.9</v>
      </c>
      <c r="AA10" s="22">
        <v>15.4</v>
      </c>
      <c r="AB10" s="22">
        <v>14.91</v>
      </c>
      <c r="AC10" s="22">
        <v>0</v>
      </c>
      <c r="AD10" s="22">
        <v>5.8</v>
      </c>
      <c r="AE10" s="22">
        <v>3.6</v>
      </c>
      <c r="AF10" s="22">
        <v>5.7</v>
      </c>
      <c r="AG10" s="22">
        <v>6.25</v>
      </c>
      <c r="AH10" s="22">
        <v>0</v>
      </c>
      <c r="AI10" s="22">
        <v>14</v>
      </c>
      <c r="AJ10" s="22">
        <v>8.3000000000000007</v>
      </c>
      <c r="AK10" s="22">
        <v>15</v>
      </c>
      <c r="AL10" s="22">
        <v>15</v>
      </c>
      <c r="AM10" s="22">
        <v>0</v>
      </c>
      <c r="AN10" s="27"/>
      <c r="AO10" s="38">
        <f>IF(AA10&gt;0,AA10,"")</f>
        <v>15.4</v>
      </c>
      <c r="AP10" s="38">
        <f>IF(AB10&gt;0,AB10,"")</f>
        <v>14.91</v>
      </c>
      <c r="AQ10" s="40">
        <f>IF(SUM(Y10:AB10)-AC10&gt;0,SUM(Y10:AB10)-AC10,"")</f>
        <v>53.61</v>
      </c>
      <c r="AR10" s="40">
        <f>IF(AF10&gt;0,AF10,"")</f>
        <v>5.7</v>
      </c>
      <c r="AS10" s="40">
        <f>IF(AG10&gt;0,AG10,"")</f>
        <v>6.25</v>
      </c>
      <c r="AT10" s="40">
        <f>IF(SUM(AD10:AG10)-AH10&gt;0,SUM(AD10:AG10)-AH10,"")</f>
        <v>21.35</v>
      </c>
      <c r="AU10" s="40">
        <f>IF(AQ10="","",MAX(AQ10,AT10))</f>
        <v>53.61</v>
      </c>
      <c r="AV10" s="40">
        <f>IF(AK10&gt;0,AK10,"")</f>
        <v>15</v>
      </c>
      <c r="AW10" s="40">
        <f>IF(AL10&gt;0,AL10,"")</f>
        <v>15</v>
      </c>
      <c r="AX10" s="40">
        <f>IF(SUM(AI10:AL10)-AM10&gt;0,SUM(AI10:AL10)-AM10,"")</f>
        <v>52.3</v>
      </c>
      <c r="AY10" s="40">
        <f>IF(SUM(AU10,AX10)&gt;0,SUM(AU10,AX10),"")</f>
        <v>105.91</v>
      </c>
      <c r="AZ10" s="26">
        <v>4.5999999999999996</v>
      </c>
      <c r="BA10" s="26">
        <v>2.9</v>
      </c>
      <c r="BB10" s="26">
        <v>5.5</v>
      </c>
      <c r="BC10" s="26">
        <v>4.9400000000000004</v>
      </c>
      <c r="BD10" s="26">
        <v>0.2</v>
      </c>
      <c r="BE10" s="26">
        <v>13.8</v>
      </c>
      <c r="BF10" s="26">
        <v>9.1</v>
      </c>
      <c r="BG10" s="26">
        <v>11.1</v>
      </c>
      <c r="BH10" s="26">
        <v>14.83</v>
      </c>
      <c r="BI10" s="26">
        <v>2.4</v>
      </c>
      <c r="BJ10" s="26"/>
      <c r="BK10" s="26"/>
      <c r="BL10" s="26"/>
      <c r="BM10" s="26"/>
      <c r="BN10" s="26"/>
      <c r="BO10" s="28"/>
      <c r="BP10" s="39">
        <f>IF(BB10&gt;0,BB10,"")</f>
        <v>5.5</v>
      </c>
      <c r="BQ10" s="39">
        <f>IF(BC10&gt;0,BC10,"")</f>
        <v>4.9400000000000004</v>
      </c>
      <c r="BR10" s="11">
        <f>IF(SUM(AZ10:BC10)-BD10&gt;0,SUM(AZ10:BC10)-BD10,"")</f>
        <v>17.740000000000002</v>
      </c>
      <c r="BS10" s="11">
        <f>IF(BG10&gt;0,BG10,"")</f>
        <v>11.1</v>
      </c>
      <c r="BT10" s="11">
        <f>IF(BH10&gt;0,BH10,"")</f>
        <v>14.83</v>
      </c>
      <c r="BU10" s="11">
        <f>IF(SUM(BE10:BH10)-BI10&gt;0,SUM(BE10:BH10)-BI10,"")</f>
        <v>46.43</v>
      </c>
      <c r="BV10" s="11">
        <f>IF(BR10="","",MAX(BR10,BU10))</f>
        <v>46.43</v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>
        <f>IF(SUM(BV10,BY10)&gt;0,SUM(BV10,BY10),"")</f>
        <v>46.43</v>
      </c>
      <c r="CA10" s="22">
        <v>14.3</v>
      </c>
      <c r="CB10" s="22">
        <v>8.6999999999999993</v>
      </c>
      <c r="CC10" s="22">
        <v>15.6</v>
      </c>
      <c r="CD10" s="22">
        <v>15.33</v>
      </c>
      <c r="CE10" s="22">
        <v>0</v>
      </c>
      <c r="CF10" s="22">
        <v>14.9</v>
      </c>
      <c r="CG10" s="22">
        <v>9.6999999999999993</v>
      </c>
      <c r="CH10" s="22">
        <v>15.5</v>
      </c>
      <c r="CI10" s="22">
        <v>15.66</v>
      </c>
      <c r="CJ10" s="22">
        <v>0</v>
      </c>
      <c r="CK10" s="22">
        <v>1.6</v>
      </c>
      <c r="CL10" s="22">
        <v>1</v>
      </c>
      <c r="CM10" s="22">
        <v>2</v>
      </c>
      <c r="CN10" s="22">
        <v>1.76</v>
      </c>
      <c r="CO10" s="22">
        <v>0</v>
      </c>
      <c r="CP10" s="27"/>
      <c r="CQ10" s="38">
        <f>IF(CC10&gt;0,CC10,"")</f>
        <v>15.6</v>
      </c>
      <c r="CR10" s="38">
        <f>IF(CD10&gt;0,CD10,"")</f>
        <v>15.33</v>
      </c>
      <c r="CS10" s="40">
        <f>IF(SUM(CA10:CD10)-CE10&gt;0,SUM(CA10:CD10)-CE10,"")</f>
        <v>53.93</v>
      </c>
      <c r="CT10" s="40">
        <f>IF(CH10&gt;0,CH10,"")</f>
        <v>15.5</v>
      </c>
      <c r="CU10" s="40">
        <f>IF(CI10&gt;0,CI10,"")</f>
        <v>15.66</v>
      </c>
      <c r="CV10" s="40">
        <f>IF(SUM(CF10:CI10)-CJ10&gt;0,SUM(CF10:CI10)-CJ10,"")</f>
        <v>55.760000000000005</v>
      </c>
      <c r="CW10" s="40">
        <f>IF(CS10="","",MAX(CS10,CV10))</f>
        <v>55.760000000000005</v>
      </c>
      <c r="CX10" s="40">
        <f>IF(CM10&gt;0,CM10,"")</f>
        <v>2</v>
      </c>
      <c r="CY10" s="40">
        <f>IF(CN10&gt;0,CN10,"")</f>
        <v>1.76</v>
      </c>
      <c r="CZ10" s="40">
        <f>IF(SUM(CK10:CN10)-CO10&gt;0,SUM(CK10:CN10)-CO10,"")</f>
        <v>6.3599999999999994</v>
      </c>
      <c r="DA10" s="40">
        <f>IF(SUM(CW10,CZ10)&gt;0,SUM(CW10,CZ10),"")</f>
        <v>62.120000000000005</v>
      </c>
      <c r="DB10" s="51" t="str">
        <f>IF(MAX(ED10,FL10,GT10,IB10,JJ10,KR10,LZ10,NH10,OP10,PX10,RF10,SN10,TV10,VD10,WL10)-IF(N10="",0,N10)&gt;0.001,MAX(ED10,FL10,GT10,IB10,JJ10,KR10,LZ10,NH10,OP10,PX10,RF10,SN10,TV10,VD10,WL10)-IF(N10="",0,N10),"")</f>
        <v/>
      </c>
      <c r="DC10" s="51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9.4499999999999993</v>
      </c>
      <c r="WU10" s="26">
        <f>IF($CP10="P",CB10,(CB10+BA10)/2)</f>
        <v>5.8</v>
      </c>
      <c r="WV10" s="26">
        <f>IF($CP10="P",CC10,(CC10+BB10)/2)</f>
        <v>10.55</v>
      </c>
      <c r="WW10" s="26">
        <f>IF($CP10="P",CD10,(CD10+BC10)/2)</f>
        <v>10.135</v>
      </c>
      <c r="WX10" s="26">
        <f>IF($CP10="P",CE10,(CE10+BD10)/2)</f>
        <v>0.1</v>
      </c>
      <c r="WY10" s="26">
        <f>IF($CP10="P",CF10,(CF10+BE10)/2)</f>
        <v>14.350000000000001</v>
      </c>
      <c r="WZ10" s="26">
        <f>IF($CP10="P",CG10,(CG10+BF10)/2)</f>
        <v>9.3999999999999986</v>
      </c>
      <c r="XA10" s="26">
        <f>IF($CP10="P",CH10,(CH10+BG10)/2)</f>
        <v>13.3</v>
      </c>
      <c r="XB10" s="26">
        <f>IF($CP10="P",CI10,(CI10+BH10)/2)</f>
        <v>15.245000000000001</v>
      </c>
      <c r="XC10" s="26">
        <f>IF($CP10="P",CJ10,(CJ10+BI10)/2)</f>
        <v>1.2</v>
      </c>
      <c r="XD10" s="26">
        <f>IF($CP10="P",CK10,(CK10+BJ10)/2)</f>
        <v>0.8</v>
      </c>
      <c r="XE10" s="26">
        <f>IF($CP10="P",CL10,(CL10+BK10)/2)</f>
        <v>0.5</v>
      </c>
      <c r="XF10" s="26">
        <f>IF($CP10="P",CM10,(CM10+BL10)/2)</f>
        <v>1</v>
      </c>
      <c r="XG10" s="26">
        <f>IF($CP10="P",CN10,(CN10+BM10)/2)</f>
        <v>0.88</v>
      </c>
      <c r="XH10" s="26">
        <f>IF($CP10="P",CO10,(CO10+BN10)/2)</f>
        <v>0</v>
      </c>
      <c r="XI10" s="28" t="s">
        <v>53</v>
      </c>
      <c r="XJ10" s="11">
        <f>IF(WV10&gt;0,WV10,"")</f>
        <v>10.55</v>
      </c>
      <c r="XK10" s="11">
        <f>IF(WW10&gt;0,WW10,"")</f>
        <v>10.135</v>
      </c>
      <c r="XL10" s="11">
        <f>IF(SUM(WT10:WW10)-WX10&gt;0,SUM(WT10:WW10)-WX10,"")</f>
        <v>35.835000000000001</v>
      </c>
      <c r="XM10" s="11">
        <f>IF(XA10&gt;0,XA10,"")</f>
        <v>13.3</v>
      </c>
      <c r="XN10" s="11">
        <f>IF(XB10&gt;0,XB10,"")</f>
        <v>15.245000000000001</v>
      </c>
      <c r="XO10" s="11">
        <f>IF(SUM(WY10:XB10)-XC10&gt;0,SUM(WY10:XB10)-XC10,"")</f>
        <v>51.094999999999999</v>
      </c>
      <c r="XP10" s="11">
        <f>IF(MAX(XL10,XO10)&gt;0,MAX(XL10,XO10),"")</f>
        <v>51.094999999999999</v>
      </c>
      <c r="XQ10" s="11">
        <f>IF(XF10&gt;0,XF10,"")</f>
        <v>1</v>
      </c>
      <c r="XR10" s="11">
        <f>IF(XG10&gt;0,XG10,"")</f>
        <v>0.88</v>
      </c>
      <c r="XS10" s="11">
        <f>IF(SUM(XD10:XG10)-XH10&gt;0,SUM(XD10:XG10)-XH10,"")</f>
        <v>3.1799999999999997</v>
      </c>
      <c r="XT10" s="11">
        <f>IF(SUM(XP10,XS10)&gt;0,SUM(XP10,XS10),"")</f>
        <v>54.274999999999999</v>
      </c>
    </row>
    <row r="11" spans="1:644" x14ac:dyDescent="0.2">
      <c r="A11" s="4" cm="1">
        <f t="array" ref="A11">IF(AND(H11&lt;&gt;"",H11&lt;&gt;"No DD"),SUMPRODUCT((H$4:H$25&lt;&gt;"")*(H$4:H$25&lt;&gt;"No DD")*(E$4:E$25&gt;E11))+1,IF(H11="No DD",SUMPRODUCT((H$4:H$25="No DD")*(E$4:E$25&gt;E11))+1+SUMPRODUCT((H$4:H$25&lt;&gt;"")*(H$4:H$25&lt;&gt;"No DD")),""))</f>
        <v>8</v>
      </c>
      <c r="B11" s="5" t="s">
        <v>73</v>
      </c>
      <c r="C11" s="4" t="s">
        <v>72</v>
      </c>
      <c r="D11" s="4">
        <v>2001</v>
      </c>
      <c r="E11" s="9">
        <f>SUM(J11:V11)+SUM(J11:T11)*0.0000001+SUM(J11)*0.0000000000001</f>
        <v>240.32002403200545</v>
      </c>
      <c r="F11" s="3" t="str">
        <f>IF(OR(AND(AO11&gt;=AY$27,AO11&lt;&gt;"",AQ11&gt;=AY$31,AQ11&lt;&gt;"",AN11=""),AND(AR11&gt;=AY$27,AR11&lt;&gt;"",AT11&gt;=AY$31,AT11&lt;&gt;"",AN11=""),AND(AV11&gt;=AY$27,AV11&lt;&gt;"",AX11&gt;=AY$31,AX11&lt;&gt;"",AN11=""),AND(BP11&gt;=BZ$27,BP11&lt;&gt;"",BR11&gt;=BZ$31,BR11&lt;&gt;"",BO11=""),AND(BS11&gt;=BZ$27,BS11&lt;&gt;"",BU11&gt;=BZ$31,BU11&lt;&gt;"",BO11=""),AND(BW11&gt;=BZ$27,BW11&lt;&gt;"",BY11&gt;=BZ$31,BY11&lt;&gt;"",BO11=""),AND(CQ11&gt;=DA$27,CQ11&lt;&gt;"",CS11&gt;=DA$31,CS11&lt;&gt;"",CP11=""),AND(CT11&gt;=DA$27,CT11&lt;&gt;"",CV11&gt;=DA$31,CV11&lt;&gt;"",CP11=""),AND(CX11&gt;=DA$27,CX11&lt;&gt;"",CZ11&gt;=DA$31,CZ11&lt;&gt;"",CP11=""),AND(DX11&gt;=EK$27,DX11&lt;&gt;"",DZ11&gt;=EK$31,DZ11&lt;&gt;""),AND(EA11&gt;=EK$27,EA11&lt;&gt;"",EC11&gt;=EK$31,EC11&lt;&gt;""),AND(EE11&gt;=EK$27,EE11&lt;&gt;"",EG11&gt;=EK$31,EG11&lt;&gt;""),AND(EH11&gt;=EK$27,EH11&lt;&gt;"",EJ11&gt;=EK$31,EJ11&lt;&gt;""),AND(FF11&gt;=FS$27,FF11&lt;&gt;"",FH11&gt;=FS$31,FH11&lt;&gt;""),AND(FI11&gt;=FS$27,FI11&lt;&gt;"",FK11&gt;=FS$31,FK11&lt;&gt;""),AND(FM11&gt;=FS$27,FM11&lt;&gt;"",FO11&gt;=FS$31,FO11&lt;&gt;""),AND(FP11&gt;=FS$27,FP11&lt;&gt;"",FR11&gt;=FS$31,FR11&lt;&gt;""),AND(GN11&gt;=HA$27,GN11&lt;&gt;"",GP11&gt;=HA$31,GP11&lt;&gt;""),AND(GQ11&gt;=HA$27,GQ11&lt;&gt;"",GS11&gt;=HA$31,GS11&lt;&gt;""),AND(GU11&gt;=HA$27,GU11&lt;&gt;"",GW11&gt;=HA$31,GW11&lt;&gt;""),AND(GX11&gt;=HA$27,GX11&lt;&gt;"",GZ11&gt;=HA$31,GZ11&lt;&gt;""),AND(HV11&gt;=II$27,HV11&lt;&gt;"",HX11&gt;=II$31,HX11&lt;&gt;""),AND(HY11&gt;=II$27,HY11&lt;&gt;"",IA11&gt;=II$31,IA11&lt;&gt;""),AND(IC11&gt;=II$27,IC11&lt;&gt;"",IE11&gt;=II$31,IE11&lt;&gt;""),AND(IF11&gt;=II$27,IF11&lt;&gt;"",IH11&gt;=II$31,IH11&lt;&gt;""),AND(JD11&gt;=JQ$27,JD11&lt;&gt;"",JF11&gt;=JQ$31,JF11&lt;&gt;""),AND(JG11&gt;=JQ$27,JG11&lt;&gt;"",JI11&gt;=JQ$31,JI11&lt;&gt;""),AND(JK11&gt;=JQ$27,JK11&lt;&gt;"",JM11&gt;=JQ$31,JM11&lt;&gt;""),AND(JN11&gt;=JQ$27,JN11&lt;&gt;"",JP11&gt;=JQ$31,JP11&lt;&gt;""),AND(KL11&gt;=KY$27,KL11&lt;&gt;"",KN11&gt;=KY$31,KN11&lt;&gt;""),AND(KO11&gt;=KY$27,KO11&lt;&gt;"",KQ11&gt;=KY$31,KQ11&lt;&gt;""),AND(KS11&gt;=KY$27,KS11&lt;&gt;"",KU11&gt;=KY$31,KU11&lt;&gt;""),AND(KV11&gt;=KY$27,KV11&lt;&gt;"",KX11&gt;=KY$31,KX11&lt;&gt;""),AND(LT11&gt;=MG$27,LT11&lt;&gt;"",LV11&gt;=MG$31,LV11&lt;&gt;""),AND(LW11&gt;=MG$27,LW11&lt;&gt;"",LY11&gt;=MG$31,LY11&lt;&gt;""),AND(MA11&gt;=MG$27,MA11&lt;&gt;"",MC11&gt;=MG$31,MC11&lt;&gt;""),AND(MD11&gt;=MG$27,MD11&lt;&gt;"",MF11&gt;=MG$31,MF11&lt;&gt;""),AND(NB11&gt;=NO$27,NB11&lt;&gt;"",ND11&gt;=NO$31,ND11&lt;&gt;""),AND(NE11&gt;=NO$27,NE11&lt;&gt;"",NG11&gt;=NO$31,NG11&lt;&gt;""),AND(NI11&gt;=NO$27,NI11&lt;&gt;"",NK11&gt;=NO$31,NK11&lt;&gt;""),AND(NL11&gt;=NO$27,NL11&lt;&gt;"",NN11&gt;=NO$31,NN11&lt;&gt;""),AND(OJ11&gt;=OW$27,OJ11&lt;&gt;"",OL11&gt;=OW$31,OL11&lt;&gt;""),AND(OM11&gt;=OW$27,OM11&lt;&gt;"",OO11&gt;=OW$31,OO11&lt;&gt;""),AND(OQ11&gt;=OW$27,OQ11&lt;&gt;"",OS11&gt;=OW$31,OS11&lt;&gt;""),AND(OT11&gt;=OW$27,OT11&lt;&gt;"",OV11&gt;=OW$31,OV11&lt;&gt;""),AND(PR11&gt;=QE$27,PR11&lt;&gt;"",PT11&gt;=QE$31,PT11&lt;&gt;""),AND(PU11&gt;=QE$27,PU11&lt;&gt;"",PW11&gt;=QE$31,PW11&lt;&gt;""),AND(PY11&gt;=QE$27,PY11&lt;&gt;"",QA11&gt;=QE$31,QA11&lt;&gt;""),AND(QB11&gt;=QE$27,QB11&lt;&gt;"",QD11&gt;=QE$31,QD11&lt;&gt;""),AND(QZ11&gt;=RM$27,QZ11&lt;&gt;"",RB11&gt;=RM$31,RB11&lt;&gt;""),AND(RC11&gt;=RM$27,RC11&lt;&gt;"",RE11&gt;=RM$31,RE11&lt;&gt;""),AND(RG11&gt;=RM$27,RG11&lt;&gt;"",RI11&gt;=RM$31,RI11&lt;&gt;""),AND(RJ11&gt;=RM$27,RJ11&lt;&gt;"",RL11&gt;=RM$31,RL11&lt;&gt;""),AND(SH11&gt;=SU$27,SH11&lt;&gt;"",SJ11&gt;=SU$31,SJ11&lt;&gt;""),AND(SK11&gt;=SU$27,SK11&lt;&gt;"",SM11&gt;=SU$31,SM11&lt;&gt;""),AND(SO11&gt;=SU$27,SO11&lt;&gt;"",SQ11&gt;=SU$31,SQ11&lt;&gt;""),AND(SR11&gt;=SU$27,SR11&lt;&gt;"",ST11&gt;=SU$31,ST11&lt;&gt;""),AND(TP11&gt;=UC$27,TP11&lt;&gt;"",TR11&gt;=UC$31,TR11&lt;&gt;""),AND(TS11&gt;=UC$27,TS11&lt;&gt;"",TU11&gt;=UC$31,TU11&lt;&gt;""),AND(TW11&gt;=UC$27,TW11&lt;&gt;"",TY11&gt;=UC$31,TYY11&lt;&gt;""),AND(TZ11&gt;=UC$27,TZ11&lt;&gt;"",UB11&gt;=UC$31,UB11&lt;&gt;""),AND(UX11&gt;=VK$27,UX11&lt;&gt;"",UZ11&gt;=VK$31,UZ11&lt;&gt;""),AND(VA11&gt;=VK$27,VA11&lt;&gt;"",VC11&gt;=VK$31,VC11&lt;&gt;""),AND(VE11&gt;=VK$27,VE11&lt;&gt;"",VG11&gt;=VK$31,VG11&lt;&gt;""),AND(VH11&gt;=VK$27,VH11&lt;&gt;"",VJ11&gt;=VK$31,VJ11&lt;&gt;""),AND(WF11&gt;=WS$27,WF11&lt;&gt;"",WH11&gt;=WS$31,WH11&lt;&gt;""),AND(WI11&gt;=WS$27,WI11&lt;&gt;"",WK11&gt;=WS$31,WK11&lt;&gt;""),AND(WM11&gt;=WS$27,WM11&lt;&gt;"",WO11&gt;=WS$31,WO11&lt;&gt;""),AND(WP11&gt;=WS$27,WP11&lt;&gt;"",WR11&gt;=WS$31,WR11&lt;&gt;"")),"P","")</f>
        <v>P</v>
      </c>
      <c r="G11" s="3" t="str">
        <f>IF(OR(AND(AQ11&gt;=AY$31,AQ11&lt;&gt;"",AN11=""),AND(AT11&gt;=AY$31,AT11&lt;&gt;"",AN11=""),AND(AX11&gt;=AY$31,AX11&lt;&gt;"",AN11=""),AND(BR11&gt;=BZ$31,BR11&lt;&gt;"",BO11=""),AND(BU11&gt;=BZ$31,BU11&lt;&gt;"",BO11=""),AND(BY11&gt;=BZ$31,BY11&lt;&gt;"",BO11=""),AND(CS11&gt;=DA$31,CS11&lt;&gt;"",CP11=""),AND(CV11&gt;=DA$31,CV11&lt;&gt;"",CP11=""),AND(CZ11&gt;=DA$31,CZ11&lt;&gt;"",CP11=""),AND(DZ11&gt;=EK$31,DZ11&lt;&gt;""),AND(EC11&gt;=EK$31,EC11&lt;&gt;""),AND(EG11&gt;=EK$31,EG11&lt;&gt;""),AND(EJ11&gt;=EK$31,EJ11&lt;&gt;""),AND(FH11&gt;=FS$31,FH11&lt;&gt;""),AND(FK11&gt;=FS$31,FK11&lt;&gt;""),AND(FO11&gt;=FS$31,FO11&lt;&gt;""),AND(FR11&gt;=FS$31,FR11&lt;&gt;""),AND(GP11&gt;=HA$31,GP11&lt;&gt;""),AND(GS11&gt;=HA$31,GS11&lt;&gt;""),AND(GW11&gt;=HA$31,GW11&lt;&gt;""),AND(GZ11&gt;=HA$31,GZ11&lt;&gt;""),AND(HX11&gt;=II$31,HX11&lt;&gt;""),AND(IA11&gt;=II$31,IA11&lt;&gt;""),AND(IE11&gt;=II$31,IE11&lt;&gt;""),AND(IH11&gt;=II$31,IH11&lt;&gt;""),AND(JF11&gt;=JQ$31,JF11&lt;&gt;""),AND(JI11&gt;=JQ$31,JI11&lt;&gt;""),AND(JM11&gt;=JQ$31,JM11&lt;&gt;""),AND(JP11&gt;=JQ$31,JP11&lt;&gt;""),AND(KN11&gt;=KY$31,KN11&lt;&gt;""),AND(KQ11&gt;=KY$31,KQ11&lt;&gt;""),AND(KU11&gt;=KY$31,KU11&lt;&gt;""),AND(KX11&gt;=KY$31,KX11&lt;&gt;""),AND(LV11&gt;=MG$31,LV11&lt;&gt;""),AND(LY11&gt;=MG$31,LY11&lt;&gt;""),AND(MC11&gt;=MG$31,MC11&lt;&gt;""),AND(MF11&gt;=MG$31,MF11&lt;&gt;""),AND(ND11&gt;=NO$31,ND11&lt;&gt;""),AND(NG11&gt;=NO$31,NG11&lt;&gt;""),AND(NK11&gt;=NO$31,NK11&lt;&gt;""),AND(NN11&gt;=NO$31,NN11&lt;&gt;""),AND(OL11&gt;=OW$31,OL11&lt;&gt;""),AND(OO11&gt;=OW$31,OO11&lt;&gt;""),AND(OS11&gt;=OW$31,OS11&lt;&gt;""),AND(OV11&gt;=OW$31,OV11&lt;&gt;""),AND(PT11&gt;=QE$31,PT11&lt;&gt;""),AND(PW11&gt;=QE$31,PW11&lt;&gt;""),AND(QA11&gt;=QE$31,QA11&lt;&gt;""),AND(QD11&gt;=QE$31,QD11&lt;&gt;""),AND(RB11&gt;=RM$31,RB11&lt;&gt;""),AND(RE11&gt;=RM$31,RE11&lt;&gt;""),AND(RI11&gt;=RM$31,RI11&lt;&gt;""),AND(RL11&gt;=RM$31,RL11&lt;&gt;""),AND(SJ11&gt;=SU$31,SJ11&lt;&gt;""),AND(SM11&gt;=SU$31,SM11&lt;&gt;""),AND(SQ11&gt;=SU$31,SQ11&lt;&gt;""),AND(ST11&gt;=SU$31,ST11&lt;&gt;""),AND(TR11&gt;=UC$31,TR11&lt;&gt;""),AND(TU11&gt;=UC$31,TU11&lt;&gt;""),AND(TY11&gt;=UC$31,TYY11&lt;&gt;""),AND(UB11&gt;=UC$31,UB11&lt;&gt;""),AND(UZ11&gt;=VK$31,UZ11&lt;&gt;""),AND(VC11&gt;=VK$31,VC11&lt;&gt;""),AND(VG11&gt;=VK$31,VG11&lt;&gt;""),AND(VJ11&gt;=VK$31,VJ11&lt;&gt;""),AND(WH11&gt;=WS$31,WH11&lt;&gt;""),AND(WK11&gt;=WS$31,WK11&lt;&gt;""),AND(WO11&gt;=WS$31,WO11&lt;&gt;""),AND(WR11&gt;=WS$31,WR11&lt;&gt;"")),"P","")</f>
        <v>P</v>
      </c>
      <c r="H11" s="36" t="str">
        <f>IF(AND(G11="P",F11=""),"No DD",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,AND(TP11&gt;=UC$30,TP11&lt;&gt;"",TR11&gt;=UC$34,TR11&lt;&gt;""),AND(TS11&gt;=UC$30,TS11&lt;&gt;"",TU11&gt;=UC$34,TU11&lt;&gt;""),AND(TW11&gt;=UC$30,TW11&lt;&gt;"",TY11&gt;=UC$354,TYY11&lt;&gt;""),AND(TZ11&gt;=UC$30,TZ11&lt;&gt;"",UB11&gt;=UC$34,UB11&lt;&gt;""),AND(UX11&gt;=VK$30,UX11&lt;&gt;"",UZ11&gt;=VK$34,UZ11&lt;&gt;""),AND(VA11&gt;=VK$30,VA11&lt;&gt;"",VC11&gt;=VK$34,VC11&lt;&gt;""),AND(VE11&gt;=VK$30,VE11&lt;&gt;"",VG11&gt;=VK$34,VG11&lt;&gt;""),AND(VH11&gt;=VK$30,VH11&lt;&gt;"",VJ11&gt;=VK$34,VJ11&lt;&gt;""),AND(WF11&gt;=WS$30,WF11&lt;&gt;"",WH11&gt;=WS$34,WH11&lt;&gt;""),AND(WI11&gt;=WS$30,WI11&lt;&gt;"",WK11&gt;=WS$34,WK11&lt;&gt;""),AND(WM11&gt;=WS$30,WM11&lt;&gt;"",WO11&gt;=WS$34,WO11&lt;&gt;""),AND(WP11&gt;=WS$30,WP11&lt;&gt;"",WR11&gt;=WS$34,WR11&lt;&gt;"")),"Merit",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,AND(TP11&gt;=UC$29,TP11&lt;&gt;"",TR11&gt;=UC$33,TR11&lt;&gt;""),AND(TS11&gt;=UC$29,TS11&lt;&gt;"",TU11&gt;=UC$33,TU11&lt;&gt;""),AND(TW11&gt;=UC$29,TW11&lt;&gt;"",TY11&gt;=UC$33,TYY11&lt;&gt;""),AND(TZ11&gt;=UC$29,TZ11&lt;&gt;"",UB11&gt;=UC$33,UB11&lt;&gt;""),AND(UX11&gt;=VK$29,UX11&lt;&gt;"",UZ11&gt;=VK$33,UZ11&lt;&gt;""),AND(VA11&gt;=VK$29,VA11&lt;&gt;"",VC11&gt;=VK$33,VC11&lt;&gt;""),AND(VE11&gt;=VK$29,VE11&lt;&gt;"",VG11&gt;=VK$33,VG11&lt;&gt;""),AND(VH11&gt;=VK$29,VH11&lt;&gt;"",VJ11&gt;=VK$33,VJ11&lt;&gt;""),AND(WF11&gt;=WS$29,WF11&lt;&gt;"",WH11&gt;=WS$33,WH11&lt;&gt;""),AND(WI11&gt;=WS$29,WI11&lt;&gt;"",WK11&gt;=WS$33,WK11&lt;&gt;""),AND(WM11&gt;=WS$29,WM11&lt;&gt;"",WO11&gt;=WS$33,WO11&lt;&gt;""),AND(WP11&gt;=WS$29,WP11&lt;&gt;"",WR11&gt;=WS$33,WR11&lt;&gt;"")),"Excellence",IF(I11="P","Worlds Team",IF(F11="P","National Team","")))))</f>
        <v>National Team</v>
      </c>
      <c r="I11" s="3" t="str">
        <f>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,AND(TP11&gt;=UC$28,TP11&lt;&gt;"",TR11&gt;=UC$32,TR11&lt;&gt;""),AND(TS11&gt;=UC$28,TS11&lt;&gt;"",TU11&gt;=UC$32,TU11&lt;&gt;""),AND(TW11&gt;=UC$28,TW11&lt;&gt;"",TY11&gt;=UC$32,TYY11&lt;&gt;""),AND(TZ11&gt;=UC$28,TZ11&lt;&gt;"",UB11&gt;=UC$32,UB11&lt;&gt;""),AND(UX11&gt;=VK$28,UX11&lt;&gt;"",UZ11&gt;=VK$32,UZ11&lt;&gt;""),AND(VA11&gt;=VK$28,VA11&lt;&gt;"",VC11&gt;=VK$32,VC11&lt;&gt;""),AND(VE11&gt;=VK$28,VE11&lt;&gt;"",VG11&gt;=VK$32,VG11&lt;&gt;""),AND(VH11&gt;=VK$28,VH11&lt;&gt;"",VJ11&gt;=VK$32,VJ11&lt;&gt;""),AND(WF11&gt;=WS$28,WF11&lt;&gt;"",WH11&gt;=WS$32,WH11&lt;&gt;""),AND(WI11&gt;=WS$28,WI11&lt;&gt;"",WK11&gt;=WS$32,WK11&lt;&gt;""),AND(WM11&gt;=WS$28,WM11&lt;&gt;"",WO11&gt;=WS$32,WO11&lt;&gt;""),AND(WP11&gt;=WS$28,WP11&lt;&gt;"",WR11&gt;=WS$32,WR11&lt;&gt;"")),"P","")</f>
        <v/>
      </c>
      <c r="J11" s="8">
        <f>IF(COUNT(AQ11,AT11,BR11,BU11,CS11,CV11)&gt;0,LARGE((AQ11,AT11,BR11,BU11,CS11,CV11),1),0)</f>
        <v>54.739999999999995</v>
      </c>
      <c r="K11" s="8" t="str">
        <f>IF(J11="","",IF(OR(J11=CS11,J11=CV11),$CA$1,IF(OR(J11=BR11,J11=BU11),$AZ$1,IF(OR(J11=AQ11,J11=AT11),$Y$1,""))))</f>
        <v>2024 3rd Domestic Trial</v>
      </c>
      <c r="L11" s="8">
        <f>IF(COUNT(AQ11,AT11,BR11,BU11,CS11,CV11)&gt;1,LARGE((AQ11,AT11,BR11,BU11,CS11,CV11),2),0)</f>
        <v>52.55</v>
      </c>
      <c r="M11" s="8" t="str">
        <f>IF(L11="","",IF(OR(L11=CS11,L11=CV11),$CA$1,IF(OR(L11=BR11,L11=BU11),$AZ$1,IF(OR(L11=AQ11,L11=AT11),$Y$1,""))))</f>
        <v>2024 Nationals</v>
      </c>
      <c r="N11" s="8">
        <f>IF(COUNT(AQ11,AT11,BR11,BU11,CS11,CV11)&gt;2,LARGE((AQ11,AT11,BR11,BU11,CS11,CV11),3),0)</f>
        <v>47.67</v>
      </c>
      <c r="O11" s="8" t="str">
        <f>IF(N11="","",IF(OR(N11=CS11,N11=CV11),$CA$1,IF(OR(N11=BR11,N11=BU11),$AZ$1,IF(OR(N11=AQ11,N11=AT11),$Y$1,""))))</f>
        <v>2024 Elite Canada</v>
      </c>
      <c r="P11" s="8">
        <f>IF(MAX(AX11,BY11,CZ11)&gt;0,MAX(AX11,BY11,CZ11),0)</f>
        <v>53.83</v>
      </c>
      <c r="Q11" s="8" t="str">
        <f>IF(P11="","",IF(P11=CZ11,$CA$1,IF(P11=BY11,$AZ$1,IF(P11=AX11,$Y$1,""))))</f>
        <v>2024 3rd Domestic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15.6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2024 3rd Domestic Trial</v>
      </c>
      <c r="T11" s="8">
        <f>IF(MAX(IF(AO11&gt;=$AY$27,AP11,0),IF(AR11&gt;=$AY$27,AS11,0),IF(AV11&gt;=$AY$27,AW11,0),IF(BP11&gt;=$BZ$27,BQ11,0),IF(BS11&gt;=$BZ$27,BT11,0),IF(BW11&gt;=$BZ$27,BX11,0),IF(CQ11&gt;=$DA$27,CR11,0),IF(CT11&gt;=$DA$27,CU11,0),IF(CX11&gt;=$DA$27,CY11,0),IF(DX11&gt;=$EK$27,DY11,0),IF(EA11&gt;=$EK$27,EB11,0),IF(EE11&gt;=$EK$27,EF11,0),IF(EH11&gt;=$EK$27,EI11,0),IF(FF11&gt;=$FS$27,FG11,0),IF(FI11&gt;=$FS$27,FJ11,0),IF(FM11&gt;=$FS$27,FN11,0),IF(FP11&gt;=$FS$27,FQ11,0),IF(GN11&gt;=$HA$27,GO11,0),IF(GQ11&gt;=$HA$27,GR11,0),IF(GU11&gt;=$HA$27,GV11,0),IF(GX11&gt;=$HA$27,GY11,0),IF(HV11&gt;=$II$27,HW11,0),IF(HY11&gt;=$II$27,HZ11,0),IF(IC11&gt;=$II$27,ID11,0),IF(IF11&gt;=$II$27,IG11,0),IF(JD11&gt;=$JQ$27,JE11,0),IF(JG11&gt;=$JQ$27,JH11,0),IF(JK11&gt;=$JQ$27,JL11,0),IF(JN11&gt;=$JQ$27,JO11,0),IF(KL11&gt;=$KY$27,KM11,0),IF(KO11&gt;=$KY$27,KP11,0),IF(KS11&gt;=$KY$27,KT11,0),IF(KV11&gt;=$KY$27,KW11,0),IF(LT11&gt;=$MG$27,LU11,0),IF(LW11&gt;=$MG$27,LX11,0),IF(MA11&gt;=$MG$27,MB11,0),IF(MD11&gt;=$MG$27,ME11,0),IF(NB11&gt;=$NO$27,NC11,0),IF(NE11&gt;=$NO$27,NF11,0),IF(NI11&gt;=$NO$27,NJ11,0),IF(NL11&gt;=$NO$27,NM11,0),IF(OJ11&gt;=$OW$27,OK11,0),IF(OM11&gt;=$OW$27,ON11,0),IF(OQ11&gt;=$OW$27,OR11,0),IF(OT11&gt;=$OW$27,OU11,0),IF(PR11&gt;=$QE$27,PS11,0),IF(PU11&gt;=$QE$27,PV11,0),IF(PY11&gt;=$QE$27,PZ11,0),IF(QB11&gt;=$QE$27,QC11,0),IF(QZ11&gt;=$RM$27,RA11,0),IF(RC11&gt;=$RM$27,RD11,0),IF(RG11&gt;=$RM$27,RH11,0),IF(RJ11&gt;=$RM$27,RK11,0),IF(SH11&gt;=$SU$27,SI11,0),IF(SK11&gt;=$SU$27,SL11,0),IF(SO11&gt;=$SU$27,SP11,0),IF(SR11&gt;=$SU$27,SS11,0),IF(TP11&gt;=$UC$27,TQ11,0),IF(TS11&gt;=$UC$27,TT11,0),IF(TW11&gt;=$UC$27,TX11,0),IF(TZ11&gt;=$UC$27,UA11,0),IF(UX11&gt;=$VK$27,UY11,0),IF(VA11&gt;=$VK$27,VB11,0),IF(VE11&gt;=$VK$27,VF11,0),IF(VH11&gt;=$VK$27,VI11,0),IF(WF11&gt;=$WS$27,WG11,0),IF(WI11&gt;=$WS$27,WJ11,0),IF(WM11&gt;=$WS$27,WN11,0),IF(WP11&gt;=$WS$27,WQ11,0))&gt;0,MAX(IF(AO11&gt;=$AY$27,AP11,0),IF(AR11&gt;=$AY$27,AS11,0),IF(AV11&gt;=$AY$27,AW11,0),IF(BP11&gt;=$BZ$27,BQ11,0),IF(BS11&gt;=$BZ$27,BT11,0),IF(BW11&gt;=$BZ$27,BX11,0),IF(CQ11&gt;=$DA$27,CR11,0),IF(CT11&gt;=$DA$27,CU11,0),IF(CX11&gt;=$DA$27,CY11,0),IF(DX11&gt;=$EK$27,DY11,0),IF(EA11&gt;=$EK$27,EB11,0),IF(EE11&gt;=$EK$27,EF11,0),IF(EH11&gt;=$EK$27,EI11,0),IF(FF11&gt;=$FS$27,FG11,0),IF(FI11&gt;=$FS$27,FJ11,0),IF(FM11&gt;=$FS$27,FN11,0),IF(FP11&gt;=$FS$27,FQ11,0),IF(GN11&gt;=$HA$27,GO11,0),IF(GQ11&gt;=$HA$27,GR11,0),IF(GU11&gt;=$HA$27,GV11,0),IF(GX11&gt;=$HA$27,GY11,0),IF(HV11&gt;=$II$27,HW11,0),IF(HY11&gt;=$II$27,HZ11,0),IF(IC11&gt;=$II$27,ID11,0),IF(IF11&gt;=$II$27,IG11,0),IF(JD11&gt;=$JQ$27,JE11,0),IF(JG11&gt;=$JQ$27,JH11,0),IF(JK11&gt;=$JQ$27,JL11,0),IF(JN11&gt;=$JQ$27,JO11,0),IF(KL11&gt;=$KY$27,KM11,0),IF(KO11&gt;=$KY$27,KP11,0),IF(KS11&gt;=$KY$27,KT11,0),IF(KV11&gt;=$KY$27,KW11,0),IF(LT11&gt;=$MG$27,LU11,0),IF(LW11&gt;=$MG$27,LX11,0),IF(MA11&gt;=$MG$27,MB11,0),IF(MD11&gt;=$MG$27,ME11,0),IF(NB11&gt;=$NO$27,NC11,0),IF(NE11&gt;=$NO$27,NF11,0),IF(NI11&gt;=$NO$27,NJ11,0),IF(NL11&gt;=$NO$27,NM11,0),IF(OJ11&gt;=$OW$27,OK11,0),IF(OM11&gt;=$OW$27,ON11,0),IF(OQ11&gt;=$OW$27,OR11,0),IF(OT11&gt;=$OW$27,OU11,0),IF(PR11&gt;=$QE$27,PS11,0),IF(PU11&gt;=$QE$27,PV11,0),IF(PY11&gt;=$QE$27,PZ11,0),IF(QB11&gt;=$QE$27,QC11,0),IF(QZ11&gt;=$RM$27,RA11,0),IF(RC11&gt;=$RM$27,RD11,0),IF(RG11&gt;=$RM$27,RH11,0),IF(RJ11&gt;=$RM$27,RK11,0),IF(SH11&gt;=$SU$27,SI11,0),IF(SK11&gt;=$SU$27,SL11,0),IF(SO11&gt;=$SU$27,SP11,0),IF(SR11&gt;=$SU$27,SS11,0),IF(TP11&gt;=$UC$27,TQ11,0),IF(TS11&gt;=$UC$27,TT11,0),IF(TW11&gt;=$UC$27,TX11,0),IF(TZ11&gt;=$UC$27,UA11,0),IF(UX11&gt;=$VK$27,UY11,0),IF(VA11&gt;=$VK$27,VB11,0),IF(VE11&gt;=$VK$27,VF11,0),IF(VH11&gt;=$VK$27,VI11,0),IF(WF11&gt;=$WS$27,WG11,0),IF(WI11&gt;=$WS$27,WJ11,0),IF(WM11&gt;=$WS$27,WN11,0),IF(WP11&gt;=$WS$27,WQ11,0)),0)</f>
        <v>15.93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2024 3rd Domestic Trial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/>
      </c>
      <c r="Y11" s="22">
        <v>13.1</v>
      </c>
      <c r="Z11" s="22">
        <v>9</v>
      </c>
      <c r="AA11" s="22">
        <v>12.5</v>
      </c>
      <c r="AB11" s="22">
        <v>14.07</v>
      </c>
      <c r="AC11" s="22">
        <v>1</v>
      </c>
      <c r="AD11" s="22">
        <v>11.9</v>
      </c>
      <c r="AE11" s="22">
        <v>8.1</v>
      </c>
      <c r="AF11" s="22">
        <v>9.9</v>
      </c>
      <c r="AG11" s="22">
        <v>12.74</v>
      </c>
      <c r="AH11" s="22">
        <v>0</v>
      </c>
      <c r="AI11" s="22"/>
      <c r="AJ11" s="22"/>
      <c r="AK11" s="22"/>
      <c r="AL11" s="22"/>
      <c r="AM11" s="22"/>
      <c r="AN11" s="27"/>
      <c r="AO11" s="38">
        <f>IF(AA11&gt;0,AA11,"")</f>
        <v>12.5</v>
      </c>
      <c r="AP11" s="38">
        <f>IF(AB11&gt;0,AB11,"")</f>
        <v>14.07</v>
      </c>
      <c r="AQ11" s="40">
        <f>IF(SUM(Y11:AB11)-AC11&gt;0,SUM(Y11:AB11)-AC11,"")</f>
        <v>47.67</v>
      </c>
      <c r="AR11" s="40">
        <f>IF(AF11&gt;0,AF11,"")</f>
        <v>9.9</v>
      </c>
      <c r="AS11" s="40">
        <f>IF(AG11&gt;0,AG11,"")</f>
        <v>12.74</v>
      </c>
      <c r="AT11" s="40">
        <f>IF(SUM(AD11:AG11)-AH11&gt;0,SUM(AD11:AG11)-AH11,"")</f>
        <v>42.64</v>
      </c>
      <c r="AU11" s="40">
        <f>IF(AQ11="","",MAX(AQ11,AT11))</f>
        <v>47.67</v>
      </c>
      <c r="AV11" s="40" t="str">
        <f>IF(AK11&gt;0,AK11,"")</f>
        <v/>
      </c>
      <c r="AW11" s="40" t="str">
        <f>IF(AL11&gt;0,AL11,"")</f>
        <v/>
      </c>
      <c r="AX11" s="40" t="str">
        <f>IF(SUM(AI11:AL11)-AM11&gt;0,SUM(AI11:AL11)-AM11,"")</f>
        <v/>
      </c>
      <c r="AY11" s="40">
        <f>IF(SUM(AU11,AX11)&gt;0,SUM(AU11,AX11),"")</f>
        <v>47.67</v>
      </c>
      <c r="AZ11" s="26">
        <v>14.4</v>
      </c>
      <c r="BA11" s="26">
        <v>8.5</v>
      </c>
      <c r="BB11" s="26">
        <v>15</v>
      </c>
      <c r="BC11" s="26">
        <v>14.65</v>
      </c>
      <c r="BD11" s="26">
        <v>0</v>
      </c>
      <c r="BE11" s="26">
        <v>1.4</v>
      </c>
      <c r="BF11" s="26">
        <v>0.9</v>
      </c>
      <c r="BG11" s="26">
        <v>2</v>
      </c>
      <c r="BH11" s="26">
        <v>1.6</v>
      </c>
      <c r="BI11" s="26">
        <v>0</v>
      </c>
      <c r="BJ11" s="26">
        <v>7.5</v>
      </c>
      <c r="BK11" s="26">
        <v>4.2</v>
      </c>
      <c r="BL11" s="26">
        <v>7.6</v>
      </c>
      <c r="BM11" s="26">
        <v>7.74</v>
      </c>
      <c r="BN11" s="26">
        <v>0</v>
      </c>
      <c r="BO11" s="28"/>
      <c r="BP11" s="39">
        <f>IF(BB11&gt;0,BB11,"")</f>
        <v>15</v>
      </c>
      <c r="BQ11" s="39">
        <f>IF(BC11&gt;0,BC11,"")</f>
        <v>14.65</v>
      </c>
      <c r="BR11" s="11">
        <f>IF(SUM(AZ11:BC11)-BD11&gt;0,SUM(AZ11:BC11)-BD11,"")</f>
        <v>52.55</v>
      </c>
      <c r="BS11" s="11">
        <f>IF(BG11&gt;0,BG11,"")</f>
        <v>2</v>
      </c>
      <c r="BT11" s="11">
        <f>IF(BH11&gt;0,BH11,"")</f>
        <v>1.6</v>
      </c>
      <c r="BU11" s="11">
        <f>IF(SUM(BE11:BH11)-BI11&gt;0,SUM(BE11:BH11)-BI11,"")</f>
        <v>5.9</v>
      </c>
      <c r="BV11" s="11">
        <f>IF(BR11="","",MAX(BR11,BU11))</f>
        <v>52.55</v>
      </c>
      <c r="BW11" s="11">
        <f>IF(BL11&gt;0,BL11,"")</f>
        <v>7.6</v>
      </c>
      <c r="BX11" s="11">
        <f>IF(BM11&gt;0,BM11,"")</f>
        <v>7.74</v>
      </c>
      <c r="BY11" s="11">
        <f>IF(SUM(BJ11:BM11)-BN11&gt;0,SUM(BJ11:BM11)-BN11,"")</f>
        <v>27.04</v>
      </c>
      <c r="BZ11" s="11">
        <f>IF(SUM(BV11,BY11)&gt;0,SUM(BV11,BY11),"")</f>
        <v>79.59</v>
      </c>
      <c r="CA11" s="22">
        <v>11.1</v>
      </c>
      <c r="CB11" s="22">
        <v>6</v>
      </c>
      <c r="CC11" s="22">
        <v>6.5</v>
      </c>
      <c r="CD11" s="22">
        <v>11.06</v>
      </c>
      <c r="CE11" s="22">
        <v>0</v>
      </c>
      <c r="CF11" s="22">
        <v>14.8</v>
      </c>
      <c r="CG11" s="22">
        <v>8.6999999999999993</v>
      </c>
      <c r="CH11" s="22">
        <v>15.4</v>
      </c>
      <c r="CI11" s="22">
        <v>15.84</v>
      </c>
      <c r="CJ11" s="22">
        <v>0</v>
      </c>
      <c r="CK11" s="22">
        <v>13.1</v>
      </c>
      <c r="CL11" s="22">
        <v>9.1999999999999993</v>
      </c>
      <c r="CM11" s="22">
        <v>15.6</v>
      </c>
      <c r="CN11" s="22">
        <v>15.93</v>
      </c>
      <c r="CO11" s="22">
        <v>0</v>
      </c>
      <c r="CP11" s="27"/>
      <c r="CQ11" s="38">
        <f>IF(CC11&gt;0,CC11,"")</f>
        <v>6.5</v>
      </c>
      <c r="CR11" s="38">
        <f>IF(CD11&gt;0,CD11,"")</f>
        <v>11.06</v>
      </c>
      <c r="CS11" s="40">
        <f>IF(SUM(CA11:CD11)-CE11&gt;0,SUM(CA11:CD11)-CE11,"")</f>
        <v>34.660000000000004</v>
      </c>
      <c r="CT11" s="40">
        <f>IF(CH11&gt;0,CH11,"")</f>
        <v>15.4</v>
      </c>
      <c r="CU11" s="40">
        <f>IF(CI11&gt;0,CI11,"")</f>
        <v>15.84</v>
      </c>
      <c r="CV11" s="40">
        <f>IF(SUM(CF11:CI11)-CJ11&gt;0,SUM(CF11:CI11)-CJ11,"")</f>
        <v>54.739999999999995</v>
      </c>
      <c r="CW11" s="40">
        <f>IF(CS11="","",MAX(CS11,CV11))</f>
        <v>54.739999999999995</v>
      </c>
      <c r="CX11" s="40">
        <f>IF(CM11&gt;0,CM11,"")</f>
        <v>15.6</v>
      </c>
      <c r="CY11" s="40">
        <f>IF(CN11&gt;0,CN11,"")</f>
        <v>15.93</v>
      </c>
      <c r="CZ11" s="40">
        <f>IF(SUM(CK11:CN11)-CO11&gt;0,SUM(CK11:CN11)-CO11,"")</f>
        <v>53.83</v>
      </c>
      <c r="DA11" s="40">
        <f>IF(SUM(CW11,CZ11)&gt;0,SUM(CW11,CZ11),"")</f>
        <v>108.57</v>
      </c>
      <c r="DB11" s="51" t="str">
        <f>IF(MAX(ED11,FL11,GT11,IB11,JJ11,KR11,LZ11,NH11,OP11,PX11,RF11,SN11,TV11,VD11,WL11)-IF(N11="",0,N11)&gt;0.001,MAX(ED11,FL11,GT11,IB11,JJ11,KR11,LZ11,NH11,OP11,PX11,RF11,SN11,TV11,VD11,WL11)-IF(N11="",0,N11),"")</f>
        <v/>
      </c>
      <c r="DC11" s="51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12.75</v>
      </c>
      <c r="WU11" s="26">
        <f>IF($CP11="P",CB11,(CB11+BA11)/2)</f>
        <v>7.25</v>
      </c>
      <c r="WV11" s="26">
        <f>IF($CP11="P",CC11,(CC11+BB11)/2)</f>
        <v>10.75</v>
      </c>
      <c r="WW11" s="26">
        <f>IF($CP11="P",CD11,(CD11+BC11)/2)</f>
        <v>12.855</v>
      </c>
      <c r="WX11" s="26">
        <f>IF($CP11="P",CE11,(CE11+BD11)/2)</f>
        <v>0</v>
      </c>
      <c r="WY11" s="26">
        <f>IF($CP11="P",CF11,(CF11+BE11)/2)</f>
        <v>8.1</v>
      </c>
      <c r="WZ11" s="26">
        <f>IF($CP11="P",CG11,(CG11+BF11)/2)</f>
        <v>4.8</v>
      </c>
      <c r="XA11" s="26">
        <f>IF($CP11="P",CH11,(CH11+BG11)/2)</f>
        <v>8.6999999999999993</v>
      </c>
      <c r="XB11" s="26">
        <f>IF($CP11="P",CI11,(CI11+BH11)/2)</f>
        <v>8.7200000000000006</v>
      </c>
      <c r="XC11" s="26">
        <f>IF($CP11="P",CJ11,(CJ11+BI11)/2)</f>
        <v>0</v>
      </c>
      <c r="XD11" s="26">
        <f>IF($CP11="P",CK11,(CK11+BJ11)/2)</f>
        <v>10.3</v>
      </c>
      <c r="XE11" s="26">
        <f>IF($CP11="P",CL11,(CL11+BK11)/2)</f>
        <v>6.6999999999999993</v>
      </c>
      <c r="XF11" s="26">
        <f>IF($CP11="P",CM11,(CM11+BL11)/2)</f>
        <v>11.6</v>
      </c>
      <c r="XG11" s="26">
        <f>IF($CP11="P",CN11,(CN11+BM11)/2)</f>
        <v>11.835000000000001</v>
      </c>
      <c r="XH11" s="26">
        <f>IF($CP11="P",CO11,(CO11+BN11)/2)</f>
        <v>0</v>
      </c>
      <c r="XI11" s="28" t="s">
        <v>53</v>
      </c>
      <c r="XJ11" s="11">
        <f>IF(WV11&gt;0,WV11,"")</f>
        <v>10.75</v>
      </c>
      <c r="XK11" s="11">
        <f>IF(WW11&gt;0,WW11,"")</f>
        <v>12.855</v>
      </c>
      <c r="XL11" s="11">
        <f>IF(SUM(WT11:WW11)-WX11&gt;0,SUM(WT11:WW11)-WX11,"")</f>
        <v>43.605000000000004</v>
      </c>
      <c r="XM11" s="11">
        <f>IF(XA11&gt;0,XA11,"")</f>
        <v>8.6999999999999993</v>
      </c>
      <c r="XN11" s="11">
        <f>IF(XB11&gt;0,XB11,"")</f>
        <v>8.7200000000000006</v>
      </c>
      <c r="XO11" s="11">
        <f>IF(SUM(WY11:XB11)-XC11&gt;0,SUM(WY11:XB11)-XC11,"")</f>
        <v>30.32</v>
      </c>
      <c r="XP11" s="11">
        <f>IF(MAX(XL11,XO11)&gt;0,MAX(XL11,XO11),"")</f>
        <v>43.605000000000004</v>
      </c>
      <c r="XQ11" s="11">
        <f>IF(XF11&gt;0,XF11,"")</f>
        <v>11.6</v>
      </c>
      <c r="XR11" s="11">
        <f>IF(XG11&gt;0,XG11,"")</f>
        <v>11.835000000000001</v>
      </c>
      <c r="XS11" s="11">
        <f>IF(SUM(XD11:XG11)-XH11&gt;0,SUM(XD11:XG11)-XH11,"")</f>
        <v>40.435000000000002</v>
      </c>
      <c r="XT11" s="11">
        <f>IF(SUM(XP11,XS11)&gt;0,SUM(XP11,XS11),"")</f>
        <v>84.04</v>
      </c>
    </row>
    <row r="12" spans="1:644" x14ac:dyDescent="0.2">
      <c r="A12" s="4" cm="1">
        <f t="array" ref="A12">IF(AND(H12&lt;&gt;"",H12&lt;&gt;"No DD"),SUMPRODUCT((H$4:H$25&lt;&gt;"")*(H$4:H$25&lt;&gt;"No DD")*(E$4:E$25&gt;E12))+1,IF(H12="No DD",SUMPRODUCT((H$4:H$25="No DD")*(E$4:E$25&gt;E12))+1+SUMPRODUCT((H$4:H$25&lt;&gt;"")*(H$4:H$25&lt;&gt;"No DD")),""))</f>
        <v>9</v>
      </c>
      <c r="B12" s="5" t="s">
        <v>59</v>
      </c>
      <c r="C12" s="4" t="s">
        <v>7</v>
      </c>
      <c r="D12" s="4">
        <v>2001</v>
      </c>
      <c r="E12" s="9">
        <f>SUM(J12:V12)+SUM(J12:T12)*0.0000001+SUM(J12)*0.0000000000001</f>
        <v>186.43501603900324</v>
      </c>
      <c r="F12" s="3" t="str">
        <f>IF(OR(AND(AO12&gt;=AY$27,AO12&lt;&gt;"",AQ12&gt;=AY$31,AQ12&lt;&gt;"",AN12=""),AND(AR12&gt;=AY$27,AR12&lt;&gt;"",AT12&gt;=AY$31,AT12&lt;&gt;"",AN12=""),AND(AV12&gt;=AY$27,AV12&lt;&gt;"",AX12&gt;=AY$31,AX12&lt;&gt;"",AN12=""),AND(BP12&gt;=BZ$27,BP12&lt;&gt;"",BR12&gt;=BZ$31,BR12&lt;&gt;"",BO12=""),AND(BS12&gt;=BZ$27,BS12&lt;&gt;"",BU12&gt;=BZ$31,BU12&lt;&gt;"",BO12=""),AND(BW12&gt;=BZ$27,BW12&lt;&gt;"",BY12&gt;=BZ$31,BY12&lt;&gt;"",BO12=""),AND(CQ12&gt;=DA$27,CQ12&lt;&gt;"",CS12&gt;=DA$31,CS12&lt;&gt;"",CP12=""),AND(CT12&gt;=DA$27,CT12&lt;&gt;"",CV12&gt;=DA$31,CV12&lt;&gt;"",CP12=""),AND(CX12&gt;=DA$27,CX12&lt;&gt;"",CZ12&gt;=DA$31,CZ12&lt;&gt;"",CP12=""),AND(DX12&gt;=EK$27,DX12&lt;&gt;"",DZ12&gt;=EK$31,DZ12&lt;&gt;""),AND(EA12&gt;=EK$27,EA12&lt;&gt;"",EC12&gt;=EK$31,EC12&lt;&gt;""),AND(EE12&gt;=EK$27,EE12&lt;&gt;"",EG12&gt;=EK$31,EG12&lt;&gt;""),AND(EH12&gt;=EK$27,EH12&lt;&gt;"",EJ12&gt;=EK$31,EJ12&lt;&gt;""),AND(FF12&gt;=FS$27,FF12&lt;&gt;"",FH12&gt;=FS$31,FH12&lt;&gt;""),AND(FI12&gt;=FS$27,FI12&lt;&gt;"",FK12&gt;=FS$31,FK12&lt;&gt;""),AND(FM12&gt;=FS$27,FM12&lt;&gt;"",FO12&gt;=FS$31,FO12&lt;&gt;""),AND(FP12&gt;=FS$27,FP12&lt;&gt;"",FR12&gt;=FS$31,FR12&lt;&gt;""),AND(GN12&gt;=HA$27,GN12&lt;&gt;"",GP12&gt;=HA$31,GP12&lt;&gt;""),AND(GQ12&gt;=HA$27,GQ12&lt;&gt;"",GS12&gt;=HA$31,GS12&lt;&gt;""),AND(GU12&gt;=HA$27,GU12&lt;&gt;"",GW12&gt;=HA$31,GW12&lt;&gt;""),AND(GX12&gt;=HA$27,GX12&lt;&gt;"",GZ12&gt;=HA$31,GZ12&lt;&gt;""),AND(HV12&gt;=II$27,HV12&lt;&gt;"",HX12&gt;=II$31,HX12&lt;&gt;""),AND(HY12&gt;=II$27,HY12&lt;&gt;"",IA12&gt;=II$31,IA12&lt;&gt;""),AND(IC12&gt;=II$27,IC12&lt;&gt;"",IE12&gt;=II$31,IE12&lt;&gt;""),AND(IF12&gt;=II$27,IF12&lt;&gt;"",IH12&gt;=II$31,IH12&lt;&gt;""),AND(JD12&gt;=JQ$27,JD12&lt;&gt;"",JF12&gt;=JQ$31,JF12&lt;&gt;""),AND(JG12&gt;=JQ$27,JG12&lt;&gt;"",JI12&gt;=JQ$31,JI12&lt;&gt;""),AND(JK12&gt;=JQ$27,JK12&lt;&gt;"",JM12&gt;=JQ$31,JM12&lt;&gt;""),AND(JN12&gt;=JQ$27,JN12&lt;&gt;"",JP12&gt;=JQ$31,JP12&lt;&gt;""),AND(KL12&gt;=KY$27,KL12&lt;&gt;"",KN12&gt;=KY$31,KN12&lt;&gt;""),AND(KO12&gt;=KY$27,KO12&lt;&gt;"",KQ12&gt;=KY$31,KQ12&lt;&gt;""),AND(KS12&gt;=KY$27,KS12&lt;&gt;"",KU12&gt;=KY$31,KU12&lt;&gt;""),AND(KV12&gt;=KY$27,KV12&lt;&gt;"",KX12&gt;=KY$31,KX12&lt;&gt;""),AND(LT12&gt;=MG$27,LT12&lt;&gt;"",LV12&gt;=MG$31,LV12&lt;&gt;""),AND(LW12&gt;=MG$27,LW12&lt;&gt;"",LY12&gt;=MG$31,LY12&lt;&gt;""),AND(MA12&gt;=MG$27,MA12&lt;&gt;"",MC12&gt;=MG$31,MC12&lt;&gt;""),AND(MD12&gt;=MG$27,MD12&lt;&gt;"",MF12&gt;=MG$31,MF12&lt;&gt;""),AND(NB12&gt;=NO$27,NB12&lt;&gt;"",ND12&gt;=NO$31,ND12&lt;&gt;""),AND(NE12&gt;=NO$27,NE12&lt;&gt;"",NG12&gt;=NO$31,NG12&lt;&gt;""),AND(NI12&gt;=NO$27,NI12&lt;&gt;"",NK12&gt;=NO$31,NK12&lt;&gt;""),AND(NL12&gt;=NO$27,NL12&lt;&gt;"",NN12&gt;=NO$31,NN12&lt;&gt;""),AND(OJ12&gt;=OW$27,OJ12&lt;&gt;"",OL12&gt;=OW$31,OL12&lt;&gt;""),AND(OM12&gt;=OW$27,OM12&lt;&gt;"",OO12&gt;=OW$31,OO12&lt;&gt;""),AND(OQ12&gt;=OW$27,OQ12&lt;&gt;"",OS12&gt;=OW$31,OS12&lt;&gt;""),AND(OT12&gt;=OW$27,OT12&lt;&gt;"",OV12&gt;=OW$31,OV12&lt;&gt;""),AND(PR12&gt;=QE$27,PR12&lt;&gt;"",PT12&gt;=QE$31,PT12&lt;&gt;""),AND(PU12&gt;=QE$27,PU12&lt;&gt;"",PW12&gt;=QE$31,PW12&lt;&gt;""),AND(PY12&gt;=QE$27,PY12&lt;&gt;"",QA12&gt;=QE$31,QA12&lt;&gt;""),AND(QB12&gt;=QE$27,QB12&lt;&gt;"",QD12&gt;=QE$31,QD12&lt;&gt;""),AND(QZ12&gt;=RM$27,QZ12&lt;&gt;"",RB12&gt;=RM$31,RB12&lt;&gt;""),AND(RC12&gt;=RM$27,RC12&lt;&gt;"",RE12&gt;=RM$31,RE12&lt;&gt;""),AND(RG12&gt;=RM$27,RG12&lt;&gt;"",RI12&gt;=RM$31,RI12&lt;&gt;""),AND(RJ12&gt;=RM$27,RJ12&lt;&gt;"",RL12&gt;=RM$31,RL12&lt;&gt;""),AND(SH12&gt;=SU$27,SH12&lt;&gt;"",SJ12&gt;=SU$31,SJ12&lt;&gt;""),AND(SK12&gt;=SU$27,SK12&lt;&gt;"",SM12&gt;=SU$31,SM12&lt;&gt;""),AND(SO12&gt;=SU$27,SO12&lt;&gt;"",SQ12&gt;=SU$31,SQ12&lt;&gt;""),AND(SR12&gt;=SU$27,SR12&lt;&gt;"",ST12&gt;=SU$31,ST12&lt;&gt;""),AND(TP12&gt;=UC$27,TP12&lt;&gt;"",TR12&gt;=UC$31,TR12&lt;&gt;""),AND(TS12&gt;=UC$27,TS12&lt;&gt;"",TU12&gt;=UC$31,TU12&lt;&gt;""),AND(TW12&gt;=UC$27,TW12&lt;&gt;"",TY12&gt;=UC$31,TYY12&lt;&gt;""),AND(TZ12&gt;=UC$27,TZ12&lt;&gt;"",UB12&gt;=UC$31,UB12&lt;&gt;""),AND(UX12&gt;=VK$27,UX12&lt;&gt;"",UZ12&gt;=VK$31,UZ12&lt;&gt;""),AND(VA12&gt;=VK$27,VA12&lt;&gt;"",VC12&gt;=VK$31,VC12&lt;&gt;""),AND(VE12&gt;=VK$27,VE12&lt;&gt;"",VG12&gt;=VK$31,VG12&lt;&gt;""),AND(VH12&gt;=VK$27,VH12&lt;&gt;"",VJ12&gt;=VK$31,VJ12&lt;&gt;""),AND(WF12&gt;=WS$27,WF12&lt;&gt;"",WH12&gt;=WS$31,WH12&lt;&gt;""),AND(WI12&gt;=WS$27,WI12&lt;&gt;"",WK12&gt;=WS$31,WK12&lt;&gt;""),AND(WM12&gt;=WS$27,WM12&lt;&gt;"",WO12&gt;=WS$31,WO12&lt;&gt;""),AND(WP12&gt;=WS$27,WP12&lt;&gt;"",WR12&gt;=WS$31,WR12&lt;&gt;"")),"P","")</f>
        <v>P</v>
      </c>
      <c r="G12" s="3" t="str">
        <f>IF(OR(AND(AQ12&gt;=AY$31,AQ12&lt;&gt;"",AN12=""),AND(AT12&gt;=AY$31,AT12&lt;&gt;"",AN12=""),AND(AX12&gt;=AY$31,AX12&lt;&gt;"",AN12=""),AND(BR12&gt;=BZ$31,BR12&lt;&gt;"",BO12=""),AND(BU12&gt;=BZ$31,BU12&lt;&gt;"",BO12=""),AND(BY12&gt;=BZ$31,BY12&lt;&gt;"",BO12=""),AND(CS12&gt;=DA$31,CS12&lt;&gt;"",CP12=""),AND(CV12&gt;=DA$31,CV12&lt;&gt;"",CP12=""),AND(CZ12&gt;=DA$31,CZ12&lt;&gt;"",CP12=""),AND(DZ12&gt;=EK$31,DZ12&lt;&gt;""),AND(EC12&gt;=EK$31,EC12&lt;&gt;""),AND(EG12&gt;=EK$31,EG12&lt;&gt;""),AND(EJ12&gt;=EK$31,EJ12&lt;&gt;""),AND(FH12&gt;=FS$31,FH12&lt;&gt;""),AND(FK12&gt;=FS$31,FK12&lt;&gt;""),AND(FO12&gt;=FS$31,FO12&lt;&gt;""),AND(FR12&gt;=FS$31,FR12&lt;&gt;""),AND(GP12&gt;=HA$31,GP12&lt;&gt;""),AND(GS12&gt;=HA$31,GS12&lt;&gt;""),AND(GW12&gt;=HA$31,GW12&lt;&gt;""),AND(GZ12&gt;=HA$31,GZ12&lt;&gt;""),AND(HX12&gt;=II$31,HX12&lt;&gt;""),AND(IA12&gt;=II$31,IA12&lt;&gt;""),AND(IE12&gt;=II$31,IE12&lt;&gt;""),AND(IH12&gt;=II$31,IH12&lt;&gt;""),AND(JF12&gt;=JQ$31,JF12&lt;&gt;""),AND(JI12&gt;=JQ$31,JI12&lt;&gt;""),AND(JM12&gt;=JQ$31,JM12&lt;&gt;""),AND(JP12&gt;=JQ$31,JP12&lt;&gt;""),AND(KN12&gt;=KY$31,KN12&lt;&gt;""),AND(KQ12&gt;=KY$31,KQ12&lt;&gt;""),AND(KU12&gt;=KY$31,KU12&lt;&gt;""),AND(KX12&gt;=KY$31,KX12&lt;&gt;""),AND(LV12&gt;=MG$31,LV12&lt;&gt;""),AND(LY12&gt;=MG$31,LY12&lt;&gt;""),AND(MC12&gt;=MG$31,MC12&lt;&gt;""),AND(MF12&gt;=MG$31,MF12&lt;&gt;""),AND(ND12&gt;=NO$31,ND12&lt;&gt;""),AND(NG12&gt;=NO$31,NG12&lt;&gt;""),AND(NK12&gt;=NO$31,NK12&lt;&gt;""),AND(NN12&gt;=NO$31,NN12&lt;&gt;""),AND(OL12&gt;=OW$31,OL12&lt;&gt;""),AND(OO12&gt;=OW$31,OO12&lt;&gt;""),AND(OS12&gt;=OW$31,OS12&lt;&gt;""),AND(OV12&gt;=OW$31,OV12&lt;&gt;""),AND(PT12&gt;=QE$31,PT12&lt;&gt;""),AND(PW12&gt;=QE$31,PW12&lt;&gt;""),AND(QA12&gt;=QE$31,QA12&lt;&gt;""),AND(QD12&gt;=QE$31,QD12&lt;&gt;""),AND(RB12&gt;=RM$31,RB12&lt;&gt;""),AND(RE12&gt;=RM$31,RE12&lt;&gt;""),AND(RI12&gt;=RM$31,RI12&lt;&gt;""),AND(RL12&gt;=RM$31,RL12&lt;&gt;""),AND(SJ12&gt;=SU$31,SJ12&lt;&gt;""),AND(SM12&gt;=SU$31,SM12&lt;&gt;""),AND(SQ12&gt;=SU$31,SQ12&lt;&gt;""),AND(ST12&gt;=SU$31,ST12&lt;&gt;""),AND(TR12&gt;=UC$31,TR12&lt;&gt;""),AND(TU12&gt;=UC$31,TU12&lt;&gt;""),AND(TY12&gt;=UC$31,TYY12&lt;&gt;""),AND(UB12&gt;=UC$31,UB12&lt;&gt;""),AND(UZ12&gt;=VK$31,UZ12&lt;&gt;""),AND(VC12&gt;=VK$31,VC12&lt;&gt;""),AND(VG12&gt;=VK$31,VG12&lt;&gt;""),AND(VJ12&gt;=VK$31,VJ12&lt;&gt;""),AND(WH12&gt;=WS$31,WH12&lt;&gt;""),AND(WK12&gt;=WS$31,WK12&lt;&gt;""),AND(WO12&gt;=WS$31,WO12&lt;&gt;""),AND(WR12&gt;=WS$31,WR12&lt;&gt;"")),"P","")</f>
        <v>P</v>
      </c>
      <c r="H12" s="36" t="str">
        <f>IF(AND(G12="P",F12=""),"No DD",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,AND(TP12&gt;=UC$30,TP12&lt;&gt;"",TR12&gt;=UC$34,TR12&lt;&gt;""),AND(TS12&gt;=UC$30,TS12&lt;&gt;"",TU12&gt;=UC$34,TU12&lt;&gt;""),AND(TW12&gt;=UC$30,TW12&lt;&gt;"",TY12&gt;=UC$354,TYY12&lt;&gt;""),AND(TZ12&gt;=UC$30,TZ12&lt;&gt;"",UB12&gt;=UC$34,UB12&lt;&gt;""),AND(UX12&gt;=VK$30,UX12&lt;&gt;"",UZ12&gt;=VK$34,UZ12&lt;&gt;""),AND(VA12&gt;=VK$30,VA12&lt;&gt;"",VC12&gt;=VK$34,VC12&lt;&gt;""),AND(VE12&gt;=VK$30,VE12&lt;&gt;"",VG12&gt;=VK$34,VG12&lt;&gt;""),AND(VH12&gt;=VK$30,VH12&lt;&gt;"",VJ12&gt;=VK$34,VJ12&lt;&gt;""),AND(WF12&gt;=WS$30,WF12&lt;&gt;"",WH12&gt;=WS$34,WH12&lt;&gt;""),AND(WI12&gt;=WS$30,WI12&lt;&gt;"",WK12&gt;=WS$34,WK12&lt;&gt;""),AND(WM12&gt;=WS$30,WM12&lt;&gt;"",WO12&gt;=WS$34,WO12&lt;&gt;""),AND(WP12&gt;=WS$30,WP12&lt;&gt;"",WR12&gt;=WS$34,WR12&lt;&gt;"")),"Merit",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,AND(TP12&gt;=UC$29,TP12&lt;&gt;"",TR12&gt;=UC$33,TR12&lt;&gt;""),AND(TS12&gt;=UC$29,TS12&lt;&gt;"",TU12&gt;=UC$33,TU12&lt;&gt;""),AND(TW12&gt;=UC$29,TW12&lt;&gt;"",TY12&gt;=UC$33,TYY12&lt;&gt;""),AND(TZ12&gt;=UC$29,TZ12&lt;&gt;"",UB12&gt;=UC$33,UB12&lt;&gt;""),AND(UX12&gt;=VK$29,UX12&lt;&gt;"",UZ12&gt;=VK$33,UZ12&lt;&gt;""),AND(VA12&gt;=VK$29,VA12&lt;&gt;"",VC12&gt;=VK$33,VC12&lt;&gt;""),AND(VE12&gt;=VK$29,VE12&lt;&gt;"",VG12&gt;=VK$33,VG12&lt;&gt;""),AND(VH12&gt;=VK$29,VH12&lt;&gt;"",VJ12&gt;=VK$33,VJ12&lt;&gt;""),AND(WF12&gt;=WS$29,WF12&lt;&gt;"",WH12&gt;=WS$33,WH12&lt;&gt;""),AND(WI12&gt;=WS$29,WI12&lt;&gt;"",WK12&gt;=WS$33,WK12&lt;&gt;""),AND(WM12&gt;=WS$29,WM12&lt;&gt;"",WO12&gt;=WS$33,WO12&lt;&gt;""),AND(WP12&gt;=WS$29,WP12&lt;&gt;"",WR12&gt;=WS$33,WR12&lt;&gt;"")),"Excellence",IF(I12="P","Worlds Team",IF(F12="P","National Team","")))))</f>
        <v>Excellence</v>
      </c>
      <c r="I12" s="3" t="str">
        <f>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,AND(TP12&gt;=UC$28,TP12&lt;&gt;"",TR12&gt;=UC$32,TR12&lt;&gt;""),AND(TS12&gt;=UC$28,TS12&lt;&gt;"",TU12&gt;=UC$32,TU12&lt;&gt;""),AND(TW12&gt;=UC$28,TW12&lt;&gt;"",TY12&gt;=UC$32,TYY12&lt;&gt;""),AND(TZ12&gt;=UC$28,TZ12&lt;&gt;"",UB12&gt;=UC$32,UB12&lt;&gt;""),AND(UX12&gt;=VK$28,UX12&lt;&gt;"",UZ12&gt;=VK$32,UZ12&lt;&gt;""),AND(VA12&gt;=VK$28,VA12&lt;&gt;"",VC12&gt;=VK$32,VC12&lt;&gt;""),AND(VE12&gt;=VK$28,VE12&lt;&gt;"",VG12&gt;=VK$32,VG12&lt;&gt;""),AND(VH12&gt;=VK$28,VH12&lt;&gt;"",VJ12&gt;=VK$32,VJ12&lt;&gt;""),AND(WF12&gt;=WS$28,WF12&lt;&gt;"",WH12&gt;=WS$32,WH12&lt;&gt;""),AND(WI12&gt;=WS$28,WI12&lt;&gt;"",WK12&gt;=WS$32,WK12&lt;&gt;""),AND(WM12&gt;=WS$28,WM12&lt;&gt;"",WO12&gt;=WS$32,WO12&lt;&gt;""),AND(WP12&gt;=WS$28,WP12&lt;&gt;"",WR12&gt;=WS$32,WR12&lt;&gt;"")),"P","")</f>
        <v>P</v>
      </c>
      <c r="J12" s="8">
        <f>IF(COUNT(AQ12,AT12,BR12,BU12,CS12,CV12)&gt;0,LARGE((AQ12,AT12,BR12,BU12,CS12,CV12),1),0)</f>
        <v>32.664999999999999</v>
      </c>
      <c r="K12" s="8" t="str">
        <f>IF(J12="","",IF(OR(J12=CS12,J12=CV12),$CA$1,IF(OR(J12=BR12,J12=BU12),$AZ$1,IF(OR(J12=AQ12,J12=AT12),$Y$1,""))))</f>
        <v>2024 3rd Domestic Trial</v>
      </c>
      <c r="L12" s="8">
        <f>IF(COUNT(AQ12,AT12,BR12,BU12,CS12,CV12)&gt;1,LARGE((AQ12,AT12,BR12,BU12,CS12,CV12),2),0)</f>
        <v>32.664999999999999</v>
      </c>
      <c r="M12" s="8" t="str">
        <f>IF(L12="","",IF(OR(L12=CS12,L12=CV12),$CA$1,IF(OR(L12=BR12,L12=BU12),$AZ$1,IF(OR(L12=AQ12,L12=AT12),$Y$1,""))))</f>
        <v>2024 3rd Domestic Trial</v>
      </c>
      <c r="N12" s="8">
        <f>IF(COUNT(AQ12,AT12,BR12,BU12,CS12,CV12)&gt;2,LARGE((AQ12,AT12,BR12,BU12,CS12,CV12),3),0)</f>
        <v>32.664999999999999</v>
      </c>
      <c r="O12" s="8" t="str">
        <f>IF(N12="","",IF(OR(N12=CS12,N12=CV12),$CA$1,IF(OR(N12=BR12,N12=BU12),$AZ$1,IF(OR(N12=AQ12,N12=AT12),$Y$1,""))))</f>
        <v>2024 3rd Domestic Trial</v>
      </c>
      <c r="P12" s="8">
        <f>IF(MAX(AX12,BY12,CZ12)&gt;0,MAX(AX12,BY12,CZ12),0)</f>
        <v>28.884999999999998</v>
      </c>
      <c r="Q12" s="8" t="str">
        <f>IF(P12="","",IF(P12=CZ12,$CA$1,IF(P12=BY12,$AZ$1,IF(P12=AX12,$Y$1,""))))</f>
        <v>2024 3rd Domestic Trial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16.2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2024 World Cup POR (July 7)</v>
      </c>
      <c r="T12" s="8">
        <f>IF(MAX(IF(AO12&gt;=$AY$27,AP12,0),IF(AR12&gt;=$AY$27,AS12,0),IF(AV12&gt;=$AY$27,AW12,0),IF(BP12&gt;=$BZ$27,BQ12,0),IF(BS12&gt;=$BZ$27,BT12,0),IF(BW12&gt;=$BZ$27,BX12,0),IF(CQ12&gt;=$DA$27,CR12,0),IF(CT12&gt;=$DA$27,CU12,0),IF(CX12&gt;=$DA$27,CY12,0),IF(DX12&gt;=$EK$27,DY12,0),IF(EA12&gt;=$EK$27,EB12,0),IF(EE12&gt;=$EK$27,EF12,0),IF(EH12&gt;=$EK$27,EI12,0),IF(FF12&gt;=$FS$27,FG12,0),IF(FI12&gt;=$FS$27,FJ12,0),IF(FM12&gt;=$FS$27,FN12,0),IF(FP12&gt;=$FS$27,FQ12,0),IF(GN12&gt;=$HA$27,GO12,0),IF(GQ12&gt;=$HA$27,GR12,0),IF(GU12&gt;=$HA$27,GV12,0),IF(GX12&gt;=$HA$27,GY12,0),IF(HV12&gt;=$II$27,HW12,0),IF(HY12&gt;=$II$27,HZ12,0),IF(IC12&gt;=$II$27,ID12,0),IF(IF12&gt;=$II$27,IG12,0),IF(JD12&gt;=$JQ$27,JE12,0),IF(JG12&gt;=$JQ$27,JH12,0),IF(JK12&gt;=$JQ$27,JL12,0),IF(JN12&gt;=$JQ$27,JO12,0),IF(KL12&gt;=$KY$27,KM12,0),IF(KO12&gt;=$KY$27,KP12,0),IF(KS12&gt;=$KY$27,KT12,0),IF(KV12&gt;=$KY$27,KW12,0),IF(LT12&gt;=$MG$27,LU12,0),IF(LW12&gt;=$MG$27,LX12,0),IF(MA12&gt;=$MG$27,MB12,0),IF(MD12&gt;=$MG$27,ME12,0),IF(NB12&gt;=$NO$27,NC12,0),IF(NE12&gt;=$NO$27,NF12,0),IF(NI12&gt;=$NO$27,NJ12,0),IF(NL12&gt;=$NO$27,NM12,0),IF(OJ12&gt;=$OW$27,OK12,0),IF(OM12&gt;=$OW$27,ON12,0),IF(OQ12&gt;=$OW$27,OR12,0),IF(OT12&gt;=$OW$27,OU12,0),IF(PR12&gt;=$QE$27,PS12,0),IF(PU12&gt;=$QE$27,PV12,0),IF(PY12&gt;=$QE$27,PZ12,0),IF(QB12&gt;=$QE$27,QC12,0),IF(QZ12&gt;=$RM$27,RA12,0),IF(RC12&gt;=$RM$27,RD12,0),IF(RG12&gt;=$RM$27,RH12,0),IF(RJ12&gt;=$RM$27,RK12,0),IF(SH12&gt;=$SU$27,SI12,0),IF(SK12&gt;=$SU$27,SL12,0),IF(SO12&gt;=$SU$27,SP12,0),IF(SR12&gt;=$SU$27,SS12,0),IF(TP12&gt;=$UC$27,TQ12,0),IF(TS12&gt;=$UC$27,TT12,0),IF(TW12&gt;=$UC$27,TX12,0),IF(TZ12&gt;=$UC$27,UA12,0),IF(UX12&gt;=$VK$27,UY12,0),IF(VA12&gt;=$VK$27,VB12,0),IF(VE12&gt;=$VK$27,VF12,0),IF(VH12&gt;=$VK$27,VI12,0),IF(WF12&gt;=$WS$27,WG12,0),IF(WI12&gt;=$WS$27,WJ12,0),IF(WM12&gt;=$WS$27,WN12,0),IF(WP12&gt;=$WS$27,WQ12,0))&gt;0,MAX(IF(AO12&gt;=$AY$27,AP12,0),IF(AR12&gt;=$AY$27,AS12,0),IF(AV12&gt;=$AY$27,AW12,0),IF(BP12&gt;=$BZ$27,BQ12,0),IF(BS12&gt;=$BZ$27,BT12,0),IF(BW12&gt;=$BZ$27,BX12,0),IF(CQ12&gt;=$DA$27,CR12,0),IF(CT12&gt;=$DA$27,CU12,0),IF(CX12&gt;=$DA$27,CY12,0),IF(DX12&gt;=$EK$27,DY12,0),IF(EA12&gt;=$EK$27,EB12,0),IF(EE12&gt;=$EK$27,EF12,0),IF(EH12&gt;=$EK$27,EI12,0),IF(FF12&gt;=$FS$27,FG12,0),IF(FI12&gt;=$FS$27,FJ12,0),IF(FM12&gt;=$FS$27,FN12,0),IF(FP12&gt;=$FS$27,FQ12,0),IF(GN12&gt;=$HA$27,GO12,0),IF(GQ12&gt;=$HA$27,GR12,0),IF(GU12&gt;=$HA$27,GV12,0),IF(GX12&gt;=$HA$27,GY12,0),IF(HV12&gt;=$II$27,HW12,0),IF(HY12&gt;=$II$27,HZ12,0),IF(IC12&gt;=$II$27,ID12,0),IF(IF12&gt;=$II$27,IG12,0),IF(JD12&gt;=$JQ$27,JE12,0),IF(JG12&gt;=$JQ$27,JH12,0),IF(JK12&gt;=$JQ$27,JL12,0),IF(JN12&gt;=$JQ$27,JO12,0),IF(KL12&gt;=$KY$27,KM12,0),IF(KO12&gt;=$KY$27,KP12,0),IF(KS12&gt;=$KY$27,KT12,0),IF(KV12&gt;=$KY$27,KW12,0),IF(LT12&gt;=$MG$27,LU12,0),IF(LW12&gt;=$MG$27,LX12,0),IF(MA12&gt;=$MG$27,MB12,0),IF(MD12&gt;=$MG$27,ME12,0),IF(NB12&gt;=$NO$27,NC12,0),IF(NE12&gt;=$NO$27,NF12,0),IF(NI12&gt;=$NO$27,NJ12,0),IF(NL12&gt;=$NO$27,NM12,0),IF(OJ12&gt;=$OW$27,OK12,0),IF(OM12&gt;=$OW$27,ON12,0),IF(OQ12&gt;=$OW$27,OR12,0),IF(OT12&gt;=$OW$27,OU12,0),IF(PR12&gt;=$QE$27,PS12,0),IF(PU12&gt;=$QE$27,PV12,0),IF(PY12&gt;=$QE$27,PZ12,0),IF(QB12&gt;=$QE$27,QC12,0),IF(QZ12&gt;=$RM$27,RA12,0),IF(RC12&gt;=$RM$27,RD12,0),IF(RG12&gt;=$RM$27,RH12,0),IF(RJ12&gt;=$RM$27,RK12,0),IF(SH12&gt;=$SU$27,SI12,0),IF(SK12&gt;=$SU$27,SL12,0),IF(SO12&gt;=$SU$27,SP12,0),IF(SR12&gt;=$SU$27,SS12,0),IF(TP12&gt;=$UC$27,TQ12,0),IF(TS12&gt;=$UC$27,TT12,0),IF(TW12&gt;=$UC$27,TX12,0),IF(TZ12&gt;=$UC$27,UA12,0),IF(UX12&gt;=$VK$27,UY12,0),IF(VA12&gt;=$VK$27,VB12,0),IF(VE12&gt;=$VK$27,VF12,0),IF(VH12&gt;=$VK$27,VI12,0),IF(WF12&gt;=$WS$27,WG12,0),IF(WI12&gt;=$WS$27,WJ12,0),IF(WM12&gt;=$WS$27,WN12,0),IF(WP12&gt;=$WS$27,WQ12,0)),0)</f>
        <v>17.309999999999999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2024 World Cup POR (July 7)</v>
      </c>
      <c r="V12" s="8">
        <f>IF(MAX(DB12,DC12)&gt;0,MAX(DB12,DC12),"")</f>
        <v>26.044999999999995</v>
      </c>
      <c r="W12" s="11" t="str">
        <f>IF(V12="","",IF(V12=DB12,"("&amp;DB$2&amp;")",IF(V12=DC12,"("&amp;DC$2&amp;")")))</f>
        <v>(Prelim)</v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>2024 World Cup POR (July 7)</v>
      </c>
      <c r="Y12" s="22">
        <v>6.65</v>
      </c>
      <c r="Z12" s="22">
        <v>3.35</v>
      </c>
      <c r="AA12" s="22">
        <v>6.9</v>
      </c>
      <c r="AB12" s="22">
        <v>6.8149999999999995</v>
      </c>
      <c r="AC12" s="22">
        <v>0</v>
      </c>
      <c r="AD12" s="22">
        <v>9.1</v>
      </c>
      <c r="AE12" s="22">
        <v>5.0999999999999996</v>
      </c>
      <c r="AF12" s="22">
        <v>9.25</v>
      </c>
      <c r="AG12" s="22">
        <v>9.2149999999999999</v>
      </c>
      <c r="AH12" s="22">
        <v>0</v>
      </c>
      <c r="AI12" s="22">
        <v>8.1</v>
      </c>
      <c r="AJ12" s="22">
        <v>4.1500000000000004</v>
      </c>
      <c r="AK12" s="22">
        <v>8.25</v>
      </c>
      <c r="AL12" s="22">
        <v>8.3849999999999998</v>
      </c>
      <c r="AM12" s="22">
        <v>0</v>
      </c>
      <c r="AN12" s="27" t="s">
        <v>53</v>
      </c>
      <c r="AO12" s="38">
        <f>IF(AA12&gt;0,AA12,"")</f>
        <v>6.9</v>
      </c>
      <c r="AP12" s="38">
        <f>IF(AB12&gt;0,AB12,"")</f>
        <v>6.8149999999999995</v>
      </c>
      <c r="AQ12" s="40">
        <f>IF(SUM(Y12:AB12)-AC12&gt;0,SUM(Y12:AB12)-AC12,"")</f>
        <v>23.714999999999996</v>
      </c>
      <c r="AR12" s="40">
        <f>IF(AF12&gt;0,AF12,"")</f>
        <v>9.25</v>
      </c>
      <c r="AS12" s="40">
        <f>IF(AG12&gt;0,AG12,"")</f>
        <v>9.2149999999999999</v>
      </c>
      <c r="AT12" s="40">
        <f>IF(SUM(AD12:AG12)-AH12&gt;0,SUM(AD12:AG12)-AH12,"")</f>
        <v>32.664999999999999</v>
      </c>
      <c r="AU12" s="40">
        <f>IF(AQ12="","",MAX(AQ12,AT12))</f>
        <v>32.664999999999999</v>
      </c>
      <c r="AV12" s="40">
        <f>IF(AK12&gt;0,AK12,"")</f>
        <v>8.25</v>
      </c>
      <c r="AW12" s="40">
        <f>IF(AL12&gt;0,AL12,"")</f>
        <v>8.3849999999999998</v>
      </c>
      <c r="AX12" s="40">
        <f>IF(SUM(AI12:AL12)-AM12&gt;0,SUM(AI12:AL12)-AM12,"")</f>
        <v>28.884999999999998</v>
      </c>
      <c r="AY12" s="40">
        <f>IF(SUM(AU12,AX12)&gt;0,SUM(AU12,AX12),"")</f>
        <v>61.55</v>
      </c>
      <c r="AZ12" s="26">
        <v>6.65</v>
      </c>
      <c r="BA12" s="26">
        <v>3.35</v>
      </c>
      <c r="BB12" s="26">
        <v>6.9</v>
      </c>
      <c r="BC12" s="26">
        <v>6.8149999999999995</v>
      </c>
      <c r="BD12" s="26">
        <v>0</v>
      </c>
      <c r="BE12" s="26">
        <v>9.1</v>
      </c>
      <c r="BF12" s="26">
        <v>5.0999999999999996</v>
      </c>
      <c r="BG12" s="26">
        <v>9.25</v>
      </c>
      <c r="BH12" s="26">
        <v>9.2149999999999999</v>
      </c>
      <c r="BI12" s="26">
        <v>0</v>
      </c>
      <c r="BJ12" s="26">
        <v>8.1</v>
      </c>
      <c r="BK12" s="26">
        <v>4.1500000000000004</v>
      </c>
      <c r="BL12" s="26">
        <v>8.25</v>
      </c>
      <c r="BM12" s="26">
        <v>8.3849999999999998</v>
      </c>
      <c r="BN12" s="26">
        <v>0</v>
      </c>
      <c r="BO12" s="28" t="s">
        <v>53</v>
      </c>
      <c r="BP12" s="39">
        <f>IF(BB12&gt;0,BB12,"")</f>
        <v>6.9</v>
      </c>
      <c r="BQ12" s="39">
        <f>IF(BC12&gt;0,BC12,"")</f>
        <v>6.8149999999999995</v>
      </c>
      <c r="BR12" s="11">
        <f>IF(SUM(AZ12:BC12)-BD12&gt;0,SUM(AZ12:BC12)-BD12,"")</f>
        <v>23.714999999999996</v>
      </c>
      <c r="BS12" s="11">
        <f>IF(BG12&gt;0,BG12,"")</f>
        <v>9.25</v>
      </c>
      <c r="BT12" s="11">
        <f>IF(BH12&gt;0,BH12,"")</f>
        <v>9.2149999999999999</v>
      </c>
      <c r="BU12" s="11">
        <f>IF(SUM(BE12:BH12)-BI12&gt;0,SUM(BE12:BH12)-BI12,"")</f>
        <v>32.664999999999999</v>
      </c>
      <c r="BV12" s="11">
        <f>IF(BR12="","",MAX(BR12,BU12))</f>
        <v>32.664999999999999</v>
      </c>
      <c r="BW12" s="11">
        <f>IF(BL12&gt;0,BL12,"")</f>
        <v>8.25</v>
      </c>
      <c r="BX12" s="11">
        <f>IF(BM12&gt;0,BM12,"")</f>
        <v>8.3849999999999998</v>
      </c>
      <c r="BY12" s="11">
        <f>IF(SUM(BJ12:BM12)-BN12&gt;0,SUM(BJ12:BM12)-BN12,"")</f>
        <v>28.884999999999998</v>
      </c>
      <c r="BZ12" s="11">
        <f>IF(SUM(BV12,BY12)&gt;0,SUM(BV12,BY12),"")</f>
        <v>61.55</v>
      </c>
      <c r="CA12" s="22">
        <v>6.65</v>
      </c>
      <c r="CB12" s="22">
        <v>3.35</v>
      </c>
      <c r="CC12" s="22">
        <v>6.9</v>
      </c>
      <c r="CD12" s="22">
        <v>6.8149999999999995</v>
      </c>
      <c r="CE12" s="22">
        <v>0</v>
      </c>
      <c r="CF12" s="22">
        <v>9.1</v>
      </c>
      <c r="CG12" s="22">
        <v>5.0999999999999996</v>
      </c>
      <c r="CH12" s="22">
        <v>9.25</v>
      </c>
      <c r="CI12" s="22">
        <v>9.2149999999999999</v>
      </c>
      <c r="CJ12" s="22">
        <v>0</v>
      </c>
      <c r="CK12" s="22">
        <v>8.1</v>
      </c>
      <c r="CL12" s="22">
        <v>4.1500000000000004</v>
      </c>
      <c r="CM12" s="22">
        <v>8.25</v>
      </c>
      <c r="CN12" s="22">
        <v>8.3849999999999998</v>
      </c>
      <c r="CO12" s="22">
        <v>0</v>
      </c>
      <c r="CP12" s="27" t="s">
        <v>53</v>
      </c>
      <c r="CQ12" s="38">
        <f>IF(CC12&gt;0,CC12,"")</f>
        <v>6.9</v>
      </c>
      <c r="CR12" s="38">
        <f>IF(CD12&gt;0,CD12,"")</f>
        <v>6.8149999999999995</v>
      </c>
      <c r="CS12" s="40">
        <f>IF(SUM(CA12:CD12)-CE12&gt;0,SUM(CA12:CD12)-CE12,"")</f>
        <v>23.714999999999996</v>
      </c>
      <c r="CT12" s="40">
        <f>IF(CH12&gt;0,CH12,"")</f>
        <v>9.25</v>
      </c>
      <c r="CU12" s="40">
        <f>IF(CI12&gt;0,CI12,"")</f>
        <v>9.2149999999999999</v>
      </c>
      <c r="CV12" s="40">
        <f>IF(SUM(CF12:CI12)-CJ12&gt;0,SUM(CF12:CI12)-CJ12,"")</f>
        <v>32.664999999999999</v>
      </c>
      <c r="CW12" s="40">
        <f>IF(CS12="","",MAX(CS12,CV12))</f>
        <v>32.664999999999999</v>
      </c>
      <c r="CX12" s="40">
        <f>IF(CM12&gt;0,CM12,"")</f>
        <v>8.25</v>
      </c>
      <c r="CY12" s="40">
        <f>IF(CN12&gt;0,CN12,"")</f>
        <v>8.3849999999999998</v>
      </c>
      <c r="CZ12" s="40">
        <f>IF(SUM(CK12:CN12)-CO12&gt;0,SUM(CK12:CN12)-CO12,"")</f>
        <v>28.884999999999998</v>
      </c>
      <c r="DA12" s="40">
        <f>IF(SUM(CW12,CZ12)&gt;0,SUM(CW12,CZ12),"")</f>
        <v>61.55</v>
      </c>
      <c r="DB12" s="51">
        <f>IF(MAX(ED12,FL12,GT12,IB12,JJ12,KR12,LZ12,NH12,OP12,PX12,RF12,SN12,TV12,VD12,WL12)-IF(N12="",0,N12)&gt;0.001,MAX(ED12,FL12,GT12,IB12,JJ12,KR12,LZ12,NH12,OP12,PX12,RF12,SN12,TV12,VD12,WL12)-IF(N12="",0,N12),"")</f>
        <v>26.044999999999995</v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>
        <v>16.2</v>
      </c>
      <c r="MI12" s="18">
        <v>9</v>
      </c>
      <c r="MJ12" s="18">
        <v>16.2</v>
      </c>
      <c r="MK12" s="18">
        <v>17.309999999999999</v>
      </c>
      <c r="ML12" s="18">
        <v>0</v>
      </c>
      <c r="MM12" s="18"/>
      <c r="MN12" s="18"/>
      <c r="MO12" s="18"/>
      <c r="MP12" s="18"/>
      <c r="MQ12" s="18"/>
      <c r="MR12" s="18">
        <v>1.6</v>
      </c>
      <c r="MS12" s="18">
        <v>1</v>
      </c>
      <c r="MT12" s="18">
        <v>2</v>
      </c>
      <c r="MU12" s="18">
        <v>1.83</v>
      </c>
      <c r="MV12" s="18">
        <v>0</v>
      </c>
      <c r="MW12" s="18"/>
      <c r="MX12" s="18"/>
      <c r="MY12" s="18"/>
      <c r="MZ12" s="18"/>
      <c r="NA12" s="18"/>
      <c r="NB12" s="11">
        <f>IF(MJ12&gt;0,MJ12,"")</f>
        <v>16.2</v>
      </c>
      <c r="NC12" s="11">
        <f>IF(MK12&gt;0,MK12,"")</f>
        <v>17.309999999999999</v>
      </c>
      <c r="ND12" s="11">
        <f>IF(SUM(MH12:MK12)-ML12&gt;0,SUM(MH12:MK12)-ML12,"")</f>
        <v>58.709999999999994</v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>
        <f>IF(MAX(ND12,NG12)&gt;0,MAX(ND12,NG12),"")</f>
        <v>58.709999999999994</v>
      </c>
      <c r="NI12" s="11">
        <f>IF(MT12&gt;0,MT12,"")</f>
        <v>2</v>
      </c>
      <c r="NJ12" s="11">
        <f>IF(MU12&gt;0,MU12,"")</f>
        <v>1.83</v>
      </c>
      <c r="NK12" s="11">
        <f>IF(SUM(MR12:MU12)-MV12&gt;0,SUM(MR12:MU12)-MV12,"")</f>
        <v>6.43</v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>
        <f>IF(SUM(NH12,NK12,NN12)&gt;0,SUM(NH12,NK12,NN12),"")</f>
        <v>65.139999999999986</v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6.65</v>
      </c>
      <c r="WU12" s="26">
        <f>IF($CP12="P",CB12,(CB12+BA12)/2)</f>
        <v>3.35</v>
      </c>
      <c r="WV12" s="26">
        <f>IF($CP12="P",CC12,(CC12+BB12)/2)</f>
        <v>6.9</v>
      </c>
      <c r="WW12" s="26">
        <f>IF($CP12="P",CD12,(CD12+BC12)/2)</f>
        <v>6.8149999999999995</v>
      </c>
      <c r="WX12" s="26">
        <f>IF($CP12="P",CE12,(CE12+BD12)/2)</f>
        <v>0</v>
      </c>
      <c r="WY12" s="26">
        <f>IF($CP12="P",CF12,(CF12+BE12)/2)</f>
        <v>9.1</v>
      </c>
      <c r="WZ12" s="26">
        <f>IF($CP12="P",CG12,(CG12+BF12)/2)</f>
        <v>5.0999999999999996</v>
      </c>
      <c r="XA12" s="26">
        <f>IF($CP12="P",CH12,(CH12+BG12)/2)</f>
        <v>9.25</v>
      </c>
      <c r="XB12" s="26">
        <f>IF($CP12="P",CI12,(CI12+BH12)/2)</f>
        <v>9.2149999999999999</v>
      </c>
      <c r="XC12" s="26">
        <f>IF($CP12="P",CJ12,(CJ12+BI12)/2)</f>
        <v>0</v>
      </c>
      <c r="XD12" s="26">
        <f>IF($CP12="P",CK12,(CK12+BJ12)/2)</f>
        <v>8.1</v>
      </c>
      <c r="XE12" s="26">
        <f>IF($CP12="P",CL12,(CL12+BK12)/2)</f>
        <v>4.1500000000000004</v>
      </c>
      <c r="XF12" s="26">
        <f>IF($CP12="P",CM12,(CM12+BL12)/2)</f>
        <v>8.25</v>
      </c>
      <c r="XG12" s="26">
        <f>IF($CP12="P",CN12,(CN12+BM12)/2)</f>
        <v>8.3849999999999998</v>
      </c>
      <c r="XH12" s="26">
        <f>IF($CP12="P",CO12,(CO12+BN12)/2)</f>
        <v>0</v>
      </c>
      <c r="XI12" s="28" t="s">
        <v>53</v>
      </c>
      <c r="XJ12" s="11">
        <f>IF(WV12&gt;0,WV12,"")</f>
        <v>6.9</v>
      </c>
      <c r="XK12" s="11">
        <f>IF(WW12&gt;0,WW12,"")</f>
        <v>6.8149999999999995</v>
      </c>
      <c r="XL12" s="11">
        <f>IF(SUM(WT12:WW12)-WX12&gt;0,SUM(WT12:WW12)-WX12,"")</f>
        <v>23.714999999999996</v>
      </c>
      <c r="XM12" s="11">
        <f>IF(XA12&gt;0,XA12,"")</f>
        <v>9.25</v>
      </c>
      <c r="XN12" s="11">
        <f>IF(XB12&gt;0,XB12,"")</f>
        <v>9.2149999999999999</v>
      </c>
      <c r="XO12" s="11">
        <f>IF(SUM(WY12:XB12)-XC12&gt;0,SUM(WY12:XB12)-XC12,"")</f>
        <v>32.664999999999999</v>
      </c>
      <c r="XP12" s="11">
        <f>IF(MAX(XL12,XO12)&gt;0,MAX(XL12,XO12),"")</f>
        <v>32.664999999999999</v>
      </c>
      <c r="XQ12" s="11">
        <f>IF(XF12&gt;0,XF12,"")</f>
        <v>8.25</v>
      </c>
      <c r="XR12" s="11">
        <f>IF(XG12&gt;0,XG12,"")</f>
        <v>8.3849999999999998</v>
      </c>
      <c r="XS12" s="11">
        <f>IF(SUM(XD12:XG12)-XH12&gt;0,SUM(XD12:XG12)-XH12,"")</f>
        <v>28.884999999999998</v>
      </c>
      <c r="XT12" s="11">
        <f>IF(SUM(XP12,XS12)&gt;0,SUM(XP12,XS12),"")</f>
        <v>61.55</v>
      </c>
    </row>
    <row r="13" spans="1:644" x14ac:dyDescent="0.2">
      <c r="A13" s="4" cm="1">
        <f t="array" ref="A13">IF(AND(H13&lt;&gt;"",H13&lt;&gt;"No DD"),SUMPRODUCT((H$4:H$25&lt;&gt;"")*(H$4:H$25&lt;&gt;"No DD")*(E$4:E$25&gt;E13))+1,IF(H13="No DD",SUMPRODUCT((H$4:H$25="No DD")*(E$4:E$25&gt;E13))+1+SUMPRODUCT((H$4:H$25&lt;&gt;"")*(H$4:H$25&lt;&gt;"No DD")),""))</f>
        <v>10</v>
      </c>
      <c r="B13" s="5" t="s">
        <v>185</v>
      </c>
      <c r="C13" s="4" t="s">
        <v>5</v>
      </c>
      <c r="D13" s="4">
        <v>2007</v>
      </c>
      <c r="E13" s="9">
        <f>SUM(J13:V13)+SUM(J13:T13)*0.0000001+SUM(J13)*0.0000000000001</f>
        <v>231.02002283800533</v>
      </c>
      <c r="F13" s="3" t="str">
        <f>IF(OR(AND(AO13&gt;=AY$27,AO13&lt;&gt;"",AQ13&gt;=AY$31,AQ13&lt;&gt;"",AN13=""),AND(AR13&gt;=AY$27,AR13&lt;&gt;"",AT13&gt;=AY$31,AT13&lt;&gt;"",AN13=""),AND(AV13&gt;=AY$27,AV13&lt;&gt;"",AX13&gt;=AY$31,AX13&lt;&gt;"",AN13=""),AND(BP13&gt;=BZ$27,BP13&lt;&gt;"",BR13&gt;=BZ$31,BR13&lt;&gt;"",BO13=""),AND(BS13&gt;=BZ$27,BS13&lt;&gt;"",BU13&gt;=BZ$31,BU13&lt;&gt;"",BO13=""),AND(BW13&gt;=BZ$27,BW13&lt;&gt;"",BY13&gt;=BZ$31,BY13&lt;&gt;"",BO13=""),AND(CQ13&gt;=DA$27,CQ13&lt;&gt;"",CS13&gt;=DA$31,CS13&lt;&gt;"",CP13=""),AND(CT13&gt;=DA$27,CT13&lt;&gt;"",CV13&gt;=DA$31,CV13&lt;&gt;"",CP13=""),AND(CX13&gt;=DA$27,CX13&lt;&gt;"",CZ13&gt;=DA$31,CZ13&lt;&gt;"",CP13=""),AND(DX13&gt;=EK$27,DX13&lt;&gt;"",DZ13&gt;=EK$31,DZ13&lt;&gt;""),AND(EA13&gt;=EK$27,EA13&lt;&gt;"",EC13&gt;=EK$31,EC13&lt;&gt;""),AND(EE13&gt;=EK$27,EE13&lt;&gt;"",EG13&gt;=EK$31,EG13&lt;&gt;""),AND(EH13&gt;=EK$27,EH13&lt;&gt;"",EJ13&gt;=EK$31,EJ13&lt;&gt;""),AND(FF13&gt;=FS$27,FF13&lt;&gt;"",FH13&gt;=FS$31,FH13&lt;&gt;""),AND(FI13&gt;=FS$27,FI13&lt;&gt;"",FK13&gt;=FS$31,FK13&lt;&gt;""),AND(FM13&gt;=FS$27,FM13&lt;&gt;"",FO13&gt;=FS$31,FO13&lt;&gt;""),AND(FP13&gt;=FS$27,FP13&lt;&gt;"",FR13&gt;=FS$31,FR13&lt;&gt;""),AND(GN13&gt;=HA$27,GN13&lt;&gt;"",GP13&gt;=HA$31,GP13&lt;&gt;""),AND(GQ13&gt;=HA$27,GQ13&lt;&gt;"",GS13&gt;=HA$31,GS13&lt;&gt;""),AND(GU13&gt;=HA$27,GU13&lt;&gt;"",GW13&gt;=HA$31,GW13&lt;&gt;""),AND(GX13&gt;=HA$27,GX13&lt;&gt;"",GZ13&gt;=HA$31,GZ13&lt;&gt;""),AND(HV13&gt;=II$27,HV13&lt;&gt;"",HX13&gt;=II$31,HX13&lt;&gt;""),AND(HY13&gt;=II$27,HY13&lt;&gt;"",IA13&gt;=II$31,IA13&lt;&gt;""),AND(IC13&gt;=II$27,IC13&lt;&gt;"",IE13&gt;=II$31,IE13&lt;&gt;""),AND(IF13&gt;=II$27,IF13&lt;&gt;"",IH13&gt;=II$31,IH13&lt;&gt;""),AND(JD13&gt;=JQ$27,JD13&lt;&gt;"",JF13&gt;=JQ$31,JF13&lt;&gt;""),AND(JG13&gt;=JQ$27,JG13&lt;&gt;"",JI13&gt;=JQ$31,JI13&lt;&gt;""),AND(JK13&gt;=JQ$27,JK13&lt;&gt;"",JM13&gt;=JQ$31,JM13&lt;&gt;""),AND(JN13&gt;=JQ$27,JN13&lt;&gt;"",JP13&gt;=JQ$31,JP13&lt;&gt;""),AND(KL13&gt;=KY$27,KL13&lt;&gt;"",KN13&gt;=KY$31,KN13&lt;&gt;""),AND(KO13&gt;=KY$27,KO13&lt;&gt;"",KQ13&gt;=KY$31,KQ13&lt;&gt;""),AND(KS13&gt;=KY$27,KS13&lt;&gt;"",KU13&gt;=KY$31,KU13&lt;&gt;""),AND(KV13&gt;=KY$27,KV13&lt;&gt;"",KX13&gt;=KY$31,KX13&lt;&gt;""),AND(LT13&gt;=MG$27,LT13&lt;&gt;"",LV13&gt;=MG$31,LV13&lt;&gt;""),AND(LW13&gt;=MG$27,LW13&lt;&gt;"",LY13&gt;=MG$31,LY13&lt;&gt;""),AND(MA13&gt;=MG$27,MA13&lt;&gt;"",MC13&gt;=MG$31,MC13&lt;&gt;""),AND(MD13&gt;=MG$27,MD13&lt;&gt;"",MF13&gt;=MG$31,MF13&lt;&gt;""),AND(NB13&gt;=NO$27,NB13&lt;&gt;"",ND13&gt;=NO$31,ND13&lt;&gt;""),AND(NE13&gt;=NO$27,NE13&lt;&gt;"",NG13&gt;=NO$31,NG13&lt;&gt;""),AND(NI13&gt;=NO$27,NI13&lt;&gt;"",NK13&gt;=NO$31,NK13&lt;&gt;""),AND(NL13&gt;=NO$27,NL13&lt;&gt;"",NN13&gt;=NO$31,NN13&lt;&gt;""),AND(OJ13&gt;=OW$27,OJ13&lt;&gt;"",OL13&gt;=OW$31,OL13&lt;&gt;""),AND(OM13&gt;=OW$27,OM13&lt;&gt;"",OO13&gt;=OW$31,OO13&lt;&gt;""),AND(OQ13&gt;=OW$27,OQ13&lt;&gt;"",OS13&gt;=OW$31,OS13&lt;&gt;""),AND(OT13&gt;=OW$27,OT13&lt;&gt;"",OV13&gt;=OW$31,OV13&lt;&gt;""),AND(PR13&gt;=QE$27,PR13&lt;&gt;"",PT13&gt;=QE$31,PT13&lt;&gt;""),AND(PU13&gt;=QE$27,PU13&lt;&gt;"",PW13&gt;=QE$31,PW13&lt;&gt;""),AND(PY13&gt;=QE$27,PY13&lt;&gt;"",QA13&gt;=QE$31,QA13&lt;&gt;""),AND(QB13&gt;=QE$27,QB13&lt;&gt;"",QD13&gt;=QE$31,QD13&lt;&gt;""),AND(QZ13&gt;=RM$27,QZ13&lt;&gt;"",RB13&gt;=RM$31,RB13&lt;&gt;""),AND(RC13&gt;=RM$27,RC13&lt;&gt;"",RE13&gt;=RM$31,RE13&lt;&gt;""),AND(RG13&gt;=RM$27,RG13&lt;&gt;"",RI13&gt;=RM$31,RI13&lt;&gt;""),AND(RJ13&gt;=RM$27,RJ13&lt;&gt;"",RL13&gt;=RM$31,RL13&lt;&gt;""),AND(SH13&gt;=SU$27,SH13&lt;&gt;"",SJ13&gt;=SU$31,SJ13&lt;&gt;""),AND(SK13&gt;=SU$27,SK13&lt;&gt;"",SM13&gt;=SU$31,SM13&lt;&gt;""),AND(SO13&gt;=SU$27,SO13&lt;&gt;"",SQ13&gt;=SU$31,SQ13&lt;&gt;""),AND(SR13&gt;=SU$27,SR13&lt;&gt;"",ST13&gt;=SU$31,ST13&lt;&gt;""),AND(TP13&gt;=UC$27,TP13&lt;&gt;"",TR13&gt;=UC$31,TR13&lt;&gt;""),AND(TS13&gt;=UC$27,TS13&lt;&gt;"",TU13&gt;=UC$31,TU13&lt;&gt;""),AND(TW13&gt;=UC$27,TW13&lt;&gt;"",TY13&gt;=UC$31,TYY13&lt;&gt;""),AND(TZ13&gt;=UC$27,TZ13&lt;&gt;"",UB13&gt;=UC$31,UB13&lt;&gt;""),AND(UX13&gt;=VK$27,UX13&lt;&gt;"",UZ13&gt;=VK$31,UZ13&lt;&gt;""),AND(VA13&gt;=VK$27,VA13&lt;&gt;"",VC13&gt;=VK$31,VC13&lt;&gt;""),AND(VE13&gt;=VK$27,VE13&lt;&gt;"",VG13&gt;=VK$31,VG13&lt;&gt;""),AND(VH13&gt;=VK$27,VH13&lt;&gt;"",VJ13&gt;=VK$31,VJ13&lt;&gt;""),AND(WF13&gt;=WS$27,WF13&lt;&gt;"",WH13&gt;=WS$31,WH13&lt;&gt;""),AND(WI13&gt;=WS$27,WI13&lt;&gt;"",WK13&gt;=WS$31,WK13&lt;&gt;""),AND(WM13&gt;=WS$27,WM13&lt;&gt;"",WO13&gt;=WS$31,WO13&lt;&gt;""),AND(WP13&gt;=WS$27,WP13&lt;&gt;"",WR13&gt;=WS$31,WR13&lt;&gt;"")),"P","")</f>
        <v/>
      </c>
      <c r="G13" s="3" t="str">
        <f>IF(OR(AND(AQ13&gt;=AY$31,AQ13&lt;&gt;"",AN13=""),AND(AT13&gt;=AY$31,AT13&lt;&gt;"",AN13=""),AND(AX13&gt;=AY$31,AX13&lt;&gt;"",AN13=""),AND(BR13&gt;=BZ$31,BR13&lt;&gt;"",BO13=""),AND(BU13&gt;=BZ$31,BU13&lt;&gt;"",BO13=""),AND(BY13&gt;=BZ$31,BY13&lt;&gt;"",BO13=""),AND(CS13&gt;=DA$31,CS13&lt;&gt;"",CP13=""),AND(CV13&gt;=DA$31,CV13&lt;&gt;"",CP13=""),AND(CZ13&gt;=DA$31,CZ13&lt;&gt;"",CP13=""),AND(DZ13&gt;=EK$31,DZ13&lt;&gt;""),AND(EC13&gt;=EK$31,EC13&lt;&gt;""),AND(EG13&gt;=EK$31,EG13&lt;&gt;""),AND(EJ13&gt;=EK$31,EJ13&lt;&gt;""),AND(FH13&gt;=FS$31,FH13&lt;&gt;""),AND(FK13&gt;=FS$31,FK13&lt;&gt;""),AND(FO13&gt;=FS$31,FO13&lt;&gt;""),AND(FR13&gt;=FS$31,FR13&lt;&gt;""),AND(GP13&gt;=HA$31,GP13&lt;&gt;""),AND(GS13&gt;=HA$31,GS13&lt;&gt;""),AND(GW13&gt;=HA$31,GW13&lt;&gt;""),AND(GZ13&gt;=HA$31,GZ13&lt;&gt;""),AND(HX13&gt;=II$31,HX13&lt;&gt;""),AND(IA13&gt;=II$31,IA13&lt;&gt;""),AND(IE13&gt;=II$31,IE13&lt;&gt;""),AND(IH13&gt;=II$31,IH13&lt;&gt;""),AND(JF13&gt;=JQ$31,JF13&lt;&gt;""),AND(JI13&gt;=JQ$31,JI13&lt;&gt;""),AND(JM13&gt;=JQ$31,JM13&lt;&gt;""),AND(JP13&gt;=JQ$31,JP13&lt;&gt;""),AND(KN13&gt;=KY$31,KN13&lt;&gt;""),AND(KQ13&gt;=KY$31,KQ13&lt;&gt;""),AND(KU13&gt;=KY$31,KU13&lt;&gt;""),AND(KX13&gt;=KY$31,KX13&lt;&gt;""),AND(LV13&gt;=MG$31,LV13&lt;&gt;""),AND(LY13&gt;=MG$31,LY13&lt;&gt;""),AND(MC13&gt;=MG$31,MC13&lt;&gt;""),AND(MF13&gt;=MG$31,MF13&lt;&gt;""),AND(ND13&gt;=NO$31,ND13&lt;&gt;""),AND(NG13&gt;=NO$31,NG13&lt;&gt;""),AND(NK13&gt;=NO$31,NK13&lt;&gt;""),AND(NN13&gt;=NO$31,NN13&lt;&gt;""),AND(OL13&gt;=OW$31,OL13&lt;&gt;""),AND(OO13&gt;=OW$31,OO13&lt;&gt;""),AND(OS13&gt;=OW$31,OS13&lt;&gt;""),AND(OV13&gt;=OW$31,OV13&lt;&gt;""),AND(PT13&gt;=QE$31,PT13&lt;&gt;""),AND(PW13&gt;=QE$31,PW13&lt;&gt;""),AND(QA13&gt;=QE$31,QA13&lt;&gt;""),AND(QD13&gt;=QE$31,QD13&lt;&gt;""),AND(RB13&gt;=RM$31,RB13&lt;&gt;""),AND(RE13&gt;=RM$31,RE13&lt;&gt;""),AND(RI13&gt;=RM$31,RI13&lt;&gt;""),AND(RL13&gt;=RM$31,RL13&lt;&gt;""),AND(SJ13&gt;=SU$31,SJ13&lt;&gt;""),AND(SM13&gt;=SU$31,SM13&lt;&gt;""),AND(SQ13&gt;=SU$31,SQ13&lt;&gt;""),AND(ST13&gt;=SU$31,ST13&lt;&gt;""),AND(TR13&gt;=UC$31,TR13&lt;&gt;""),AND(TU13&gt;=UC$31,TU13&lt;&gt;""),AND(TY13&gt;=UC$31,TYY13&lt;&gt;""),AND(UB13&gt;=UC$31,UB13&lt;&gt;""),AND(UZ13&gt;=VK$31,UZ13&lt;&gt;""),AND(VC13&gt;=VK$31,VC13&lt;&gt;""),AND(VG13&gt;=VK$31,VG13&lt;&gt;""),AND(VJ13&gt;=VK$31,VJ13&lt;&gt;""),AND(WH13&gt;=WS$31,WH13&lt;&gt;""),AND(WK13&gt;=WS$31,WK13&lt;&gt;""),AND(WO13&gt;=WS$31,WO13&lt;&gt;""),AND(WR13&gt;=WS$31,WR13&lt;&gt;"")),"P","")</f>
        <v>P</v>
      </c>
      <c r="H13" s="36" t="str">
        <f>IF(AND(G13="P",F13=""),"No DD",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,AND(TP13&gt;=UC$30,TP13&lt;&gt;"",TR13&gt;=UC$34,TR13&lt;&gt;""),AND(TS13&gt;=UC$30,TS13&lt;&gt;"",TU13&gt;=UC$34,TU13&lt;&gt;""),AND(TW13&gt;=UC$30,TW13&lt;&gt;"",TY13&gt;=UC$354,TYY13&lt;&gt;""),AND(TZ13&gt;=UC$30,TZ13&lt;&gt;"",UB13&gt;=UC$34,UB13&lt;&gt;""),AND(UX13&gt;=VK$30,UX13&lt;&gt;"",UZ13&gt;=VK$34,UZ13&lt;&gt;""),AND(VA13&gt;=VK$30,VA13&lt;&gt;"",VC13&gt;=VK$34,VC13&lt;&gt;""),AND(VE13&gt;=VK$30,VE13&lt;&gt;"",VG13&gt;=VK$34,VG13&lt;&gt;""),AND(VH13&gt;=VK$30,VH13&lt;&gt;"",VJ13&gt;=VK$34,VJ13&lt;&gt;""),AND(WF13&gt;=WS$30,WF13&lt;&gt;"",WH13&gt;=WS$34,WH13&lt;&gt;""),AND(WI13&gt;=WS$30,WI13&lt;&gt;"",WK13&gt;=WS$34,WK13&lt;&gt;""),AND(WM13&gt;=WS$30,WM13&lt;&gt;"",WO13&gt;=WS$34,WO13&lt;&gt;""),AND(WP13&gt;=WS$30,WP13&lt;&gt;"",WR13&gt;=WS$34,WR13&lt;&gt;"")),"Merit",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,AND(TP13&gt;=UC$29,TP13&lt;&gt;"",TR13&gt;=UC$33,TR13&lt;&gt;""),AND(TS13&gt;=UC$29,TS13&lt;&gt;"",TU13&gt;=UC$33,TU13&lt;&gt;""),AND(TW13&gt;=UC$29,TW13&lt;&gt;"",TY13&gt;=UC$33,TYY13&lt;&gt;""),AND(TZ13&gt;=UC$29,TZ13&lt;&gt;"",UB13&gt;=UC$33,UB13&lt;&gt;""),AND(UX13&gt;=VK$29,UX13&lt;&gt;"",UZ13&gt;=VK$33,UZ13&lt;&gt;""),AND(VA13&gt;=VK$29,VA13&lt;&gt;"",VC13&gt;=VK$33,VC13&lt;&gt;""),AND(VE13&gt;=VK$29,VE13&lt;&gt;"",VG13&gt;=VK$33,VG13&lt;&gt;""),AND(VH13&gt;=VK$29,VH13&lt;&gt;"",VJ13&gt;=VK$33,VJ13&lt;&gt;""),AND(WF13&gt;=WS$29,WF13&lt;&gt;"",WH13&gt;=WS$33,WH13&lt;&gt;""),AND(WI13&gt;=WS$29,WI13&lt;&gt;"",WK13&gt;=WS$33,WK13&lt;&gt;""),AND(WM13&gt;=WS$29,WM13&lt;&gt;"",WO13&gt;=WS$33,WO13&lt;&gt;""),AND(WP13&gt;=WS$29,WP13&lt;&gt;"",WR13&gt;=WS$33,WR13&lt;&gt;"")),"Excellence",IF(I13="P","Worlds Team",IF(F13="P","National Team","")))))</f>
        <v>No DD</v>
      </c>
      <c r="I13" s="3" t="str">
        <f>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,AND(TP13&gt;=UC$28,TP13&lt;&gt;"",TR13&gt;=UC$32,TR13&lt;&gt;""),AND(TS13&gt;=UC$28,TS13&lt;&gt;"",TU13&gt;=UC$32,TU13&lt;&gt;""),AND(TW13&gt;=UC$28,TW13&lt;&gt;"",TY13&gt;=UC$32,TYY13&lt;&gt;""),AND(TZ13&gt;=UC$28,TZ13&lt;&gt;"",UB13&gt;=UC$32,UB13&lt;&gt;""),AND(UX13&gt;=VK$28,UX13&lt;&gt;"",UZ13&gt;=VK$32,UZ13&lt;&gt;""),AND(VA13&gt;=VK$28,VA13&lt;&gt;"",VC13&gt;=VK$32,VC13&lt;&gt;""),AND(VE13&gt;=VK$28,VE13&lt;&gt;"",VG13&gt;=VK$32,VG13&lt;&gt;""),AND(VH13&gt;=VK$28,VH13&lt;&gt;"",VJ13&gt;=VK$32,VJ13&lt;&gt;""),AND(WF13&gt;=WS$28,WF13&lt;&gt;"",WH13&gt;=WS$32,WH13&lt;&gt;""),AND(WI13&gt;=WS$28,WI13&lt;&gt;"",WK13&gt;=WS$32,WK13&lt;&gt;""),AND(WM13&gt;=WS$28,WM13&lt;&gt;"",WO13&gt;=WS$32,WO13&lt;&gt;""),AND(WP13&gt;=WS$28,WP13&lt;&gt;"",WR13&gt;=WS$32,WR13&lt;&gt;"")),"P","")</f>
        <v/>
      </c>
      <c r="J13" s="8">
        <f>IF(COUNT(AQ13,AT13,BR13,BU13,CS13,CV13)&gt;0,LARGE((AQ13,AT13,BR13,BU13,CS13,CV13),1),0)</f>
        <v>53.56</v>
      </c>
      <c r="K13" s="8" t="str">
        <f>IF(J13="","",IF(OR(J13=CS13,J13=CV13),$CA$1,IF(OR(J13=BR13,J13=BU13),$AZ$1,IF(OR(J13=AQ13,J13=AT13),$Y$1,""))))</f>
        <v>2024 Nationals</v>
      </c>
      <c r="L13" s="8">
        <f>IF(COUNT(AQ13,AT13,BR13,BU13,CS13,CV13)&gt;1,LARGE((AQ13,AT13,BR13,BU13,CS13,CV13),2),0)</f>
        <v>53.5</v>
      </c>
      <c r="M13" s="8" t="str">
        <f>IF(L13="","",IF(OR(L13=CS13,L13=CV13),$CA$1,IF(OR(L13=BR13,L13=BU13),$AZ$1,IF(OR(L13=AQ13,L13=AT13),$Y$1,""))))</f>
        <v>2024 Elite Canada</v>
      </c>
      <c r="N13" s="8">
        <f>IF(COUNT(AQ13,AT13,BR13,BU13,CS13,CV13)&gt;2,LARGE((AQ13,AT13,BR13,BU13,CS13,CV13),3),0)</f>
        <v>52.739999999999995</v>
      </c>
      <c r="O13" s="8" t="str">
        <f>IF(N13="","",IF(OR(N13=CS13,N13=CV13),$CA$1,IF(OR(N13=BR13,N13=BU13),$AZ$1,IF(OR(N13=AQ13,N13=AT13),$Y$1,""))))</f>
        <v>2024 Elite Canada</v>
      </c>
      <c r="P13" s="8">
        <f>IF(MAX(AX13,BY13,CZ13)&gt;0,MAX(AX13,BY13,CZ13),0)</f>
        <v>54.58</v>
      </c>
      <c r="Q13" s="8" t="str">
        <f>IF(P13="","",IF(P13=CZ13,$CA$1,IF(P13=BY13,$AZ$1,IF(P13=AX13,$Y$1,""))))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14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2024 Elite Canada</v>
      </c>
      <c r="T13" s="8">
        <f>IF(MAX(IF(AO13&gt;=$AY$27,AP13,0),IF(AR13&gt;=$AY$27,AS13,0),IF(AV13&gt;=$AY$27,AW13,0),IF(BP13&gt;=$BZ$27,BQ13,0),IF(BS13&gt;=$BZ$27,BT13,0),IF(BW13&gt;=$BZ$27,BX13,0),IF(CQ13&gt;=$DA$27,CR13,0),IF(CT13&gt;=$DA$27,CU13,0),IF(CX13&gt;=$DA$27,CY13,0),IF(DX13&gt;=$EK$27,DY13,0),IF(EA13&gt;=$EK$27,EB13,0),IF(EE13&gt;=$EK$27,EF13,0),IF(EH13&gt;=$EK$27,EI13,0),IF(FF13&gt;=$FS$27,FG13,0),IF(FI13&gt;=$FS$27,FJ13,0),IF(FM13&gt;=$FS$27,FN13,0),IF(FP13&gt;=$FS$27,FQ13,0),IF(GN13&gt;=$HA$27,GO13,0),IF(GQ13&gt;=$HA$27,GR13,0),IF(GU13&gt;=$HA$27,GV13,0),IF(GX13&gt;=$HA$27,GY13,0),IF(HV13&gt;=$II$27,HW13,0),IF(HY13&gt;=$II$27,HZ13,0),IF(IC13&gt;=$II$27,ID13,0),IF(IF13&gt;=$II$27,IG13,0),IF(JD13&gt;=$JQ$27,JE13,0),IF(JG13&gt;=$JQ$27,JH13,0),IF(JK13&gt;=$JQ$27,JL13,0),IF(JN13&gt;=$JQ$27,JO13,0),IF(KL13&gt;=$KY$27,KM13,0),IF(KO13&gt;=$KY$27,KP13,0),IF(KS13&gt;=$KY$27,KT13,0),IF(KV13&gt;=$KY$27,KW13,0),IF(LT13&gt;=$MG$27,LU13,0),IF(LW13&gt;=$MG$27,LX13,0),IF(MA13&gt;=$MG$27,MB13,0),IF(MD13&gt;=$MG$27,ME13,0),IF(NB13&gt;=$NO$27,NC13,0),IF(NE13&gt;=$NO$27,NF13,0),IF(NI13&gt;=$NO$27,NJ13,0),IF(NL13&gt;=$NO$27,NM13,0),IF(OJ13&gt;=$OW$27,OK13,0),IF(OM13&gt;=$OW$27,ON13,0),IF(OQ13&gt;=$OW$27,OR13,0),IF(OT13&gt;=$OW$27,OU13,0),IF(PR13&gt;=$QE$27,PS13,0),IF(PU13&gt;=$QE$27,PV13,0),IF(PY13&gt;=$QE$27,PZ13,0),IF(QB13&gt;=$QE$27,QC13,0),IF(QZ13&gt;=$RM$27,RA13,0),IF(RC13&gt;=$RM$27,RD13,0),IF(RG13&gt;=$RM$27,RH13,0),IF(RJ13&gt;=$RM$27,RK13,0),IF(SH13&gt;=$SU$27,SI13,0),IF(SK13&gt;=$SU$27,SL13,0),IF(SO13&gt;=$SU$27,SP13,0),IF(SR13&gt;=$SU$27,SS13,0),IF(TP13&gt;=$UC$27,TQ13,0),IF(TS13&gt;=$UC$27,TT13,0),IF(TW13&gt;=$UC$27,TX13,0),IF(TZ13&gt;=$UC$27,UA13,0),IF(UX13&gt;=$VK$27,UY13,0),IF(VA13&gt;=$VK$27,VB13,0),IF(VE13&gt;=$VK$27,VF13,0),IF(VH13&gt;=$VK$27,VI13,0),IF(WF13&gt;=$WS$27,WG13,0),IF(WI13&gt;=$WS$27,WJ13,0),IF(WM13&gt;=$WS$27,WN13,0),IF(WP13&gt;=$WS$27,WQ13,0))&gt;0,MAX(IF(AO13&gt;=$AY$27,AP13,0),IF(AR13&gt;=$AY$27,AS13,0),IF(AV13&gt;=$AY$27,AW13,0),IF(BP13&gt;=$BZ$27,BQ13,0),IF(BS13&gt;=$BZ$27,BT13,0),IF(BW13&gt;=$BZ$27,BX13,0),IF(CQ13&gt;=$DA$27,CR13,0),IF(CT13&gt;=$DA$27,CU13,0),IF(CX13&gt;=$DA$27,CY13,0),IF(DX13&gt;=$EK$27,DY13,0),IF(EA13&gt;=$EK$27,EB13,0),IF(EE13&gt;=$EK$27,EF13,0),IF(EH13&gt;=$EK$27,EI13,0),IF(FF13&gt;=$FS$27,FG13,0),IF(FI13&gt;=$FS$27,FJ13,0),IF(FM13&gt;=$FS$27,FN13,0),IF(FP13&gt;=$FS$27,FQ13,0),IF(GN13&gt;=$HA$27,GO13,0),IF(GQ13&gt;=$HA$27,GR13,0),IF(GU13&gt;=$HA$27,GV13,0),IF(GX13&gt;=$HA$27,GY13,0),IF(HV13&gt;=$II$27,HW13,0),IF(HY13&gt;=$II$27,HZ13,0),IF(IC13&gt;=$II$27,ID13,0),IF(IF13&gt;=$II$27,IG13,0),IF(JD13&gt;=$JQ$27,JE13,0),IF(JG13&gt;=$JQ$27,JH13,0),IF(JK13&gt;=$JQ$27,JL13,0),IF(JN13&gt;=$JQ$27,JO13,0),IF(KL13&gt;=$KY$27,KM13,0),IF(KO13&gt;=$KY$27,KP13,0),IF(KS13&gt;=$KY$27,KT13,0),IF(KV13&gt;=$KY$27,KW13,0),IF(LT13&gt;=$MG$27,LU13,0),IF(LW13&gt;=$MG$27,LX13,0),IF(MA13&gt;=$MG$27,MB13,0),IF(MD13&gt;=$MG$27,ME13,0),IF(NB13&gt;=$NO$27,NC13,0),IF(NE13&gt;=$NO$27,NF13,0),IF(NI13&gt;=$NO$27,NJ13,0),IF(NL13&gt;=$NO$27,NM13,0),IF(OJ13&gt;=$OW$27,OK13,0),IF(OM13&gt;=$OW$27,ON13,0),IF(OQ13&gt;=$OW$27,OR13,0),IF(OT13&gt;=$OW$27,OU13,0),IF(PR13&gt;=$QE$27,PS13,0),IF(PU13&gt;=$QE$27,PV13,0),IF(PY13&gt;=$QE$27,PZ13,0),IF(QB13&gt;=$QE$27,QC13,0),IF(QZ13&gt;=$RM$27,RA13,0),IF(RC13&gt;=$RM$27,RD13,0),IF(RG13&gt;=$RM$27,RH13,0),IF(RJ13&gt;=$RM$27,RK13,0),IF(SH13&gt;=$SU$27,SI13,0),IF(SK13&gt;=$SU$27,SL13,0),IF(SO13&gt;=$SU$27,SP13,0),IF(SR13&gt;=$SU$27,SS13,0),IF(TP13&gt;=$UC$27,TQ13,0),IF(TS13&gt;=$UC$27,TT13,0),IF(TW13&gt;=$UC$27,TX13,0),IF(TZ13&gt;=$UC$27,UA13,0),IF(UX13&gt;=$VK$27,UY13,0),IF(VA13&gt;=$VK$27,VB13,0),IF(VE13&gt;=$VK$27,VF13,0),IF(VH13&gt;=$VK$27,VI13,0),IF(WF13&gt;=$WS$27,WG13,0),IF(WI13&gt;=$WS$27,WJ13,0),IF(WM13&gt;=$WS$27,WN13,0),IF(WP13&gt;=$WS$27,WQ13,0)),0)</f>
        <v>0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/>
      </c>
      <c r="V13" s="8">
        <f>IF(MAX(DB13,DC13)&gt;0,MAX(DB13,DC13),"")</f>
        <v>2.6400000000000006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2024 Coimbra Gym Fest (July 7)</v>
      </c>
      <c r="Y13" s="22">
        <v>15.3</v>
      </c>
      <c r="Z13" s="22">
        <v>9.1</v>
      </c>
      <c r="AA13" s="22">
        <v>13.4</v>
      </c>
      <c r="AB13" s="22">
        <v>15.04</v>
      </c>
      <c r="AC13" s="22">
        <v>0.1</v>
      </c>
      <c r="AD13" s="22">
        <v>15.1</v>
      </c>
      <c r="AE13" s="22">
        <v>9</v>
      </c>
      <c r="AF13" s="22">
        <v>14</v>
      </c>
      <c r="AG13" s="22">
        <v>15.4</v>
      </c>
      <c r="AH13" s="22">
        <v>0</v>
      </c>
      <c r="AI13" s="22">
        <v>11.1</v>
      </c>
      <c r="AJ13" s="22">
        <v>6.3</v>
      </c>
      <c r="AK13" s="22">
        <v>10.3</v>
      </c>
      <c r="AL13" s="22">
        <v>10.92</v>
      </c>
      <c r="AM13" s="22">
        <v>0</v>
      </c>
      <c r="AN13" s="27"/>
      <c r="AO13" s="38">
        <f>IF(AA13&gt;0,AA13,"")</f>
        <v>13.4</v>
      </c>
      <c r="AP13" s="38">
        <f>IF(AB13&gt;0,AB13,"")</f>
        <v>15.04</v>
      </c>
      <c r="AQ13" s="40">
        <f>IF(SUM(Y13:AB13)-AC13&gt;0,SUM(Y13:AB13)-AC13,"")</f>
        <v>52.739999999999995</v>
      </c>
      <c r="AR13" s="40">
        <f>IF(AF13&gt;0,AF13,"")</f>
        <v>14</v>
      </c>
      <c r="AS13" s="40">
        <f>IF(AG13&gt;0,AG13,"")</f>
        <v>15.4</v>
      </c>
      <c r="AT13" s="40">
        <f>IF(SUM(AD13:AG13)-AH13&gt;0,SUM(AD13:AG13)-AH13,"")</f>
        <v>53.5</v>
      </c>
      <c r="AU13" s="40">
        <f>IF(AQ13="","",MAX(AQ13,AT13))</f>
        <v>53.5</v>
      </c>
      <c r="AV13" s="40">
        <f>IF(AK13&gt;0,AK13,"")</f>
        <v>10.3</v>
      </c>
      <c r="AW13" s="40">
        <f>IF(AL13&gt;0,AL13,"")</f>
        <v>10.92</v>
      </c>
      <c r="AX13" s="40">
        <f>IF(SUM(AI13:AL13)-AM13&gt;0,SUM(AI13:AL13)-AM13,"")</f>
        <v>38.619999999999997</v>
      </c>
      <c r="AY13" s="40">
        <f>IF(SUM(AU13,AX13)&gt;0,SUM(AU13,AX13),"")</f>
        <v>92.12</v>
      </c>
      <c r="AZ13" s="26">
        <v>15.5</v>
      </c>
      <c r="BA13" s="26">
        <v>9.3000000000000007</v>
      </c>
      <c r="BB13" s="26">
        <v>13.3</v>
      </c>
      <c r="BC13" s="26">
        <v>15.66</v>
      </c>
      <c r="BD13" s="26">
        <v>0.2</v>
      </c>
      <c r="BE13" s="26">
        <v>4.0999999999999996</v>
      </c>
      <c r="BF13" s="26">
        <v>2.7</v>
      </c>
      <c r="BG13" s="26">
        <v>4.7</v>
      </c>
      <c r="BH13" s="26">
        <v>4.71</v>
      </c>
      <c r="BI13" s="26">
        <v>0</v>
      </c>
      <c r="BJ13" s="26">
        <v>16.5</v>
      </c>
      <c r="BK13" s="26">
        <v>9</v>
      </c>
      <c r="BL13" s="26">
        <v>13.4</v>
      </c>
      <c r="BM13" s="26">
        <v>15.78</v>
      </c>
      <c r="BN13" s="26">
        <v>0.1</v>
      </c>
      <c r="BO13" s="28"/>
      <c r="BP13" s="39">
        <f>IF(BB13&gt;0,BB13,"")</f>
        <v>13.3</v>
      </c>
      <c r="BQ13" s="39">
        <f>IF(BC13&gt;0,BC13,"")</f>
        <v>15.66</v>
      </c>
      <c r="BR13" s="11">
        <f>IF(SUM(AZ13:BC13)-BD13&gt;0,SUM(AZ13:BC13)-BD13,"")</f>
        <v>53.56</v>
      </c>
      <c r="BS13" s="11">
        <f>IF(BG13&gt;0,BG13,"")</f>
        <v>4.7</v>
      </c>
      <c r="BT13" s="11">
        <f>IF(BH13&gt;0,BH13,"")</f>
        <v>4.71</v>
      </c>
      <c r="BU13" s="11">
        <f>IF(SUM(BE13:BH13)-BI13&gt;0,SUM(BE13:BH13)-BI13,"")</f>
        <v>16.21</v>
      </c>
      <c r="BV13" s="11">
        <f>IF(BR13="","",MAX(BR13,BU13))</f>
        <v>53.56</v>
      </c>
      <c r="BW13" s="11">
        <f>IF(BL13&gt;0,BL13,"")</f>
        <v>13.4</v>
      </c>
      <c r="BX13" s="11">
        <f>IF(BM13&gt;0,BM13,"")</f>
        <v>15.78</v>
      </c>
      <c r="BY13" s="11">
        <f>IF(SUM(BJ13:BM13)-BN13&gt;0,SUM(BJ13:BM13)-BN13,"")</f>
        <v>54.58</v>
      </c>
      <c r="BZ13" s="11">
        <f>IF(SUM(BV13,BY13)&gt;0,SUM(BV13,BY13),"")</f>
        <v>108.14</v>
      </c>
      <c r="CA13" s="22">
        <v>11.9</v>
      </c>
      <c r="CB13" s="22">
        <v>6.2</v>
      </c>
      <c r="CC13" s="22">
        <v>10.3</v>
      </c>
      <c r="CD13" s="22">
        <v>12.19</v>
      </c>
      <c r="CE13" s="22">
        <v>0</v>
      </c>
      <c r="CF13" s="22">
        <v>15.3</v>
      </c>
      <c r="CG13" s="22">
        <v>7.9</v>
      </c>
      <c r="CH13" s="22">
        <v>13.2</v>
      </c>
      <c r="CI13" s="22">
        <v>15.51</v>
      </c>
      <c r="CJ13" s="22">
        <v>0</v>
      </c>
      <c r="CK13" s="22">
        <v>14.2</v>
      </c>
      <c r="CL13" s="22">
        <v>7.2</v>
      </c>
      <c r="CM13" s="22">
        <v>11.7</v>
      </c>
      <c r="CN13" s="22">
        <v>13.91</v>
      </c>
      <c r="CO13" s="22">
        <v>0</v>
      </c>
      <c r="CP13" s="27"/>
      <c r="CQ13" s="38">
        <f>IF(CC13&gt;0,CC13,"")</f>
        <v>10.3</v>
      </c>
      <c r="CR13" s="38">
        <f>IF(CD13&gt;0,CD13,"")</f>
        <v>12.19</v>
      </c>
      <c r="CS13" s="40">
        <f>IF(SUM(CA13:CD13)-CE13&gt;0,SUM(CA13:CD13)-CE13,"")</f>
        <v>40.590000000000003</v>
      </c>
      <c r="CT13" s="40">
        <f>IF(CH13&gt;0,CH13,"")</f>
        <v>13.2</v>
      </c>
      <c r="CU13" s="40">
        <f>IF(CI13&gt;0,CI13,"")</f>
        <v>15.51</v>
      </c>
      <c r="CV13" s="40">
        <f>IF(SUM(CF13:CI13)-CJ13&gt;0,SUM(CF13:CI13)-CJ13,"")</f>
        <v>51.910000000000004</v>
      </c>
      <c r="CW13" s="40">
        <f>IF(CS13="","",MAX(CS13,CV13))</f>
        <v>51.910000000000004</v>
      </c>
      <c r="CX13" s="40">
        <f>IF(CM13&gt;0,CM13,"")</f>
        <v>11.7</v>
      </c>
      <c r="CY13" s="40">
        <f>IF(CN13&gt;0,CN13,"")</f>
        <v>13.91</v>
      </c>
      <c r="CZ13" s="40">
        <f>IF(SUM(CK13:CN13)-CO13&gt;0,SUM(CK13:CN13)-CO13,"")</f>
        <v>47.009999999999991</v>
      </c>
      <c r="DA13" s="40">
        <f>IF(SUM(CW13,CZ13)&gt;0,SUM(CW13,CZ13),"")</f>
        <v>98.919999999999987</v>
      </c>
      <c r="DB13" s="51">
        <f>IF(MAX(ED13,FL13,GT13,IB13,JJ13,KR13,LZ13,NH13,OP13,PX13,RF13,SN13,TV13,VD13,WL13)-IF(N13="",0,N13)&gt;0.001,MAX(ED13,FL13,GT13,IB13,JJ13,KR13,LZ13,NH13,OP13,PX13,RF13,SN13,TV13,VD13,WL13)-IF(N13="",0,N13),"")</f>
        <v>2.6400000000000006</v>
      </c>
      <c r="DC13" s="51" t="str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>
        <v>1.6</v>
      </c>
      <c r="IK13" s="17">
        <v>0.9</v>
      </c>
      <c r="IL13" s="17">
        <v>2</v>
      </c>
      <c r="IM13" s="17">
        <v>1.75</v>
      </c>
      <c r="IN13" s="17">
        <v>0</v>
      </c>
      <c r="IO13" s="17">
        <v>7.6</v>
      </c>
      <c r="IP13" s="17">
        <v>4.5</v>
      </c>
      <c r="IQ13" s="17">
        <v>7</v>
      </c>
      <c r="IR13" s="17">
        <v>8.17</v>
      </c>
      <c r="IS13" s="17">
        <v>0</v>
      </c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>
        <f>IF(IL13&gt;0,IL13,"")</f>
        <v>2</v>
      </c>
      <c r="JE13" s="40">
        <f>IF(IM13&gt;0,IM13,"")</f>
        <v>1.75</v>
      </c>
      <c r="JF13" s="40">
        <f>IF(SUM(IJ13:IM13)-IN13&gt;0,SUM(IJ13:IM13)-IN13,"")</f>
        <v>6.25</v>
      </c>
      <c r="JG13" s="40">
        <f>IF(IQ13&gt;0,IQ13,"")</f>
        <v>7</v>
      </c>
      <c r="JH13" s="40">
        <f>IF(IR13&gt;0,IR13,"")</f>
        <v>8.17</v>
      </c>
      <c r="JI13" s="40">
        <f>IF(SUM(IO13:IR13)-IS13&gt;0,SUM(IO13:IR13)-IS13,"")</f>
        <v>27.270000000000003</v>
      </c>
      <c r="JJ13" s="40">
        <f>IF(MAX(JF13,JI13)&gt;0,MAX(JF13,JI13),"")</f>
        <v>27.270000000000003</v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>
        <f>IF(SUM(JJ13,JM13,JP13)&gt;0,SUM(JJ13,JM13,JP13),"")</f>
        <v>27.270000000000003</v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>
        <v>15.5</v>
      </c>
      <c r="LA13" s="17">
        <v>9.8000000000000007</v>
      </c>
      <c r="LB13" s="17">
        <v>14</v>
      </c>
      <c r="LC13" s="17">
        <v>16.079999999999998</v>
      </c>
      <c r="LD13" s="17">
        <v>0</v>
      </c>
      <c r="LE13" s="17">
        <v>12.1</v>
      </c>
      <c r="LF13" s="17">
        <v>7</v>
      </c>
      <c r="LG13" s="17">
        <v>9.6999999999999993</v>
      </c>
      <c r="LH13" s="17">
        <v>13.08</v>
      </c>
      <c r="LI13" s="17">
        <v>0</v>
      </c>
      <c r="LJ13" s="17">
        <v>10.3</v>
      </c>
      <c r="LK13" s="17">
        <v>6.2</v>
      </c>
      <c r="LL13" s="17">
        <v>10.3</v>
      </c>
      <c r="LM13" s="17">
        <v>11.26</v>
      </c>
      <c r="LN13" s="17">
        <v>0</v>
      </c>
      <c r="LO13" s="17"/>
      <c r="LP13" s="17"/>
      <c r="LQ13" s="17"/>
      <c r="LR13" s="17"/>
      <c r="LS13" s="17"/>
      <c r="LT13" s="40">
        <f>IF(LB13&gt;0,LB13,"")</f>
        <v>14</v>
      </c>
      <c r="LU13" s="40">
        <f>IF(LC13&gt;0,LC13,"")</f>
        <v>16.079999999999998</v>
      </c>
      <c r="LV13" s="40">
        <f>IF(SUM(KZ13:LC13)-LD13&gt;0,SUM(KZ13:LC13)-LD13,"")</f>
        <v>55.379999999999995</v>
      </c>
      <c r="LW13" s="40">
        <f>IF(LG13&gt;0,LG13,"")</f>
        <v>9.6999999999999993</v>
      </c>
      <c r="LX13" s="40">
        <f>IF(LH13&gt;0,LH13,"")</f>
        <v>13.08</v>
      </c>
      <c r="LY13" s="40">
        <f>IF(SUM(LE13:LH13)-LI13&gt;0,SUM(LE13:LH13)-LI13,"")</f>
        <v>41.88</v>
      </c>
      <c r="LZ13" s="40">
        <f>IF(MAX(LV13,LY13)&gt;0,MAX(LV13,LY13),"")</f>
        <v>55.379999999999995</v>
      </c>
      <c r="MA13" s="40">
        <f>IF(LL13&gt;0,LL13,"")</f>
        <v>10.3</v>
      </c>
      <c r="MB13" s="40">
        <f>IF(LM13&gt;0,LM13,"")</f>
        <v>11.26</v>
      </c>
      <c r="MC13" s="40">
        <f>IF(SUM(LJ13:LM13)-LN13&gt;0,SUM(LJ13:LM13)-LN13,"")</f>
        <v>38.06</v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>
        <f>IF(SUM(LZ13,MC13,MF13)&gt;0,SUM(LZ13,MC13,MF13),"")</f>
        <v>93.44</v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13.7</v>
      </c>
      <c r="WU13" s="26">
        <f>IF($CP13="P",CB13,(CB13+BA13)/2)</f>
        <v>7.75</v>
      </c>
      <c r="WV13" s="26">
        <f>IF($CP13="P",CC13,(CC13+BB13)/2)</f>
        <v>11.8</v>
      </c>
      <c r="WW13" s="26">
        <f>IF($CP13="P",CD13,(CD13+BC13)/2)</f>
        <v>13.925000000000001</v>
      </c>
      <c r="WX13" s="26">
        <f>IF($CP13="P",CE13,(CE13+BD13)/2)</f>
        <v>0.1</v>
      </c>
      <c r="WY13" s="26">
        <f>IF($CP13="P",CF13,(CF13+BE13)/2)</f>
        <v>9.6999999999999993</v>
      </c>
      <c r="WZ13" s="26">
        <f>IF($CP13="P",CG13,(CG13+BF13)/2)</f>
        <v>5.3000000000000007</v>
      </c>
      <c r="XA13" s="26">
        <f>IF($CP13="P",CH13,(CH13+BG13)/2)</f>
        <v>8.9499999999999993</v>
      </c>
      <c r="XB13" s="26">
        <f>IF($CP13="P",CI13,(CI13+BH13)/2)</f>
        <v>10.11</v>
      </c>
      <c r="XC13" s="26">
        <f>IF($CP13="P",CJ13,(CJ13+BI13)/2)</f>
        <v>0</v>
      </c>
      <c r="XD13" s="26">
        <f>IF($CP13="P",CK13,(CK13+BJ13)/2)</f>
        <v>15.35</v>
      </c>
      <c r="XE13" s="26">
        <f>IF($CP13="P",CL13,(CL13+BK13)/2)</f>
        <v>8.1</v>
      </c>
      <c r="XF13" s="26">
        <f>IF($CP13="P",CM13,(CM13+BL13)/2)</f>
        <v>12.55</v>
      </c>
      <c r="XG13" s="26">
        <f>IF($CP13="P",CN13,(CN13+BM13)/2)</f>
        <v>14.844999999999999</v>
      </c>
      <c r="XH13" s="26">
        <f>IF($CP13="P",CO13,(CO13+BN13)/2)</f>
        <v>0.05</v>
      </c>
      <c r="XI13" s="28" t="s">
        <v>53</v>
      </c>
      <c r="XJ13" s="11">
        <f>IF(WV13&gt;0,WV13,"")</f>
        <v>11.8</v>
      </c>
      <c r="XK13" s="11">
        <f>IF(WW13&gt;0,WW13,"")</f>
        <v>13.925000000000001</v>
      </c>
      <c r="XL13" s="11">
        <f>IF(SUM(WT13:WW13)-WX13&gt;0,SUM(WT13:WW13)-WX13,"")</f>
        <v>47.074999999999996</v>
      </c>
      <c r="XM13" s="11">
        <f>IF(XA13&gt;0,XA13,"")</f>
        <v>8.9499999999999993</v>
      </c>
      <c r="XN13" s="11">
        <f>IF(XB13&gt;0,XB13,"")</f>
        <v>10.11</v>
      </c>
      <c r="XO13" s="11">
        <f>IF(SUM(WY13:XB13)-XC13&gt;0,SUM(WY13:XB13)-XC13,"")</f>
        <v>34.06</v>
      </c>
      <c r="XP13" s="11">
        <f>IF(MAX(XL13,XO13)&gt;0,MAX(XL13,XO13),"")</f>
        <v>47.074999999999996</v>
      </c>
      <c r="XQ13" s="11">
        <f>IF(XF13&gt;0,XF13,"")</f>
        <v>12.55</v>
      </c>
      <c r="XR13" s="11">
        <f>IF(XG13&gt;0,XG13,"")</f>
        <v>14.844999999999999</v>
      </c>
      <c r="XS13" s="11">
        <f>IF(SUM(XD13:XG13)-XH13&gt;0,SUM(XD13:XG13)-XH13,"")</f>
        <v>50.795000000000002</v>
      </c>
      <c r="XT13" s="11">
        <f>IF(SUM(XP13,XS13)&gt;0,SUM(XP13,XS13),"")</f>
        <v>97.87</v>
      </c>
    </row>
    <row r="14" spans="1:644" x14ac:dyDescent="0.2">
      <c r="A14" s="4" cm="1">
        <f t="array" ref="A14">IF(AND(H14&lt;&gt;"",H14&lt;&gt;"No DD"),SUMPRODUCT((H$4:H$25&lt;&gt;"")*(H$4:H$25&lt;&gt;"No DD")*(E$4:E$25&gt;E14))+1,IF(H14="No DD",SUMPRODUCT((H$4:H$25="No DD")*(E$4:E$25&gt;E14))+1+SUMPRODUCT((H$4:H$25&lt;&gt;"")*(H$4:H$25&lt;&gt;"No DD")),""))</f>
        <v>11</v>
      </c>
      <c r="B14" s="5" t="s">
        <v>159</v>
      </c>
      <c r="C14" s="4" t="s">
        <v>7</v>
      </c>
      <c r="D14" s="4">
        <v>2006</v>
      </c>
      <c r="E14" s="9">
        <f>SUM(J14:V14)+SUM(J14:T14)*0.0000001+SUM(J14)*0.0000000000001</f>
        <v>227.44002255000538</v>
      </c>
      <c r="F14" s="3" t="str">
        <f>IF(OR(AND(AO14&gt;=AY$27,AO14&lt;&gt;"",AQ14&gt;=AY$31,AQ14&lt;&gt;"",AN14=""),AND(AR14&gt;=AY$27,AR14&lt;&gt;"",AT14&gt;=AY$31,AT14&lt;&gt;"",AN14=""),AND(AV14&gt;=AY$27,AV14&lt;&gt;"",AX14&gt;=AY$31,AX14&lt;&gt;"",AN14=""),AND(BP14&gt;=BZ$27,BP14&lt;&gt;"",BR14&gt;=BZ$31,BR14&lt;&gt;"",BO14=""),AND(BS14&gt;=BZ$27,BS14&lt;&gt;"",BU14&gt;=BZ$31,BU14&lt;&gt;"",BO14=""),AND(BW14&gt;=BZ$27,BW14&lt;&gt;"",BY14&gt;=BZ$31,BY14&lt;&gt;"",BO14=""),AND(CQ14&gt;=DA$27,CQ14&lt;&gt;"",CS14&gt;=DA$31,CS14&lt;&gt;"",CP14=""),AND(CT14&gt;=DA$27,CT14&lt;&gt;"",CV14&gt;=DA$31,CV14&lt;&gt;"",CP14=""),AND(CX14&gt;=DA$27,CX14&lt;&gt;"",CZ14&gt;=DA$31,CZ14&lt;&gt;"",CP14=""),AND(DX14&gt;=EK$27,DX14&lt;&gt;"",DZ14&gt;=EK$31,DZ14&lt;&gt;""),AND(EA14&gt;=EK$27,EA14&lt;&gt;"",EC14&gt;=EK$31,EC14&lt;&gt;""),AND(EE14&gt;=EK$27,EE14&lt;&gt;"",EG14&gt;=EK$31,EG14&lt;&gt;""),AND(EH14&gt;=EK$27,EH14&lt;&gt;"",EJ14&gt;=EK$31,EJ14&lt;&gt;""),AND(FF14&gt;=FS$27,FF14&lt;&gt;"",FH14&gt;=FS$31,FH14&lt;&gt;""),AND(FI14&gt;=FS$27,FI14&lt;&gt;"",FK14&gt;=FS$31,FK14&lt;&gt;""),AND(FM14&gt;=FS$27,FM14&lt;&gt;"",FO14&gt;=FS$31,FO14&lt;&gt;""),AND(FP14&gt;=FS$27,FP14&lt;&gt;"",FR14&gt;=FS$31,FR14&lt;&gt;""),AND(GN14&gt;=HA$27,GN14&lt;&gt;"",GP14&gt;=HA$31,GP14&lt;&gt;""),AND(GQ14&gt;=HA$27,GQ14&lt;&gt;"",GS14&gt;=HA$31,GS14&lt;&gt;""),AND(GU14&gt;=HA$27,GU14&lt;&gt;"",GW14&gt;=HA$31,GW14&lt;&gt;""),AND(GX14&gt;=HA$27,GX14&lt;&gt;"",GZ14&gt;=HA$31,GZ14&lt;&gt;""),AND(HV14&gt;=II$27,HV14&lt;&gt;"",HX14&gt;=II$31,HX14&lt;&gt;""),AND(HY14&gt;=II$27,HY14&lt;&gt;"",IA14&gt;=II$31,IA14&lt;&gt;""),AND(IC14&gt;=II$27,IC14&lt;&gt;"",IE14&gt;=II$31,IE14&lt;&gt;""),AND(IF14&gt;=II$27,IF14&lt;&gt;"",IH14&gt;=II$31,IH14&lt;&gt;""),AND(JD14&gt;=JQ$27,JD14&lt;&gt;"",JF14&gt;=JQ$31,JF14&lt;&gt;""),AND(JG14&gt;=JQ$27,JG14&lt;&gt;"",JI14&gt;=JQ$31,JI14&lt;&gt;""),AND(JK14&gt;=JQ$27,JK14&lt;&gt;"",JM14&gt;=JQ$31,JM14&lt;&gt;""),AND(JN14&gt;=JQ$27,JN14&lt;&gt;"",JP14&gt;=JQ$31,JP14&lt;&gt;""),AND(KL14&gt;=KY$27,KL14&lt;&gt;"",KN14&gt;=KY$31,KN14&lt;&gt;""),AND(KO14&gt;=KY$27,KO14&lt;&gt;"",KQ14&gt;=KY$31,KQ14&lt;&gt;""),AND(KS14&gt;=KY$27,KS14&lt;&gt;"",KU14&gt;=KY$31,KU14&lt;&gt;""),AND(KV14&gt;=KY$27,KV14&lt;&gt;"",KX14&gt;=KY$31,KX14&lt;&gt;""),AND(LT14&gt;=MG$27,LT14&lt;&gt;"",LV14&gt;=MG$31,LV14&lt;&gt;""),AND(LW14&gt;=MG$27,LW14&lt;&gt;"",LY14&gt;=MG$31,LY14&lt;&gt;""),AND(MA14&gt;=MG$27,MA14&lt;&gt;"",MC14&gt;=MG$31,MC14&lt;&gt;""),AND(MD14&gt;=MG$27,MD14&lt;&gt;"",MF14&gt;=MG$31,MF14&lt;&gt;""),AND(NB14&gt;=NO$27,NB14&lt;&gt;"",ND14&gt;=NO$31,ND14&lt;&gt;""),AND(NE14&gt;=NO$27,NE14&lt;&gt;"",NG14&gt;=NO$31,NG14&lt;&gt;""),AND(NI14&gt;=NO$27,NI14&lt;&gt;"",NK14&gt;=NO$31,NK14&lt;&gt;""),AND(NL14&gt;=NO$27,NL14&lt;&gt;"",NN14&gt;=NO$31,NN14&lt;&gt;""),AND(OJ14&gt;=OW$27,OJ14&lt;&gt;"",OL14&gt;=OW$31,OL14&lt;&gt;""),AND(OM14&gt;=OW$27,OM14&lt;&gt;"",OO14&gt;=OW$31,OO14&lt;&gt;""),AND(OQ14&gt;=OW$27,OQ14&lt;&gt;"",OS14&gt;=OW$31,OS14&lt;&gt;""),AND(OT14&gt;=OW$27,OT14&lt;&gt;"",OV14&gt;=OW$31,OV14&lt;&gt;""),AND(PR14&gt;=QE$27,PR14&lt;&gt;"",PT14&gt;=QE$31,PT14&lt;&gt;""),AND(PU14&gt;=QE$27,PU14&lt;&gt;"",PW14&gt;=QE$31,PW14&lt;&gt;""),AND(PY14&gt;=QE$27,PY14&lt;&gt;"",QA14&gt;=QE$31,QA14&lt;&gt;""),AND(QB14&gt;=QE$27,QB14&lt;&gt;"",QD14&gt;=QE$31,QD14&lt;&gt;""),AND(QZ14&gt;=RM$27,QZ14&lt;&gt;"",RB14&gt;=RM$31,RB14&lt;&gt;""),AND(RC14&gt;=RM$27,RC14&lt;&gt;"",RE14&gt;=RM$31,RE14&lt;&gt;""),AND(RG14&gt;=RM$27,RG14&lt;&gt;"",RI14&gt;=RM$31,RI14&lt;&gt;""),AND(RJ14&gt;=RM$27,RJ14&lt;&gt;"",RL14&gt;=RM$31,RL14&lt;&gt;""),AND(SH14&gt;=SU$27,SH14&lt;&gt;"",SJ14&gt;=SU$31,SJ14&lt;&gt;""),AND(SK14&gt;=SU$27,SK14&lt;&gt;"",SM14&gt;=SU$31,SM14&lt;&gt;""),AND(SO14&gt;=SU$27,SO14&lt;&gt;"",SQ14&gt;=SU$31,SQ14&lt;&gt;""),AND(SR14&gt;=SU$27,SR14&lt;&gt;"",ST14&gt;=SU$31,ST14&lt;&gt;""),AND(TP14&gt;=UC$27,TP14&lt;&gt;"",TR14&gt;=UC$31,TR14&lt;&gt;""),AND(TS14&gt;=UC$27,TS14&lt;&gt;"",TU14&gt;=UC$31,TU14&lt;&gt;""),AND(TW14&gt;=UC$27,TW14&lt;&gt;"",TY14&gt;=UC$31,TYY14&lt;&gt;""),AND(TZ14&gt;=UC$27,TZ14&lt;&gt;"",UB14&gt;=UC$31,UB14&lt;&gt;""),AND(UX14&gt;=VK$27,UX14&lt;&gt;"",UZ14&gt;=VK$31,UZ14&lt;&gt;""),AND(VA14&gt;=VK$27,VA14&lt;&gt;"",VC14&gt;=VK$31,VC14&lt;&gt;""),AND(VE14&gt;=VK$27,VE14&lt;&gt;"",VG14&gt;=VK$31,VG14&lt;&gt;""),AND(VH14&gt;=VK$27,VH14&lt;&gt;"",VJ14&gt;=VK$31,VJ14&lt;&gt;""),AND(WF14&gt;=WS$27,WF14&lt;&gt;"",WH14&gt;=WS$31,WH14&lt;&gt;""),AND(WI14&gt;=WS$27,WI14&lt;&gt;"",WK14&gt;=WS$31,WK14&lt;&gt;""),AND(WM14&gt;=WS$27,WM14&lt;&gt;"",WO14&gt;=WS$31,WO14&lt;&gt;""),AND(WP14&gt;=WS$27,WP14&lt;&gt;"",WR14&gt;=WS$31,WR14&lt;&gt;"")),"P","")</f>
        <v/>
      </c>
      <c r="G14" s="3" t="str">
        <f>IF(OR(AND(AQ14&gt;=AY$31,AQ14&lt;&gt;"",AN14=""),AND(AT14&gt;=AY$31,AT14&lt;&gt;"",AN14=""),AND(AX14&gt;=AY$31,AX14&lt;&gt;"",AN14=""),AND(BR14&gt;=BZ$31,BR14&lt;&gt;"",BO14=""),AND(BU14&gt;=BZ$31,BU14&lt;&gt;"",BO14=""),AND(BY14&gt;=BZ$31,BY14&lt;&gt;"",BO14=""),AND(CS14&gt;=DA$31,CS14&lt;&gt;"",CP14=""),AND(CV14&gt;=DA$31,CV14&lt;&gt;"",CP14=""),AND(CZ14&gt;=DA$31,CZ14&lt;&gt;"",CP14=""),AND(DZ14&gt;=EK$31,DZ14&lt;&gt;""),AND(EC14&gt;=EK$31,EC14&lt;&gt;""),AND(EG14&gt;=EK$31,EG14&lt;&gt;""),AND(EJ14&gt;=EK$31,EJ14&lt;&gt;""),AND(FH14&gt;=FS$31,FH14&lt;&gt;""),AND(FK14&gt;=FS$31,FK14&lt;&gt;""),AND(FO14&gt;=FS$31,FO14&lt;&gt;""),AND(FR14&gt;=FS$31,FR14&lt;&gt;""),AND(GP14&gt;=HA$31,GP14&lt;&gt;""),AND(GS14&gt;=HA$31,GS14&lt;&gt;""),AND(GW14&gt;=HA$31,GW14&lt;&gt;""),AND(GZ14&gt;=HA$31,GZ14&lt;&gt;""),AND(HX14&gt;=II$31,HX14&lt;&gt;""),AND(IA14&gt;=II$31,IA14&lt;&gt;""),AND(IE14&gt;=II$31,IE14&lt;&gt;""),AND(IH14&gt;=II$31,IH14&lt;&gt;""),AND(JF14&gt;=JQ$31,JF14&lt;&gt;""),AND(JI14&gt;=JQ$31,JI14&lt;&gt;""),AND(JM14&gt;=JQ$31,JM14&lt;&gt;""),AND(JP14&gt;=JQ$31,JP14&lt;&gt;""),AND(KN14&gt;=KY$31,KN14&lt;&gt;""),AND(KQ14&gt;=KY$31,KQ14&lt;&gt;""),AND(KU14&gt;=KY$31,KU14&lt;&gt;""),AND(KX14&gt;=KY$31,KX14&lt;&gt;""),AND(LV14&gt;=MG$31,LV14&lt;&gt;""),AND(LY14&gt;=MG$31,LY14&lt;&gt;""),AND(MC14&gt;=MG$31,MC14&lt;&gt;""),AND(MF14&gt;=MG$31,MF14&lt;&gt;""),AND(ND14&gt;=NO$31,ND14&lt;&gt;""),AND(NG14&gt;=NO$31,NG14&lt;&gt;""),AND(NK14&gt;=NO$31,NK14&lt;&gt;""),AND(NN14&gt;=NO$31,NN14&lt;&gt;""),AND(OL14&gt;=OW$31,OL14&lt;&gt;""),AND(OO14&gt;=OW$31,OO14&lt;&gt;""),AND(OS14&gt;=OW$31,OS14&lt;&gt;""),AND(OV14&gt;=OW$31,OV14&lt;&gt;""),AND(PT14&gt;=QE$31,PT14&lt;&gt;""),AND(PW14&gt;=QE$31,PW14&lt;&gt;""),AND(QA14&gt;=QE$31,QA14&lt;&gt;""),AND(QD14&gt;=QE$31,QD14&lt;&gt;""),AND(RB14&gt;=RM$31,RB14&lt;&gt;""),AND(RE14&gt;=RM$31,RE14&lt;&gt;""),AND(RI14&gt;=RM$31,RI14&lt;&gt;""),AND(RL14&gt;=RM$31,RL14&lt;&gt;""),AND(SJ14&gt;=SU$31,SJ14&lt;&gt;""),AND(SM14&gt;=SU$31,SM14&lt;&gt;""),AND(SQ14&gt;=SU$31,SQ14&lt;&gt;""),AND(ST14&gt;=SU$31,ST14&lt;&gt;""),AND(TR14&gt;=UC$31,TR14&lt;&gt;""),AND(TU14&gt;=UC$31,TU14&lt;&gt;""),AND(TY14&gt;=UC$31,TYY14&lt;&gt;""),AND(UB14&gt;=UC$31,UB14&lt;&gt;""),AND(UZ14&gt;=VK$31,UZ14&lt;&gt;""),AND(VC14&gt;=VK$31,VC14&lt;&gt;""),AND(VG14&gt;=VK$31,VG14&lt;&gt;""),AND(VJ14&gt;=VK$31,VJ14&lt;&gt;""),AND(WH14&gt;=WS$31,WH14&lt;&gt;""),AND(WK14&gt;=WS$31,WK14&lt;&gt;""),AND(WO14&gt;=WS$31,WO14&lt;&gt;""),AND(WR14&gt;=WS$31,WR14&lt;&gt;"")),"P","")</f>
        <v>P</v>
      </c>
      <c r="H14" s="36" t="str">
        <f>IF(AND(G14="P",F14=""),"No DD",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,AND(TP14&gt;=UC$30,TP14&lt;&gt;"",TR14&gt;=UC$34,TR14&lt;&gt;""),AND(TS14&gt;=UC$30,TS14&lt;&gt;"",TU14&gt;=UC$34,TU14&lt;&gt;""),AND(TW14&gt;=UC$30,TW14&lt;&gt;"",TY14&gt;=UC$354,TYY14&lt;&gt;""),AND(TZ14&gt;=UC$30,TZ14&lt;&gt;"",UB14&gt;=UC$34,UB14&lt;&gt;""),AND(UX14&gt;=VK$30,UX14&lt;&gt;"",UZ14&gt;=VK$34,UZ14&lt;&gt;""),AND(VA14&gt;=VK$30,VA14&lt;&gt;"",VC14&gt;=VK$34,VC14&lt;&gt;""),AND(VE14&gt;=VK$30,VE14&lt;&gt;"",VG14&gt;=VK$34,VG14&lt;&gt;""),AND(VH14&gt;=VK$30,VH14&lt;&gt;"",VJ14&gt;=VK$34,VJ14&lt;&gt;""),AND(WF14&gt;=WS$30,WF14&lt;&gt;"",WH14&gt;=WS$34,WH14&lt;&gt;""),AND(WI14&gt;=WS$30,WI14&lt;&gt;"",WK14&gt;=WS$34,WK14&lt;&gt;""),AND(WM14&gt;=WS$30,WM14&lt;&gt;"",WO14&gt;=WS$34,WO14&lt;&gt;""),AND(WP14&gt;=WS$30,WP14&lt;&gt;"",WR14&gt;=WS$34,WR14&lt;&gt;"")),"Merit",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,AND(TP14&gt;=UC$29,TP14&lt;&gt;"",TR14&gt;=UC$33,TR14&lt;&gt;""),AND(TS14&gt;=UC$29,TS14&lt;&gt;"",TU14&gt;=UC$33,TU14&lt;&gt;""),AND(TW14&gt;=UC$29,TW14&lt;&gt;"",TY14&gt;=UC$33,TYY14&lt;&gt;""),AND(TZ14&gt;=UC$29,TZ14&lt;&gt;"",UB14&gt;=UC$33,UB14&lt;&gt;""),AND(UX14&gt;=VK$29,UX14&lt;&gt;"",UZ14&gt;=VK$33,UZ14&lt;&gt;""),AND(VA14&gt;=VK$29,VA14&lt;&gt;"",VC14&gt;=VK$33,VC14&lt;&gt;""),AND(VE14&gt;=VK$29,VE14&lt;&gt;"",VG14&gt;=VK$33,VG14&lt;&gt;""),AND(VH14&gt;=VK$29,VH14&lt;&gt;"",VJ14&gt;=VK$33,VJ14&lt;&gt;""),AND(WF14&gt;=WS$29,WF14&lt;&gt;"",WH14&gt;=WS$33,WH14&lt;&gt;""),AND(WI14&gt;=WS$29,WI14&lt;&gt;"",WK14&gt;=WS$33,WK14&lt;&gt;""),AND(WM14&gt;=WS$29,WM14&lt;&gt;"",WO14&gt;=WS$33,WO14&lt;&gt;""),AND(WP14&gt;=WS$29,WP14&lt;&gt;"",WR14&gt;=WS$33,WR14&lt;&gt;"")),"Excellence",IF(I14="P","Worlds Team",IF(F14="P","National Team","")))))</f>
        <v>No DD</v>
      </c>
      <c r="I14" s="3" t="str">
        <f>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,AND(TP14&gt;=UC$28,TP14&lt;&gt;"",TR14&gt;=UC$32,TR14&lt;&gt;""),AND(TS14&gt;=UC$28,TS14&lt;&gt;"",TU14&gt;=UC$32,TU14&lt;&gt;""),AND(TW14&gt;=UC$28,TW14&lt;&gt;"",TY14&gt;=UC$32,TYY14&lt;&gt;""),AND(TZ14&gt;=UC$28,TZ14&lt;&gt;"",UB14&gt;=UC$32,UB14&lt;&gt;""),AND(UX14&gt;=VK$28,UX14&lt;&gt;"",UZ14&gt;=VK$32,UZ14&lt;&gt;""),AND(VA14&gt;=VK$28,VA14&lt;&gt;"",VC14&gt;=VK$32,VC14&lt;&gt;""),AND(VE14&gt;=VK$28,VE14&lt;&gt;"",VG14&gt;=VK$32,VG14&lt;&gt;""),AND(VH14&gt;=VK$28,VH14&lt;&gt;"",VJ14&gt;=VK$32,VJ14&lt;&gt;""),AND(WF14&gt;=WS$28,WF14&lt;&gt;"",WH14&gt;=WS$32,WH14&lt;&gt;""),AND(WI14&gt;=WS$28,WI14&lt;&gt;"",WK14&gt;=WS$32,WK14&lt;&gt;""),AND(WM14&gt;=WS$28,WM14&lt;&gt;"",WO14&gt;=WS$32,WO14&lt;&gt;""),AND(WP14&gt;=WS$28,WP14&lt;&gt;"",WR14&gt;=WS$32,WR14&lt;&gt;"")),"P","")</f>
        <v/>
      </c>
      <c r="J14" s="8">
        <f>IF(COUNT(AQ14,AT14,BR14,BU14,CS14,CV14)&gt;0,LARGE((AQ14,AT14,BR14,BU14,CS14,CV14),1),0)</f>
        <v>54.11</v>
      </c>
      <c r="K14" s="8" t="str">
        <f>IF(J14="","",IF(OR(J14=CS14,J14=CV14),$CA$1,IF(OR(J14=BR14,J14=BU14),$AZ$1,IF(OR(J14=AQ14,J14=AT14),$Y$1,""))))</f>
        <v>2024 3rd Domestic Trial</v>
      </c>
      <c r="L14" s="8">
        <f>IF(COUNT(AQ14,AT14,BR14,BU14,CS14,CV14)&gt;1,LARGE((AQ14,AT14,BR14,BU14,CS14,CV14),2),0)</f>
        <v>52</v>
      </c>
      <c r="M14" s="8" t="str">
        <f>IF(L14="","",IF(OR(L14=CS14,L14=CV14),$CA$1,IF(OR(L14=BR14,L14=BU14),$AZ$1,IF(OR(L14=AQ14,L14=AT14),$Y$1,""))))</f>
        <v>2024 Nationals</v>
      </c>
      <c r="N14" s="8">
        <f>IF(COUNT(AQ14,AT14,BR14,BU14,CS14,CV14)&gt;2,LARGE((AQ14,AT14,BR14,BU14,CS14,CV14),3),0)</f>
        <v>51.16</v>
      </c>
      <c r="O14" s="8" t="str">
        <f>IF(N14="","",IF(OR(N14=CS14,N14=CV14),$CA$1,IF(OR(N14=BR14,N14=BU14),$AZ$1,IF(OR(N14=AQ14,N14=AT14),$Y$1,""))))</f>
        <v>2024 Elite Canada</v>
      </c>
      <c r="P14" s="8">
        <f>IF(MAX(AX14,BY14,CZ14)&gt;0,MAX(AX14,BY14,CZ14),0)</f>
        <v>53.83</v>
      </c>
      <c r="Q14" s="8" t="str">
        <f>IF(P14="","",IF(P14=CZ14,$CA$1,IF(P14=BY14,$AZ$1,IF(P14=AX14,$Y$1,""))))</f>
        <v>2024 3rd Domestic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14.4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2024 3rd Domestic Trial</v>
      </c>
      <c r="T14" s="8">
        <f>IF(MAX(IF(AO14&gt;=$AY$27,AP14,0),IF(AR14&gt;=$AY$27,AS14,0),IF(AV14&gt;=$AY$27,AW14,0),IF(BP14&gt;=$BZ$27,BQ14,0),IF(BS14&gt;=$BZ$27,BT14,0),IF(BW14&gt;=$BZ$27,BX14,0),IF(CQ14&gt;=$DA$27,CR14,0),IF(CT14&gt;=$DA$27,CU14,0),IF(CX14&gt;=$DA$27,CY14,0),IF(DX14&gt;=$EK$27,DY14,0),IF(EA14&gt;=$EK$27,EB14,0),IF(EE14&gt;=$EK$27,EF14,0),IF(EH14&gt;=$EK$27,EI14,0),IF(FF14&gt;=$FS$27,FG14,0),IF(FI14&gt;=$FS$27,FJ14,0),IF(FM14&gt;=$FS$27,FN14,0),IF(FP14&gt;=$FS$27,FQ14,0),IF(GN14&gt;=$HA$27,GO14,0),IF(GQ14&gt;=$HA$27,GR14,0),IF(GU14&gt;=$HA$27,GV14,0),IF(GX14&gt;=$HA$27,GY14,0),IF(HV14&gt;=$II$27,HW14,0),IF(HY14&gt;=$II$27,HZ14,0),IF(IC14&gt;=$II$27,ID14,0),IF(IF14&gt;=$II$27,IG14,0),IF(JD14&gt;=$JQ$27,JE14,0),IF(JG14&gt;=$JQ$27,JH14,0),IF(JK14&gt;=$JQ$27,JL14,0),IF(JN14&gt;=$JQ$27,JO14,0),IF(KL14&gt;=$KY$27,KM14,0),IF(KO14&gt;=$KY$27,KP14,0),IF(KS14&gt;=$KY$27,KT14,0),IF(KV14&gt;=$KY$27,KW14,0),IF(LT14&gt;=$MG$27,LU14,0),IF(LW14&gt;=$MG$27,LX14,0),IF(MA14&gt;=$MG$27,MB14,0),IF(MD14&gt;=$MG$27,ME14,0),IF(NB14&gt;=$NO$27,NC14,0),IF(NE14&gt;=$NO$27,NF14,0),IF(NI14&gt;=$NO$27,NJ14,0),IF(NL14&gt;=$NO$27,NM14,0),IF(OJ14&gt;=$OW$27,OK14,0),IF(OM14&gt;=$OW$27,ON14,0),IF(OQ14&gt;=$OW$27,OR14,0),IF(OT14&gt;=$OW$27,OU14,0),IF(PR14&gt;=$QE$27,PS14,0),IF(PU14&gt;=$QE$27,PV14,0),IF(PY14&gt;=$QE$27,PZ14,0),IF(QB14&gt;=$QE$27,QC14,0),IF(QZ14&gt;=$RM$27,RA14,0),IF(RC14&gt;=$RM$27,RD14,0),IF(RG14&gt;=$RM$27,RH14,0),IF(RJ14&gt;=$RM$27,RK14,0),IF(SH14&gt;=$SU$27,SI14,0),IF(SK14&gt;=$SU$27,SL14,0),IF(SO14&gt;=$SU$27,SP14,0),IF(SR14&gt;=$SU$27,SS14,0),IF(TP14&gt;=$UC$27,TQ14,0),IF(TS14&gt;=$UC$27,TT14,0),IF(TW14&gt;=$UC$27,TX14,0),IF(TZ14&gt;=$UC$27,UA14,0),IF(UX14&gt;=$VK$27,UY14,0),IF(VA14&gt;=$VK$27,VB14,0),IF(VE14&gt;=$VK$27,VF14,0),IF(VH14&gt;=$VK$27,VI14,0),IF(WF14&gt;=$WS$27,WG14,0),IF(WI14&gt;=$WS$27,WJ14,0),IF(WM14&gt;=$WS$27,WN14,0),IF(WP14&gt;=$WS$27,WQ14,0))&gt;0,MAX(IF(AO14&gt;=$AY$27,AP14,0),IF(AR14&gt;=$AY$27,AS14,0),IF(AV14&gt;=$AY$27,AW14,0),IF(BP14&gt;=$BZ$27,BQ14,0),IF(BS14&gt;=$BZ$27,BT14,0),IF(BW14&gt;=$BZ$27,BX14,0),IF(CQ14&gt;=$DA$27,CR14,0),IF(CT14&gt;=$DA$27,CU14,0),IF(CX14&gt;=$DA$27,CY14,0),IF(DX14&gt;=$EK$27,DY14,0),IF(EA14&gt;=$EK$27,EB14,0),IF(EE14&gt;=$EK$27,EF14,0),IF(EH14&gt;=$EK$27,EI14,0),IF(FF14&gt;=$FS$27,FG14,0),IF(FI14&gt;=$FS$27,FJ14,0),IF(FM14&gt;=$FS$27,FN14,0),IF(FP14&gt;=$FS$27,FQ14,0),IF(GN14&gt;=$HA$27,GO14,0),IF(GQ14&gt;=$HA$27,GR14,0),IF(GU14&gt;=$HA$27,GV14,0),IF(GX14&gt;=$HA$27,GY14,0),IF(HV14&gt;=$II$27,HW14,0),IF(HY14&gt;=$II$27,HZ14,0),IF(IC14&gt;=$II$27,ID14,0),IF(IF14&gt;=$II$27,IG14,0),IF(JD14&gt;=$JQ$27,JE14,0),IF(JG14&gt;=$JQ$27,JH14,0),IF(JK14&gt;=$JQ$27,JL14,0),IF(JN14&gt;=$JQ$27,JO14,0),IF(KL14&gt;=$KY$27,KM14,0),IF(KO14&gt;=$KY$27,KP14,0),IF(KS14&gt;=$KY$27,KT14,0),IF(KV14&gt;=$KY$27,KW14,0),IF(LT14&gt;=$MG$27,LU14,0),IF(LW14&gt;=$MG$27,LX14,0),IF(MA14&gt;=$MG$27,MB14,0),IF(MD14&gt;=$MG$27,ME14,0),IF(NB14&gt;=$NO$27,NC14,0),IF(NE14&gt;=$NO$27,NF14,0),IF(NI14&gt;=$NO$27,NJ14,0),IF(NL14&gt;=$NO$27,NM14,0),IF(OJ14&gt;=$OW$27,OK14,0),IF(OM14&gt;=$OW$27,ON14,0),IF(OQ14&gt;=$OW$27,OR14,0),IF(OT14&gt;=$OW$27,OU14,0),IF(PR14&gt;=$QE$27,PS14,0),IF(PU14&gt;=$QE$27,PV14,0),IF(PY14&gt;=$QE$27,PZ14,0),IF(QB14&gt;=$QE$27,QC14,0),IF(QZ14&gt;=$RM$27,RA14,0),IF(RC14&gt;=$RM$27,RD14,0),IF(RG14&gt;=$RM$27,RH14,0),IF(RJ14&gt;=$RM$27,RK14,0),IF(SH14&gt;=$SU$27,SI14,0),IF(SK14&gt;=$SU$27,SL14,0),IF(SO14&gt;=$SU$27,SP14,0),IF(SR14&gt;=$SU$27,SS14,0),IF(TP14&gt;=$UC$27,TQ14,0),IF(TS14&gt;=$UC$27,TT14,0),IF(TW14&gt;=$UC$27,TX14,0),IF(TZ14&gt;=$UC$27,UA14,0),IF(UX14&gt;=$VK$27,UY14,0),IF(VA14&gt;=$VK$27,VB14,0),IF(VE14&gt;=$VK$27,VF14,0),IF(VH14&gt;=$VK$27,VI14,0),IF(WF14&gt;=$WS$27,WG14,0),IF(WI14&gt;=$WS$27,WJ14,0),IF(WM14&gt;=$WS$27,WN14,0),IF(WP14&gt;=$WS$27,WQ14,0)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>
        <f>IF(MAX(DB14,DC14)&gt;0,MAX(DB14,DC14),"")</f>
        <v>1.9400000000000048</v>
      </c>
      <c r="W14" s="11" t="str">
        <f>IF(V14="","",IF(V14=DB14,"("&amp;DB$2&amp;")",IF(V14=DC14,"("&amp;DC$2&amp;")")))</f>
        <v>(Prelim)</v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>2024 Coimbra Gym Fest (July 7)</v>
      </c>
      <c r="Y14" s="22">
        <v>14.8</v>
      </c>
      <c r="Z14" s="22">
        <v>9</v>
      </c>
      <c r="AA14" s="22">
        <v>12.2</v>
      </c>
      <c r="AB14" s="22">
        <v>15.16</v>
      </c>
      <c r="AC14" s="22">
        <v>0</v>
      </c>
      <c r="AD14" s="22">
        <v>1.4</v>
      </c>
      <c r="AE14" s="22">
        <v>1</v>
      </c>
      <c r="AF14" s="22">
        <v>2</v>
      </c>
      <c r="AG14" s="22">
        <v>1.69</v>
      </c>
      <c r="AH14" s="22">
        <v>0</v>
      </c>
      <c r="AI14" s="22">
        <v>15.2</v>
      </c>
      <c r="AJ14" s="22">
        <v>9.6</v>
      </c>
      <c r="AK14" s="22">
        <v>12.2</v>
      </c>
      <c r="AL14" s="22">
        <v>15</v>
      </c>
      <c r="AM14" s="22">
        <v>0</v>
      </c>
      <c r="AN14" s="27"/>
      <c r="AO14" s="38">
        <f>IF(AA14&gt;0,AA14,"")</f>
        <v>12.2</v>
      </c>
      <c r="AP14" s="38">
        <f>IF(AB14&gt;0,AB14,"")</f>
        <v>15.16</v>
      </c>
      <c r="AQ14" s="40">
        <f>IF(SUM(Y14:AB14)-AC14&gt;0,SUM(Y14:AB14)-AC14,"")</f>
        <v>51.16</v>
      </c>
      <c r="AR14" s="40">
        <f>IF(AF14&gt;0,AF14,"")</f>
        <v>2</v>
      </c>
      <c r="AS14" s="40">
        <f>IF(AG14&gt;0,AG14,"")</f>
        <v>1.69</v>
      </c>
      <c r="AT14" s="40">
        <f>IF(SUM(AD14:AG14)-AH14&gt;0,SUM(AD14:AG14)-AH14,"")</f>
        <v>6.09</v>
      </c>
      <c r="AU14" s="40">
        <f>IF(AQ14="","",MAX(AQ14,AT14))</f>
        <v>51.16</v>
      </c>
      <c r="AV14" s="40">
        <f>IF(AK14&gt;0,AK14,"")</f>
        <v>12.2</v>
      </c>
      <c r="AW14" s="40">
        <f>IF(AL14&gt;0,AL14,"")</f>
        <v>15</v>
      </c>
      <c r="AX14" s="40">
        <f>IF(SUM(AI14:AL14)-AM14&gt;0,SUM(AI14:AL14)-AM14,"")</f>
        <v>52</v>
      </c>
      <c r="AY14" s="40">
        <f>IF(SUM(AU14,AX14)&gt;0,SUM(AU14,AX14),"")</f>
        <v>103.16</v>
      </c>
      <c r="AZ14" s="26">
        <v>14</v>
      </c>
      <c r="BA14" s="26">
        <v>8.6999999999999993</v>
      </c>
      <c r="BB14" s="26">
        <v>12</v>
      </c>
      <c r="BC14" s="26">
        <v>14.73</v>
      </c>
      <c r="BD14" s="26">
        <v>0</v>
      </c>
      <c r="BE14" s="26">
        <v>14.2</v>
      </c>
      <c r="BF14" s="26">
        <v>9.1</v>
      </c>
      <c r="BG14" s="26">
        <v>14</v>
      </c>
      <c r="BH14" s="26">
        <v>14.7</v>
      </c>
      <c r="BI14" s="26">
        <v>0</v>
      </c>
      <c r="BJ14" s="26">
        <v>13.8</v>
      </c>
      <c r="BK14" s="26">
        <v>8.4</v>
      </c>
      <c r="BL14" s="26">
        <v>12.4</v>
      </c>
      <c r="BM14" s="26">
        <v>13.98</v>
      </c>
      <c r="BN14" s="26">
        <v>0</v>
      </c>
      <c r="BO14" s="28"/>
      <c r="BP14" s="39">
        <f>IF(BB14&gt;0,BB14,"")</f>
        <v>12</v>
      </c>
      <c r="BQ14" s="39">
        <f>IF(BC14&gt;0,BC14,"")</f>
        <v>14.73</v>
      </c>
      <c r="BR14" s="11">
        <f>IF(SUM(AZ14:BC14)-BD14&gt;0,SUM(AZ14:BC14)-BD14,"")</f>
        <v>49.430000000000007</v>
      </c>
      <c r="BS14" s="11">
        <f>IF(BG14&gt;0,BG14,"")</f>
        <v>14</v>
      </c>
      <c r="BT14" s="11">
        <f>IF(BH14&gt;0,BH14,"")</f>
        <v>14.7</v>
      </c>
      <c r="BU14" s="11">
        <f>IF(SUM(BE14:BH14)-BI14&gt;0,SUM(BE14:BH14)-BI14,"")</f>
        <v>52</v>
      </c>
      <c r="BV14" s="11">
        <f>IF(BR14="","",MAX(BR14,BU14))</f>
        <v>52</v>
      </c>
      <c r="BW14" s="11">
        <f>IF(BL14&gt;0,BL14,"")</f>
        <v>12.4</v>
      </c>
      <c r="BX14" s="11">
        <f>IF(BM14&gt;0,BM14,"")</f>
        <v>13.98</v>
      </c>
      <c r="BY14" s="11">
        <f>IF(SUM(BJ14:BM14)-BN14&gt;0,SUM(BJ14:BM14)-BN14,"")</f>
        <v>48.58</v>
      </c>
      <c r="BZ14" s="11">
        <f>IF(SUM(BV14,BY14)&gt;0,SUM(BV14,BY14),"")</f>
        <v>100.58</v>
      </c>
      <c r="CA14" s="22">
        <v>13.4</v>
      </c>
      <c r="CB14" s="22">
        <v>7.9</v>
      </c>
      <c r="CC14" s="22">
        <v>12.8</v>
      </c>
      <c r="CD14" s="22">
        <v>14.64</v>
      </c>
      <c r="CE14" s="22">
        <v>0</v>
      </c>
      <c r="CF14" s="22">
        <v>14.1</v>
      </c>
      <c r="CG14" s="22">
        <v>9.6</v>
      </c>
      <c r="CH14" s="22">
        <v>14.4</v>
      </c>
      <c r="CI14" s="22">
        <v>16.010000000000002</v>
      </c>
      <c r="CJ14" s="22">
        <v>0</v>
      </c>
      <c r="CK14" s="22">
        <v>14.4</v>
      </c>
      <c r="CL14" s="22">
        <v>9</v>
      </c>
      <c r="CM14" s="22">
        <v>14.4</v>
      </c>
      <c r="CN14" s="22">
        <v>16.03</v>
      </c>
      <c r="CO14" s="22">
        <v>0</v>
      </c>
      <c r="CP14" s="27"/>
      <c r="CQ14" s="38">
        <f>IF(CC14&gt;0,CC14,"")</f>
        <v>12.8</v>
      </c>
      <c r="CR14" s="38">
        <f>IF(CD14&gt;0,CD14,"")</f>
        <v>14.64</v>
      </c>
      <c r="CS14" s="40">
        <f>IF(SUM(CA14:CD14)-CE14&gt;0,SUM(CA14:CD14)-CE14,"")</f>
        <v>48.74</v>
      </c>
      <c r="CT14" s="40">
        <f>IF(CH14&gt;0,CH14,"")</f>
        <v>14.4</v>
      </c>
      <c r="CU14" s="40">
        <f>IF(CI14&gt;0,CI14,"")</f>
        <v>16.010000000000002</v>
      </c>
      <c r="CV14" s="40">
        <f>IF(SUM(CF14:CI14)-CJ14&gt;0,SUM(CF14:CI14)-CJ14,"")</f>
        <v>54.11</v>
      </c>
      <c r="CW14" s="40">
        <f>IF(CS14="","",MAX(CS14,CV14))</f>
        <v>54.11</v>
      </c>
      <c r="CX14" s="40">
        <f>IF(CM14&gt;0,CM14,"")</f>
        <v>14.4</v>
      </c>
      <c r="CY14" s="40">
        <f>IF(CN14&gt;0,CN14,"")</f>
        <v>16.03</v>
      </c>
      <c r="CZ14" s="40">
        <f>IF(SUM(CK14:CN14)-CO14&gt;0,SUM(CK14:CN14)-CO14,"")</f>
        <v>53.83</v>
      </c>
      <c r="DA14" s="40">
        <f>IF(SUM(CW14,CZ14)&gt;0,SUM(CW14,CZ14),"")</f>
        <v>107.94</v>
      </c>
      <c r="DB14" s="51">
        <f>IF(MAX(ED14,FL14,GT14,IB14,JJ14,KR14,LZ14,NH14,OP14,PX14,RF14,SN14,TV14,VD14,WL14)-IF(N14="",0,N14)&gt;0.001,MAX(ED14,FL14,GT14,IB14,JJ14,KR14,LZ14,NH14,OP14,PX14,RF14,SN14,TV14,VD14,WL14)-IF(N14="",0,N14),"")</f>
        <v>1.9400000000000048</v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>
        <v>14.2</v>
      </c>
      <c r="LA14" s="17">
        <v>8.3000000000000007</v>
      </c>
      <c r="LB14" s="17">
        <v>14</v>
      </c>
      <c r="LC14" s="17">
        <v>15.15</v>
      </c>
      <c r="LD14" s="17">
        <v>0</v>
      </c>
      <c r="LE14" s="17">
        <v>14.3</v>
      </c>
      <c r="LF14" s="17">
        <v>9.1999999999999993</v>
      </c>
      <c r="LG14" s="17">
        <v>14</v>
      </c>
      <c r="LH14" s="17">
        <v>15.6</v>
      </c>
      <c r="LI14" s="17">
        <v>0</v>
      </c>
      <c r="LJ14" s="17">
        <v>13.5</v>
      </c>
      <c r="LK14" s="17">
        <v>9.6</v>
      </c>
      <c r="LL14" s="17">
        <v>12.2</v>
      </c>
      <c r="LM14" s="17">
        <v>14.84</v>
      </c>
      <c r="LN14" s="17">
        <v>0</v>
      </c>
      <c r="LO14" s="17">
        <v>10.5</v>
      </c>
      <c r="LP14" s="17">
        <v>7</v>
      </c>
      <c r="LQ14" s="17">
        <v>9.6999999999999993</v>
      </c>
      <c r="LR14" s="17">
        <v>12.1</v>
      </c>
      <c r="LS14" s="17">
        <v>0</v>
      </c>
      <c r="LT14" s="40">
        <f>IF(LB14&gt;0,LB14,"")</f>
        <v>14</v>
      </c>
      <c r="LU14" s="40">
        <f>IF(LC14&gt;0,LC14,"")</f>
        <v>15.15</v>
      </c>
      <c r="LV14" s="40">
        <f>IF(SUM(KZ14:LC14)-LD14&gt;0,SUM(KZ14:LC14)-LD14,"")</f>
        <v>51.65</v>
      </c>
      <c r="LW14" s="40">
        <f>IF(LG14&gt;0,LG14,"")</f>
        <v>14</v>
      </c>
      <c r="LX14" s="40">
        <f>IF(LH14&gt;0,LH14,"")</f>
        <v>15.6</v>
      </c>
      <c r="LY14" s="40">
        <f>IF(SUM(LE14:LH14)-LI14&gt;0,SUM(LE14:LH14)-LI14,"")</f>
        <v>53.1</v>
      </c>
      <c r="LZ14" s="40">
        <f>IF(MAX(LV14,LY14)&gt;0,MAX(LV14,LY14),"")</f>
        <v>53.1</v>
      </c>
      <c r="MA14" s="40">
        <f>IF(LL14&gt;0,LL14,"")</f>
        <v>12.2</v>
      </c>
      <c r="MB14" s="40">
        <f>IF(LM14&gt;0,LM14,"")</f>
        <v>14.84</v>
      </c>
      <c r="MC14" s="40">
        <f>IF(SUM(LJ14:LM14)-LN14&gt;0,SUM(LJ14:LM14)-LN14,"")</f>
        <v>50.14</v>
      </c>
      <c r="MD14" s="40">
        <f>IF(LQ14&gt;0,LQ14,"")</f>
        <v>9.6999999999999993</v>
      </c>
      <c r="ME14" s="40">
        <f>IF(LR14&gt;0,LR14,"")</f>
        <v>12.1</v>
      </c>
      <c r="MF14" s="40">
        <f>IF(SUM(LO14:LR14)-LS14&gt;0,SUM(LO14:LR14)-LS14,"")</f>
        <v>39.299999999999997</v>
      </c>
      <c r="MG14" s="40">
        <f>IF(SUM(LZ14,MC14,MF14)&gt;0,SUM(LZ14,MC14,MF14),"")</f>
        <v>142.54000000000002</v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13.7</v>
      </c>
      <c r="WU14" s="26">
        <f>IF($CP14="P",CB14,(CB14+BA14)/2)</f>
        <v>8.3000000000000007</v>
      </c>
      <c r="WV14" s="26">
        <f>IF($CP14="P",CC14,(CC14+BB14)/2)</f>
        <v>12.4</v>
      </c>
      <c r="WW14" s="26">
        <f>IF($CP14="P",CD14,(CD14+BC14)/2)</f>
        <v>14.685</v>
      </c>
      <c r="WX14" s="26">
        <f>IF($CP14="P",CE14,(CE14+BD14)/2)</f>
        <v>0</v>
      </c>
      <c r="WY14" s="26">
        <f>IF($CP14="P",CF14,(CF14+BE14)/2)</f>
        <v>14.149999999999999</v>
      </c>
      <c r="WZ14" s="26">
        <f>IF($CP14="P",CG14,(CG14+BF14)/2)</f>
        <v>9.35</v>
      </c>
      <c r="XA14" s="26">
        <f>IF($CP14="P",CH14,(CH14+BG14)/2)</f>
        <v>14.2</v>
      </c>
      <c r="XB14" s="26">
        <f>IF($CP14="P",CI14,(CI14+BH14)/2)</f>
        <v>15.355</v>
      </c>
      <c r="XC14" s="26">
        <f>IF($CP14="P",CJ14,(CJ14+BI14)/2)</f>
        <v>0</v>
      </c>
      <c r="XD14" s="26">
        <f>IF($CP14="P",CK14,(CK14+BJ14)/2)</f>
        <v>14.100000000000001</v>
      </c>
      <c r="XE14" s="26">
        <f>IF($CP14="P",CL14,(CL14+BK14)/2)</f>
        <v>8.6999999999999993</v>
      </c>
      <c r="XF14" s="26">
        <f>IF($CP14="P",CM14,(CM14+BL14)/2)</f>
        <v>13.4</v>
      </c>
      <c r="XG14" s="26">
        <f>IF($CP14="P",CN14,(CN14+BM14)/2)</f>
        <v>15.005000000000001</v>
      </c>
      <c r="XH14" s="26">
        <f>IF($CP14="P",CO14,(CO14+BN14)/2)</f>
        <v>0</v>
      </c>
      <c r="XI14" s="28" t="s">
        <v>53</v>
      </c>
      <c r="XJ14" s="11">
        <f>IF(WV14&gt;0,WV14,"")</f>
        <v>12.4</v>
      </c>
      <c r="XK14" s="11">
        <f>IF(WW14&gt;0,WW14,"")</f>
        <v>14.685</v>
      </c>
      <c r="XL14" s="11">
        <f>IF(SUM(WT14:WW14)-WX14&gt;0,SUM(WT14:WW14)-WX14,"")</f>
        <v>49.085000000000001</v>
      </c>
      <c r="XM14" s="11">
        <f>IF(XA14&gt;0,XA14,"")</f>
        <v>14.2</v>
      </c>
      <c r="XN14" s="11">
        <f>IF(XB14&gt;0,XB14,"")</f>
        <v>15.355</v>
      </c>
      <c r="XO14" s="11">
        <f>IF(SUM(WY14:XB14)-XC14&gt;0,SUM(WY14:XB14)-XC14,"")</f>
        <v>53.055000000000007</v>
      </c>
      <c r="XP14" s="11">
        <f>IF(MAX(XL14,XO14)&gt;0,MAX(XL14,XO14),"")</f>
        <v>53.055000000000007</v>
      </c>
      <c r="XQ14" s="11">
        <f>IF(XF14&gt;0,XF14,"")</f>
        <v>13.4</v>
      </c>
      <c r="XR14" s="11">
        <f>IF(XG14&gt;0,XG14,"")</f>
        <v>15.005000000000001</v>
      </c>
      <c r="XS14" s="11">
        <f>IF(SUM(XD14:XG14)-XH14&gt;0,SUM(XD14:XG14)-XH14,"")</f>
        <v>51.205000000000005</v>
      </c>
      <c r="XT14" s="11">
        <f>IF(SUM(XP14,XS14)&gt;0,SUM(XP14,XS14),"")</f>
        <v>104.26000000000002</v>
      </c>
    </row>
    <row r="15" spans="1:644" x14ac:dyDescent="0.2">
      <c r="A15" s="4" t="str" cm="1">
        <f t="array" ref="A15">IF(AND(H15&lt;&gt;"",H15&lt;&gt;"No DD"),SUMPRODUCT((H$4:H$25&lt;&gt;"")*(H$4:H$25&lt;&gt;"No DD")*(E$4:E$25&gt;E15))+1,IF(H15="No DD",SUMPRODUCT((H$4:H$25="No DD")*(E$4:E$25&gt;E15))+1+SUMPRODUCT((H$4:H$25&lt;&gt;"")*(H$4:H$25&lt;&gt;"No DD")),""))</f>
        <v/>
      </c>
      <c r="B15" s="5" t="s">
        <v>194</v>
      </c>
      <c r="C15" s="4" t="s">
        <v>5</v>
      </c>
      <c r="D15" s="4">
        <v>2002</v>
      </c>
      <c r="E15" s="9">
        <f>SUM(J15:V15)+SUM(J15:T15)*0.0000001+SUM(J15)*0.0000000000001</f>
        <v>203.38002033800504</v>
      </c>
      <c r="F15" s="3" t="str">
        <f>IF(OR(AND(AO15&gt;=AY$27,AO15&lt;&gt;"",AQ15&gt;=AY$31,AQ15&lt;&gt;"",AN15=""),AND(AR15&gt;=AY$27,AR15&lt;&gt;"",AT15&gt;=AY$31,AT15&lt;&gt;"",AN15=""),AND(AV15&gt;=AY$27,AV15&lt;&gt;"",AX15&gt;=AY$31,AX15&lt;&gt;"",AN15=""),AND(BP15&gt;=BZ$27,BP15&lt;&gt;"",BR15&gt;=BZ$31,BR15&lt;&gt;"",BO15=""),AND(BS15&gt;=BZ$27,BS15&lt;&gt;"",BU15&gt;=BZ$31,BU15&lt;&gt;"",BO15=""),AND(BW15&gt;=BZ$27,BW15&lt;&gt;"",BY15&gt;=BZ$31,BY15&lt;&gt;"",BO15=""),AND(CQ15&gt;=DA$27,CQ15&lt;&gt;"",CS15&gt;=DA$31,CS15&lt;&gt;"",CP15=""),AND(CT15&gt;=DA$27,CT15&lt;&gt;"",CV15&gt;=DA$31,CV15&lt;&gt;"",CP15=""),AND(CX15&gt;=DA$27,CX15&lt;&gt;"",CZ15&gt;=DA$31,CZ15&lt;&gt;"",CP15=""),AND(DX15&gt;=EK$27,DX15&lt;&gt;"",DZ15&gt;=EK$31,DZ15&lt;&gt;""),AND(EA15&gt;=EK$27,EA15&lt;&gt;"",EC15&gt;=EK$31,EC15&lt;&gt;""),AND(EE15&gt;=EK$27,EE15&lt;&gt;"",EG15&gt;=EK$31,EG15&lt;&gt;""),AND(EH15&gt;=EK$27,EH15&lt;&gt;"",EJ15&gt;=EK$31,EJ15&lt;&gt;""),AND(FF15&gt;=FS$27,FF15&lt;&gt;"",FH15&gt;=FS$31,FH15&lt;&gt;""),AND(FI15&gt;=FS$27,FI15&lt;&gt;"",FK15&gt;=FS$31,FK15&lt;&gt;""),AND(FM15&gt;=FS$27,FM15&lt;&gt;"",FO15&gt;=FS$31,FO15&lt;&gt;""),AND(FP15&gt;=FS$27,FP15&lt;&gt;"",FR15&gt;=FS$31,FR15&lt;&gt;""),AND(GN15&gt;=HA$27,GN15&lt;&gt;"",GP15&gt;=HA$31,GP15&lt;&gt;""),AND(GQ15&gt;=HA$27,GQ15&lt;&gt;"",GS15&gt;=HA$31,GS15&lt;&gt;""),AND(GU15&gt;=HA$27,GU15&lt;&gt;"",GW15&gt;=HA$31,GW15&lt;&gt;""),AND(GX15&gt;=HA$27,GX15&lt;&gt;"",GZ15&gt;=HA$31,GZ15&lt;&gt;""),AND(HV15&gt;=II$27,HV15&lt;&gt;"",HX15&gt;=II$31,HX15&lt;&gt;""),AND(HY15&gt;=II$27,HY15&lt;&gt;"",IA15&gt;=II$31,IA15&lt;&gt;""),AND(IC15&gt;=II$27,IC15&lt;&gt;"",IE15&gt;=II$31,IE15&lt;&gt;""),AND(IF15&gt;=II$27,IF15&lt;&gt;"",IH15&gt;=II$31,IH15&lt;&gt;""),AND(JD15&gt;=JQ$27,JD15&lt;&gt;"",JF15&gt;=JQ$31,JF15&lt;&gt;""),AND(JG15&gt;=JQ$27,JG15&lt;&gt;"",JI15&gt;=JQ$31,JI15&lt;&gt;""),AND(JK15&gt;=JQ$27,JK15&lt;&gt;"",JM15&gt;=JQ$31,JM15&lt;&gt;""),AND(JN15&gt;=JQ$27,JN15&lt;&gt;"",JP15&gt;=JQ$31,JP15&lt;&gt;""),AND(KL15&gt;=KY$27,KL15&lt;&gt;"",KN15&gt;=KY$31,KN15&lt;&gt;""),AND(KO15&gt;=KY$27,KO15&lt;&gt;"",KQ15&gt;=KY$31,KQ15&lt;&gt;""),AND(KS15&gt;=KY$27,KS15&lt;&gt;"",KU15&gt;=KY$31,KU15&lt;&gt;""),AND(KV15&gt;=KY$27,KV15&lt;&gt;"",KX15&gt;=KY$31,KX15&lt;&gt;""),AND(LT15&gt;=MG$27,LT15&lt;&gt;"",LV15&gt;=MG$31,LV15&lt;&gt;""),AND(LW15&gt;=MG$27,LW15&lt;&gt;"",LY15&gt;=MG$31,LY15&lt;&gt;""),AND(MA15&gt;=MG$27,MA15&lt;&gt;"",MC15&gt;=MG$31,MC15&lt;&gt;""),AND(MD15&gt;=MG$27,MD15&lt;&gt;"",MF15&gt;=MG$31,MF15&lt;&gt;""),AND(NB15&gt;=NO$27,NB15&lt;&gt;"",ND15&gt;=NO$31,ND15&lt;&gt;""),AND(NE15&gt;=NO$27,NE15&lt;&gt;"",NG15&gt;=NO$31,NG15&lt;&gt;""),AND(NI15&gt;=NO$27,NI15&lt;&gt;"",NK15&gt;=NO$31,NK15&lt;&gt;""),AND(NL15&gt;=NO$27,NL15&lt;&gt;"",NN15&gt;=NO$31,NN15&lt;&gt;""),AND(OJ15&gt;=OW$27,OJ15&lt;&gt;"",OL15&gt;=OW$31,OL15&lt;&gt;""),AND(OM15&gt;=OW$27,OM15&lt;&gt;"",OO15&gt;=OW$31,OO15&lt;&gt;""),AND(OQ15&gt;=OW$27,OQ15&lt;&gt;"",OS15&gt;=OW$31,OS15&lt;&gt;""),AND(OT15&gt;=OW$27,OT15&lt;&gt;"",OV15&gt;=OW$31,OV15&lt;&gt;""),AND(PR15&gt;=QE$27,PR15&lt;&gt;"",PT15&gt;=QE$31,PT15&lt;&gt;""),AND(PU15&gt;=QE$27,PU15&lt;&gt;"",PW15&gt;=QE$31,PW15&lt;&gt;""),AND(PY15&gt;=QE$27,PY15&lt;&gt;"",QA15&gt;=QE$31,QA15&lt;&gt;""),AND(QB15&gt;=QE$27,QB15&lt;&gt;"",QD15&gt;=QE$31,QD15&lt;&gt;""),AND(QZ15&gt;=RM$27,QZ15&lt;&gt;"",RB15&gt;=RM$31,RB15&lt;&gt;""),AND(RC15&gt;=RM$27,RC15&lt;&gt;"",RE15&gt;=RM$31,RE15&lt;&gt;""),AND(RG15&gt;=RM$27,RG15&lt;&gt;"",RI15&gt;=RM$31,RI15&lt;&gt;""),AND(RJ15&gt;=RM$27,RJ15&lt;&gt;"",RL15&gt;=RM$31,RL15&lt;&gt;""),AND(SH15&gt;=SU$27,SH15&lt;&gt;"",SJ15&gt;=SU$31,SJ15&lt;&gt;""),AND(SK15&gt;=SU$27,SK15&lt;&gt;"",SM15&gt;=SU$31,SM15&lt;&gt;""),AND(SO15&gt;=SU$27,SO15&lt;&gt;"",SQ15&gt;=SU$31,SQ15&lt;&gt;""),AND(SR15&gt;=SU$27,SR15&lt;&gt;"",ST15&gt;=SU$31,ST15&lt;&gt;""),AND(TP15&gt;=UC$27,TP15&lt;&gt;"",TR15&gt;=UC$31,TR15&lt;&gt;""),AND(TS15&gt;=UC$27,TS15&lt;&gt;"",TU15&gt;=UC$31,TU15&lt;&gt;""),AND(TW15&gt;=UC$27,TW15&lt;&gt;"",TY15&gt;=UC$31,TYY15&lt;&gt;""),AND(TZ15&gt;=UC$27,TZ15&lt;&gt;"",UB15&gt;=UC$31,UB15&lt;&gt;""),AND(UX15&gt;=VK$27,UX15&lt;&gt;"",UZ15&gt;=VK$31,UZ15&lt;&gt;""),AND(VA15&gt;=VK$27,VA15&lt;&gt;"",VC15&gt;=VK$31,VC15&lt;&gt;""),AND(VE15&gt;=VK$27,VE15&lt;&gt;"",VG15&gt;=VK$31,VG15&lt;&gt;""),AND(VH15&gt;=VK$27,VH15&lt;&gt;"",VJ15&gt;=VK$31,VJ15&lt;&gt;""),AND(WF15&gt;=WS$27,WF15&lt;&gt;"",WH15&gt;=WS$31,WH15&lt;&gt;""),AND(WI15&gt;=WS$27,WI15&lt;&gt;"",WK15&gt;=WS$31,WK15&lt;&gt;""),AND(WM15&gt;=WS$27,WM15&lt;&gt;"",WO15&gt;=WS$31,WO15&lt;&gt;""),AND(WP15&gt;=WS$27,WP15&lt;&gt;"",WR15&gt;=WS$31,WR15&lt;&gt;"")),"P","")</f>
        <v/>
      </c>
      <c r="G15" s="3" t="str">
        <f>IF(OR(AND(AQ15&gt;=AY$31,AQ15&lt;&gt;"",AN15=""),AND(AT15&gt;=AY$31,AT15&lt;&gt;"",AN15=""),AND(AX15&gt;=AY$31,AX15&lt;&gt;"",AN15=""),AND(BR15&gt;=BZ$31,BR15&lt;&gt;"",BO15=""),AND(BU15&gt;=BZ$31,BU15&lt;&gt;"",BO15=""),AND(BY15&gt;=BZ$31,BY15&lt;&gt;"",BO15=""),AND(CS15&gt;=DA$31,CS15&lt;&gt;"",CP15=""),AND(CV15&gt;=DA$31,CV15&lt;&gt;"",CP15=""),AND(CZ15&gt;=DA$31,CZ15&lt;&gt;"",CP15=""),AND(DZ15&gt;=EK$31,DZ15&lt;&gt;""),AND(EC15&gt;=EK$31,EC15&lt;&gt;""),AND(EG15&gt;=EK$31,EG15&lt;&gt;""),AND(EJ15&gt;=EK$31,EJ15&lt;&gt;""),AND(FH15&gt;=FS$31,FH15&lt;&gt;""),AND(FK15&gt;=FS$31,FK15&lt;&gt;""),AND(FO15&gt;=FS$31,FO15&lt;&gt;""),AND(FR15&gt;=FS$31,FR15&lt;&gt;""),AND(GP15&gt;=HA$31,GP15&lt;&gt;""),AND(GS15&gt;=HA$31,GS15&lt;&gt;""),AND(GW15&gt;=HA$31,GW15&lt;&gt;""),AND(GZ15&gt;=HA$31,GZ15&lt;&gt;""),AND(HX15&gt;=II$31,HX15&lt;&gt;""),AND(IA15&gt;=II$31,IA15&lt;&gt;""),AND(IE15&gt;=II$31,IE15&lt;&gt;""),AND(IH15&gt;=II$31,IH15&lt;&gt;""),AND(JF15&gt;=JQ$31,JF15&lt;&gt;""),AND(JI15&gt;=JQ$31,JI15&lt;&gt;""),AND(JM15&gt;=JQ$31,JM15&lt;&gt;""),AND(JP15&gt;=JQ$31,JP15&lt;&gt;""),AND(KN15&gt;=KY$31,KN15&lt;&gt;""),AND(KQ15&gt;=KY$31,KQ15&lt;&gt;""),AND(KU15&gt;=KY$31,KU15&lt;&gt;""),AND(KX15&gt;=KY$31,KX15&lt;&gt;""),AND(LV15&gt;=MG$31,LV15&lt;&gt;""),AND(LY15&gt;=MG$31,LY15&lt;&gt;""),AND(MC15&gt;=MG$31,MC15&lt;&gt;""),AND(MF15&gt;=MG$31,MF15&lt;&gt;""),AND(ND15&gt;=NO$31,ND15&lt;&gt;""),AND(NG15&gt;=NO$31,NG15&lt;&gt;""),AND(NK15&gt;=NO$31,NK15&lt;&gt;""),AND(NN15&gt;=NO$31,NN15&lt;&gt;""),AND(OL15&gt;=OW$31,OL15&lt;&gt;""),AND(OO15&gt;=OW$31,OO15&lt;&gt;""),AND(OS15&gt;=OW$31,OS15&lt;&gt;""),AND(OV15&gt;=OW$31,OV15&lt;&gt;""),AND(PT15&gt;=QE$31,PT15&lt;&gt;""),AND(PW15&gt;=QE$31,PW15&lt;&gt;""),AND(QA15&gt;=QE$31,QA15&lt;&gt;""),AND(QD15&gt;=QE$31,QD15&lt;&gt;""),AND(RB15&gt;=RM$31,RB15&lt;&gt;""),AND(RE15&gt;=RM$31,RE15&lt;&gt;""),AND(RI15&gt;=RM$31,RI15&lt;&gt;""),AND(RL15&gt;=RM$31,RL15&lt;&gt;""),AND(SJ15&gt;=SU$31,SJ15&lt;&gt;""),AND(SM15&gt;=SU$31,SM15&lt;&gt;""),AND(SQ15&gt;=SU$31,SQ15&lt;&gt;""),AND(ST15&gt;=SU$31,ST15&lt;&gt;""),AND(TR15&gt;=UC$31,TR15&lt;&gt;""),AND(TU15&gt;=UC$31,TU15&lt;&gt;""),AND(TY15&gt;=UC$31,TYY15&lt;&gt;""),AND(UB15&gt;=UC$31,UB15&lt;&gt;""),AND(UZ15&gt;=VK$31,UZ15&lt;&gt;""),AND(VC15&gt;=VK$31,VC15&lt;&gt;""),AND(VG15&gt;=VK$31,VG15&lt;&gt;""),AND(VJ15&gt;=VK$31,VJ15&lt;&gt;""),AND(WH15&gt;=WS$31,WH15&lt;&gt;""),AND(WK15&gt;=WS$31,WK15&lt;&gt;""),AND(WO15&gt;=WS$31,WO15&lt;&gt;""),AND(WR15&gt;=WS$31,WR15&lt;&gt;"")),"P","")</f>
        <v/>
      </c>
      <c r="H15" s="36" t="str">
        <f>IF(AND(G15="P",F15=""),"No DD",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,AND(TP15&gt;=UC$30,TP15&lt;&gt;"",TR15&gt;=UC$34,TR15&lt;&gt;""),AND(TS15&gt;=UC$30,TS15&lt;&gt;"",TU15&gt;=UC$34,TU15&lt;&gt;""),AND(TW15&gt;=UC$30,TW15&lt;&gt;"",TY15&gt;=UC$354,TYY15&lt;&gt;""),AND(TZ15&gt;=UC$30,TZ15&lt;&gt;"",UB15&gt;=UC$34,UB15&lt;&gt;""),AND(UX15&gt;=VK$30,UX15&lt;&gt;"",UZ15&gt;=VK$34,UZ15&lt;&gt;""),AND(VA15&gt;=VK$30,VA15&lt;&gt;"",VC15&gt;=VK$34,VC15&lt;&gt;""),AND(VE15&gt;=VK$30,VE15&lt;&gt;"",VG15&gt;=VK$34,VG15&lt;&gt;""),AND(VH15&gt;=VK$30,VH15&lt;&gt;"",VJ15&gt;=VK$34,VJ15&lt;&gt;""),AND(WF15&gt;=WS$30,WF15&lt;&gt;"",WH15&gt;=WS$34,WH15&lt;&gt;""),AND(WI15&gt;=WS$30,WI15&lt;&gt;"",WK15&gt;=WS$34,WK15&lt;&gt;""),AND(WM15&gt;=WS$30,WM15&lt;&gt;"",WO15&gt;=WS$34,WO15&lt;&gt;""),AND(WP15&gt;=WS$30,WP15&lt;&gt;"",WR15&gt;=WS$34,WR15&lt;&gt;"")),"Merit",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,AND(TP15&gt;=UC$29,TP15&lt;&gt;"",TR15&gt;=UC$33,TR15&lt;&gt;""),AND(TS15&gt;=UC$29,TS15&lt;&gt;"",TU15&gt;=UC$33,TU15&lt;&gt;""),AND(TW15&gt;=UC$29,TW15&lt;&gt;"",TY15&gt;=UC$33,TYY15&lt;&gt;""),AND(TZ15&gt;=UC$29,TZ15&lt;&gt;"",UB15&gt;=UC$33,UB15&lt;&gt;""),AND(UX15&gt;=VK$29,UX15&lt;&gt;"",UZ15&gt;=VK$33,UZ15&lt;&gt;""),AND(VA15&gt;=VK$29,VA15&lt;&gt;"",VC15&gt;=VK$33,VC15&lt;&gt;""),AND(VE15&gt;=VK$29,VE15&lt;&gt;"",VG15&gt;=VK$33,VG15&lt;&gt;""),AND(VH15&gt;=VK$29,VH15&lt;&gt;"",VJ15&gt;=VK$33,VJ15&lt;&gt;""),AND(WF15&gt;=WS$29,WF15&lt;&gt;"",WH15&gt;=WS$33,WH15&lt;&gt;""),AND(WI15&gt;=WS$29,WI15&lt;&gt;"",WK15&gt;=WS$33,WK15&lt;&gt;""),AND(WM15&gt;=WS$29,WM15&lt;&gt;"",WO15&gt;=WS$33,WO15&lt;&gt;""),AND(WP15&gt;=WS$29,WP15&lt;&gt;"",WR15&gt;=WS$33,WR15&lt;&gt;"")),"Excellence",IF(I15="P","Worlds Team",IF(F15="P","National Team","")))))</f>
        <v/>
      </c>
      <c r="I15" s="3" t="str">
        <f>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,AND(TP15&gt;=UC$28,TP15&lt;&gt;"",TR15&gt;=UC$32,TR15&lt;&gt;""),AND(TS15&gt;=UC$28,TS15&lt;&gt;"",TU15&gt;=UC$32,TU15&lt;&gt;""),AND(TW15&gt;=UC$28,TW15&lt;&gt;"",TY15&gt;=UC$32,TYY15&lt;&gt;""),AND(TZ15&gt;=UC$28,TZ15&lt;&gt;"",UB15&gt;=UC$32,UB15&lt;&gt;""),AND(UX15&gt;=VK$28,UX15&lt;&gt;"",UZ15&gt;=VK$32,UZ15&lt;&gt;""),AND(VA15&gt;=VK$28,VA15&lt;&gt;"",VC15&gt;=VK$32,VC15&lt;&gt;""),AND(VE15&gt;=VK$28,VE15&lt;&gt;"",VG15&gt;=VK$32,VG15&lt;&gt;""),AND(VH15&gt;=VK$28,VH15&lt;&gt;"",VJ15&gt;=VK$32,VJ15&lt;&gt;""),AND(WF15&gt;=WS$28,WF15&lt;&gt;"",WH15&gt;=WS$32,WH15&lt;&gt;""),AND(WI15&gt;=WS$28,WI15&lt;&gt;"",WK15&gt;=WS$32,WK15&lt;&gt;""),AND(WM15&gt;=WS$28,WM15&lt;&gt;"",WO15&gt;=WS$32,WO15&lt;&gt;""),AND(WP15&gt;=WS$28,WP15&lt;&gt;"",WR15&gt;=WS$32,WR15&lt;&gt;"")),"P","")</f>
        <v/>
      </c>
      <c r="J15" s="8">
        <f>IF(COUNT(AQ15,AT15,BR15,BU15,CS15,CV15)&gt;0,LARGE((AQ15,AT15,BR15,BU15,CS15,CV15),1),0)</f>
        <v>50.43</v>
      </c>
      <c r="K15" s="8" t="str">
        <f>IF(J15="","",IF(OR(J15=CS15,J15=CV15),$CA$1,IF(OR(J15=BR15,J15=BU15),$AZ$1,IF(OR(J15=AQ15,J15=AT15),$Y$1,""))))</f>
        <v>2024 Nationals</v>
      </c>
      <c r="L15" s="8">
        <f>IF(COUNT(AQ15,AT15,BR15,BU15,CS15,CV15)&gt;1,LARGE((AQ15,AT15,BR15,BU15,CS15,CV15),2),0)</f>
        <v>48.33</v>
      </c>
      <c r="M15" s="8" t="str">
        <f>IF(L15="","",IF(OR(L15=CS15,L15=CV15),$CA$1,IF(OR(L15=BR15,L15=BU15),$AZ$1,IF(OR(L15=AQ15,L15=AT15),$Y$1,""))))</f>
        <v>2024 Nationals</v>
      </c>
      <c r="N15" s="8">
        <f>IF(COUNT(AQ15,AT15,BR15,BU15,CS15,CV15)&gt;2,LARGE((AQ15,AT15,BR15,BU15,CS15,CV15),3),0)</f>
        <v>38.69</v>
      </c>
      <c r="O15" s="8" t="str">
        <f>IF(N15="","",IF(OR(N15=CS15,N15=CV15),$CA$1,IF(OR(N15=BR15,N15=BU15),$AZ$1,IF(OR(N15=AQ15,N15=AT15),$Y$1,""))))</f>
        <v>2024 Elite Canada</v>
      </c>
      <c r="P15" s="8">
        <f>IF(MAX(AX15,BY15,CZ15)&gt;0,MAX(AX15,BY15,CZ15),0)</f>
        <v>52.129999999999995</v>
      </c>
      <c r="Q15" s="8" t="str">
        <f>IF(P15="","",IF(P15=CZ15,$CA$1,IF(P15=BY15,$AZ$1,IF(P15=AX15,$Y$1,""))))</f>
        <v>2024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13.8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2024 Nationals</v>
      </c>
      <c r="T15" s="8">
        <f>IF(MAX(IF(AO15&gt;=$AY$27,AP15,0),IF(AR15&gt;=$AY$27,AS15,0),IF(AV15&gt;=$AY$27,AW15,0),IF(BP15&gt;=$BZ$27,BQ15,0),IF(BS15&gt;=$BZ$27,BT15,0),IF(BW15&gt;=$BZ$27,BX15,0),IF(CQ15&gt;=$DA$27,CR15,0),IF(CT15&gt;=$DA$27,CU15,0),IF(CX15&gt;=$DA$27,CY15,0),IF(DX15&gt;=$EK$27,DY15,0),IF(EA15&gt;=$EK$27,EB15,0),IF(EE15&gt;=$EK$27,EF15,0),IF(EH15&gt;=$EK$27,EI15,0),IF(FF15&gt;=$FS$27,FG15,0),IF(FI15&gt;=$FS$27,FJ15,0),IF(FM15&gt;=$FS$27,FN15,0),IF(FP15&gt;=$FS$27,FQ15,0),IF(GN15&gt;=$HA$27,GO15,0),IF(GQ15&gt;=$HA$27,GR15,0),IF(GU15&gt;=$HA$27,GV15,0),IF(GX15&gt;=$HA$27,GY15,0),IF(HV15&gt;=$II$27,HW15,0),IF(HY15&gt;=$II$27,HZ15,0),IF(IC15&gt;=$II$27,ID15,0),IF(IF15&gt;=$II$27,IG15,0),IF(JD15&gt;=$JQ$27,JE15,0),IF(JG15&gt;=$JQ$27,JH15,0),IF(JK15&gt;=$JQ$27,JL15,0),IF(JN15&gt;=$JQ$27,JO15,0),IF(KL15&gt;=$KY$27,KM15,0),IF(KO15&gt;=$KY$27,KP15,0),IF(KS15&gt;=$KY$27,KT15,0),IF(KV15&gt;=$KY$27,KW15,0),IF(LT15&gt;=$MG$27,LU15,0),IF(LW15&gt;=$MG$27,LX15,0),IF(MA15&gt;=$MG$27,MB15,0),IF(MD15&gt;=$MG$27,ME15,0),IF(NB15&gt;=$NO$27,NC15,0),IF(NE15&gt;=$NO$27,NF15,0),IF(NI15&gt;=$NO$27,NJ15,0),IF(NL15&gt;=$NO$27,NM15,0),IF(OJ15&gt;=$OW$27,OK15,0),IF(OM15&gt;=$OW$27,ON15,0),IF(OQ15&gt;=$OW$27,OR15,0),IF(OT15&gt;=$OW$27,OU15,0),IF(PR15&gt;=$QE$27,PS15,0),IF(PU15&gt;=$QE$27,PV15,0),IF(PY15&gt;=$QE$27,PZ15,0),IF(QB15&gt;=$QE$27,QC15,0),IF(QZ15&gt;=$RM$27,RA15,0),IF(RC15&gt;=$RM$27,RD15,0),IF(RG15&gt;=$RM$27,RH15,0),IF(RJ15&gt;=$RM$27,RK15,0),IF(SH15&gt;=$SU$27,SI15,0),IF(SK15&gt;=$SU$27,SL15,0),IF(SO15&gt;=$SU$27,SP15,0),IF(SR15&gt;=$SU$27,SS15,0),IF(TP15&gt;=$UC$27,TQ15,0),IF(TS15&gt;=$UC$27,TT15,0),IF(TW15&gt;=$UC$27,TX15,0),IF(TZ15&gt;=$UC$27,UA15,0),IF(UX15&gt;=$VK$27,UY15,0),IF(VA15&gt;=$VK$27,VB15,0),IF(VE15&gt;=$VK$27,VF15,0),IF(VH15&gt;=$VK$27,VI15,0),IF(WF15&gt;=$WS$27,WG15,0),IF(WI15&gt;=$WS$27,WJ15,0),IF(WM15&gt;=$WS$27,WN15,0),IF(WP15&gt;=$WS$27,WQ15,0))&gt;0,MAX(IF(AO15&gt;=$AY$27,AP15,0),IF(AR15&gt;=$AY$27,AS15,0),IF(AV15&gt;=$AY$27,AW15,0),IF(BP15&gt;=$BZ$27,BQ15,0),IF(BS15&gt;=$BZ$27,BT15,0),IF(BW15&gt;=$BZ$27,BX15,0),IF(CQ15&gt;=$DA$27,CR15,0),IF(CT15&gt;=$DA$27,CU15,0),IF(CX15&gt;=$DA$27,CY15,0),IF(DX15&gt;=$EK$27,DY15,0),IF(EA15&gt;=$EK$27,EB15,0),IF(EE15&gt;=$EK$27,EF15,0),IF(EH15&gt;=$EK$27,EI15,0),IF(FF15&gt;=$FS$27,FG15,0),IF(FI15&gt;=$FS$27,FJ15,0),IF(FM15&gt;=$FS$27,FN15,0),IF(FP15&gt;=$FS$27,FQ15,0),IF(GN15&gt;=$HA$27,GO15,0),IF(GQ15&gt;=$HA$27,GR15,0),IF(GU15&gt;=$HA$27,GV15,0),IF(GX15&gt;=$HA$27,GY15,0),IF(HV15&gt;=$II$27,HW15,0),IF(HY15&gt;=$II$27,HZ15,0),IF(IC15&gt;=$II$27,ID15,0),IF(IF15&gt;=$II$27,IG15,0),IF(JD15&gt;=$JQ$27,JE15,0),IF(JG15&gt;=$JQ$27,JH15,0),IF(JK15&gt;=$JQ$27,JL15,0),IF(JN15&gt;=$JQ$27,JO15,0),IF(KL15&gt;=$KY$27,KM15,0),IF(KO15&gt;=$KY$27,KP15,0),IF(KS15&gt;=$KY$27,KT15,0),IF(KV15&gt;=$KY$27,KW15,0),IF(LT15&gt;=$MG$27,LU15,0),IF(LW15&gt;=$MG$27,LX15,0),IF(MA15&gt;=$MG$27,MB15,0),IF(MD15&gt;=$MG$27,ME15,0),IF(NB15&gt;=$NO$27,NC15,0),IF(NE15&gt;=$NO$27,NF15,0),IF(NI15&gt;=$NO$27,NJ15,0),IF(NL15&gt;=$NO$27,NM15,0),IF(OJ15&gt;=$OW$27,OK15,0),IF(OM15&gt;=$OW$27,ON15,0),IF(OQ15&gt;=$OW$27,OR15,0),IF(OT15&gt;=$OW$27,OU15,0),IF(PR15&gt;=$QE$27,PS15,0),IF(PU15&gt;=$QE$27,PV15,0),IF(PY15&gt;=$QE$27,PZ15,0),IF(QB15&gt;=$QE$27,QC15,0),IF(QZ15&gt;=$RM$27,RA15,0),IF(RC15&gt;=$RM$27,RD15,0),IF(RG15&gt;=$RM$27,RH15,0),IF(RJ15&gt;=$RM$27,RK15,0),IF(SH15&gt;=$SU$27,SI15,0),IF(SK15&gt;=$SU$27,SL15,0),IF(SO15&gt;=$SU$27,SP15,0),IF(SR15&gt;=$SU$27,SS15,0),IF(TP15&gt;=$UC$27,TQ15,0),IF(TS15&gt;=$UC$27,TT15,0),IF(TW15&gt;=$UC$27,TX15,0),IF(TZ15&gt;=$UC$27,UA15,0),IF(UX15&gt;=$VK$27,UY15,0),IF(VA15&gt;=$VK$27,VB15,0),IF(VE15&gt;=$VK$27,VF15,0),IF(VH15&gt;=$VK$27,VI15,0),IF(WF15&gt;=$WS$27,WG15,0),IF(WI15&gt;=$WS$27,WJ15,0),IF(WM15&gt;=$WS$27,WN15,0),IF(WP15&gt;=$WS$27,WQ15,0)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/>
      </c>
      <c r="Y15" s="22">
        <v>10.8</v>
      </c>
      <c r="Z15" s="22">
        <v>6.7</v>
      </c>
      <c r="AA15" s="22">
        <v>10.3</v>
      </c>
      <c r="AB15" s="22">
        <v>10.89</v>
      </c>
      <c r="AC15" s="22">
        <v>0</v>
      </c>
      <c r="AD15" s="22">
        <v>9</v>
      </c>
      <c r="AE15" s="22">
        <v>5.7</v>
      </c>
      <c r="AF15" s="22">
        <v>8.6</v>
      </c>
      <c r="AG15" s="22">
        <v>9.41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10.3</v>
      </c>
      <c r="AP15" s="38">
        <f>IF(AB15&gt;0,AB15,"")</f>
        <v>10.89</v>
      </c>
      <c r="AQ15" s="40">
        <f>IF(SUM(Y15:AB15)-AC15&gt;0,SUM(Y15:AB15)-AC15,"")</f>
        <v>38.69</v>
      </c>
      <c r="AR15" s="40">
        <f>IF(AF15&gt;0,AF15,"")</f>
        <v>8.6</v>
      </c>
      <c r="AS15" s="40">
        <f>IF(AG15&gt;0,AG15,"")</f>
        <v>9.41</v>
      </c>
      <c r="AT15" s="40">
        <f>IF(SUM(AD15:AG15)-AH15&gt;0,SUM(AD15:AG15)-AH15,"")</f>
        <v>32.709999999999994</v>
      </c>
      <c r="AU15" s="40">
        <f>IF(AQ15="","",MAX(AQ15,AT15))</f>
        <v>38.69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38.69</v>
      </c>
      <c r="AZ15" s="26">
        <v>12.8</v>
      </c>
      <c r="BA15" s="26">
        <v>9.4</v>
      </c>
      <c r="BB15" s="26">
        <v>13.8</v>
      </c>
      <c r="BC15" s="26">
        <v>14.43</v>
      </c>
      <c r="BD15" s="26">
        <v>0</v>
      </c>
      <c r="BE15" s="26">
        <v>13.2</v>
      </c>
      <c r="BF15" s="26">
        <v>9.1</v>
      </c>
      <c r="BG15" s="26">
        <v>12.6</v>
      </c>
      <c r="BH15" s="26">
        <v>14.33</v>
      </c>
      <c r="BI15" s="26">
        <v>0.9</v>
      </c>
      <c r="BJ15" s="26">
        <v>14.5</v>
      </c>
      <c r="BK15" s="26">
        <v>9</v>
      </c>
      <c r="BL15" s="26">
        <v>13.8</v>
      </c>
      <c r="BM15" s="26">
        <v>14.83</v>
      </c>
      <c r="BN15" s="26">
        <v>0</v>
      </c>
      <c r="BO15" s="28"/>
      <c r="BP15" s="39">
        <f>IF(BB15&gt;0,BB15,"")</f>
        <v>13.8</v>
      </c>
      <c r="BQ15" s="39">
        <f>IF(BC15&gt;0,BC15,"")</f>
        <v>14.43</v>
      </c>
      <c r="BR15" s="11">
        <f>IF(SUM(AZ15:BC15)-BD15&gt;0,SUM(AZ15:BC15)-BD15,"")</f>
        <v>50.43</v>
      </c>
      <c r="BS15" s="11">
        <f>IF(BG15&gt;0,BG15,"")</f>
        <v>12.6</v>
      </c>
      <c r="BT15" s="11">
        <f>IF(BH15&gt;0,BH15,"")</f>
        <v>14.33</v>
      </c>
      <c r="BU15" s="11">
        <f>IF(SUM(BE15:BH15)-BI15&gt;0,SUM(BE15:BH15)-BI15,"")</f>
        <v>48.33</v>
      </c>
      <c r="BV15" s="11">
        <f>IF(BR15="","",MAX(BR15,BU15))</f>
        <v>50.43</v>
      </c>
      <c r="BW15" s="11">
        <f>IF(BL15&gt;0,BL15,"")</f>
        <v>13.8</v>
      </c>
      <c r="BX15" s="11">
        <f>IF(BM15&gt;0,BM15,"")</f>
        <v>14.83</v>
      </c>
      <c r="BY15" s="11">
        <f>IF(SUM(BJ15:BM15)-BN15&gt;0,SUM(BJ15:BM15)-BN15,"")</f>
        <v>52.129999999999995</v>
      </c>
      <c r="BZ15" s="11">
        <f>IF(SUM(BV15,BY15)&gt;0,SUM(BV15,BY15),"")</f>
        <v>102.56</v>
      </c>
      <c r="CA15" s="22">
        <v>5.7</v>
      </c>
      <c r="CB15" s="22">
        <v>3.3</v>
      </c>
      <c r="CC15" s="22">
        <v>6.3</v>
      </c>
      <c r="CD15" s="22">
        <v>6.6</v>
      </c>
      <c r="CE15" s="22">
        <v>0</v>
      </c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>
        <f>IF(CC15&gt;0,CC15,"")</f>
        <v>6.3</v>
      </c>
      <c r="CR15" s="38">
        <f>IF(CD15&gt;0,CD15,"")</f>
        <v>6.6</v>
      </c>
      <c r="CS15" s="40">
        <f>IF(SUM(CA15:CD15)-CE15&gt;0,SUM(CA15:CD15)-CE15,"")</f>
        <v>21.9</v>
      </c>
      <c r="CT15" s="40" t="str">
        <f>IF(CH15&gt;0,CH15,"")</f>
        <v/>
      </c>
      <c r="CU15" s="40" t="str">
        <f>IF(CI15&gt;0,CI15,"")</f>
        <v/>
      </c>
      <c r="CV15" s="40" t="str">
        <f>IF(SUM(CF15:CI15)-CJ15&gt;0,SUM(CF15:CI15)-CJ15,"")</f>
        <v/>
      </c>
      <c r="CW15" s="40">
        <f>IF(CS15="","",MAX(CS15,CV15))</f>
        <v>21.9</v>
      </c>
      <c r="CX15" s="40" t="str">
        <f>IF(CM15&gt;0,CM15,"")</f>
        <v/>
      </c>
      <c r="CY15" s="40" t="str">
        <f>IF(CN15&gt;0,CN15,"")</f>
        <v/>
      </c>
      <c r="CZ15" s="40" t="str">
        <f>IF(SUM(CK15:CN15)-CO15&gt;0,SUM(CK15:CN15)-CO15,"")</f>
        <v/>
      </c>
      <c r="DA15" s="40">
        <f>IF(SUM(CW15,CZ15)&gt;0,SUM(CW15,CZ15),"")</f>
        <v>21.9</v>
      </c>
      <c r="DB15" s="51" t="str">
        <f>IF(MAX(ED15,FL15,GT15,IB15,JJ15,KR15,LZ15,NH15,OP15,PX15,RF15,SN15,TV15,VD15,WL15)-IF(N15="",0,N15)&gt;0.001,MAX(ED15,FL15,GT15,IB15,JJ15,KR15,LZ15,NH15,OP15,PX15,RF15,SN15,TV15,VD15,WL15)-IF(N15="",0,N15),"")</f>
        <v/>
      </c>
      <c r="DC15" s="51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>IF(SX15&gt;0,SX15,"")</f>
        <v/>
      </c>
      <c r="TQ15" s="40" t="str">
        <f>IF(SY15&gt;0,SY15,"")</f>
        <v/>
      </c>
      <c r="TR15" s="40" t="str">
        <f>IF(SUM(SV15:SY15)-SZ15&gt;0,SUM(SV15:SY15)-SZ15,"")</f>
        <v/>
      </c>
      <c r="TS15" s="40" t="str">
        <f>IF(TC15&gt;0,TC15,"")</f>
        <v/>
      </c>
      <c r="TT15" s="40" t="str">
        <f>IF(TD15&gt;0,TD15,"")</f>
        <v/>
      </c>
      <c r="TU15" s="40" t="str">
        <f>IF(SUM(TA15:TD15)-TE15&gt;0,SUM(TA15:TD15)-TE15,"")</f>
        <v/>
      </c>
      <c r="TV15" s="40" t="str">
        <f>IF(MAX(TR15,TU15)&gt;0,MAX(TR15,TU15),"")</f>
        <v/>
      </c>
      <c r="TW15" s="40" t="str">
        <f>IF(TH15&gt;0,TH15,"")</f>
        <v/>
      </c>
      <c r="TX15" s="40" t="str">
        <f>IF(TI15&gt;0,TI15,"")</f>
        <v/>
      </c>
      <c r="TY15" s="40" t="str">
        <f>IF(SUM(TF15:TI15)-TJ15&gt;0,SUM(TF15:TI15)-TJ15,"")</f>
        <v/>
      </c>
      <c r="TZ15" s="40" t="str">
        <f>IF(TM15&gt;0,TM15,"")</f>
        <v/>
      </c>
      <c r="UA15" s="40" t="str">
        <f>IF(TN15&gt;0,TN15,"")</f>
        <v/>
      </c>
      <c r="UB15" s="40" t="str">
        <f>IF(SUM(TK15:TN15)-TO15&gt;0,SUM(TK15:TN15)-TO15,"")</f>
        <v/>
      </c>
      <c r="UC15" s="40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>IF(VN15&gt;0,VN15,"")</f>
        <v/>
      </c>
      <c r="WG15" s="40" t="str">
        <f>IF(VO15&gt;0,VO15,"")</f>
        <v/>
      </c>
      <c r="WH15" s="40" t="str">
        <f>IF(SUM(VL15:VO15)-VP15&gt;0,SUM(VL15:VO15)-VP15,"")</f>
        <v/>
      </c>
      <c r="WI15" s="40" t="str">
        <f>IF(VS15&gt;0,VS15,"")</f>
        <v/>
      </c>
      <c r="WJ15" s="40" t="str">
        <f>IF(VT15&gt;0,VT15,"")</f>
        <v/>
      </c>
      <c r="WK15" s="40" t="str">
        <f>IF(SUM(VQ15:VT15)-VU15&gt;0,SUM(VQ15:VT15)-VU15,"")</f>
        <v/>
      </c>
      <c r="WL15" s="40" t="str">
        <f>IF(MAX(WH15,WK15)&gt;0,MAX(WH15,WK15),"")</f>
        <v/>
      </c>
      <c r="WM15" s="40" t="str">
        <f>IF(VX15&gt;0,VX15,"")</f>
        <v/>
      </c>
      <c r="WN15" s="40" t="str">
        <f>IF(VY15&gt;0,VY15,"")</f>
        <v/>
      </c>
      <c r="WO15" s="40" t="str">
        <f>IF(SUM(VV15:VY15)-VZ15&gt;0,SUM(VV15:VY15)-VZ15,"")</f>
        <v/>
      </c>
      <c r="WP15" s="40" t="str">
        <f>IF(WC15&gt;0,WC15,"")</f>
        <v/>
      </c>
      <c r="WQ15" s="40" t="str">
        <f>IF(WD15&gt;0,WD15,"")</f>
        <v/>
      </c>
      <c r="WR15" s="40" t="str">
        <f>IF(SUM(WA15:WD15)-WE15&gt;0,SUM(WA15:WD15)-WE15,"")</f>
        <v/>
      </c>
      <c r="WS15" s="40" t="str">
        <f>IF(SUM(WL15,WO15,WR15)&gt;0,SUM(WL15,WO15,WR15),"")</f>
        <v/>
      </c>
      <c r="WT15" s="26">
        <f>IF($CP15="P",CA15,(CA15+AZ15)/2)</f>
        <v>9.25</v>
      </c>
      <c r="WU15" s="26">
        <f>IF($CP15="P",CB15,(CB15+BA15)/2)</f>
        <v>6.35</v>
      </c>
      <c r="WV15" s="26">
        <f>IF($CP15="P",CC15,(CC15+BB15)/2)</f>
        <v>10.050000000000001</v>
      </c>
      <c r="WW15" s="26">
        <f>IF($CP15="P",CD15,(CD15+BC15)/2)</f>
        <v>10.515000000000001</v>
      </c>
      <c r="WX15" s="26">
        <f>IF($CP15="P",CE15,(CE15+BD15)/2)</f>
        <v>0</v>
      </c>
      <c r="WY15" s="26">
        <f>IF($CP15="P",CF15,(CF15+BE15)/2)</f>
        <v>6.6</v>
      </c>
      <c r="WZ15" s="26">
        <f>IF($CP15="P",CG15,(CG15+BF15)/2)</f>
        <v>4.55</v>
      </c>
      <c r="XA15" s="26">
        <f>IF($CP15="P",CH15,(CH15+BG15)/2)</f>
        <v>6.3</v>
      </c>
      <c r="XB15" s="26">
        <f>IF($CP15="P",CI15,(CI15+BH15)/2)</f>
        <v>7.165</v>
      </c>
      <c r="XC15" s="26">
        <f>IF($CP15="P",CJ15,(CJ15+BI15)/2)</f>
        <v>0.45</v>
      </c>
      <c r="XD15" s="26">
        <f>IF($CP15="P",CK15,(CK15+BJ15)/2)</f>
        <v>7.25</v>
      </c>
      <c r="XE15" s="26">
        <f>IF($CP15="P",CL15,(CL15+BK15)/2)</f>
        <v>4.5</v>
      </c>
      <c r="XF15" s="26">
        <f>IF($CP15="P",CM15,(CM15+BL15)/2)</f>
        <v>6.9</v>
      </c>
      <c r="XG15" s="26">
        <f>IF($CP15="P",CN15,(CN15+BM15)/2)</f>
        <v>7.415</v>
      </c>
      <c r="XH15" s="26">
        <f>IF($CP15="P",CO15,(CO15+BN15)/2)</f>
        <v>0</v>
      </c>
      <c r="XI15" s="28" t="s">
        <v>53</v>
      </c>
      <c r="XJ15" s="11">
        <f>IF(WV15&gt;0,WV15,"")</f>
        <v>10.050000000000001</v>
      </c>
      <c r="XK15" s="11">
        <f>IF(WW15&gt;0,WW15,"")</f>
        <v>10.515000000000001</v>
      </c>
      <c r="XL15" s="11">
        <f>IF(SUM(WT15:WW15)-WX15&gt;0,SUM(WT15:WW15)-WX15,"")</f>
        <v>36.164999999999999</v>
      </c>
      <c r="XM15" s="11">
        <f>IF(XA15&gt;0,XA15,"")</f>
        <v>6.3</v>
      </c>
      <c r="XN15" s="11">
        <f>IF(XB15&gt;0,XB15,"")</f>
        <v>7.165</v>
      </c>
      <c r="XO15" s="11">
        <f>IF(SUM(WY15:XB15)-XC15&gt;0,SUM(WY15:XB15)-XC15,"")</f>
        <v>24.164999999999999</v>
      </c>
      <c r="XP15" s="11">
        <f>IF(MAX(XL15,XO15)&gt;0,MAX(XL15,XO15),"")</f>
        <v>36.164999999999999</v>
      </c>
      <c r="XQ15" s="11">
        <f>IF(XF15&gt;0,XF15,"")</f>
        <v>6.9</v>
      </c>
      <c r="XR15" s="11">
        <f>IF(XG15&gt;0,XG15,"")</f>
        <v>7.415</v>
      </c>
      <c r="XS15" s="11">
        <f>IF(SUM(XD15:XG15)-XH15&gt;0,SUM(XD15:XG15)-XH15,"")</f>
        <v>26.064999999999998</v>
      </c>
      <c r="XT15" s="11">
        <f>IF(SUM(XP15,XS15)&gt;0,SUM(XP15,XS15),"")</f>
        <v>62.23</v>
      </c>
    </row>
    <row r="16" spans="1:644" x14ac:dyDescent="0.2">
      <c r="A16" s="4" t="str" cm="1">
        <f t="array" ref="A16">IF(AND(H16&lt;&gt;"",H16&lt;&gt;"No DD"),SUMPRODUCT((H$4:H$25&lt;&gt;"")*(H$4:H$25&lt;&gt;"No DD")*(E$4:E$25&gt;E16))+1,IF(H16="No DD",SUMPRODUCT((H$4:H$25="No DD")*(E$4:E$25&gt;E16))+1+SUMPRODUCT((H$4:H$25&lt;&gt;"")*(H$4:H$25&lt;&gt;"No DD")),""))</f>
        <v/>
      </c>
      <c r="B16" s="5" t="s">
        <v>132</v>
      </c>
      <c r="C16" s="4" t="s">
        <v>5</v>
      </c>
      <c r="D16" s="4">
        <v>2004</v>
      </c>
      <c r="E16" s="9">
        <f>SUM(J16:V16)+SUM(J16:T16)*0.0000001+SUM(J16)*0.0000000000001</f>
        <v>201.29002012900514</v>
      </c>
      <c r="F16" s="3" t="str">
        <f>IF(OR(AND(AO16&gt;=AY$27,AO16&lt;&gt;"",AQ16&gt;=AY$31,AQ16&lt;&gt;"",AN16=""),AND(AR16&gt;=AY$27,AR16&lt;&gt;"",AT16&gt;=AY$31,AT16&lt;&gt;"",AN16=""),AND(AV16&gt;=AY$27,AV16&lt;&gt;"",AX16&gt;=AY$31,AX16&lt;&gt;"",AN16=""),AND(BP16&gt;=BZ$27,BP16&lt;&gt;"",BR16&gt;=BZ$31,BR16&lt;&gt;"",BO16=""),AND(BS16&gt;=BZ$27,BS16&lt;&gt;"",BU16&gt;=BZ$31,BU16&lt;&gt;"",BO16=""),AND(BW16&gt;=BZ$27,BW16&lt;&gt;"",BY16&gt;=BZ$31,BY16&lt;&gt;"",BO16=""),AND(CQ16&gt;=DA$27,CQ16&lt;&gt;"",CS16&gt;=DA$31,CS16&lt;&gt;"",CP16=""),AND(CT16&gt;=DA$27,CT16&lt;&gt;"",CV16&gt;=DA$31,CV16&lt;&gt;"",CP16=""),AND(CX16&gt;=DA$27,CX16&lt;&gt;"",CZ16&gt;=DA$31,CZ16&lt;&gt;"",CP16=""),AND(DX16&gt;=EK$27,DX16&lt;&gt;"",DZ16&gt;=EK$31,DZ16&lt;&gt;""),AND(EA16&gt;=EK$27,EA16&lt;&gt;"",EC16&gt;=EK$31,EC16&lt;&gt;""),AND(EE16&gt;=EK$27,EE16&lt;&gt;"",EG16&gt;=EK$31,EG16&lt;&gt;""),AND(EH16&gt;=EK$27,EH16&lt;&gt;"",EJ16&gt;=EK$31,EJ16&lt;&gt;""),AND(FF16&gt;=FS$27,FF16&lt;&gt;"",FH16&gt;=FS$31,FH16&lt;&gt;""),AND(FI16&gt;=FS$27,FI16&lt;&gt;"",FK16&gt;=FS$31,FK16&lt;&gt;""),AND(FM16&gt;=FS$27,FM16&lt;&gt;"",FO16&gt;=FS$31,FO16&lt;&gt;""),AND(FP16&gt;=FS$27,FP16&lt;&gt;"",FR16&gt;=FS$31,FR16&lt;&gt;""),AND(GN16&gt;=HA$27,GN16&lt;&gt;"",GP16&gt;=HA$31,GP16&lt;&gt;""),AND(GQ16&gt;=HA$27,GQ16&lt;&gt;"",GS16&gt;=HA$31,GS16&lt;&gt;""),AND(GU16&gt;=HA$27,GU16&lt;&gt;"",GW16&gt;=HA$31,GW16&lt;&gt;""),AND(GX16&gt;=HA$27,GX16&lt;&gt;"",GZ16&gt;=HA$31,GZ16&lt;&gt;""),AND(HV16&gt;=II$27,HV16&lt;&gt;"",HX16&gt;=II$31,HX16&lt;&gt;""),AND(HY16&gt;=II$27,HY16&lt;&gt;"",IA16&gt;=II$31,IA16&lt;&gt;""),AND(IC16&gt;=II$27,IC16&lt;&gt;"",IE16&gt;=II$31,IE16&lt;&gt;""),AND(IF16&gt;=II$27,IF16&lt;&gt;"",IH16&gt;=II$31,IH16&lt;&gt;""),AND(JD16&gt;=JQ$27,JD16&lt;&gt;"",JF16&gt;=JQ$31,JF16&lt;&gt;""),AND(JG16&gt;=JQ$27,JG16&lt;&gt;"",JI16&gt;=JQ$31,JI16&lt;&gt;""),AND(JK16&gt;=JQ$27,JK16&lt;&gt;"",JM16&gt;=JQ$31,JM16&lt;&gt;""),AND(JN16&gt;=JQ$27,JN16&lt;&gt;"",JP16&gt;=JQ$31,JP16&lt;&gt;""),AND(KL16&gt;=KY$27,KL16&lt;&gt;"",KN16&gt;=KY$31,KN16&lt;&gt;""),AND(KO16&gt;=KY$27,KO16&lt;&gt;"",KQ16&gt;=KY$31,KQ16&lt;&gt;""),AND(KS16&gt;=KY$27,KS16&lt;&gt;"",KU16&gt;=KY$31,KU16&lt;&gt;""),AND(KV16&gt;=KY$27,KV16&lt;&gt;"",KX16&gt;=KY$31,KX16&lt;&gt;""),AND(LT16&gt;=MG$27,LT16&lt;&gt;"",LV16&gt;=MG$31,LV16&lt;&gt;""),AND(LW16&gt;=MG$27,LW16&lt;&gt;"",LY16&gt;=MG$31,LY16&lt;&gt;""),AND(MA16&gt;=MG$27,MA16&lt;&gt;"",MC16&gt;=MG$31,MC16&lt;&gt;""),AND(MD16&gt;=MG$27,MD16&lt;&gt;"",MF16&gt;=MG$31,MF16&lt;&gt;""),AND(NB16&gt;=NO$27,NB16&lt;&gt;"",ND16&gt;=NO$31,ND16&lt;&gt;""),AND(NE16&gt;=NO$27,NE16&lt;&gt;"",NG16&gt;=NO$31,NG16&lt;&gt;""),AND(NI16&gt;=NO$27,NI16&lt;&gt;"",NK16&gt;=NO$31,NK16&lt;&gt;""),AND(NL16&gt;=NO$27,NL16&lt;&gt;"",NN16&gt;=NO$31,NN16&lt;&gt;""),AND(OJ16&gt;=OW$27,OJ16&lt;&gt;"",OL16&gt;=OW$31,OL16&lt;&gt;""),AND(OM16&gt;=OW$27,OM16&lt;&gt;"",OO16&gt;=OW$31,OO16&lt;&gt;""),AND(OQ16&gt;=OW$27,OQ16&lt;&gt;"",OS16&gt;=OW$31,OS16&lt;&gt;""),AND(OT16&gt;=OW$27,OT16&lt;&gt;"",OV16&gt;=OW$31,OV16&lt;&gt;""),AND(PR16&gt;=QE$27,PR16&lt;&gt;"",PT16&gt;=QE$31,PT16&lt;&gt;""),AND(PU16&gt;=QE$27,PU16&lt;&gt;"",PW16&gt;=QE$31,PW16&lt;&gt;""),AND(PY16&gt;=QE$27,PY16&lt;&gt;"",QA16&gt;=QE$31,QA16&lt;&gt;""),AND(QB16&gt;=QE$27,QB16&lt;&gt;"",QD16&gt;=QE$31,QD16&lt;&gt;""),AND(QZ16&gt;=RM$27,QZ16&lt;&gt;"",RB16&gt;=RM$31,RB16&lt;&gt;""),AND(RC16&gt;=RM$27,RC16&lt;&gt;"",RE16&gt;=RM$31,RE16&lt;&gt;""),AND(RG16&gt;=RM$27,RG16&lt;&gt;"",RI16&gt;=RM$31,RI16&lt;&gt;""),AND(RJ16&gt;=RM$27,RJ16&lt;&gt;"",RL16&gt;=RM$31,RL16&lt;&gt;""),AND(SH16&gt;=SU$27,SH16&lt;&gt;"",SJ16&gt;=SU$31,SJ16&lt;&gt;""),AND(SK16&gt;=SU$27,SK16&lt;&gt;"",SM16&gt;=SU$31,SM16&lt;&gt;""),AND(SO16&gt;=SU$27,SO16&lt;&gt;"",SQ16&gt;=SU$31,SQ16&lt;&gt;""),AND(SR16&gt;=SU$27,SR16&lt;&gt;"",ST16&gt;=SU$31,ST16&lt;&gt;""),AND(TP16&gt;=UC$27,TP16&lt;&gt;"",TR16&gt;=UC$31,TR16&lt;&gt;""),AND(TS16&gt;=UC$27,TS16&lt;&gt;"",TU16&gt;=UC$31,TU16&lt;&gt;""),AND(TW16&gt;=UC$27,TW16&lt;&gt;"",TY16&gt;=UC$31,TYY16&lt;&gt;""),AND(TZ16&gt;=UC$27,TZ16&lt;&gt;"",UB16&gt;=UC$31,UB16&lt;&gt;""),AND(UX16&gt;=VK$27,UX16&lt;&gt;"",UZ16&gt;=VK$31,UZ16&lt;&gt;""),AND(VA16&gt;=VK$27,VA16&lt;&gt;"",VC16&gt;=VK$31,VC16&lt;&gt;""),AND(VE16&gt;=VK$27,VE16&lt;&gt;"",VG16&gt;=VK$31,VG16&lt;&gt;""),AND(VH16&gt;=VK$27,VH16&lt;&gt;"",VJ16&gt;=VK$31,VJ16&lt;&gt;""),AND(WF16&gt;=WS$27,WF16&lt;&gt;"",WH16&gt;=WS$31,WH16&lt;&gt;""),AND(WI16&gt;=WS$27,WI16&lt;&gt;"",WK16&gt;=WS$31,WK16&lt;&gt;""),AND(WM16&gt;=WS$27,WM16&lt;&gt;"",WO16&gt;=WS$31,WO16&lt;&gt;""),AND(WP16&gt;=WS$27,WP16&lt;&gt;"",WR16&gt;=WS$31,WR16&lt;&gt;"")),"P","")</f>
        <v/>
      </c>
      <c r="G16" s="3" t="str">
        <f>IF(OR(AND(AQ16&gt;=AY$31,AQ16&lt;&gt;"",AN16=""),AND(AT16&gt;=AY$31,AT16&lt;&gt;"",AN16=""),AND(AX16&gt;=AY$31,AX16&lt;&gt;"",AN16=""),AND(BR16&gt;=BZ$31,BR16&lt;&gt;"",BO16=""),AND(BU16&gt;=BZ$31,BU16&lt;&gt;"",BO16=""),AND(BY16&gt;=BZ$31,BY16&lt;&gt;"",BO16=""),AND(CS16&gt;=DA$31,CS16&lt;&gt;"",CP16=""),AND(CV16&gt;=DA$31,CV16&lt;&gt;"",CP16=""),AND(CZ16&gt;=DA$31,CZ16&lt;&gt;"",CP16=""),AND(DZ16&gt;=EK$31,DZ16&lt;&gt;""),AND(EC16&gt;=EK$31,EC16&lt;&gt;""),AND(EG16&gt;=EK$31,EG16&lt;&gt;""),AND(EJ16&gt;=EK$31,EJ16&lt;&gt;""),AND(FH16&gt;=FS$31,FH16&lt;&gt;""),AND(FK16&gt;=FS$31,FK16&lt;&gt;""),AND(FO16&gt;=FS$31,FO16&lt;&gt;""),AND(FR16&gt;=FS$31,FR16&lt;&gt;""),AND(GP16&gt;=HA$31,GP16&lt;&gt;""),AND(GS16&gt;=HA$31,GS16&lt;&gt;""),AND(GW16&gt;=HA$31,GW16&lt;&gt;""),AND(GZ16&gt;=HA$31,GZ16&lt;&gt;""),AND(HX16&gt;=II$31,HX16&lt;&gt;""),AND(IA16&gt;=II$31,IA16&lt;&gt;""),AND(IE16&gt;=II$31,IE16&lt;&gt;""),AND(IH16&gt;=II$31,IH16&lt;&gt;""),AND(JF16&gt;=JQ$31,JF16&lt;&gt;""),AND(JI16&gt;=JQ$31,JI16&lt;&gt;""),AND(JM16&gt;=JQ$31,JM16&lt;&gt;""),AND(JP16&gt;=JQ$31,JP16&lt;&gt;""),AND(KN16&gt;=KY$31,KN16&lt;&gt;""),AND(KQ16&gt;=KY$31,KQ16&lt;&gt;""),AND(KU16&gt;=KY$31,KU16&lt;&gt;""),AND(KX16&gt;=KY$31,KX16&lt;&gt;""),AND(LV16&gt;=MG$31,LV16&lt;&gt;""),AND(LY16&gt;=MG$31,LY16&lt;&gt;""),AND(MC16&gt;=MG$31,MC16&lt;&gt;""),AND(MF16&gt;=MG$31,MF16&lt;&gt;""),AND(ND16&gt;=NO$31,ND16&lt;&gt;""),AND(NG16&gt;=NO$31,NG16&lt;&gt;""),AND(NK16&gt;=NO$31,NK16&lt;&gt;""),AND(NN16&gt;=NO$31,NN16&lt;&gt;""),AND(OL16&gt;=OW$31,OL16&lt;&gt;""),AND(OO16&gt;=OW$31,OO16&lt;&gt;""),AND(OS16&gt;=OW$31,OS16&lt;&gt;""),AND(OV16&gt;=OW$31,OV16&lt;&gt;""),AND(PT16&gt;=QE$31,PT16&lt;&gt;""),AND(PW16&gt;=QE$31,PW16&lt;&gt;""),AND(QA16&gt;=QE$31,QA16&lt;&gt;""),AND(QD16&gt;=QE$31,QD16&lt;&gt;""),AND(RB16&gt;=RM$31,RB16&lt;&gt;""),AND(RE16&gt;=RM$31,RE16&lt;&gt;""),AND(RI16&gt;=RM$31,RI16&lt;&gt;""),AND(RL16&gt;=RM$31,RL16&lt;&gt;""),AND(SJ16&gt;=SU$31,SJ16&lt;&gt;""),AND(SM16&gt;=SU$31,SM16&lt;&gt;""),AND(SQ16&gt;=SU$31,SQ16&lt;&gt;""),AND(ST16&gt;=SU$31,ST16&lt;&gt;""),AND(TR16&gt;=UC$31,TR16&lt;&gt;""),AND(TU16&gt;=UC$31,TU16&lt;&gt;""),AND(TY16&gt;=UC$31,TYY16&lt;&gt;""),AND(UB16&gt;=UC$31,UB16&lt;&gt;""),AND(UZ16&gt;=VK$31,UZ16&lt;&gt;""),AND(VC16&gt;=VK$31,VC16&lt;&gt;""),AND(VG16&gt;=VK$31,VG16&lt;&gt;""),AND(VJ16&gt;=VK$31,VJ16&lt;&gt;""),AND(WH16&gt;=WS$31,WH16&lt;&gt;""),AND(WK16&gt;=WS$31,WK16&lt;&gt;""),AND(WO16&gt;=WS$31,WO16&lt;&gt;""),AND(WR16&gt;=WS$31,WR16&lt;&gt;"")),"P","")</f>
        <v/>
      </c>
      <c r="H16" s="36" t="str">
        <f>IF(AND(G16="P",F16=""),"No DD",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,AND(TP16&gt;=UC$30,TP16&lt;&gt;"",TR16&gt;=UC$34,TR16&lt;&gt;""),AND(TS16&gt;=UC$30,TS16&lt;&gt;"",TU16&gt;=UC$34,TU16&lt;&gt;""),AND(TW16&gt;=UC$30,TW16&lt;&gt;"",TY16&gt;=UC$354,TYY16&lt;&gt;""),AND(TZ16&gt;=UC$30,TZ16&lt;&gt;"",UB16&gt;=UC$34,UB16&lt;&gt;""),AND(UX16&gt;=VK$30,UX16&lt;&gt;"",UZ16&gt;=VK$34,UZ16&lt;&gt;""),AND(VA16&gt;=VK$30,VA16&lt;&gt;"",VC16&gt;=VK$34,VC16&lt;&gt;""),AND(VE16&gt;=VK$30,VE16&lt;&gt;"",VG16&gt;=VK$34,VG16&lt;&gt;""),AND(VH16&gt;=VK$30,VH16&lt;&gt;"",VJ16&gt;=VK$34,VJ16&lt;&gt;""),AND(WF16&gt;=WS$30,WF16&lt;&gt;"",WH16&gt;=WS$34,WH16&lt;&gt;""),AND(WI16&gt;=WS$30,WI16&lt;&gt;"",WK16&gt;=WS$34,WK16&lt;&gt;""),AND(WM16&gt;=WS$30,WM16&lt;&gt;"",WO16&gt;=WS$34,WO16&lt;&gt;""),AND(WP16&gt;=WS$30,WP16&lt;&gt;"",WR16&gt;=WS$34,WR16&lt;&gt;"")),"Merit",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,AND(TP16&gt;=UC$29,TP16&lt;&gt;"",TR16&gt;=UC$33,TR16&lt;&gt;""),AND(TS16&gt;=UC$29,TS16&lt;&gt;"",TU16&gt;=UC$33,TU16&lt;&gt;""),AND(TW16&gt;=UC$29,TW16&lt;&gt;"",TY16&gt;=UC$33,TYY16&lt;&gt;""),AND(TZ16&gt;=UC$29,TZ16&lt;&gt;"",UB16&gt;=UC$33,UB16&lt;&gt;""),AND(UX16&gt;=VK$29,UX16&lt;&gt;"",UZ16&gt;=VK$33,UZ16&lt;&gt;""),AND(VA16&gt;=VK$29,VA16&lt;&gt;"",VC16&gt;=VK$33,VC16&lt;&gt;""),AND(VE16&gt;=VK$29,VE16&lt;&gt;"",VG16&gt;=VK$33,VG16&lt;&gt;""),AND(VH16&gt;=VK$29,VH16&lt;&gt;"",VJ16&gt;=VK$33,VJ16&lt;&gt;""),AND(WF16&gt;=WS$29,WF16&lt;&gt;"",WH16&gt;=WS$33,WH16&lt;&gt;""),AND(WI16&gt;=WS$29,WI16&lt;&gt;"",WK16&gt;=WS$33,WK16&lt;&gt;""),AND(WM16&gt;=WS$29,WM16&lt;&gt;"",WO16&gt;=WS$33,WO16&lt;&gt;""),AND(WP16&gt;=WS$29,WP16&lt;&gt;"",WR16&gt;=WS$33,WR16&lt;&gt;"")),"Excellence",IF(I16="P","Worlds Team",IF(F16="P","National Team","")))))</f>
        <v/>
      </c>
      <c r="I16" s="3" t="str">
        <f>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,AND(TP16&gt;=UC$28,TP16&lt;&gt;"",TR16&gt;=UC$32,TR16&lt;&gt;""),AND(TS16&gt;=UC$28,TS16&lt;&gt;"",TU16&gt;=UC$32,TU16&lt;&gt;""),AND(TW16&gt;=UC$28,TW16&lt;&gt;"",TY16&gt;=UC$32,TYY16&lt;&gt;""),AND(TZ16&gt;=UC$28,TZ16&lt;&gt;"",UB16&gt;=UC$32,UB16&lt;&gt;""),AND(UX16&gt;=VK$28,UX16&lt;&gt;"",UZ16&gt;=VK$32,UZ16&lt;&gt;""),AND(VA16&gt;=VK$28,VA16&lt;&gt;"",VC16&gt;=VK$32,VC16&lt;&gt;""),AND(VE16&gt;=VK$28,VE16&lt;&gt;"",VG16&gt;=VK$32,VG16&lt;&gt;""),AND(VH16&gt;=VK$28,VH16&lt;&gt;"",VJ16&gt;=VK$32,VJ16&lt;&gt;""),AND(WF16&gt;=WS$28,WF16&lt;&gt;"",WH16&gt;=WS$32,WH16&lt;&gt;""),AND(WI16&gt;=WS$28,WI16&lt;&gt;"",WK16&gt;=WS$32,WK16&lt;&gt;""),AND(WM16&gt;=WS$28,WM16&lt;&gt;"",WO16&gt;=WS$32,WO16&lt;&gt;""),AND(WP16&gt;=WS$28,WP16&lt;&gt;"",WR16&gt;=WS$32,WR16&lt;&gt;"")),"P","")</f>
        <v/>
      </c>
      <c r="J16" s="8">
        <f>IF(COUNT(AQ16,AT16,BR16,BU16,CS16,CV16)&gt;0,LARGE((AQ16,AT16,BR16,BU16,CS16,CV16),1),0)</f>
        <v>51.53</v>
      </c>
      <c r="K16" s="8" t="str">
        <f>IF(J16="","",IF(OR(J16=CS16,J16=CV16),$CA$1,IF(OR(J16=BR16,J16=BU16),$AZ$1,IF(OR(J16=AQ16,J16=AT16),$Y$1,""))))</f>
        <v>2024 Elite Canada</v>
      </c>
      <c r="L16" s="8">
        <f>IF(COUNT(AQ16,AT16,BR16,BU16,CS16,CV16)&gt;1,LARGE((AQ16,AT16,BR16,BU16,CS16,CV16),2),0)</f>
        <v>51.35</v>
      </c>
      <c r="M16" s="8" t="str">
        <f>IF(L16="","",IF(OR(L16=CS16,L16=CV16),$CA$1,IF(OR(L16=BR16,L16=BU16),$AZ$1,IF(OR(L16=AQ16,L16=AT16),$Y$1,""))))</f>
        <v>2024 Nationals</v>
      </c>
      <c r="N16" s="8">
        <f>IF(COUNT(AQ16,AT16,BR16,BU16,CS16,CV16)&gt;2,LARGE((AQ16,AT16,BR16,BU16,CS16,CV16),3),0)</f>
        <v>47.3</v>
      </c>
      <c r="O16" s="8" t="str">
        <f>IF(N16="","",IF(OR(N16=CS16,N16=CV16),$CA$1,IF(OR(N16=BR16,N16=BU16),$AZ$1,IF(OR(N16=AQ16,N16=AT16),$Y$1,""))))</f>
        <v>2024 Elite Canada</v>
      </c>
      <c r="P16" s="8">
        <f>IF(MAX(AX16,BY16,CZ16)&gt;0,MAX(AX16,BY16,CZ16),0)</f>
        <v>36.709999999999994</v>
      </c>
      <c r="Q16" s="8" t="str">
        <f>IF(P16="","",IF(P16=CZ16,$CA$1,IF(P16=BY16,$AZ$1,IF(P16=AX16,$Y$1,""))))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14.4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2024 Elite Canada</v>
      </c>
      <c r="T16" s="8">
        <f>IF(MAX(IF(AO16&gt;=$AY$27,AP16,0),IF(AR16&gt;=$AY$27,AS16,0),IF(AV16&gt;=$AY$27,AW16,0),IF(BP16&gt;=$BZ$27,BQ16,0),IF(BS16&gt;=$BZ$27,BT16,0),IF(BW16&gt;=$BZ$27,BX16,0),IF(CQ16&gt;=$DA$27,CR16,0),IF(CT16&gt;=$DA$27,CU16,0),IF(CX16&gt;=$DA$27,CY16,0),IF(DX16&gt;=$EK$27,DY16,0),IF(EA16&gt;=$EK$27,EB16,0),IF(EE16&gt;=$EK$27,EF16,0),IF(EH16&gt;=$EK$27,EI16,0),IF(FF16&gt;=$FS$27,FG16,0),IF(FI16&gt;=$FS$27,FJ16,0),IF(FM16&gt;=$FS$27,FN16,0),IF(FP16&gt;=$FS$27,FQ16,0),IF(GN16&gt;=$HA$27,GO16,0),IF(GQ16&gt;=$HA$27,GR16,0),IF(GU16&gt;=$HA$27,GV16,0),IF(GX16&gt;=$HA$27,GY16,0),IF(HV16&gt;=$II$27,HW16,0),IF(HY16&gt;=$II$27,HZ16,0),IF(IC16&gt;=$II$27,ID16,0),IF(IF16&gt;=$II$27,IG16,0),IF(JD16&gt;=$JQ$27,JE16,0),IF(JG16&gt;=$JQ$27,JH16,0),IF(JK16&gt;=$JQ$27,JL16,0),IF(JN16&gt;=$JQ$27,JO16,0),IF(KL16&gt;=$KY$27,KM16,0),IF(KO16&gt;=$KY$27,KP16,0),IF(KS16&gt;=$KY$27,KT16,0),IF(KV16&gt;=$KY$27,KW16,0),IF(LT16&gt;=$MG$27,LU16,0),IF(LW16&gt;=$MG$27,LX16,0),IF(MA16&gt;=$MG$27,MB16,0),IF(MD16&gt;=$MG$27,ME16,0),IF(NB16&gt;=$NO$27,NC16,0),IF(NE16&gt;=$NO$27,NF16,0),IF(NI16&gt;=$NO$27,NJ16,0),IF(NL16&gt;=$NO$27,NM16,0),IF(OJ16&gt;=$OW$27,OK16,0),IF(OM16&gt;=$OW$27,ON16,0),IF(OQ16&gt;=$OW$27,OR16,0),IF(OT16&gt;=$OW$27,OU16,0),IF(PR16&gt;=$QE$27,PS16,0),IF(PU16&gt;=$QE$27,PV16,0),IF(PY16&gt;=$QE$27,PZ16,0),IF(QB16&gt;=$QE$27,QC16,0),IF(QZ16&gt;=$RM$27,RA16,0),IF(RC16&gt;=$RM$27,RD16,0),IF(RG16&gt;=$RM$27,RH16,0),IF(RJ16&gt;=$RM$27,RK16,0),IF(SH16&gt;=$SU$27,SI16,0),IF(SK16&gt;=$SU$27,SL16,0),IF(SO16&gt;=$SU$27,SP16,0),IF(SR16&gt;=$SU$27,SS16,0),IF(TP16&gt;=$UC$27,TQ16,0),IF(TS16&gt;=$UC$27,TT16,0),IF(TW16&gt;=$UC$27,TX16,0),IF(TZ16&gt;=$UC$27,UA16,0),IF(UX16&gt;=$VK$27,UY16,0),IF(VA16&gt;=$VK$27,VB16,0),IF(VE16&gt;=$VK$27,VF16,0),IF(VH16&gt;=$VK$27,VI16,0),IF(WF16&gt;=$WS$27,WG16,0),IF(WI16&gt;=$WS$27,WJ16,0),IF(WM16&gt;=$WS$27,WN16,0),IF(WP16&gt;=$WS$27,WQ16,0))&gt;0,MAX(IF(AO16&gt;=$AY$27,AP16,0),IF(AR16&gt;=$AY$27,AS16,0),IF(AV16&gt;=$AY$27,AW16,0),IF(BP16&gt;=$BZ$27,BQ16,0),IF(BS16&gt;=$BZ$27,BT16,0),IF(BW16&gt;=$BZ$27,BX16,0),IF(CQ16&gt;=$DA$27,CR16,0),IF(CT16&gt;=$DA$27,CU16,0),IF(CX16&gt;=$DA$27,CY16,0),IF(DX16&gt;=$EK$27,DY16,0),IF(EA16&gt;=$EK$27,EB16,0),IF(EE16&gt;=$EK$27,EF16,0),IF(EH16&gt;=$EK$27,EI16,0),IF(FF16&gt;=$FS$27,FG16,0),IF(FI16&gt;=$FS$27,FJ16,0),IF(FM16&gt;=$FS$27,FN16,0),IF(FP16&gt;=$FS$27,FQ16,0),IF(GN16&gt;=$HA$27,GO16,0),IF(GQ16&gt;=$HA$27,GR16,0),IF(GU16&gt;=$HA$27,GV16,0),IF(GX16&gt;=$HA$27,GY16,0),IF(HV16&gt;=$II$27,HW16,0),IF(HY16&gt;=$II$27,HZ16,0),IF(IC16&gt;=$II$27,ID16,0),IF(IF16&gt;=$II$27,IG16,0),IF(JD16&gt;=$JQ$27,JE16,0),IF(JG16&gt;=$JQ$27,JH16,0),IF(JK16&gt;=$JQ$27,JL16,0),IF(JN16&gt;=$JQ$27,JO16,0),IF(KL16&gt;=$KY$27,KM16,0),IF(KO16&gt;=$KY$27,KP16,0),IF(KS16&gt;=$KY$27,KT16,0),IF(KV16&gt;=$KY$27,KW16,0),IF(LT16&gt;=$MG$27,LU16,0),IF(LW16&gt;=$MG$27,LX16,0),IF(MA16&gt;=$MG$27,MB16,0),IF(MD16&gt;=$MG$27,ME16,0),IF(NB16&gt;=$NO$27,NC16,0),IF(NE16&gt;=$NO$27,NF16,0),IF(NI16&gt;=$NO$27,NJ16,0),IF(NL16&gt;=$NO$27,NM16,0),IF(OJ16&gt;=$OW$27,OK16,0),IF(OM16&gt;=$OW$27,ON16,0),IF(OQ16&gt;=$OW$27,OR16,0),IF(OT16&gt;=$OW$27,OU16,0),IF(PR16&gt;=$QE$27,PS16,0),IF(PU16&gt;=$QE$27,PV16,0),IF(PY16&gt;=$QE$27,PZ16,0),IF(QB16&gt;=$QE$27,QC16,0),IF(QZ16&gt;=$RM$27,RA16,0),IF(RC16&gt;=$RM$27,RD16,0),IF(RG16&gt;=$RM$27,RH16,0),IF(RJ16&gt;=$RM$27,RK16,0),IF(SH16&gt;=$SU$27,SI16,0),IF(SK16&gt;=$SU$27,SL16,0),IF(SO16&gt;=$SU$27,SP16,0),IF(SR16&gt;=$SU$27,SS16,0),IF(TP16&gt;=$UC$27,TQ16,0),IF(TS16&gt;=$UC$27,TT16,0),IF(TW16&gt;=$UC$27,TX16,0),IF(TZ16&gt;=$UC$27,UA16,0),IF(UX16&gt;=$VK$27,UY16,0),IF(VA16&gt;=$VK$27,VB16,0),IF(VE16&gt;=$VK$27,VF16,0),IF(VH16&gt;=$VK$27,VI16,0),IF(WF16&gt;=$WS$27,WG16,0),IF(WI16&gt;=$WS$27,WJ16,0),IF(WM16&gt;=$WS$27,WN16,0),IF(WP16&gt;=$WS$27,WQ16,0)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P16="",0,P16)=WO16,$VL$1,IF(V16+IF(P16="",0,P16)=VG16,$UD$1,IF(V16+IF(P16="",0,P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WR16,$VL$1,IF(V16+IF(P16="",0,P16)=VJ16,$UD$1,IF(V16+IF(P16="",0,P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/>
      </c>
      <c r="Y16" s="22">
        <v>11.7</v>
      </c>
      <c r="Z16" s="22">
        <v>9.8000000000000007</v>
      </c>
      <c r="AA16" s="22">
        <v>14.4</v>
      </c>
      <c r="AB16" s="22">
        <v>15.63</v>
      </c>
      <c r="AC16" s="22">
        <v>0</v>
      </c>
      <c r="AD16" s="22">
        <v>11.8</v>
      </c>
      <c r="AE16" s="22">
        <v>8.4</v>
      </c>
      <c r="AF16" s="22">
        <v>12.8</v>
      </c>
      <c r="AG16" s="22">
        <v>14.3</v>
      </c>
      <c r="AH16" s="22">
        <v>0</v>
      </c>
      <c r="AI16" s="22">
        <v>1.6</v>
      </c>
      <c r="AJ16" s="22">
        <v>1</v>
      </c>
      <c r="AK16" s="22">
        <v>2</v>
      </c>
      <c r="AL16" s="22">
        <v>1.76</v>
      </c>
      <c r="AM16" s="22">
        <v>0.2</v>
      </c>
      <c r="AN16" s="27"/>
      <c r="AO16" s="38">
        <f>IF(AA16&gt;0,AA16,"")</f>
        <v>14.4</v>
      </c>
      <c r="AP16" s="38">
        <f>IF(AB16&gt;0,AB16,"")</f>
        <v>15.63</v>
      </c>
      <c r="AQ16" s="40">
        <f>IF(SUM(Y16:AB16)-AC16&gt;0,SUM(Y16:AB16)-AC16,"")</f>
        <v>51.53</v>
      </c>
      <c r="AR16" s="40">
        <f>IF(AF16&gt;0,AF16,"")</f>
        <v>12.8</v>
      </c>
      <c r="AS16" s="40">
        <f>IF(AG16&gt;0,AG16,"")</f>
        <v>14.3</v>
      </c>
      <c r="AT16" s="40">
        <f>IF(SUM(AD16:AG16)-AH16&gt;0,SUM(AD16:AG16)-AH16,"")</f>
        <v>47.3</v>
      </c>
      <c r="AU16" s="40">
        <f>IF(AQ16="","",MAX(AQ16,AT16))</f>
        <v>51.53</v>
      </c>
      <c r="AV16" s="40">
        <f>IF(AK16&gt;0,AK16,"")</f>
        <v>2</v>
      </c>
      <c r="AW16" s="40">
        <f>IF(AL16&gt;0,AL16,"")</f>
        <v>1.76</v>
      </c>
      <c r="AX16" s="40">
        <f>IF(SUM(AI16:AL16)-AM16&gt;0,SUM(AI16:AL16)-AM16,"")</f>
        <v>6.1599999999999993</v>
      </c>
      <c r="AY16" s="40">
        <f>IF(SUM(AU16,AX16)&gt;0,SUM(AU16,AX16),"")</f>
        <v>57.69</v>
      </c>
      <c r="AZ16" s="26">
        <v>12.9</v>
      </c>
      <c r="BA16" s="26">
        <v>8.9</v>
      </c>
      <c r="BB16" s="26">
        <v>14.2</v>
      </c>
      <c r="BC16" s="26">
        <v>15.35</v>
      </c>
      <c r="BD16" s="26">
        <v>0</v>
      </c>
      <c r="BE16" s="26">
        <v>1.4</v>
      </c>
      <c r="BF16" s="26">
        <v>1</v>
      </c>
      <c r="BG16" s="26">
        <v>2</v>
      </c>
      <c r="BH16" s="26">
        <v>1.79</v>
      </c>
      <c r="BI16" s="26">
        <v>0</v>
      </c>
      <c r="BJ16" s="26">
        <v>9.1</v>
      </c>
      <c r="BK16" s="26">
        <v>6.5</v>
      </c>
      <c r="BL16" s="26">
        <v>10.3</v>
      </c>
      <c r="BM16" s="26">
        <v>11.01</v>
      </c>
      <c r="BN16" s="26">
        <v>0.2</v>
      </c>
      <c r="BO16" s="28"/>
      <c r="BP16" s="39">
        <f>IF(BB16&gt;0,BB16,"")</f>
        <v>14.2</v>
      </c>
      <c r="BQ16" s="39">
        <f>IF(BC16&gt;0,BC16,"")</f>
        <v>15.35</v>
      </c>
      <c r="BR16" s="11">
        <f>IF(SUM(AZ16:BC16)-BD16&gt;0,SUM(AZ16:BC16)-BD16,"")</f>
        <v>51.35</v>
      </c>
      <c r="BS16" s="11">
        <f>IF(BG16&gt;0,BG16,"")</f>
        <v>2</v>
      </c>
      <c r="BT16" s="11">
        <f>IF(BH16&gt;0,BH16,"")</f>
        <v>1.79</v>
      </c>
      <c r="BU16" s="11">
        <f>IF(SUM(BE16:BH16)-BI16&gt;0,SUM(BE16:BH16)-BI16,"")</f>
        <v>6.19</v>
      </c>
      <c r="BV16" s="11">
        <f>IF(BR16="","",MAX(BR16,BU16))</f>
        <v>51.35</v>
      </c>
      <c r="BW16" s="11">
        <f>IF(BL16&gt;0,BL16,"")</f>
        <v>10.3</v>
      </c>
      <c r="BX16" s="11">
        <f>IF(BM16&gt;0,BM16,"")</f>
        <v>11.01</v>
      </c>
      <c r="BY16" s="11">
        <f>IF(SUM(BJ16:BM16)-BN16&gt;0,SUM(BJ16:BM16)-BN16,"")</f>
        <v>36.709999999999994</v>
      </c>
      <c r="BZ16" s="11">
        <f>IF(SUM(BV16,BY16)&gt;0,SUM(BV16,BY16),"")</f>
        <v>88.06</v>
      </c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7"/>
      <c r="CQ16" s="38" t="str">
        <f>IF(CC16&gt;0,CC16,"")</f>
        <v/>
      </c>
      <c r="CR16" s="38" t="str">
        <f>IF(CD16&gt;0,CD16,"")</f>
        <v/>
      </c>
      <c r="CS16" s="40" t="str">
        <f>IF(SUM(CA16:CD16)-CE16&gt;0,SUM(CA16:CD16)-CE16,"")</f>
        <v/>
      </c>
      <c r="CT16" s="40" t="str">
        <f>IF(CH16&gt;0,CH16,"")</f>
        <v/>
      </c>
      <c r="CU16" s="40" t="str">
        <f>IF(CI16&gt;0,CI16,"")</f>
        <v/>
      </c>
      <c r="CV16" s="40" t="str">
        <f>IF(SUM(CF16:CI16)-CJ16&gt;0,SUM(CF16:CI16)-CJ16,"")</f>
        <v/>
      </c>
      <c r="CW16" s="40" t="str">
        <f>IF(CS16="","",MAX(CS16,CV16))</f>
        <v/>
      </c>
      <c r="CX16" s="40" t="str">
        <f>IF(CM16&gt;0,CM16,"")</f>
        <v/>
      </c>
      <c r="CY16" s="40" t="str">
        <f>IF(CN16&gt;0,CN16,"")</f>
        <v/>
      </c>
      <c r="CZ16" s="40" t="str">
        <f>IF(SUM(CK16:CN16)-CO16&gt;0,SUM(CK16:CN16)-CO16,"")</f>
        <v/>
      </c>
      <c r="DA16" s="40" t="str">
        <f>IF(SUM(CW16,CZ16)&gt;0,SUM(CW16,CZ16),"")</f>
        <v/>
      </c>
      <c r="DB16" s="51" t="str">
        <f>IF(MAX(ED16,FL16,GT16,IB16,JJ16,KR16,LZ16,NH16,OP16,PX16,RF16,SN16,TV16,VD16,WL16)-IF(N16="",0,N16)&gt;0.001,MAX(ED16,FL16,GT16,IB16,JJ16,KR16,LZ16,NH16,OP16,PX16,RF16,SN16,TV16,VD16,WL16)-IF(N16="",0,N16),"")</f>
        <v/>
      </c>
      <c r="DC16" s="51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>IF(SX16&gt;0,SX16,"")</f>
        <v/>
      </c>
      <c r="TQ16" s="40" t="str">
        <f>IF(SY16&gt;0,SY16,"")</f>
        <v/>
      </c>
      <c r="TR16" s="40" t="str">
        <f>IF(SUM(SV16:SY16)-SZ16&gt;0,SUM(SV16:SY16)-SZ16,"")</f>
        <v/>
      </c>
      <c r="TS16" s="40" t="str">
        <f>IF(TC16&gt;0,TC16,"")</f>
        <v/>
      </c>
      <c r="TT16" s="40" t="str">
        <f>IF(TD16&gt;0,TD16,"")</f>
        <v/>
      </c>
      <c r="TU16" s="40" t="str">
        <f>IF(SUM(TA16:TD16)-TE16&gt;0,SUM(TA16:TD16)-TE16,"")</f>
        <v/>
      </c>
      <c r="TV16" s="40" t="str">
        <f>IF(MAX(TR16,TU16)&gt;0,MAX(TR16,TU16),"")</f>
        <v/>
      </c>
      <c r="TW16" s="40" t="str">
        <f>IF(TH16&gt;0,TH16,"")</f>
        <v/>
      </c>
      <c r="TX16" s="40" t="str">
        <f>IF(TI16&gt;0,TI16,"")</f>
        <v/>
      </c>
      <c r="TY16" s="40" t="str">
        <f>IF(SUM(TF16:TI16)-TJ16&gt;0,SUM(TF16:TI16)-TJ16,"")</f>
        <v/>
      </c>
      <c r="TZ16" s="40" t="str">
        <f>IF(TM16&gt;0,TM16,"")</f>
        <v/>
      </c>
      <c r="UA16" s="40" t="str">
        <f>IF(TN16&gt;0,TN16,"")</f>
        <v/>
      </c>
      <c r="UB16" s="40" t="str">
        <f>IF(SUM(TK16:TN16)-TO16&gt;0,SUM(TK16:TN16)-TO16,"")</f>
        <v/>
      </c>
      <c r="UC16" s="40" t="str">
        <f>IF(SUM(TV16,TY16,UB16)&gt;0,SUM(TV16,TY16,UB16),"")</f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>IF(UF16&gt;0,UF16,"")</f>
        <v/>
      </c>
      <c r="UY16" s="11" t="str">
        <f>IF(UG16&gt;0,UG16,"")</f>
        <v/>
      </c>
      <c r="UZ16" s="11" t="str">
        <f>IF(SUM(UD16:UG16)-UH16&gt;0,SUM(UD16:UG16)-UH16,"")</f>
        <v/>
      </c>
      <c r="VA16" s="11" t="str">
        <f>IF(UK16&gt;0,UK16,"")</f>
        <v/>
      </c>
      <c r="VB16" s="11" t="str">
        <f>IF(UL16&gt;0,UL16,"")</f>
        <v/>
      </c>
      <c r="VC16" s="11" t="str">
        <f>IF(SUM(UI16:UL16)-UM16&gt;0,SUM(UI16:UL16)-UM16,"")</f>
        <v/>
      </c>
      <c r="VD16" s="11" t="str">
        <f>IF(MAX(UZ16,VC16)&gt;0,MAX(UZ16,VC16),"")</f>
        <v/>
      </c>
      <c r="VE16" s="11" t="str">
        <f>IF(UP16&gt;0,UP16,"")</f>
        <v/>
      </c>
      <c r="VF16" s="11" t="str">
        <f>IF(UQ16&gt;0,UQ16,"")</f>
        <v/>
      </c>
      <c r="VG16" s="11" t="str">
        <f>IF(SUM(UN16:UQ16)-UR16&gt;0,SUM(UN16:UQ16)-UR16,"")</f>
        <v/>
      </c>
      <c r="VH16" s="11" t="str">
        <f>IF(UU16&gt;0,UU16,"")</f>
        <v/>
      </c>
      <c r="VI16" s="11" t="str">
        <f>IF(UV16&gt;0,UV16,"")</f>
        <v/>
      </c>
      <c r="VJ16" s="11" t="str">
        <f>IF(SUM(US16:UV16)-UW16&gt;0,SUM(US16:UV16)-UW16,"")</f>
        <v/>
      </c>
      <c r="VK16" s="11" t="str">
        <f>IF(SUM(VD16,VG16,VJ16)&gt;0,SUM(VD16,VG16,VJ16),"")</f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>IF(VN16&gt;0,VN16,"")</f>
        <v/>
      </c>
      <c r="WG16" s="40" t="str">
        <f>IF(VO16&gt;0,VO16,"")</f>
        <v/>
      </c>
      <c r="WH16" s="40" t="str">
        <f>IF(SUM(VL16:VO16)-VP16&gt;0,SUM(VL16:VO16)-VP16,"")</f>
        <v/>
      </c>
      <c r="WI16" s="40" t="str">
        <f>IF(VS16&gt;0,VS16,"")</f>
        <v/>
      </c>
      <c r="WJ16" s="40" t="str">
        <f>IF(VT16&gt;0,VT16,"")</f>
        <v/>
      </c>
      <c r="WK16" s="40" t="str">
        <f>IF(SUM(VQ16:VT16)-VU16&gt;0,SUM(VQ16:VT16)-VU16,"")</f>
        <v/>
      </c>
      <c r="WL16" s="40" t="str">
        <f>IF(MAX(WH16,WK16)&gt;0,MAX(WH16,WK16),"")</f>
        <v/>
      </c>
      <c r="WM16" s="40" t="str">
        <f>IF(VX16&gt;0,VX16,"")</f>
        <v/>
      </c>
      <c r="WN16" s="40" t="str">
        <f>IF(VY16&gt;0,VY16,"")</f>
        <v/>
      </c>
      <c r="WO16" s="40" t="str">
        <f>IF(SUM(VV16:VY16)-VZ16&gt;0,SUM(VV16:VY16)-VZ16,"")</f>
        <v/>
      </c>
      <c r="WP16" s="40" t="str">
        <f>IF(WC16&gt;0,WC16,"")</f>
        <v/>
      </c>
      <c r="WQ16" s="40" t="str">
        <f>IF(WD16&gt;0,WD16,"")</f>
        <v/>
      </c>
      <c r="WR16" s="40" t="str">
        <f>IF(SUM(WA16:WD16)-WE16&gt;0,SUM(WA16:WD16)-WE16,"")</f>
        <v/>
      </c>
      <c r="WS16" s="40" t="str">
        <f>IF(SUM(WL16,WO16,WR16)&gt;0,SUM(WL16,WO16,WR16),"")</f>
        <v/>
      </c>
      <c r="WT16" s="26">
        <f>IF($CP16="P",CA16,(CA16+AZ16)/2)</f>
        <v>6.45</v>
      </c>
      <c r="WU16" s="26">
        <f>IF($CP16="P",CB16,(CB16+BA16)/2)</f>
        <v>4.45</v>
      </c>
      <c r="WV16" s="26">
        <f>IF($CP16="P",CC16,(CC16+BB16)/2)</f>
        <v>7.1</v>
      </c>
      <c r="WW16" s="26">
        <f>IF($CP16="P",CD16,(CD16+BC16)/2)</f>
        <v>7.6749999999999998</v>
      </c>
      <c r="WX16" s="26">
        <f>IF($CP16="P",CE16,(CE16+BD16)/2)</f>
        <v>0</v>
      </c>
      <c r="WY16" s="26">
        <f>IF($CP16="P",CF16,(CF16+BE16)/2)</f>
        <v>0.7</v>
      </c>
      <c r="WZ16" s="26">
        <f>IF($CP16="P",CG16,(CG16+BF16)/2)</f>
        <v>0.5</v>
      </c>
      <c r="XA16" s="26">
        <f>IF($CP16="P",CH16,(CH16+BG16)/2)</f>
        <v>1</v>
      </c>
      <c r="XB16" s="26">
        <f>IF($CP16="P",CI16,(CI16+BH16)/2)</f>
        <v>0.89500000000000002</v>
      </c>
      <c r="XC16" s="26">
        <f>IF($CP16="P",CJ16,(CJ16+BI16)/2)</f>
        <v>0</v>
      </c>
      <c r="XD16" s="26">
        <f>IF($CP16="P",CK16,(CK16+BJ16)/2)</f>
        <v>4.55</v>
      </c>
      <c r="XE16" s="26">
        <f>IF($CP16="P",CL16,(CL16+BK16)/2)</f>
        <v>3.25</v>
      </c>
      <c r="XF16" s="26">
        <f>IF($CP16="P",CM16,(CM16+BL16)/2)</f>
        <v>5.15</v>
      </c>
      <c r="XG16" s="26">
        <f>IF($CP16="P",CN16,(CN16+BM16)/2)</f>
        <v>5.5049999999999999</v>
      </c>
      <c r="XH16" s="26">
        <f>IF($CP16="P",CO16,(CO16+BN16)/2)</f>
        <v>0.1</v>
      </c>
      <c r="XI16" s="28" t="s">
        <v>53</v>
      </c>
      <c r="XJ16" s="11">
        <f>IF(WV16&gt;0,WV16,"")</f>
        <v>7.1</v>
      </c>
      <c r="XK16" s="11">
        <f>IF(WW16&gt;0,WW16,"")</f>
        <v>7.6749999999999998</v>
      </c>
      <c r="XL16" s="11">
        <f>IF(SUM(WT16:WW16)-WX16&gt;0,SUM(WT16:WW16)-WX16,"")</f>
        <v>25.675000000000001</v>
      </c>
      <c r="XM16" s="11">
        <f>IF(XA16&gt;0,XA16,"")</f>
        <v>1</v>
      </c>
      <c r="XN16" s="11">
        <f>IF(XB16&gt;0,XB16,"")</f>
        <v>0.89500000000000002</v>
      </c>
      <c r="XO16" s="11">
        <f>IF(SUM(WY16:XB16)-XC16&gt;0,SUM(WY16:XB16)-XC16,"")</f>
        <v>3.0950000000000002</v>
      </c>
      <c r="XP16" s="11">
        <f>IF(MAX(XL16,XO16)&gt;0,MAX(XL16,XO16),"")</f>
        <v>25.675000000000001</v>
      </c>
      <c r="XQ16" s="11">
        <f>IF(XF16&gt;0,XF16,"")</f>
        <v>5.15</v>
      </c>
      <c r="XR16" s="11">
        <f>IF(XG16&gt;0,XG16,"")</f>
        <v>5.5049999999999999</v>
      </c>
      <c r="XS16" s="11">
        <f>IF(SUM(XD16:XG16)-XH16&gt;0,SUM(XD16:XG16)-XH16,"")</f>
        <v>18.354999999999997</v>
      </c>
      <c r="XT16" s="11">
        <f>IF(SUM(XP16,XS16)&gt;0,SUM(XP16,XS16),"")</f>
        <v>44.03</v>
      </c>
    </row>
    <row r="17" spans="1:644" x14ac:dyDescent="0.2">
      <c r="A17" s="4" t="str" cm="1">
        <f t="array" ref="A17">IF(AND(H17&lt;&gt;"",H17&lt;&gt;"No DD"),SUMPRODUCT((H$4:H$25&lt;&gt;"")*(H$4:H$25&lt;&gt;"No DD")*(E$4:E$25&gt;E17))+1,IF(H17="No DD",SUMPRODUCT((H$4:H$25="No DD")*(E$4:E$25&gt;E17))+1+SUMPRODUCT((H$4:H$25&lt;&gt;"")*(H$4:H$25&lt;&gt;"No DD")),""))</f>
        <v/>
      </c>
      <c r="B17" s="5" t="s">
        <v>195</v>
      </c>
      <c r="C17" s="4" t="s">
        <v>3</v>
      </c>
      <c r="D17" s="4">
        <v>2002</v>
      </c>
      <c r="E17" s="9">
        <f>SUM(J17:V17)+SUM(J17:T17)*0.0000001+SUM(J17)*0.0000000000001</f>
        <v>191.62001916200529</v>
      </c>
      <c r="F17" s="3" t="str">
        <f>IF(OR(AND(AO17&gt;=AY$27,AO17&lt;&gt;"",AQ17&gt;=AY$31,AQ17&lt;&gt;"",AN17=""),AND(AR17&gt;=AY$27,AR17&lt;&gt;"",AT17&gt;=AY$31,AT17&lt;&gt;"",AN17=""),AND(AV17&gt;=AY$27,AV17&lt;&gt;"",AX17&gt;=AY$31,AX17&lt;&gt;"",AN17=""),AND(BP17&gt;=BZ$27,BP17&lt;&gt;"",BR17&gt;=BZ$31,BR17&lt;&gt;"",BO17=""),AND(BS17&gt;=BZ$27,BS17&lt;&gt;"",BU17&gt;=BZ$31,BU17&lt;&gt;"",BO17=""),AND(BW17&gt;=BZ$27,BW17&lt;&gt;"",BY17&gt;=BZ$31,BY17&lt;&gt;"",BO17=""),AND(CQ17&gt;=DA$27,CQ17&lt;&gt;"",CS17&gt;=DA$31,CS17&lt;&gt;"",CP17=""),AND(CT17&gt;=DA$27,CT17&lt;&gt;"",CV17&gt;=DA$31,CV17&lt;&gt;"",CP17=""),AND(CX17&gt;=DA$27,CX17&lt;&gt;"",CZ17&gt;=DA$31,CZ17&lt;&gt;"",CP17=""),AND(DX17&gt;=EK$27,DX17&lt;&gt;"",DZ17&gt;=EK$31,DZ17&lt;&gt;""),AND(EA17&gt;=EK$27,EA17&lt;&gt;"",EC17&gt;=EK$31,EC17&lt;&gt;""),AND(EE17&gt;=EK$27,EE17&lt;&gt;"",EG17&gt;=EK$31,EG17&lt;&gt;""),AND(EH17&gt;=EK$27,EH17&lt;&gt;"",EJ17&gt;=EK$31,EJ17&lt;&gt;""),AND(FF17&gt;=FS$27,FF17&lt;&gt;"",FH17&gt;=FS$31,FH17&lt;&gt;""),AND(FI17&gt;=FS$27,FI17&lt;&gt;"",FK17&gt;=FS$31,FK17&lt;&gt;""),AND(FM17&gt;=FS$27,FM17&lt;&gt;"",FO17&gt;=FS$31,FO17&lt;&gt;""),AND(FP17&gt;=FS$27,FP17&lt;&gt;"",FR17&gt;=FS$31,FR17&lt;&gt;""),AND(GN17&gt;=HA$27,GN17&lt;&gt;"",GP17&gt;=HA$31,GP17&lt;&gt;""),AND(GQ17&gt;=HA$27,GQ17&lt;&gt;"",GS17&gt;=HA$31,GS17&lt;&gt;""),AND(GU17&gt;=HA$27,GU17&lt;&gt;"",GW17&gt;=HA$31,GW17&lt;&gt;""),AND(GX17&gt;=HA$27,GX17&lt;&gt;"",GZ17&gt;=HA$31,GZ17&lt;&gt;""),AND(HV17&gt;=II$27,HV17&lt;&gt;"",HX17&gt;=II$31,HX17&lt;&gt;""),AND(HY17&gt;=II$27,HY17&lt;&gt;"",IA17&gt;=II$31,IA17&lt;&gt;""),AND(IC17&gt;=II$27,IC17&lt;&gt;"",IE17&gt;=II$31,IE17&lt;&gt;""),AND(IF17&gt;=II$27,IF17&lt;&gt;"",IH17&gt;=II$31,IH17&lt;&gt;""),AND(JD17&gt;=JQ$27,JD17&lt;&gt;"",JF17&gt;=JQ$31,JF17&lt;&gt;""),AND(JG17&gt;=JQ$27,JG17&lt;&gt;"",JI17&gt;=JQ$31,JI17&lt;&gt;""),AND(JK17&gt;=JQ$27,JK17&lt;&gt;"",JM17&gt;=JQ$31,JM17&lt;&gt;""),AND(JN17&gt;=JQ$27,JN17&lt;&gt;"",JP17&gt;=JQ$31,JP17&lt;&gt;""),AND(KL17&gt;=KY$27,KL17&lt;&gt;"",KN17&gt;=KY$31,KN17&lt;&gt;""),AND(KO17&gt;=KY$27,KO17&lt;&gt;"",KQ17&gt;=KY$31,KQ17&lt;&gt;""),AND(KS17&gt;=KY$27,KS17&lt;&gt;"",KU17&gt;=KY$31,KU17&lt;&gt;""),AND(KV17&gt;=KY$27,KV17&lt;&gt;"",KX17&gt;=KY$31,KX17&lt;&gt;""),AND(LT17&gt;=MG$27,LT17&lt;&gt;"",LV17&gt;=MG$31,LV17&lt;&gt;""),AND(LW17&gt;=MG$27,LW17&lt;&gt;"",LY17&gt;=MG$31,LY17&lt;&gt;""),AND(MA17&gt;=MG$27,MA17&lt;&gt;"",MC17&gt;=MG$31,MC17&lt;&gt;""),AND(MD17&gt;=MG$27,MD17&lt;&gt;"",MF17&gt;=MG$31,MF17&lt;&gt;""),AND(NB17&gt;=NO$27,NB17&lt;&gt;"",ND17&gt;=NO$31,ND17&lt;&gt;""),AND(NE17&gt;=NO$27,NE17&lt;&gt;"",NG17&gt;=NO$31,NG17&lt;&gt;""),AND(NI17&gt;=NO$27,NI17&lt;&gt;"",NK17&gt;=NO$31,NK17&lt;&gt;""),AND(NL17&gt;=NO$27,NL17&lt;&gt;"",NN17&gt;=NO$31,NN17&lt;&gt;""),AND(OJ17&gt;=OW$27,OJ17&lt;&gt;"",OL17&gt;=OW$31,OL17&lt;&gt;""),AND(OM17&gt;=OW$27,OM17&lt;&gt;"",OO17&gt;=OW$31,OO17&lt;&gt;""),AND(OQ17&gt;=OW$27,OQ17&lt;&gt;"",OS17&gt;=OW$31,OS17&lt;&gt;""),AND(OT17&gt;=OW$27,OT17&lt;&gt;"",OV17&gt;=OW$31,OV17&lt;&gt;""),AND(PR17&gt;=QE$27,PR17&lt;&gt;"",PT17&gt;=QE$31,PT17&lt;&gt;""),AND(PU17&gt;=QE$27,PU17&lt;&gt;"",PW17&gt;=QE$31,PW17&lt;&gt;""),AND(PY17&gt;=QE$27,PY17&lt;&gt;"",QA17&gt;=QE$31,QA17&lt;&gt;""),AND(QB17&gt;=QE$27,QB17&lt;&gt;"",QD17&gt;=QE$31,QD17&lt;&gt;""),AND(QZ17&gt;=RM$27,QZ17&lt;&gt;"",RB17&gt;=RM$31,RB17&lt;&gt;""),AND(RC17&gt;=RM$27,RC17&lt;&gt;"",RE17&gt;=RM$31,RE17&lt;&gt;""),AND(RG17&gt;=RM$27,RG17&lt;&gt;"",RI17&gt;=RM$31,RI17&lt;&gt;""),AND(RJ17&gt;=RM$27,RJ17&lt;&gt;"",RL17&gt;=RM$31,RL17&lt;&gt;""),AND(SH17&gt;=SU$27,SH17&lt;&gt;"",SJ17&gt;=SU$31,SJ17&lt;&gt;""),AND(SK17&gt;=SU$27,SK17&lt;&gt;"",SM17&gt;=SU$31,SM17&lt;&gt;""),AND(SO17&gt;=SU$27,SO17&lt;&gt;"",SQ17&gt;=SU$31,SQ17&lt;&gt;""),AND(SR17&gt;=SU$27,SR17&lt;&gt;"",ST17&gt;=SU$31,ST17&lt;&gt;""),AND(TP17&gt;=UC$27,TP17&lt;&gt;"",TR17&gt;=UC$31,TR17&lt;&gt;""),AND(TS17&gt;=UC$27,TS17&lt;&gt;"",TU17&gt;=UC$31,TU17&lt;&gt;""),AND(TW17&gt;=UC$27,TW17&lt;&gt;"",TY17&gt;=UC$31,TYY17&lt;&gt;""),AND(TZ17&gt;=UC$27,TZ17&lt;&gt;"",UB17&gt;=UC$31,UB17&lt;&gt;""),AND(UX17&gt;=VK$27,UX17&lt;&gt;"",UZ17&gt;=VK$31,UZ17&lt;&gt;""),AND(VA17&gt;=VK$27,VA17&lt;&gt;"",VC17&gt;=VK$31,VC17&lt;&gt;""),AND(VE17&gt;=VK$27,VE17&lt;&gt;"",VG17&gt;=VK$31,VG17&lt;&gt;""),AND(VH17&gt;=VK$27,VH17&lt;&gt;"",VJ17&gt;=VK$31,VJ17&lt;&gt;""),AND(WF17&gt;=WS$27,WF17&lt;&gt;"",WH17&gt;=WS$31,WH17&lt;&gt;""),AND(WI17&gt;=WS$27,WI17&lt;&gt;"",WK17&gt;=WS$31,WK17&lt;&gt;""),AND(WM17&gt;=WS$27,WM17&lt;&gt;"",WO17&gt;=WS$31,WO17&lt;&gt;""),AND(WP17&gt;=WS$27,WP17&lt;&gt;"",WR17&gt;=WS$31,WR17&lt;&gt;"")),"P","")</f>
        <v/>
      </c>
      <c r="G17" s="3" t="str">
        <f>IF(OR(AND(AQ17&gt;=AY$31,AQ17&lt;&gt;"",AN17=""),AND(AT17&gt;=AY$31,AT17&lt;&gt;"",AN17=""),AND(AX17&gt;=AY$31,AX17&lt;&gt;"",AN17=""),AND(BR17&gt;=BZ$31,BR17&lt;&gt;"",BO17=""),AND(BU17&gt;=BZ$31,BU17&lt;&gt;"",BO17=""),AND(BY17&gt;=BZ$31,BY17&lt;&gt;"",BO17=""),AND(CS17&gt;=DA$31,CS17&lt;&gt;"",CP17=""),AND(CV17&gt;=DA$31,CV17&lt;&gt;"",CP17=""),AND(CZ17&gt;=DA$31,CZ17&lt;&gt;"",CP17=""),AND(DZ17&gt;=EK$31,DZ17&lt;&gt;""),AND(EC17&gt;=EK$31,EC17&lt;&gt;""),AND(EG17&gt;=EK$31,EG17&lt;&gt;""),AND(EJ17&gt;=EK$31,EJ17&lt;&gt;""),AND(FH17&gt;=FS$31,FH17&lt;&gt;""),AND(FK17&gt;=FS$31,FK17&lt;&gt;""),AND(FO17&gt;=FS$31,FO17&lt;&gt;""),AND(FR17&gt;=FS$31,FR17&lt;&gt;""),AND(GP17&gt;=HA$31,GP17&lt;&gt;""),AND(GS17&gt;=HA$31,GS17&lt;&gt;""),AND(GW17&gt;=HA$31,GW17&lt;&gt;""),AND(GZ17&gt;=HA$31,GZ17&lt;&gt;""),AND(HX17&gt;=II$31,HX17&lt;&gt;""),AND(IA17&gt;=II$31,IA17&lt;&gt;""),AND(IE17&gt;=II$31,IE17&lt;&gt;""),AND(IH17&gt;=II$31,IH17&lt;&gt;""),AND(JF17&gt;=JQ$31,JF17&lt;&gt;""),AND(JI17&gt;=JQ$31,JI17&lt;&gt;""),AND(JM17&gt;=JQ$31,JM17&lt;&gt;""),AND(JP17&gt;=JQ$31,JP17&lt;&gt;""),AND(KN17&gt;=KY$31,KN17&lt;&gt;""),AND(KQ17&gt;=KY$31,KQ17&lt;&gt;""),AND(KU17&gt;=KY$31,KU17&lt;&gt;""),AND(KX17&gt;=KY$31,KX17&lt;&gt;""),AND(LV17&gt;=MG$31,LV17&lt;&gt;""),AND(LY17&gt;=MG$31,LY17&lt;&gt;""),AND(MC17&gt;=MG$31,MC17&lt;&gt;""),AND(MF17&gt;=MG$31,MF17&lt;&gt;""),AND(ND17&gt;=NO$31,ND17&lt;&gt;""),AND(NG17&gt;=NO$31,NG17&lt;&gt;""),AND(NK17&gt;=NO$31,NK17&lt;&gt;""),AND(NN17&gt;=NO$31,NN17&lt;&gt;""),AND(OL17&gt;=OW$31,OL17&lt;&gt;""),AND(OO17&gt;=OW$31,OO17&lt;&gt;""),AND(OS17&gt;=OW$31,OS17&lt;&gt;""),AND(OV17&gt;=OW$31,OV17&lt;&gt;""),AND(PT17&gt;=QE$31,PT17&lt;&gt;""),AND(PW17&gt;=QE$31,PW17&lt;&gt;""),AND(QA17&gt;=QE$31,QA17&lt;&gt;""),AND(QD17&gt;=QE$31,QD17&lt;&gt;""),AND(RB17&gt;=RM$31,RB17&lt;&gt;""),AND(RE17&gt;=RM$31,RE17&lt;&gt;""),AND(RI17&gt;=RM$31,RI17&lt;&gt;""),AND(RL17&gt;=RM$31,RL17&lt;&gt;""),AND(SJ17&gt;=SU$31,SJ17&lt;&gt;""),AND(SM17&gt;=SU$31,SM17&lt;&gt;""),AND(SQ17&gt;=SU$31,SQ17&lt;&gt;""),AND(ST17&gt;=SU$31,ST17&lt;&gt;""),AND(TR17&gt;=UC$31,TR17&lt;&gt;""),AND(TU17&gt;=UC$31,TU17&lt;&gt;""),AND(TY17&gt;=UC$31,TYY17&lt;&gt;""),AND(UB17&gt;=UC$31,UB17&lt;&gt;""),AND(UZ17&gt;=VK$31,UZ17&lt;&gt;""),AND(VC17&gt;=VK$31,VC17&lt;&gt;""),AND(VG17&gt;=VK$31,VG17&lt;&gt;""),AND(VJ17&gt;=VK$31,VJ17&lt;&gt;""),AND(WH17&gt;=WS$31,WH17&lt;&gt;""),AND(WK17&gt;=WS$31,WK17&lt;&gt;""),AND(WO17&gt;=WS$31,WO17&lt;&gt;""),AND(WR17&gt;=WS$31,WR17&lt;&gt;"")),"P","")</f>
        <v/>
      </c>
      <c r="H17" s="36" t="str">
        <f>IF(AND(G17="P",F17=""),"No DD",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,AND(TP17&gt;=UC$30,TP17&lt;&gt;"",TR17&gt;=UC$34,TR17&lt;&gt;""),AND(TS17&gt;=UC$30,TS17&lt;&gt;"",TU17&gt;=UC$34,TU17&lt;&gt;""),AND(TW17&gt;=UC$30,TW17&lt;&gt;"",TY17&gt;=UC$354,TYY17&lt;&gt;""),AND(TZ17&gt;=UC$30,TZ17&lt;&gt;"",UB17&gt;=UC$34,UB17&lt;&gt;""),AND(UX17&gt;=VK$30,UX17&lt;&gt;"",UZ17&gt;=VK$34,UZ17&lt;&gt;""),AND(VA17&gt;=VK$30,VA17&lt;&gt;"",VC17&gt;=VK$34,VC17&lt;&gt;""),AND(VE17&gt;=VK$30,VE17&lt;&gt;"",VG17&gt;=VK$34,VG17&lt;&gt;""),AND(VH17&gt;=VK$30,VH17&lt;&gt;"",VJ17&gt;=VK$34,VJ17&lt;&gt;""),AND(WF17&gt;=WS$30,WF17&lt;&gt;"",WH17&gt;=WS$34,WH17&lt;&gt;""),AND(WI17&gt;=WS$30,WI17&lt;&gt;"",WK17&gt;=WS$34,WK17&lt;&gt;""),AND(WM17&gt;=WS$30,WM17&lt;&gt;"",WO17&gt;=WS$34,WO17&lt;&gt;""),AND(WP17&gt;=WS$30,WP17&lt;&gt;"",WR17&gt;=WS$34,WR17&lt;&gt;"")),"Merit",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,AND(TP17&gt;=UC$29,TP17&lt;&gt;"",TR17&gt;=UC$33,TR17&lt;&gt;""),AND(TS17&gt;=UC$29,TS17&lt;&gt;"",TU17&gt;=UC$33,TU17&lt;&gt;""),AND(TW17&gt;=UC$29,TW17&lt;&gt;"",TY17&gt;=UC$33,TYY17&lt;&gt;""),AND(TZ17&gt;=UC$29,TZ17&lt;&gt;"",UB17&gt;=UC$33,UB17&lt;&gt;""),AND(UX17&gt;=VK$29,UX17&lt;&gt;"",UZ17&gt;=VK$33,UZ17&lt;&gt;""),AND(VA17&gt;=VK$29,VA17&lt;&gt;"",VC17&gt;=VK$33,VC17&lt;&gt;""),AND(VE17&gt;=VK$29,VE17&lt;&gt;"",VG17&gt;=VK$33,VG17&lt;&gt;""),AND(VH17&gt;=VK$29,VH17&lt;&gt;"",VJ17&gt;=VK$33,VJ17&lt;&gt;""),AND(WF17&gt;=WS$29,WF17&lt;&gt;"",WH17&gt;=WS$33,WH17&lt;&gt;""),AND(WI17&gt;=WS$29,WI17&lt;&gt;"",WK17&gt;=WS$33,WK17&lt;&gt;""),AND(WM17&gt;=WS$29,WM17&lt;&gt;"",WO17&gt;=WS$33,WO17&lt;&gt;""),AND(WP17&gt;=WS$29,WP17&lt;&gt;"",WR17&gt;=WS$33,WR17&lt;&gt;"")),"Excellence",IF(I17="P","Worlds Team",IF(F17="P","National Team","")))))</f>
        <v/>
      </c>
      <c r="I17" s="3" t="str">
        <f>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,AND(TP17&gt;=UC$28,TP17&lt;&gt;"",TR17&gt;=UC$32,TR17&lt;&gt;""),AND(TS17&gt;=UC$28,TS17&lt;&gt;"",TU17&gt;=UC$32,TU17&lt;&gt;""),AND(TW17&gt;=UC$28,TW17&lt;&gt;"",TY17&gt;=UC$32,TYY17&lt;&gt;""),AND(TZ17&gt;=UC$28,TZ17&lt;&gt;"",UB17&gt;=UC$32,UB17&lt;&gt;""),AND(UX17&gt;=VK$28,UX17&lt;&gt;"",UZ17&gt;=VK$32,UZ17&lt;&gt;""),AND(VA17&gt;=VK$28,VA17&lt;&gt;"",VC17&gt;=VK$32,VC17&lt;&gt;""),AND(VE17&gt;=VK$28,VE17&lt;&gt;"",VG17&gt;=VK$32,VG17&lt;&gt;""),AND(VH17&gt;=VK$28,VH17&lt;&gt;"",VJ17&gt;=VK$32,VJ17&lt;&gt;""),AND(WF17&gt;=WS$28,WF17&lt;&gt;"",WH17&gt;=WS$32,WH17&lt;&gt;""),AND(WI17&gt;=WS$28,WI17&lt;&gt;"",WK17&gt;=WS$32,WK17&lt;&gt;""),AND(WM17&gt;=WS$28,WM17&lt;&gt;"",WO17&gt;=WS$32,WO17&lt;&gt;""),AND(WP17&gt;=WS$28,WP17&lt;&gt;"",WR17&gt;=WS$32,WR17&lt;&gt;"")),"P","")</f>
        <v/>
      </c>
      <c r="J17" s="8">
        <f>IF(COUNT(AQ17,AT17,BR17,BU17,CS17,CV17)&gt;0,LARGE((AQ17,AT17,BR17,BU17,CS17,CV17),1),0)</f>
        <v>53.129999999999995</v>
      </c>
      <c r="K17" s="8" t="str">
        <f>IF(J17="","",IF(OR(J17=CS17,J17=CV17),$CA$1,IF(OR(J17=BR17,J17=BU17),$AZ$1,IF(OR(J17=AQ17,J17=AT17),$Y$1,""))))</f>
        <v>2024 3rd Domestic Trial</v>
      </c>
      <c r="L17" s="8">
        <f>IF(COUNT(AQ17,AT17,BR17,BU17,CS17,CV17)&gt;1,LARGE((AQ17,AT17,BR17,BU17,CS17,CV17),2),0)</f>
        <v>37.1</v>
      </c>
      <c r="M17" s="8" t="str">
        <f>IF(L17="","",IF(OR(L17=CS17,L17=CV17),$CA$1,IF(OR(L17=BR17,L17=BU17),$AZ$1,IF(OR(L17=AQ17,L17=AT17),$Y$1,""))))</f>
        <v>2024 3rd Domestic Trial</v>
      </c>
      <c r="N17" s="8">
        <f>IF(COUNT(AQ17,AT17,BR17,BU17,CS17,CV17)&gt;2,LARGE((AQ17,AT17,BR17,BU17,CS17,CV17),3),0)</f>
        <v>35.410000000000004</v>
      </c>
      <c r="O17" s="8" t="str">
        <f>IF(N17="","",IF(OR(N17=CS17,N17=CV17),$CA$1,IF(OR(N17=BR17,N17=BU17),$AZ$1,IF(OR(N17=AQ17,N17=AT17),$Y$1,""))))</f>
        <v>2024 Elite Canada</v>
      </c>
      <c r="P17" s="8">
        <f>IF(MAX(AX17,BY17,CZ17)&gt;0,MAX(AX17,BY17,CZ17),0)</f>
        <v>51.98</v>
      </c>
      <c r="Q17" s="8" t="str">
        <f>IF(P17="","",IF(P17=CZ17,$CA$1,IF(P17=BY17,$AZ$1,IF(P17=AX17,$Y$1,""))))</f>
        <v>2024 3rd Domestic Trial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14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2024 3rd Domestic Trial</v>
      </c>
      <c r="T17" s="8">
        <f>IF(MAX(IF(AO17&gt;=$AY$27,AP17,0),IF(AR17&gt;=$AY$27,AS17,0),IF(AV17&gt;=$AY$27,AW17,0),IF(BP17&gt;=$BZ$27,BQ17,0),IF(BS17&gt;=$BZ$27,BT17,0),IF(BW17&gt;=$BZ$27,BX17,0),IF(CQ17&gt;=$DA$27,CR17,0),IF(CT17&gt;=$DA$27,CU17,0),IF(CX17&gt;=$DA$27,CY17,0),IF(DX17&gt;=$EK$27,DY17,0),IF(EA17&gt;=$EK$27,EB17,0),IF(EE17&gt;=$EK$27,EF17,0),IF(EH17&gt;=$EK$27,EI17,0),IF(FF17&gt;=$FS$27,FG17,0),IF(FI17&gt;=$FS$27,FJ17,0),IF(FM17&gt;=$FS$27,FN17,0),IF(FP17&gt;=$FS$27,FQ17,0),IF(GN17&gt;=$HA$27,GO17,0),IF(GQ17&gt;=$HA$27,GR17,0),IF(GU17&gt;=$HA$27,GV17,0),IF(GX17&gt;=$HA$27,GY17,0),IF(HV17&gt;=$II$27,HW17,0),IF(HY17&gt;=$II$27,HZ17,0),IF(IC17&gt;=$II$27,ID17,0),IF(IF17&gt;=$II$27,IG17,0),IF(JD17&gt;=$JQ$27,JE17,0),IF(JG17&gt;=$JQ$27,JH17,0),IF(JK17&gt;=$JQ$27,JL17,0),IF(JN17&gt;=$JQ$27,JO17,0),IF(KL17&gt;=$KY$27,KM17,0),IF(KO17&gt;=$KY$27,KP17,0),IF(KS17&gt;=$KY$27,KT17,0),IF(KV17&gt;=$KY$27,KW17,0),IF(LT17&gt;=$MG$27,LU17,0),IF(LW17&gt;=$MG$27,LX17,0),IF(MA17&gt;=$MG$27,MB17,0),IF(MD17&gt;=$MG$27,ME17,0),IF(NB17&gt;=$NO$27,NC17,0),IF(NE17&gt;=$NO$27,NF17,0),IF(NI17&gt;=$NO$27,NJ17,0),IF(NL17&gt;=$NO$27,NM17,0),IF(OJ17&gt;=$OW$27,OK17,0),IF(OM17&gt;=$OW$27,ON17,0),IF(OQ17&gt;=$OW$27,OR17,0),IF(OT17&gt;=$OW$27,OU17,0),IF(PR17&gt;=$QE$27,PS17,0),IF(PU17&gt;=$QE$27,PV17,0),IF(PY17&gt;=$QE$27,PZ17,0),IF(QB17&gt;=$QE$27,QC17,0),IF(QZ17&gt;=$RM$27,RA17,0),IF(RC17&gt;=$RM$27,RD17,0),IF(RG17&gt;=$RM$27,RH17,0),IF(RJ17&gt;=$RM$27,RK17,0),IF(SH17&gt;=$SU$27,SI17,0),IF(SK17&gt;=$SU$27,SL17,0),IF(SO17&gt;=$SU$27,SP17,0),IF(SR17&gt;=$SU$27,SS17,0),IF(TP17&gt;=$UC$27,TQ17,0),IF(TS17&gt;=$UC$27,TT17,0),IF(TW17&gt;=$UC$27,TX17,0),IF(TZ17&gt;=$UC$27,UA17,0),IF(UX17&gt;=$VK$27,UY17,0),IF(VA17&gt;=$VK$27,VB17,0),IF(VE17&gt;=$VK$27,VF17,0),IF(VH17&gt;=$VK$27,VI17,0),IF(WF17&gt;=$WS$27,WG17,0),IF(WI17&gt;=$WS$27,WJ17,0),IF(WM17&gt;=$WS$27,WN17,0),IF(WP17&gt;=$WS$27,WQ17,0))&gt;0,MAX(IF(AO17&gt;=$AY$27,AP17,0),IF(AR17&gt;=$AY$27,AS17,0),IF(AV17&gt;=$AY$27,AW17,0),IF(BP17&gt;=$BZ$27,BQ17,0),IF(BS17&gt;=$BZ$27,BT17,0),IF(BW17&gt;=$BZ$27,BX17,0),IF(CQ17&gt;=$DA$27,CR17,0),IF(CT17&gt;=$DA$27,CU17,0),IF(CX17&gt;=$DA$27,CY17,0),IF(DX17&gt;=$EK$27,DY17,0),IF(EA17&gt;=$EK$27,EB17,0),IF(EE17&gt;=$EK$27,EF17,0),IF(EH17&gt;=$EK$27,EI17,0),IF(FF17&gt;=$FS$27,FG17,0),IF(FI17&gt;=$FS$27,FJ17,0),IF(FM17&gt;=$FS$27,FN17,0),IF(FP17&gt;=$FS$27,FQ17,0),IF(GN17&gt;=$HA$27,GO17,0),IF(GQ17&gt;=$HA$27,GR17,0),IF(GU17&gt;=$HA$27,GV17,0),IF(GX17&gt;=$HA$27,GY17,0),IF(HV17&gt;=$II$27,HW17,0),IF(HY17&gt;=$II$27,HZ17,0),IF(IC17&gt;=$II$27,ID17,0),IF(IF17&gt;=$II$27,IG17,0),IF(JD17&gt;=$JQ$27,JE17,0),IF(JG17&gt;=$JQ$27,JH17,0),IF(JK17&gt;=$JQ$27,JL17,0),IF(JN17&gt;=$JQ$27,JO17,0),IF(KL17&gt;=$KY$27,KM17,0),IF(KO17&gt;=$KY$27,KP17,0),IF(KS17&gt;=$KY$27,KT17,0),IF(KV17&gt;=$KY$27,KW17,0),IF(LT17&gt;=$MG$27,LU17,0),IF(LW17&gt;=$MG$27,LX17,0),IF(MA17&gt;=$MG$27,MB17,0),IF(MD17&gt;=$MG$27,ME17,0),IF(NB17&gt;=$NO$27,NC17,0),IF(NE17&gt;=$NO$27,NF17,0),IF(NI17&gt;=$NO$27,NJ17,0),IF(NL17&gt;=$NO$27,NM17,0),IF(OJ17&gt;=$OW$27,OK17,0),IF(OM17&gt;=$OW$27,ON17,0),IF(OQ17&gt;=$OW$27,OR17,0),IF(OT17&gt;=$OW$27,OU17,0),IF(PR17&gt;=$QE$27,PS17,0),IF(PU17&gt;=$QE$27,PV17,0),IF(PY17&gt;=$QE$27,PZ17,0),IF(QB17&gt;=$QE$27,QC17,0),IF(QZ17&gt;=$RM$27,RA17,0),IF(RC17&gt;=$RM$27,RD17,0),IF(RG17&gt;=$RM$27,RH17,0),IF(RJ17&gt;=$RM$27,RK17,0),IF(SH17&gt;=$SU$27,SI17,0),IF(SK17&gt;=$SU$27,SL17,0),IF(SO17&gt;=$SU$27,SP17,0),IF(SR17&gt;=$SU$27,SS17,0),IF(TP17&gt;=$UC$27,TQ17,0),IF(TS17&gt;=$UC$27,TT17,0),IF(TW17&gt;=$UC$27,TX17,0),IF(TZ17&gt;=$UC$27,UA17,0),IF(UX17&gt;=$VK$27,UY17,0),IF(VA17&gt;=$VK$27,VB17,0),IF(VE17&gt;=$VK$27,VF17,0),IF(VH17&gt;=$VK$27,VI17,0),IF(WF17&gt;=$WS$27,WG17,0),IF(WI17&gt;=$WS$27,WJ17,0),IF(WM17&gt;=$WS$27,WN17,0),IF(WP17&gt;=$WS$27,WQ17,0)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P17="",0,P17)=WO17,$VL$1,IF(V17+IF(P17="",0,P17)=VG17,$UD$1,IF(V17+IF(P17="",0,P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WR17,$VL$1,IF(V17+IF(P17="",0,P17)=VJ17,$UD$1,IF(V17+IF(P17="",0,P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2">
        <v>9.5</v>
      </c>
      <c r="Z17" s="22">
        <v>6.6</v>
      </c>
      <c r="AA17" s="22">
        <v>9.3000000000000007</v>
      </c>
      <c r="AB17" s="22">
        <v>10.01</v>
      </c>
      <c r="AC17" s="22">
        <v>0</v>
      </c>
      <c r="AD17" s="22">
        <v>12.9</v>
      </c>
      <c r="AE17" s="22">
        <v>9</v>
      </c>
      <c r="AF17" s="22">
        <v>6.7</v>
      </c>
      <c r="AG17" s="22">
        <v>12.62</v>
      </c>
      <c r="AH17" s="22">
        <v>6.8</v>
      </c>
      <c r="AI17" s="22"/>
      <c r="AJ17" s="22"/>
      <c r="AK17" s="22"/>
      <c r="AL17" s="22"/>
      <c r="AM17" s="22"/>
      <c r="AN17" s="27"/>
      <c r="AO17" s="38">
        <f>IF(AA17&gt;0,AA17,"")</f>
        <v>9.3000000000000007</v>
      </c>
      <c r="AP17" s="38">
        <f>IF(AB17&gt;0,AB17,"")</f>
        <v>10.01</v>
      </c>
      <c r="AQ17" s="40">
        <f>IF(SUM(Y17:AB17)-AC17&gt;0,SUM(Y17:AB17)-AC17,"")</f>
        <v>35.410000000000004</v>
      </c>
      <c r="AR17" s="40">
        <f>IF(AF17&gt;0,AF17,"")</f>
        <v>6.7</v>
      </c>
      <c r="AS17" s="40">
        <f>IF(AG17&gt;0,AG17,"")</f>
        <v>12.62</v>
      </c>
      <c r="AT17" s="40">
        <f>IF(SUM(AD17:AG17)-AH17&gt;0,SUM(AD17:AG17)-AH17,"")</f>
        <v>34.42</v>
      </c>
      <c r="AU17" s="40">
        <f>IF(AQ17="","",MAX(AQ17,AT17))</f>
        <v>35.410000000000004</v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>
        <f>IF(SUM(AU17,AX17)&gt;0,SUM(AU17,AX17),"")</f>
        <v>35.410000000000004</v>
      </c>
      <c r="AZ17" s="26">
        <v>2.6</v>
      </c>
      <c r="BA17" s="26">
        <v>1.7</v>
      </c>
      <c r="BB17" s="26">
        <v>3</v>
      </c>
      <c r="BC17" s="26">
        <v>3.02</v>
      </c>
      <c r="BD17" s="26">
        <v>0</v>
      </c>
      <c r="BE17" s="26">
        <v>7.8</v>
      </c>
      <c r="BF17" s="26">
        <v>5.5</v>
      </c>
      <c r="BG17" s="26">
        <v>7.9</v>
      </c>
      <c r="BH17" s="26">
        <v>8.6199999999999992</v>
      </c>
      <c r="BI17" s="26">
        <v>0</v>
      </c>
      <c r="BJ17" s="26"/>
      <c r="BK17" s="26"/>
      <c r="BL17" s="26"/>
      <c r="BM17" s="26"/>
      <c r="BN17" s="26"/>
      <c r="BO17" s="28"/>
      <c r="BP17" s="39">
        <f>IF(BB17&gt;0,BB17,"")</f>
        <v>3</v>
      </c>
      <c r="BQ17" s="39">
        <f>IF(BC17&gt;0,BC17,"")</f>
        <v>3.02</v>
      </c>
      <c r="BR17" s="11">
        <f>IF(SUM(AZ17:BC17)-BD17&gt;0,SUM(AZ17:BC17)-BD17,"")</f>
        <v>10.32</v>
      </c>
      <c r="BS17" s="11">
        <f>IF(BG17&gt;0,BG17,"")</f>
        <v>7.9</v>
      </c>
      <c r="BT17" s="11">
        <f>IF(BH17&gt;0,BH17,"")</f>
        <v>8.6199999999999992</v>
      </c>
      <c r="BU17" s="11">
        <f>IF(SUM(BE17:BH17)-BI17&gt;0,SUM(BE17:BH17)-BI17,"")</f>
        <v>29.82</v>
      </c>
      <c r="BV17" s="11">
        <f>IF(BR17="","",MAX(BR17,BU17))</f>
        <v>29.82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29.82</v>
      </c>
      <c r="CA17" s="22">
        <v>14.6</v>
      </c>
      <c r="CB17" s="22">
        <v>9.1999999999999993</v>
      </c>
      <c r="CC17" s="22">
        <v>14</v>
      </c>
      <c r="CD17" s="22">
        <v>15.33</v>
      </c>
      <c r="CE17" s="22">
        <v>0</v>
      </c>
      <c r="CF17" s="22">
        <v>10.5</v>
      </c>
      <c r="CG17" s="22">
        <v>8.6999999999999993</v>
      </c>
      <c r="CH17" s="22">
        <v>8.5</v>
      </c>
      <c r="CI17" s="22">
        <v>14.4</v>
      </c>
      <c r="CJ17" s="22">
        <v>5</v>
      </c>
      <c r="CK17" s="22">
        <v>13.8</v>
      </c>
      <c r="CL17" s="22">
        <v>9.1999999999999993</v>
      </c>
      <c r="CM17" s="22">
        <v>13.8</v>
      </c>
      <c r="CN17" s="22">
        <v>15.18</v>
      </c>
      <c r="CO17" s="22">
        <v>0</v>
      </c>
      <c r="CP17" s="27"/>
      <c r="CQ17" s="38">
        <f>IF(CC17&gt;0,CC17,"")</f>
        <v>14</v>
      </c>
      <c r="CR17" s="38">
        <f>IF(CD17&gt;0,CD17,"")</f>
        <v>15.33</v>
      </c>
      <c r="CS17" s="40">
        <f>IF(SUM(CA17:CD17)-CE17&gt;0,SUM(CA17:CD17)-CE17,"")</f>
        <v>53.129999999999995</v>
      </c>
      <c r="CT17" s="40">
        <f>IF(CH17&gt;0,CH17,"")</f>
        <v>8.5</v>
      </c>
      <c r="CU17" s="40">
        <f>IF(CI17&gt;0,CI17,"")</f>
        <v>14.4</v>
      </c>
      <c r="CV17" s="40">
        <f>IF(SUM(CF17:CI17)-CJ17&gt;0,SUM(CF17:CI17)-CJ17,"")</f>
        <v>37.1</v>
      </c>
      <c r="CW17" s="40">
        <f>IF(CS17="","",MAX(CS17,CV17))</f>
        <v>53.129999999999995</v>
      </c>
      <c r="CX17" s="40">
        <f>IF(CM17&gt;0,CM17,"")</f>
        <v>13.8</v>
      </c>
      <c r="CY17" s="40">
        <f>IF(CN17&gt;0,CN17,"")</f>
        <v>15.18</v>
      </c>
      <c r="CZ17" s="40">
        <f>IF(SUM(CK17:CN17)-CO17&gt;0,SUM(CK17:CN17)-CO17,"")</f>
        <v>51.98</v>
      </c>
      <c r="DA17" s="40">
        <f>IF(SUM(CW17,CZ17)&gt;0,SUM(CW17,CZ17),"")</f>
        <v>105.10999999999999</v>
      </c>
      <c r="DB17" s="51" t="str">
        <f>IF(MAX(ED17,FL17,GT17,IB17,JJ17,KR17,LZ17,NH17,OP17,PX17,RF17,SN17,TV17,VD17,WL17)-IF(N17="",0,N17)&gt;0.001,MAX(ED17,FL17,GT17,IB17,JJ17,KR17,LZ17,NH17,OP17,PX17,RF17,SN17,TV17,VD17,WL17)-IF(N17="",0,N17),"")</f>
        <v/>
      </c>
      <c r="DC17" s="51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>IF(SX17&gt;0,SX17,"")</f>
        <v/>
      </c>
      <c r="TQ17" s="40" t="str">
        <f>IF(SY17&gt;0,SY17,"")</f>
        <v/>
      </c>
      <c r="TR17" s="40" t="str">
        <f>IF(SUM(SV17:SY17)-SZ17&gt;0,SUM(SV17:SY17)-SZ17,"")</f>
        <v/>
      </c>
      <c r="TS17" s="40" t="str">
        <f>IF(TC17&gt;0,TC17,"")</f>
        <v/>
      </c>
      <c r="TT17" s="40" t="str">
        <f>IF(TD17&gt;0,TD17,"")</f>
        <v/>
      </c>
      <c r="TU17" s="40" t="str">
        <f>IF(SUM(TA17:TD17)-TE17&gt;0,SUM(TA17:TD17)-TE17,"")</f>
        <v/>
      </c>
      <c r="TV17" s="40" t="str">
        <f>IF(MAX(TR17,TU17)&gt;0,MAX(TR17,TU17),"")</f>
        <v/>
      </c>
      <c r="TW17" s="40" t="str">
        <f>IF(TH17&gt;0,TH17,"")</f>
        <v/>
      </c>
      <c r="TX17" s="40" t="str">
        <f>IF(TI17&gt;0,TI17,"")</f>
        <v/>
      </c>
      <c r="TY17" s="40" t="str">
        <f>IF(SUM(TF17:TI17)-TJ17&gt;0,SUM(TF17:TI17)-TJ17,"")</f>
        <v/>
      </c>
      <c r="TZ17" s="40" t="str">
        <f>IF(TM17&gt;0,TM17,"")</f>
        <v/>
      </c>
      <c r="UA17" s="40" t="str">
        <f>IF(TN17&gt;0,TN17,"")</f>
        <v/>
      </c>
      <c r="UB17" s="40" t="str">
        <f>IF(SUM(TK17:TN17)-TO17&gt;0,SUM(TK17:TN17)-TO17,"")</f>
        <v/>
      </c>
      <c r="UC17" s="40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>IF(VN17&gt;0,VN17,"")</f>
        <v/>
      </c>
      <c r="WG17" s="40" t="str">
        <f>IF(VO17&gt;0,VO17,"")</f>
        <v/>
      </c>
      <c r="WH17" s="40" t="str">
        <f>IF(SUM(VL17:VO17)-VP17&gt;0,SUM(VL17:VO17)-VP17,"")</f>
        <v/>
      </c>
      <c r="WI17" s="40" t="str">
        <f>IF(VS17&gt;0,VS17,"")</f>
        <v/>
      </c>
      <c r="WJ17" s="40" t="str">
        <f>IF(VT17&gt;0,VT17,"")</f>
        <v/>
      </c>
      <c r="WK17" s="40" t="str">
        <f>IF(SUM(VQ17:VT17)-VU17&gt;0,SUM(VQ17:VT17)-VU17,"")</f>
        <v/>
      </c>
      <c r="WL17" s="40" t="str">
        <f>IF(MAX(WH17,WK17)&gt;0,MAX(WH17,WK17),"")</f>
        <v/>
      </c>
      <c r="WM17" s="40" t="str">
        <f>IF(VX17&gt;0,VX17,"")</f>
        <v/>
      </c>
      <c r="WN17" s="40" t="str">
        <f>IF(VY17&gt;0,VY17,"")</f>
        <v/>
      </c>
      <c r="WO17" s="40" t="str">
        <f>IF(SUM(VV17:VY17)-VZ17&gt;0,SUM(VV17:VY17)-VZ17,"")</f>
        <v/>
      </c>
      <c r="WP17" s="40" t="str">
        <f>IF(WC17&gt;0,WC17,"")</f>
        <v/>
      </c>
      <c r="WQ17" s="40" t="str">
        <f>IF(WD17&gt;0,WD17,"")</f>
        <v/>
      </c>
      <c r="WR17" s="40" t="str">
        <f>IF(SUM(WA17:WD17)-WE17&gt;0,SUM(WA17:WD17)-WE17,"")</f>
        <v/>
      </c>
      <c r="WS17" s="40" t="str">
        <f>IF(SUM(WL17,WO17,WR17)&gt;0,SUM(WL17,WO17,WR17),"")</f>
        <v/>
      </c>
      <c r="WT17" s="26">
        <f>IF($CP17="P",CA17,(CA17+AZ17)/2)</f>
        <v>8.6</v>
      </c>
      <c r="WU17" s="26">
        <f>IF($CP17="P",CB17,(CB17+BA17)/2)</f>
        <v>5.4499999999999993</v>
      </c>
      <c r="WV17" s="26">
        <f>IF($CP17="P",CC17,(CC17+BB17)/2)</f>
        <v>8.5</v>
      </c>
      <c r="WW17" s="26">
        <f>IF($CP17="P",CD17,(CD17+BC17)/2)</f>
        <v>9.1750000000000007</v>
      </c>
      <c r="WX17" s="26">
        <f>IF($CP17="P",CE17,(CE17+BD17)/2)</f>
        <v>0</v>
      </c>
      <c r="WY17" s="26">
        <f>IF($CP17="P",CF17,(CF17+BE17)/2)</f>
        <v>9.15</v>
      </c>
      <c r="WZ17" s="26">
        <f>IF($CP17="P",CG17,(CG17+BF17)/2)</f>
        <v>7.1</v>
      </c>
      <c r="XA17" s="26">
        <f>IF($CP17="P",CH17,(CH17+BG17)/2)</f>
        <v>8.1999999999999993</v>
      </c>
      <c r="XB17" s="26">
        <f>IF($CP17="P",CI17,(CI17+BH17)/2)</f>
        <v>11.51</v>
      </c>
      <c r="XC17" s="26">
        <f>IF($CP17="P",CJ17,(CJ17+BI17)/2)</f>
        <v>2.5</v>
      </c>
      <c r="XD17" s="26">
        <f>IF($CP17="P",CK17,(CK17+BJ17)/2)</f>
        <v>6.9</v>
      </c>
      <c r="XE17" s="26">
        <f>IF($CP17="P",CL17,(CL17+BK17)/2)</f>
        <v>4.5999999999999996</v>
      </c>
      <c r="XF17" s="26">
        <f>IF($CP17="P",CM17,(CM17+BL17)/2)</f>
        <v>6.9</v>
      </c>
      <c r="XG17" s="26">
        <f>IF($CP17="P",CN17,(CN17+BM17)/2)</f>
        <v>7.59</v>
      </c>
      <c r="XH17" s="26">
        <f>IF($CP17="P",CO17,(CO17+BN17)/2)</f>
        <v>0</v>
      </c>
      <c r="XI17" s="28" t="s">
        <v>53</v>
      </c>
      <c r="XJ17" s="11">
        <f>IF(WV17&gt;0,WV17,"")</f>
        <v>8.5</v>
      </c>
      <c r="XK17" s="11">
        <f>IF(WW17&gt;0,WW17,"")</f>
        <v>9.1750000000000007</v>
      </c>
      <c r="XL17" s="11">
        <f>IF(SUM(WT17:WW17)-WX17&gt;0,SUM(WT17:WW17)-WX17,"")</f>
        <v>31.724999999999998</v>
      </c>
      <c r="XM17" s="11">
        <f>IF(XA17&gt;0,XA17,"")</f>
        <v>8.1999999999999993</v>
      </c>
      <c r="XN17" s="11">
        <f>IF(XB17&gt;0,XB17,"")</f>
        <v>11.51</v>
      </c>
      <c r="XO17" s="11">
        <f>IF(SUM(WY17:XB17)-XC17&gt;0,SUM(WY17:XB17)-XC17,"")</f>
        <v>33.46</v>
      </c>
      <c r="XP17" s="11">
        <f>IF(MAX(XL17,XO17)&gt;0,MAX(XL17,XO17),"")</f>
        <v>33.46</v>
      </c>
      <c r="XQ17" s="11">
        <f>IF(XF17&gt;0,XF17,"")</f>
        <v>6.9</v>
      </c>
      <c r="XR17" s="11">
        <f>IF(XG17&gt;0,XG17,"")</f>
        <v>7.59</v>
      </c>
      <c r="XS17" s="11">
        <f>IF(SUM(XD17:XG17)-XH17&gt;0,SUM(XD17:XG17)-XH17,"")</f>
        <v>25.99</v>
      </c>
      <c r="XT17" s="11">
        <f>IF(SUM(XP17,XS17)&gt;0,SUM(XP17,XS17),"")</f>
        <v>59.45</v>
      </c>
    </row>
    <row r="18" spans="1:644" x14ac:dyDescent="0.2">
      <c r="A18" s="4" t="str" cm="1">
        <f t="array" ref="A18">IF(AND(H18&lt;&gt;"",H18&lt;&gt;"No DD"),SUMPRODUCT((H$4:H$25&lt;&gt;"")*(H$4:H$25&lt;&gt;"No DD")*(E$4:E$25&gt;E18))+1,IF(H18="No DD",SUMPRODUCT((H$4:H$25="No DD")*(E$4:E$25&gt;E18))+1+SUMPRODUCT((H$4:H$25&lt;&gt;"")*(H$4:H$25&lt;&gt;"No DD")),""))</f>
        <v/>
      </c>
      <c r="B18" s="5" t="s">
        <v>180</v>
      </c>
      <c r="C18" s="4" t="s">
        <v>3</v>
      </c>
      <c r="D18" s="4">
        <v>2005</v>
      </c>
      <c r="E18" s="9">
        <f>SUM(J18:V18)+SUM(J18:T18)*0.0000001+SUM(J18)*0.0000000000001</f>
        <v>187.45001455600521</v>
      </c>
      <c r="F18" s="3" t="str">
        <f>IF(OR(AND(AO18&gt;=AY$27,AO18&lt;&gt;"",AQ18&gt;=AY$31,AQ18&lt;&gt;"",AN18=""),AND(AR18&gt;=AY$27,AR18&lt;&gt;"",AT18&gt;=AY$31,AT18&lt;&gt;"",AN18=""),AND(AV18&gt;=AY$27,AV18&lt;&gt;"",AX18&gt;=AY$31,AX18&lt;&gt;"",AN18=""),AND(BP18&gt;=BZ$27,BP18&lt;&gt;"",BR18&gt;=BZ$31,BR18&lt;&gt;"",BO18=""),AND(BS18&gt;=BZ$27,BS18&lt;&gt;"",BU18&gt;=BZ$31,BU18&lt;&gt;"",BO18=""),AND(BW18&gt;=BZ$27,BW18&lt;&gt;"",BY18&gt;=BZ$31,BY18&lt;&gt;"",BO18=""),AND(CQ18&gt;=DA$27,CQ18&lt;&gt;"",CS18&gt;=DA$31,CS18&lt;&gt;"",CP18=""),AND(CT18&gt;=DA$27,CT18&lt;&gt;"",CV18&gt;=DA$31,CV18&lt;&gt;"",CP18=""),AND(CX18&gt;=DA$27,CX18&lt;&gt;"",CZ18&gt;=DA$31,CZ18&lt;&gt;"",CP18=""),AND(DX18&gt;=EK$27,DX18&lt;&gt;"",DZ18&gt;=EK$31,DZ18&lt;&gt;""),AND(EA18&gt;=EK$27,EA18&lt;&gt;"",EC18&gt;=EK$31,EC18&lt;&gt;""),AND(EE18&gt;=EK$27,EE18&lt;&gt;"",EG18&gt;=EK$31,EG18&lt;&gt;""),AND(EH18&gt;=EK$27,EH18&lt;&gt;"",EJ18&gt;=EK$31,EJ18&lt;&gt;""),AND(FF18&gt;=FS$27,FF18&lt;&gt;"",FH18&gt;=FS$31,FH18&lt;&gt;""),AND(FI18&gt;=FS$27,FI18&lt;&gt;"",FK18&gt;=FS$31,FK18&lt;&gt;""),AND(FM18&gt;=FS$27,FM18&lt;&gt;"",FO18&gt;=FS$31,FO18&lt;&gt;""),AND(FP18&gt;=FS$27,FP18&lt;&gt;"",FR18&gt;=FS$31,FR18&lt;&gt;""),AND(GN18&gt;=HA$27,GN18&lt;&gt;"",GP18&gt;=HA$31,GP18&lt;&gt;""),AND(GQ18&gt;=HA$27,GQ18&lt;&gt;"",GS18&gt;=HA$31,GS18&lt;&gt;""),AND(GU18&gt;=HA$27,GU18&lt;&gt;"",GW18&gt;=HA$31,GW18&lt;&gt;""),AND(GX18&gt;=HA$27,GX18&lt;&gt;"",GZ18&gt;=HA$31,GZ18&lt;&gt;""),AND(HV18&gt;=II$27,HV18&lt;&gt;"",HX18&gt;=II$31,HX18&lt;&gt;""),AND(HY18&gt;=II$27,HY18&lt;&gt;"",IA18&gt;=II$31,IA18&lt;&gt;""),AND(IC18&gt;=II$27,IC18&lt;&gt;"",IE18&gt;=II$31,IE18&lt;&gt;""),AND(IF18&gt;=II$27,IF18&lt;&gt;"",IH18&gt;=II$31,IH18&lt;&gt;""),AND(JD18&gt;=JQ$27,JD18&lt;&gt;"",JF18&gt;=JQ$31,JF18&lt;&gt;""),AND(JG18&gt;=JQ$27,JG18&lt;&gt;"",JI18&gt;=JQ$31,JI18&lt;&gt;""),AND(JK18&gt;=JQ$27,JK18&lt;&gt;"",JM18&gt;=JQ$31,JM18&lt;&gt;""),AND(JN18&gt;=JQ$27,JN18&lt;&gt;"",JP18&gt;=JQ$31,JP18&lt;&gt;""),AND(KL18&gt;=KY$27,KL18&lt;&gt;"",KN18&gt;=KY$31,KN18&lt;&gt;""),AND(KO18&gt;=KY$27,KO18&lt;&gt;"",KQ18&gt;=KY$31,KQ18&lt;&gt;""),AND(KS18&gt;=KY$27,KS18&lt;&gt;"",KU18&gt;=KY$31,KU18&lt;&gt;""),AND(KV18&gt;=KY$27,KV18&lt;&gt;"",KX18&gt;=KY$31,KX18&lt;&gt;""),AND(LT18&gt;=MG$27,LT18&lt;&gt;"",LV18&gt;=MG$31,LV18&lt;&gt;""),AND(LW18&gt;=MG$27,LW18&lt;&gt;"",LY18&gt;=MG$31,LY18&lt;&gt;""),AND(MA18&gt;=MG$27,MA18&lt;&gt;"",MC18&gt;=MG$31,MC18&lt;&gt;""),AND(MD18&gt;=MG$27,MD18&lt;&gt;"",MF18&gt;=MG$31,MF18&lt;&gt;""),AND(NB18&gt;=NO$27,NB18&lt;&gt;"",ND18&gt;=NO$31,ND18&lt;&gt;""),AND(NE18&gt;=NO$27,NE18&lt;&gt;"",NG18&gt;=NO$31,NG18&lt;&gt;""),AND(NI18&gt;=NO$27,NI18&lt;&gt;"",NK18&gt;=NO$31,NK18&lt;&gt;""),AND(NL18&gt;=NO$27,NL18&lt;&gt;"",NN18&gt;=NO$31,NN18&lt;&gt;""),AND(OJ18&gt;=OW$27,OJ18&lt;&gt;"",OL18&gt;=OW$31,OL18&lt;&gt;""),AND(OM18&gt;=OW$27,OM18&lt;&gt;"",OO18&gt;=OW$31,OO18&lt;&gt;""),AND(OQ18&gt;=OW$27,OQ18&lt;&gt;"",OS18&gt;=OW$31,OS18&lt;&gt;""),AND(OT18&gt;=OW$27,OT18&lt;&gt;"",OV18&gt;=OW$31,OV18&lt;&gt;""),AND(PR18&gt;=QE$27,PR18&lt;&gt;"",PT18&gt;=QE$31,PT18&lt;&gt;""),AND(PU18&gt;=QE$27,PU18&lt;&gt;"",PW18&gt;=QE$31,PW18&lt;&gt;""),AND(PY18&gt;=QE$27,PY18&lt;&gt;"",QA18&gt;=QE$31,QA18&lt;&gt;""),AND(QB18&gt;=QE$27,QB18&lt;&gt;"",QD18&gt;=QE$31,QD18&lt;&gt;""),AND(QZ18&gt;=RM$27,QZ18&lt;&gt;"",RB18&gt;=RM$31,RB18&lt;&gt;""),AND(RC18&gt;=RM$27,RC18&lt;&gt;"",RE18&gt;=RM$31,RE18&lt;&gt;""),AND(RG18&gt;=RM$27,RG18&lt;&gt;"",RI18&gt;=RM$31,RI18&lt;&gt;""),AND(RJ18&gt;=RM$27,RJ18&lt;&gt;"",RL18&gt;=RM$31,RL18&lt;&gt;""),AND(SH18&gt;=SU$27,SH18&lt;&gt;"",SJ18&gt;=SU$31,SJ18&lt;&gt;""),AND(SK18&gt;=SU$27,SK18&lt;&gt;"",SM18&gt;=SU$31,SM18&lt;&gt;""),AND(SO18&gt;=SU$27,SO18&lt;&gt;"",SQ18&gt;=SU$31,SQ18&lt;&gt;""),AND(SR18&gt;=SU$27,SR18&lt;&gt;"",ST18&gt;=SU$31,ST18&lt;&gt;""),AND(TP18&gt;=UC$27,TP18&lt;&gt;"",TR18&gt;=UC$31,TR18&lt;&gt;""),AND(TS18&gt;=UC$27,TS18&lt;&gt;"",TU18&gt;=UC$31,TU18&lt;&gt;""),AND(TW18&gt;=UC$27,TW18&lt;&gt;"",TY18&gt;=UC$31,TYY18&lt;&gt;""),AND(TZ18&gt;=UC$27,TZ18&lt;&gt;"",UB18&gt;=UC$31,UB18&lt;&gt;""),AND(UX18&gt;=VK$27,UX18&lt;&gt;"",UZ18&gt;=VK$31,UZ18&lt;&gt;""),AND(VA18&gt;=VK$27,VA18&lt;&gt;"",VC18&gt;=VK$31,VC18&lt;&gt;""),AND(VE18&gt;=VK$27,VE18&lt;&gt;"",VG18&gt;=VK$31,VG18&lt;&gt;""),AND(VH18&gt;=VK$27,VH18&lt;&gt;"",VJ18&gt;=VK$31,VJ18&lt;&gt;""),AND(WF18&gt;=WS$27,WF18&lt;&gt;"",WH18&gt;=WS$31,WH18&lt;&gt;""),AND(WI18&gt;=WS$27,WI18&lt;&gt;"",WK18&gt;=WS$31,WK18&lt;&gt;""),AND(WM18&gt;=WS$27,WM18&lt;&gt;"",WO18&gt;=WS$31,WO18&lt;&gt;""),AND(WP18&gt;=WS$27,WP18&lt;&gt;"",WR18&gt;=WS$31,WR18&lt;&gt;"")),"P","")</f>
        <v/>
      </c>
      <c r="G18" s="3" t="str">
        <f>IF(OR(AND(AQ18&gt;=AY$31,AQ18&lt;&gt;"",AN18=""),AND(AT18&gt;=AY$31,AT18&lt;&gt;"",AN18=""),AND(AX18&gt;=AY$31,AX18&lt;&gt;"",AN18=""),AND(BR18&gt;=BZ$31,BR18&lt;&gt;"",BO18=""),AND(BU18&gt;=BZ$31,BU18&lt;&gt;"",BO18=""),AND(BY18&gt;=BZ$31,BY18&lt;&gt;"",BO18=""),AND(CS18&gt;=DA$31,CS18&lt;&gt;"",CP18=""),AND(CV18&gt;=DA$31,CV18&lt;&gt;"",CP18=""),AND(CZ18&gt;=DA$31,CZ18&lt;&gt;"",CP18=""),AND(DZ18&gt;=EK$31,DZ18&lt;&gt;""),AND(EC18&gt;=EK$31,EC18&lt;&gt;""),AND(EG18&gt;=EK$31,EG18&lt;&gt;""),AND(EJ18&gt;=EK$31,EJ18&lt;&gt;""),AND(FH18&gt;=FS$31,FH18&lt;&gt;""),AND(FK18&gt;=FS$31,FK18&lt;&gt;""),AND(FO18&gt;=FS$31,FO18&lt;&gt;""),AND(FR18&gt;=FS$31,FR18&lt;&gt;""),AND(GP18&gt;=HA$31,GP18&lt;&gt;""),AND(GS18&gt;=HA$31,GS18&lt;&gt;""),AND(GW18&gt;=HA$31,GW18&lt;&gt;""),AND(GZ18&gt;=HA$31,GZ18&lt;&gt;""),AND(HX18&gt;=II$31,HX18&lt;&gt;""),AND(IA18&gt;=II$31,IA18&lt;&gt;""),AND(IE18&gt;=II$31,IE18&lt;&gt;""),AND(IH18&gt;=II$31,IH18&lt;&gt;""),AND(JF18&gt;=JQ$31,JF18&lt;&gt;""),AND(JI18&gt;=JQ$31,JI18&lt;&gt;""),AND(JM18&gt;=JQ$31,JM18&lt;&gt;""),AND(JP18&gt;=JQ$31,JP18&lt;&gt;""),AND(KN18&gt;=KY$31,KN18&lt;&gt;""),AND(KQ18&gt;=KY$31,KQ18&lt;&gt;""),AND(KU18&gt;=KY$31,KU18&lt;&gt;""),AND(KX18&gt;=KY$31,KX18&lt;&gt;""),AND(LV18&gt;=MG$31,LV18&lt;&gt;""),AND(LY18&gt;=MG$31,LY18&lt;&gt;""),AND(MC18&gt;=MG$31,MC18&lt;&gt;""),AND(MF18&gt;=MG$31,MF18&lt;&gt;""),AND(ND18&gt;=NO$31,ND18&lt;&gt;""),AND(NG18&gt;=NO$31,NG18&lt;&gt;""),AND(NK18&gt;=NO$31,NK18&lt;&gt;""),AND(NN18&gt;=NO$31,NN18&lt;&gt;""),AND(OL18&gt;=OW$31,OL18&lt;&gt;""),AND(OO18&gt;=OW$31,OO18&lt;&gt;""),AND(OS18&gt;=OW$31,OS18&lt;&gt;""),AND(OV18&gt;=OW$31,OV18&lt;&gt;""),AND(PT18&gt;=QE$31,PT18&lt;&gt;""),AND(PW18&gt;=QE$31,PW18&lt;&gt;""),AND(QA18&gt;=QE$31,QA18&lt;&gt;""),AND(QD18&gt;=QE$31,QD18&lt;&gt;""),AND(RB18&gt;=RM$31,RB18&lt;&gt;""),AND(RE18&gt;=RM$31,RE18&lt;&gt;""),AND(RI18&gt;=RM$31,RI18&lt;&gt;""),AND(RL18&gt;=RM$31,RL18&lt;&gt;""),AND(SJ18&gt;=SU$31,SJ18&lt;&gt;""),AND(SM18&gt;=SU$31,SM18&lt;&gt;""),AND(SQ18&gt;=SU$31,SQ18&lt;&gt;""),AND(ST18&gt;=SU$31,ST18&lt;&gt;""),AND(TR18&gt;=UC$31,TR18&lt;&gt;""),AND(TU18&gt;=UC$31,TU18&lt;&gt;""),AND(TY18&gt;=UC$31,TYY18&lt;&gt;""),AND(UB18&gt;=UC$31,UB18&lt;&gt;""),AND(UZ18&gt;=VK$31,UZ18&lt;&gt;""),AND(VC18&gt;=VK$31,VC18&lt;&gt;""),AND(VG18&gt;=VK$31,VG18&lt;&gt;""),AND(VJ18&gt;=VK$31,VJ18&lt;&gt;""),AND(WH18&gt;=WS$31,WH18&lt;&gt;""),AND(WK18&gt;=WS$31,WK18&lt;&gt;""),AND(WO18&gt;=WS$31,WO18&lt;&gt;""),AND(WR18&gt;=WS$31,WR18&lt;&gt;"")),"P","")</f>
        <v/>
      </c>
      <c r="H18" s="36" t="str">
        <f>IF(AND(G18="P",F18=""),"No DD",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,AND(TP18&gt;=UC$30,TP18&lt;&gt;"",TR18&gt;=UC$34,TR18&lt;&gt;""),AND(TS18&gt;=UC$30,TS18&lt;&gt;"",TU18&gt;=UC$34,TU18&lt;&gt;""),AND(TW18&gt;=UC$30,TW18&lt;&gt;"",TY18&gt;=UC$354,TYY18&lt;&gt;""),AND(TZ18&gt;=UC$30,TZ18&lt;&gt;"",UB18&gt;=UC$34,UB18&lt;&gt;""),AND(UX18&gt;=VK$30,UX18&lt;&gt;"",UZ18&gt;=VK$34,UZ18&lt;&gt;""),AND(VA18&gt;=VK$30,VA18&lt;&gt;"",VC18&gt;=VK$34,VC18&lt;&gt;""),AND(VE18&gt;=VK$30,VE18&lt;&gt;"",VG18&gt;=VK$34,VG18&lt;&gt;""),AND(VH18&gt;=VK$30,VH18&lt;&gt;"",VJ18&gt;=VK$34,VJ18&lt;&gt;""),AND(WF18&gt;=WS$30,WF18&lt;&gt;"",WH18&gt;=WS$34,WH18&lt;&gt;""),AND(WI18&gt;=WS$30,WI18&lt;&gt;"",WK18&gt;=WS$34,WK18&lt;&gt;""),AND(WM18&gt;=WS$30,WM18&lt;&gt;"",WO18&gt;=WS$34,WO18&lt;&gt;""),AND(WP18&gt;=WS$30,WP18&lt;&gt;"",WR18&gt;=WS$34,WR18&lt;&gt;"")),"Merit",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,AND(TP18&gt;=UC$29,TP18&lt;&gt;"",TR18&gt;=UC$33,TR18&lt;&gt;""),AND(TS18&gt;=UC$29,TS18&lt;&gt;"",TU18&gt;=UC$33,TU18&lt;&gt;""),AND(TW18&gt;=UC$29,TW18&lt;&gt;"",TY18&gt;=UC$33,TYY18&lt;&gt;""),AND(TZ18&gt;=UC$29,TZ18&lt;&gt;"",UB18&gt;=UC$33,UB18&lt;&gt;""),AND(UX18&gt;=VK$29,UX18&lt;&gt;"",UZ18&gt;=VK$33,UZ18&lt;&gt;""),AND(VA18&gt;=VK$29,VA18&lt;&gt;"",VC18&gt;=VK$33,VC18&lt;&gt;""),AND(VE18&gt;=VK$29,VE18&lt;&gt;"",VG18&gt;=VK$33,VG18&lt;&gt;""),AND(VH18&gt;=VK$29,VH18&lt;&gt;"",VJ18&gt;=VK$33,VJ18&lt;&gt;""),AND(WF18&gt;=WS$29,WF18&lt;&gt;"",WH18&gt;=WS$33,WH18&lt;&gt;""),AND(WI18&gt;=WS$29,WI18&lt;&gt;"",WK18&gt;=WS$33,WK18&lt;&gt;""),AND(WM18&gt;=WS$29,WM18&lt;&gt;"",WO18&gt;=WS$33,WO18&lt;&gt;""),AND(WP18&gt;=WS$29,WP18&lt;&gt;"",WR18&gt;=WS$33,WR18&lt;&gt;"")),"Excellence",IF(I18="P","Worlds Team",IF(F18="P","National Team","")))))</f>
        <v/>
      </c>
      <c r="I18" s="3" t="str">
        <f>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,AND(TP18&gt;=UC$28,TP18&lt;&gt;"",TR18&gt;=UC$32,TR18&lt;&gt;""),AND(TS18&gt;=UC$28,TS18&lt;&gt;"",TU18&gt;=UC$32,TU18&lt;&gt;""),AND(TW18&gt;=UC$28,TW18&lt;&gt;"",TY18&gt;=UC$32,TYY18&lt;&gt;""),AND(TZ18&gt;=UC$28,TZ18&lt;&gt;"",UB18&gt;=UC$32,UB18&lt;&gt;""),AND(UX18&gt;=VK$28,UX18&lt;&gt;"",UZ18&gt;=VK$32,UZ18&lt;&gt;""),AND(VA18&gt;=VK$28,VA18&lt;&gt;"",VC18&gt;=VK$32,VC18&lt;&gt;""),AND(VE18&gt;=VK$28,VE18&lt;&gt;"",VG18&gt;=VK$32,VG18&lt;&gt;""),AND(VH18&gt;=VK$28,VH18&lt;&gt;"",VJ18&gt;=VK$32,VJ18&lt;&gt;""),AND(WF18&gt;=WS$28,WF18&lt;&gt;"",WH18&gt;=WS$32,WH18&lt;&gt;""),AND(WI18&gt;=WS$28,WI18&lt;&gt;"",WK18&gt;=WS$32,WK18&lt;&gt;""),AND(WM18&gt;=WS$28,WM18&lt;&gt;"",WO18&gt;=WS$32,WO18&lt;&gt;""),AND(WP18&gt;=WS$28,WP18&lt;&gt;"",WR18&gt;=WS$32,WR18&lt;&gt;"")),"P","")</f>
        <v/>
      </c>
      <c r="J18" s="8">
        <f>IF(COUNT(AQ18,AT18,BR18,BU18,CS18,CV18)&gt;0,LARGE((AQ18,AT18,BR18,BU18,CS18,CV18),1),0)</f>
        <v>52.47</v>
      </c>
      <c r="K18" s="8" t="str">
        <f>IF(J18="","",IF(OR(J18=CS18,J18=CV18),$CA$1,IF(OR(J18=BR18,J18=BU18),$AZ$1,IF(OR(J18=AQ18,J18=AT18),$Y$1,""))))</f>
        <v>2024 Elite Canada</v>
      </c>
      <c r="L18" s="8">
        <f>IF(COUNT(AQ18,AT18,BR18,BU18,CS18,CV18)&gt;1,LARGE((AQ18,AT18,BR18,BU18,CS18,CV18),2),0)</f>
        <v>48.51</v>
      </c>
      <c r="M18" s="8" t="str">
        <f>IF(L18="","",IF(OR(L18=CS18,L18=CV18),$CA$1,IF(OR(L18=BR18,L18=BU18),$AZ$1,IF(OR(L18=AQ18,L18=AT18),$Y$1,""))))</f>
        <v>2024 Elite Canada</v>
      </c>
      <c r="N18" s="8">
        <f>IF(COUNT(AQ18,AT18,BR18,BU18,CS18,CV18)&gt;2,LARGE((AQ18,AT18,BR18,BU18,CS18,CV18),3),0)</f>
        <v>11.600000000000001</v>
      </c>
      <c r="O18" s="8" t="str">
        <f>IF(N18="","",IF(OR(N18=CS18,N18=CV18),$CA$1,IF(OR(N18=BR18,N18=BU18),$AZ$1,IF(OR(N18=AQ18,N18=AT18),$Y$1,""))))</f>
        <v>2024 Nationals</v>
      </c>
      <c r="P18" s="8">
        <f>IF(MAX(AX18,BY18,CZ18)&gt;0,MAX(AX18,BY18,CZ18),0)</f>
        <v>18.38</v>
      </c>
      <c r="Q18" s="8" t="str">
        <f>IF(P18="","",IF(P18=CZ18,$CA$1,IF(P18=BY18,$AZ$1,IF(P18=AX18,$Y$1,""))))</f>
        <v>2024 Elite Canada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,0)</f>
        <v>14.6</v>
      </c>
      <c r="S18" s="8" t="str">
        <f>IF(R18=0,"",IF(OR(R18=CQ18,R18=CT18,R18=CX18),$CA$1,IF(OR(R18=BP18,R18=BS18,R18=BW18),$AZ$1,IF(OR(R18=AO18,R18=AR18,R18=AV18),$Y$1,IF(OR(R18=WF18,R18=WI18,R18=WM18,R18=WP18),$VL$1,IF(OR(R18=UX18,R18=VA18,R18=VE18,R18=VH18),$UD$1,IF(OR(R18=TP18,R18=TS18,R18=TW18,R18=TZ18),$SV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)))</f>
        <v>2024 Coimbra Gym Fest (July 7)</v>
      </c>
      <c r="T18" s="8">
        <f>IF(MAX(IF(AO18&gt;=$AY$27,AP18,0),IF(AR18&gt;=$AY$27,AS18,0),IF(AV18&gt;=$AY$27,AW18,0),IF(BP18&gt;=$BZ$27,BQ18,0),IF(BS18&gt;=$BZ$27,BT18,0),IF(BW18&gt;=$BZ$27,BX18,0),IF(CQ18&gt;=$DA$27,CR18,0),IF(CT18&gt;=$DA$27,CU18,0),IF(CX18&gt;=$DA$27,CY18,0),IF(DX18&gt;=$EK$27,DY18,0),IF(EA18&gt;=$EK$27,EB18,0),IF(EE18&gt;=$EK$27,EF18,0),IF(EH18&gt;=$EK$27,EI18,0),IF(FF18&gt;=$FS$27,FG18,0),IF(FI18&gt;=$FS$27,FJ18,0),IF(FM18&gt;=$FS$27,FN18,0),IF(FP18&gt;=$FS$27,FQ18,0),IF(GN18&gt;=$HA$27,GO18,0),IF(GQ18&gt;=$HA$27,GR18,0),IF(GU18&gt;=$HA$27,GV18,0),IF(GX18&gt;=$HA$27,GY18,0),IF(HV18&gt;=$II$27,HW18,0),IF(HY18&gt;=$II$27,HZ18,0),IF(IC18&gt;=$II$27,ID18,0),IF(IF18&gt;=$II$27,IG18,0),IF(JD18&gt;=$JQ$27,JE18,0),IF(JG18&gt;=$JQ$27,JH18,0),IF(JK18&gt;=$JQ$27,JL18,0),IF(JN18&gt;=$JQ$27,JO18,0),IF(KL18&gt;=$KY$27,KM18,0),IF(KO18&gt;=$KY$27,KP18,0),IF(KS18&gt;=$KY$27,KT18,0),IF(KV18&gt;=$KY$27,KW18,0),IF(LT18&gt;=$MG$27,LU18,0),IF(LW18&gt;=$MG$27,LX18,0),IF(MA18&gt;=$MG$27,MB18,0),IF(MD18&gt;=$MG$27,ME18,0),IF(NB18&gt;=$NO$27,NC18,0),IF(NE18&gt;=$NO$27,NF18,0),IF(NI18&gt;=$NO$27,NJ18,0),IF(NL18&gt;=$NO$27,NM18,0),IF(OJ18&gt;=$OW$27,OK18,0),IF(OM18&gt;=$OW$27,ON18,0),IF(OQ18&gt;=$OW$27,OR18,0),IF(OT18&gt;=$OW$27,OU18,0),IF(PR18&gt;=$QE$27,PS18,0),IF(PU18&gt;=$QE$27,PV18,0),IF(PY18&gt;=$QE$27,PZ18,0),IF(QB18&gt;=$QE$27,QC18,0),IF(QZ18&gt;=$RM$27,RA18,0),IF(RC18&gt;=$RM$27,RD18,0),IF(RG18&gt;=$RM$27,RH18,0),IF(RJ18&gt;=$RM$27,RK18,0),IF(SH18&gt;=$SU$27,SI18,0),IF(SK18&gt;=$SU$27,SL18,0),IF(SO18&gt;=$SU$27,SP18,0),IF(SR18&gt;=$SU$27,SS18,0),IF(TP18&gt;=$UC$27,TQ18,0),IF(TS18&gt;=$UC$27,TT18,0),IF(TW18&gt;=$UC$27,TX18,0),IF(TZ18&gt;=$UC$27,UA18,0),IF(UX18&gt;=$VK$27,UY18,0),IF(VA18&gt;=$VK$27,VB18,0),IF(VE18&gt;=$VK$27,VF18,0),IF(VH18&gt;=$VK$27,VI18,0),IF(WF18&gt;=$WS$27,WG18,0),IF(WI18&gt;=$WS$27,WJ18,0),IF(WM18&gt;=$WS$27,WN18,0),IF(WP18&gt;=$WS$27,WQ18,0))&gt;0,MAX(IF(AO18&gt;=$AY$27,AP18,0),IF(AR18&gt;=$AY$27,AS18,0),IF(AV18&gt;=$AY$27,AW18,0),IF(BP18&gt;=$BZ$27,BQ18,0),IF(BS18&gt;=$BZ$27,BT18,0),IF(BW18&gt;=$BZ$27,BX18,0),IF(CQ18&gt;=$DA$27,CR18,0),IF(CT18&gt;=$DA$27,CU18,0),IF(CX18&gt;=$DA$27,CY18,0),IF(DX18&gt;=$EK$27,DY18,0),IF(EA18&gt;=$EK$27,EB18,0),IF(EE18&gt;=$EK$27,EF18,0),IF(EH18&gt;=$EK$27,EI18,0),IF(FF18&gt;=$FS$27,FG18,0),IF(FI18&gt;=$FS$27,FJ18,0),IF(FM18&gt;=$FS$27,FN18,0),IF(FP18&gt;=$FS$27,FQ18,0),IF(GN18&gt;=$HA$27,GO18,0),IF(GQ18&gt;=$HA$27,GR18,0),IF(GU18&gt;=$HA$27,GV18,0),IF(GX18&gt;=$HA$27,GY18,0),IF(HV18&gt;=$II$27,HW18,0),IF(HY18&gt;=$II$27,HZ18,0),IF(IC18&gt;=$II$27,ID18,0),IF(IF18&gt;=$II$27,IG18,0),IF(JD18&gt;=$JQ$27,JE18,0),IF(JG18&gt;=$JQ$27,JH18,0),IF(JK18&gt;=$JQ$27,JL18,0),IF(JN18&gt;=$JQ$27,JO18,0),IF(KL18&gt;=$KY$27,KM18,0),IF(KO18&gt;=$KY$27,KP18,0),IF(KS18&gt;=$KY$27,KT18,0),IF(KV18&gt;=$KY$27,KW18,0),IF(LT18&gt;=$MG$27,LU18,0),IF(LW18&gt;=$MG$27,LX18,0),IF(MA18&gt;=$MG$27,MB18,0),IF(MD18&gt;=$MG$27,ME18,0),IF(NB18&gt;=$NO$27,NC18,0),IF(NE18&gt;=$NO$27,NF18,0),IF(NI18&gt;=$NO$27,NJ18,0),IF(NL18&gt;=$NO$27,NM18,0),IF(OJ18&gt;=$OW$27,OK18,0),IF(OM18&gt;=$OW$27,ON18,0),IF(OQ18&gt;=$OW$27,OR18,0),IF(OT18&gt;=$OW$27,OU18,0),IF(PR18&gt;=$QE$27,PS18,0),IF(PU18&gt;=$QE$27,PV18,0),IF(PY18&gt;=$QE$27,PZ18,0),IF(QB18&gt;=$QE$27,QC18,0),IF(QZ18&gt;=$RM$27,RA18,0),IF(RC18&gt;=$RM$27,RD18,0),IF(RG18&gt;=$RM$27,RH18,0),IF(RJ18&gt;=$RM$27,RK18,0),IF(SH18&gt;=$SU$27,SI18,0),IF(SK18&gt;=$SU$27,SL18,0),IF(SO18&gt;=$SU$27,SP18,0),IF(SR18&gt;=$SU$27,SS18,0),IF(TP18&gt;=$UC$27,TQ18,0),IF(TS18&gt;=$UC$27,TT18,0),IF(TW18&gt;=$UC$27,TX18,0),IF(TZ18&gt;=$UC$27,UA18,0),IF(UX18&gt;=$VK$27,UY18,0),IF(VA18&gt;=$VK$27,VB18,0),IF(VE18&gt;=$VK$27,VF18,0),IF(VH18&gt;=$VK$27,VI18,0),IF(WF18&gt;=$WS$27,WG18,0),IF(WI18&gt;=$WS$27,WJ18,0),IF(WM18&gt;=$WS$27,WN18,0),IF(WP18&gt;=$WS$27,WQ18,0)),0)</f>
        <v>0</v>
      </c>
      <c r="U18" s="8" t="str">
        <f>IF(T18=0,"",IF(OR(T18=CR18,T18=CU18,T18=CY18),$CA$1,IF(OR(T18=BQ18,T18=BT18,T18=BX18),$AZ$1,IF(OR(T18=AP18,T18=AS18,T18=AW18),$Y$1,IF(OR(T18=WG18,T18=WJ18,T18=WN18,T18=WQ18),$VL$1,IF(OR(T18=UY18,T18=VB18,T18=VF18,T18=VI18),$UD$1,IF(OR(T18=TQ18,T18=TT18,T18=TX18,T18=UA18),$SV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)))</f>
        <v/>
      </c>
      <c r="V18" s="8">
        <f>IF(MAX(DB18,DC18)&gt;0,MAX(DB18,DC18),"")</f>
        <v>41.889999999999993</v>
      </c>
      <c r="W18" s="11" t="str">
        <f>IF(V18="","",IF(V18=DB18,"("&amp;DB$2&amp;")",IF(V18=DC18,"("&amp;DC$2&amp;")")))</f>
        <v>(Prelim)</v>
      </c>
      <c r="X18" s="8" t="str">
        <f>IF(V18="","",IF(V18=DB18,IF(V18+IF(N18="",0,N18)=WL18,$VL$1,IF(V18+IF(N18="",0,N18)=VD18,$UD$1,IF(V18+IF(N18="",0,N18)=TV18,$SV$1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))),IF(V18=DC18,IF(V18+IF(P18="",0,P18)=WO18,$VL$1,IF(V18+IF(P18="",0,P18)=VG18,$UD$1,IF(V18+IF(P18="",0,P18)=TY18,$SV$1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WR18,$VL$1,IF(V18+IF(P18="",0,P18)=VJ18,$UD$1,IF(V18+IF(P18="",0,P18)=UB18,$SV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))))))</f>
        <v>2024 Coimbra Gym Fest (July 7)</v>
      </c>
      <c r="Y18" s="22">
        <v>14.7</v>
      </c>
      <c r="Z18" s="22">
        <v>8.9</v>
      </c>
      <c r="AA18" s="22">
        <v>14</v>
      </c>
      <c r="AB18" s="22">
        <v>14.87</v>
      </c>
      <c r="AC18" s="22">
        <v>0</v>
      </c>
      <c r="AD18" s="22">
        <v>14</v>
      </c>
      <c r="AE18" s="22">
        <v>8.1</v>
      </c>
      <c r="AF18" s="22">
        <v>12.4</v>
      </c>
      <c r="AG18" s="22">
        <v>14.01</v>
      </c>
      <c r="AH18" s="22">
        <v>0</v>
      </c>
      <c r="AI18" s="22">
        <v>4.4000000000000004</v>
      </c>
      <c r="AJ18" s="22">
        <v>2.5</v>
      </c>
      <c r="AK18" s="22">
        <v>5.0999999999999996</v>
      </c>
      <c r="AL18" s="22">
        <v>6.38</v>
      </c>
      <c r="AM18" s="22">
        <v>0</v>
      </c>
      <c r="AN18" s="27"/>
      <c r="AO18" s="38">
        <f>IF(AA18&gt;0,AA18,"")</f>
        <v>14</v>
      </c>
      <c r="AP18" s="38">
        <f>IF(AB18&gt;0,AB18,"")</f>
        <v>14.87</v>
      </c>
      <c r="AQ18" s="40">
        <f>IF(SUM(Y18:AB18)-AC18&gt;0,SUM(Y18:AB18)-AC18,"")</f>
        <v>52.47</v>
      </c>
      <c r="AR18" s="40">
        <f>IF(AF18&gt;0,AF18,"")</f>
        <v>12.4</v>
      </c>
      <c r="AS18" s="40">
        <f>IF(AG18&gt;0,AG18,"")</f>
        <v>14.01</v>
      </c>
      <c r="AT18" s="40">
        <f>IF(SUM(AD18:AG18)-AH18&gt;0,SUM(AD18:AG18)-AH18,"")</f>
        <v>48.51</v>
      </c>
      <c r="AU18" s="40">
        <f>IF(AQ18="","",MAX(AQ18,AT18))</f>
        <v>52.47</v>
      </c>
      <c r="AV18" s="40">
        <f>IF(AK18&gt;0,AK18,"")</f>
        <v>5.0999999999999996</v>
      </c>
      <c r="AW18" s="40">
        <f>IF(AL18&gt;0,AL18,"")</f>
        <v>6.38</v>
      </c>
      <c r="AX18" s="40">
        <f>IF(SUM(AI18:AL18)-AM18&gt;0,SUM(AI18:AL18)-AM18,"")</f>
        <v>18.38</v>
      </c>
      <c r="AY18" s="40">
        <f>IF(SUM(AU18,AX18)&gt;0,SUM(AU18,AX18),"")</f>
        <v>70.849999999999994</v>
      </c>
      <c r="AZ18" s="26">
        <v>3</v>
      </c>
      <c r="BA18" s="26">
        <v>1.9</v>
      </c>
      <c r="BB18" s="26">
        <v>3.4</v>
      </c>
      <c r="BC18" s="26">
        <v>3.29</v>
      </c>
      <c r="BD18" s="26">
        <v>0</v>
      </c>
      <c r="BE18" s="26">
        <v>3</v>
      </c>
      <c r="BF18" s="26">
        <v>1.9</v>
      </c>
      <c r="BG18" s="26">
        <v>3.4</v>
      </c>
      <c r="BH18" s="26">
        <v>3.3</v>
      </c>
      <c r="BI18" s="26">
        <v>0</v>
      </c>
      <c r="BJ18" s="26"/>
      <c r="BK18" s="26"/>
      <c r="BL18" s="26"/>
      <c r="BM18" s="26"/>
      <c r="BN18" s="26"/>
      <c r="BO18" s="28"/>
      <c r="BP18" s="39">
        <f>IF(BB18&gt;0,BB18,"")</f>
        <v>3.4</v>
      </c>
      <c r="BQ18" s="39">
        <f>IF(BC18&gt;0,BC18,"")</f>
        <v>3.29</v>
      </c>
      <c r="BR18" s="11">
        <f>IF(SUM(AZ18:BC18)-BD18&gt;0,SUM(AZ18:BC18)-BD18,"")</f>
        <v>11.59</v>
      </c>
      <c r="BS18" s="11">
        <f>IF(BG18&gt;0,BG18,"")</f>
        <v>3.4</v>
      </c>
      <c r="BT18" s="11">
        <f>IF(BH18&gt;0,BH18,"")</f>
        <v>3.3</v>
      </c>
      <c r="BU18" s="11">
        <f>IF(SUM(BE18:BH18)-BI18&gt;0,SUM(BE18:BH18)-BI18,"")</f>
        <v>11.600000000000001</v>
      </c>
      <c r="BV18" s="11">
        <f>IF(BR18="","",MAX(BR18,BU18))</f>
        <v>11.600000000000001</v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>
        <f>IF(SUM(BV18,BY18)&gt;0,SUM(BV18,BY18),"")</f>
        <v>11.600000000000001</v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>IF(CC18&gt;0,CC18,"")</f>
        <v/>
      </c>
      <c r="CR18" s="38" t="str">
        <f>IF(CD18&gt;0,CD18,"")</f>
        <v/>
      </c>
      <c r="CS18" s="40" t="str">
        <f>IF(SUM(CA18:CD18)-CE18&gt;0,SUM(CA18:CD18)-CE18,"")</f>
        <v/>
      </c>
      <c r="CT18" s="40" t="str">
        <f>IF(CH18&gt;0,CH18,"")</f>
        <v/>
      </c>
      <c r="CU18" s="40" t="str">
        <f>IF(CI18&gt;0,CI18,"")</f>
        <v/>
      </c>
      <c r="CV18" s="40" t="str">
        <f>IF(SUM(CF18:CI18)-CJ18&gt;0,SUM(CF18:CI18)-CJ18,"")</f>
        <v/>
      </c>
      <c r="CW18" s="40" t="str">
        <f>IF(CS18="","",MAX(CS18,CV18))</f>
        <v/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 t="str">
        <f>IF(SUM(CW18,CZ18)&gt;0,SUM(CW18,CZ18),"")</f>
        <v/>
      </c>
      <c r="DB18" s="51">
        <f>IF(MAX(ED18,FL18,GT18,IB18,JJ18,KR18,LZ18,NH18,OP18,PX18,RF18,SN18,TV18,VD18,WL18)-IF(N18="",0,N18)&gt;0.001,MAX(ED18,FL18,GT18,IB18,JJ18,KR18,LZ18,NH18,OP18,PX18,RF18,SN18,TV18,VD18,WL18)-IF(N18="",0,N18),"")</f>
        <v>41.889999999999993</v>
      </c>
      <c r="DC18" s="51">
        <f>IF(MAX(EG18,EJ18,FO18,FR18,GW18,GZ18,IE18,IH18,JM18,JP18,KU18,KX18,MC18,MF18,NK18,NN18,OS18,OV18,QA18,QD18,RI18,RL18,SQ18,ST18,TY18,UB18,VG18,VJ18,WO18,WR18)-IF(P18="",0,P18)&gt;0.001,MAX(EG18,EJ18,FO18,FR18,GW18,GZ18,IE18,IH18,JM18,JP18,KU18,KX18,MC18,MF18,NK18,NN18,OS18,OV18,QA18,QD18,RI18,RL18,SQ18,ST18,TY18,UB18,VG18,VJ18,WO18,WR18)-IF(P18="",0,P18),"")</f>
        <v>8.3500000000000014</v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>
        <v>13</v>
      </c>
      <c r="LA18" s="17">
        <v>8.9</v>
      </c>
      <c r="LB18" s="17">
        <v>14.6</v>
      </c>
      <c r="LC18" s="17">
        <v>15.24</v>
      </c>
      <c r="LD18" s="17">
        <v>0</v>
      </c>
      <c r="LE18" s="17">
        <v>13.9</v>
      </c>
      <c r="LF18" s="17">
        <v>9.4</v>
      </c>
      <c r="LG18" s="17">
        <v>14.6</v>
      </c>
      <c r="LH18" s="17">
        <v>15.59</v>
      </c>
      <c r="LI18" s="17">
        <v>0</v>
      </c>
      <c r="LJ18" s="17">
        <v>6.8</v>
      </c>
      <c r="LK18" s="17">
        <v>4.4000000000000004</v>
      </c>
      <c r="LL18" s="17">
        <v>7.8</v>
      </c>
      <c r="LM18" s="17">
        <v>7.73</v>
      </c>
      <c r="LN18" s="17">
        <v>0</v>
      </c>
      <c r="LO18" s="17"/>
      <c r="LP18" s="17"/>
      <c r="LQ18" s="17"/>
      <c r="LR18" s="17"/>
      <c r="LS18" s="17"/>
      <c r="LT18" s="40">
        <f>IF(LB18&gt;0,LB18,"")</f>
        <v>14.6</v>
      </c>
      <c r="LU18" s="40">
        <f>IF(LC18&gt;0,LC18,"")</f>
        <v>15.24</v>
      </c>
      <c r="LV18" s="40">
        <f>IF(SUM(KZ18:LC18)-LD18&gt;0,SUM(KZ18:LC18)-LD18,"")</f>
        <v>51.74</v>
      </c>
      <c r="LW18" s="40">
        <f>IF(LG18&gt;0,LG18,"")</f>
        <v>14.6</v>
      </c>
      <c r="LX18" s="40">
        <f>IF(LH18&gt;0,LH18,"")</f>
        <v>15.59</v>
      </c>
      <c r="LY18" s="40">
        <f>IF(SUM(LE18:LH18)-LI18&gt;0,SUM(LE18:LH18)-LI18,"")</f>
        <v>53.489999999999995</v>
      </c>
      <c r="LZ18" s="40">
        <f>IF(MAX(LV18,LY18)&gt;0,MAX(LV18,LY18),"")</f>
        <v>53.489999999999995</v>
      </c>
      <c r="MA18" s="40">
        <f>IF(LL18&gt;0,LL18,"")</f>
        <v>7.8</v>
      </c>
      <c r="MB18" s="40">
        <f>IF(LM18&gt;0,LM18,"")</f>
        <v>7.73</v>
      </c>
      <c r="MC18" s="40">
        <f>IF(SUM(LJ18:LM18)-LN18&gt;0,SUM(LJ18:LM18)-LN18,"")</f>
        <v>26.73</v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>
        <f>IF(SUM(LZ18,MC18,MF18)&gt;0,SUM(LZ18,MC18,MF18),"")</f>
        <v>80.22</v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40" t="str">
        <f>IF(SX18&gt;0,SX18,"")</f>
        <v/>
      </c>
      <c r="TQ18" s="40" t="str">
        <f>IF(SY18&gt;0,SY18,"")</f>
        <v/>
      </c>
      <c r="TR18" s="40" t="str">
        <f>IF(SUM(SV18:SY18)-SZ18&gt;0,SUM(SV18:SY18)-SZ18,"")</f>
        <v/>
      </c>
      <c r="TS18" s="40" t="str">
        <f>IF(TC18&gt;0,TC18,"")</f>
        <v/>
      </c>
      <c r="TT18" s="40" t="str">
        <f>IF(TD18&gt;0,TD18,"")</f>
        <v/>
      </c>
      <c r="TU18" s="40" t="str">
        <f>IF(SUM(TA18:TD18)-TE18&gt;0,SUM(TA18:TD18)-TE18,"")</f>
        <v/>
      </c>
      <c r="TV18" s="40" t="str">
        <f>IF(MAX(TR18,TU18)&gt;0,MAX(TR18,TU18),"")</f>
        <v/>
      </c>
      <c r="TW18" s="40" t="str">
        <f>IF(TH18&gt;0,TH18,"")</f>
        <v/>
      </c>
      <c r="TX18" s="40" t="str">
        <f>IF(TI18&gt;0,TI18,"")</f>
        <v/>
      </c>
      <c r="TY18" s="40" t="str">
        <f>IF(SUM(TF18:TI18)-TJ18&gt;0,SUM(TF18:TI18)-TJ18,"")</f>
        <v/>
      </c>
      <c r="TZ18" s="40" t="str">
        <f>IF(TM18&gt;0,TM18,"")</f>
        <v/>
      </c>
      <c r="UA18" s="40" t="str">
        <f>IF(TN18&gt;0,TN18,"")</f>
        <v/>
      </c>
      <c r="UB18" s="40" t="str">
        <f>IF(SUM(TK18:TN18)-TO18&gt;0,SUM(TK18:TN18)-TO18,"")</f>
        <v/>
      </c>
      <c r="UC18" s="40" t="str">
        <f>IF(SUM(TV18,TY18,UB18)&gt;0,SUM(TV18,TY18,UB18),"")</f>
        <v/>
      </c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8"/>
      <c r="UQ18" s="18"/>
      <c r="UR18" s="18"/>
      <c r="US18" s="18"/>
      <c r="UT18" s="18"/>
      <c r="UU18" s="18"/>
      <c r="UV18" s="18"/>
      <c r="UW18" s="18"/>
      <c r="UX18" s="11" t="str">
        <f>IF(UF18&gt;0,UF18,"")</f>
        <v/>
      </c>
      <c r="UY18" s="11" t="str">
        <f>IF(UG18&gt;0,UG18,"")</f>
        <v/>
      </c>
      <c r="UZ18" s="11" t="str">
        <f>IF(SUM(UD18:UG18)-UH18&gt;0,SUM(UD18:UG18)-UH18,"")</f>
        <v/>
      </c>
      <c r="VA18" s="11" t="str">
        <f>IF(UK18&gt;0,UK18,"")</f>
        <v/>
      </c>
      <c r="VB18" s="11" t="str">
        <f>IF(UL18&gt;0,UL18,"")</f>
        <v/>
      </c>
      <c r="VC18" s="11" t="str">
        <f>IF(SUM(UI18:UL18)-UM18&gt;0,SUM(UI18:UL18)-UM18,"")</f>
        <v/>
      </c>
      <c r="VD18" s="11" t="str">
        <f>IF(MAX(UZ18,VC18)&gt;0,MAX(UZ18,VC18),"")</f>
        <v/>
      </c>
      <c r="VE18" s="11" t="str">
        <f>IF(UP18&gt;0,UP18,"")</f>
        <v/>
      </c>
      <c r="VF18" s="11" t="str">
        <f>IF(UQ18&gt;0,UQ18,"")</f>
        <v/>
      </c>
      <c r="VG18" s="11" t="str">
        <f>IF(SUM(UN18:UQ18)-UR18&gt;0,SUM(UN18:UQ18)-UR18,"")</f>
        <v/>
      </c>
      <c r="VH18" s="11" t="str">
        <f>IF(UU18&gt;0,UU18,"")</f>
        <v/>
      </c>
      <c r="VI18" s="11" t="str">
        <f>IF(UV18&gt;0,UV18,"")</f>
        <v/>
      </c>
      <c r="VJ18" s="11" t="str">
        <f>IF(SUM(US18:UV18)-UW18&gt;0,SUM(US18:UV18)-UW18,"")</f>
        <v/>
      </c>
      <c r="VK18" s="11" t="str">
        <f>IF(SUM(VD18,VG18,VJ18)&gt;0,SUM(VD18,VG18,VJ18),"")</f>
        <v/>
      </c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40" t="str">
        <f>IF(VN18&gt;0,VN18,"")</f>
        <v/>
      </c>
      <c r="WG18" s="40" t="str">
        <f>IF(VO18&gt;0,VO18,"")</f>
        <v/>
      </c>
      <c r="WH18" s="40" t="str">
        <f>IF(SUM(VL18:VO18)-VP18&gt;0,SUM(VL18:VO18)-VP18,"")</f>
        <v/>
      </c>
      <c r="WI18" s="40" t="str">
        <f>IF(VS18&gt;0,VS18,"")</f>
        <v/>
      </c>
      <c r="WJ18" s="40" t="str">
        <f>IF(VT18&gt;0,VT18,"")</f>
        <v/>
      </c>
      <c r="WK18" s="40" t="str">
        <f>IF(SUM(VQ18:VT18)-VU18&gt;0,SUM(VQ18:VT18)-VU18,"")</f>
        <v/>
      </c>
      <c r="WL18" s="40" t="str">
        <f>IF(MAX(WH18,WK18)&gt;0,MAX(WH18,WK18),"")</f>
        <v/>
      </c>
      <c r="WM18" s="40" t="str">
        <f>IF(VX18&gt;0,VX18,"")</f>
        <v/>
      </c>
      <c r="WN18" s="40" t="str">
        <f>IF(VY18&gt;0,VY18,"")</f>
        <v/>
      </c>
      <c r="WO18" s="40" t="str">
        <f>IF(SUM(VV18:VY18)-VZ18&gt;0,SUM(VV18:VY18)-VZ18,"")</f>
        <v/>
      </c>
      <c r="WP18" s="40" t="str">
        <f>IF(WC18&gt;0,WC18,"")</f>
        <v/>
      </c>
      <c r="WQ18" s="40" t="str">
        <f>IF(WD18&gt;0,WD18,"")</f>
        <v/>
      </c>
      <c r="WR18" s="40" t="str">
        <f>IF(SUM(WA18:WD18)-WE18&gt;0,SUM(WA18:WD18)-WE18,"")</f>
        <v/>
      </c>
      <c r="WS18" s="40" t="str">
        <f>IF(SUM(WL18,WO18,WR18)&gt;0,SUM(WL18,WO18,WR18),"")</f>
        <v/>
      </c>
      <c r="WT18" s="26">
        <f>IF($CP18="P",CA18,(CA18+AZ18)/2)</f>
        <v>1.5</v>
      </c>
      <c r="WU18" s="26">
        <f>IF($CP18="P",CB18,(CB18+BA18)/2)</f>
        <v>0.95</v>
      </c>
      <c r="WV18" s="26">
        <f>IF($CP18="P",CC18,(CC18+BB18)/2)</f>
        <v>1.7</v>
      </c>
      <c r="WW18" s="26">
        <f>IF($CP18="P",CD18,(CD18+BC18)/2)</f>
        <v>1.645</v>
      </c>
      <c r="WX18" s="26">
        <f>IF($CP18="P",CE18,(CE18+BD18)/2)</f>
        <v>0</v>
      </c>
      <c r="WY18" s="26">
        <f>IF($CP18="P",CF18,(CF18+BE18)/2)</f>
        <v>1.5</v>
      </c>
      <c r="WZ18" s="26">
        <f>IF($CP18="P",CG18,(CG18+BF18)/2)</f>
        <v>0.95</v>
      </c>
      <c r="XA18" s="26">
        <f>IF($CP18="P",CH18,(CH18+BG18)/2)</f>
        <v>1.7</v>
      </c>
      <c r="XB18" s="26">
        <f>IF($CP18="P",CI18,(CI18+BH18)/2)</f>
        <v>1.65</v>
      </c>
      <c r="XC18" s="26">
        <f>IF($CP18="P",CJ18,(CJ18+BI18)/2)</f>
        <v>0</v>
      </c>
      <c r="XD18" s="26">
        <f>IF($CP18="P",CK18,(CK18+BJ18)/2)</f>
        <v>0</v>
      </c>
      <c r="XE18" s="26">
        <f>IF($CP18="P",CL18,(CL18+BK18)/2)</f>
        <v>0</v>
      </c>
      <c r="XF18" s="26">
        <f>IF($CP18="P",CM18,(CM18+BL18)/2)</f>
        <v>0</v>
      </c>
      <c r="XG18" s="26">
        <f>IF($CP18="P",CN18,(CN18+BM18)/2)</f>
        <v>0</v>
      </c>
      <c r="XH18" s="26">
        <f>IF($CP18="P",CO18,(CO18+BN18)/2)</f>
        <v>0</v>
      </c>
      <c r="XI18" s="28" t="s">
        <v>53</v>
      </c>
      <c r="XJ18" s="11">
        <f>IF(WV18&gt;0,WV18,"")</f>
        <v>1.7</v>
      </c>
      <c r="XK18" s="11">
        <f>IF(WW18&gt;0,WW18,"")</f>
        <v>1.645</v>
      </c>
      <c r="XL18" s="11">
        <f>IF(SUM(WT18:WW18)-WX18&gt;0,SUM(WT18:WW18)-WX18,"")</f>
        <v>5.7949999999999999</v>
      </c>
      <c r="XM18" s="11">
        <f>IF(XA18&gt;0,XA18,"")</f>
        <v>1.7</v>
      </c>
      <c r="XN18" s="11">
        <f>IF(XB18&gt;0,XB18,"")</f>
        <v>1.65</v>
      </c>
      <c r="XO18" s="11">
        <f>IF(SUM(WY18:XB18)-XC18&gt;0,SUM(WY18:XB18)-XC18,"")</f>
        <v>5.8000000000000007</v>
      </c>
      <c r="XP18" s="11">
        <f>IF(MAX(XL18,XO18)&gt;0,MAX(XL18,XO18),"")</f>
        <v>5.8000000000000007</v>
      </c>
      <c r="XQ18" s="11" t="str">
        <f>IF(XF18&gt;0,XF18,"")</f>
        <v/>
      </c>
      <c r="XR18" s="11" t="str">
        <f>IF(XG18&gt;0,XG18,"")</f>
        <v/>
      </c>
      <c r="XS18" s="11" t="str">
        <f>IF(SUM(XD18:XG18)-XH18&gt;0,SUM(XD18:XG18)-XH18,"")</f>
        <v/>
      </c>
      <c r="XT18" s="11">
        <f>IF(SUM(XP18,XS18)&gt;0,SUM(XP18,XS18),"")</f>
        <v>5.8000000000000007</v>
      </c>
    </row>
    <row r="19" spans="1:644" x14ac:dyDescent="0.2">
      <c r="A19" s="4" t="str" cm="1">
        <f t="array" ref="A19">IF(AND(H19&lt;&gt;"",H19&lt;&gt;"No DD"),SUMPRODUCT((H$4:H$25&lt;&gt;"")*(H$4:H$25&lt;&gt;"No DD")*(E$4:E$25&gt;E19))+1,IF(H19="No DD",SUMPRODUCT((H$4:H$25="No DD")*(E$4:E$25&gt;E19))+1+SUMPRODUCT((H$4:H$25&lt;&gt;"")*(H$4:H$25&lt;&gt;"No DD")),""))</f>
        <v/>
      </c>
      <c r="B19" s="5" t="s">
        <v>82</v>
      </c>
      <c r="C19" s="4" t="s">
        <v>5</v>
      </c>
      <c r="D19" s="4">
        <v>2003</v>
      </c>
      <c r="E19" s="9">
        <f>SUM(J19:V19)+SUM(J19:T19)*0.0000001+SUM(J19)*0.0000000000001</f>
        <v>153.97001539700489</v>
      </c>
      <c r="F19" s="3" t="str">
        <f>IF(OR(AND(AO19&gt;=AY$27,AO19&lt;&gt;"",AQ19&gt;=AY$31,AQ19&lt;&gt;"",AN19=""),AND(AR19&gt;=AY$27,AR19&lt;&gt;"",AT19&gt;=AY$31,AT19&lt;&gt;"",AN19=""),AND(AV19&gt;=AY$27,AV19&lt;&gt;"",AX19&gt;=AY$31,AX19&lt;&gt;"",AN19=""),AND(BP19&gt;=BZ$27,BP19&lt;&gt;"",BR19&gt;=BZ$31,BR19&lt;&gt;"",BO19=""),AND(BS19&gt;=BZ$27,BS19&lt;&gt;"",BU19&gt;=BZ$31,BU19&lt;&gt;"",BO19=""),AND(BW19&gt;=BZ$27,BW19&lt;&gt;"",BY19&gt;=BZ$31,BY19&lt;&gt;"",BO19=""),AND(CQ19&gt;=DA$27,CQ19&lt;&gt;"",CS19&gt;=DA$31,CS19&lt;&gt;"",CP19=""),AND(CT19&gt;=DA$27,CT19&lt;&gt;"",CV19&gt;=DA$31,CV19&lt;&gt;"",CP19=""),AND(CX19&gt;=DA$27,CX19&lt;&gt;"",CZ19&gt;=DA$31,CZ19&lt;&gt;"",CP19=""),AND(DX19&gt;=EK$27,DX19&lt;&gt;"",DZ19&gt;=EK$31,DZ19&lt;&gt;""),AND(EA19&gt;=EK$27,EA19&lt;&gt;"",EC19&gt;=EK$31,EC19&lt;&gt;""),AND(EE19&gt;=EK$27,EE19&lt;&gt;"",EG19&gt;=EK$31,EG19&lt;&gt;""),AND(EH19&gt;=EK$27,EH19&lt;&gt;"",EJ19&gt;=EK$31,EJ19&lt;&gt;""),AND(FF19&gt;=FS$27,FF19&lt;&gt;"",FH19&gt;=FS$31,FH19&lt;&gt;""),AND(FI19&gt;=FS$27,FI19&lt;&gt;"",FK19&gt;=FS$31,FK19&lt;&gt;""),AND(FM19&gt;=FS$27,FM19&lt;&gt;"",FO19&gt;=FS$31,FO19&lt;&gt;""),AND(FP19&gt;=FS$27,FP19&lt;&gt;"",FR19&gt;=FS$31,FR19&lt;&gt;""),AND(GN19&gt;=HA$27,GN19&lt;&gt;"",GP19&gt;=HA$31,GP19&lt;&gt;""),AND(GQ19&gt;=HA$27,GQ19&lt;&gt;"",GS19&gt;=HA$31,GS19&lt;&gt;""),AND(GU19&gt;=HA$27,GU19&lt;&gt;"",GW19&gt;=HA$31,GW19&lt;&gt;""),AND(GX19&gt;=HA$27,GX19&lt;&gt;"",GZ19&gt;=HA$31,GZ19&lt;&gt;""),AND(HV19&gt;=II$27,HV19&lt;&gt;"",HX19&gt;=II$31,HX19&lt;&gt;""),AND(HY19&gt;=II$27,HY19&lt;&gt;"",IA19&gt;=II$31,IA19&lt;&gt;""),AND(IC19&gt;=II$27,IC19&lt;&gt;"",IE19&gt;=II$31,IE19&lt;&gt;""),AND(IF19&gt;=II$27,IF19&lt;&gt;"",IH19&gt;=II$31,IH19&lt;&gt;""),AND(JD19&gt;=JQ$27,JD19&lt;&gt;"",JF19&gt;=JQ$31,JF19&lt;&gt;""),AND(JG19&gt;=JQ$27,JG19&lt;&gt;"",JI19&gt;=JQ$31,JI19&lt;&gt;""),AND(JK19&gt;=JQ$27,JK19&lt;&gt;"",JM19&gt;=JQ$31,JM19&lt;&gt;""),AND(JN19&gt;=JQ$27,JN19&lt;&gt;"",JP19&gt;=JQ$31,JP19&lt;&gt;""),AND(KL19&gt;=KY$27,KL19&lt;&gt;"",KN19&gt;=KY$31,KN19&lt;&gt;""),AND(KO19&gt;=KY$27,KO19&lt;&gt;"",KQ19&gt;=KY$31,KQ19&lt;&gt;""),AND(KS19&gt;=KY$27,KS19&lt;&gt;"",KU19&gt;=KY$31,KU19&lt;&gt;""),AND(KV19&gt;=KY$27,KV19&lt;&gt;"",KX19&gt;=KY$31,KX19&lt;&gt;""),AND(LT19&gt;=MG$27,LT19&lt;&gt;"",LV19&gt;=MG$31,LV19&lt;&gt;""),AND(LW19&gt;=MG$27,LW19&lt;&gt;"",LY19&gt;=MG$31,LY19&lt;&gt;""),AND(MA19&gt;=MG$27,MA19&lt;&gt;"",MC19&gt;=MG$31,MC19&lt;&gt;""),AND(MD19&gt;=MG$27,MD19&lt;&gt;"",MF19&gt;=MG$31,MF19&lt;&gt;""),AND(NB19&gt;=NO$27,NB19&lt;&gt;"",ND19&gt;=NO$31,ND19&lt;&gt;""),AND(NE19&gt;=NO$27,NE19&lt;&gt;"",NG19&gt;=NO$31,NG19&lt;&gt;""),AND(NI19&gt;=NO$27,NI19&lt;&gt;"",NK19&gt;=NO$31,NK19&lt;&gt;""),AND(NL19&gt;=NO$27,NL19&lt;&gt;"",NN19&gt;=NO$31,NN19&lt;&gt;""),AND(OJ19&gt;=OW$27,OJ19&lt;&gt;"",OL19&gt;=OW$31,OL19&lt;&gt;""),AND(OM19&gt;=OW$27,OM19&lt;&gt;"",OO19&gt;=OW$31,OO19&lt;&gt;""),AND(OQ19&gt;=OW$27,OQ19&lt;&gt;"",OS19&gt;=OW$31,OS19&lt;&gt;""),AND(OT19&gt;=OW$27,OT19&lt;&gt;"",OV19&gt;=OW$31,OV19&lt;&gt;""),AND(PR19&gt;=QE$27,PR19&lt;&gt;"",PT19&gt;=QE$31,PT19&lt;&gt;""),AND(PU19&gt;=QE$27,PU19&lt;&gt;"",PW19&gt;=QE$31,PW19&lt;&gt;""),AND(PY19&gt;=QE$27,PY19&lt;&gt;"",QA19&gt;=QE$31,QA19&lt;&gt;""),AND(QB19&gt;=QE$27,QB19&lt;&gt;"",QD19&gt;=QE$31,QD19&lt;&gt;""),AND(QZ19&gt;=RM$27,QZ19&lt;&gt;"",RB19&gt;=RM$31,RB19&lt;&gt;""),AND(RC19&gt;=RM$27,RC19&lt;&gt;"",RE19&gt;=RM$31,RE19&lt;&gt;""),AND(RG19&gt;=RM$27,RG19&lt;&gt;"",RI19&gt;=RM$31,RI19&lt;&gt;""),AND(RJ19&gt;=RM$27,RJ19&lt;&gt;"",RL19&gt;=RM$31,RL19&lt;&gt;""),AND(SH19&gt;=SU$27,SH19&lt;&gt;"",SJ19&gt;=SU$31,SJ19&lt;&gt;""),AND(SK19&gt;=SU$27,SK19&lt;&gt;"",SM19&gt;=SU$31,SM19&lt;&gt;""),AND(SO19&gt;=SU$27,SO19&lt;&gt;"",SQ19&gt;=SU$31,SQ19&lt;&gt;""),AND(SR19&gt;=SU$27,SR19&lt;&gt;"",ST19&gt;=SU$31,ST19&lt;&gt;""),AND(TP19&gt;=UC$27,TP19&lt;&gt;"",TR19&gt;=UC$31,TR19&lt;&gt;""),AND(TS19&gt;=UC$27,TS19&lt;&gt;"",TU19&gt;=UC$31,TU19&lt;&gt;""),AND(TW19&gt;=UC$27,TW19&lt;&gt;"",TY19&gt;=UC$31,TYY19&lt;&gt;""),AND(TZ19&gt;=UC$27,TZ19&lt;&gt;"",UB19&gt;=UC$31,UB19&lt;&gt;""),AND(UX19&gt;=VK$27,UX19&lt;&gt;"",UZ19&gt;=VK$31,UZ19&lt;&gt;""),AND(VA19&gt;=VK$27,VA19&lt;&gt;"",VC19&gt;=VK$31,VC19&lt;&gt;""),AND(VE19&gt;=VK$27,VE19&lt;&gt;"",VG19&gt;=VK$31,VG19&lt;&gt;""),AND(VH19&gt;=VK$27,VH19&lt;&gt;"",VJ19&gt;=VK$31,VJ19&lt;&gt;""),AND(WF19&gt;=WS$27,WF19&lt;&gt;"",WH19&gt;=WS$31,WH19&lt;&gt;""),AND(WI19&gt;=WS$27,WI19&lt;&gt;"",WK19&gt;=WS$31,WK19&lt;&gt;""),AND(WM19&gt;=WS$27,WM19&lt;&gt;"",WO19&gt;=WS$31,WO19&lt;&gt;""),AND(WP19&gt;=WS$27,WP19&lt;&gt;"",WR19&gt;=WS$31,WR19&lt;&gt;"")),"P","")</f>
        <v/>
      </c>
      <c r="G19" s="3" t="str">
        <f>IF(OR(AND(AQ19&gt;=AY$31,AQ19&lt;&gt;"",AN19=""),AND(AT19&gt;=AY$31,AT19&lt;&gt;"",AN19=""),AND(AX19&gt;=AY$31,AX19&lt;&gt;"",AN19=""),AND(BR19&gt;=BZ$31,BR19&lt;&gt;"",BO19=""),AND(BU19&gt;=BZ$31,BU19&lt;&gt;"",BO19=""),AND(BY19&gt;=BZ$31,BY19&lt;&gt;"",BO19=""),AND(CS19&gt;=DA$31,CS19&lt;&gt;"",CP19=""),AND(CV19&gt;=DA$31,CV19&lt;&gt;"",CP19=""),AND(CZ19&gt;=DA$31,CZ19&lt;&gt;"",CP19=""),AND(DZ19&gt;=EK$31,DZ19&lt;&gt;""),AND(EC19&gt;=EK$31,EC19&lt;&gt;""),AND(EG19&gt;=EK$31,EG19&lt;&gt;""),AND(EJ19&gt;=EK$31,EJ19&lt;&gt;""),AND(FH19&gt;=FS$31,FH19&lt;&gt;""),AND(FK19&gt;=FS$31,FK19&lt;&gt;""),AND(FO19&gt;=FS$31,FO19&lt;&gt;""),AND(FR19&gt;=FS$31,FR19&lt;&gt;""),AND(GP19&gt;=HA$31,GP19&lt;&gt;""),AND(GS19&gt;=HA$31,GS19&lt;&gt;""),AND(GW19&gt;=HA$31,GW19&lt;&gt;""),AND(GZ19&gt;=HA$31,GZ19&lt;&gt;""),AND(HX19&gt;=II$31,HX19&lt;&gt;""),AND(IA19&gt;=II$31,IA19&lt;&gt;""),AND(IE19&gt;=II$31,IE19&lt;&gt;""),AND(IH19&gt;=II$31,IH19&lt;&gt;""),AND(JF19&gt;=JQ$31,JF19&lt;&gt;""),AND(JI19&gt;=JQ$31,JI19&lt;&gt;""),AND(JM19&gt;=JQ$31,JM19&lt;&gt;""),AND(JP19&gt;=JQ$31,JP19&lt;&gt;""),AND(KN19&gt;=KY$31,KN19&lt;&gt;""),AND(KQ19&gt;=KY$31,KQ19&lt;&gt;""),AND(KU19&gt;=KY$31,KU19&lt;&gt;""),AND(KX19&gt;=KY$31,KX19&lt;&gt;""),AND(LV19&gt;=MG$31,LV19&lt;&gt;""),AND(LY19&gt;=MG$31,LY19&lt;&gt;""),AND(MC19&gt;=MG$31,MC19&lt;&gt;""),AND(MF19&gt;=MG$31,MF19&lt;&gt;""),AND(ND19&gt;=NO$31,ND19&lt;&gt;""),AND(NG19&gt;=NO$31,NG19&lt;&gt;""),AND(NK19&gt;=NO$31,NK19&lt;&gt;""),AND(NN19&gt;=NO$31,NN19&lt;&gt;""),AND(OL19&gt;=OW$31,OL19&lt;&gt;""),AND(OO19&gt;=OW$31,OO19&lt;&gt;""),AND(OS19&gt;=OW$31,OS19&lt;&gt;""),AND(OV19&gt;=OW$31,OV19&lt;&gt;""),AND(PT19&gt;=QE$31,PT19&lt;&gt;""),AND(PW19&gt;=QE$31,PW19&lt;&gt;""),AND(QA19&gt;=QE$31,QA19&lt;&gt;""),AND(QD19&gt;=QE$31,QD19&lt;&gt;""),AND(RB19&gt;=RM$31,RB19&lt;&gt;""),AND(RE19&gt;=RM$31,RE19&lt;&gt;""),AND(RI19&gt;=RM$31,RI19&lt;&gt;""),AND(RL19&gt;=RM$31,RL19&lt;&gt;""),AND(SJ19&gt;=SU$31,SJ19&lt;&gt;""),AND(SM19&gt;=SU$31,SM19&lt;&gt;""),AND(SQ19&gt;=SU$31,SQ19&lt;&gt;""),AND(ST19&gt;=SU$31,ST19&lt;&gt;""),AND(TR19&gt;=UC$31,TR19&lt;&gt;""),AND(TU19&gt;=UC$31,TU19&lt;&gt;""),AND(TY19&gt;=UC$31,TYY19&lt;&gt;""),AND(UB19&gt;=UC$31,UB19&lt;&gt;""),AND(UZ19&gt;=VK$31,UZ19&lt;&gt;""),AND(VC19&gt;=VK$31,VC19&lt;&gt;""),AND(VG19&gt;=VK$31,VG19&lt;&gt;""),AND(VJ19&gt;=VK$31,VJ19&lt;&gt;""),AND(WH19&gt;=WS$31,WH19&lt;&gt;""),AND(WK19&gt;=WS$31,WK19&lt;&gt;""),AND(WO19&gt;=WS$31,WO19&lt;&gt;""),AND(WR19&gt;=WS$31,WR19&lt;&gt;"")),"P","")</f>
        <v/>
      </c>
      <c r="H19" s="36" t="str">
        <f>IF(AND(G19="P",F19=""),"No DD",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,AND(TP19&gt;=UC$30,TP19&lt;&gt;"",TR19&gt;=UC$34,TR19&lt;&gt;""),AND(TS19&gt;=UC$30,TS19&lt;&gt;"",TU19&gt;=UC$34,TU19&lt;&gt;""),AND(TW19&gt;=UC$30,TW19&lt;&gt;"",TY19&gt;=UC$354,TYY19&lt;&gt;""),AND(TZ19&gt;=UC$30,TZ19&lt;&gt;"",UB19&gt;=UC$34,UB19&lt;&gt;""),AND(UX19&gt;=VK$30,UX19&lt;&gt;"",UZ19&gt;=VK$34,UZ19&lt;&gt;""),AND(VA19&gt;=VK$30,VA19&lt;&gt;"",VC19&gt;=VK$34,VC19&lt;&gt;""),AND(VE19&gt;=VK$30,VE19&lt;&gt;"",VG19&gt;=VK$34,VG19&lt;&gt;""),AND(VH19&gt;=VK$30,VH19&lt;&gt;"",VJ19&gt;=VK$34,VJ19&lt;&gt;""),AND(WF19&gt;=WS$30,WF19&lt;&gt;"",WH19&gt;=WS$34,WH19&lt;&gt;""),AND(WI19&gt;=WS$30,WI19&lt;&gt;"",WK19&gt;=WS$34,WK19&lt;&gt;""),AND(WM19&gt;=WS$30,WM19&lt;&gt;"",WO19&gt;=WS$34,WO19&lt;&gt;""),AND(WP19&gt;=WS$30,WP19&lt;&gt;"",WR19&gt;=WS$34,WR19&lt;&gt;"")),"Merit",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,AND(TP19&gt;=UC$29,TP19&lt;&gt;"",TR19&gt;=UC$33,TR19&lt;&gt;""),AND(TS19&gt;=UC$29,TS19&lt;&gt;"",TU19&gt;=UC$33,TU19&lt;&gt;""),AND(TW19&gt;=UC$29,TW19&lt;&gt;"",TY19&gt;=UC$33,TYY19&lt;&gt;""),AND(TZ19&gt;=UC$29,TZ19&lt;&gt;"",UB19&gt;=UC$33,UB19&lt;&gt;""),AND(UX19&gt;=VK$29,UX19&lt;&gt;"",UZ19&gt;=VK$33,UZ19&lt;&gt;""),AND(VA19&gt;=VK$29,VA19&lt;&gt;"",VC19&gt;=VK$33,VC19&lt;&gt;""),AND(VE19&gt;=VK$29,VE19&lt;&gt;"",VG19&gt;=VK$33,VG19&lt;&gt;""),AND(VH19&gt;=VK$29,VH19&lt;&gt;"",VJ19&gt;=VK$33,VJ19&lt;&gt;""),AND(WF19&gt;=WS$29,WF19&lt;&gt;"",WH19&gt;=WS$33,WH19&lt;&gt;""),AND(WI19&gt;=WS$29,WI19&lt;&gt;"",WK19&gt;=WS$33,WK19&lt;&gt;""),AND(WM19&gt;=WS$29,WM19&lt;&gt;"",WO19&gt;=WS$33,WO19&lt;&gt;""),AND(WP19&gt;=WS$29,WP19&lt;&gt;"",WR19&gt;=WS$33,WR19&lt;&gt;"")),"Excellence",IF(I19="P","Worlds Team",IF(F19="P","National Team","")))))</f>
        <v/>
      </c>
      <c r="I19" s="3" t="str">
        <f>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,AND(TP19&gt;=UC$28,TP19&lt;&gt;"",TR19&gt;=UC$32,TR19&lt;&gt;""),AND(TS19&gt;=UC$28,TS19&lt;&gt;"",TU19&gt;=UC$32,TU19&lt;&gt;""),AND(TW19&gt;=UC$28,TW19&lt;&gt;"",TY19&gt;=UC$32,TYY19&lt;&gt;""),AND(TZ19&gt;=UC$28,TZ19&lt;&gt;"",UB19&gt;=UC$32,UB19&lt;&gt;""),AND(UX19&gt;=VK$28,UX19&lt;&gt;"",UZ19&gt;=VK$32,UZ19&lt;&gt;""),AND(VA19&gt;=VK$28,VA19&lt;&gt;"",VC19&gt;=VK$32,VC19&lt;&gt;""),AND(VE19&gt;=VK$28,VE19&lt;&gt;"",VG19&gt;=VK$32,VG19&lt;&gt;""),AND(VH19&gt;=VK$28,VH19&lt;&gt;"",VJ19&gt;=VK$32,VJ19&lt;&gt;""),AND(WF19&gt;=WS$28,WF19&lt;&gt;"",WH19&gt;=WS$32,WH19&lt;&gt;""),AND(WI19&gt;=WS$28,WI19&lt;&gt;"",WK19&gt;=WS$32,WK19&lt;&gt;""),AND(WM19&gt;=WS$28,WM19&lt;&gt;"",WO19&gt;=WS$32,WO19&lt;&gt;""),AND(WP19&gt;=WS$28,WP19&lt;&gt;"",WR19&gt;=WS$32,WR19&lt;&gt;"")),"P","")</f>
        <v/>
      </c>
      <c r="J19" s="8">
        <f>IF(COUNT(AQ19,AT19,BR19,BU19,CS19,CV19)&gt;0,LARGE((AQ19,AT19,BR19,BU19,CS19,CV19),1),0)</f>
        <v>48.92</v>
      </c>
      <c r="K19" s="8" t="str">
        <f>IF(J19="","",IF(OR(J19=CS19,J19=CV19),$CA$1,IF(OR(J19=BR19,J19=BU19),$AZ$1,IF(OR(J19=AQ19,J19=AT19),$Y$1,""))))</f>
        <v>2024 Elite Canada</v>
      </c>
      <c r="L19" s="8">
        <f>IF(COUNT(AQ19,AT19,BR19,BU19,CS19,CV19)&gt;1,LARGE((AQ19,AT19,BR19,BU19,CS19,CV19),2),0)</f>
        <v>47.45</v>
      </c>
      <c r="M19" s="8" t="str">
        <f>IF(L19="","",IF(OR(L19=CS19,L19=CV19),$CA$1,IF(OR(L19=BR19,L19=BU19),$AZ$1,IF(OR(L19=AQ19,L19=AT19),$Y$1,""))))</f>
        <v>2024 Elite Canada</v>
      </c>
      <c r="N19" s="8">
        <f>IF(COUNT(AQ19,AT19,BR19,BU19,CS19,CV19)&gt;2,LARGE((AQ19,AT19,BR19,BU19,CS19,CV19),3),0)</f>
        <v>44.9</v>
      </c>
      <c r="O19" s="8" t="str">
        <f>IF(N19="","",IF(OR(N19=CS19,N19=CV19),$CA$1,IF(OR(N19=BR19,N19=BU19),$AZ$1,IF(OR(N19=AQ19,N19=AT19),$Y$1,""))))</f>
        <v>2024 Nationals</v>
      </c>
      <c r="P19" s="8">
        <f>IF(MAX(AX19,BY19,CZ19)&gt;0,MAX(AX19,BY19,CZ19),0)</f>
        <v>0</v>
      </c>
      <c r="Q19" s="8" t="str">
        <f>IF(P19="","",IF(P19=CZ19,$CA$1,IF(P19=BY19,$AZ$1,IF(P19=AX19,$Y$1,""))))</f>
        <v/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,0)</f>
        <v>12.7</v>
      </c>
      <c r="S19" s="8" t="str">
        <f>IF(R19=0,"",IF(OR(R19=CQ19,R19=CT19,R19=CX19),$CA$1,IF(OR(R19=BP19,R19=BS19,R19=BW19),$AZ$1,IF(OR(R19=AO19,R19=AR19,R19=AV19),$Y$1,IF(OR(R19=WF19,R19=WI19,R19=WM19,R19=WP19),$VL$1,IF(OR(R19=UX19,R19=VA19,R19=VE19,R19=VH19),$UD$1,IF(OR(R19=TP19,R19=TS19,R19=TW19,R19=TZ19),$SV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)))</f>
        <v>2024 Elite Canada</v>
      </c>
      <c r="T19" s="8">
        <f>IF(MAX(IF(AO19&gt;=$AY$27,AP19,0),IF(AR19&gt;=$AY$27,AS19,0),IF(AV19&gt;=$AY$27,AW19,0),IF(BP19&gt;=$BZ$27,BQ19,0),IF(BS19&gt;=$BZ$27,BT19,0),IF(BW19&gt;=$BZ$27,BX19,0),IF(CQ19&gt;=$DA$27,CR19,0),IF(CT19&gt;=$DA$27,CU19,0),IF(CX19&gt;=$DA$27,CY19,0),IF(DX19&gt;=$EK$27,DY19,0),IF(EA19&gt;=$EK$27,EB19,0),IF(EE19&gt;=$EK$27,EF19,0),IF(EH19&gt;=$EK$27,EI19,0),IF(FF19&gt;=$FS$27,FG19,0),IF(FI19&gt;=$FS$27,FJ19,0),IF(FM19&gt;=$FS$27,FN19,0),IF(FP19&gt;=$FS$27,FQ19,0),IF(GN19&gt;=$HA$27,GO19,0),IF(GQ19&gt;=$HA$27,GR19,0),IF(GU19&gt;=$HA$27,GV19,0),IF(GX19&gt;=$HA$27,GY19,0),IF(HV19&gt;=$II$27,HW19,0),IF(HY19&gt;=$II$27,HZ19,0),IF(IC19&gt;=$II$27,ID19,0),IF(IF19&gt;=$II$27,IG19,0),IF(JD19&gt;=$JQ$27,JE19,0),IF(JG19&gt;=$JQ$27,JH19,0),IF(JK19&gt;=$JQ$27,JL19,0),IF(JN19&gt;=$JQ$27,JO19,0),IF(KL19&gt;=$KY$27,KM19,0),IF(KO19&gt;=$KY$27,KP19,0),IF(KS19&gt;=$KY$27,KT19,0),IF(KV19&gt;=$KY$27,KW19,0),IF(LT19&gt;=$MG$27,LU19,0),IF(LW19&gt;=$MG$27,LX19,0),IF(MA19&gt;=$MG$27,MB19,0),IF(MD19&gt;=$MG$27,ME19,0),IF(NB19&gt;=$NO$27,NC19,0),IF(NE19&gt;=$NO$27,NF19,0),IF(NI19&gt;=$NO$27,NJ19,0),IF(NL19&gt;=$NO$27,NM19,0),IF(OJ19&gt;=$OW$27,OK19,0),IF(OM19&gt;=$OW$27,ON19,0),IF(OQ19&gt;=$OW$27,OR19,0),IF(OT19&gt;=$OW$27,OU19,0),IF(PR19&gt;=$QE$27,PS19,0),IF(PU19&gt;=$QE$27,PV19,0),IF(PY19&gt;=$QE$27,PZ19,0),IF(QB19&gt;=$QE$27,QC19,0),IF(QZ19&gt;=$RM$27,RA19,0),IF(RC19&gt;=$RM$27,RD19,0),IF(RG19&gt;=$RM$27,RH19,0),IF(RJ19&gt;=$RM$27,RK19,0),IF(SH19&gt;=$SU$27,SI19,0),IF(SK19&gt;=$SU$27,SL19,0),IF(SO19&gt;=$SU$27,SP19,0),IF(SR19&gt;=$SU$27,SS19,0),IF(TP19&gt;=$UC$27,TQ19,0),IF(TS19&gt;=$UC$27,TT19,0),IF(TW19&gt;=$UC$27,TX19,0),IF(TZ19&gt;=$UC$27,UA19,0),IF(UX19&gt;=$VK$27,UY19,0),IF(VA19&gt;=$VK$27,VB19,0),IF(VE19&gt;=$VK$27,VF19,0),IF(VH19&gt;=$VK$27,VI19,0),IF(WF19&gt;=$WS$27,WG19,0),IF(WI19&gt;=$WS$27,WJ19,0),IF(WM19&gt;=$WS$27,WN19,0),IF(WP19&gt;=$WS$27,WQ19,0))&gt;0,MAX(IF(AO19&gt;=$AY$27,AP19,0),IF(AR19&gt;=$AY$27,AS19,0),IF(AV19&gt;=$AY$27,AW19,0),IF(BP19&gt;=$BZ$27,BQ19,0),IF(BS19&gt;=$BZ$27,BT19,0),IF(BW19&gt;=$BZ$27,BX19,0),IF(CQ19&gt;=$DA$27,CR19,0),IF(CT19&gt;=$DA$27,CU19,0),IF(CX19&gt;=$DA$27,CY19,0),IF(DX19&gt;=$EK$27,DY19,0),IF(EA19&gt;=$EK$27,EB19,0),IF(EE19&gt;=$EK$27,EF19,0),IF(EH19&gt;=$EK$27,EI19,0),IF(FF19&gt;=$FS$27,FG19,0),IF(FI19&gt;=$FS$27,FJ19,0),IF(FM19&gt;=$FS$27,FN19,0),IF(FP19&gt;=$FS$27,FQ19,0),IF(GN19&gt;=$HA$27,GO19,0),IF(GQ19&gt;=$HA$27,GR19,0),IF(GU19&gt;=$HA$27,GV19,0),IF(GX19&gt;=$HA$27,GY19,0),IF(HV19&gt;=$II$27,HW19,0),IF(HY19&gt;=$II$27,HZ19,0),IF(IC19&gt;=$II$27,ID19,0),IF(IF19&gt;=$II$27,IG19,0),IF(JD19&gt;=$JQ$27,JE19,0),IF(JG19&gt;=$JQ$27,JH19,0),IF(JK19&gt;=$JQ$27,JL19,0),IF(JN19&gt;=$JQ$27,JO19,0),IF(KL19&gt;=$KY$27,KM19,0),IF(KO19&gt;=$KY$27,KP19,0),IF(KS19&gt;=$KY$27,KT19,0),IF(KV19&gt;=$KY$27,KW19,0),IF(LT19&gt;=$MG$27,LU19,0),IF(LW19&gt;=$MG$27,LX19,0),IF(MA19&gt;=$MG$27,MB19,0),IF(MD19&gt;=$MG$27,ME19,0),IF(NB19&gt;=$NO$27,NC19,0),IF(NE19&gt;=$NO$27,NF19,0),IF(NI19&gt;=$NO$27,NJ19,0),IF(NL19&gt;=$NO$27,NM19,0),IF(OJ19&gt;=$OW$27,OK19,0),IF(OM19&gt;=$OW$27,ON19,0),IF(OQ19&gt;=$OW$27,OR19,0),IF(OT19&gt;=$OW$27,OU19,0),IF(PR19&gt;=$QE$27,PS19,0),IF(PU19&gt;=$QE$27,PV19,0),IF(PY19&gt;=$QE$27,PZ19,0),IF(QB19&gt;=$QE$27,QC19,0),IF(QZ19&gt;=$RM$27,RA19,0),IF(RC19&gt;=$RM$27,RD19,0),IF(RG19&gt;=$RM$27,RH19,0),IF(RJ19&gt;=$RM$27,RK19,0),IF(SH19&gt;=$SU$27,SI19,0),IF(SK19&gt;=$SU$27,SL19,0),IF(SO19&gt;=$SU$27,SP19,0),IF(SR19&gt;=$SU$27,SS19,0),IF(TP19&gt;=$UC$27,TQ19,0),IF(TS19&gt;=$UC$27,TT19,0),IF(TW19&gt;=$UC$27,TX19,0),IF(TZ19&gt;=$UC$27,UA19,0),IF(UX19&gt;=$VK$27,UY19,0),IF(VA19&gt;=$VK$27,VB19,0),IF(VE19&gt;=$VK$27,VF19,0),IF(VH19&gt;=$VK$27,VI19,0),IF(WF19&gt;=$WS$27,WG19,0),IF(WI19&gt;=$WS$27,WJ19,0),IF(WM19&gt;=$WS$27,WN19,0),IF(WP19&gt;=$WS$27,WQ19,0)),0)</f>
        <v>0</v>
      </c>
      <c r="U19" s="8" t="str">
        <f>IF(T19=0,"",IF(OR(T19=CR19,T19=CU19,T19=CY19),$CA$1,IF(OR(T19=BQ19,T19=BT19,T19=BX19),$AZ$1,IF(OR(T19=AP19,T19=AS19,T19=AW19),$Y$1,IF(OR(T19=WG19,T19=WJ19,T19=WN19,T19=WQ19),$VL$1,IF(OR(T19=UY19,T19=VB19,T19=VF19,T19=VI19),$UD$1,IF(OR(T19=TQ19,T19=TT19,T19=TX19,T19=UA19),$SV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N19="",0,N19)=WL19,$VL$1,IF(V19+IF(N19="",0,N19)=VD19,$UD$1,IF(V19+IF(N19="",0,N19)=TV19,$SV$1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))),IF(V19=DC19,IF(V19+IF(P19="",0,P19)=WO19,$VL$1,IF(V19+IF(P19="",0,P19)=VG19,$UD$1,IF(V19+IF(P19="",0,P19)=TY19,$SV$1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WR19,$VL$1,IF(V19+IF(P19="",0,P19)=VJ19,$UD$1,IF(V19+IF(P19="",0,P19)=UB19,$SV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))))))</f>
        <v/>
      </c>
      <c r="Y19" s="22">
        <v>13.5</v>
      </c>
      <c r="Z19" s="22">
        <v>8</v>
      </c>
      <c r="AA19" s="22">
        <v>12.1</v>
      </c>
      <c r="AB19" s="22">
        <v>13.85</v>
      </c>
      <c r="AC19" s="22">
        <v>0</v>
      </c>
      <c r="AD19" s="22">
        <v>12.4</v>
      </c>
      <c r="AE19" s="22">
        <v>9.6</v>
      </c>
      <c r="AF19" s="22">
        <v>12.7</v>
      </c>
      <c r="AG19" s="22">
        <v>15.02</v>
      </c>
      <c r="AH19" s="22">
        <v>0.8</v>
      </c>
      <c r="AI19" s="22"/>
      <c r="AJ19" s="22"/>
      <c r="AK19" s="22"/>
      <c r="AL19" s="22"/>
      <c r="AM19" s="22"/>
      <c r="AN19" s="27"/>
      <c r="AO19" s="38">
        <f>IF(AA19&gt;0,AA19,"")</f>
        <v>12.1</v>
      </c>
      <c r="AP19" s="38">
        <f>IF(AB19&gt;0,AB19,"")</f>
        <v>13.85</v>
      </c>
      <c r="AQ19" s="40">
        <f>IF(SUM(Y19:AB19)-AC19&gt;0,SUM(Y19:AB19)-AC19,"")</f>
        <v>47.45</v>
      </c>
      <c r="AR19" s="40">
        <f>IF(AF19&gt;0,AF19,"")</f>
        <v>12.7</v>
      </c>
      <c r="AS19" s="40">
        <f>IF(AG19&gt;0,AG19,"")</f>
        <v>15.02</v>
      </c>
      <c r="AT19" s="40">
        <f>IF(SUM(AD19:AG19)-AH19&gt;0,SUM(AD19:AG19)-AH19,"")</f>
        <v>48.92</v>
      </c>
      <c r="AU19" s="40">
        <f>IF(AQ19="","",MAX(AQ19,AT19))</f>
        <v>48.92</v>
      </c>
      <c r="AV19" s="40" t="str">
        <f>IF(AK19&gt;0,AK19,"")</f>
        <v/>
      </c>
      <c r="AW19" s="40" t="str">
        <f>IF(AL19&gt;0,AL19,"")</f>
        <v/>
      </c>
      <c r="AX19" s="40" t="str">
        <f>IF(SUM(AI19:AL19)-AM19&gt;0,SUM(AI19:AL19)-AM19,"")</f>
        <v/>
      </c>
      <c r="AY19" s="40">
        <f>IF(SUM(AU19,AX19)&gt;0,SUM(AU19,AX19),"")</f>
        <v>48.92</v>
      </c>
      <c r="AZ19" s="26">
        <v>7.8</v>
      </c>
      <c r="BA19" s="26">
        <v>5.3</v>
      </c>
      <c r="BB19" s="26">
        <v>8.1</v>
      </c>
      <c r="BC19" s="26">
        <v>9.36</v>
      </c>
      <c r="BD19" s="26">
        <v>0</v>
      </c>
      <c r="BE19" s="26">
        <v>12.4</v>
      </c>
      <c r="BF19" s="26">
        <v>9</v>
      </c>
      <c r="BG19" s="26">
        <v>11.1</v>
      </c>
      <c r="BH19" s="26">
        <v>14.8</v>
      </c>
      <c r="BI19" s="26">
        <v>2.4</v>
      </c>
      <c r="BJ19" s="26"/>
      <c r="BK19" s="26"/>
      <c r="BL19" s="26"/>
      <c r="BM19" s="26"/>
      <c r="BN19" s="26"/>
      <c r="BO19" s="28"/>
      <c r="BP19" s="39">
        <f>IF(BB19&gt;0,BB19,"")</f>
        <v>8.1</v>
      </c>
      <c r="BQ19" s="39">
        <f>IF(BC19&gt;0,BC19,"")</f>
        <v>9.36</v>
      </c>
      <c r="BR19" s="11">
        <f>IF(SUM(AZ19:BC19)-BD19&gt;0,SUM(AZ19:BC19)-BD19,"")</f>
        <v>30.56</v>
      </c>
      <c r="BS19" s="11">
        <f>IF(BG19&gt;0,BG19,"")</f>
        <v>11.1</v>
      </c>
      <c r="BT19" s="11">
        <f>IF(BH19&gt;0,BH19,"")</f>
        <v>14.8</v>
      </c>
      <c r="BU19" s="11">
        <f>IF(SUM(BE19:BH19)-BI19&gt;0,SUM(BE19:BH19)-BI19,"")</f>
        <v>44.9</v>
      </c>
      <c r="BV19" s="11">
        <f>IF(BR19="","",MAX(BR19,BU19))</f>
        <v>44.9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44.9</v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>IF(CC19&gt;0,CC19,"")</f>
        <v/>
      </c>
      <c r="CR19" s="38" t="str">
        <f>IF(CD19&gt;0,CD19,"")</f>
        <v/>
      </c>
      <c r="CS19" s="40" t="str">
        <f>IF(SUM(CA19:CD19)-CE19&gt;0,SUM(CA19:CD19)-CE19,"")</f>
        <v/>
      </c>
      <c r="CT19" s="40" t="str">
        <f>IF(CH19&gt;0,CH19,"")</f>
        <v/>
      </c>
      <c r="CU19" s="40" t="str">
        <f>IF(CI19&gt;0,CI19,"")</f>
        <v/>
      </c>
      <c r="CV19" s="40" t="str">
        <f>IF(SUM(CF19:CI19)-CJ19&gt;0,SUM(CF19:CI19)-CJ19,"")</f>
        <v/>
      </c>
      <c r="CW19" s="40" t="str">
        <f>IF(CS19="","",MAX(CS19,CV19))</f>
        <v/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 t="str">
        <f>IF(SUM(CW19,CZ19)&gt;0,SUM(CW19,CZ19),"")</f>
        <v/>
      </c>
      <c r="DB19" s="51" t="str">
        <f>IF(MAX(ED19,FL19,GT19,IB19,JJ19,KR19,LZ19,NH19,OP19,PX19,RF19,SN19,TV19,VD19,WL19)-IF(N19="",0,N19)&gt;0.001,MAX(ED19,FL19,GT19,IB19,JJ19,KR19,LZ19,NH19,OP19,PX19,RF19,SN19,TV19,VD19,WL19)-IF(N19="",0,N19),"")</f>
        <v/>
      </c>
      <c r="DC19" s="51" t="str">
        <f>IF(MAX(EG19,EJ19,FO19,FR19,GW19,GZ19,IE19,IH19,JM19,JP19,KU19,KX19,MC19,MF19,NK19,NN19,OS19,OV19,QA19,QD19,RI19,RL19,SQ19,ST19,TY19,UB19,VG19,VJ19,WO19,WR19)-IF(P19="",0,P19)&gt;0.001,MAX(EG19,EJ19,FO19,FR19,GW19,GZ19,IE19,IH19,JM19,JP19,KU19,KX19,MC19,MF19,NK19,NN19,OS19,OV19,QA19,QD19,RI19,RL19,SQ19,ST19,TY19,UB19,VG19,VJ19,WO19,WR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40" t="str">
        <f>IF(SX19&gt;0,SX19,"")</f>
        <v/>
      </c>
      <c r="TQ19" s="40" t="str">
        <f>IF(SY19&gt;0,SY19,"")</f>
        <v/>
      </c>
      <c r="TR19" s="40" t="str">
        <f>IF(SUM(SV19:SY19)-SZ19&gt;0,SUM(SV19:SY19)-SZ19,"")</f>
        <v/>
      </c>
      <c r="TS19" s="40" t="str">
        <f>IF(TC19&gt;0,TC19,"")</f>
        <v/>
      </c>
      <c r="TT19" s="40" t="str">
        <f>IF(TD19&gt;0,TD19,"")</f>
        <v/>
      </c>
      <c r="TU19" s="40" t="str">
        <f>IF(SUM(TA19:TD19)-TE19&gt;0,SUM(TA19:TD19)-TE19,"")</f>
        <v/>
      </c>
      <c r="TV19" s="40" t="str">
        <f>IF(MAX(TR19,TU19)&gt;0,MAX(TR19,TU19),"")</f>
        <v/>
      </c>
      <c r="TW19" s="40" t="str">
        <f>IF(TH19&gt;0,TH19,"")</f>
        <v/>
      </c>
      <c r="TX19" s="40" t="str">
        <f>IF(TI19&gt;0,TI19,"")</f>
        <v/>
      </c>
      <c r="TY19" s="40" t="str">
        <f>IF(SUM(TF19:TI19)-TJ19&gt;0,SUM(TF19:TI19)-TJ19,"")</f>
        <v/>
      </c>
      <c r="TZ19" s="40" t="str">
        <f>IF(TM19&gt;0,TM19,"")</f>
        <v/>
      </c>
      <c r="UA19" s="40" t="str">
        <f>IF(TN19&gt;0,TN19,"")</f>
        <v/>
      </c>
      <c r="UB19" s="40" t="str">
        <f>IF(SUM(TK19:TN19)-TO19&gt;0,SUM(TK19:TN19)-TO19,"")</f>
        <v/>
      </c>
      <c r="UC19" s="40" t="str">
        <f>IF(SUM(TV19,TY19,UB19)&gt;0,SUM(TV19,TY19,UB19),"")</f>
        <v/>
      </c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1" t="str">
        <f>IF(UF19&gt;0,UF19,"")</f>
        <v/>
      </c>
      <c r="UY19" s="11" t="str">
        <f>IF(UG19&gt;0,UG19,"")</f>
        <v/>
      </c>
      <c r="UZ19" s="11" t="str">
        <f>IF(SUM(UD19:UG19)-UH19&gt;0,SUM(UD19:UG19)-UH19,"")</f>
        <v/>
      </c>
      <c r="VA19" s="11" t="str">
        <f>IF(UK19&gt;0,UK19,"")</f>
        <v/>
      </c>
      <c r="VB19" s="11" t="str">
        <f>IF(UL19&gt;0,UL19,"")</f>
        <v/>
      </c>
      <c r="VC19" s="11" t="str">
        <f>IF(SUM(UI19:UL19)-UM19&gt;0,SUM(UI19:UL19)-UM19,"")</f>
        <v/>
      </c>
      <c r="VD19" s="11" t="str">
        <f>IF(MAX(UZ19,VC19)&gt;0,MAX(UZ19,VC19),"")</f>
        <v/>
      </c>
      <c r="VE19" s="11" t="str">
        <f>IF(UP19&gt;0,UP19,"")</f>
        <v/>
      </c>
      <c r="VF19" s="11" t="str">
        <f>IF(UQ19&gt;0,UQ19,"")</f>
        <v/>
      </c>
      <c r="VG19" s="11" t="str">
        <f>IF(SUM(UN19:UQ19)-UR19&gt;0,SUM(UN19:UQ19)-UR19,"")</f>
        <v/>
      </c>
      <c r="VH19" s="11" t="str">
        <f>IF(UU19&gt;0,UU19,"")</f>
        <v/>
      </c>
      <c r="VI19" s="11" t="str">
        <f>IF(UV19&gt;0,UV19,"")</f>
        <v/>
      </c>
      <c r="VJ19" s="11" t="str">
        <f>IF(SUM(US19:UV19)-UW19&gt;0,SUM(US19:UV19)-UW19,"")</f>
        <v/>
      </c>
      <c r="VK19" s="11" t="str">
        <f>IF(SUM(VD19,VG19,VJ19)&gt;0,SUM(VD19,VG19,VJ19),"")</f>
        <v/>
      </c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40" t="str">
        <f>IF(VN19&gt;0,VN19,"")</f>
        <v/>
      </c>
      <c r="WG19" s="40" t="str">
        <f>IF(VO19&gt;0,VO19,"")</f>
        <v/>
      </c>
      <c r="WH19" s="40" t="str">
        <f>IF(SUM(VL19:VO19)-VP19&gt;0,SUM(VL19:VO19)-VP19,"")</f>
        <v/>
      </c>
      <c r="WI19" s="40" t="str">
        <f>IF(VS19&gt;0,VS19,"")</f>
        <v/>
      </c>
      <c r="WJ19" s="40" t="str">
        <f>IF(VT19&gt;0,VT19,"")</f>
        <v/>
      </c>
      <c r="WK19" s="40" t="str">
        <f>IF(SUM(VQ19:VT19)-VU19&gt;0,SUM(VQ19:VT19)-VU19,"")</f>
        <v/>
      </c>
      <c r="WL19" s="40" t="str">
        <f>IF(MAX(WH19,WK19)&gt;0,MAX(WH19,WK19),"")</f>
        <v/>
      </c>
      <c r="WM19" s="40" t="str">
        <f>IF(VX19&gt;0,VX19,"")</f>
        <v/>
      </c>
      <c r="WN19" s="40" t="str">
        <f>IF(VY19&gt;0,VY19,"")</f>
        <v/>
      </c>
      <c r="WO19" s="40" t="str">
        <f>IF(SUM(VV19:VY19)-VZ19&gt;0,SUM(VV19:VY19)-VZ19,"")</f>
        <v/>
      </c>
      <c r="WP19" s="40" t="str">
        <f>IF(WC19&gt;0,WC19,"")</f>
        <v/>
      </c>
      <c r="WQ19" s="40" t="str">
        <f>IF(WD19&gt;0,WD19,"")</f>
        <v/>
      </c>
      <c r="WR19" s="40" t="str">
        <f>IF(SUM(WA19:WD19)-WE19&gt;0,SUM(WA19:WD19)-WE19,"")</f>
        <v/>
      </c>
      <c r="WS19" s="40" t="str">
        <f>IF(SUM(WL19,WO19,WR19)&gt;0,SUM(WL19,WO19,WR19),"")</f>
        <v/>
      </c>
      <c r="WT19" s="26">
        <f>IF($CP19="P",CA19,(CA19+AZ19)/2)</f>
        <v>3.9</v>
      </c>
      <c r="WU19" s="26">
        <f>IF($CP19="P",CB19,(CB19+BA19)/2)</f>
        <v>2.65</v>
      </c>
      <c r="WV19" s="26">
        <f>IF($CP19="P",CC19,(CC19+BB19)/2)</f>
        <v>4.05</v>
      </c>
      <c r="WW19" s="26">
        <f>IF($CP19="P",CD19,(CD19+BC19)/2)</f>
        <v>4.68</v>
      </c>
      <c r="WX19" s="26">
        <f>IF($CP19="P",CE19,(CE19+BD19)/2)</f>
        <v>0</v>
      </c>
      <c r="WY19" s="26">
        <f>IF($CP19="P",CF19,(CF19+BE19)/2)</f>
        <v>6.2</v>
      </c>
      <c r="WZ19" s="26">
        <f>IF($CP19="P",CG19,(CG19+BF19)/2)</f>
        <v>4.5</v>
      </c>
      <c r="XA19" s="26">
        <f>IF($CP19="P",CH19,(CH19+BG19)/2)</f>
        <v>5.55</v>
      </c>
      <c r="XB19" s="26">
        <f>IF($CP19="P",CI19,(CI19+BH19)/2)</f>
        <v>7.4</v>
      </c>
      <c r="XC19" s="26">
        <f>IF($CP19="P",CJ19,(CJ19+BI19)/2)</f>
        <v>1.2</v>
      </c>
      <c r="XD19" s="26">
        <f>IF($CP19="P",CK19,(CK19+BJ19)/2)</f>
        <v>0</v>
      </c>
      <c r="XE19" s="26">
        <f>IF($CP19="P",CL19,(CL19+BK19)/2)</f>
        <v>0</v>
      </c>
      <c r="XF19" s="26">
        <f>IF($CP19="P",CM19,(CM19+BL19)/2)</f>
        <v>0</v>
      </c>
      <c r="XG19" s="26">
        <f>IF($CP19="P",CN19,(CN19+BM19)/2)</f>
        <v>0</v>
      </c>
      <c r="XH19" s="26">
        <f>IF($CP19="P",CO19,(CO19+BN19)/2)</f>
        <v>0</v>
      </c>
      <c r="XI19" s="28" t="s">
        <v>53</v>
      </c>
      <c r="XJ19" s="11">
        <f>IF(WV19&gt;0,WV19,"")</f>
        <v>4.05</v>
      </c>
      <c r="XK19" s="11">
        <f>IF(WW19&gt;0,WW19,"")</f>
        <v>4.68</v>
      </c>
      <c r="XL19" s="11">
        <f>IF(SUM(WT19:WW19)-WX19&gt;0,SUM(WT19:WW19)-WX19,"")</f>
        <v>15.28</v>
      </c>
      <c r="XM19" s="11">
        <f>IF(XA19&gt;0,XA19,"")</f>
        <v>5.55</v>
      </c>
      <c r="XN19" s="11">
        <f>IF(XB19&gt;0,XB19,"")</f>
        <v>7.4</v>
      </c>
      <c r="XO19" s="11">
        <f>IF(SUM(WY19:XB19)-XC19&gt;0,SUM(WY19:XB19)-XC19,"")</f>
        <v>22.45</v>
      </c>
      <c r="XP19" s="11">
        <f>IF(MAX(XL19,XO19)&gt;0,MAX(XL19,XO19),"")</f>
        <v>22.45</v>
      </c>
      <c r="XQ19" s="11" t="str">
        <f>IF(XF19&gt;0,XF19,"")</f>
        <v/>
      </c>
      <c r="XR19" s="11" t="str">
        <f>IF(XG19&gt;0,XG19,"")</f>
        <v/>
      </c>
      <c r="XS19" s="11" t="str">
        <f>IF(SUM(XD19:XG19)-XH19&gt;0,SUM(XD19:XG19)-XH19,"")</f>
        <v/>
      </c>
      <c r="XT19" s="11">
        <f>IF(SUM(XP19,XS19)&gt;0,SUM(XP19,XS19),"")</f>
        <v>22.45</v>
      </c>
    </row>
    <row r="20" spans="1:644" x14ac:dyDescent="0.2">
      <c r="A20" s="4" t="str" cm="1">
        <f t="array" ref="A20">IF(AND(H20&lt;&gt;"",H20&lt;&gt;"No DD"),SUMPRODUCT((H$4:H$25&lt;&gt;"")*(H$4:H$25&lt;&gt;"No DD")*(E$4:E$25&gt;E20))+1,IF(H20="No DD",SUMPRODUCT((H$4:H$25="No DD")*(E$4:E$25&gt;E20))+1+SUMPRODUCT((H$4:H$25&lt;&gt;"")*(H$4:H$25&lt;&gt;"No DD")),""))</f>
        <v/>
      </c>
      <c r="B20" s="5" t="s">
        <v>137</v>
      </c>
      <c r="C20" s="4" t="s">
        <v>136</v>
      </c>
      <c r="D20" s="4">
        <v>2004</v>
      </c>
      <c r="E20" s="9">
        <f>SUM(J20:V20)+SUM(J20:T20)*0.0000001+SUM(J20)*0.0000000000001</f>
        <v>144.06001017000531</v>
      </c>
      <c r="F20" s="3" t="str">
        <f>IF(OR(AND(AO20&gt;=AY$27,AO20&lt;&gt;"",AQ20&gt;=AY$31,AQ20&lt;&gt;"",AN20=""),AND(AR20&gt;=AY$27,AR20&lt;&gt;"",AT20&gt;=AY$31,AT20&lt;&gt;"",AN20=""),AND(AV20&gt;=AY$27,AV20&lt;&gt;"",AX20&gt;=AY$31,AX20&lt;&gt;"",AN20=""),AND(BP20&gt;=BZ$27,BP20&lt;&gt;"",BR20&gt;=BZ$31,BR20&lt;&gt;"",BO20=""),AND(BS20&gt;=BZ$27,BS20&lt;&gt;"",BU20&gt;=BZ$31,BU20&lt;&gt;"",BO20=""),AND(BW20&gt;=BZ$27,BW20&lt;&gt;"",BY20&gt;=BZ$31,BY20&lt;&gt;"",BO20=""),AND(CQ20&gt;=DA$27,CQ20&lt;&gt;"",CS20&gt;=DA$31,CS20&lt;&gt;"",CP20=""),AND(CT20&gt;=DA$27,CT20&lt;&gt;"",CV20&gt;=DA$31,CV20&lt;&gt;"",CP20=""),AND(CX20&gt;=DA$27,CX20&lt;&gt;"",CZ20&gt;=DA$31,CZ20&lt;&gt;"",CP20=""),AND(DX20&gt;=EK$27,DX20&lt;&gt;"",DZ20&gt;=EK$31,DZ20&lt;&gt;""),AND(EA20&gt;=EK$27,EA20&lt;&gt;"",EC20&gt;=EK$31,EC20&lt;&gt;""),AND(EE20&gt;=EK$27,EE20&lt;&gt;"",EG20&gt;=EK$31,EG20&lt;&gt;""),AND(EH20&gt;=EK$27,EH20&lt;&gt;"",EJ20&gt;=EK$31,EJ20&lt;&gt;""),AND(FF20&gt;=FS$27,FF20&lt;&gt;"",FH20&gt;=FS$31,FH20&lt;&gt;""),AND(FI20&gt;=FS$27,FI20&lt;&gt;"",FK20&gt;=FS$31,FK20&lt;&gt;""),AND(FM20&gt;=FS$27,FM20&lt;&gt;"",FO20&gt;=FS$31,FO20&lt;&gt;""),AND(FP20&gt;=FS$27,FP20&lt;&gt;"",FR20&gt;=FS$31,FR20&lt;&gt;""),AND(GN20&gt;=HA$27,GN20&lt;&gt;"",GP20&gt;=HA$31,GP20&lt;&gt;""),AND(GQ20&gt;=HA$27,GQ20&lt;&gt;"",GS20&gt;=HA$31,GS20&lt;&gt;""),AND(GU20&gt;=HA$27,GU20&lt;&gt;"",GW20&gt;=HA$31,GW20&lt;&gt;""),AND(GX20&gt;=HA$27,GX20&lt;&gt;"",GZ20&gt;=HA$31,GZ20&lt;&gt;""),AND(HV20&gt;=II$27,HV20&lt;&gt;"",HX20&gt;=II$31,HX20&lt;&gt;""),AND(HY20&gt;=II$27,HY20&lt;&gt;"",IA20&gt;=II$31,IA20&lt;&gt;""),AND(IC20&gt;=II$27,IC20&lt;&gt;"",IE20&gt;=II$31,IE20&lt;&gt;""),AND(IF20&gt;=II$27,IF20&lt;&gt;"",IH20&gt;=II$31,IH20&lt;&gt;""),AND(JD20&gt;=JQ$27,JD20&lt;&gt;"",JF20&gt;=JQ$31,JF20&lt;&gt;""),AND(JG20&gt;=JQ$27,JG20&lt;&gt;"",JI20&gt;=JQ$31,JI20&lt;&gt;""),AND(JK20&gt;=JQ$27,JK20&lt;&gt;"",JM20&gt;=JQ$31,JM20&lt;&gt;""),AND(JN20&gt;=JQ$27,JN20&lt;&gt;"",JP20&gt;=JQ$31,JP20&lt;&gt;""),AND(KL20&gt;=KY$27,KL20&lt;&gt;"",KN20&gt;=KY$31,KN20&lt;&gt;""),AND(KO20&gt;=KY$27,KO20&lt;&gt;"",KQ20&gt;=KY$31,KQ20&lt;&gt;""),AND(KS20&gt;=KY$27,KS20&lt;&gt;"",KU20&gt;=KY$31,KU20&lt;&gt;""),AND(KV20&gt;=KY$27,KV20&lt;&gt;"",KX20&gt;=KY$31,KX20&lt;&gt;""),AND(LT20&gt;=MG$27,LT20&lt;&gt;"",LV20&gt;=MG$31,LV20&lt;&gt;""),AND(LW20&gt;=MG$27,LW20&lt;&gt;"",LY20&gt;=MG$31,LY20&lt;&gt;""),AND(MA20&gt;=MG$27,MA20&lt;&gt;"",MC20&gt;=MG$31,MC20&lt;&gt;""),AND(MD20&gt;=MG$27,MD20&lt;&gt;"",MF20&gt;=MG$31,MF20&lt;&gt;""),AND(NB20&gt;=NO$27,NB20&lt;&gt;"",ND20&gt;=NO$31,ND20&lt;&gt;""),AND(NE20&gt;=NO$27,NE20&lt;&gt;"",NG20&gt;=NO$31,NG20&lt;&gt;""),AND(NI20&gt;=NO$27,NI20&lt;&gt;"",NK20&gt;=NO$31,NK20&lt;&gt;""),AND(NL20&gt;=NO$27,NL20&lt;&gt;"",NN20&gt;=NO$31,NN20&lt;&gt;""),AND(OJ20&gt;=OW$27,OJ20&lt;&gt;"",OL20&gt;=OW$31,OL20&lt;&gt;""),AND(OM20&gt;=OW$27,OM20&lt;&gt;"",OO20&gt;=OW$31,OO20&lt;&gt;""),AND(OQ20&gt;=OW$27,OQ20&lt;&gt;"",OS20&gt;=OW$31,OS20&lt;&gt;""),AND(OT20&gt;=OW$27,OT20&lt;&gt;"",OV20&gt;=OW$31,OV20&lt;&gt;""),AND(PR20&gt;=QE$27,PR20&lt;&gt;"",PT20&gt;=QE$31,PT20&lt;&gt;""),AND(PU20&gt;=QE$27,PU20&lt;&gt;"",PW20&gt;=QE$31,PW20&lt;&gt;""),AND(PY20&gt;=QE$27,PY20&lt;&gt;"",QA20&gt;=QE$31,QA20&lt;&gt;""),AND(QB20&gt;=QE$27,QB20&lt;&gt;"",QD20&gt;=QE$31,QD20&lt;&gt;""),AND(QZ20&gt;=RM$27,QZ20&lt;&gt;"",RB20&gt;=RM$31,RB20&lt;&gt;""),AND(RC20&gt;=RM$27,RC20&lt;&gt;"",RE20&gt;=RM$31,RE20&lt;&gt;""),AND(RG20&gt;=RM$27,RG20&lt;&gt;"",RI20&gt;=RM$31,RI20&lt;&gt;""),AND(RJ20&gt;=RM$27,RJ20&lt;&gt;"",RL20&gt;=RM$31,RL20&lt;&gt;""),AND(SH20&gt;=SU$27,SH20&lt;&gt;"",SJ20&gt;=SU$31,SJ20&lt;&gt;""),AND(SK20&gt;=SU$27,SK20&lt;&gt;"",SM20&gt;=SU$31,SM20&lt;&gt;""),AND(SO20&gt;=SU$27,SO20&lt;&gt;"",SQ20&gt;=SU$31,SQ20&lt;&gt;""),AND(SR20&gt;=SU$27,SR20&lt;&gt;"",ST20&gt;=SU$31,ST20&lt;&gt;""),AND(TP20&gt;=UC$27,TP20&lt;&gt;"",TR20&gt;=UC$31,TR20&lt;&gt;""),AND(TS20&gt;=UC$27,TS20&lt;&gt;"",TU20&gt;=UC$31,TU20&lt;&gt;""),AND(TW20&gt;=UC$27,TW20&lt;&gt;"",TY20&gt;=UC$31,TYY20&lt;&gt;""),AND(TZ20&gt;=UC$27,TZ20&lt;&gt;"",UB20&gt;=UC$31,UB20&lt;&gt;""),AND(UX20&gt;=VK$27,UX20&lt;&gt;"",UZ20&gt;=VK$31,UZ20&lt;&gt;""),AND(VA20&gt;=VK$27,VA20&lt;&gt;"",VC20&gt;=VK$31,VC20&lt;&gt;""),AND(VE20&gt;=VK$27,VE20&lt;&gt;"",VG20&gt;=VK$31,VG20&lt;&gt;""),AND(VH20&gt;=VK$27,VH20&lt;&gt;"",VJ20&gt;=VK$31,VJ20&lt;&gt;""),AND(WF20&gt;=WS$27,WF20&lt;&gt;"",WH20&gt;=WS$31,WH20&lt;&gt;""),AND(WI20&gt;=WS$27,WI20&lt;&gt;"",WK20&gt;=WS$31,WK20&lt;&gt;""),AND(WM20&gt;=WS$27,WM20&lt;&gt;"",WO20&gt;=WS$31,WO20&lt;&gt;""),AND(WP20&gt;=WS$27,WP20&lt;&gt;"",WR20&gt;=WS$31,WR20&lt;&gt;"")),"P","")</f>
        <v/>
      </c>
      <c r="G20" s="3" t="str">
        <f>IF(OR(AND(AQ20&gt;=AY$31,AQ20&lt;&gt;"",AN20=""),AND(AT20&gt;=AY$31,AT20&lt;&gt;"",AN20=""),AND(AX20&gt;=AY$31,AX20&lt;&gt;"",AN20=""),AND(BR20&gt;=BZ$31,BR20&lt;&gt;"",BO20=""),AND(BU20&gt;=BZ$31,BU20&lt;&gt;"",BO20=""),AND(BY20&gt;=BZ$31,BY20&lt;&gt;"",BO20=""),AND(CS20&gt;=DA$31,CS20&lt;&gt;"",CP20=""),AND(CV20&gt;=DA$31,CV20&lt;&gt;"",CP20=""),AND(CZ20&gt;=DA$31,CZ20&lt;&gt;"",CP20=""),AND(DZ20&gt;=EK$31,DZ20&lt;&gt;""),AND(EC20&gt;=EK$31,EC20&lt;&gt;""),AND(EG20&gt;=EK$31,EG20&lt;&gt;""),AND(EJ20&gt;=EK$31,EJ20&lt;&gt;""),AND(FH20&gt;=FS$31,FH20&lt;&gt;""),AND(FK20&gt;=FS$31,FK20&lt;&gt;""),AND(FO20&gt;=FS$31,FO20&lt;&gt;""),AND(FR20&gt;=FS$31,FR20&lt;&gt;""),AND(GP20&gt;=HA$31,GP20&lt;&gt;""),AND(GS20&gt;=HA$31,GS20&lt;&gt;""),AND(GW20&gt;=HA$31,GW20&lt;&gt;""),AND(GZ20&gt;=HA$31,GZ20&lt;&gt;""),AND(HX20&gt;=II$31,HX20&lt;&gt;""),AND(IA20&gt;=II$31,IA20&lt;&gt;""),AND(IE20&gt;=II$31,IE20&lt;&gt;""),AND(IH20&gt;=II$31,IH20&lt;&gt;""),AND(JF20&gt;=JQ$31,JF20&lt;&gt;""),AND(JI20&gt;=JQ$31,JI20&lt;&gt;""),AND(JM20&gt;=JQ$31,JM20&lt;&gt;""),AND(JP20&gt;=JQ$31,JP20&lt;&gt;""),AND(KN20&gt;=KY$31,KN20&lt;&gt;""),AND(KQ20&gt;=KY$31,KQ20&lt;&gt;""),AND(KU20&gt;=KY$31,KU20&lt;&gt;""),AND(KX20&gt;=KY$31,KX20&lt;&gt;""),AND(LV20&gt;=MG$31,LV20&lt;&gt;""),AND(LY20&gt;=MG$31,LY20&lt;&gt;""),AND(MC20&gt;=MG$31,MC20&lt;&gt;""),AND(MF20&gt;=MG$31,MF20&lt;&gt;""),AND(ND20&gt;=NO$31,ND20&lt;&gt;""),AND(NG20&gt;=NO$31,NG20&lt;&gt;""),AND(NK20&gt;=NO$31,NK20&lt;&gt;""),AND(NN20&gt;=NO$31,NN20&lt;&gt;""),AND(OL20&gt;=OW$31,OL20&lt;&gt;""),AND(OO20&gt;=OW$31,OO20&lt;&gt;""),AND(OS20&gt;=OW$31,OS20&lt;&gt;""),AND(OV20&gt;=OW$31,OV20&lt;&gt;""),AND(PT20&gt;=QE$31,PT20&lt;&gt;""),AND(PW20&gt;=QE$31,PW20&lt;&gt;""),AND(QA20&gt;=QE$31,QA20&lt;&gt;""),AND(QD20&gt;=QE$31,QD20&lt;&gt;""),AND(RB20&gt;=RM$31,RB20&lt;&gt;""),AND(RE20&gt;=RM$31,RE20&lt;&gt;""),AND(RI20&gt;=RM$31,RI20&lt;&gt;""),AND(RL20&gt;=RM$31,RL20&lt;&gt;""),AND(SJ20&gt;=SU$31,SJ20&lt;&gt;""),AND(SM20&gt;=SU$31,SM20&lt;&gt;""),AND(SQ20&gt;=SU$31,SQ20&lt;&gt;""),AND(ST20&gt;=SU$31,ST20&lt;&gt;""),AND(TR20&gt;=UC$31,TR20&lt;&gt;""),AND(TU20&gt;=UC$31,TU20&lt;&gt;""),AND(TY20&gt;=UC$31,TYY20&lt;&gt;""),AND(UB20&gt;=UC$31,UB20&lt;&gt;""),AND(UZ20&gt;=VK$31,UZ20&lt;&gt;""),AND(VC20&gt;=VK$31,VC20&lt;&gt;""),AND(VG20&gt;=VK$31,VG20&lt;&gt;""),AND(VJ20&gt;=VK$31,VJ20&lt;&gt;""),AND(WH20&gt;=WS$31,WH20&lt;&gt;""),AND(WK20&gt;=WS$31,WK20&lt;&gt;""),AND(WO20&gt;=WS$31,WO20&lt;&gt;""),AND(WR20&gt;=WS$31,WR20&lt;&gt;"")),"P","")</f>
        <v/>
      </c>
      <c r="H20" s="36" t="str">
        <f>IF(AND(G20="P",F20=""),"No DD",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,AND(TP20&gt;=UC$30,TP20&lt;&gt;"",TR20&gt;=UC$34,TR20&lt;&gt;""),AND(TS20&gt;=UC$30,TS20&lt;&gt;"",TU20&gt;=UC$34,TU20&lt;&gt;""),AND(TW20&gt;=UC$30,TW20&lt;&gt;"",TY20&gt;=UC$354,TYY20&lt;&gt;""),AND(TZ20&gt;=UC$30,TZ20&lt;&gt;"",UB20&gt;=UC$34,UB20&lt;&gt;""),AND(UX20&gt;=VK$30,UX20&lt;&gt;"",UZ20&gt;=VK$34,UZ20&lt;&gt;""),AND(VA20&gt;=VK$30,VA20&lt;&gt;"",VC20&gt;=VK$34,VC20&lt;&gt;""),AND(VE20&gt;=VK$30,VE20&lt;&gt;"",VG20&gt;=VK$34,VG20&lt;&gt;""),AND(VH20&gt;=VK$30,VH20&lt;&gt;"",VJ20&gt;=VK$34,VJ20&lt;&gt;""),AND(WF20&gt;=WS$30,WF20&lt;&gt;"",WH20&gt;=WS$34,WH20&lt;&gt;""),AND(WI20&gt;=WS$30,WI20&lt;&gt;"",WK20&gt;=WS$34,WK20&lt;&gt;""),AND(WM20&gt;=WS$30,WM20&lt;&gt;"",WO20&gt;=WS$34,WO20&lt;&gt;""),AND(WP20&gt;=WS$30,WP20&lt;&gt;"",WR20&gt;=WS$34,WR20&lt;&gt;"")),"Merit",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,AND(TP20&gt;=UC$29,TP20&lt;&gt;"",TR20&gt;=UC$33,TR20&lt;&gt;""),AND(TS20&gt;=UC$29,TS20&lt;&gt;"",TU20&gt;=UC$33,TU20&lt;&gt;""),AND(TW20&gt;=UC$29,TW20&lt;&gt;"",TY20&gt;=UC$33,TYY20&lt;&gt;""),AND(TZ20&gt;=UC$29,TZ20&lt;&gt;"",UB20&gt;=UC$33,UB20&lt;&gt;""),AND(UX20&gt;=VK$29,UX20&lt;&gt;"",UZ20&gt;=VK$33,UZ20&lt;&gt;""),AND(VA20&gt;=VK$29,VA20&lt;&gt;"",VC20&gt;=VK$33,VC20&lt;&gt;""),AND(VE20&gt;=VK$29,VE20&lt;&gt;"",VG20&gt;=VK$33,VG20&lt;&gt;""),AND(VH20&gt;=VK$29,VH20&lt;&gt;"",VJ20&gt;=VK$33,VJ20&lt;&gt;""),AND(WF20&gt;=WS$29,WF20&lt;&gt;"",WH20&gt;=WS$33,WH20&lt;&gt;""),AND(WI20&gt;=WS$29,WI20&lt;&gt;"",WK20&gt;=WS$33,WK20&lt;&gt;""),AND(WM20&gt;=WS$29,WM20&lt;&gt;"",WO20&gt;=WS$33,WO20&lt;&gt;""),AND(WP20&gt;=WS$29,WP20&lt;&gt;"",WR20&gt;=WS$33,WR20&lt;&gt;"")),"Excellence",IF(I20="P","Worlds Team",IF(F20="P","National Team","")))))</f>
        <v/>
      </c>
      <c r="I20" s="3" t="str">
        <f>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,AND(TP20&gt;=UC$28,TP20&lt;&gt;"",TR20&gt;=UC$32,TR20&lt;&gt;""),AND(TS20&gt;=UC$28,TS20&lt;&gt;"",TU20&gt;=UC$32,TU20&lt;&gt;""),AND(TW20&gt;=UC$28,TW20&lt;&gt;"",TY20&gt;=UC$32,TYY20&lt;&gt;""),AND(TZ20&gt;=UC$28,TZ20&lt;&gt;"",UB20&gt;=UC$32,UB20&lt;&gt;""),AND(UX20&gt;=VK$28,UX20&lt;&gt;"",UZ20&gt;=VK$32,UZ20&lt;&gt;""),AND(VA20&gt;=VK$28,VA20&lt;&gt;"",VC20&gt;=VK$32,VC20&lt;&gt;""),AND(VE20&gt;=VK$28,VE20&lt;&gt;"",VG20&gt;=VK$32,VG20&lt;&gt;""),AND(VH20&gt;=VK$28,VH20&lt;&gt;"",VJ20&gt;=VK$32,VJ20&lt;&gt;""),AND(WF20&gt;=WS$28,WF20&lt;&gt;"",WH20&gt;=WS$32,WH20&lt;&gt;""),AND(WI20&gt;=WS$28,WI20&lt;&gt;"",WK20&gt;=WS$32,WK20&lt;&gt;""),AND(WM20&gt;=WS$28,WM20&lt;&gt;"",WO20&gt;=WS$32,WO20&lt;&gt;""),AND(WP20&gt;=WS$28,WP20&lt;&gt;"",WR20&gt;=WS$32,WR20&lt;&gt;"")),"P","")</f>
        <v/>
      </c>
      <c r="J20" s="8">
        <f>IF(COUNT(AQ20,AT20,BR20,BU20,CS20,CV20)&gt;0,LARGE((AQ20,AT20,BR20,BU20,CS20,CV20),1),0)</f>
        <v>53.04</v>
      </c>
      <c r="K20" s="8" t="str">
        <f>IF(J20="","",IF(OR(J20=CS20,J20=CV20),$CA$1,IF(OR(J20=BR20,J20=BU20),$AZ$1,IF(OR(J20=AQ20,J20=AT20),$Y$1,""))))</f>
        <v>2024 Elite Canada</v>
      </c>
      <c r="L20" s="8">
        <f>IF(COUNT(AQ20,AT20,BR20,BU20,CS20,CV20)&gt;1,LARGE((AQ20,AT20,BR20,BU20,CS20,CV20),2),0)</f>
        <v>5.9399999999999995</v>
      </c>
      <c r="M20" s="8" t="str">
        <f>IF(L20="","",IF(OR(L20=CS20,L20=CV20),$CA$1,IF(OR(L20=BR20,L20=BU20),$AZ$1,IF(OR(L20=AQ20,L20=AT20),$Y$1,""))))</f>
        <v>2024 Elite Canada</v>
      </c>
      <c r="N20" s="8">
        <f>IF(COUNT(AQ20,AT20,BR20,BU20,CS20,CV20)&gt;2,LARGE((AQ20,AT20,BR20,BU20,CS20,CV20),3),0)</f>
        <v>0</v>
      </c>
      <c r="O20" s="8" t="str">
        <f>IF(N20="","",IF(OR(N20=CS20,N20=CV20),$CA$1,IF(OR(N20=BR20,N20=BU20),$AZ$1,IF(OR(N20=AQ20,N20=AT20),$Y$1,""))))</f>
        <v/>
      </c>
      <c r="P20" s="8">
        <f>IF(MAX(AX20,BY20,CZ20)&gt;0,MAX(AX20,BY20,CZ20),0)</f>
        <v>28.32</v>
      </c>
      <c r="Q20" s="8" t="str">
        <f>IF(P20="","",IF(P20=CZ20,$CA$1,IF(P20=BY20,$AZ$1,IF(P20=AX20,$Y$1,""))))</f>
        <v>2024 Elite Canada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,0)</f>
        <v>14.4</v>
      </c>
      <c r="S20" s="8" t="str">
        <f>IF(R20=0,"",IF(OR(R20=CQ20,R20=CT20,R20=CX20),$CA$1,IF(OR(R20=BP20,R20=BS20,R20=BW20),$AZ$1,IF(OR(R20=AO20,R20=AR20,R20=AV20),$Y$1,IF(OR(R20=WF20,R20=WI20,R20=WM20,R20=WP20),$VL$1,IF(OR(R20=UX20,R20=VA20,R20=VE20,R20=VH20),$UD$1,IF(OR(R20=TP20,R20=TS20,R20=TW20,R20=TZ20),$SV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)))</f>
        <v>2024 Elite Canada</v>
      </c>
      <c r="T20" s="8">
        <f>IF(MAX(IF(AO20&gt;=$AY$27,AP20,0),IF(AR20&gt;=$AY$27,AS20,0),IF(AV20&gt;=$AY$27,AW20,0),IF(BP20&gt;=$BZ$27,BQ20,0),IF(BS20&gt;=$BZ$27,BT20,0),IF(BW20&gt;=$BZ$27,BX20,0),IF(CQ20&gt;=$DA$27,CR20,0),IF(CT20&gt;=$DA$27,CU20,0),IF(CX20&gt;=$DA$27,CY20,0),IF(DX20&gt;=$EK$27,DY20,0),IF(EA20&gt;=$EK$27,EB20,0),IF(EE20&gt;=$EK$27,EF20,0),IF(EH20&gt;=$EK$27,EI20,0),IF(FF20&gt;=$FS$27,FG20,0),IF(FI20&gt;=$FS$27,FJ20,0),IF(FM20&gt;=$FS$27,FN20,0),IF(FP20&gt;=$FS$27,FQ20,0),IF(GN20&gt;=$HA$27,GO20,0),IF(GQ20&gt;=$HA$27,GR20,0),IF(GU20&gt;=$HA$27,GV20,0),IF(GX20&gt;=$HA$27,GY20,0),IF(HV20&gt;=$II$27,HW20,0),IF(HY20&gt;=$II$27,HZ20,0),IF(IC20&gt;=$II$27,ID20,0),IF(IF20&gt;=$II$27,IG20,0),IF(JD20&gt;=$JQ$27,JE20,0),IF(JG20&gt;=$JQ$27,JH20,0),IF(JK20&gt;=$JQ$27,JL20,0),IF(JN20&gt;=$JQ$27,JO20,0),IF(KL20&gt;=$KY$27,KM20,0),IF(KO20&gt;=$KY$27,KP20,0),IF(KS20&gt;=$KY$27,KT20,0),IF(KV20&gt;=$KY$27,KW20,0),IF(LT20&gt;=$MG$27,LU20,0),IF(LW20&gt;=$MG$27,LX20,0),IF(MA20&gt;=$MG$27,MB20,0),IF(MD20&gt;=$MG$27,ME20,0),IF(NB20&gt;=$NO$27,NC20,0),IF(NE20&gt;=$NO$27,NF20,0),IF(NI20&gt;=$NO$27,NJ20,0),IF(NL20&gt;=$NO$27,NM20,0),IF(OJ20&gt;=$OW$27,OK20,0),IF(OM20&gt;=$OW$27,ON20,0),IF(OQ20&gt;=$OW$27,OR20,0),IF(OT20&gt;=$OW$27,OU20,0),IF(PR20&gt;=$QE$27,PS20,0),IF(PU20&gt;=$QE$27,PV20,0),IF(PY20&gt;=$QE$27,PZ20,0),IF(QB20&gt;=$QE$27,QC20,0),IF(QZ20&gt;=$RM$27,RA20,0),IF(RC20&gt;=$RM$27,RD20,0),IF(RG20&gt;=$RM$27,RH20,0),IF(RJ20&gt;=$RM$27,RK20,0),IF(SH20&gt;=$SU$27,SI20,0),IF(SK20&gt;=$SU$27,SL20,0),IF(SO20&gt;=$SU$27,SP20,0),IF(SR20&gt;=$SU$27,SS20,0),IF(TP20&gt;=$UC$27,TQ20,0),IF(TS20&gt;=$UC$27,TT20,0),IF(TW20&gt;=$UC$27,TX20,0),IF(TZ20&gt;=$UC$27,UA20,0),IF(UX20&gt;=$VK$27,UY20,0),IF(VA20&gt;=$VK$27,VB20,0),IF(VE20&gt;=$VK$27,VF20,0),IF(VH20&gt;=$VK$27,VI20,0),IF(WF20&gt;=$WS$27,WG20,0),IF(WI20&gt;=$WS$27,WJ20,0),IF(WM20&gt;=$WS$27,WN20,0),IF(WP20&gt;=$WS$27,WQ20,0))&gt;0,MAX(IF(AO20&gt;=$AY$27,AP20,0),IF(AR20&gt;=$AY$27,AS20,0),IF(AV20&gt;=$AY$27,AW20,0),IF(BP20&gt;=$BZ$27,BQ20,0),IF(BS20&gt;=$BZ$27,BT20,0),IF(BW20&gt;=$BZ$27,BX20,0),IF(CQ20&gt;=$DA$27,CR20,0),IF(CT20&gt;=$DA$27,CU20,0),IF(CX20&gt;=$DA$27,CY20,0),IF(DX20&gt;=$EK$27,DY20,0),IF(EA20&gt;=$EK$27,EB20,0),IF(EE20&gt;=$EK$27,EF20,0),IF(EH20&gt;=$EK$27,EI20,0),IF(FF20&gt;=$FS$27,FG20,0),IF(FI20&gt;=$FS$27,FJ20,0),IF(FM20&gt;=$FS$27,FN20,0),IF(FP20&gt;=$FS$27,FQ20,0),IF(GN20&gt;=$HA$27,GO20,0),IF(GQ20&gt;=$HA$27,GR20,0),IF(GU20&gt;=$HA$27,GV20,0),IF(GX20&gt;=$HA$27,GY20,0),IF(HV20&gt;=$II$27,HW20,0),IF(HY20&gt;=$II$27,HZ20,0),IF(IC20&gt;=$II$27,ID20,0),IF(IF20&gt;=$II$27,IG20,0),IF(JD20&gt;=$JQ$27,JE20,0),IF(JG20&gt;=$JQ$27,JH20,0),IF(JK20&gt;=$JQ$27,JL20,0),IF(JN20&gt;=$JQ$27,JO20,0),IF(KL20&gt;=$KY$27,KM20,0),IF(KO20&gt;=$KY$27,KP20,0),IF(KS20&gt;=$KY$27,KT20,0),IF(KV20&gt;=$KY$27,KW20,0),IF(LT20&gt;=$MG$27,LU20,0),IF(LW20&gt;=$MG$27,LX20,0),IF(MA20&gt;=$MG$27,MB20,0),IF(MD20&gt;=$MG$27,ME20,0),IF(NB20&gt;=$NO$27,NC20,0),IF(NE20&gt;=$NO$27,NF20,0),IF(NI20&gt;=$NO$27,NJ20,0),IF(NL20&gt;=$NO$27,NM20,0),IF(OJ20&gt;=$OW$27,OK20,0),IF(OM20&gt;=$OW$27,ON20,0),IF(OQ20&gt;=$OW$27,OR20,0),IF(OT20&gt;=$OW$27,OU20,0),IF(PR20&gt;=$QE$27,PS20,0),IF(PU20&gt;=$QE$27,PV20,0),IF(PY20&gt;=$QE$27,PZ20,0),IF(QB20&gt;=$QE$27,QC20,0),IF(QZ20&gt;=$RM$27,RA20,0),IF(RC20&gt;=$RM$27,RD20,0),IF(RG20&gt;=$RM$27,RH20,0),IF(RJ20&gt;=$RM$27,RK20,0),IF(SH20&gt;=$SU$27,SI20,0),IF(SK20&gt;=$SU$27,SL20,0),IF(SO20&gt;=$SU$27,SP20,0),IF(SR20&gt;=$SU$27,SS20,0),IF(TP20&gt;=$UC$27,TQ20,0),IF(TS20&gt;=$UC$27,TT20,0),IF(TW20&gt;=$UC$27,TX20,0),IF(TZ20&gt;=$UC$27,UA20,0),IF(UX20&gt;=$VK$27,UY20,0),IF(VA20&gt;=$VK$27,VB20,0),IF(VE20&gt;=$VK$27,VF20,0),IF(VH20&gt;=$VK$27,VI20,0),IF(WF20&gt;=$WS$27,WG20,0),IF(WI20&gt;=$WS$27,WJ20,0),IF(WM20&gt;=$WS$27,WN20,0),IF(WP20&gt;=$WS$27,WQ20,0)),0)</f>
        <v>0</v>
      </c>
      <c r="U20" s="8" t="str">
        <f>IF(T20=0,"",IF(OR(T20=CR20,T20=CU20,T20=CY20),$CA$1,IF(OR(T20=BQ20,T20=BT20,T20=BX20),$AZ$1,IF(OR(T20=AP20,T20=AS20,T20=AW20),$Y$1,IF(OR(T20=WG20,T20=WJ20,T20=WN20,T20=WQ20),$VL$1,IF(OR(T20=UY20,T20=VB20,T20=VF20,T20=VI20),$UD$1,IF(OR(T20=TQ20,T20=TT20,T20=TX20,T20=UA20),$SV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)))</f>
        <v/>
      </c>
      <c r="V20" s="8">
        <f>IF(MAX(DB20,DC20)&gt;0,MAX(DB20,DC20),"")</f>
        <v>42.36</v>
      </c>
      <c r="W20" s="11" t="str">
        <f>IF(V20="","",IF(V20=DB20,"("&amp;DB$2&amp;")",IF(V20=DC20,"("&amp;DC$2&amp;")")))</f>
        <v>(Prelim)</v>
      </c>
      <c r="X20" s="8" t="str">
        <f>IF(V20="","",IF(V20=DB20,IF(V20+IF(N20="",0,N20)=WL20,$VL$1,IF(V20+IF(N20="",0,N20)=VD20,$UD$1,IF(V20+IF(N20="",0,N20)=TV20,$SV$1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))),IF(V20=DC20,IF(V20+IF(P20="",0,P20)=WO20,$VL$1,IF(V20+IF(P20="",0,P20)=VG20,$UD$1,IF(V20+IF(P20="",0,P20)=TY20,$SV$1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WR20,$VL$1,IF(V20+IF(P20="",0,P20)=VJ20,$UD$1,IF(V20+IF(P20="",0,P20)=UB20,$SV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))))))</f>
        <v>2024 Pan Am Club Championships (May 19)</v>
      </c>
      <c r="Y20" s="22">
        <v>1.5</v>
      </c>
      <c r="Z20" s="22">
        <v>0.8</v>
      </c>
      <c r="AA20" s="22">
        <v>2</v>
      </c>
      <c r="AB20" s="22">
        <v>1.64</v>
      </c>
      <c r="AC20" s="22">
        <v>0</v>
      </c>
      <c r="AD20" s="22">
        <v>14.8</v>
      </c>
      <c r="AE20" s="22">
        <v>8.9</v>
      </c>
      <c r="AF20" s="22">
        <v>14.4</v>
      </c>
      <c r="AG20" s="22">
        <v>14.94</v>
      </c>
      <c r="AH20" s="22">
        <v>0</v>
      </c>
      <c r="AI20" s="22">
        <v>8.9</v>
      </c>
      <c r="AJ20" s="22">
        <v>5.0999999999999996</v>
      </c>
      <c r="AK20" s="22">
        <v>5.4</v>
      </c>
      <c r="AL20" s="22">
        <v>8.92</v>
      </c>
      <c r="AM20" s="22">
        <v>0</v>
      </c>
      <c r="AN20" s="27"/>
      <c r="AO20" s="38">
        <f>IF(AA20&gt;0,AA20,"")</f>
        <v>2</v>
      </c>
      <c r="AP20" s="38">
        <f>IF(AB20&gt;0,AB20,"")</f>
        <v>1.64</v>
      </c>
      <c r="AQ20" s="40">
        <f>IF(SUM(Y20:AB20)-AC20&gt;0,SUM(Y20:AB20)-AC20,"")</f>
        <v>5.9399999999999995</v>
      </c>
      <c r="AR20" s="40">
        <f>IF(AF20&gt;0,AF20,"")</f>
        <v>14.4</v>
      </c>
      <c r="AS20" s="40">
        <f>IF(AG20&gt;0,AG20,"")</f>
        <v>14.94</v>
      </c>
      <c r="AT20" s="40">
        <f>IF(SUM(AD20:AG20)-AH20&gt;0,SUM(AD20:AG20)-AH20,"")</f>
        <v>53.04</v>
      </c>
      <c r="AU20" s="40">
        <f>IF(AQ20="","",MAX(AQ20,AT20))</f>
        <v>53.04</v>
      </c>
      <c r="AV20" s="40">
        <f>IF(AK20&gt;0,AK20,"")</f>
        <v>5.4</v>
      </c>
      <c r="AW20" s="40">
        <f>IF(AL20&gt;0,AL20,"")</f>
        <v>8.92</v>
      </c>
      <c r="AX20" s="40">
        <f>IF(SUM(AI20:AL20)-AM20&gt;0,SUM(AI20:AL20)-AM20,"")</f>
        <v>28.32</v>
      </c>
      <c r="AY20" s="40">
        <f>IF(SUM(AU20,AX20)&gt;0,SUM(AU20,AX20),"")</f>
        <v>81.36</v>
      </c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8"/>
      <c r="BP20" s="39" t="str">
        <f>IF(BB20&gt;0,BB20,"")</f>
        <v/>
      </c>
      <c r="BQ20" s="39" t="str">
        <f>IF(BC20&gt;0,BC20,"")</f>
        <v/>
      </c>
      <c r="BR20" s="11" t="str">
        <f>IF(SUM(AZ20:BC20)-BD20&gt;0,SUM(AZ20:BC20)-BD20,"")</f>
        <v/>
      </c>
      <c r="BS20" s="11" t="str">
        <f>IF(BG20&gt;0,BG20,"")</f>
        <v/>
      </c>
      <c r="BT20" s="11" t="str">
        <f>IF(BH20&gt;0,BH20,"")</f>
        <v/>
      </c>
      <c r="BU20" s="11" t="str">
        <f>IF(SUM(BE20:BH20)-BI20&gt;0,SUM(BE20:BH20)-BI20,"")</f>
        <v/>
      </c>
      <c r="BV20" s="11" t="str">
        <f>IF(BR20="","",MAX(BR20,BU20))</f>
        <v/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 t="str">
        <f>IF(SUM(BV20,BY20)&gt;0,SUM(BV20,BY20),"")</f>
        <v/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1">
        <f>IF(MAX(ED20,FL20,GT20,IB20,JJ20,KR20,LZ20,NH20,OP20,PX20,RF20,SN20,TV20,VD20,WL20)-IF(N20="",0,N20)&gt;0.001,MAX(ED20,FL20,GT20,IB20,JJ20,KR20,LZ20,NH20,OP20,PX20,RF20,SN20,TV20,VD20,WL20)-IF(N20="",0,N20),"")</f>
        <v>42.36</v>
      </c>
      <c r="DC20" s="51" t="str">
        <f>IF(MAX(EG20,EJ20,FO20,FR20,GW20,GZ20,IE20,IH20,JM20,JP20,KU20,KX20,MC20,MF20,NK20,NN20,OS20,OV20,QA20,QD20,RI20,RL20,SQ20,ST20,TY20,UB20,VG20,VJ20,WO20,WR20)-IF(P20="",0,P20)&gt;0.001,MAX(EG20,EJ20,FO20,FR20,GW20,GZ20,IE20,IH20,JM20,JP20,KU20,KX20,MC20,MF20,NK20,NN20,OS20,OV20,QA20,QD20,RI20,RL20,SQ20,ST20,TY20,UB20,VG20,VJ20,WO20,WR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>
        <v>11.4</v>
      </c>
      <c r="IK20" s="17">
        <v>6.9</v>
      </c>
      <c r="IL20" s="17">
        <v>11.7</v>
      </c>
      <c r="IM20" s="17">
        <v>12.36</v>
      </c>
      <c r="IN20" s="17">
        <v>0</v>
      </c>
      <c r="IO20" s="17">
        <v>8.8000000000000007</v>
      </c>
      <c r="IP20" s="17">
        <v>5.3</v>
      </c>
      <c r="IQ20" s="17">
        <v>7.3</v>
      </c>
      <c r="IR20" s="17">
        <v>9.57</v>
      </c>
      <c r="IS20" s="17">
        <v>0</v>
      </c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>
        <f>IF(IL20&gt;0,IL20,"")</f>
        <v>11.7</v>
      </c>
      <c r="JE20" s="40">
        <f>IF(IM20&gt;0,IM20,"")</f>
        <v>12.36</v>
      </c>
      <c r="JF20" s="40">
        <f>IF(SUM(IJ20:IM20)-IN20&gt;0,SUM(IJ20:IM20)-IN20,"")</f>
        <v>42.36</v>
      </c>
      <c r="JG20" s="40">
        <f>IF(IQ20&gt;0,IQ20,"")</f>
        <v>7.3</v>
      </c>
      <c r="JH20" s="40">
        <f>IF(IR20&gt;0,IR20,"")</f>
        <v>9.57</v>
      </c>
      <c r="JI20" s="40">
        <f>IF(SUM(IO20:IR20)-IS20&gt;0,SUM(IO20:IR20)-IS20,"")</f>
        <v>30.970000000000002</v>
      </c>
      <c r="JJ20" s="40">
        <f>IF(MAX(JF20,JI20)&gt;0,MAX(JF20,JI20),"")</f>
        <v>42.36</v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>
        <f>IF(SUM(JJ20,JM20,JP20)&gt;0,SUM(JJ20,JM20,JP20),"")</f>
        <v>42.36</v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40" t="str">
        <f>IF(SX20&gt;0,SX20,"")</f>
        <v/>
      </c>
      <c r="TQ20" s="40" t="str">
        <f>IF(SY20&gt;0,SY20,"")</f>
        <v/>
      </c>
      <c r="TR20" s="40" t="str">
        <f>IF(SUM(SV20:SY20)-SZ20&gt;0,SUM(SV20:SY20)-SZ20,"")</f>
        <v/>
      </c>
      <c r="TS20" s="40" t="str">
        <f>IF(TC20&gt;0,TC20,"")</f>
        <v/>
      </c>
      <c r="TT20" s="40" t="str">
        <f>IF(TD20&gt;0,TD20,"")</f>
        <v/>
      </c>
      <c r="TU20" s="40" t="str">
        <f>IF(SUM(TA20:TD20)-TE20&gt;0,SUM(TA20:TD20)-TE20,"")</f>
        <v/>
      </c>
      <c r="TV20" s="40" t="str">
        <f>IF(MAX(TR20,TU20)&gt;0,MAX(TR20,TU20),"")</f>
        <v/>
      </c>
      <c r="TW20" s="40" t="str">
        <f>IF(TH20&gt;0,TH20,"")</f>
        <v/>
      </c>
      <c r="TX20" s="40" t="str">
        <f>IF(TI20&gt;0,TI20,"")</f>
        <v/>
      </c>
      <c r="TY20" s="40" t="str">
        <f>IF(SUM(TF20:TI20)-TJ20&gt;0,SUM(TF20:TI20)-TJ20,"")</f>
        <v/>
      </c>
      <c r="TZ20" s="40" t="str">
        <f>IF(TM20&gt;0,TM20,"")</f>
        <v/>
      </c>
      <c r="UA20" s="40" t="str">
        <f>IF(TN20&gt;0,TN20,"")</f>
        <v/>
      </c>
      <c r="UB20" s="40" t="str">
        <f>IF(SUM(TK20:TN20)-TO20&gt;0,SUM(TK20:TN20)-TO20,"")</f>
        <v/>
      </c>
      <c r="UC20" s="40" t="str">
        <f>IF(SUM(TV20,TY20,UB20)&gt;0,SUM(TV20,TY20,UB20),"")</f>
        <v/>
      </c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1" t="str">
        <f>IF(UF20&gt;0,UF20,"")</f>
        <v/>
      </c>
      <c r="UY20" s="11" t="str">
        <f>IF(UG20&gt;0,UG20,"")</f>
        <v/>
      </c>
      <c r="UZ20" s="11" t="str">
        <f>IF(SUM(UD20:UG20)-UH20&gt;0,SUM(UD20:UG20)-UH20,"")</f>
        <v/>
      </c>
      <c r="VA20" s="11" t="str">
        <f>IF(UK20&gt;0,UK20,"")</f>
        <v/>
      </c>
      <c r="VB20" s="11" t="str">
        <f>IF(UL20&gt;0,UL20,"")</f>
        <v/>
      </c>
      <c r="VC20" s="11" t="str">
        <f>IF(SUM(UI20:UL20)-UM20&gt;0,SUM(UI20:UL20)-UM20,"")</f>
        <v/>
      </c>
      <c r="VD20" s="11" t="str">
        <f>IF(MAX(UZ20,VC20)&gt;0,MAX(UZ20,VC20),"")</f>
        <v/>
      </c>
      <c r="VE20" s="11" t="str">
        <f>IF(UP20&gt;0,UP20,"")</f>
        <v/>
      </c>
      <c r="VF20" s="11" t="str">
        <f>IF(UQ20&gt;0,UQ20,"")</f>
        <v/>
      </c>
      <c r="VG20" s="11" t="str">
        <f>IF(SUM(UN20:UQ20)-UR20&gt;0,SUM(UN20:UQ20)-UR20,"")</f>
        <v/>
      </c>
      <c r="VH20" s="11" t="str">
        <f>IF(UU20&gt;0,UU20,"")</f>
        <v/>
      </c>
      <c r="VI20" s="11" t="str">
        <f>IF(UV20&gt;0,UV20,"")</f>
        <v/>
      </c>
      <c r="VJ20" s="11" t="str">
        <f>IF(SUM(US20:UV20)-UW20&gt;0,SUM(US20:UV20)-UW20,"")</f>
        <v/>
      </c>
      <c r="VK20" s="11" t="str">
        <f>IF(SUM(VD20,VG20,VJ20)&gt;0,SUM(VD20,VG20,VJ20),"")</f>
        <v/>
      </c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40" t="str">
        <f>IF(VN20&gt;0,VN20,"")</f>
        <v/>
      </c>
      <c r="WG20" s="40" t="str">
        <f>IF(VO20&gt;0,VO20,"")</f>
        <v/>
      </c>
      <c r="WH20" s="40" t="str">
        <f>IF(SUM(VL20:VO20)-VP20&gt;0,SUM(VL20:VO20)-VP20,"")</f>
        <v/>
      </c>
      <c r="WI20" s="40" t="str">
        <f>IF(VS20&gt;0,VS20,"")</f>
        <v/>
      </c>
      <c r="WJ20" s="40" t="str">
        <f>IF(VT20&gt;0,VT20,"")</f>
        <v/>
      </c>
      <c r="WK20" s="40" t="str">
        <f>IF(SUM(VQ20:VT20)-VU20&gt;0,SUM(VQ20:VT20)-VU20,"")</f>
        <v/>
      </c>
      <c r="WL20" s="40" t="str">
        <f>IF(MAX(WH20,WK20)&gt;0,MAX(WH20,WK20),"")</f>
        <v/>
      </c>
      <c r="WM20" s="40" t="str">
        <f>IF(VX20&gt;0,VX20,"")</f>
        <v/>
      </c>
      <c r="WN20" s="40" t="str">
        <f>IF(VY20&gt;0,VY20,"")</f>
        <v/>
      </c>
      <c r="WO20" s="40" t="str">
        <f>IF(SUM(VV20:VY20)-VZ20&gt;0,SUM(VV20:VY20)-VZ20,"")</f>
        <v/>
      </c>
      <c r="WP20" s="40" t="str">
        <f>IF(WC20&gt;0,WC20,"")</f>
        <v/>
      </c>
      <c r="WQ20" s="40" t="str">
        <f>IF(WD20&gt;0,WD20,"")</f>
        <v/>
      </c>
      <c r="WR20" s="40" t="str">
        <f>IF(SUM(WA20:WD20)-WE20&gt;0,SUM(WA20:WD20)-WE20,"")</f>
        <v/>
      </c>
      <c r="WS20" s="40" t="str">
        <f>IF(SUM(WL20,WO20,WR20)&gt;0,SUM(WL20,WO20,WR20),"")</f>
        <v/>
      </c>
      <c r="WT20" s="26">
        <f>IF($CP20="P",CA20,(CA20+AZ20)/2)</f>
        <v>0</v>
      </c>
      <c r="WU20" s="26">
        <f>IF($CP20="P",CB20,(CB20+BA20)/2)</f>
        <v>0</v>
      </c>
      <c r="WV20" s="26">
        <f>IF($CP20="P",CC20,(CC20+BB20)/2)</f>
        <v>0</v>
      </c>
      <c r="WW20" s="26">
        <f>IF($CP20="P",CD20,(CD20+BC20)/2)</f>
        <v>0</v>
      </c>
      <c r="WX20" s="26">
        <f>IF($CP20="P",CE20,(CE20+BD20)/2)</f>
        <v>0</v>
      </c>
      <c r="WY20" s="26">
        <f>IF($CP20="P",CF20,(CF20+BE20)/2)</f>
        <v>0</v>
      </c>
      <c r="WZ20" s="26">
        <f>IF($CP20="P",CG20,(CG20+BF20)/2)</f>
        <v>0</v>
      </c>
      <c r="XA20" s="26">
        <f>IF($CP20="P",CH20,(CH20+BG20)/2)</f>
        <v>0</v>
      </c>
      <c r="XB20" s="26">
        <f>IF($CP20="P",CI20,(CI20+BH20)/2)</f>
        <v>0</v>
      </c>
      <c r="XC20" s="26">
        <f>IF($CP20="P",CJ20,(CJ20+BI20)/2)</f>
        <v>0</v>
      </c>
      <c r="XD20" s="26">
        <f>IF($CP20="P",CK20,(CK20+BJ20)/2)</f>
        <v>0</v>
      </c>
      <c r="XE20" s="26">
        <f>IF($CP20="P",CL20,(CL20+BK20)/2)</f>
        <v>0</v>
      </c>
      <c r="XF20" s="26">
        <f>IF($CP20="P",CM20,(CM20+BL20)/2)</f>
        <v>0</v>
      </c>
      <c r="XG20" s="26">
        <f>IF($CP20="P",CN20,(CN20+BM20)/2)</f>
        <v>0</v>
      </c>
      <c r="XH20" s="26">
        <f>IF($CP20="P",CO20,(CO20+BN20)/2)</f>
        <v>0</v>
      </c>
      <c r="XI20" s="28" t="s">
        <v>53</v>
      </c>
      <c r="XJ20" s="11" t="str">
        <f>IF(WV20&gt;0,WV20,"")</f>
        <v/>
      </c>
      <c r="XK20" s="11" t="str">
        <f>IF(WW20&gt;0,WW20,"")</f>
        <v/>
      </c>
      <c r="XL20" s="11" t="str">
        <f>IF(SUM(WT20:WW20)-WX20&gt;0,SUM(WT20:WW20)-WX20,"")</f>
        <v/>
      </c>
      <c r="XM20" s="11" t="str">
        <f>IF(XA20&gt;0,XA20,"")</f>
        <v/>
      </c>
      <c r="XN20" s="11" t="str">
        <f>IF(XB20&gt;0,XB20,"")</f>
        <v/>
      </c>
      <c r="XO20" s="11" t="str">
        <f>IF(SUM(WY20:XB20)-XC20&gt;0,SUM(WY20:XB20)-XC20,"")</f>
        <v/>
      </c>
      <c r="XP20" s="11" t="str">
        <f>IF(MAX(XL20,XO20)&gt;0,MAX(XL20,XO20),"")</f>
        <v/>
      </c>
      <c r="XQ20" s="11" t="str">
        <f>IF(XF20&gt;0,XF20,"")</f>
        <v/>
      </c>
      <c r="XR20" s="11" t="str">
        <f>IF(XG20&gt;0,XG20,"")</f>
        <v/>
      </c>
      <c r="XS20" s="11" t="str">
        <f>IF(SUM(XD20:XG20)-XH20&gt;0,SUM(XD20:XG20)-XH20,"")</f>
        <v/>
      </c>
      <c r="XT20" s="11" t="str">
        <f>IF(SUM(XP20,XS20)&gt;0,SUM(XP20,XS20),"")</f>
        <v/>
      </c>
    </row>
    <row r="21" spans="1:644" x14ac:dyDescent="0.2">
      <c r="A21" s="4" t="str" cm="1">
        <f t="array" ref="A21">IF(AND(H21&lt;&gt;"",H21&lt;&gt;"No DD"),SUMPRODUCT((H$4:H$25&lt;&gt;"")*(H$4:H$25&lt;&gt;"No DD")*(E$4:E$25&gt;E21))+1,IF(H21="No DD",SUMPRODUCT((H$4:H$25="No DD")*(E$4:E$25&gt;E21))+1+SUMPRODUCT((H$4:H$25&lt;&gt;"")*(H$4:H$25&lt;&gt;"No DD")),""))</f>
        <v/>
      </c>
      <c r="B21" s="5" t="s">
        <v>196</v>
      </c>
      <c r="C21" s="4" t="s">
        <v>6</v>
      </c>
      <c r="D21" s="4">
        <v>1998</v>
      </c>
      <c r="E21" s="9">
        <f>SUM(J21:V21)+SUM(J21:T21)*0.0000001+SUM(J21)*0.0000000000001</f>
        <v>143.87001438700506</v>
      </c>
      <c r="F21" s="3" t="str">
        <f>IF(OR(AND(AO21&gt;=AY$27,AO21&lt;&gt;"",AQ21&gt;=AY$31,AQ21&lt;&gt;"",AN21=""),AND(AR21&gt;=AY$27,AR21&lt;&gt;"",AT21&gt;=AY$31,AT21&lt;&gt;"",AN21=""),AND(AV21&gt;=AY$27,AV21&lt;&gt;"",AX21&gt;=AY$31,AX21&lt;&gt;"",AN21=""),AND(BP21&gt;=BZ$27,BP21&lt;&gt;"",BR21&gt;=BZ$31,BR21&lt;&gt;"",BO21=""),AND(BS21&gt;=BZ$27,BS21&lt;&gt;"",BU21&gt;=BZ$31,BU21&lt;&gt;"",BO21=""),AND(BW21&gt;=BZ$27,BW21&lt;&gt;"",BY21&gt;=BZ$31,BY21&lt;&gt;"",BO21=""),AND(CQ21&gt;=DA$27,CQ21&lt;&gt;"",CS21&gt;=DA$31,CS21&lt;&gt;"",CP21=""),AND(CT21&gt;=DA$27,CT21&lt;&gt;"",CV21&gt;=DA$31,CV21&lt;&gt;"",CP21=""),AND(CX21&gt;=DA$27,CX21&lt;&gt;"",CZ21&gt;=DA$31,CZ21&lt;&gt;"",CP21=""),AND(DX21&gt;=EK$27,DX21&lt;&gt;"",DZ21&gt;=EK$31,DZ21&lt;&gt;""),AND(EA21&gt;=EK$27,EA21&lt;&gt;"",EC21&gt;=EK$31,EC21&lt;&gt;""),AND(EE21&gt;=EK$27,EE21&lt;&gt;"",EG21&gt;=EK$31,EG21&lt;&gt;""),AND(EH21&gt;=EK$27,EH21&lt;&gt;"",EJ21&gt;=EK$31,EJ21&lt;&gt;""),AND(FF21&gt;=FS$27,FF21&lt;&gt;"",FH21&gt;=FS$31,FH21&lt;&gt;""),AND(FI21&gt;=FS$27,FI21&lt;&gt;"",FK21&gt;=FS$31,FK21&lt;&gt;""),AND(FM21&gt;=FS$27,FM21&lt;&gt;"",FO21&gt;=FS$31,FO21&lt;&gt;""),AND(FP21&gt;=FS$27,FP21&lt;&gt;"",FR21&gt;=FS$31,FR21&lt;&gt;""),AND(GN21&gt;=HA$27,GN21&lt;&gt;"",GP21&gt;=HA$31,GP21&lt;&gt;""),AND(GQ21&gt;=HA$27,GQ21&lt;&gt;"",GS21&gt;=HA$31,GS21&lt;&gt;""),AND(GU21&gt;=HA$27,GU21&lt;&gt;"",GW21&gt;=HA$31,GW21&lt;&gt;""),AND(GX21&gt;=HA$27,GX21&lt;&gt;"",GZ21&gt;=HA$31,GZ21&lt;&gt;""),AND(HV21&gt;=II$27,HV21&lt;&gt;"",HX21&gt;=II$31,HX21&lt;&gt;""),AND(HY21&gt;=II$27,HY21&lt;&gt;"",IA21&gt;=II$31,IA21&lt;&gt;""),AND(IC21&gt;=II$27,IC21&lt;&gt;"",IE21&gt;=II$31,IE21&lt;&gt;""),AND(IF21&gt;=II$27,IF21&lt;&gt;"",IH21&gt;=II$31,IH21&lt;&gt;""),AND(JD21&gt;=JQ$27,JD21&lt;&gt;"",JF21&gt;=JQ$31,JF21&lt;&gt;""),AND(JG21&gt;=JQ$27,JG21&lt;&gt;"",JI21&gt;=JQ$31,JI21&lt;&gt;""),AND(JK21&gt;=JQ$27,JK21&lt;&gt;"",JM21&gt;=JQ$31,JM21&lt;&gt;""),AND(JN21&gt;=JQ$27,JN21&lt;&gt;"",JP21&gt;=JQ$31,JP21&lt;&gt;""),AND(KL21&gt;=KY$27,KL21&lt;&gt;"",KN21&gt;=KY$31,KN21&lt;&gt;""),AND(KO21&gt;=KY$27,KO21&lt;&gt;"",KQ21&gt;=KY$31,KQ21&lt;&gt;""),AND(KS21&gt;=KY$27,KS21&lt;&gt;"",KU21&gt;=KY$31,KU21&lt;&gt;""),AND(KV21&gt;=KY$27,KV21&lt;&gt;"",KX21&gt;=KY$31,KX21&lt;&gt;""),AND(LT21&gt;=MG$27,LT21&lt;&gt;"",LV21&gt;=MG$31,LV21&lt;&gt;""),AND(LW21&gt;=MG$27,LW21&lt;&gt;"",LY21&gt;=MG$31,LY21&lt;&gt;""),AND(MA21&gt;=MG$27,MA21&lt;&gt;"",MC21&gt;=MG$31,MC21&lt;&gt;""),AND(MD21&gt;=MG$27,MD21&lt;&gt;"",MF21&gt;=MG$31,MF21&lt;&gt;""),AND(NB21&gt;=NO$27,NB21&lt;&gt;"",ND21&gt;=NO$31,ND21&lt;&gt;""),AND(NE21&gt;=NO$27,NE21&lt;&gt;"",NG21&gt;=NO$31,NG21&lt;&gt;""),AND(NI21&gt;=NO$27,NI21&lt;&gt;"",NK21&gt;=NO$31,NK21&lt;&gt;""),AND(NL21&gt;=NO$27,NL21&lt;&gt;"",NN21&gt;=NO$31,NN21&lt;&gt;""),AND(OJ21&gt;=OW$27,OJ21&lt;&gt;"",OL21&gt;=OW$31,OL21&lt;&gt;""),AND(OM21&gt;=OW$27,OM21&lt;&gt;"",OO21&gt;=OW$31,OO21&lt;&gt;""),AND(OQ21&gt;=OW$27,OQ21&lt;&gt;"",OS21&gt;=OW$31,OS21&lt;&gt;""),AND(OT21&gt;=OW$27,OT21&lt;&gt;"",OV21&gt;=OW$31,OV21&lt;&gt;""),AND(PR21&gt;=QE$27,PR21&lt;&gt;"",PT21&gt;=QE$31,PT21&lt;&gt;""),AND(PU21&gt;=QE$27,PU21&lt;&gt;"",PW21&gt;=QE$31,PW21&lt;&gt;""),AND(PY21&gt;=QE$27,PY21&lt;&gt;"",QA21&gt;=QE$31,QA21&lt;&gt;""),AND(QB21&gt;=QE$27,QB21&lt;&gt;"",QD21&gt;=QE$31,QD21&lt;&gt;""),AND(QZ21&gt;=RM$27,QZ21&lt;&gt;"",RB21&gt;=RM$31,RB21&lt;&gt;""),AND(RC21&gt;=RM$27,RC21&lt;&gt;"",RE21&gt;=RM$31,RE21&lt;&gt;""),AND(RG21&gt;=RM$27,RG21&lt;&gt;"",RI21&gt;=RM$31,RI21&lt;&gt;""),AND(RJ21&gt;=RM$27,RJ21&lt;&gt;"",RL21&gt;=RM$31,RL21&lt;&gt;""),AND(SH21&gt;=SU$27,SH21&lt;&gt;"",SJ21&gt;=SU$31,SJ21&lt;&gt;""),AND(SK21&gt;=SU$27,SK21&lt;&gt;"",SM21&gt;=SU$31,SM21&lt;&gt;""),AND(SO21&gt;=SU$27,SO21&lt;&gt;"",SQ21&gt;=SU$31,SQ21&lt;&gt;""),AND(SR21&gt;=SU$27,SR21&lt;&gt;"",ST21&gt;=SU$31,ST21&lt;&gt;""),AND(TP21&gt;=UC$27,TP21&lt;&gt;"",TR21&gt;=UC$31,TR21&lt;&gt;""),AND(TS21&gt;=UC$27,TS21&lt;&gt;"",TU21&gt;=UC$31,TU21&lt;&gt;""),AND(TW21&gt;=UC$27,TW21&lt;&gt;"",TY21&gt;=UC$31,TYY21&lt;&gt;""),AND(TZ21&gt;=UC$27,TZ21&lt;&gt;"",UB21&gt;=UC$31,UB21&lt;&gt;""),AND(UX21&gt;=VK$27,UX21&lt;&gt;"",UZ21&gt;=VK$31,UZ21&lt;&gt;""),AND(VA21&gt;=VK$27,VA21&lt;&gt;"",VC21&gt;=VK$31,VC21&lt;&gt;""),AND(VE21&gt;=VK$27,VE21&lt;&gt;"",VG21&gt;=VK$31,VG21&lt;&gt;""),AND(VH21&gt;=VK$27,VH21&lt;&gt;"",VJ21&gt;=VK$31,VJ21&lt;&gt;""),AND(WF21&gt;=WS$27,WF21&lt;&gt;"",WH21&gt;=WS$31,WH21&lt;&gt;""),AND(WI21&gt;=WS$27,WI21&lt;&gt;"",WK21&gt;=WS$31,WK21&lt;&gt;""),AND(WM21&gt;=WS$27,WM21&lt;&gt;"",WO21&gt;=WS$31,WO21&lt;&gt;""),AND(WP21&gt;=WS$27,WP21&lt;&gt;"",WR21&gt;=WS$31,WR21&lt;&gt;"")),"P","")</f>
        <v/>
      </c>
      <c r="G21" s="3" t="str">
        <f>IF(OR(AND(AQ21&gt;=AY$31,AQ21&lt;&gt;"",AN21=""),AND(AT21&gt;=AY$31,AT21&lt;&gt;"",AN21=""),AND(AX21&gt;=AY$31,AX21&lt;&gt;"",AN21=""),AND(BR21&gt;=BZ$31,BR21&lt;&gt;"",BO21=""),AND(BU21&gt;=BZ$31,BU21&lt;&gt;"",BO21=""),AND(BY21&gt;=BZ$31,BY21&lt;&gt;"",BO21=""),AND(CS21&gt;=DA$31,CS21&lt;&gt;"",CP21=""),AND(CV21&gt;=DA$31,CV21&lt;&gt;"",CP21=""),AND(CZ21&gt;=DA$31,CZ21&lt;&gt;"",CP21=""),AND(DZ21&gt;=EK$31,DZ21&lt;&gt;""),AND(EC21&gt;=EK$31,EC21&lt;&gt;""),AND(EG21&gt;=EK$31,EG21&lt;&gt;""),AND(EJ21&gt;=EK$31,EJ21&lt;&gt;""),AND(FH21&gt;=FS$31,FH21&lt;&gt;""),AND(FK21&gt;=FS$31,FK21&lt;&gt;""),AND(FO21&gt;=FS$31,FO21&lt;&gt;""),AND(FR21&gt;=FS$31,FR21&lt;&gt;""),AND(GP21&gt;=HA$31,GP21&lt;&gt;""),AND(GS21&gt;=HA$31,GS21&lt;&gt;""),AND(GW21&gt;=HA$31,GW21&lt;&gt;""),AND(GZ21&gt;=HA$31,GZ21&lt;&gt;""),AND(HX21&gt;=II$31,HX21&lt;&gt;""),AND(IA21&gt;=II$31,IA21&lt;&gt;""),AND(IE21&gt;=II$31,IE21&lt;&gt;""),AND(IH21&gt;=II$31,IH21&lt;&gt;""),AND(JF21&gt;=JQ$31,JF21&lt;&gt;""),AND(JI21&gt;=JQ$31,JI21&lt;&gt;""),AND(JM21&gt;=JQ$31,JM21&lt;&gt;""),AND(JP21&gt;=JQ$31,JP21&lt;&gt;""),AND(KN21&gt;=KY$31,KN21&lt;&gt;""),AND(KQ21&gt;=KY$31,KQ21&lt;&gt;""),AND(KU21&gt;=KY$31,KU21&lt;&gt;""),AND(KX21&gt;=KY$31,KX21&lt;&gt;""),AND(LV21&gt;=MG$31,LV21&lt;&gt;""),AND(LY21&gt;=MG$31,LY21&lt;&gt;""),AND(MC21&gt;=MG$31,MC21&lt;&gt;""),AND(MF21&gt;=MG$31,MF21&lt;&gt;""),AND(ND21&gt;=NO$31,ND21&lt;&gt;""),AND(NG21&gt;=NO$31,NG21&lt;&gt;""),AND(NK21&gt;=NO$31,NK21&lt;&gt;""),AND(NN21&gt;=NO$31,NN21&lt;&gt;""),AND(OL21&gt;=OW$31,OL21&lt;&gt;""),AND(OO21&gt;=OW$31,OO21&lt;&gt;""),AND(OS21&gt;=OW$31,OS21&lt;&gt;""),AND(OV21&gt;=OW$31,OV21&lt;&gt;""),AND(PT21&gt;=QE$31,PT21&lt;&gt;""),AND(PW21&gt;=QE$31,PW21&lt;&gt;""),AND(QA21&gt;=QE$31,QA21&lt;&gt;""),AND(QD21&gt;=QE$31,QD21&lt;&gt;""),AND(RB21&gt;=RM$31,RB21&lt;&gt;""),AND(RE21&gt;=RM$31,RE21&lt;&gt;""),AND(RI21&gt;=RM$31,RI21&lt;&gt;""),AND(RL21&gt;=RM$31,RL21&lt;&gt;""),AND(SJ21&gt;=SU$31,SJ21&lt;&gt;""),AND(SM21&gt;=SU$31,SM21&lt;&gt;""),AND(SQ21&gt;=SU$31,SQ21&lt;&gt;""),AND(ST21&gt;=SU$31,ST21&lt;&gt;""),AND(TR21&gt;=UC$31,TR21&lt;&gt;""),AND(TU21&gt;=UC$31,TU21&lt;&gt;""),AND(TY21&gt;=UC$31,TYY21&lt;&gt;""),AND(UB21&gt;=UC$31,UB21&lt;&gt;""),AND(UZ21&gt;=VK$31,UZ21&lt;&gt;""),AND(VC21&gt;=VK$31,VC21&lt;&gt;""),AND(VG21&gt;=VK$31,VG21&lt;&gt;""),AND(VJ21&gt;=VK$31,VJ21&lt;&gt;""),AND(WH21&gt;=WS$31,WH21&lt;&gt;""),AND(WK21&gt;=WS$31,WK21&lt;&gt;""),AND(WO21&gt;=WS$31,WO21&lt;&gt;""),AND(WR21&gt;=WS$31,WR21&lt;&gt;"")),"P","")</f>
        <v/>
      </c>
      <c r="H21" s="36" t="str">
        <f>IF(AND(G21="P",F21=""),"No DD",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,AND(TP21&gt;=UC$30,TP21&lt;&gt;"",TR21&gt;=UC$34,TR21&lt;&gt;""),AND(TS21&gt;=UC$30,TS21&lt;&gt;"",TU21&gt;=UC$34,TU21&lt;&gt;""),AND(TW21&gt;=UC$30,TW21&lt;&gt;"",TY21&gt;=UC$354,TYY21&lt;&gt;""),AND(TZ21&gt;=UC$30,TZ21&lt;&gt;"",UB21&gt;=UC$34,UB21&lt;&gt;""),AND(UX21&gt;=VK$30,UX21&lt;&gt;"",UZ21&gt;=VK$34,UZ21&lt;&gt;""),AND(VA21&gt;=VK$30,VA21&lt;&gt;"",VC21&gt;=VK$34,VC21&lt;&gt;""),AND(VE21&gt;=VK$30,VE21&lt;&gt;"",VG21&gt;=VK$34,VG21&lt;&gt;""),AND(VH21&gt;=VK$30,VH21&lt;&gt;"",VJ21&gt;=VK$34,VJ21&lt;&gt;""),AND(WF21&gt;=WS$30,WF21&lt;&gt;"",WH21&gt;=WS$34,WH21&lt;&gt;""),AND(WI21&gt;=WS$30,WI21&lt;&gt;"",WK21&gt;=WS$34,WK21&lt;&gt;""),AND(WM21&gt;=WS$30,WM21&lt;&gt;"",WO21&gt;=WS$34,WO21&lt;&gt;""),AND(WP21&gt;=WS$30,WP21&lt;&gt;"",WR21&gt;=WS$34,WR21&lt;&gt;"")),"Merit",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,AND(TP21&gt;=UC$29,TP21&lt;&gt;"",TR21&gt;=UC$33,TR21&lt;&gt;""),AND(TS21&gt;=UC$29,TS21&lt;&gt;"",TU21&gt;=UC$33,TU21&lt;&gt;""),AND(TW21&gt;=UC$29,TW21&lt;&gt;"",TY21&gt;=UC$33,TYY21&lt;&gt;""),AND(TZ21&gt;=UC$29,TZ21&lt;&gt;"",UB21&gt;=UC$33,UB21&lt;&gt;""),AND(UX21&gt;=VK$29,UX21&lt;&gt;"",UZ21&gt;=VK$33,UZ21&lt;&gt;""),AND(VA21&gt;=VK$29,VA21&lt;&gt;"",VC21&gt;=VK$33,VC21&lt;&gt;""),AND(VE21&gt;=VK$29,VE21&lt;&gt;"",VG21&gt;=VK$33,VG21&lt;&gt;""),AND(VH21&gt;=VK$29,VH21&lt;&gt;"",VJ21&gt;=VK$33,VJ21&lt;&gt;""),AND(WF21&gt;=WS$29,WF21&lt;&gt;"",WH21&gt;=WS$33,WH21&lt;&gt;""),AND(WI21&gt;=WS$29,WI21&lt;&gt;"",WK21&gt;=WS$33,WK21&lt;&gt;""),AND(WM21&gt;=WS$29,WM21&lt;&gt;"",WO21&gt;=WS$33,WO21&lt;&gt;""),AND(WP21&gt;=WS$29,WP21&lt;&gt;"",WR21&gt;=WS$33,WR21&lt;&gt;"")),"Excellence",IF(I21="P","Worlds Team",IF(F21="P","National Team","")))))</f>
        <v/>
      </c>
      <c r="I21" s="3" t="str">
        <f>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,AND(TP21&gt;=UC$28,TP21&lt;&gt;"",TR21&gt;=UC$32,TR21&lt;&gt;""),AND(TS21&gt;=UC$28,TS21&lt;&gt;"",TU21&gt;=UC$32,TU21&lt;&gt;""),AND(TW21&gt;=UC$28,TW21&lt;&gt;"",TY21&gt;=UC$32,TYY21&lt;&gt;""),AND(TZ21&gt;=UC$28,TZ21&lt;&gt;"",UB21&gt;=UC$32,UB21&lt;&gt;""),AND(UX21&gt;=VK$28,UX21&lt;&gt;"",UZ21&gt;=VK$32,UZ21&lt;&gt;""),AND(VA21&gt;=VK$28,VA21&lt;&gt;"",VC21&gt;=VK$32,VC21&lt;&gt;""),AND(VE21&gt;=VK$28,VE21&lt;&gt;"",VG21&gt;=VK$32,VG21&lt;&gt;""),AND(VH21&gt;=VK$28,VH21&lt;&gt;"",VJ21&gt;=VK$32,VJ21&lt;&gt;""),AND(WF21&gt;=WS$28,WF21&lt;&gt;"",WH21&gt;=WS$32,WH21&lt;&gt;""),AND(WI21&gt;=WS$28,WI21&lt;&gt;"",WK21&gt;=WS$32,WK21&lt;&gt;""),AND(WM21&gt;=WS$28,WM21&lt;&gt;"",WO21&gt;=WS$32,WO21&lt;&gt;""),AND(WP21&gt;=WS$28,WP21&lt;&gt;"",WR21&gt;=WS$32,WR21&lt;&gt;"")),"P","")</f>
        <v/>
      </c>
      <c r="J21" s="8">
        <f>IF(COUNT(AQ21,AT21,BR21,BU21,CS21,CV21)&gt;0,LARGE((AQ21,AT21,BR21,BU21,CS21,CV21),1),0)</f>
        <v>50.43</v>
      </c>
      <c r="K21" s="8" t="str">
        <f>IF(J21="","",IF(OR(J21=CS21,J21=CV21),$CA$1,IF(OR(J21=BR21,J21=BU21),$AZ$1,IF(OR(J21=AQ21,J21=AT21),$Y$1,""))))</f>
        <v>2024 Nationals</v>
      </c>
      <c r="L21" s="8">
        <f>IF(COUNT(AQ21,AT21,BR21,BU21,CS21,CV21)&gt;1,LARGE((AQ21,AT21,BR21,BU21,CS21,CV21),2),0)</f>
        <v>49.53</v>
      </c>
      <c r="M21" s="8" t="str">
        <f>IF(L21="","",IF(OR(L21=CS21,L21=CV21),$CA$1,IF(OR(L21=BR21,L21=BU21),$AZ$1,IF(OR(L21=AQ21,L21=AT21),$Y$1,""))))</f>
        <v>2024 Nationals</v>
      </c>
      <c r="N21" s="8">
        <f>IF(COUNT(AQ21,AT21,BR21,BU21,CS21,CV21)&gt;2,LARGE((AQ21,AT21,BR21,BU21,CS21,CV21),3),0)</f>
        <v>11.48</v>
      </c>
      <c r="O21" s="8" t="str">
        <f>IF(N21="","",IF(OR(N21=CS21,N21=CV21),$CA$1,IF(OR(N21=BR21,N21=BU21),$AZ$1,IF(OR(N21=AQ21,N21=AT21),$Y$1,""))))</f>
        <v>2024 Elite Canada</v>
      </c>
      <c r="P21" s="8">
        <f>IF(MAX(AX21,BY21,CZ21)&gt;0,MAX(AX21,BY21,CZ21),0)</f>
        <v>20.53</v>
      </c>
      <c r="Q21" s="8" t="str">
        <f>IF(P21="","",IF(P21=CZ21,$CA$1,IF(P21=BY21,$AZ$1,IF(P21=AX21,$Y$1,""))))</f>
        <v>2024 Nationals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,0)</f>
        <v>11.9</v>
      </c>
      <c r="S21" s="8" t="str">
        <f>IF(R21=0,"",IF(OR(R21=CQ21,R21=CT21,R21=CX21),$CA$1,IF(OR(R21=BP21,R21=BS21,R21=BW21),$AZ$1,IF(OR(R21=AO21,R21=AR21,R21=AV21),$Y$1,IF(OR(R21=WF21,R21=WI21,R21=WM21,R21=WP21),$VL$1,IF(OR(R21=UX21,R21=VA21,R21=VE21,R21=VH21),$UD$1,IF(OR(R21=TP21,R21=TS21,R21=TW21,R21=TZ21),$SV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)))</f>
        <v>2024 Nationals</v>
      </c>
      <c r="T21" s="8">
        <f>IF(MAX(IF(AO21&gt;=$AY$27,AP21,0),IF(AR21&gt;=$AY$27,AS21,0),IF(AV21&gt;=$AY$27,AW21,0),IF(BP21&gt;=$BZ$27,BQ21,0),IF(BS21&gt;=$BZ$27,BT21,0),IF(BW21&gt;=$BZ$27,BX21,0),IF(CQ21&gt;=$DA$27,CR21,0),IF(CT21&gt;=$DA$27,CU21,0),IF(CX21&gt;=$DA$27,CY21,0),IF(DX21&gt;=$EK$27,DY21,0),IF(EA21&gt;=$EK$27,EB21,0),IF(EE21&gt;=$EK$27,EF21,0),IF(EH21&gt;=$EK$27,EI21,0),IF(FF21&gt;=$FS$27,FG21,0),IF(FI21&gt;=$FS$27,FJ21,0),IF(FM21&gt;=$FS$27,FN21,0),IF(FP21&gt;=$FS$27,FQ21,0),IF(GN21&gt;=$HA$27,GO21,0),IF(GQ21&gt;=$HA$27,GR21,0),IF(GU21&gt;=$HA$27,GV21,0),IF(GX21&gt;=$HA$27,GY21,0),IF(HV21&gt;=$II$27,HW21,0),IF(HY21&gt;=$II$27,HZ21,0),IF(IC21&gt;=$II$27,ID21,0),IF(IF21&gt;=$II$27,IG21,0),IF(JD21&gt;=$JQ$27,JE21,0),IF(JG21&gt;=$JQ$27,JH21,0),IF(JK21&gt;=$JQ$27,JL21,0),IF(JN21&gt;=$JQ$27,JO21,0),IF(KL21&gt;=$KY$27,KM21,0),IF(KO21&gt;=$KY$27,KP21,0),IF(KS21&gt;=$KY$27,KT21,0),IF(KV21&gt;=$KY$27,KW21,0),IF(LT21&gt;=$MG$27,LU21,0),IF(LW21&gt;=$MG$27,LX21,0),IF(MA21&gt;=$MG$27,MB21,0),IF(MD21&gt;=$MG$27,ME21,0),IF(NB21&gt;=$NO$27,NC21,0),IF(NE21&gt;=$NO$27,NF21,0),IF(NI21&gt;=$NO$27,NJ21,0),IF(NL21&gt;=$NO$27,NM21,0),IF(OJ21&gt;=$OW$27,OK21,0),IF(OM21&gt;=$OW$27,ON21,0),IF(OQ21&gt;=$OW$27,OR21,0),IF(OT21&gt;=$OW$27,OU21,0),IF(PR21&gt;=$QE$27,PS21,0),IF(PU21&gt;=$QE$27,PV21,0),IF(PY21&gt;=$QE$27,PZ21,0),IF(QB21&gt;=$QE$27,QC21,0),IF(QZ21&gt;=$RM$27,RA21,0),IF(RC21&gt;=$RM$27,RD21,0),IF(RG21&gt;=$RM$27,RH21,0),IF(RJ21&gt;=$RM$27,RK21,0),IF(SH21&gt;=$SU$27,SI21,0),IF(SK21&gt;=$SU$27,SL21,0),IF(SO21&gt;=$SU$27,SP21,0),IF(SR21&gt;=$SU$27,SS21,0),IF(TP21&gt;=$UC$27,TQ21,0),IF(TS21&gt;=$UC$27,TT21,0),IF(TW21&gt;=$UC$27,TX21,0),IF(TZ21&gt;=$UC$27,UA21,0),IF(UX21&gt;=$VK$27,UY21,0),IF(VA21&gt;=$VK$27,VB21,0),IF(VE21&gt;=$VK$27,VF21,0),IF(VH21&gt;=$VK$27,VI21,0),IF(WF21&gt;=$WS$27,WG21,0),IF(WI21&gt;=$WS$27,WJ21,0),IF(WM21&gt;=$WS$27,WN21,0),IF(WP21&gt;=$WS$27,WQ21,0))&gt;0,MAX(IF(AO21&gt;=$AY$27,AP21,0),IF(AR21&gt;=$AY$27,AS21,0),IF(AV21&gt;=$AY$27,AW21,0),IF(BP21&gt;=$BZ$27,BQ21,0),IF(BS21&gt;=$BZ$27,BT21,0),IF(BW21&gt;=$BZ$27,BX21,0),IF(CQ21&gt;=$DA$27,CR21,0),IF(CT21&gt;=$DA$27,CU21,0),IF(CX21&gt;=$DA$27,CY21,0),IF(DX21&gt;=$EK$27,DY21,0),IF(EA21&gt;=$EK$27,EB21,0),IF(EE21&gt;=$EK$27,EF21,0),IF(EH21&gt;=$EK$27,EI21,0),IF(FF21&gt;=$FS$27,FG21,0),IF(FI21&gt;=$FS$27,FJ21,0),IF(FM21&gt;=$FS$27,FN21,0),IF(FP21&gt;=$FS$27,FQ21,0),IF(GN21&gt;=$HA$27,GO21,0),IF(GQ21&gt;=$HA$27,GR21,0),IF(GU21&gt;=$HA$27,GV21,0),IF(GX21&gt;=$HA$27,GY21,0),IF(HV21&gt;=$II$27,HW21,0),IF(HY21&gt;=$II$27,HZ21,0),IF(IC21&gt;=$II$27,ID21,0),IF(IF21&gt;=$II$27,IG21,0),IF(JD21&gt;=$JQ$27,JE21,0),IF(JG21&gt;=$JQ$27,JH21,0),IF(JK21&gt;=$JQ$27,JL21,0),IF(JN21&gt;=$JQ$27,JO21,0),IF(KL21&gt;=$KY$27,KM21,0),IF(KO21&gt;=$KY$27,KP21,0),IF(KS21&gt;=$KY$27,KT21,0),IF(KV21&gt;=$KY$27,KW21,0),IF(LT21&gt;=$MG$27,LU21,0),IF(LW21&gt;=$MG$27,LX21,0),IF(MA21&gt;=$MG$27,MB21,0),IF(MD21&gt;=$MG$27,ME21,0),IF(NB21&gt;=$NO$27,NC21,0),IF(NE21&gt;=$NO$27,NF21,0),IF(NI21&gt;=$NO$27,NJ21,0),IF(NL21&gt;=$NO$27,NM21,0),IF(OJ21&gt;=$OW$27,OK21,0),IF(OM21&gt;=$OW$27,ON21,0),IF(OQ21&gt;=$OW$27,OR21,0),IF(OT21&gt;=$OW$27,OU21,0),IF(PR21&gt;=$QE$27,PS21,0),IF(PU21&gt;=$QE$27,PV21,0),IF(PY21&gt;=$QE$27,PZ21,0),IF(QB21&gt;=$QE$27,QC21,0),IF(QZ21&gt;=$RM$27,RA21,0),IF(RC21&gt;=$RM$27,RD21,0),IF(RG21&gt;=$RM$27,RH21,0),IF(RJ21&gt;=$RM$27,RK21,0),IF(SH21&gt;=$SU$27,SI21,0),IF(SK21&gt;=$SU$27,SL21,0),IF(SO21&gt;=$SU$27,SP21,0),IF(SR21&gt;=$SU$27,SS21,0),IF(TP21&gt;=$UC$27,TQ21,0),IF(TS21&gt;=$UC$27,TT21,0),IF(TW21&gt;=$UC$27,TX21,0),IF(TZ21&gt;=$UC$27,UA21,0),IF(UX21&gt;=$VK$27,UY21,0),IF(VA21&gt;=$VK$27,VB21,0),IF(VE21&gt;=$VK$27,VF21,0),IF(VH21&gt;=$VK$27,VI21,0),IF(WF21&gt;=$WS$27,WG21,0),IF(WI21&gt;=$WS$27,WJ21,0),IF(WM21&gt;=$WS$27,WN21,0),IF(WP21&gt;=$WS$27,WQ21,0)),0)</f>
        <v>0</v>
      </c>
      <c r="U21" s="8" t="str">
        <f>IF(T21=0,"",IF(OR(T21=CR21,T21=CU21,T21=CY21),$CA$1,IF(OR(T21=BQ21,T21=BT21,T21=BX21),$AZ$1,IF(OR(T21=AP21,T21=AS21,T21=AW21),$Y$1,IF(OR(T21=WG21,T21=WJ21,T21=WN21,T21=WQ21),$VL$1,IF(OR(T21=UY21,T21=VB21,T21=VF21,T21=VI21),$UD$1,IF(OR(T21=TQ21,T21=TT21,T21=TX21,T21=UA21),$SV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WL21,$VL$1,IF(V21+IF(N21="",0,N21)=VD21,$UD$1,IF(V21+IF(N21="",0,N21)=TV21,$SV$1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))),IF(V21=DC21,IF(V21+IF(P21="",0,P21)=WO21,$VL$1,IF(V21+IF(P21="",0,P21)=VG21,$UD$1,IF(V21+IF(P21="",0,P21)=TY21,$SV$1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WR21,$VL$1,IF(V21+IF(P21="",0,P21)=VJ21,$UD$1,IF(V21+IF(P21="",0,P21)=UB21,$SV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))))))</f>
        <v/>
      </c>
      <c r="Y21" s="22">
        <v>3.3</v>
      </c>
      <c r="Z21" s="22">
        <v>1.8</v>
      </c>
      <c r="AA21" s="22">
        <v>3</v>
      </c>
      <c r="AB21" s="22">
        <v>3.38</v>
      </c>
      <c r="AC21" s="22">
        <v>0</v>
      </c>
      <c r="AD21" s="22">
        <v>0</v>
      </c>
      <c r="AE21" s="22">
        <v>0</v>
      </c>
      <c r="AF21" s="22">
        <v>0</v>
      </c>
      <c r="AG21" s="22">
        <v>0</v>
      </c>
      <c r="AH21" s="22">
        <v>0</v>
      </c>
      <c r="AI21" s="22"/>
      <c r="AJ21" s="22"/>
      <c r="AK21" s="22"/>
      <c r="AL21" s="22"/>
      <c r="AM21" s="22"/>
      <c r="AN21" s="27"/>
      <c r="AO21" s="38">
        <f>IF(AA21&gt;0,AA21,"")</f>
        <v>3</v>
      </c>
      <c r="AP21" s="38">
        <f>IF(AB21&gt;0,AB21,"")</f>
        <v>3.38</v>
      </c>
      <c r="AQ21" s="40">
        <f>IF(SUM(Y21:AB21)-AC21&gt;0,SUM(Y21:AB21)-AC21,"")</f>
        <v>11.48</v>
      </c>
      <c r="AR21" s="40" t="str">
        <f>IF(AF21&gt;0,AF21,"")</f>
        <v/>
      </c>
      <c r="AS21" s="40" t="str">
        <f>IF(AG21&gt;0,AG21,"")</f>
        <v/>
      </c>
      <c r="AT21" s="40" t="str">
        <f>IF(SUM(AD21:AG21)-AH21&gt;0,SUM(AD21:AG21)-AH21,"")</f>
        <v/>
      </c>
      <c r="AU21" s="40">
        <f>IF(AQ21="","",MAX(AQ21,AT21))</f>
        <v>11.48</v>
      </c>
      <c r="AV21" s="40" t="str">
        <f>IF(AK21&gt;0,AK21,"")</f>
        <v/>
      </c>
      <c r="AW21" s="40" t="str">
        <f>IF(AL21&gt;0,AL21,"")</f>
        <v/>
      </c>
      <c r="AX21" s="40" t="str">
        <f>IF(SUM(AI21:AL21)-AM21&gt;0,SUM(AI21:AL21)-AM21,"")</f>
        <v/>
      </c>
      <c r="AY21" s="40">
        <f>IF(SUM(AU21,AX21)&gt;0,SUM(AU21,AX21),"")</f>
        <v>11.48</v>
      </c>
      <c r="AZ21" s="26">
        <v>15.3</v>
      </c>
      <c r="BA21" s="26">
        <v>9.3000000000000007</v>
      </c>
      <c r="BB21" s="26">
        <v>11.9</v>
      </c>
      <c r="BC21" s="26">
        <v>15.53</v>
      </c>
      <c r="BD21" s="26">
        <v>1.6</v>
      </c>
      <c r="BE21" s="26">
        <v>14.8</v>
      </c>
      <c r="BF21" s="26">
        <v>9.3000000000000007</v>
      </c>
      <c r="BG21" s="26">
        <v>11.9</v>
      </c>
      <c r="BH21" s="26">
        <v>15.13</v>
      </c>
      <c r="BI21" s="26">
        <v>1.6</v>
      </c>
      <c r="BJ21" s="26">
        <v>5.8</v>
      </c>
      <c r="BK21" s="26">
        <v>3.5</v>
      </c>
      <c r="BL21" s="26">
        <v>5.2</v>
      </c>
      <c r="BM21" s="26">
        <v>6.23</v>
      </c>
      <c r="BN21" s="26">
        <v>0.2</v>
      </c>
      <c r="BO21" s="28"/>
      <c r="BP21" s="39">
        <f>IF(BB21&gt;0,BB21,"")</f>
        <v>11.9</v>
      </c>
      <c r="BQ21" s="39">
        <f>IF(BC21&gt;0,BC21,"")</f>
        <v>15.53</v>
      </c>
      <c r="BR21" s="11">
        <f>IF(SUM(AZ21:BC21)-BD21&gt;0,SUM(AZ21:BC21)-BD21,"")</f>
        <v>50.43</v>
      </c>
      <c r="BS21" s="11">
        <f>IF(BG21&gt;0,BG21,"")</f>
        <v>11.9</v>
      </c>
      <c r="BT21" s="11">
        <f>IF(BH21&gt;0,BH21,"")</f>
        <v>15.13</v>
      </c>
      <c r="BU21" s="11">
        <f>IF(SUM(BE21:BH21)-BI21&gt;0,SUM(BE21:BH21)-BI21,"")</f>
        <v>49.53</v>
      </c>
      <c r="BV21" s="11">
        <f>IF(BR21="","",MAX(BR21,BU21))</f>
        <v>50.43</v>
      </c>
      <c r="BW21" s="11">
        <f>IF(BL21&gt;0,BL21,"")</f>
        <v>5.2</v>
      </c>
      <c r="BX21" s="11">
        <f>IF(BM21&gt;0,BM21,"")</f>
        <v>6.23</v>
      </c>
      <c r="BY21" s="11">
        <f>IF(SUM(BJ21:BM21)-BN21&gt;0,SUM(BJ21:BM21)-BN21,"")</f>
        <v>20.53</v>
      </c>
      <c r="BZ21" s="11">
        <f>IF(SUM(BV21,BY21)&gt;0,SUM(BV21,BY21),"")</f>
        <v>70.960000000000008</v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>IF(CC21&gt;0,CC21,"")</f>
        <v/>
      </c>
      <c r="CR21" s="38" t="str">
        <f>IF(CD21&gt;0,CD21,"")</f>
        <v/>
      </c>
      <c r="CS21" s="40" t="str">
        <f>IF(SUM(CA21:CD21)-CE21&gt;0,SUM(CA21:CD21)-CE21,"")</f>
        <v/>
      </c>
      <c r="CT21" s="40" t="str">
        <f>IF(CH21&gt;0,CH21,"")</f>
        <v/>
      </c>
      <c r="CU21" s="40" t="str">
        <f>IF(CI21&gt;0,CI21,"")</f>
        <v/>
      </c>
      <c r="CV21" s="40" t="str">
        <f>IF(SUM(CF21:CI21)-CJ21&gt;0,SUM(CF21:CI21)-CJ21,"")</f>
        <v/>
      </c>
      <c r="CW21" s="40" t="str">
        <f>IF(CS21="","",MAX(CS21,CV21))</f>
        <v/>
      </c>
      <c r="CX21" s="40" t="str">
        <f>IF(CM21&gt;0,CM21,"")</f>
        <v/>
      </c>
      <c r="CY21" s="40" t="str">
        <f>IF(CN21&gt;0,CN21,"")</f>
        <v/>
      </c>
      <c r="CZ21" s="40" t="str">
        <f>IF(SUM(CK21:CN21)-CO21&gt;0,SUM(CK21:CN21)-CO21,"")</f>
        <v/>
      </c>
      <c r="DA21" s="40" t="str">
        <f>IF(SUM(CW21,CZ21)&gt;0,SUM(CW21,CZ21),"")</f>
        <v/>
      </c>
      <c r="DB21" s="51" t="str">
        <f>IF(MAX(ED21,FL21,GT21,IB21,JJ21,KR21,LZ21,NH21,OP21,PX21,RF21,SN21,TV21,VD21,WL21)-IF(N21="",0,N21)&gt;0.001,MAX(ED21,FL21,GT21,IB21,JJ21,KR21,LZ21,NH21,OP21,PX21,RF21,SN21,TV21,VD21,WL21)-IF(N21="",0,N21),"")</f>
        <v/>
      </c>
      <c r="DC21" s="51" t="str">
        <f>IF(MAX(EG21,EJ21,FO21,FR21,GW21,GZ21,IE21,IH21,JM21,JP21,KU21,KX21,MC21,MF21,NK21,NN21,OS21,OV21,QA21,QD21,RI21,RL21,SQ21,ST21,TY21,UB21,VG21,VJ21,WO21,WR21)-IF(P21="",0,P21)&gt;0.001,MAX(EG21,EJ21,FO21,FR21,GW21,GZ21,IE21,IH21,JM21,JP21,KU21,KX21,MC21,MF21,NK21,NN21,OS21,OV21,QA21,QD21,RI21,RL21,SQ21,ST21,TY21,UB21,VG21,VJ21,WO21,WR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40" t="str">
        <f>IF(SX21&gt;0,SX21,"")</f>
        <v/>
      </c>
      <c r="TQ21" s="40" t="str">
        <f>IF(SY21&gt;0,SY21,"")</f>
        <v/>
      </c>
      <c r="TR21" s="40" t="str">
        <f>IF(SUM(SV21:SY21)-SZ21&gt;0,SUM(SV21:SY21)-SZ21,"")</f>
        <v/>
      </c>
      <c r="TS21" s="40" t="str">
        <f>IF(TC21&gt;0,TC21,"")</f>
        <v/>
      </c>
      <c r="TT21" s="40" t="str">
        <f>IF(TD21&gt;0,TD21,"")</f>
        <v/>
      </c>
      <c r="TU21" s="40" t="str">
        <f>IF(SUM(TA21:TD21)-TE21&gt;0,SUM(TA21:TD21)-TE21,"")</f>
        <v/>
      </c>
      <c r="TV21" s="40" t="str">
        <f>IF(MAX(TR21,TU21)&gt;0,MAX(TR21,TU21),"")</f>
        <v/>
      </c>
      <c r="TW21" s="40" t="str">
        <f>IF(TH21&gt;0,TH21,"")</f>
        <v/>
      </c>
      <c r="TX21" s="40" t="str">
        <f>IF(TI21&gt;0,TI21,"")</f>
        <v/>
      </c>
      <c r="TY21" s="40" t="str">
        <f>IF(SUM(TF21:TI21)-TJ21&gt;0,SUM(TF21:TI21)-TJ21,"")</f>
        <v/>
      </c>
      <c r="TZ21" s="40" t="str">
        <f>IF(TM21&gt;0,TM21,"")</f>
        <v/>
      </c>
      <c r="UA21" s="40" t="str">
        <f>IF(TN21&gt;0,TN21,"")</f>
        <v/>
      </c>
      <c r="UB21" s="40" t="str">
        <f>IF(SUM(TK21:TN21)-TO21&gt;0,SUM(TK21:TN21)-TO21,"")</f>
        <v/>
      </c>
      <c r="UC21" s="40" t="str">
        <f>IF(SUM(TV21,TY21,UB21)&gt;0,SUM(TV21,TY21,UB21),"")</f>
        <v/>
      </c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1" t="str">
        <f>IF(UF21&gt;0,UF21,"")</f>
        <v/>
      </c>
      <c r="UY21" s="11" t="str">
        <f>IF(UG21&gt;0,UG21,"")</f>
        <v/>
      </c>
      <c r="UZ21" s="11" t="str">
        <f>IF(SUM(UD21:UG21)-UH21&gt;0,SUM(UD21:UG21)-UH21,"")</f>
        <v/>
      </c>
      <c r="VA21" s="11" t="str">
        <f>IF(UK21&gt;0,UK21,"")</f>
        <v/>
      </c>
      <c r="VB21" s="11" t="str">
        <f>IF(UL21&gt;0,UL21,"")</f>
        <v/>
      </c>
      <c r="VC21" s="11" t="str">
        <f>IF(SUM(UI21:UL21)-UM21&gt;0,SUM(UI21:UL21)-UM21,"")</f>
        <v/>
      </c>
      <c r="VD21" s="11" t="str">
        <f>IF(MAX(UZ21,VC21)&gt;0,MAX(UZ21,VC21),"")</f>
        <v/>
      </c>
      <c r="VE21" s="11" t="str">
        <f>IF(UP21&gt;0,UP21,"")</f>
        <v/>
      </c>
      <c r="VF21" s="11" t="str">
        <f>IF(UQ21&gt;0,UQ21,"")</f>
        <v/>
      </c>
      <c r="VG21" s="11" t="str">
        <f>IF(SUM(UN21:UQ21)-UR21&gt;0,SUM(UN21:UQ21)-UR21,"")</f>
        <v/>
      </c>
      <c r="VH21" s="11" t="str">
        <f>IF(UU21&gt;0,UU21,"")</f>
        <v/>
      </c>
      <c r="VI21" s="11" t="str">
        <f>IF(UV21&gt;0,UV21,"")</f>
        <v/>
      </c>
      <c r="VJ21" s="11" t="str">
        <f>IF(SUM(US21:UV21)-UW21&gt;0,SUM(US21:UV21)-UW21,"")</f>
        <v/>
      </c>
      <c r="VK21" s="11" t="str">
        <f>IF(SUM(VD21,VG21,VJ21)&gt;0,SUM(VD21,VG21,VJ21),"")</f>
        <v/>
      </c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40" t="str">
        <f>IF(VN21&gt;0,VN21,"")</f>
        <v/>
      </c>
      <c r="WG21" s="40" t="str">
        <f>IF(VO21&gt;0,VO21,"")</f>
        <v/>
      </c>
      <c r="WH21" s="40" t="str">
        <f>IF(SUM(VL21:VO21)-VP21&gt;0,SUM(VL21:VO21)-VP21,"")</f>
        <v/>
      </c>
      <c r="WI21" s="40" t="str">
        <f>IF(VS21&gt;0,VS21,"")</f>
        <v/>
      </c>
      <c r="WJ21" s="40" t="str">
        <f>IF(VT21&gt;0,VT21,"")</f>
        <v/>
      </c>
      <c r="WK21" s="40" t="str">
        <f>IF(SUM(VQ21:VT21)-VU21&gt;0,SUM(VQ21:VT21)-VU21,"")</f>
        <v/>
      </c>
      <c r="WL21" s="40" t="str">
        <f>IF(MAX(WH21,WK21)&gt;0,MAX(WH21,WK21),"")</f>
        <v/>
      </c>
      <c r="WM21" s="40" t="str">
        <f>IF(VX21&gt;0,VX21,"")</f>
        <v/>
      </c>
      <c r="WN21" s="40" t="str">
        <f>IF(VY21&gt;0,VY21,"")</f>
        <v/>
      </c>
      <c r="WO21" s="40" t="str">
        <f>IF(SUM(VV21:VY21)-VZ21&gt;0,SUM(VV21:VY21)-VZ21,"")</f>
        <v/>
      </c>
      <c r="WP21" s="40" t="str">
        <f>IF(WC21&gt;0,WC21,"")</f>
        <v/>
      </c>
      <c r="WQ21" s="40" t="str">
        <f>IF(WD21&gt;0,WD21,"")</f>
        <v/>
      </c>
      <c r="WR21" s="40" t="str">
        <f>IF(SUM(WA21:WD21)-WE21&gt;0,SUM(WA21:WD21)-WE21,"")</f>
        <v/>
      </c>
      <c r="WS21" s="40" t="str">
        <f>IF(SUM(WL21,WO21,WR21)&gt;0,SUM(WL21,WO21,WR21),"")</f>
        <v/>
      </c>
      <c r="WT21" s="26">
        <f>IF($CP21="P",CA21,(CA21+AZ21)/2)</f>
        <v>7.65</v>
      </c>
      <c r="WU21" s="26">
        <f>IF($CP21="P",CB21,(CB21+BA21)/2)</f>
        <v>4.6500000000000004</v>
      </c>
      <c r="WV21" s="26">
        <f>IF($CP21="P",CC21,(CC21+BB21)/2)</f>
        <v>5.95</v>
      </c>
      <c r="WW21" s="26">
        <f>IF($CP21="P",CD21,(CD21+BC21)/2)</f>
        <v>7.7649999999999997</v>
      </c>
      <c r="WX21" s="26">
        <f>IF($CP21="P",CE21,(CE21+BD21)/2)</f>
        <v>0.8</v>
      </c>
      <c r="WY21" s="26">
        <f>IF($CP21="P",CF21,(CF21+BE21)/2)</f>
        <v>7.4</v>
      </c>
      <c r="WZ21" s="26">
        <f>IF($CP21="P",CG21,(CG21+BF21)/2)</f>
        <v>4.6500000000000004</v>
      </c>
      <c r="XA21" s="26">
        <f>IF($CP21="P",CH21,(CH21+BG21)/2)</f>
        <v>5.95</v>
      </c>
      <c r="XB21" s="26">
        <f>IF($CP21="P",CI21,(CI21+BH21)/2)</f>
        <v>7.5650000000000004</v>
      </c>
      <c r="XC21" s="26">
        <f>IF($CP21="P",CJ21,(CJ21+BI21)/2)</f>
        <v>0.8</v>
      </c>
      <c r="XD21" s="26">
        <f>IF($CP21="P",CK21,(CK21+BJ21)/2)</f>
        <v>2.9</v>
      </c>
      <c r="XE21" s="26">
        <f>IF($CP21="P",CL21,(CL21+BK21)/2)</f>
        <v>1.75</v>
      </c>
      <c r="XF21" s="26">
        <f>IF($CP21="P",CM21,(CM21+BL21)/2)</f>
        <v>2.6</v>
      </c>
      <c r="XG21" s="26">
        <f>IF($CP21="P",CN21,(CN21+BM21)/2)</f>
        <v>3.1150000000000002</v>
      </c>
      <c r="XH21" s="26">
        <f>IF($CP21="P",CO21,(CO21+BN21)/2)</f>
        <v>0.1</v>
      </c>
      <c r="XI21" s="28" t="s">
        <v>53</v>
      </c>
      <c r="XJ21" s="11">
        <f>IF(WV21&gt;0,WV21,"")</f>
        <v>5.95</v>
      </c>
      <c r="XK21" s="11">
        <f>IF(WW21&gt;0,WW21,"")</f>
        <v>7.7649999999999997</v>
      </c>
      <c r="XL21" s="11">
        <f>IF(SUM(WT21:WW21)-WX21&gt;0,SUM(WT21:WW21)-WX21,"")</f>
        <v>25.215</v>
      </c>
      <c r="XM21" s="11">
        <f>IF(XA21&gt;0,XA21,"")</f>
        <v>5.95</v>
      </c>
      <c r="XN21" s="11">
        <f>IF(XB21&gt;0,XB21,"")</f>
        <v>7.5650000000000004</v>
      </c>
      <c r="XO21" s="11">
        <f>IF(SUM(WY21:XB21)-XC21&gt;0,SUM(WY21:XB21)-XC21,"")</f>
        <v>24.765000000000001</v>
      </c>
      <c r="XP21" s="11">
        <f>IF(MAX(XL21,XO21)&gt;0,MAX(XL21,XO21),"")</f>
        <v>25.215</v>
      </c>
      <c r="XQ21" s="11">
        <f>IF(XF21&gt;0,XF21,"")</f>
        <v>2.6</v>
      </c>
      <c r="XR21" s="11">
        <f>IF(XG21&gt;0,XG21,"")</f>
        <v>3.1150000000000002</v>
      </c>
      <c r="XS21" s="11">
        <f>IF(SUM(XD21:XG21)-XH21&gt;0,SUM(XD21:XG21)-XH21,"")</f>
        <v>10.265000000000001</v>
      </c>
      <c r="XT21" s="11">
        <f>IF(SUM(XP21,XS21)&gt;0,SUM(XP21,XS21),"")</f>
        <v>35.480000000000004</v>
      </c>
    </row>
    <row r="22" spans="1:644" x14ac:dyDescent="0.2">
      <c r="A22" s="4" t="str" cm="1">
        <f t="array" ref="A22">IF(AND(H22&lt;&gt;"",H22&lt;&gt;"No DD"),SUMPRODUCT((H$4:H$25&lt;&gt;"")*(H$4:H$25&lt;&gt;"No DD")*(E$4:E$25&gt;E22))+1,IF(H22="No DD",SUMPRODUCT((H$4:H$25="No DD")*(E$4:E$25&gt;E22))+1+SUMPRODUCT((H$4:H$25&lt;&gt;"")*(H$4:H$25&lt;&gt;"No DD")),""))</f>
        <v/>
      </c>
      <c r="B22" s="5" t="s">
        <v>86</v>
      </c>
      <c r="C22" s="4" t="s">
        <v>3</v>
      </c>
      <c r="D22" s="4">
        <v>1988</v>
      </c>
      <c r="E22" s="9">
        <f>SUM(J22:V22)+SUM(J22:T22)*0.0000001+SUM(J22)*0.0000000000001</f>
        <v>142.74001427400518</v>
      </c>
      <c r="F22" s="3" t="str">
        <f>IF(OR(AND(AO22&gt;=AY$27,AO22&lt;&gt;"",AQ22&gt;=AY$31,AQ22&lt;&gt;"",AN22=""),AND(AR22&gt;=AY$27,AR22&lt;&gt;"",AT22&gt;=AY$31,AT22&lt;&gt;"",AN22=""),AND(AV22&gt;=AY$27,AV22&lt;&gt;"",AX22&gt;=AY$31,AX22&lt;&gt;"",AN22=""),AND(BP22&gt;=BZ$27,BP22&lt;&gt;"",BR22&gt;=BZ$31,BR22&lt;&gt;"",BO22=""),AND(BS22&gt;=BZ$27,BS22&lt;&gt;"",BU22&gt;=BZ$31,BU22&lt;&gt;"",BO22=""),AND(BW22&gt;=BZ$27,BW22&lt;&gt;"",BY22&gt;=BZ$31,BY22&lt;&gt;"",BO22=""),AND(CQ22&gt;=DA$27,CQ22&lt;&gt;"",CS22&gt;=DA$31,CS22&lt;&gt;"",CP22=""),AND(CT22&gt;=DA$27,CT22&lt;&gt;"",CV22&gt;=DA$31,CV22&lt;&gt;"",CP22=""),AND(CX22&gt;=DA$27,CX22&lt;&gt;"",CZ22&gt;=DA$31,CZ22&lt;&gt;"",CP22=""),AND(DX22&gt;=EK$27,DX22&lt;&gt;"",DZ22&gt;=EK$31,DZ22&lt;&gt;""),AND(EA22&gt;=EK$27,EA22&lt;&gt;"",EC22&gt;=EK$31,EC22&lt;&gt;""),AND(EE22&gt;=EK$27,EE22&lt;&gt;"",EG22&gt;=EK$31,EG22&lt;&gt;""),AND(EH22&gt;=EK$27,EH22&lt;&gt;"",EJ22&gt;=EK$31,EJ22&lt;&gt;""),AND(FF22&gt;=FS$27,FF22&lt;&gt;"",FH22&gt;=FS$31,FH22&lt;&gt;""),AND(FI22&gt;=FS$27,FI22&lt;&gt;"",FK22&gt;=FS$31,FK22&lt;&gt;""),AND(FM22&gt;=FS$27,FM22&lt;&gt;"",FO22&gt;=FS$31,FO22&lt;&gt;""),AND(FP22&gt;=FS$27,FP22&lt;&gt;"",FR22&gt;=FS$31,FR22&lt;&gt;""),AND(GN22&gt;=HA$27,GN22&lt;&gt;"",GP22&gt;=HA$31,GP22&lt;&gt;""),AND(GQ22&gt;=HA$27,GQ22&lt;&gt;"",GS22&gt;=HA$31,GS22&lt;&gt;""),AND(GU22&gt;=HA$27,GU22&lt;&gt;"",GW22&gt;=HA$31,GW22&lt;&gt;""),AND(GX22&gt;=HA$27,GX22&lt;&gt;"",GZ22&gt;=HA$31,GZ22&lt;&gt;""),AND(HV22&gt;=II$27,HV22&lt;&gt;"",HX22&gt;=II$31,HX22&lt;&gt;""),AND(HY22&gt;=II$27,HY22&lt;&gt;"",IA22&gt;=II$31,IA22&lt;&gt;""),AND(IC22&gt;=II$27,IC22&lt;&gt;"",IE22&gt;=II$31,IE22&lt;&gt;""),AND(IF22&gt;=II$27,IF22&lt;&gt;"",IH22&gt;=II$31,IH22&lt;&gt;""),AND(JD22&gt;=JQ$27,JD22&lt;&gt;"",JF22&gt;=JQ$31,JF22&lt;&gt;""),AND(JG22&gt;=JQ$27,JG22&lt;&gt;"",JI22&gt;=JQ$31,JI22&lt;&gt;""),AND(JK22&gt;=JQ$27,JK22&lt;&gt;"",JM22&gt;=JQ$31,JM22&lt;&gt;""),AND(JN22&gt;=JQ$27,JN22&lt;&gt;"",JP22&gt;=JQ$31,JP22&lt;&gt;""),AND(KL22&gt;=KY$27,KL22&lt;&gt;"",KN22&gt;=KY$31,KN22&lt;&gt;""),AND(KO22&gt;=KY$27,KO22&lt;&gt;"",KQ22&gt;=KY$31,KQ22&lt;&gt;""),AND(KS22&gt;=KY$27,KS22&lt;&gt;"",KU22&gt;=KY$31,KU22&lt;&gt;""),AND(KV22&gt;=KY$27,KV22&lt;&gt;"",KX22&gt;=KY$31,KX22&lt;&gt;""),AND(LT22&gt;=MG$27,LT22&lt;&gt;"",LV22&gt;=MG$31,LV22&lt;&gt;""),AND(LW22&gt;=MG$27,LW22&lt;&gt;"",LY22&gt;=MG$31,LY22&lt;&gt;""),AND(MA22&gt;=MG$27,MA22&lt;&gt;"",MC22&gt;=MG$31,MC22&lt;&gt;""),AND(MD22&gt;=MG$27,MD22&lt;&gt;"",MF22&gt;=MG$31,MF22&lt;&gt;""),AND(NB22&gt;=NO$27,NB22&lt;&gt;"",ND22&gt;=NO$31,ND22&lt;&gt;""),AND(NE22&gt;=NO$27,NE22&lt;&gt;"",NG22&gt;=NO$31,NG22&lt;&gt;""),AND(NI22&gt;=NO$27,NI22&lt;&gt;"",NK22&gt;=NO$31,NK22&lt;&gt;""),AND(NL22&gt;=NO$27,NL22&lt;&gt;"",NN22&gt;=NO$31,NN22&lt;&gt;""),AND(OJ22&gt;=OW$27,OJ22&lt;&gt;"",OL22&gt;=OW$31,OL22&lt;&gt;""),AND(OM22&gt;=OW$27,OM22&lt;&gt;"",OO22&gt;=OW$31,OO22&lt;&gt;""),AND(OQ22&gt;=OW$27,OQ22&lt;&gt;"",OS22&gt;=OW$31,OS22&lt;&gt;""),AND(OT22&gt;=OW$27,OT22&lt;&gt;"",OV22&gt;=OW$31,OV22&lt;&gt;""),AND(PR22&gt;=QE$27,PR22&lt;&gt;"",PT22&gt;=QE$31,PT22&lt;&gt;""),AND(PU22&gt;=QE$27,PU22&lt;&gt;"",PW22&gt;=QE$31,PW22&lt;&gt;""),AND(PY22&gt;=QE$27,PY22&lt;&gt;"",QA22&gt;=QE$31,QA22&lt;&gt;""),AND(QB22&gt;=QE$27,QB22&lt;&gt;"",QD22&gt;=QE$31,QD22&lt;&gt;""),AND(QZ22&gt;=RM$27,QZ22&lt;&gt;"",RB22&gt;=RM$31,RB22&lt;&gt;""),AND(RC22&gt;=RM$27,RC22&lt;&gt;"",RE22&gt;=RM$31,RE22&lt;&gt;""),AND(RG22&gt;=RM$27,RG22&lt;&gt;"",RI22&gt;=RM$31,RI22&lt;&gt;""),AND(RJ22&gt;=RM$27,RJ22&lt;&gt;"",RL22&gt;=RM$31,RL22&lt;&gt;""),AND(SH22&gt;=SU$27,SH22&lt;&gt;"",SJ22&gt;=SU$31,SJ22&lt;&gt;""),AND(SK22&gt;=SU$27,SK22&lt;&gt;"",SM22&gt;=SU$31,SM22&lt;&gt;""),AND(SO22&gt;=SU$27,SO22&lt;&gt;"",SQ22&gt;=SU$31,SQ22&lt;&gt;""),AND(SR22&gt;=SU$27,SR22&lt;&gt;"",ST22&gt;=SU$31,ST22&lt;&gt;""),AND(TP22&gt;=UC$27,TP22&lt;&gt;"",TR22&gt;=UC$31,TR22&lt;&gt;""),AND(TS22&gt;=UC$27,TS22&lt;&gt;"",TU22&gt;=UC$31,TU22&lt;&gt;""),AND(TW22&gt;=UC$27,TW22&lt;&gt;"",TY22&gt;=UC$31,TYY22&lt;&gt;""),AND(TZ22&gt;=UC$27,TZ22&lt;&gt;"",UB22&gt;=UC$31,UB22&lt;&gt;""),AND(UX22&gt;=VK$27,UX22&lt;&gt;"",UZ22&gt;=VK$31,UZ22&lt;&gt;""),AND(VA22&gt;=VK$27,VA22&lt;&gt;"",VC22&gt;=VK$31,VC22&lt;&gt;""),AND(VE22&gt;=VK$27,VE22&lt;&gt;"",VG22&gt;=VK$31,VG22&lt;&gt;""),AND(VH22&gt;=VK$27,VH22&lt;&gt;"",VJ22&gt;=VK$31,VJ22&lt;&gt;""),AND(WF22&gt;=WS$27,WF22&lt;&gt;"",WH22&gt;=WS$31,WH22&lt;&gt;""),AND(WI22&gt;=WS$27,WI22&lt;&gt;"",WK22&gt;=WS$31,WK22&lt;&gt;""),AND(WM22&gt;=WS$27,WM22&lt;&gt;"",WO22&gt;=WS$31,WO22&lt;&gt;""),AND(WP22&gt;=WS$27,WP22&lt;&gt;"",WR22&gt;=WS$31,WR22&lt;&gt;"")),"P","")</f>
        <v/>
      </c>
      <c r="G22" s="3" t="str">
        <f>IF(OR(AND(AQ22&gt;=AY$31,AQ22&lt;&gt;"",AN22=""),AND(AT22&gt;=AY$31,AT22&lt;&gt;"",AN22=""),AND(AX22&gt;=AY$31,AX22&lt;&gt;"",AN22=""),AND(BR22&gt;=BZ$31,BR22&lt;&gt;"",BO22=""),AND(BU22&gt;=BZ$31,BU22&lt;&gt;"",BO22=""),AND(BY22&gt;=BZ$31,BY22&lt;&gt;"",BO22=""),AND(CS22&gt;=DA$31,CS22&lt;&gt;"",CP22=""),AND(CV22&gt;=DA$31,CV22&lt;&gt;"",CP22=""),AND(CZ22&gt;=DA$31,CZ22&lt;&gt;"",CP22=""),AND(DZ22&gt;=EK$31,DZ22&lt;&gt;""),AND(EC22&gt;=EK$31,EC22&lt;&gt;""),AND(EG22&gt;=EK$31,EG22&lt;&gt;""),AND(EJ22&gt;=EK$31,EJ22&lt;&gt;""),AND(FH22&gt;=FS$31,FH22&lt;&gt;""),AND(FK22&gt;=FS$31,FK22&lt;&gt;""),AND(FO22&gt;=FS$31,FO22&lt;&gt;""),AND(FR22&gt;=FS$31,FR22&lt;&gt;""),AND(GP22&gt;=HA$31,GP22&lt;&gt;""),AND(GS22&gt;=HA$31,GS22&lt;&gt;""),AND(GW22&gt;=HA$31,GW22&lt;&gt;""),AND(GZ22&gt;=HA$31,GZ22&lt;&gt;""),AND(HX22&gt;=II$31,HX22&lt;&gt;""),AND(IA22&gt;=II$31,IA22&lt;&gt;""),AND(IE22&gt;=II$31,IE22&lt;&gt;""),AND(IH22&gt;=II$31,IH22&lt;&gt;""),AND(JF22&gt;=JQ$31,JF22&lt;&gt;""),AND(JI22&gt;=JQ$31,JI22&lt;&gt;""),AND(JM22&gt;=JQ$31,JM22&lt;&gt;""),AND(JP22&gt;=JQ$31,JP22&lt;&gt;""),AND(KN22&gt;=KY$31,KN22&lt;&gt;""),AND(KQ22&gt;=KY$31,KQ22&lt;&gt;""),AND(KU22&gt;=KY$31,KU22&lt;&gt;""),AND(KX22&gt;=KY$31,KX22&lt;&gt;""),AND(LV22&gt;=MG$31,LV22&lt;&gt;""),AND(LY22&gt;=MG$31,LY22&lt;&gt;""),AND(MC22&gt;=MG$31,MC22&lt;&gt;""),AND(MF22&gt;=MG$31,MF22&lt;&gt;""),AND(ND22&gt;=NO$31,ND22&lt;&gt;""),AND(NG22&gt;=NO$31,NG22&lt;&gt;""),AND(NK22&gt;=NO$31,NK22&lt;&gt;""),AND(NN22&gt;=NO$31,NN22&lt;&gt;""),AND(OL22&gt;=OW$31,OL22&lt;&gt;""),AND(OO22&gt;=OW$31,OO22&lt;&gt;""),AND(OS22&gt;=OW$31,OS22&lt;&gt;""),AND(OV22&gt;=OW$31,OV22&lt;&gt;""),AND(PT22&gt;=QE$31,PT22&lt;&gt;""),AND(PW22&gt;=QE$31,PW22&lt;&gt;""),AND(QA22&gt;=QE$31,QA22&lt;&gt;""),AND(QD22&gt;=QE$31,QD22&lt;&gt;""),AND(RB22&gt;=RM$31,RB22&lt;&gt;""),AND(RE22&gt;=RM$31,RE22&lt;&gt;""),AND(RI22&gt;=RM$31,RI22&lt;&gt;""),AND(RL22&gt;=RM$31,RL22&lt;&gt;""),AND(SJ22&gt;=SU$31,SJ22&lt;&gt;""),AND(SM22&gt;=SU$31,SM22&lt;&gt;""),AND(SQ22&gt;=SU$31,SQ22&lt;&gt;""),AND(ST22&gt;=SU$31,ST22&lt;&gt;""),AND(TR22&gt;=UC$31,TR22&lt;&gt;""),AND(TU22&gt;=UC$31,TU22&lt;&gt;""),AND(TY22&gt;=UC$31,TYY22&lt;&gt;""),AND(UB22&gt;=UC$31,UB22&lt;&gt;""),AND(UZ22&gt;=VK$31,UZ22&lt;&gt;""),AND(VC22&gt;=VK$31,VC22&lt;&gt;""),AND(VG22&gt;=VK$31,VG22&lt;&gt;""),AND(VJ22&gt;=VK$31,VJ22&lt;&gt;""),AND(WH22&gt;=WS$31,WH22&lt;&gt;""),AND(WK22&gt;=WS$31,WK22&lt;&gt;""),AND(WO22&gt;=WS$31,WO22&lt;&gt;""),AND(WR22&gt;=WS$31,WR22&lt;&gt;"")),"P","")</f>
        <v/>
      </c>
      <c r="H22" s="36" t="str">
        <f>IF(AND(G22="P",F22=""),"No DD",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,AND(TP22&gt;=UC$30,TP22&lt;&gt;"",TR22&gt;=UC$34,TR22&lt;&gt;""),AND(TS22&gt;=UC$30,TS22&lt;&gt;"",TU22&gt;=UC$34,TU22&lt;&gt;""),AND(TW22&gt;=UC$30,TW22&lt;&gt;"",TY22&gt;=UC$354,TYY22&lt;&gt;""),AND(TZ22&gt;=UC$30,TZ22&lt;&gt;"",UB22&gt;=UC$34,UB22&lt;&gt;""),AND(UX22&gt;=VK$30,UX22&lt;&gt;"",UZ22&gt;=VK$34,UZ22&lt;&gt;""),AND(VA22&gt;=VK$30,VA22&lt;&gt;"",VC22&gt;=VK$34,VC22&lt;&gt;""),AND(VE22&gt;=VK$30,VE22&lt;&gt;"",VG22&gt;=VK$34,VG22&lt;&gt;""),AND(VH22&gt;=VK$30,VH22&lt;&gt;"",VJ22&gt;=VK$34,VJ22&lt;&gt;""),AND(WF22&gt;=WS$30,WF22&lt;&gt;"",WH22&gt;=WS$34,WH22&lt;&gt;""),AND(WI22&gt;=WS$30,WI22&lt;&gt;"",WK22&gt;=WS$34,WK22&lt;&gt;""),AND(WM22&gt;=WS$30,WM22&lt;&gt;"",WO22&gt;=WS$34,WO22&lt;&gt;""),AND(WP22&gt;=WS$30,WP22&lt;&gt;"",WR22&gt;=WS$34,WR22&lt;&gt;"")),"Merit",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,AND(TP22&gt;=UC$29,TP22&lt;&gt;"",TR22&gt;=UC$33,TR22&lt;&gt;""),AND(TS22&gt;=UC$29,TS22&lt;&gt;"",TU22&gt;=UC$33,TU22&lt;&gt;""),AND(TW22&gt;=UC$29,TW22&lt;&gt;"",TY22&gt;=UC$33,TYY22&lt;&gt;""),AND(TZ22&gt;=UC$29,TZ22&lt;&gt;"",UB22&gt;=UC$33,UB22&lt;&gt;""),AND(UX22&gt;=VK$29,UX22&lt;&gt;"",UZ22&gt;=VK$33,UZ22&lt;&gt;""),AND(VA22&gt;=VK$29,VA22&lt;&gt;"",VC22&gt;=VK$33,VC22&lt;&gt;""),AND(VE22&gt;=VK$29,VE22&lt;&gt;"",VG22&gt;=VK$33,VG22&lt;&gt;""),AND(VH22&gt;=VK$29,VH22&lt;&gt;"",VJ22&gt;=VK$33,VJ22&lt;&gt;""),AND(WF22&gt;=WS$29,WF22&lt;&gt;"",WH22&gt;=WS$33,WH22&lt;&gt;""),AND(WI22&gt;=WS$29,WI22&lt;&gt;"",WK22&gt;=WS$33,WK22&lt;&gt;""),AND(WM22&gt;=WS$29,WM22&lt;&gt;"",WO22&gt;=WS$33,WO22&lt;&gt;""),AND(WP22&gt;=WS$29,WP22&lt;&gt;"",WR22&gt;=WS$33,WR22&lt;&gt;"")),"Excellence",IF(I22="P","Worlds Team",IF(F22="P","National Team","")))))</f>
        <v/>
      </c>
      <c r="I22" s="3" t="str">
        <f>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,AND(TP22&gt;=UC$28,TP22&lt;&gt;"",TR22&gt;=UC$32,TR22&lt;&gt;""),AND(TS22&gt;=UC$28,TS22&lt;&gt;"",TU22&gt;=UC$32,TU22&lt;&gt;""),AND(TW22&gt;=UC$28,TW22&lt;&gt;"",TY22&gt;=UC$32,TYY22&lt;&gt;""),AND(TZ22&gt;=UC$28,TZ22&lt;&gt;"",UB22&gt;=UC$32,UB22&lt;&gt;""),AND(UX22&gt;=VK$28,UX22&lt;&gt;"",UZ22&gt;=VK$32,UZ22&lt;&gt;""),AND(VA22&gt;=VK$28,VA22&lt;&gt;"",VC22&gt;=VK$32,VC22&lt;&gt;""),AND(VE22&gt;=VK$28,VE22&lt;&gt;"",VG22&gt;=VK$32,VG22&lt;&gt;""),AND(VH22&gt;=VK$28,VH22&lt;&gt;"",VJ22&gt;=VK$32,VJ22&lt;&gt;""),AND(WF22&gt;=WS$28,WF22&lt;&gt;"",WH22&gt;=WS$32,WH22&lt;&gt;""),AND(WI22&gt;=WS$28,WI22&lt;&gt;"",WK22&gt;=WS$32,WK22&lt;&gt;""),AND(WM22&gt;=WS$28,WM22&lt;&gt;"",WO22&gt;=WS$32,WO22&lt;&gt;""),AND(WP22&gt;=WS$28,WP22&lt;&gt;"",WR22&gt;=WS$32,WR22&lt;&gt;"")),"P","")</f>
        <v/>
      </c>
      <c r="J22" s="8">
        <f>IF(COUNT(AQ22,AT22,BR22,BU22,CS22,CV22)&gt;0,LARGE((AQ22,AT22,BR22,BU22,CS22,CV22),1),0)</f>
        <v>52.019999999999996</v>
      </c>
      <c r="K22" s="8" t="str">
        <f>IF(J22="","",IF(OR(J22=CS22,J22=CV22),$CA$1,IF(OR(J22=BR22,J22=BU22),$AZ$1,IF(OR(J22=AQ22,J22=AT22),$Y$1,""))))</f>
        <v>2024 3rd Domestic Trial</v>
      </c>
      <c r="L22" s="8">
        <f>IF(COUNT(AQ22,AT22,BR22,BU22,CS22,CV22)&gt;1,LARGE((AQ22,AT22,BR22,BU22,CS22,CV22),2),0)</f>
        <v>47.86</v>
      </c>
      <c r="M22" s="8" t="str">
        <f>IF(L22="","",IF(OR(L22=CS22,L22=CV22),$CA$1,IF(OR(L22=BR22,L22=BU22),$AZ$1,IF(OR(L22=AQ22,L22=AT22),$Y$1,""))))</f>
        <v>2024 Nationals</v>
      </c>
      <c r="N22" s="8">
        <f>IF(COUNT(AQ22,AT22,BR22,BU22,CS22,CV22)&gt;2,LARGE((AQ22,AT22,BR22,BU22,CS22,CV22),3),0)</f>
        <v>21.6</v>
      </c>
      <c r="O22" s="8" t="str">
        <f>IF(N22="","",IF(OR(N22=CS22,N22=CV22),$CA$1,IF(OR(N22=BR22,N22=BU22),$AZ$1,IF(OR(N22=AQ22,N22=AT22),$Y$1,""))))</f>
        <v>2024 Nationals</v>
      </c>
      <c r="P22" s="8">
        <f>IF(MAX(AX22,BY22,CZ22)&gt;0,MAX(AX22,BY22,CZ22),0)</f>
        <v>6.0600000000000005</v>
      </c>
      <c r="Q22" s="8" t="str">
        <f>IF(P22="","",IF(P22=CZ22,$CA$1,IF(P22=BY22,$AZ$1,IF(P22=AX22,$Y$1,""))))</f>
        <v>2024 3rd Domestic Trial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,0)</f>
        <v>15.2</v>
      </c>
      <c r="S22" s="8" t="str">
        <f>IF(R22=0,"",IF(OR(R22=CQ22,R22=CT22,R22=CX22),$CA$1,IF(OR(R22=BP22,R22=BS22,R22=BW22),$AZ$1,IF(OR(R22=AO22,R22=AR22,R22=AV22),$Y$1,IF(OR(R22=WF22,R22=WI22,R22=WM22,R22=WP22),$VL$1,IF(OR(R22=UX22,R22=VA22,R22=VE22,R22=VH22),$UD$1,IF(OR(R22=TP22,R22=TS22,R22=TW22,R22=TZ22),$SV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)))</f>
        <v>2024 3rd Domestic Trial</v>
      </c>
      <c r="T22" s="8">
        <f>IF(MAX(IF(AO22&gt;=$AY$27,AP22,0),IF(AR22&gt;=$AY$27,AS22,0),IF(AV22&gt;=$AY$27,AW22,0),IF(BP22&gt;=$BZ$27,BQ22,0),IF(BS22&gt;=$BZ$27,BT22,0),IF(BW22&gt;=$BZ$27,BX22,0),IF(CQ22&gt;=$DA$27,CR22,0),IF(CT22&gt;=$DA$27,CU22,0),IF(CX22&gt;=$DA$27,CY22,0),IF(DX22&gt;=$EK$27,DY22,0),IF(EA22&gt;=$EK$27,EB22,0),IF(EE22&gt;=$EK$27,EF22,0),IF(EH22&gt;=$EK$27,EI22,0),IF(FF22&gt;=$FS$27,FG22,0),IF(FI22&gt;=$FS$27,FJ22,0),IF(FM22&gt;=$FS$27,FN22,0),IF(FP22&gt;=$FS$27,FQ22,0),IF(GN22&gt;=$HA$27,GO22,0),IF(GQ22&gt;=$HA$27,GR22,0),IF(GU22&gt;=$HA$27,GV22,0),IF(GX22&gt;=$HA$27,GY22,0),IF(HV22&gt;=$II$27,HW22,0),IF(HY22&gt;=$II$27,HZ22,0),IF(IC22&gt;=$II$27,ID22,0),IF(IF22&gt;=$II$27,IG22,0),IF(JD22&gt;=$JQ$27,JE22,0),IF(JG22&gt;=$JQ$27,JH22,0),IF(JK22&gt;=$JQ$27,JL22,0),IF(JN22&gt;=$JQ$27,JO22,0),IF(KL22&gt;=$KY$27,KM22,0),IF(KO22&gt;=$KY$27,KP22,0),IF(KS22&gt;=$KY$27,KT22,0),IF(KV22&gt;=$KY$27,KW22,0),IF(LT22&gt;=$MG$27,LU22,0),IF(LW22&gt;=$MG$27,LX22,0),IF(MA22&gt;=$MG$27,MB22,0),IF(MD22&gt;=$MG$27,ME22,0),IF(NB22&gt;=$NO$27,NC22,0),IF(NE22&gt;=$NO$27,NF22,0),IF(NI22&gt;=$NO$27,NJ22,0),IF(NL22&gt;=$NO$27,NM22,0),IF(OJ22&gt;=$OW$27,OK22,0),IF(OM22&gt;=$OW$27,ON22,0),IF(OQ22&gt;=$OW$27,OR22,0),IF(OT22&gt;=$OW$27,OU22,0),IF(PR22&gt;=$QE$27,PS22,0),IF(PU22&gt;=$QE$27,PV22,0),IF(PY22&gt;=$QE$27,PZ22,0),IF(QB22&gt;=$QE$27,QC22,0),IF(QZ22&gt;=$RM$27,RA22,0),IF(RC22&gt;=$RM$27,RD22,0),IF(RG22&gt;=$RM$27,RH22,0),IF(RJ22&gt;=$RM$27,RK22,0),IF(SH22&gt;=$SU$27,SI22,0),IF(SK22&gt;=$SU$27,SL22,0),IF(SO22&gt;=$SU$27,SP22,0),IF(SR22&gt;=$SU$27,SS22,0),IF(TP22&gt;=$UC$27,TQ22,0),IF(TS22&gt;=$UC$27,TT22,0),IF(TW22&gt;=$UC$27,TX22,0),IF(TZ22&gt;=$UC$27,UA22,0),IF(UX22&gt;=$VK$27,UY22,0),IF(VA22&gt;=$VK$27,VB22,0),IF(VE22&gt;=$VK$27,VF22,0),IF(VH22&gt;=$VK$27,VI22,0),IF(WF22&gt;=$WS$27,WG22,0),IF(WI22&gt;=$WS$27,WJ22,0),IF(WM22&gt;=$WS$27,WN22,0),IF(WP22&gt;=$WS$27,WQ22,0))&gt;0,MAX(IF(AO22&gt;=$AY$27,AP22,0),IF(AR22&gt;=$AY$27,AS22,0),IF(AV22&gt;=$AY$27,AW22,0),IF(BP22&gt;=$BZ$27,BQ22,0),IF(BS22&gt;=$BZ$27,BT22,0),IF(BW22&gt;=$BZ$27,BX22,0),IF(CQ22&gt;=$DA$27,CR22,0),IF(CT22&gt;=$DA$27,CU22,0),IF(CX22&gt;=$DA$27,CY22,0),IF(DX22&gt;=$EK$27,DY22,0),IF(EA22&gt;=$EK$27,EB22,0),IF(EE22&gt;=$EK$27,EF22,0),IF(EH22&gt;=$EK$27,EI22,0),IF(FF22&gt;=$FS$27,FG22,0),IF(FI22&gt;=$FS$27,FJ22,0),IF(FM22&gt;=$FS$27,FN22,0),IF(FP22&gt;=$FS$27,FQ22,0),IF(GN22&gt;=$HA$27,GO22,0),IF(GQ22&gt;=$HA$27,GR22,0),IF(GU22&gt;=$HA$27,GV22,0),IF(GX22&gt;=$HA$27,GY22,0),IF(HV22&gt;=$II$27,HW22,0),IF(HY22&gt;=$II$27,HZ22,0),IF(IC22&gt;=$II$27,ID22,0),IF(IF22&gt;=$II$27,IG22,0),IF(JD22&gt;=$JQ$27,JE22,0),IF(JG22&gt;=$JQ$27,JH22,0),IF(JK22&gt;=$JQ$27,JL22,0),IF(JN22&gt;=$JQ$27,JO22,0),IF(KL22&gt;=$KY$27,KM22,0),IF(KO22&gt;=$KY$27,KP22,0),IF(KS22&gt;=$KY$27,KT22,0),IF(KV22&gt;=$KY$27,KW22,0),IF(LT22&gt;=$MG$27,LU22,0),IF(LW22&gt;=$MG$27,LX22,0),IF(MA22&gt;=$MG$27,MB22,0),IF(MD22&gt;=$MG$27,ME22,0),IF(NB22&gt;=$NO$27,NC22,0),IF(NE22&gt;=$NO$27,NF22,0),IF(NI22&gt;=$NO$27,NJ22,0),IF(NL22&gt;=$NO$27,NM22,0),IF(OJ22&gt;=$OW$27,OK22,0),IF(OM22&gt;=$OW$27,ON22,0),IF(OQ22&gt;=$OW$27,OR22,0),IF(OT22&gt;=$OW$27,OU22,0),IF(PR22&gt;=$QE$27,PS22,0),IF(PU22&gt;=$QE$27,PV22,0),IF(PY22&gt;=$QE$27,PZ22,0),IF(QB22&gt;=$QE$27,QC22,0),IF(QZ22&gt;=$RM$27,RA22,0),IF(RC22&gt;=$RM$27,RD22,0),IF(RG22&gt;=$RM$27,RH22,0),IF(RJ22&gt;=$RM$27,RK22,0),IF(SH22&gt;=$SU$27,SI22,0),IF(SK22&gt;=$SU$27,SL22,0),IF(SO22&gt;=$SU$27,SP22,0),IF(SR22&gt;=$SU$27,SS22,0),IF(TP22&gt;=$UC$27,TQ22,0),IF(TS22&gt;=$UC$27,TT22,0),IF(TW22&gt;=$UC$27,TX22,0),IF(TZ22&gt;=$UC$27,UA22,0),IF(UX22&gt;=$VK$27,UY22,0),IF(VA22&gt;=$VK$27,VB22,0),IF(VE22&gt;=$VK$27,VF22,0),IF(VH22&gt;=$VK$27,VI22,0),IF(WF22&gt;=$WS$27,WG22,0),IF(WI22&gt;=$WS$27,WJ22,0),IF(WM22&gt;=$WS$27,WN22,0),IF(WP22&gt;=$WS$27,WQ22,0)),0)</f>
        <v>0</v>
      </c>
      <c r="U22" s="8" t="str">
        <f>IF(T22=0,"",IF(OR(T22=CR22,T22=CU22,T22=CY22),$CA$1,IF(OR(T22=BQ22,T22=BT22,T22=BX22),$AZ$1,IF(OR(T22=AP22,T22=AS22,T22=AW22),$Y$1,IF(OR(T22=WG22,T22=WJ22,T22=WN22,T22=WQ22),$VL$1,IF(OR(T22=UY22,T22=VB22,T22=VF22,T22=VI22),$UD$1,IF(OR(T22=TQ22,T22=TT22,T22=TX22,T22=UA22),$SV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WL22,$VL$1,IF(V22+IF(N22="",0,N22)=VD22,$UD$1,IF(V22+IF(N22="",0,N22)=TV22,$SV$1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))),IF(V22=DC22,IF(V22+IF(P22="",0,P22)=WO22,$VL$1,IF(V22+IF(P22="",0,P22)=VG22,$UD$1,IF(V22+IF(P22="",0,P22)=TY22,$SV$1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WR22,$VL$1,IF(V22+IF(P22="",0,P22)=VJ22,$UD$1,IF(V22+IF(P22="",0,P22)=UB22,$SV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))))))</f>
        <v/>
      </c>
      <c r="Y22" s="22">
        <v>2.8</v>
      </c>
      <c r="Z22" s="22">
        <v>1.8</v>
      </c>
      <c r="AA22" s="22">
        <v>3.4</v>
      </c>
      <c r="AB22" s="22">
        <v>3.21</v>
      </c>
      <c r="AC22" s="22">
        <v>0</v>
      </c>
      <c r="AD22" s="22">
        <v>1.4</v>
      </c>
      <c r="AE22" s="22">
        <v>1</v>
      </c>
      <c r="AF22" s="22">
        <v>2</v>
      </c>
      <c r="AG22" s="22">
        <v>1.58</v>
      </c>
      <c r="AH22" s="22">
        <v>0</v>
      </c>
      <c r="AI22" s="22"/>
      <c r="AJ22" s="22"/>
      <c r="AK22" s="22"/>
      <c r="AL22" s="22"/>
      <c r="AM22" s="22"/>
      <c r="AN22" s="27"/>
      <c r="AO22" s="38">
        <f>IF(AA22&gt;0,AA22,"")</f>
        <v>3.4</v>
      </c>
      <c r="AP22" s="38">
        <f>IF(AB22&gt;0,AB22,"")</f>
        <v>3.21</v>
      </c>
      <c r="AQ22" s="40">
        <f>IF(SUM(Y22:AB22)-AC22&gt;0,SUM(Y22:AB22)-AC22,"")</f>
        <v>11.21</v>
      </c>
      <c r="AR22" s="40">
        <f>IF(AF22&gt;0,AF22,"")</f>
        <v>2</v>
      </c>
      <c r="AS22" s="40">
        <f>IF(AG22&gt;0,AG22,"")</f>
        <v>1.58</v>
      </c>
      <c r="AT22" s="40">
        <f>IF(SUM(AD22:AG22)-AH22&gt;0,SUM(AD22:AG22)-AH22,"")</f>
        <v>5.98</v>
      </c>
      <c r="AU22" s="40">
        <f>IF(AQ22="","",MAX(AQ22,AT22))</f>
        <v>11.21</v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>
        <f>IF(SUM(AU22,AX22)&gt;0,SUM(AU22,AX22),"")</f>
        <v>11.21</v>
      </c>
      <c r="AZ22" s="26">
        <v>13.2</v>
      </c>
      <c r="BA22" s="26">
        <v>9.1999999999999993</v>
      </c>
      <c r="BB22" s="26">
        <v>12.6</v>
      </c>
      <c r="BC22" s="26">
        <v>13.76</v>
      </c>
      <c r="BD22" s="26">
        <v>0.9</v>
      </c>
      <c r="BE22" s="26">
        <v>5.5</v>
      </c>
      <c r="BF22" s="26">
        <v>3.8</v>
      </c>
      <c r="BG22" s="26">
        <v>6.3</v>
      </c>
      <c r="BH22" s="26">
        <v>6</v>
      </c>
      <c r="BI22" s="26">
        <v>0</v>
      </c>
      <c r="BJ22" s="26"/>
      <c r="BK22" s="26"/>
      <c r="BL22" s="26"/>
      <c r="BM22" s="26"/>
      <c r="BN22" s="26"/>
      <c r="BO22" s="28"/>
      <c r="BP22" s="39">
        <f>IF(BB22&gt;0,BB22,"")</f>
        <v>12.6</v>
      </c>
      <c r="BQ22" s="39">
        <f>IF(BC22&gt;0,BC22,"")</f>
        <v>13.76</v>
      </c>
      <c r="BR22" s="11">
        <f>IF(SUM(AZ22:BC22)-BD22&gt;0,SUM(AZ22:BC22)-BD22,"")</f>
        <v>47.86</v>
      </c>
      <c r="BS22" s="11">
        <f>IF(BG22&gt;0,BG22,"")</f>
        <v>6.3</v>
      </c>
      <c r="BT22" s="11">
        <f>IF(BH22&gt;0,BH22,"")</f>
        <v>6</v>
      </c>
      <c r="BU22" s="11">
        <f>IF(SUM(BE22:BH22)-BI22&gt;0,SUM(BE22:BH22)-BI22,"")</f>
        <v>21.6</v>
      </c>
      <c r="BV22" s="11">
        <f>IF(BR22="","",MAX(BR22,BU22))</f>
        <v>47.86</v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>
        <f>IF(SUM(BV22,BY22)&gt;0,SUM(BV22,BY22),"")</f>
        <v>47.86</v>
      </c>
      <c r="CA22" s="22">
        <v>1.5</v>
      </c>
      <c r="CB22" s="22">
        <v>1</v>
      </c>
      <c r="CC22" s="22">
        <v>2</v>
      </c>
      <c r="CD22" s="22">
        <v>1.65</v>
      </c>
      <c r="CE22" s="22">
        <v>0</v>
      </c>
      <c r="CF22" s="22">
        <v>13.3</v>
      </c>
      <c r="CG22" s="22">
        <v>8.6</v>
      </c>
      <c r="CH22" s="22">
        <v>15.2</v>
      </c>
      <c r="CI22" s="22">
        <v>14.92</v>
      </c>
      <c r="CJ22" s="22">
        <v>0</v>
      </c>
      <c r="CK22" s="22">
        <v>1.6</v>
      </c>
      <c r="CL22" s="22">
        <v>0.8</v>
      </c>
      <c r="CM22" s="22">
        <v>2</v>
      </c>
      <c r="CN22" s="22">
        <v>1.66</v>
      </c>
      <c r="CO22" s="22">
        <v>0</v>
      </c>
      <c r="CP22" s="27"/>
      <c r="CQ22" s="38">
        <f>IF(CC22&gt;0,CC22,"")</f>
        <v>2</v>
      </c>
      <c r="CR22" s="38">
        <f>IF(CD22&gt;0,CD22,"")</f>
        <v>1.65</v>
      </c>
      <c r="CS22" s="40">
        <f>IF(SUM(CA22:CD22)-CE22&gt;0,SUM(CA22:CD22)-CE22,"")</f>
        <v>6.15</v>
      </c>
      <c r="CT22" s="40">
        <f>IF(CH22&gt;0,CH22,"")</f>
        <v>15.2</v>
      </c>
      <c r="CU22" s="40">
        <f>IF(CI22&gt;0,CI22,"")</f>
        <v>14.92</v>
      </c>
      <c r="CV22" s="40">
        <f>IF(SUM(CF22:CI22)-CJ22&gt;0,SUM(CF22:CI22)-CJ22,"")</f>
        <v>52.019999999999996</v>
      </c>
      <c r="CW22" s="40">
        <f>IF(CS22="","",MAX(CS22,CV22))</f>
        <v>52.019999999999996</v>
      </c>
      <c r="CX22" s="40">
        <f>IF(CM22&gt;0,CM22,"")</f>
        <v>2</v>
      </c>
      <c r="CY22" s="40">
        <f>IF(CN22&gt;0,CN22,"")</f>
        <v>1.66</v>
      </c>
      <c r="CZ22" s="40">
        <f>IF(SUM(CK22:CN22)-CO22&gt;0,SUM(CK22:CN22)-CO22,"")</f>
        <v>6.0600000000000005</v>
      </c>
      <c r="DA22" s="40">
        <f>IF(SUM(CW22,CZ22)&gt;0,SUM(CW22,CZ22),"")</f>
        <v>58.08</v>
      </c>
      <c r="DB22" s="51" t="str">
        <f>IF(MAX(ED22,FL22,GT22,IB22,JJ22,KR22,LZ22,NH22,OP22,PX22,RF22,SN22,TV22,VD22,WL22)-IF(N22="",0,N22)&gt;0.001,MAX(ED22,FL22,GT22,IB22,JJ22,KR22,LZ22,NH22,OP22,PX22,RF22,SN22,TV22,VD22,WL22)-IF(N22="",0,N22),"")</f>
        <v/>
      </c>
      <c r="DC22" s="51" t="str">
        <f>IF(MAX(EG22,EJ22,FO22,FR22,GW22,GZ22,IE22,IH22,JM22,JP22,KU22,KX22,MC22,MF22,NK22,NN22,OS22,OV22,QA22,QD22,RI22,RL22,SQ22,ST22,TY22,UB22,VG22,VJ22,WO22,WR22)-IF(P22="",0,P22)&gt;0.001,MAX(EG22,EJ22,FO22,FR22,GW22,GZ22,IE22,IH22,JM22,JP22,KU22,KX22,MC22,MF22,NK22,NN22,OS22,OV22,QA22,QD22,RI22,RL22,SQ22,ST22,TY22,UB22,VG22,VJ22,WO22,WR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40" t="str">
        <f>IF(SX22&gt;0,SX22,"")</f>
        <v/>
      </c>
      <c r="TQ22" s="40" t="str">
        <f>IF(SY22&gt;0,SY22,"")</f>
        <v/>
      </c>
      <c r="TR22" s="40" t="str">
        <f>IF(SUM(SV22:SY22)-SZ22&gt;0,SUM(SV22:SY22)-SZ22,"")</f>
        <v/>
      </c>
      <c r="TS22" s="40" t="str">
        <f>IF(TC22&gt;0,TC22,"")</f>
        <v/>
      </c>
      <c r="TT22" s="40" t="str">
        <f>IF(TD22&gt;0,TD22,"")</f>
        <v/>
      </c>
      <c r="TU22" s="40" t="str">
        <f>IF(SUM(TA22:TD22)-TE22&gt;0,SUM(TA22:TD22)-TE22,"")</f>
        <v/>
      </c>
      <c r="TV22" s="40" t="str">
        <f>IF(MAX(TR22,TU22)&gt;0,MAX(TR22,TU22),"")</f>
        <v/>
      </c>
      <c r="TW22" s="40" t="str">
        <f>IF(TH22&gt;0,TH22,"")</f>
        <v/>
      </c>
      <c r="TX22" s="40" t="str">
        <f>IF(TI22&gt;0,TI22,"")</f>
        <v/>
      </c>
      <c r="TY22" s="40" t="str">
        <f>IF(SUM(TF22:TI22)-TJ22&gt;0,SUM(TF22:TI22)-TJ22,"")</f>
        <v/>
      </c>
      <c r="TZ22" s="40" t="str">
        <f>IF(TM22&gt;0,TM22,"")</f>
        <v/>
      </c>
      <c r="UA22" s="40" t="str">
        <f>IF(TN22&gt;0,TN22,"")</f>
        <v/>
      </c>
      <c r="UB22" s="40" t="str">
        <f>IF(SUM(TK22:TN22)-TO22&gt;0,SUM(TK22:TN22)-TO22,"")</f>
        <v/>
      </c>
      <c r="UC22" s="40" t="str">
        <f>IF(SUM(TV22,TY22,UB22)&gt;0,SUM(TV22,TY22,UB22),"")</f>
        <v/>
      </c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1" t="str">
        <f>IF(UF22&gt;0,UF22,"")</f>
        <v/>
      </c>
      <c r="UY22" s="11" t="str">
        <f>IF(UG22&gt;0,UG22,"")</f>
        <v/>
      </c>
      <c r="UZ22" s="11" t="str">
        <f>IF(SUM(UD22:UG22)-UH22&gt;0,SUM(UD22:UG22)-UH22,"")</f>
        <v/>
      </c>
      <c r="VA22" s="11" t="str">
        <f>IF(UK22&gt;0,UK22,"")</f>
        <v/>
      </c>
      <c r="VB22" s="11" t="str">
        <f>IF(UL22&gt;0,UL22,"")</f>
        <v/>
      </c>
      <c r="VC22" s="11" t="str">
        <f>IF(SUM(UI22:UL22)-UM22&gt;0,SUM(UI22:UL22)-UM22,"")</f>
        <v/>
      </c>
      <c r="VD22" s="11" t="str">
        <f>IF(MAX(UZ22,VC22)&gt;0,MAX(UZ22,VC22),"")</f>
        <v/>
      </c>
      <c r="VE22" s="11" t="str">
        <f>IF(UP22&gt;0,UP22,"")</f>
        <v/>
      </c>
      <c r="VF22" s="11" t="str">
        <f>IF(UQ22&gt;0,UQ22,"")</f>
        <v/>
      </c>
      <c r="VG22" s="11" t="str">
        <f>IF(SUM(UN22:UQ22)-UR22&gt;0,SUM(UN22:UQ22)-UR22,"")</f>
        <v/>
      </c>
      <c r="VH22" s="11" t="str">
        <f>IF(UU22&gt;0,UU22,"")</f>
        <v/>
      </c>
      <c r="VI22" s="11" t="str">
        <f>IF(UV22&gt;0,UV22,"")</f>
        <v/>
      </c>
      <c r="VJ22" s="11" t="str">
        <f>IF(SUM(US22:UV22)-UW22&gt;0,SUM(US22:UV22)-UW22,"")</f>
        <v/>
      </c>
      <c r="VK22" s="11" t="str">
        <f>IF(SUM(VD22,VG22,VJ22)&gt;0,SUM(VD22,VG22,VJ22),"")</f>
        <v/>
      </c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40" t="str">
        <f>IF(VN22&gt;0,VN22,"")</f>
        <v/>
      </c>
      <c r="WG22" s="40" t="str">
        <f>IF(VO22&gt;0,VO22,"")</f>
        <v/>
      </c>
      <c r="WH22" s="40" t="str">
        <f>IF(SUM(VL22:VO22)-VP22&gt;0,SUM(VL22:VO22)-VP22,"")</f>
        <v/>
      </c>
      <c r="WI22" s="40" t="str">
        <f>IF(VS22&gt;0,VS22,"")</f>
        <v/>
      </c>
      <c r="WJ22" s="40" t="str">
        <f>IF(VT22&gt;0,VT22,"")</f>
        <v/>
      </c>
      <c r="WK22" s="40" t="str">
        <f>IF(SUM(VQ22:VT22)-VU22&gt;0,SUM(VQ22:VT22)-VU22,"")</f>
        <v/>
      </c>
      <c r="WL22" s="40" t="str">
        <f>IF(MAX(WH22,WK22)&gt;0,MAX(WH22,WK22),"")</f>
        <v/>
      </c>
      <c r="WM22" s="40" t="str">
        <f>IF(VX22&gt;0,VX22,"")</f>
        <v/>
      </c>
      <c r="WN22" s="40" t="str">
        <f>IF(VY22&gt;0,VY22,"")</f>
        <v/>
      </c>
      <c r="WO22" s="40" t="str">
        <f>IF(SUM(VV22:VY22)-VZ22&gt;0,SUM(VV22:VY22)-VZ22,"")</f>
        <v/>
      </c>
      <c r="WP22" s="40" t="str">
        <f>IF(WC22&gt;0,WC22,"")</f>
        <v/>
      </c>
      <c r="WQ22" s="40" t="str">
        <f>IF(WD22&gt;0,WD22,"")</f>
        <v/>
      </c>
      <c r="WR22" s="40" t="str">
        <f>IF(SUM(WA22:WD22)-WE22&gt;0,SUM(WA22:WD22)-WE22,"")</f>
        <v/>
      </c>
      <c r="WS22" s="40" t="str">
        <f>IF(SUM(WL22,WO22,WR22)&gt;0,SUM(WL22,WO22,WR22),"")</f>
        <v/>
      </c>
      <c r="WT22" s="26">
        <f>IF($CP22="P",CA22,(CA22+AZ22)/2)</f>
        <v>7.35</v>
      </c>
      <c r="WU22" s="26">
        <f>IF($CP22="P",CB22,(CB22+BA22)/2)</f>
        <v>5.0999999999999996</v>
      </c>
      <c r="WV22" s="26">
        <f>IF($CP22="P",CC22,(CC22+BB22)/2)</f>
        <v>7.3</v>
      </c>
      <c r="WW22" s="26">
        <f>IF($CP22="P",CD22,(CD22+BC22)/2)</f>
        <v>7.7050000000000001</v>
      </c>
      <c r="WX22" s="26">
        <f>IF($CP22="P",CE22,(CE22+BD22)/2)</f>
        <v>0.45</v>
      </c>
      <c r="WY22" s="26">
        <f>IF($CP22="P",CF22,(CF22+BE22)/2)</f>
        <v>9.4</v>
      </c>
      <c r="WZ22" s="26">
        <f>IF($CP22="P",CG22,(CG22+BF22)/2)</f>
        <v>6.1999999999999993</v>
      </c>
      <c r="XA22" s="26">
        <f>IF($CP22="P",CH22,(CH22+BG22)/2)</f>
        <v>10.75</v>
      </c>
      <c r="XB22" s="26">
        <f>IF($CP22="P",CI22,(CI22+BH22)/2)</f>
        <v>10.46</v>
      </c>
      <c r="XC22" s="26">
        <f>IF($CP22="P",CJ22,(CJ22+BI22)/2)</f>
        <v>0</v>
      </c>
      <c r="XD22" s="26">
        <f>IF($CP22="P",CK22,(CK22+BJ22)/2)</f>
        <v>0.8</v>
      </c>
      <c r="XE22" s="26">
        <f>IF($CP22="P",CL22,(CL22+BK22)/2)</f>
        <v>0.4</v>
      </c>
      <c r="XF22" s="26">
        <f>IF($CP22="P",CM22,(CM22+BL22)/2)</f>
        <v>1</v>
      </c>
      <c r="XG22" s="26">
        <f>IF($CP22="P",CN22,(CN22+BM22)/2)</f>
        <v>0.83</v>
      </c>
      <c r="XH22" s="26">
        <f>IF($CP22="P",CO22,(CO22+BN22)/2)</f>
        <v>0</v>
      </c>
      <c r="XI22" s="28" t="s">
        <v>53</v>
      </c>
      <c r="XJ22" s="11">
        <f>IF(WV22&gt;0,WV22,"")</f>
        <v>7.3</v>
      </c>
      <c r="XK22" s="11">
        <f>IF(WW22&gt;0,WW22,"")</f>
        <v>7.7050000000000001</v>
      </c>
      <c r="XL22" s="11">
        <f>IF(SUM(WT22:WW22)-WX22&gt;0,SUM(WT22:WW22)-WX22,"")</f>
        <v>27.004999999999999</v>
      </c>
      <c r="XM22" s="11">
        <f>IF(XA22&gt;0,XA22,"")</f>
        <v>10.75</v>
      </c>
      <c r="XN22" s="11">
        <f>IF(XB22&gt;0,XB22,"")</f>
        <v>10.46</v>
      </c>
      <c r="XO22" s="11">
        <f>IF(SUM(WY22:XB22)-XC22&gt;0,SUM(WY22:XB22)-XC22,"")</f>
        <v>36.81</v>
      </c>
      <c r="XP22" s="11">
        <f>IF(MAX(XL22,XO22)&gt;0,MAX(XL22,XO22),"")</f>
        <v>36.81</v>
      </c>
      <c r="XQ22" s="11">
        <f>IF(XF22&gt;0,XF22,"")</f>
        <v>1</v>
      </c>
      <c r="XR22" s="11">
        <f>IF(XG22&gt;0,XG22,"")</f>
        <v>0.83</v>
      </c>
      <c r="XS22" s="11">
        <f>IF(SUM(XD22:XG22)-XH22&gt;0,SUM(XD22:XG22)-XH22,"")</f>
        <v>3.0300000000000002</v>
      </c>
      <c r="XT22" s="11">
        <f>IF(SUM(XP22,XS22)&gt;0,SUM(XP22,XS22),"")</f>
        <v>39.840000000000003</v>
      </c>
    </row>
    <row r="23" spans="1:644" x14ac:dyDescent="0.2">
      <c r="A23" s="4" t="str" cm="1">
        <f t="array" ref="A23">IF(AND(H23&lt;&gt;"",H23&lt;&gt;"No DD"),SUMPRODUCT((H$4:H$25&lt;&gt;"")*(H$4:H$25&lt;&gt;"No DD")*(E$4:E$25&gt;E23))+1,IF(H23="No DD",SUMPRODUCT((H$4:H$25="No DD")*(E$4:E$25&gt;E23))+1+SUMPRODUCT((H$4:H$25&lt;&gt;"")*(H$4:H$25&lt;&gt;"No DD")),""))</f>
        <v/>
      </c>
      <c r="B23" s="5" t="s">
        <v>65</v>
      </c>
      <c r="C23" s="4" t="s">
        <v>5</v>
      </c>
      <c r="D23" s="4">
        <v>1991</v>
      </c>
      <c r="E23" s="9">
        <f>SUM(J23:V23)+SUM(J23:T23)*0.0000001+SUM(J23)*0.0000000000001</f>
        <v>65.56000655600478</v>
      </c>
      <c r="F23" s="3" t="str">
        <f>IF(OR(AND(AO23&gt;=AY$27,AO23&lt;&gt;"",AQ23&gt;=AY$31,AQ23&lt;&gt;"",AN23=""),AND(AR23&gt;=AY$27,AR23&lt;&gt;"",AT23&gt;=AY$31,AT23&lt;&gt;"",AN23=""),AND(AV23&gt;=AY$27,AV23&lt;&gt;"",AX23&gt;=AY$31,AX23&lt;&gt;"",AN23=""),AND(BP23&gt;=BZ$27,BP23&lt;&gt;"",BR23&gt;=BZ$31,BR23&lt;&gt;"",BO23=""),AND(BS23&gt;=BZ$27,BS23&lt;&gt;"",BU23&gt;=BZ$31,BU23&lt;&gt;"",BO23=""),AND(BW23&gt;=BZ$27,BW23&lt;&gt;"",BY23&gt;=BZ$31,BY23&lt;&gt;"",BO23=""),AND(CQ23&gt;=DA$27,CQ23&lt;&gt;"",CS23&gt;=DA$31,CS23&lt;&gt;"",CP23=""),AND(CT23&gt;=DA$27,CT23&lt;&gt;"",CV23&gt;=DA$31,CV23&lt;&gt;"",CP23=""),AND(CX23&gt;=DA$27,CX23&lt;&gt;"",CZ23&gt;=DA$31,CZ23&lt;&gt;"",CP23=""),AND(DX23&gt;=EK$27,DX23&lt;&gt;"",DZ23&gt;=EK$31,DZ23&lt;&gt;""),AND(EA23&gt;=EK$27,EA23&lt;&gt;"",EC23&gt;=EK$31,EC23&lt;&gt;""),AND(EE23&gt;=EK$27,EE23&lt;&gt;"",EG23&gt;=EK$31,EG23&lt;&gt;""),AND(EH23&gt;=EK$27,EH23&lt;&gt;"",EJ23&gt;=EK$31,EJ23&lt;&gt;""),AND(FF23&gt;=FS$27,FF23&lt;&gt;"",FH23&gt;=FS$31,FH23&lt;&gt;""),AND(FI23&gt;=FS$27,FI23&lt;&gt;"",FK23&gt;=FS$31,FK23&lt;&gt;""),AND(FM23&gt;=FS$27,FM23&lt;&gt;"",FO23&gt;=FS$31,FO23&lt;&gt;""),AND(FP23&gt;=FS$27,FP23&lt;&gt;"",FR23&gt;=FS$31,FR23&lt;&gt;""),AND(GN23&gt;=HA$27,GN23&lt;&gt;"",GP23&gt;=HA$31,GP23&lt;&gt;""),AND(GQ23&gt;=HA$27,GQ23&lt;&gt;"",GS23&gt;=HA$31,GS23&lt;&gt;""),AND(GU23&gt;=HA$27,GU23&lt;&gt;"",GW23&gt;=HA$31,GW23&lt;&gt;""),AND(GX23&gt;=HA$27,GX23&lt;&gt;"",GZ23&gt;=HA$31,GZ23&lt;&gt;""),AND(HV23&gt;=II$27,HV23&lt;&gt;"",HX23&gt;=II$31,HX23&lt;&gt;""),AND(HY23&gt;=II$27,HY23&lt;&gt;"",IA23&gt;=II$31,IA23&lt;&gt;""),AND(IC23&gt;=II$27,IC23&lt;&gt;"",IE23&gt;=II$31,IE23&lt;&gt;""),AND(IF23&gt;=II$27,IF23&lt;&gt;"",IH23&gt;=II$31,IH23&lt;&gt;""),AND(JD23&gt;=JQ$27,JD23&lt;&gt;"",JF23&gt;=JQ$31,JF23&lt;&gt;""),AND(JG23&gt;=JQ$27,JG23&lt;&gt;"",JI23&gt;=JQ$31,JI23&lt;&gt;""),AND(JK23&gt;=JQ$27,JK23&lt;&gt;"",JM23&gt;=JQ$31,JM23&lt;&gt;""),AND(JN23&gt;=JQ$27,JN23&lt;&gt;"",JP23&gt;=JQ$31,JP23&lt;&gt;""),AND(KL23&gt;=KY$27,KL23&lt;&gt;"",KN23&gt;=KY$31,KN23&lt;&gt;""),AND(KO23&gt;=KY$27,KO23&lt;&gt;"",KQ23&gt;=KY$31,KQ23&lt;&gt;""),AND(KS23&gt;=KY$27,KS23&lt;&gt;"",KU23&gt;=KY$31,KU23&lt;&gt;""),AND(KV23&gt;=KY$27,KV23&lt;&gt;"",KX23&gt;=KY$31,KX23&lt;&gt;""),AND(LT23&gt;=MG$27,LT23&lt;&gt;"",LV23&gt;=MG$31,LV23&lt;&gt;""),AND(LW23&gt;=MG$27,LW23&lt;&gt;"",LY23&gt;=MG$31,LY23&lt;&gt;""),AND(MA23&gt;=MG$27,MA23&lt;&gt;"",MC23&gt;=MG$31,MC23&lt;&gt;""),AND(MD23&gt;=MG$27,MD23&lt;&gt;"",MF23&gt;=MG$31,MF23&lt;&gt;""),AND(NB23&gt;=NO$27,NB23&lt;&gt;"",ND23&gt;=NO$31,ND23&lt;&gt;""),AND(NE23&gt;=NO$27,NE23&lt;&gt;"",NG23&gt;=NO$31,NG23&lt;&gt;""),AND(NI23&gt;=NO$27,NI23&lt;&gt;"",NK23&gt;=NO$31,NK23&lt;&gt;""),AND(NL23&gt;=NO$27,NL23&lt;&gt;"",NN23&gt;=NO$31,NN23&lt;&gt;""),AND(OJ23&gt;=OW$27,OJ23&lt;&gt;"",OL23&gt;=OW$31,OL23&lt;&gt;""),AND(OM23&gt;=OW$27,OM23&lt;&gt;"",OO23&gt;=OW$31,OO23&lt;&gt;""),AND(OQ23&gt;=OW$27,OQ23&lt;&gt;"",OS23&gt;=OW$31,OS23&lt;&gt;""),AND(OT23&gt;=OW$27,OT23&lt;&gt;"",OV23&gt;=OW$31,OV23&lt;&gt;""),AND(PR23&gt;=QE$27,PR23&lt;&gt;"",PT23&gt;=QE$31,PT23&lt;&gt;""),AND(PU23&gt;=QE$27,PU23&lt;&gt;"",PW23&gt;=QE$31,PW23&lt;&gt;""),AND(PY23&gt;=QE$27,PY23&lt;&gt;"",QA23&gt;=QE$31,QA23&lt;&gt;""),AND(QB23&gt;=QE$27,QB23&lt;&gt;"",QD23&gt;=QE$31,QD23&lt;&gt;""),AND(QZ23&gt;=RM$27,QZ23&lt;&gt;"",RB23&gt;=RM$31,RB23&lt;&gt;""),AND(RC23&gt;=RM$27,RC23&lt;&gt;"",RE23&gt;=RM$31,RE23&lt;&gt;""),AND(RG23&gt;=RM$27,RG23&lt;&gt;"",RI23&gt;=RM$31,RI23&lt;&gt;""),AND(RJ23&gt;=RM$27,RJ23&lt;&gt;"",RL23&gt;=RM$31,RL23&lt;&gt;""),AND(SH23&gt;=SU$27,SH23&lt;&gt;"",SJ23&gt;=SU$31,SJ23&lt;&gt;""),AND(SK23&gt;=SU$27,SK23&lt;&gt;"",SM23&gt;=SU$31,SM23&lt;&gt;""),AND(SO23&gt;=SU$27,SO23&lt;&gt;"",SQ23&gt;=SU$31,SQ23&lt;&gt;""),AND(SR23&gt;=SU$27,SR23&lt;&gt;"",ST23&gt;=SU$31,ST23&lt;&gt;""),AND(TP23&gt;=UC$27,TP23&lt;&gt;"",TR23&gt;=UC$31,TR23&lt;&gt;""),AND(TS23&gt;=UC$27,TS23&lt;&gt;"",TU23&gt;=UC$31,TU23&lt;&gt;""),AND(TW23&gt;=UC$27,TW23&lt;&gt;"",TY23&gt;=UC$31,TYY23&lt;&gt;""),AND(TZ23&gt;=UC$27,TZ23&lt;&gt;"",UB23&gt;=UC$31,UB23&lt;&gt;""),AND(UX23&gt;=VK$27,UX23&lt;&gt;"",UZ23&gt;=VK$31,UZ23&lt;&gt;""),AND(VA23&gt;=VK$27,VA23&lt;&gt;"",VC23&gt;=VK$31,VC23&lt;&gt;""),AND(VE23&gt;=VK$27,VE23&lt;&gt;"",VG23&gt;=VK$31,VG23&lt;&gt;""),AND(VH23&gt;=VK$27,VH23&lt;&gt;"",VJ23&gt;=VK$31,VJ23&lt;&gt;""),AND(WF23&gt;=WS$27,WF23&lt;&gt;"",WH23&gt;=WS$31,WH23&lt;&gt;""),AND(WI23&gt;=WS$27,WI23&lt;&gt;"",WK23&gt;=WS$31,WK23&lt;&gt;""),AND(WM23&gt;=WS$27,WM23&lt;&gt;"",WO23&gt;=WS$31,WO23&lt;&gt;""),AND(WP23&gt;=WS$27,WP23&lt;&gt;"",WR23&gt;=WS$31,WR23&lt;&gt;"")),"P","")</f>
        <v/>
      </c>
      <c r="G23" s="3" t="str">
        <f>IF(OR(AND(AQ23&gt;=AY$31,AQ23&lt;&gt;"",AN23=""),AND(AT23&gt;=AY$31,AT23&lt;&gt;"",AN23=""),AND(AX23&gt;=AY$31,AX23&lt;&gt;"",AN23=""),AND(BR23&gt;=BZ$31,BR23&lt;&gt;"",BO23=""),AND(BU23&gt;=BZ$31,BU23&lt;&gt;"",BO23=""),AND(BY23&gt;=BZ$31,BY23&lt;&gt;"",BO23=""),AND(CS23&gt;=DA$31,CS23&lt;&gt;"",CP23=""),AND(CV23&gt;=DA$31,CV23&lt;&gt;"",CP23=""),AND(CZ23&gt;=DA$31,CZ23&lt;&gt;"",CP23=""),AND(DZ23&gt;=EK$31,DZ23&lt;&gt;""),AND(EC23&gt;=EK$31,EC23&lt;&gt;""),AND(EG23&gt;=EK$31,EG23&lt;&gt;""),AND(EJ23&gt;=EK$31,EJ23&lt;&gt;""),AND(FH23&gt;=FS$31,FH23&lt;&gt;""),AND(FK23&gt;=FS$31,FK23&lt;&gt;""),AND(FO23&gt;=FS$31,FO23&lt;&gt;""),AND(FR23&gt;=FS$31,FR23&lt;&gt;""),AND(GP23&gt;=HA$31,GP23&lt;&gt;""),AND(GS23&gt;=HA$31,GS23&lt;&gt;""),AND(GW23&gt;=HA$31,GW23&lt;&gt;""),AND(GZ23&gt;=HA$31,GZ23&lt;&gt;""),AND(HX23&gt;=II$31,HX23&lt;&gt;""),AND(IA23&gt;=II$31,IA23&lt;&gt;""),AND(IE23&gt;=II$31,IE23&lt;&gt;""),AND(IH23&gt;=II$31,IH23&lt;&gt;""),AND(JF23&gt;=JQ$31,JF23&lt;&gt;""),AND(JI23&gt;=JQ$31,JI23&lt;&gt;""),AND(JM23&gt;=JQ$31,JM23&lt;&gt;""),AND(JP23&gt;=JQ$31,JP23&lt;&gt;""),AND(KN23&gt;=KY$31,KN23&lt;&gt;""),AND(KQ23&gt;=KY$31,KQ23&lt;&gt;""),AND(KU23&gt;=KY$31,KU23&lt;&gt;""),AND(KX23&gt;=KY$31,KX23&lt;&gt;""),AND(LV23&gt;=MG$31,LV23&lt;&gt;""),AND(LY23&gt;=MG$31,LY23&lt;&gt;""),AND(MC23&gt;=MG$31,MC23&lt;&gt;""),AND(MF23&gt;=MG$31,MF23&lt;&gt;""),AND(ND23&gt;=NO$31,ND23&lt;&gt;""),AND(NG23&gt;=NO$31,NG23&lt;&gt;""),AND(NK23&gt;=NO$31,NK23&lt;&gt;""),AND(NN23&gt;=NO$31,NN23&lt;&gt;""),AND(OL23&gt;=OW$31,OL23&lt;&gt;""),AND(OO23&gt;=OW$31,OO23&lt;&gt;""),AND(OS23&gt;=OW$31,OS23&lt;&gt;""),AND(OV23&gt;=OW$31,OV23&lt;&gt;""),AND(PT23&gt;=QE$31,PT23&lt;&gt;""),AND(PW23&gt;=QE$31,PW23&lt;&gt;""),AND(QA23&gt;=QE$31,QA23&lt;&gt;""),AND(QD23&gt;=QE$31,QD23&lt;&gt;""),AND(RB23&gt;=RM$31,RB23&lt;&gt;""),AND(RE23&gt;=RM$31,RE23&lt;&gt;""),AND(RI23&gt;=RM$31,RI23&lt;&gt;""),AND(RL23&gt;=RM$31,RL23&lt;&gt;""),AND(SJ23&gt;=SU$31,SJ23&lt;&gt;""),AND(SM23&gt;=SU$31,SM23&lt;&gt;""),AND(SQ23&gt;=SU$31,SQ23&lt;&gt;""),AND(ST23&gt;=SU$31,ST23&lt;&gt;""),AND(TR23&gt;=UC$31,TR23&lt;&gt;""),AND(TU23&gt;=UC$31,TU23&lt;&gt;""),AND(TY23&gt;=UC$31,TYY23&lt;&gt;""),AND(UB23&gt;=UC$31,UB23&lt;&gt;""),AND(UZ23&gt;=VK$31,UZ23&lt;&gt;""),AND(VC23&gt;=VK$31,VC23&lt;&gt;""),AND(VG23&gt;=VK$31,VG23&lt;&gt;""),AND(VJ23&gt;=VK$31,VJ23&lt;&gt;""),AND(WH23&gt;=WS$31,WH23&lt;&gt;""),AND(WK23&gt;=WS$31,WK23&lt;&gt;""),AND(WO23&gt;=WS$31,WO23&lt;&gt;""),AND(WR23&gt;=WS$31,WR23&lt;&gt;"")),"P","")</f>
        <v/>
      </c>
      <c r="H23" s="36" t="str">
        <f>IF(AND(G23="P",F23=""),"No DD",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,AND(TP23&gt;=UC$30,TP23&lt;&gt;"",TR23&gt;=UC$34,TR23&lt;&gt;""),AND(TS23&gt;=UC$30,TS23&lt;&gt;"",TU23&gt;=UC$34,TU23&lt;&gt;""),AND(TW23&gt;=UC$30,TW23&lt;&gt;"",TY23&gt;=UC$354,TYY23&lt;&gt;""),AND(TZ23&gt;=UC$30,TZ23&lt;&gt;"",UB23&gt;=UC$34,UB23&lt;&gt;""),AND(UX23&gt;=VK$30,UX23&lt;&gt;"",UZ23&gt;=VK$34,UZ23&lt;&gt;""),AND(VA23&gt;=VK$30,VA23&lt;&gt;"",VC23&gt;=VK$34,VC23&lt;&gt;""),AND(VE23&gt;=VK$30,VE23&lt;&gt;"",VG23&gt;=VK$34,VG23&lt;&gt;""),AND(VH23&gt;=VK$30,VH23&lt;&gt;"",VJ23&gt;=VK$34,VJ23&lt;&gt;""),AND(WF23&gt;=WS$30,WF23&lt;&gt;"",WH23&gt;=WS$34,WH23&lt;&gt;""),AND(WI23&gt;=WS$30,WI23&lt;&gt;"",WK23&gt;=WS$34,WK23&lt;&gt;""),AND(WM23&gt;=WS$30,WM23&lt;&gt;"",WO23&gt;=WS$34,WO23&lt;&gt;""),AND(WP23&gt;=WS$30,WP23&lt;&gt;"",WR23&gt;=WS$34,WR23&lt;&gt;"")),"Merit",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,AND(TP23&gt;=UC$29,TP23&lt;&gt;"",TR23&gt;=UC$33,TR23&lt;&gt;""),AND(TS23&gt;=UC$29,TS23&lt;&gt;"",TU23&gt;=UC$33,TU23&lt;&gt;""),AND(TW23&gt;=UC$29,TW23&lt;&gt;"",TY23&gt;=UC$33,TYY23&lt;&gt;""),AND(TZ23&gt;=UC$29,TZ23&lt;&gt;"",UB23&gt;=UC$33,UB23&lt;&gt;""),AND(UX23&gt;=VK$29,UX23&lt;&gt;"",UZ23&gt;=VK$33,UZ23&lt;&gt;""),AND(VA23&gt;=VK$29,VA23&lt;&gt;"",VC23&gt;=VK$33,VC23&lt;&gt;""),AND(VE23&gt;=VK$29,VE23&lt;&gt;"",VG23&gt;=VK$33,VG23&lt;&gt;""),AND(VH23&gt;=VK$29,VH23&lt;&gt;"",VJ23&gt;=VK$33,VJ23&lt;&gt;""),AND(WF23&gt;=WS$29,WF23&lt;&gt;"",WH23&gt;=WS$33,WH23&lt;&gt;""),AND(WI23&gt;=WS$29,WI23&lt;&gt;"",WK23&gt;=WS$33,WK23&lt;&gt;""),AND(WM23&gt;=WS$29,WM23&lt;&gt;"",WO23&gt;=WS$33,WO23&lt;&gt;""),AND(WP23&gt;=WS$29,WP23&lt;&gt;"",WR23&gt;=WS$33,WR23&lt;&gt;"")),"Excellence",IF(I23="P","Worlds Team",IF(F23="P","National Team","")))))</f>
        <v/>
      </c>
      <c r="I23" s="3" t="str">
        <f>IF(OR(AND(AO23&gt;=AY$28,AO23&lt;&gt;"",AQ23&gt;=AY$32,AQ23&lt;&gt;"",AN23=""),AND(AR23&gt;=AY$28,AR23&lt;&gt;"",AT23&gt;=AY$32,AT23&lt;&gt;"",AN23=""),AND(AV23&gt;=AY$28,AV23&lt;&gt;"",AX23&gt;=AY$32,AX23&lt;&gt;"",AN23=""),AND(BP23&gt;=BZ$28,BP23&lt;&gt;"",BR23&gt;=BZ$32,BR23&lt;&gt;"",BO23=""),AND(BS23&gt;=BZ$28,BS23&lt;&gt;"",BU23&gt;=BZ$32,BU23&lt;&gt;"",BO23=""),AND(BW23&gt;=BZ$28,BW23&lt;&gt;"",BY23&gt;=BZ$32,BY23&lt;&gt;"",BO23=""),AND(CQ23&gt;=DA$28,CQ23&lt;&gt;"",CS23&gt;=DA$32,CS23&lt;&gt;"",CP23=""),AND(CT23&gt;=DA$28,CT23&lt;&gt;"",CV23&gt;=DA$32,CV23&lt;&gt;"",CP23=""),AND(CX23&gt;=DA$28,CX23&lt;&gt;"",CZ23&gt;=DA$32,CZ23&lt;&gt;"",CP23=""),AND(DX23&gt;=EK$28,DX23&lt;&gt;"",DZ23&gt;=EK$32,DZ23&lt;&gt;""),AND(EA23&gt;=EK$28,EA23&lt;&gt;"",EC23&gt;=EK$32,EC23&lt;&gt;""),AND(EE23&gt;=EK$28,EE23&lt;&gt;"",EG23&gt;=EK$32,EG23&lt;&gt;""),AND(EH23&gt;=EK$28,EH23&lt;&gt;"",EJ23&gt;=EK$32,EJ23&lt;&gt;""),AND(FF23&gt;=FS$28,FF23&lt;&gt;"",FH23&gt;=FS$32,FH23&lt;&gt;""),AND(FI23&gt;=FS$28,FI23&lt;&gt;"",FK23&gt;=FS$32,FK23&lt;&gt;""),AND(FM23&gt;=FS$28,FM23&lt;&gt;"",FO23&gt;=FS$32,FO23&lt;&gt;""),AND(FP23&gt;=FS$28,FP23&lt;&gt;"",FR23&gt;=FS$32,FR23&lt;&gt;""),AND(GN23&gt;=HA$28,GN23&lt;&gt;"",GP23&gt;=HA$32,GP23&lt;&gt;""),AND(GQ23&gt;=HA$28,GQ23&lt;&gt;"",GS23&gt;=HA$32,GS23&lt;&gt;""),AND(GU23&gt;=HA$28,GU23&lt;&gt;"",GW23&gt;=HA$32,GW23&lt;&gt;""),AND(GX23&gt;=HA$28,GX23&lt;&gt;"",GZ23&gt;=HA$32,GZ23&lt;&gt;""),AND(HV23&gt;=II$28,HV23&lt;&gt;"",HX23&gt;=II$32,HX23&lt;&gt;""),AND(HY23&gt;=II$28,HY23&lt;&gt;"",IA23&gt;=II$32,IA23&lt;&gt;""),AND(IC23&gt;=II$28,IC23&lt;&gt;"",IE23&gt;=II$32,IE23&lt;&gt;""),AND(IF23&gt;=II$28,IF23&lt;&gt;"",IH23&gt;=II$32,IH23&lt;&gt;""),AND(JD23&gt;=JQ$28,JD23&lt;&gt;"",JF23&gt;=JQ$32,JF23&lt;&gt;""),AND(JG23&gt;=JQ$28,JG23&lt;&gt;"",JI23&gt;=JQ$32,JI23&lt;&gt;""),AND(JK23&gt;=JQ$28,JK23&lt;&gt;"",JM23&gt;=JQ$32,JM23&lt;&gt;""),AND(JN23&gt;=JQ$28,JN23&lt;&gt;"",JP23&gt;=JQ$32,JP23&lt;&gt;""),AND(KL23&gt;=KY$28,KL23&lt;&gt;"",KN23&gt;=KY$32,KN23&lt;&gt;""),AND(KO23&gt;=KY$28,KO23&lt;&gt;"",KQ23&gt;=KY$32,KQ23&lt;&gt;""),AND(KS23&gt;=KY$28,KS23&lt;&gt;"",KU23&gt;=KY$32,KU23&lt;&gt;""),AND(KV23&gt;=KY$28,KV23&lt;&gt;"",KX23&gt;=KY$32,KX23&lt;&gt;""),AND(LT23&gt;=MG$28,LT23&lt;&gt;"",LV23&gt;=MG$32,LV23&lt;&gt;""),AND(LW23&gt;=MG$28,LW23&lt;&gt;"",LY23&gt;=MG$32,LY23&lt;&gt;""),AND(MA23&gt;=MG$28,MA23&lt;&gt;"",MC23&gt;=MG$32,MC23&lt;&gt;""),AND(MD23&gt;=MG$28,MD23&lt;&gt;"",MF23&gt;=MG$32,MF23&lt;&gt;""),AND(NB23&gt;=NO$28,NB23&lt;&gt;"",ND23&gt;=NO$32,ND23&lt;&gt;""),AND(NE23&gt;=NO$28,NE23&lt;&gt;"",NG23&gt;=NO$32,NG23&lt;&gt;""),AND(NI23&gt;=NO$28,NI23&lt;&gt;"",NK23&gt;=NO$32,NK23&lt;&gt;""),AND(NL23&gt;=NO$28,NL23&lt;&gt;"",NN23&gt;=NO$32,NN23&lt;&gt;""),AND(OJ23&gt;=OW$28,OJ23&lt;&gt;"",OL23&gt;=OW$32,OL23&lt;&gt;""),AND(OM23&gt;=OW$28,OM23&lt;&gt;"",OO23&gt;=OW$32,OO23&lt;&gt;""),AND(OQ23&gt;=OW$28,OQ23&lt;&gt;"",OS23&gt;=OW$32,OS23&lt;&gt;""),AND(OT23&gt;=OW$28,OT23&lt;&gt;"",OV23&gt;=OW$32,OV23&lt;&gt;""),AND(PR23&gt;=QE$28,PR23&lt;&gt;"",PT23&gt;=QE$32,PT23&lt;&gt;""),AND(PU23&gt;=QE$28,PU23&lt;&gt;"",PW23&gt;=QE$32,PW23&lt;&gt;""),AND(PY23&gt;=QE$28,PY23&lt;&gt;"",QA23&gt;=QE$32,QA23&lt;&gt;""),AND(QB23&gt;=QE$28,QB23&lt;&gt;"",QD23&gt;=QE$32,QD23&lt;&gt;""),AND(QZ23&gt;=RM$28,QZ23&lt;&gt;"",RB23&gt;=RM$32,RB23&lt;&gt;""),AND(RC23&gt;=RM$28,RC23&lt;&gt;"",RE23&gt;=RM$32,RE23&lt;&gt;""),AND(RG23&gt;=RM$28,RG23&lt;&gt;"",RI23&gt;=RM$32,RI23&lt;&gt;""),AND(RJ23&gt;=RM$28,RJ23&lt;&gt;"",RL23&gt;=RM$32,RL23&lt;&gt;""),AND(SH23&gt;=SU$28,SH23&lt;&gt;"",SJ23&gt;=SU$32,SJ23&lt;&gt;""),AND(SK23&gt;=SU$28,SK23&lt;&gt;"",SM23&gt;=SU$32,SM23&lt;&gt;""),AND(SO23&gt;=SU$28,SO23&lt;&gt;"",SQ23&gt;=SU$32,SQ23&lt;&gt;""),AND(SR23&gt;=SU$28,SR23&lt;&gt;"",ST23&gt;=SU$32,ST23&lt;&gt;""),AND(TP23&gt;=UC$28,TP23&lt;&gt;"",TR23&gt;=UC$32,TR23&lt;&gt;""),AND(TS23&gt;=UC$28,TS23&lt;&gt;"",TU23&gt;=UC$32,TU23&lt;&gt;""),AND(TW23&gt;=UC$28,TW23&lt;&gt;"",TY23&gt;=UC$32,TYY23&lt;&gt;""),AND(TZ23&gt;=UC$28,TZ23&lt;&gt;"",UB23&gt;=UC$32,UB23&lt;&gt;""),AND(UX23&gt;=VK$28,UX23&lt;&gt;"",UZ23&gt;=VK$32,UZ23&lt;&gt;""),AND(VA23&gt;=VK$28,VA23&lt;&gt;"",VC23&gt;=VK$32,VC23&lt;&gt;""),AND(VE23&gt;=VK$28,VE23&lt;&gt;"",VG23&gt;=VK$32,VG23&lt;&gt;""),AND(VH23&gt;=VK$28,VH23&lt;&gt;"",VJ23&gt;=VK$32,VJ23&lt;&gt;""),AND(WF23&gt;=WS$28,WF23&lt;&gt;"",WH23&gt;=WS$32,WH23&lt;&gt;""),AND(WI23&gt;=WS$28,WI23&lt;&gt;"",WK23&gt;=WS$32,WK23&lt;&gt;""),AND(WM23&gt;=WS$28,WM23&lt;&gt;"",WO23&gt;=WS$32,WO23&lt;&gt;""),AND(WP23&gt;=WS$28,WP23&lt;&gt;"",WR23&gt;=WS$32,WR23&lt;&gt;"")),"P","")</f>
        <v/>
      </c>
      <c r="J23" s="8">
        <f>IF(COUNT(AQ23,AT23,BR23,BU23,CS23,CV23)&gt;0,LARGE((AQ23,AT23,BR23,BU23,CS23,CV23),1),0)</f>
        <v>47.74</v>
      </c>
      <c r="K23" s="8" t="str">
        <f>IF(J23="","",IF(OR(J23=CS23,J23=CV23),$CA$1,IF(OR(J23=BR23,J23=BU23),$AZ$1,IF(OR(J23=AQ23,J23=AT23),$Y$1,""))))</f>
        <v>2024 Nationals</v>
      </c>
      <c r="L23" s="8">
        <f>IF(COUNT(AQ23,AT23,BR23,BU23,CS23,CV23)&gt;1,LARGE((AQ23,AT23,BR23,BU23,CS23,CV23),2),0)</f>
        <v>5.62</v>
      </c>
      <c r="M23" s="8" t="str">
        <f>IF(L23="","",IF(OR(L23=CS23,L23=CV23),$CA$1,IF(OR(L23=BR23,L23=BU23),$AZ$1,IF(OR(L23=AQ23,L23=AT23),$Y$1,""))))</f>
        <v>2024 Nationals</v>
      </c>
      <c r="N23" s="8">
        <f>IF(COUNT(AQ23,AT23,BR23,BU23,CS23,CV23)&gt;2,LARGE((AQ23,AT23,BR23,BU23,CS23,CV23),3),0)</f>
        <v>0</v>
      </c>
      <c r="O23" s="8" t="str">
        <f>IF(N23="","",IF(OR(N23=CS23,N23=CV23),$CA$1,IF(OR(N23=BR23,N23=BU23),$AZ$1,IF(OR(N23=AQ23,N23=AT23),$Y$1,""))))</f>
        <v/>
      </c>
      <c r="P23" s="8">
        <f>IF(MAX(AX23,BY23,CZ23)&gt;0,MAX(AX23,BY23,CZ23),0)</f>
        <v>0</v>
      </c>
      <c r="Q23" s="8" t="str">
        <f>IF(P23="","",IF(P23=CZ23,$CA$1,IF(P23=BY23,$AZ$1,IF(P23=AX23,$Y$1,""))))</f>
        <v/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,0)</f>
        <v>12.2</v>
      </c>
      <c r="S23" s="8" t="str">
        <f>IF(R23=0,"",IF(OR(R23=CQ23,R23=CT23,R23=CX23),$CA$1,IF(OR(R23=BP23,R23=BS23,R23=BW23),$AZ$1,IF(OR(R23=AO23,R23=AR23,R23=AV23),$Y$1,IF(OR(R23=WF23,R23=WI23,R23=WM23,R23=WP23),$VL$1,IF(OR(R23=UX23,R23=VA23,R23=VE23,R23=VH23),$UD$1,IF(OR(R23=TP23,R23=TS23,R23=TW23,R23=TZ23),$SV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)))</f>
        <v>2024 Nationals</v>
      </c>
      <c r="T23" s="8">
        <f>IF(MAX(IF(AO23&gt;=$AY$27,AP23,0),IF(AR23&gt;=$AY$27,AS23,0),IF(AV23&gt;=$AY$27,AW23,0),IF(BP23&gt;=$BZ$27,BQ23,0),IF(BS23&gt;=$BZ$27,BT23,0),IF(BW23&gt;=$BZ$27,BX23,0),IF(CQ23&gt;=$DA$27,CR23,0),IF(CT23&gt;=$DA$27,CU23,0),IF(CX23&gt;=$DA$27,CY23,0),IF(DX23&gt;=$EK$27,DY23,0),IF(EA23&gt;=$EK$27,EB23,0),IF(EE23&gt;=$EK$27,EF23,0),IF(EH23&gt;=$EK$27,EI23,0),IF(FF23&gt;=$FS$27,FG23,0),IF(FI23&gt;=$FS$27,FJ23,0),IF(FM23&gt;=$FS$27,FN23,0),IF(FP23&gt;=$FS$27,FQ23,0),IF(GN23&gt;=$HA$27,GO23,0),IF(GQ23&gt;=$HA$27,GR23,0),IF(GU23&gt;=$HA$27,GV23,0),IF(GX23&gt;=$HA$27,GY23,0),IF(HV23&gt;=$II$27,HW23,0),IF(HY23&gt;=$II$27,HZ23,0),IF(IC23&gt;=$II$27,ID23,0),IF(IF23&gt;=$II$27,IG23,0),IF(JD23&gt;=$JQ$27,JE23,0),IF(JG23&gt;=$JQ$27,JH23,0),IF(JK23&gt;=$JQ$27,JL23,0),IF(JN23&gt;=$JQ$27,JO23,0),IF(KL23&gt;=$KY$27,KM23,0),IF(KO23&gt;=$KY$27,KP23,0),IF(KS23&gt;=$KY$27,KT23,0),IF(KV23&gt;=$KY$27,KW23,0),IF(LT23&gt;=$MG$27,LU23,0),IF(LW23&gt;=$MG$27,LX23,0),IF(MA23&gt;=$MG$27,MB23,0),IF(MD23&gt;=$MG$27,ME23,0),IF(NB23&gt;=$NO$27,NC23,0),IF(NE23&gt;=$NO$27,NF23,0),IF(NI23&gt;=$NO$27,NJ23,0),IF(NL23&gt;=$NO$27,NM23,0),IF(OJ23&gt;=$OW$27,OK23,0),IF(OM23&gt;=$OW$27,ON23,0),IF(OQ23&gt;=$OW$27,OR23,0),IF(OT23&gt;=$OW$27,OU23,0),IF(PR23&gt;=$QE$27,PS23,0),IF(PU23&gt;=$QE$27,PV23,0),IF(PY23&gt;=$QE$27,PZ23,0),IF(QB23&gt;=$QE$27,QC23,0),IF(QZ23&gt;=$RM$27,RA23,0),IF(RC23&gt;=$RM$27,RD23,0),IF(RG23&gt;=$RM$27,RH23,0),IF(RJ23&gt;=$RM$27,RK23,0),IF(SH23&gt;=$SU$27,SI23,0),IF(SK23&gt;=$SU$27,SL23,0),IF(SO23&gt;=$SU$27,SP23,0),IF(SR23&gt;=$SU$27,SS23,0),IF(TP23&gt;=$UC$27,TQ23,0),IF(TS23&gt;=$UC$27,TT23,0),IF(TW23&gt;=$UC$27,TX23,0),IF(TZ23&gt;=$UC$27,UA23,0),IF(UX23&gt;=$VK$27,UY23,0),IF(VA23&gt;=$VK$27,VB23,0),IF(VE23&gt;=$VK$27,VF23,0),IF(VH23&gt;=$VK$27,VI23,0),IF(WF23&gt;=$WS$27,WG23,0),IF(WI23&gt;=$WS$27,WJ23,0),IF(WM23&gt;=$WS$27,WN23,0),IF(WP23&gt;=$WS$27,WQ23,0))&gt;0,MAX(IF(AO23&gt;=$AY$27,AP23,0),IF(AR23&gt;=$AY$27,AS23,0),IF(AV23&gt;=$AY$27,AW23,0),IF(BP23&gt;=$BZ$27,BQ23,0),IF(BS23&gt;=$BZ$27,BT23,0),IF(BW23&gt;=$BZ$27,BX23,0),IF(CQ23&gt;=$DA$27,CR23,0),IF(CT23&gt;=$DA$27,CU23,0),IF(CX23&gt;=$DA$27,CY23,0),IF(DX23&gt;=$EK$27,DY23,0),IF(EA23&gt;=$EK$27,EB23,0),IF(EE23&gt;=$EK$27,EF23,0),IF(EH23&gt;=$EK$27,EI23,0),IF(FF23&gt;=$FS$27,FG23,0),IF(FI23&gt;=$FS$27,FJ23,0),IF(FM23&gt;=$FS$27,FN23,0),IF(FP23&gt;=$FS$27,FQ23,0),IF(GN23&gt;=$HA$27,GO23,0),IF(GQ23&gt;=$HA$27,GR23,0),IF(GU23&gt;=$HA$27,GV23,0),IF(GX23&gt;=$HA$27,GY23,0),IF(HV23&gt;=$II$27,HW23,0),IF(HY23&gt;=$II$27,HZ23,0),IF(IC23&gt;=$II$27,ID23,0),IF(IF23&gt;=$II$27,IG23,0),IF(JD23&gt;=$JQ$27,JE23,0),IF(JG23&gt;=$JQ$27,JH23,0),IF(JK23&gt;=$JQ$27,JL23,0),IF(JN23&gt;=$JQ$27,JO23,0),IF(KL23&gt;=$KY$27,KM23,0),IF(KO23&gt;=$KY$27,KP23,0),IF(KS23&gt;=$KY$27,KT23,0),IF(KV23&gt;=$KY$27,KW23,0),IF(LT23&gt;=$MG$27,LU23,0),IF(LW23&gt;=$MG$27,LX23,0),IF(MA23&gt;=$MG$27,MB23,0),IF(MD23&gt;=$MG$27,ME23,0),IF(NB23&gt;=$NO$27,NC23,0),IF(NE23&gt;=$NO$27,NF23,0),IF(NI23&gt;=$NO$27,NJ23,0),IF(NL23&gt;=$NO$27,NM23,0),IF(OJ23&gt;=$OW$27,OK23,0),IF(OM23&gt;=$OW$27,ON23,0),IF(OQ23&gt;=$OW$27,OR23,0),IF(OT23&gt;=$OW$27,OU23,0),IF(PR23&gt;=$QE$27,PS23,0),IF(PU23&gt;=$QE$27,PV23,0),IF(PY23&gt;=$QE$27,PZ23,0),IF(QB23&gt;=$QE$27,QC23,0),IF(QZ23&gt;=$RM$27,RA23,0),IF(RC23&gt;=$RM$27,RD23,0),IF(RG23&gt;=$RM$27,RH23,0),IF(RJ23&gt;=$RM$27,RK23,0),IF(SH23&gt;=$SU$27,SI23,0),IF(SK23&gt;=$SU$27,SL23,0),IF(SO23&gt;=$SU$27,SP23,0),IF(SR23&gt;=$SU$27,SS23,0),IF(TP23&gt;=$UC$27,TQ23,0),IF(TS23&gt;=$UC$27,TT23,0),IF(TW23&gt;=$UC$27,TX23,0),IF(TZ23&gt;=$UC$27,UA23,0),IF(UX23&gt;=$VK$27,UY23,0),IF(VA23&gt;=$VK$27,VB23,0),IF(VE23&gt;=$VK$27,VF23,0),IF(VH23&gt;=$VK$27,VI23,0),IF(WF23&gt;=$WS$27,WG23,0),IF(WI23&gt;=$WS$27,WJ23,0),IF(WM23&gt;=$WS$27,WN23,0),IF(WP23&gt;=$WS$27,WQ23,0)),0)</f>
        <v>0</v>
      </c>
      <c r="U23" s="8" t="str">
        <f>IF(T23=0,"",IF(OR(T23=CR23,T23=CU23,T23=CY23),$CA$1,IF(OR(T23=BQ23,T23=BT23,T23=BX23),$AZ$1,IF(OR(T23=AP23,T23=AS23,T23=AW23),$Y$1,IF(OR(T23=WG23,T23=WJ23,T23=WN23,T23=WQ23),$VL$1,IF(OR(T23=UY23,T23=VB23,T23=VF23,T23=VI23),$UD$1,IF(OR(T23=TQ23,T23=TT23,T23=TX23,T23=UA23),$SV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WL23,$VL$1,IF(V23+IF(N23="",0,N23)=VD23,$UD$1,IF(V23+IF(N23="",0,N23)=TV23,$SV$1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))),IF(V23=DC23,IF(V23+IF(P23="",0,P23)=WO23,$VL$1,IF(V23+IF(P23="",0,P23)=VG23,$UD$1,IF(V23+IF(P23="",0,P23)=TY23,$SV$1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WR23,$VL$1,IF(V23+IF(P23="",0,P23)=VJ23,$UD$1,IF(V23+IF(P23="",0,P23)=UB23,$SV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))))))</f>
        <v/>
      </c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7"/>
      <c r="AO23" s="38" t="str">
        <f>IF(AA23&gt;0,AA23,"")</f>
        <v/>
      </c>
      <c r="AP23" s="38" t="str">
        <f>IF(AB23&gt;0,AB23,"")</f>
        <v/>
      </c>
      <c r="AQ23" s="40" t="str">
        <f>IF(SUM(Y23:AB23)-AC23&gt;0,SUM(Y23:AB23)-AC23,"")</f>
        <v/>
      </c>
      <c r="AR23" s="40" t="str">
        <f>IF(AF23&gt;0,AF23,"")</f>
        <v/>
      </c>
      <c r="AS23" s="40" t="str">
        <f>IF(AG23&gt;0,AG23,"")</f>
        <v/>
      </c>
      <c r="AT23" s="40" t="str">
        <f>IF(SUM(AD23:AG23)-AH23&gt;0,SUM(AD23:AG23)-AH23,"")</f>
        <v/>
      </c>
      <c r="AU23" s="40" t="str">
        <f>IF(AQ23="","",MAX(AQ23,AT23))</f>
        <v/>
      </c>
      <c r="AV23" s="40" t="str">
        <f>IF(AK23&gt;0,AK23,"")</f>
        <v/>
      </c>
      <c r="AW23" s="40" t="str">
        <f>IF(AL23&gt;0,AL23,"")</f>
        <v/>
      </c>
      <c r="AX23" s="40" t="str">
        <f>IF(SUM(AI23:AL23)-AM23&gt;0,SUM(AI23:AL23)-AM23,"")</f>
        <v/>
      </c>
      <c r="AY23" s="40" t="str">
        <f>IF(SUM(AU23,AX23)&gt;0,SUM(AU23,AX23),"")</f>
        <v/>
      </c>
      <c r="AZ23" s="26">
        <v>1.4</v>
      </c>
      <c r="BA23" s="26">
        <v>1</v>
      </c>
      <c r="BB23" s="26">
        <v>1.5</v>
      </c>
      <c r="BC23" s="26">
        <v>1.72</v>
      </c>
      <c r="BD23" s="26">
        <v>0</v>
      </c>
      <c r="BE23" s="26">
        <v>12.4</v>
      </c>
      <c r="BF23" s="26">
        <v>9.1999999999999993</v>
      </c>
      <c r="BG23" s="26">
        <v>12.2</v>
      </c>
      <c r="BH23" s="26">
        <v>15.24</v>
      </c>
      <c r="BI23" s="26">
        <v>1.3</v>
      </c>
      <c r="BJ23" s="26"/>
      <c r="BK23" s="26"/>
      <c r="BL23" s="26"/>
      <c r="BM23" s="26"/>
      <c r="BN23" s="26"/>
      <c r="BO23" s="28"/>
      <c r="BP23" s="39">
        <f>IF(BB23&gt;0,BB23,"")</f>
        <v>1.5</v>
      </c>
      <c r="BQ23" s="39">
        <f>IF(BC23&gt;0,BC23,"")</f>
        <v>1.72</v>
      </c>
      <c r="BR23" s="11">
        <f>IF(SUM(AZ23:BC23)-BD23&gt;0,SUM(AZ23:BC23)-BD23,"")</f>
        <v>5.62</v>
      </c>
      <c r="BS23" s="11">
        <f>IF(BG23&gt;0,BG23,"")</f>
        <v>12.2</v>
      </c>
      <c r="BT23" s="11">
        <f>IF(BH23&gt;0,BH23,"")</f>
        <v>15.24</v>
      </c>
      <c r="BU23" s="11">
        <f>IF(SUM(BE23:BH23)-BI23&gt;0,SUM(BE23:BH23)-BI23,"")</f>
        <v>47.74</v>
      </c>
      <c r="BV23" s="11">
        <f>IF(BR23="","",MAX(BR23,BU23))</f>
        <v>47.74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47.74</v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>IF(CC23&gt;0,CC23,"")</f>
        <v/>
      </c>
      <c r="CR23" s="38" t="str">
        <f>IF(CD23&gt;0,CD23,"")</f>
        <v/>
      </c>
      <c r="CS23" s="40" t="str">
        <f>IF(SUM(CA23:CD23)-CE23&gt;0,SUM(CA23:CD23)-CE23,"")</f>
        <v/>
      </c>
      <c r="CT23" s="40" t="str">
        <f>IF(CH23&gt;0,CH23,"")</f>
        <v/>
      </c>
      <c r="CU23" s="40" t="str">
        <f>IF(CI23&gt;0,CI23,"")</f>
        <v/>
      </c>
      <c r="CV23" s="40" t="str">
        <f>IF(SUM(CF23:CI23)-CJ23&gt;0,SUM(CF23:CI23)-CJ23,"")</f>
        <v/>
      </c>
      <c r="CW23" s="40" t="str">
        <f>IF(CS23="","",MAX(CS23,CV23))</f>
        <v/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 t="str">
        <f>IF(SUM(CW23,CZ23)&gt;0,SUM(CW23,CZ23),"")</f>
        <v/>
      </c>
      <c r="DB23" s="51" t="str">
        <f>IF(MAX(ED23,FL23,GT23,IB23,JJ23,KR23,LZ23,NH23,OP23,PX23,RF23,SN23,TV23,VD23,WL23)-IF(N23="",0,N23)&gt;0.001,MAX(ED23,FL23,GT23,IB23,JJ23,KR23,LZ23,NH23,OP23,PX23,RF23,SN23,TV23,VD23,WL23)-IF(N23="",0,N23),"")</f>
        <v/>
      </c>
      <c r="DC23" s="51" t="str">
        <f>IF(MAX(EG23,EJ23,FO23,FR23,GW23,GZ23,IE23,IH23,JM23,JP23,KU23,KX23,MC23,MF23,NK23,NN23,OS23,OV23,QA23,QD23,RI23,RL23,SQ23,ST23,TY23,UB23,VG23,VJ23,WO23,WR23)-IF(P23="",0,P23)&gt;0.001,MAX(EG23,EJ23,FO23,FR23,GW23,GZ23,IE23,IH23,JM23,JP23,KU23,KX23,MC23,MF23,NK23,NN23,OS23,OV23,QA23,QD23,RI23,RL23,SQ23,ST23,TY23,UB23,VG23,VJ23,WO23,WR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40" t="str">
        <f>IF(SX23&gt;0,SX23,"")</f>
        <v/>
      </c>
      <c r="TQ23" s="40" t="str">
        <f>IF(SY23&gt;0,SY23,"")</f>
        <v/>
      </c>
      <c r="TR23" s="40" t="str">
        <f>IF(SUM(SV23:SY23)-SZ23&gt;0,SUM(SV23:SY23)-SZ23,"")</f>
        <v/>
      </c>
      <c r="TS23" s="40" t="str">
        <f>IF(TC23&gt;0,TC23,"")</f>
        <v/>
      </c>
      <c r="TT23" s="40" t="str">
        <f>IF(TD23&gt;0,TD23,"")</f>
        <v/>
      </c>
      <c r="TU23" s="40" t="str">
        <f>IF(SUM(TA23:TD23)-TE23&gt;0,SUM(TA23:TD23)-TE23,"")</f>
        <v/>
      </c>
      <c r="TV23" s="40" t="str">
        <f>IF(MAX(TR23,TU23)&gt;0,MAX(TR23,TU23),"")</f>
        <v/>
      </c>
      <c r="TW23" s="40" t="str">
        <f>IF(TH23&gt;0,TH23,"")</f>
        <v/>
      </c>
      <c r="TX23" s="40" t="str">
        <f>IF(TI23&gt;0,TI23,"")</f>
        <v/>
      </c>
      <c r="TY23" s="40" t="str">
        <f>IF(SUM(TF23:TI23)-TJ23&gt;0,SUM(TF23:TI23)-TJ23,"")</f>
        <v/>
      </c>
      <c r="TZ23" s="40" t="str">
        <f>IF(TM23&gt;0,TM23,"")</f>
        <v/>
      </c>
      <c r="UA23" s="40" t="str">
        <f>IF(TN23&gt;0,TN23,"")</f>
        <v/>
      </c>
      <c r="UB23" s="40" t="str">
        <f>IF(SUM(TK23:TN23)-TO23&gt;0,SUM(TK23:TN23)-TO23,"")</f>
        <v/>
      </c>
      <c r="UC23" s="40" t="str">
        <f>IF(SUM(TV23,TY23,UB23)&gt;0,SUM(TV23,TY23,UB23),"")</f>
        <v/>
      </c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1" t="str">
        <f>IF(UF23&gt;0,UF23,"")</f>
        <v/>
      </c>
      <c r="UY23" s="11" t="str">
        <f>IF(UG23&gt;0,UG23,"")</f>
        <v/>
      </c>
      <c r="UZ23" s="11" t="str">
        <f>IF(SUM(UD23:UG23)-UH23&gt;0,SUM(UD23:UG23)-UH23,"")</f>
        <v/>
      </c>
      <c r="VA23" s="11" t="str">
        <f>IF(UK23&gt;0,UK23,"")</f>
        <v/>
      </c>
      <c r="VB23" s="11" t="str">
        <f>IF(UL23&gt;0,UL23,"")</f>
        <v/>
      </c>
      <c r="VC23" s="11" t="str">
        <f>IF(SUM(UI23:UL23)-UM23&gt;0,SUM(UI23:UL23)-UM23,"")</f>
        <v/>
      </c>
      <c r="VD23" s="11" t="str">
        <f>IF(MAX(UZ23,VC23)&gt;0,MAX(UZ23,VC23),"")</f>
        <v/>
      </c>
      <c r="VE23" s="11" t="str">
        <f>IF(UP23&gt;0,UP23,"")</f>
        <v/>
      </c>
      <c r="VF23" s="11" t="str">
        <f>IF(UQ23&gt;0,UQ23,"")</f>
        <v/>
      </c>
      <c r="VG23" s="11" t="str">
        <f>IF(SUM(UN23:UQ23)-UR23&gt;0,SUM(UN23:UQ23)-UR23,"")</f>
        <v/>
      </c>
      <c r="VH23" s="11" t="str">
        <f>IF(UU23&gt;0,UU23,"")</f>
        <v/>
      </c>
      <c r="VI23" s="11" t="str">
        <f>IF(UV23&gt;0,UV23,"")</f>
        <v/>
      </c>
      <c r="VJ23" s="11" t="str">
        <f>IF(SUM(US23:UV23)-UW23&gt;0,SUM(US23:UV23)-UW23,"")</f>
        <v/>
      </c>
      <c r="VK23" s="11" t="str">
        <f>IF(SUM(VD23,VG23,VJ23)&gt;0,SUM(VD23,VG23,VJ23),"")</f>
        <v/>
      </c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40" t="str">
        <f>IF(VN23&gt;0,VN23,"")</f>
        <v/>
      </c>
      <c r="WG23" s="40" t="str">
        <f>IF(VO23&gt;0,VO23,"")</f>
        <v/>
      </c>
      <c r="WH23" s="40" t="str">
        <f>IF(SUM(VL23:VO23)-VP23&gt;0,SUM(VL23:VO23)-VP23,"")</f>
        <v/>
      </c>
      <c r="WI23" s="40" t="str">
        <f>IF(VS23&gt;0,VS23,"")</f>
        <v/>
      </c>
      <c r="WJ23" s="40" t="str">
        <f>IF(VT23&gt;0,VT23,"")</f>
        <v/>
      </c>
      <c r="WK23" s="40" t="str">
        <f>IF(SUM(VQ23:VT23)-VU23&gt;0,SUM(VQ23:VT23)-VU23,"")</f>
        <v/>
      </c>
      <c r="WL23" s="40" t="str">
        <f>IF(MAX(WH23,WK23)&gt;0,MAX(WH23,WK23),"")</f>
        <v/>
      </c>
      <c r="WM23" s="40" t="str">
        <f>IF(VX23&gt;0,VX23,"")</f>
        <v/>
      </c>
      <c r="WN23" s="40" t="str">
        <f>IF(VY23&gt;0,VY23,"")</f>
        <v/>
      </c>
      <c r="WO23" s="40" t="str">
        <f>IF(SUM(VV23:VY23)-VZ23&gt;0,SUM(VV23:VY23)-VZ23,"")</f>
        <v/>
      </c>
      <c r="WP23" s="40" t="str">
        <f>IF(WC23&gt;0,WC23,"")</f>
        <v/>
      </c>
      <c r="WQ23" s="40" t="str">
        <f>IF(WD23&gt;0,WD23,"")</f>
        <v/>
      </c>
      <c r="WR23" s="40" t="str">
        <f>IF(SUM(WA23:WD23)-WE23&gt;0,SUM(WA23:WD23)-WE23,"")</f>
        <v/>
      </c>
      <c r="WS23" s="40" t="str">
        <f>IF(SUM(WL23,WO23,WR23)&gt;0,SUM(WL23,WO23,WR23),"")</f>
        <v/>
      </c>
      <c r="WT23" s="26">
        <f>IF($CP23="P",CA23,(CA23+AZ23)/2)</f>
        <v>0.7</v>
      </c>
      <c r="WU23" s="26">
        <f>IF($CP23="P",CB23,(CB23+BA23)/2)</f>
        <v>0.5</v>
      </c>
      <c r="WV23" s="26">
        <f>IF($CP23="P",CC23,(CC23+BB23)/2)</f>
        <v>0.75</v>
      </c>
      <c r="WW23" s="26">
        <f>IF($CP23="P",CD23,(CD23+BC23)/2)</f>
        <v>0.86</v>
      </c>
      <c r="WX23" s="26">
        <f>IF($CP23="P",CE23,(CE23+BD23)/2)</f>
        <v>0</v>
      </c>
      <c r="WY23" s="26">
        <f>IF($CP23="P",CF23,(CF23+BE23)/2)</f>
        <v>6.2</v>
      </c>
      <c r="WZ23" s="26">
        <f>IF($CP23="P",CG23,(CG23+BF23)/2)</f>
        <v>4.5999999999999996</v>
      </c>
      <c r="XA23" s="26">
        <f>IF($CP23="P",CH23,(CH23+BG23)/2)</f>
        <v>6.1</v>
      </c>
      <c r="XB23" s="26">
        <f>IF($CP23="P",CI23,(CI23+BH23)/2)</f>
        <v>7.62</v>
      </c>
      <c r="XC23" s="26">
        <f>IF($CP23="P",CJ23,(CJ23+BI23)/2)</f>
        <v>0.65</v>
      </c>
      <c r="XD23" s="26">
        <f>IF($CP23="P",CK23,(CK23+BJ23)/2)</f>
        <v>0</v>
      </c>
      <c r="XE23" s="26">
        <f>IF($CP23="P",CL23,(CL23+BK23)/2)</f>
        <v>0</v>
      </c>
      <c r="XF23" s="26">
        <f>IF($CP23="P",CM23,(CM23+BL23)/2)</f>
        <v>0</v>
      </c>
      <c r="XG23" s="26">
        <f>IF($CP23="P",CN23,(CN23+BM23)/2)</f>
        <v>0</v>
      </c>
      <c r="XH23" s="26">
        <f>IF($CP23="P",CO23,(CO23+BN23)/2)</f>
        <v>0</v>
      </c>
      <c r="XI23" s="28" t="s">
        <v>53</v>
      </c>
      <c r="XJ23" s="11">
        <f>IF(WV23&gt;0,WV23,"")</f>
        <v>0.75</v>
      </c>
      <c r="XK23" s="11">
        <f>IF(WW23&gt;0,WW23,"")</f>
        <v>0.86</v>
      </c>
      <c r="XL23" s="11">
        <f>IF(SUM(WT23:WW23)-WX23&gt;0,SUM(WT23:WW23)-WX23,"")</f>
        <v>2.81</v>
      </c>
      <c r="XM23" s="11">
        <f>IF(XA23&gt;0,XA23,"")</f>
        <v>6.1</v>
      </c>
      <c r="XN23" s="11">
        <f>IF(XB23&gt;0,XB23,"")</f>
        <v>7.62</v>
      </c>
      <c r="XO23" s="11">
        <f>IF(SUM(WY23:XB23)-XC23&gt;0,SUM(WY23:XB23)-XC23,"")</f>
        <v>23.87</v>
      </c>
      <c r="XP23" s="11">
        <f>IF(MAX(XL23,XO23)&gt;0,MAX(XL23,XO23),"")</f>
        <v>23.87</v>
      </c>
      <c r="XQ23" s="11" t="str">
        <f>IF(XF23&gt;0,XF23,"")</f>
        <v/>
      </c>
      <c r="XR23" s="11" t="str">
        <f>IF(XG23&gt;0,XG23,"")</f>
        <v/>
      </c>
      <c r="XS23" s="11" t="str">
        <f>IF(SUM(XD23:XG23)-XH23&gt;0,SUM(XD23:XG23)-XH23,"")</f>
        <v/>
      </c>
      <c r="XT23" s="11">
        <f>IF(SUM(XP23,XS23)&gt;0,SUM(XP23,XS23),"")</f>
        <v>23.87</v>
      </c>
    </row>
    <row r="24" spans="1:644" x14ac:dyDescent="0.2">
      <c r="A24" s="4" t="str" cm="1">
        <f t="array" ref="A24">IF(AND(H24&lt;&gt;"",H24&lt;&gt;"No DD"),SUMPRODUCT((H$4:H$25&lt;&gt;"")*(H$4:H$25&lt;&gt;"No DD")*(E$4:E$25&gt;E24))+1,IF(H24="No DD",SUMPRODUCT((H$4:H$25="No DD")*(E$4:E$25&gt;E24))+1+SUMPRODUCT((H$4:H$25&lt;&gt;"")*(H$4:H$25&lt;&gt;"No DD")),""))</f>
        <v/>
      </c>
      <c r="B24" s="5" t="s">
        <v>138</v>
      </c>
      <c r="C24" s="4" t="s">
        <v>5</v>
      </c>
      <c r="D24" s="4">
        <v>1993</v>
      </c>
      <c r="E24" s="9">
        <f>SUM(J24:V24)+SUM(J24:T24)*0.0000001+SUM(J24)*0.0000000000001</f>
        <v>58.140005814003182</v>
      </c>
      <c r="F24" s="3" t="str">
        <f>IF(OR(AND(AO24&gt;=AY$27,AO24&lt;&gt;"",AQ24&gt;=AY$31,AQ24&lt;&gt;"",AN24=""),AND(AR24&gt;=AY$27,AR24&lt;&gt;"",AT24&gt;=AY$31,AT24&lt;&gt;"",AN24=""),AND(AV24&gt;=AY$27,AV24&lt;&gt;"",AX24&gt;=AY$31,AX24&lt;&gt;"",AN24=""),AND(BP24&gt;=BZ$27,BP24&lt;&gt;"",BR24&gt;=BZ$31,BR24&lt;&gt;"",BO24=""),AND(BS24&gt;=BZ$27,BS24&lt;&gt;"",BU24&gt;=BZ$31,BU24&lt;&gt;"",BO24=""),AND(BW24&gt;=BZ$27,BW24&lt;&gt;"",BY24&gt;=BZ$31,BY24&lt;&gt;"",BO24=""),AND(CQ24&gt;=DA$27,CQ24&lt;&gt;"",CS24&gt;=DA$31,CS24&lt;&gt;"",CP24=""),AND(CT24&gt;=DA$27,CT24&lt;&gt;"",CV24&gt;=DA$31,CV24&lt;&gt;"",CP24=""),AND(CX24&gt;=DA$27,CX24&lt;&gt;"",CZ24&gt;=DA$31,CZ24&lt;&gt;"",CP24=""),AND(DX24&gt;=EK$27,DX24&lt;&gt;"",DZ24&gt;=EK$31,DZ24&lt;&gt;""),AND(EA24&gt;=EK$27,EA24&lt;&gt;"",EC24&gt;=EK$31,EC24&lt;&gt;""),AND(EE24&gt;=EK$27,EE24&lt;&gt;"",EG24&gt;=EK$31,EG24&lt;&gt;""),AND(EH24&gt;=EK$27,EH24&lt;&gt;"",EJ24&gt;=EK$31,EJ24&lt;&gt;""),AND(FF24&gt;=FS$27,FF24&lt;&gt;"",FH24&gt;=FS$31,FH24&lt;&gt;""),AND(FI24&gt;=FS$27,FI24&lt;&gt;"",FK24&gt;=FS$31,FK24&lt;&gt;""),AND(FM24&gt;=FS$27,FM24&lt;&gt;"",FO24&gt;=FS$31,FO24&lt;&gt;""),AND(FP24&gt;=FS$27,FP24&lt;&gt;"",FR24&gt;=FS$31,FR24&lt;&gt;""),AND(GN24&gt;=HA$27,GN24&lt;&gt;"",GP24&gt;=HA$31,GP24&lt;&gt;""),AND(GQ24&gt;=HA$27,GQ24&lt;&gt;"",GS24&gt;=HA$31,GS24&lt;&gt;""),AND(GU24&gt;=HA$27,GU24&lt;&gt;"",GW24&gt;=HA$31,GW24&lt;&gt;""),AND(GX24&gt;=HA$27,GX24&lt;&gt;"",GZ24&gt;=HA$31,GZ24&lt;&gt;""),AND(HV24&gt;=II$27,HV24&lt;&gt;"",HX24&gt;=II$31,HX24&lt;&gt;""),AND(HY24&gt;=II$27,HY24&lt;&gt;"",IA24&gt;=II$31,IA24&lt;&gt;""),AND(IC24&gt;=II$27,IC24&lt;&gt;"",IE24&gt;=II$31,IE24&lt;&gt;""),AND(IF24&gt;=II$27,IF24&lt;&gt;"",IH24&gt;=II$31,IH24&lt;&gt;""),AND(JD24&gt;=JQ$27,JD24&lt;&gt;"",JF24&gt;=JQ$31,JF24&lt;&gt;""),AND(JG24&gt;=JQ$27,JG24&lt;&gt;"",JI24&gt;=JQ$31,JI24&lt;&gt;""),AND(JK24&gt;=JQ$27,JK24&lt;&gt;"",JM24&gt;=JQ$31,JM24&lt;&gt;""),AND(JN24&gt;=JQ$27,JN24&lt;&gt;"",JP24&gt;=JQ$31,JP24&lt;&gt;""),AND(KL24&gt;=KY$27,KL24&lt;&gt;"",KN24&gt;=KY$31,KN24&lt;&gt;""),AND(KO24&gt;=KY$27,KO24&lt;&gt;"",KQ24&gt;=KY$31,KQ24&lt;&gt;""),AND(KS24&gt;=KY$27,KS24&lt;&gt;"",KU24&gt;=KY$31,KU24&lt;&gt;""),AND(KV24&gt;=KY$27,KV24&lt;&gt;"",KX24&gt;=KY$31,KX24&lt;&gt;""),AND(LT24&gt;=MG$27,LT24&lt;&gt;"",LV24&gt;=MG$31,LV24&lt;&gt;""),AND(LW24&gt;=MG$27,LW24&lt;&gt;"",LY24&gt;=MG$31,LY24&lt;&gt;""),AND(MA24&gt;=MG$27,MA24&lt;&gt;"",MC24&gt;=MG$31,MC24&lt;&gt;""),AND(MD24&gt;=MG$27,MD24&lt;&gt;"",MF24&gt;=MG$31,MF24&lt;&gt;""),AND(NB24&gt;=NO$27,NB24&lt;&gt;"",ND24&gt;=NO$31,ND24&lt;&gt;""),AND(NE24&gt;=NO$27,NE24&lt;&gt;"",NG24&gt;=NO$31,NG24&lt;&gt;""),AND(NI24&gt;=NO$27,NI24&lt;&gt;"",NK24&gt;=NO$31,NK24&lt;&gt;""),AND(NL24&gt;=NO$27,NL24&lt;&gt;"",NN24&gt;=NO$31,NN24&lt;&gt;""),AND(OJ24&gt;=OW$27,OJ24&lt;&gt;"",OL24&gt;=OW$31,OL24&lt;&gt;""),AND(OM24&gt;=OW$27,OM24&lt;&gt;"",OO24&gt;=OW$31,OO24&lt;&gt;""),AND(OQ24&gt;=OW$27,OQ24&lt;&gt;"",OS24&gt;=OW$31,OS24&lt;&gt;""),AND(OT24&gt;=OW$27,OT24&lt;&gt;"",OV24&gt;=OW$31,OV24&lt;&gt;""),AND(PR24&gt;=QE$27,PR24&lt;&gt;"",PT24&gt;=QE$31,PT24&lt;&gt;""),AND(PU24&gt;=QE$27,PU24&lt;&gt;"",PW24&gt;=QE$31,PW24&lt;&gt;""),AND(PY24&gt;=QE$27,PY24&lt;&gt;"",QA24&gt;=QE$31,QA24&lt;&gt;""),AND(QB24&gt;=QE$27,QB24&lt;&gt;"",QD24&gt;=QE$31,QD24&lt;&gt;""),AND(QZ24&gt;=RM$27,QZ24&lt;&gt;"",RB24&gt;=RM$31,RB24&lt;&gt;""),AND(RC24&gt;=RM$27,RC24&lt;&gt;"",RE24&gt;=RM$31,RE24&lt;&gt;""),AND(RG24&gt;=RM$27,RG24&lt;&gt;"",RI24&gt;=RM$31,RI24&lt;&gt;""),AND(RJ24&gt;=RM$27,RJ24&lt;&gt;"",RL24&gt;=RM$31,RL24&lt;&gt;""),AND(SH24&gt;=SU$27,SH24&lt;&gt;"",SJ24&gt;=SU$31,SJ24&lt;&gt;""),AND(SK24&gt;=SU$27,SK24&lt;&gt;"",SM24&gt;=SU$31,SM24&lt;&gt;""),AND(SO24&gt;=SU$27,SO24&lt;&gt;"",SQ24&gt;=SU$31,SQ24&lt;&gt;""),AND(SR24&gt;=SU$27,SR24&lt;&gt;"",ST24&gt;=SU$31,ST24&lt;&gt;""),AND(TP24&gt;=UC$27,TP24&lt;&gt;"",TR24&gt;=UC$31,TR24&lt;&gt;""),AND(TS24&gt;=UC$27,TS24&lt;&gt;"",TU24&gt;=UC$31,TU24&lt;&gt;""),AND(TW24&gt;=UC$27,TW24&lt;&gt;"",TY24&gt;=UC$31,TYY24&lt;&gt;""),AND(TZ24&gt;=UC$27,TZ24&lt;&gt;"",UB24&gt;=UC$31,UB24&lt;&gt;""),AND(UX24&gt;=VK$27,UX24&lt;&gt;"",UZ24&gt;=VK$31,UZ24&lt;&gt;""),AND(VA24&gt;=VK$27,VA24&lt;&gt;"",VC24&gt;=VK$31,VC24&lt;&gt;""),AND(VE24&gt;=VK$27,VE24&lt;&gt;"",VG24&gt;=VK$31,VG24&lt;&gt;""),AND(VH24&gt;=VK$27,VH24&lt;&gt;"",VJ24&gt;=VK$31,VJ24&lt;&gt;""),AND(WF24&gt;=WS$27,WF24&lt;&gt;"",WH24&gt;=WS$31,WH24&lt;&gt;""),AND(WI24&gt;=WS$27,WI24&lt;&gt;"",WK24&gt;=WS$31,WK24&lt;&gt;""),AND(WM24&gt;=WS$27,WM24&lt;&gt;"",WO24&gt;=WS$31,WO24&lt;&gt;""),AND(WP24&gt;=WS$27,WP24&lt;&gt;"",WR24&gt;=WS$31,WR24&lt;&gt;"")),"P","")</f>
        <v/>
      </c>
      <c r="G24" s="3" t="str">
        <f>IF(OR(AND(AQ24&gt;=AY$31,AQ24&lt;&gt;"",AN24=""),AND(AT24&gt;=AY$31,AT24&lt;&gt;"",AN24=""),AND(AX24&gt;=AY$31,AX24&lt;&gt;"",AN24=""),AND(BR24&gt;=BZ$31,BR24&lt;&gt;"",BO24=""),AND(BU24&gt;=BZ$31,BU24&lt;&gt;"",BO24=""),AND(BY24&gt;=BZ$31,BY24&lt;&gt;"",BO24=""),AND(CS24&gt;=DA$31,CS24&lt;&gt;"",CP24=""),AND(CV24&gt;=DA$31,CV24&lt;&gt;"",CP24=""),AND(CZ24&gt;=DA$31,CZ24&lt;&gt;"",CP24=""),AND(DZ24&gt;=EK$31,DZ24&lt;&gt;""),AND(EC24&gt;=EK$31,EC24&lt;&gt;""),AND(EG24&gt;=EK$31,EG24&lt;&gt;""),AND(EJ24&gt;=EK$31,EJ24&lt;&gt;""),AND(FH24&gt;=FS$31,FH24&lt;&gt;""),AND(FK24&gt;=FS$31,FK24&lt;&gt;""),AND(FO24&gt;=FS$31,FO24&lt;&gt;""),AND(FR24&gt;=FS$31,FR24&lt;&gt;""),AND(GP24&gt;=HA$31,GP24&lt;&gt;""),AND(GS24&gt;=HA$31,GS24&lt;&gt;""),AND(GW24&gt;=HA$31,GW24&lt;&gt;""),AND(GZ24&gt;=HA$31,GZ24&lt;&gt;""),AND(HX24&gt;=II$31,HX24&lt;&gt;""),AND(IA24&gt;=II$31,IA24&lt;&gt;""),AND(IE24&gt;=II$31,IE24&lt;&gt;""),AND(IH24&gt;=II$31,IH24&lt;&gt;""),AND(JF24&gt;=JQ$31,JF24&lt;&gt;""),AND(JI24&gt;=JQ$31,JI24&lt;&gt;""),AND(JM24&gt;=JQ$31,JM24&lt;&gt;""),AND(JP24&gt;=JQ$31,JP24&lt;&gt;""),AND(KN24&gt;=KY$31,KN24&lt;&gt;""),AND(KQ24&gt;=KY$31,KQ24&lt;&gt;""),AND(KU24&gt;=KY$31,KU24&lt;&gt;""),AND(KX24&gt;=KY$31,KX24&lt;&gt;""),AND(LV24&gt;=MG$31,LV24&lt;&gt;""),AND(LY24&gt;=MG$31,LY24&lt;&gt;""),AND(MC24&gt;=MG$31,MC24&lt;&gt;""),AND(MF24&gt;=MG$31,MF24&lt;&gt;""),AND(ND24&gt;=NO$31,ND24&lt;&gt;""),AND(NG24&gt;=NO$31,NG24&lt;&gt;""),AND(NK24&gt;=NO$31,NK24&lt;&gt;""),AND(NN24&gt;=NO$31,NN24&lt;&gt;""),AND(OL24&gt;=OW$31,OL24&lt;&gt;""),AND(OO24&gt;=OW$31,OO24&lt;&gt;""),AND(OS24&gt;=OW$31,OS24&lt;&gt;""),AND(OV24&gt;=OW$31,OV24&lt;&gt;""),AND(PT24&gt;=QE$31,PT24&lt;&gt;""),AND(PW24&gt;=QE$31,PW24&lt;&gt;""),AND(QA24&gt;=QE$31,QA24&lt;&gt;""),AND(QD24&gt;=QE$31,QD24&lt;&gt;""),AND(RB24&gt;=RM$31,RB24&lt;&gt;""),AND(RE24&gt;=RM$31,RE24&lt;&gt;""),AND(RI24&gt;=RM$31,RI24&lt;&gt;""),AND(RL24&gt;=RM$31,RL24&lt;&gt;""),AND(SJ24&gt;=SU$31,SJ24&lt;&gt;""),AND(SM24&gt;=SU$31,SM24&lt;&gt;""),AND(SQ24&gt;=SU$31,SQ24&lt;&gt;""),AND(ST24&gt;=SU$31,ST24&lt;&gt;""),AND(TR24&gt;=UC$31,TR24&lt;&gt;""),AND(TU24&gt;=UC$31,TU24&lt;&gt;""),AND(TY24&gt;=UC$31,TYY24&lt;&gt;""),AND(UB24&gt;=UC$31,UB24&lt;&gt;""),AND(UZ24&gt;=VK$31,UZ24&lt;&gt;""),AND(VC24&gt;=VK$31,VC24&lt;&gt;""),AND(VG24&gt;=VK$31,VG24&lt;&gt;""),AND(VJ24&gt;=VK$31,VJ24&lt;&gt;""),AND(WH24&gt;=WS$31,WH24&lt;&gt;""),AND(WK24&gt;=WS$31,WK24&lt;&gt;""),AND(WO24&gt;=WS$31,WO24&lt;&gt;""),AND(WR24&gt;=WS$31,WR24&lt;&gt;"")),"P","")</f>
        <v/>
      </c>
      <c r="H24" s="36" t="str">
        <f>IF(AND(G24="P",F24=""),"No DD",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,AND(TP24&gt;=UC$30,TP24&lt;&gt;"",TR24&gt;=UC$34,TR24&lt;&gt;""),AND(TS24&gt;=UC$30,TS24&lt;&gt;"",TU24&gt;=UC$34,TU24&lt;&gt;""),AND(TW24&gt;=UC$30,TW24&lt;&gt;"",TY24&gt;=UC$354,TYY24&lt;&gt;""),AND(TZ24&gt;=UC$30,TZ24&lt;&gt;"",UB24&gt;=UC$34,UB24&lt;&gt;""),AND(UX24&gt;=VK$30,UX24&lt;&gt;"",UZ24&gt;=VK$34,UZ24&lt;&gt;""),AND(VA24&gt;=VK$30,VA24&lt;&gt;"",VC24&gt;=VK$34,VC24&lt;&gt;""),AND(VE24&gt;=VK$30,VE24&lt;&gt;"",VG24&gt;=VK$34,VG24&lt;&gt;""),AND(VH24&gt;=VK$30,VH24&lt;&gt;"",VJ24&gt;=VK$34,VJ24&lt;&gt;""),AND(WF24&gt;=WS$30,WF24&lt;&gt;"",WH24&gt;=WS$34,WH24&lt;&gt;""),AND(WI24&gt;=WS$30,WI24&lt;&gt;"",WK24&gt;=WS$34,WK24&lt;&gt;""),AND(WM24&gt;=WS$30,WM24&lt;&gt;"",WO24&gt;=WS$34,WO24&lt;&gt;""),AND(WP24&gt;=WS$30,WP24&lt;&gt;"",WR24&gt;=WS$34,WR24&lt;&gt;"")),"Merit",IF(OR(AND(AO24&gt;=AY$29,AO24&lt;&gt;"",AQ24&gt;=AY$33,AQ24&lt;&gt;"",AN24=""),AND(AR24&gt;=AY$29,AR24&lt;&gt;"",AT24&gt;=AY$33,AT24&lt;&gt;"",AN24=""),AND(AV24&gt;=AY$29,AV24&lt;&gt;"",AX24&gt;=AY$33,AX24&lt;&gt;"",AN24=""),AND(BP24&gt;=BZ$29,BP24&lt;&gt;"",BR24&gt;=BZ$33,BR24&lt;&gt;"",BO24=""),AND(BS24&gt;=BZ$29,BS24&lt;&gt;"",BU24&gt;=BZ$33,BU24&lt;&gt;"",BO24=""),AND(BW24&gt;=BZ$29,BW24&lt;&gt;"",BY24&gt;=BZ$33,BY24&lt;&gt;"",BO24=""),AND(CQ24&gt;=DA$29,CQ24&lt;&gt;"",CS24&gt;=DA$33,CS24&lt;&gt;"",CP24=""),AND(CT24&gt;=DA$29,CT24&lt;&gt;"",CV24&gt;=DA$33,CV24&lt;&gt;"",CP24=""),AND(CX24&gt;=DA$29,CX24&lt;&gt;"",CZ24&gt;=DA$33,CZ24&lt;&gt;"",CP24=""),AND(DX24&gt;=EK$29,DX24&lt;&gt;"",DZ24&gt;=EK$33,DZ24&lt;&gt;""),AND(EA24&gt;=EK$29,EA24&lt;&gt;"",EC24&gt;=EK$33,EC24&lt;&gt;""),AND(EE24&gt;=EK$29,EE24&lt;&gt;"",EG24&gt;=EK$33,EG24&lt;&gt;""),AND(EH24&gt;=EK$29,EH24&lt;&gt;"",EJ24&gt;=EK$33,EJ24&lt;&gt;""),AND(FF24&gt;=FS$29,FF24&lt;&gt;"",FH24&gt;=FS$33,FH24&lt;&gt;""),AND(FI24&gt;=FS$29,FI24&lt;&gt;"",FK24&gt;=FS$33,FK24&lt;&gt;""),AND(FM24&gt;=FS$29,FM24&lt;&gt;"",FO24&gt;=FS$33,FO24&lt;&gt;""),AND(FP24&gt;=FS$29,FP24&lt;&gt;"",FR24&gt;=FS$33,FR24&lt;&gt;""),AND(GN24&gt;=HA$29,GN24&lt;&gt;"",GP24&gt;=HA$33,GP24&lt;&gt;""),AND(GQ24&gt;=HA$29,GQ24&lt;&gt;"",GS24&gt;=HA$33,GS24&lt;&gt;""),AND(GU24&gt;=HA$29,GU24&lt;&gt;"",GW24&gt;=HA$33,GW24&lt;&gt;""),AND(GX24&gt;=HA$29,GX24&lt;&gt;"",GZ24&gt;=HA$33,GZ24&lt;&gt;""),AND(HV24&gt;=II$29,HV24&lt;&gt;"",HX24&gt;=II$33,HX24&lt;&gt;""),AND(HY24&gt;=II$29,HY24&lt;&gt;"",IA24&gt;=II$33,IA24&lt;&gt;""),AND(IC24&gt;=II$29,IC24&lt;&gt;"",IE24&gt;=II$33,IE24&lt;&gt;""),AND(IF24&gt;=II$29,IF24&lt;&gt;"",IH24&gt;=II$33,IH24&lt;&gt;""),AND(JD24&gt;=JQ$29,JD24&lt;&gt;"",JF24&gt;=JQ$33,JF24&lt;&gt;""),AND(JG24&gt;=JQ$29,JG24&lt;&gt;"",JI24&gt;=JQ$33,JI24&lt;&gt;""),AND(JK24&gt;=JQ$29,JK24&lt;&gt;"",JM24&gt;=JQ$33,JM24&lt;&gt;""),AND(JN24&gt;=JQ$29,JN24&lt;&gt;"",JP24&gt;=JQ$33,JP24&lt;&gt;""),AND(KL24&gt;=KY$29,KL24&lt;&gt;"",KN24&gt;=KY$33,KN24&lt;&gt;""),AND(KO24&gt;=KY$29,KO24&lt;&gt;"",KQ24&gt;=KY$33,KQ24&lt;&gt;""),AND(KS24&gt;=KY$29,KS24&lt;&gt;"",KU24&gt;=KY$33,KU24&lt;&gt;""),AND(KV24&gt;=KY$29,KV24&lt;&gt;"",KX24&gt;=KY$33,KX24&lt;&gt;""),AND(LT24&gt;=MG$29,LT24&lt;&gt;"",LV24&gt;=MG$33,LV24&lt;&gt;""),AND(LW24&gt;=MG$29,LW24&lt;&gt;"",LY24&gt;=MG$33,LY24&lt;&gt;""),AND(MA24&gt;=MG$29,MA24&lt;&gt;"",MC24&gt;=MG$33,MC24&lt;&gt;""),AND(MD24&gt;=MG$29,MD24&lt;&gt;"",MF24&gt;=MG$33,MF24&lt;&gt;""),AND(NB24&gt;=NO$29,NB24&lt;&gt;"",ND24&gt;=NO$33,ND24&lt;&gt;""),AND(NE24&gt;=NO$29,NE24&lt;&gt;"",NG24&gt;=NO$33,NG24&lt;&gt;""),AND(NI24&gt;=NO$29,NI24&lt;&gt;"",NK24&gt;=NO$33,NK24&lt;&gt;""),AND(NL24&gt;=NO$29,NL24&lt;&gt;"",NN24&gt;=NO$33,NN24&lt;&gt;""),AND(OJ24&gt;=OW$29,OJ24&lt;&gt;"",OL24&gt;=OW$33,OL24&lt;&gt;""),AND(OM24&gt;=OW$29,OM24&lt;&gt;"",OO24&gt;=OW$33,OO24&lt;&gt;""),AND(OQ24&gt;=OW$29,OQ24&lt;&gt;"",OS24&gt;=OW$33,OS24&lt;&gt;""),AND(OT24&gt;=OW$29,OT24&lt;&gt;"",OV24&gt;=OW$33,OV24&lt;&gt;""),AND(PR24&gt;=QE$29,PR24&lt;&gt;"",PT24&gt;=QE$33,PT24&lt;&gt;""),AND(PU24&gt;=QE$29,PU24&lt;&gt;"",PW24&gt;=QE$33,PW24&lt;&gt;""),AND(PY24&gt;=QE$29,PY24&lt;&gt;"",QA24&gt;=QE$33,QA24&lt;&gt;""),AND(QB24&gt;=QE$29,QB24&lt;&gt;"",QD24&gt;=QE$33,QD24&lt;&gt;""),AND(QZ24&gt;=RM$29,QZ24&lt;&gt;"",RB24&gt;=RM$33,RB24&lt;&gt;""),AND(RC24&gt;=RM$29,RC24&lt;&gt;"",RE24&gt;=RM$33,RE24&lt;&gt;""),AND(RG24&gt;=RM$29,RG24&lt;&gt;"",RI24&gt;=RM$33,RI24&lt;&gt;""),AND(RJ24&gt;=RM$29,RJ24&lt;&gt;"",RL24&gt;=RM$33,RL24&lt;&gt;""),AND(SH24&gt;=SU$29,SH24&lt;&gt;"",SJ24&gt;=SU$33,SJ24&lt;&gt;""),AND(SK24&gt;=SU$29,SK24&lt;&gt;"",SM24&gt;=SU$33,SM24&lt;&gt;""),AND(SO24&gt;=SU$29,SO24&lt;&gt;"",SQ24&gt;=SU$33,SQ24&lt;&gt;""),AND(SR24&gt;=SU$29,SR24&lt;&gt;"",ST24&gt;=SU$33,ST24&lt;&gt;""),AND(TP24&gt;=UC$29,TP24&lt;&gt;"",TR24&gt;=UC$33,TR24&lt;&gt;""),AND(TS24&gt;=UC$29,TS24&lt;&gt;"",TU24&gt;=UC$33,TU24&lt;&gt;""),AND(TW24&gt;=UC$29,TW24&lt;&gt;"",TY24&gt;=UC$33,TYY24&lt;&gt;""),AND(TZ24&gt;=UC$29,TZ24&lt;&gt;"",UB24&gt;=UC$33,UB24&lt;&gt;""),AND(UX24&gt;=VK$29,UX24&lt;&gt;"",UZ24&gt;=VK$33,UZ24&lt;&gt;""),AND(VA24&gt;=VK$29,VA24&lt;&gt;"",VC24&gt;=VK$33,VC24&lt;&gt;""),AND(VE24&gt;=VK$29,VE24&lt;&gt;"",VG24&gt;=VK$33,VG24&lt;&gt;""),AND(VH24&gt;=VK$29,VH24&lt;&gt;"",VJ24&gt;=VK$33,VJ24&lt;&gt;""),AND(WF24&gt;=WS$29,WF24&lt;&gt;"",WH24&gt;=WS$33,WH24&lt;&gt;""),AND(WI24&gt;=WS$29,WI24&lt;&gt;"",WK24&gt;=WS$33,WK24&lt;&gt;""),AND(WM24&gt;=WS$29,WM24&lt;&gt;"",WO24&gt;=WS$33,WO24&lt;&gt;""),AND(WP24&gt;=WS$29,WP24&lt;&gt;"",WR24&gt;=WS$33,WR24&lt;&gt;"")),"Excellence",IF(I24="P","Worlds Team",IF(F24="P","National Team","")))))</f>
        <v/>
      </c>
      <c r="I24" s="3" t="str">
        <f>IF(OR(AND(AO24&gt;=AY$28,AO24&lt;&gt;"",AQ24&gt;=AY$32,AQ24&lt;&gt;"",AN24=""),AND(AR24&gt;=AY$28,AR24&lt;&gt;"",AT24&gt;=AY$32,AT24&lt;&gt;"",AN24=""),AND(AV24&gt;=AY$28,AV24&lt;&gt;"",AX24&gt;=AY$32,AX24&lt;&gt;"",AN24=""),AND(BP24&gt;=BZ$28,BP24&lt;&gt;"",BR24&gt;=BZ$32,BR24&lt;&gt;"",BO24=""),AND(BS24&gt;=BZ$28,BS24&lt;&gt;"",BU24&gt;=BZ$32,BU24&lt;&gt;"",BO24=""),AND(BW24&gt;=BZ$28,BW24&lt;&gt;"",BY24&gt;=BZ$32,BY24&lt;&gt;"",BO24=""),AND(CQ24&gt;=DA$28,CQ24&lt;&gt;"",CS24&gt;=DA$32,CS24&lt;&gt;"",CP24=""),AND(CT24&gt;=DA$28,CT24&lt;&gt;"",CV24&gt;=DA$32,CV24&lt;&gt;"",CP24=""),AND(CX24&gt;=DA$28,CX24&lt;&gt;"",CZ24&gt;=DA$32,CZ24&lt;&gt;"",CP24=""),AND(DX24&gt;=EK$28,DX24&lt;&gt;"",DZ24&gt;=EK$32,DZ24&lt;&gt;""),AND(EA24&gt;=EK$28,EA24&lt;&gt;"",EC24&gt;=EK$32,EC24&lt;&gt;""),AND(EE24&gt;=EK$28,EE24&lt;&gt;"",EG24&gt;=EK$32,EG24&lt;&gt;""),AND(EH24&gt;=EK$28,EH24&lt;&gt;"",EJ24&gt;=EK$32,EJ24&lt;&gt;""),AND(FF24&gt;=FS$28,FF24&lt;&gt;"",FH24&gt;=FS$32,FH24&lt;&gt;""),AND(FI24&gt;=FS$28,FI24&lt;&gt;"",FK24&gt;=FS$32,FK24&lt;&gt;""),AND(FM24&gt;=FS$28,FM24&lt;&gt;"",FO24&gt;=FS$32,FO24&lt;&gt;""),AND(FP24&gt;=FS$28,FP24&lt;&gt;"",FR24&gt;=FS$32,FR24&lt;&gt;""),AND(GN24&gt;=HA$28,GN24&lt;&gt;"",GP24&gt;=HA$32,GP24&lt;&gt;""),AND(GQ24&gt;=HA$28,GQ24&lt;&gt;"",GS24&gt;=HA$32,GS24&lt;&gt;""),AND(GU24&gt;=HA$28,GU24&lt;&gt;"",GW24&gt;=HA$32,GW24&lt;&gt;""),AND(GX24&gt;=HA$28,GX24&lt;&gt;"",GZ24&gt;=HA$32,GZ24&lt;&gt;""),AND(HV24&gt;=II$28,HV24&lt;&gt;"",HX24&gt;=II$32,HX24&lt;&gt;""),AND(HY24&gt;=II$28,HY24&lt;&gt;"",IA24&gt;=II$32,IA24&lt;&gt;""),AND(IC24&gt;=II$28,IC24&lt;&gt;"",IE24&gt;=II$32,IE24&lt;&gt;""),AND(IF24&gt;=II$28,IF24&lt;&gt;"",IH24&gt;=II$32,IH24&lt;&gt;""),AND(JD24&gt;=JQ$28,JD24&lt;&gt;"",JF24&gt;=JQ$32,JF24&lt;&gt;""),AND(JG24&gt;=JQ$28,JG24&lt;&gt;"",JI24&gt;=JQ$32,JI24&lt;&gt;""),AND(JK24&gt;=JQ$28,JK24&lt;&gt;"",JM24&gt;=JQ$32,JM24&lt;&gt;""),AND(JN24&gt;=JQ$28,JN24&lt;&gt;"",JP24&gt;=JQ$32,JP24&lt;&gt;""),AND(KL24&gt;=KY$28,KL24&lt;&gt;"",KN24&gt;=KY$32,KN24&lt;&gt;""),AND(KO24&gt;=KY$28,KO24&lt;&gt;"",KQ24&gt;=KY$32,KQ24&lt;&gt;""),AND(KS24&gt;=KY$28,KS24&lt;&gt;"",KU24&gt;=KY$32,KU24&lt;&gt;""),AND(KV24&gt;=KY$28,KV24&lt;&gt;"",KX24&gt;=KY$32,KX24&lt;&gt;""),AND(LT24&gt;=MG$28,LT24&lt;&gt;"",LV24&gt;=MG$32,LV24&lt;&gt;""),AND(LW24&gt;=MG$28,LW24&lt;&gt;"",LY24&gt;=MG$32,LY24&lt;&gt;""),AND(MA24&gt;=MG$28,MA24&lt;&gt;"",MC24&gt;=MG$32,MC24&lt;&gt;""),AND(MD24&gt;=MG$28,MD24&lt;&gt;"",MF24&gt;=MG$32,MF24&lt;&gt;""),AND(NB24&gt;=NO$28,NB24&lt;&gt;"",ND24&gt;=NO$32,ND24&lt;&gt;""),AND(NE24&gt;=NO$28,NE24&lt;&gt;"",NG24&gt;=NO$32,NG24&lt;&gt;""),AND(NI24&gt;=NO$28,NI24&lt;&gt;"",NK24&gt;=NO$32,NK24&lt;&gt;""),AND(NL24&gt;=NO$28,NL24&lt;&gt;"",NN24&gt;=NO$32,NN24&lt;&gt;""),AND(OJ24&gt;=OW$28,OJ24&lt;&gt;"",OL24&gt;=OW$32,OL24&lt;&gt;""),AND(OM24&gt;=OW$28,OM24&lt;&gt;"",OO24&gt;=OW$32,OO24&lt;&gt;""),AND(OQ24&gt;=OW$28,OQ24&lt;&gt;"",OS24&gt;=OW$32,OS24&lt;&gt;""),AND(OT24&gt;=OW$28,OT24&lt;&gt;"",OV24&gt;=OW$32,OV24&lt;&gt;""),AND(PR24&gt;=QE$28,PR24&lt;&gt;"",PT24&gt;=QE$32,PT24&lt;&gt;""),AND(PU24&gt;=QE$28,PU24&lt;&gt;"",PW24&gt;=QE$32,PW24&lt;&gt;""),AND(PY24&gt;=QE$28,PY24&lt;&gt;"",QA24&gt;=QE$32,QA24&lt;&gt;""),AND(QB24&gt;=QE$28,QB24&lt;&gt;"",QD24&gt;=QE$32,QD24&lt;&gt;""),AND(QZ24&gt;=RM$28,QZ24&lt;&gt;"",RB24&gt;=RM$32,RB24&lt;&gt;""),AND(RC24&gt;=RM$28,RC24&lt;&gt;"",RE24&gt;=RM$32,RE24&lt;&gt;""),AND(RG24&gt;=RM$28,RG24&lt;&gt;"",RI24&gt;=RM$32,RI24&lt;&gt;""),AND(RJ24&gt;=RM$28,RJ24&lt;&gt;"",RL24&gt;=RM$32,RL24&lt;&gt;""),AND(SH24&gt;=SU$28,SH24&lt;&gt;"",SJ24&gt;=SU$32,SJ24&lt;&gt;""),AND(SK24&gt;=SU$28,SK24&lt;&gt;"",SM24&gt;=SU$32,SM24&lt;&gt;""),AND(SO24&gt;=SU$28,SO24&lt;&gt;"",SQ24&gt;=SU$32,SQ24&lt;&gt;""),AND(SR24&gt;=SU$28,SR24&lt;&gt;"",ST24&gt;=SU$32,ST24&lt;&gt;""),AND(TP24&gt;=UC$28,TP24&lt;&gt;"",TR24&gt;=UC$32,TR24&lt;&gt;""),AND(TS24&gt;=UC$28,TS24&lt;&gt;"",TU24&gt;=UC$32,TU24&lt;&gt;""),AND(TW24&gt;=UC$28,TW24&lt;&gt;"",TY24&gt;=UC$32,TYY24&lt;&gt;""),AND(TZ24&gt;=UC$28,TZ24&lt;&gt;"",UB24&gt;=UC$32,UB24&lt;&gt;""),AND(UX24&gt;=VK$28,UX24&lt;&gt;"",UZ24&gt;=VK$32,UZ24&lt;&gt;""),AND(VA24&gt;=VK$28,VA24&lt;&gt;"",VC24&gt;=VK$32,VC24&lt;&gt;""),AND(VE24&gt;=VK$28,VE24&lt;&gt;"",VG24&gt;=VK$32,VG24&lt;&gt;""),AND(VH24&gt;=VK$28,VH24&lt;&gt;"",VJ24&gt;=VK$32,VJ24&lt;&gt;""),AND(WF24&gt;=WS$28,WF24&lt;&gt;"",WH24&gt;=WS$32,WH24&lt;&gt;""),AND(WI24&gt;=WS$28,WI24&lt;&gt;"",WK24&gt;=WS$32,WK24&lt;&gt;""),AND(WM24&gt;=WS$28,WM24&lt;&gt;"",WO24&gt;=WS$32,WO24&lt;&gt;""),AND(WP24&gt;=WS$28,WP24&lt;&gt;"",WR24&gt;=WS$32,WR24&lt;&gt;"")),"P","")</f>
        <v/>
      </c>
      <c r="J24" s="8">
        <f>IF(COUNT(AQ24,AT24,BR24,BU24,CS24,CV24)&gt;0,LARGE((AQ24,AT24,BR24,BU24,CS24,CV24),1),0)</f>
        <v>31.810000000000002</v>
      </c>
      <c r="K24" s="8" t="str">
        <f>IF(J24="","",IF(OR(J24=CS24,J24=CV24),$CA$1,IF(OR(J24=BR24,J24=BU24),$AZ$1,IF(OR(J24=AQ24,J24=AT24),$Y$1,""))))</f>
        <v>2024 Nationals</v>
      </c>
      <c r="L24" s="8">
        <f>IF(COUNT(AQ24,AT24,BR24,BU24,CS24,CV24)&gt;1,LARGE((AQ24,AT24,BR24,BU24,CS24,CV24),2),0)</f>
        <v>10.010000000000002</v>
      </c>
      <c r="M24" s="8" t="str">
        <f>IF(L24="","",IF(OR(L24=CS24,L24=CV24),$CA$1,IF(OR(L24=BR24,L24=BU24),$AZ$1,IF(OR(L24=AQ24,L24=AT24),$Y$1,""))))</f>
        <v>2024 Elite Canada</v>
      </c>
      <c r="N24" s="8">
        <f>IF(COUNT(AQ24,AT24,BR24,BU24,CS24,CV24)&gt;2,LARGE((AQ24,AT24,BR24,BU24,CS24,CV24),3),0)</f>
        <v>9.52</v>
      </c>
      <c r="O24" s="8" t="str">
        <f>IF(N24="","",IF(OR(N24=CS24,N24=CV24),$CA$1,IF(OR(N24=BR24,N24=BU24),$AZ$1,IF(OR(N24=AQ24,N24=AT24),$Y$1,""))))</f>
        <v>2024 Nationals</v>
      </c>
      <c r="P24" s="8">
        <f>IF(MAX(AX24,BY24,CZ24)&gt;0,MAX(AX24,BY24,CZ24),0)</f>
        <v>0</v>
      </c>
      <c r="Q24" s="8" t="str">
        <f>IF(P24="","",IF(P24=CZ24,$CA$1,IF(P24=BY24,$AZ$1,IF(P24=AX24,$Y$1,""))))</f>
        <v/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,0)</f>
        <v>6.8</v>
      </c>
      <c r="S24" s="8" t="str">
        <f>IF(R24=0,"",IF(OR(R24=CQ24,R24=CT24,R24=CX24),$CA$1,IF(OR(R24=BP24,R24=BS24,R24=BW24),$AZ$1,IF(OR(R24=AO24,R24=AR24,R24=AV24),$Y$1,IF(OR(R24=WF24,R24=WI24,R24=WM24,R24=WP24),$VL$1,IF(OR(R24=UX24,R24=VA24,R24=VE24,R24=VH24),$UD$1,IF(OR(R24=TP24,R24=TS24,R24=TW24,R24=TZ24),$SV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)))</f>
        <v>2024 Nationals</v>
      </c>
      <c r="T24" s="8">
        <f>IF(MAX(IF(AO24&gt;=$AY$27,AP24,0),IF(AR24&gt;=$AY$27,AS24,0),IF(AV24&gt;=$AY$27,AW24,0),IF(BP24&gt;=$BZ$27,BQ24,0),IF(BS24&gt;=$BZ$27,BT24,0),IF(BW24&gt;=$BZ$27,BX24,0),IF(CQ24&gt;=$DA$27,CR24,0),IF(CT24&gt;=$DA$27,CU24,0),IF(CX24&gt;=$DA$27,CY24,0),IF(DX24&gt;=$EK$27,DY24,0),IF(EA24&gt;=$EK$27,EB24,0),IF(EE24&gt;=$EK$27,EF24,0),IF(EH24&gt;=$EK$27,EI24,0),IF(FF24&gt;=$FS$27,FG24,0),IF(FI24&gt;=$FS$27,FJ24,0),IF(FM24&gt;=$FS$27,FN24,0),IF(FP24&gt;=$FS$27,FQ24,0),IF(GN24&gt;=$HA$27,GO24,0),IF(GQ24&gt;=$HA$27,GR24,0),IF(GU24&gt;=$HA$27,GV24,0),IF(GX24&gt;=$HA$27,GY24,0),IF(HV24&gt;=$II$27,HW24,0),IF(HY24&gt;=$II$27,HZ24,0),IF(IC24&gt;=$II$27,ID24,0),IF(IF24&gt;=$II$27,IG24,0),IF(JD24&gt;=$JQ$27,JE24,0),IF(JG24&gt;=$JQ$27,JH24,0),IF(JK24&gt;=$JQ$27,JL24,0),IF(JN24&gt;=$JQ$27,JO24,0),IF(KL24&gt;=$KY$27,KM24,0),IF(KO24&gt;=$KY$27,KP24,0),IF(KS24&gt;=$KY$27,KT24,0),IF(KV24&gt;=$KY$27,KW24,0),IF(LT24&gt;=$MG$27,LU24,0),IF(LW24&gt;=$MG$27,LX24,0),IF(MA24&gt;=$MG$27,MB24,0),IF(MD24&gt;=$MG$27,ME24,0),IF(NB24&gt;=$NO$27,NC24,0),IF(NE24&gt;=$NO$27,NF24,0),IF(NI24&gt;=$NO$27,NJ24,0),IF(NL24&gt;=$NO$27,NM24,0),IF(OJ24&gt;=$OW$27,OK24,0),IF(OM24&gt;=$OW$27,ON24,0),IF(OQ24&gt;=$OW$27,OR24,0),IF(OT24&gt;=$OW$27,OU24,0),IF(PR24&gt;=$QE$27,PS24,0),IF(PU24&gt;=$QE$27,PV24,0),IF(PY24&gt;=$QE$27,PZ24,0),IF(QB24&gt;=$QE$27,QC24,0),IF(QZ24&gt;=$RM$27,RA24,0),IF(RC24&gt;=$RM$27,RD24,0),IF(RG24&gt;=$RM$27,RH24,0),IF(RJ24&gt;=$RM$27,RK24,0),IF(SH24&gt;=$SU$27,SI24,0),IF(SK24&gt;=$SU$27,SL24,0),IF(SO24&gt;=$SU$27,SP24,0),IF(SR24&gt;=$SU$27,SS24,0),IF(TP24&gt;=$UC$27,TQ24,0),IF(TS24&gt;=$UC$27,TT24,0),IF(TW24&gt;=$UC$27,TX24,0),IF(TZ24&gt;=$UC$27,UA24,0),IF(UX24&gt;=$VK$27,UY24,0),IF(VA24&gt;=$VK$27,VB24,0),IF(VE24&gt;=$VK$27,VF24,0),IF(VH24&gt;=$VK$27,VI24,0),IF(WF24&gt;=$WS$27,WG24,0),IF(WI24&gt;=$WS$27,WJ24,0),IF(WM24&gt;=$WS$27,WN24,0),IF(WP24&gt;=$WS$27,WQ24,0))&gt;0,MAX(IF(AO24&gt;=$AY$27,AP24,0),IF(AR24&gt;=$AY$27,AS24,0),IF(AV24&gt;=$AY$27,AW24,0),IF(BP24&gt;=$BZ$27,BQ24,0),IF(BS24&gt;=$BZ$27,BT24,0),IF(BW24&gt;=$BZ$27,BX24,0),IF(CQ24&gt;=$DA$27,CR24,0),IF(CT24&gt;=$DA$27,CU24,0),IF(CX24&gt;=$DA$27,CY24,0),IF(DX24&gt;=$EK$27,DY24,0),IF(EA24&gt;=$EK$27,EB24,0),IF(EE24&gt;=$EK$27,EF24,0),IF(EH24&gt;=$EK$27,EI24,0),IF(FF24&gt;=$FS$27,FG24,0),IF(FI24&gt;=$FS$27,FJ24,0),IF(FM24&gt;=$FS$27,FN24,0),IF(FP24&gt;=$FS$27,FQ24,0),IF(GN24&gt;=$HA$27,GO24,0),IF(GQ24&gt;=$HA$27,GR24,0),IF(GU24&gt;=$HA$27,GV24,0),IF(GX24&gt;=$HA$27,GY24,0),IF(HV24&gt;=$II$27,HW24,0),IF(HY24&gt;=$II$27,HZ24,0),IF(IC24&gt;=$II$27,ID24,0),IF(IF24&gt;=$II$27,IG24,0),IF(JD24&gt;=$JQ$27,JE24,0),IF(JG24&gt;=$JQ$27,JH24,0),IF(JK24&gt;=$JQ$27,JL24,0),IF(JN24&gt;=$JQ$27,JO24,0),IF(KL24&gt;=$KY$27,KM24,0),IF(KO24&gt;=$KY$27,KP24,0),IF(KS24&gt;=$KY$27,KT24,0),IF(KV24&gt;=$KY$27,KW24,0),IF(LT24&gt;=$MG$27,LU24,0),IF(LW24&gt;=$MG$27,LX24,0),IF(MA24&gt;=$MG$27,MB24,0),IF(MD24&gt;=$MG$27,ME24,0),IF(NB24&gt;=$NO$27,NC24,0),IF(NE24&gt;=$NO$27,NF24,0),IF(NI24&gt;=$NO$27,NJ24,0),IF(NL24&gt;=$NO$27,NM24,0),IF(OJ24&gt;=$OW$27,OK24,0),IF(OM24&gt;=$OW$27,ON24,0),IF(OQ24&gt;=$OW$27,OR24,0),IF(OT24&gt;=$OW$27,OU24,0),IF(PR24&gt;=$QE$27,PS24,0),IF(PU24&gt;=$QE$27,PV24,0),IF(PY24&gt;=$QE$27,PZ24,0),IF(QB24&gt;=$QE$27,QC24,0),IF(QZ24&gt;=$RM$27,RA24,0),IF(RC24&gt;=$RM$27,RD24,0),IF(RG24&gt;=$RM$27,RH24,0),IF(RJ24&gt;=$RM$27,RK24,0),IF(SH24&gt;=$SU$27,SI24,0),IF(SK24&gt;=$SU$27,SL24,0),IF(SO24&gt;=$SU$27,SP24,0),IF(SR24&gt;=$SU$27,SS24,0),IF(TP24&gt;=$UC$27,TQ24,0),IF(TS24&gt;=$UC$27,TT24,0),IF(TW24&gt;=$UC$27,TX24,0),IF(TZ24&gt;=$UC$27,UA24,0),IF(UX24&gt;=$VK$27,UY24,0),IF(VA24&gt;=$VK$27,VB24,0),IF(VE24&gt;=$VK$27,VF24,0),IF(VH24&gt;=$VK$27,VI24,0),IF(WF24&gt;=$WS$27,WG24,0),IF(WI24&gt;=$WS$27,WJ24,0),IF(WM24&gt;=$WS$27,WN24,0),IF(WP24&gt;=$WS$27,WQ24,0)),0)</f>
        <v>0</v>
      </c>
      <c r="U24" s="8" t="str">
        <f>IF(T24=0,"",IF(OR(T24=CR24,T24=CU24,T24=CY24),$CA$1,IF(OR(T24=BQ24,T24=BT24,T24=BX24),$AZ$1,IF(OR(T24=AP24,T24=AS24,T24=AW24),$Y$1,IF(OR(T24=WG24,T24=WJ24,T24=WN24,T24=WQ24),$VL$1,IF(OR(T24=UY24,T24=VB24,T24=VF24,T24=VI24),$UD$1,IF(OR(T24=TQ24,T24=TT24,T24=TX24,T24=UA24),$SV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N24="",0,N24)=WL24,$VL$1,IF(V24+IF(N24="",0,N24)=VD24,$UD$1,IF(V24+IF(N24="",0,N24)=TV24,$SV$1,IF(V24+IF(N24="",0,N24)=SN24,$RN$1,IF(V24+IF(N24="",0,N24)=RF24,$QF$1,IF(V24+IF(N24="",0,N24)=PX24,$OX$1,IF(V24+IF(N24="",0,N24)=OP24,$NP$1,IF(V24+IF(N24="",0,N24)=NH24,$MH$1,IF(V24+IF(N24="",0,N24)=LZ24,$KZ$1,IF(V24+IF(N24="",0,N24)=KR24,$JR$1,IF(V24+IF(N24="",0,N24)=JJ24,$IJ$1,IF(V24+IF(N24="",0,N24)=IB24,$HB$1,IF(V24+IF(N24="",0,N24)=GT24,$FT$1,IF(V24+IF(N24="",0,N24)=FL24,$EL$1,IF(V24+IF(N24="",0,N24)=ED24,$DD$1))))))))))))))),IF(V24=DC24,IF(V24+IF(P24="",0,P24)=WO24,$VL$1,IF(V24+IF(P24="",0,P24)=VG24,$UD$1,IF(V24+IF(P24="",0,P24)=TY24,$SV$1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WR24,$VL$1,IF(V24+IF(P24="",0,P24)=VJ24,$UD$1,IF(V24+IF(P24="",0,P24)=UB24,$SV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))))))</f>
        <v/>
      </c>
      <c r="Y24" s="22">
        <v>1</v>
      </c>
      <c r="Z24" s="22">
        <v>1</v>
      </c>
      <c r="AA24" s="22">
        <v>1.7</v>
      </c>
      <c r="AB24" s="22">
        <v>1.66</v>
      </c>
      <c r="AC24" s="22">
        <v>0</v>
      </c>
      <c r="AD24" s="22">
        <v>2.2000000000000002</v>
      </c>
      <c r="AE24" s="22">
        <v>1.7</v>
      </c>
      <c r="AF24" s="22">
        <v>3.1</v>
      </c>
      <c r="AG24" s="22">
        <v>3.21</v>
      </c>
      <c r="AH24" s="22">
        <v>0.2</v>
      </c>
      <c r="AI24" s="22"/>
      <c r="AJ24" s="22"/>
      <c r="AK24" s="22"/>
      <c r="AL24" s="22"/>
      <c r="AM24" s="22"/>
      <c r="AN24" s="27"/>
      <c r="AO24" s="38">
        <f>IF(AA24&gt;0,AA24,"")</f>
        <v>1.7</v>
      </c>
      <c r="AP24" s="38">
        <f>IF(AB24&gt;0,AB24,"")</f>
        <v>1.66</v>
      </c>
      <c r="AQ24" s="40">
        <f>IF(SUM(Y24:AB24)-AC24&gt;0,SUM(Y24:AB24)-AC24,"")</f>
        <v>5.36</v>
      </c>
      <c r="AR24" s="40">
        <f>IF(AF24&gt;0,AF24,"")</f>
        <v>3.1</v>
      </c>
      <c r="AS24" s="40">
        <f>IF(AG24&gt;0,AG24,"")</f>
        <v>3.21</v>
      </c>
      <c r="AT24" s="40">
        <f>IF(SUM(AD24:AG24)-AH24&gt;0,SUM(AD24:AG24)-AH24,"")</f>
        <v>10.010000000000002</v>
      </c>
      <c r="AU24" s="40">
        <f>IF(AQ24="","",MAX(AQ24,AT24))</f>
        <v>10.010000000000002</v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>
        <f>IF(SUM(AU24,AX24)&gt;0,SUM(AU24,AX24),"")</f>
        <v>10.010000000000002</v>
      </c>
      <c r="AZ24" s="26">
        <v>2.4</v>
      </c>
      <c r="BA24" s="26">
        <v>1.8</v>
      </c>
      <c r="BB24" s="26">
        <v>2.2999999999999998</v>
      </c>
      <c r="BC24" s="26">
        <v>3.02</v>
      </c>
      <c r="BD24" s="26">
        <v>0</v>
      </c>
      <c r="BE24" s="26">
        <v>8.6</v>
      </c>
      <c r="BF24" s="26">
        <v>6.1</v>
      </c>
      <c r="BG24" s="26">
        <v>6.8</v>
      </c>
      <c r="BH24" s="26">
        <v>10.31</v>
      </c>
      <c r="BI24" s="26">
        <v>0</v>
      </c>
      <c r="BJ24" s="26"/>
      <c r="BK24" s="26"/>
      <c r="BL24" s="26"/>
      <c r="BM24" s="26"/>
      <c r="BN24" s="26"/>
      <c r="BO24" s="28"/>
      <c r="BP24" s="39">
        <f>IF(BB24&gt;0,BB24,"")</f>
        <v>2.2999999999999998</v>
      </c>
      <c r="BQ24" s="39">
        <f>IF(BC24&gt;0,BC24,"")</f>
        <v>3.02</v>
      </c>
      <c r="BR24" s="11">
        <f>IF(SUM(AZ24:BC24)-BD24&gt;0,SUM(AZ24:BC24)-BD24,"")</f>
        <v>9.52</v>
      </c>
      <c r="BS24" s="11">
        <f>IF(BG24&gt;0,BG24,"")</f>
        <v>6.8</v>
      </c>
      <c r="BT24" s="11">
        <f>IF(BH24&gt;0,BH24,"")</f>
        <v>10.31</v>
      </c>
      <c r="BU24" s="11">
        <f>IF(SUM(BE24:BH24)-BI24&gt;0,SUM(BE24:BH24)-BI24,"")</f>
        <v>31.810000000000002</v>
      </c>
      <c r="BV24" s="11">
        <f>IF(BR24="","",MAX(BR24,BU24))</f>
        <v>31.810000000000002</v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>
        <f>IF(SUM(BV24,BY24)&gt;0,SUM(BV24,BY24),"")</f>
        <v>31.810000000000002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>IF(CC24&gt;0,CC24,"")</f>
        <v/>
      </c>
      <c r="CR24" s="38" t="str">
        <f>IF(CD24&gt;0,CD24,"")</f>
        <v/>
      </c>
      <c r="CS24" s="40" t="str">
        <f>IF(SUM(CA24:CD24)-CE24&gt;0,SUM(CA24:CD24)-CE24,"")</f>
        <v/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 t="str">
        <f>IF(CS24="","",MAX(CS24,CV24))</f>
        <v/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 t="str">
        <f>IF(SUM(CW24,CZ24)&gt;0,SUM(CW24,CZ24),"")</f>
        <v/>
      </c>
      <c r="DB24" s="51" t="str">
        <f>IF(MAX(ED24,FL24,GT24,IB24,JJ24,KR24,LZ24,NH24,OP24,PX24,RF24,SN24,TV24,VD24,WL24)-IF(N24="",0,N24)&gt;0.001,MAX(ED24,FL24,GT24,IB24,JJ24,KR24,LZ24,NH24,OP24,PX24,RF24,SN24,TV24,VD24,WL24)-IF(N24="",0,N24),"")</f>
        <v/>
      </c>
      <c r="DC24" s="51" t="str">
        <f>IF(MAX(EG24,EJ24,FO24,FR24,GW24,GZ24,IE24,IH24,JM24,JP24,KU24,KX24,MC24,MF24,NK24,NN24,OS24,OV24,QA24,QD24,RI24,RL24,SQ24,ST24,TY24,UB24,VG24,VJ24,WO24,WR24)-IF(P24="",0,P24)&gt;0.001,MAX(EG24,EJ24,FO24,FR24,GW24,GZ24,IE24,IH24,JM24,JP24,KU24,KX24,MC24,MF24,NK24,NN24,OS24,OV24,QA24,QD24,RI24,RL24,SQ24,ST24,TY24,UB24,VG24,VJ24,WO24,WR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40" t="str">
        <f>IF(SX24&gt;0,SX24,"")</f>
        <v/>
      </c>
      <c r="TQ24" s="40" t="str">
        <f>IF(SY24&gt;0,SY24,"")</f>
        <v/>
      </c>
      <c r="TR24" s="40" t="str">
        <f>IF(SUM(SV24:SY24)-SZ24&gt;0,SUM(SV24:SY24)-SZ24,"")</f>
        <v/>
      </c>
      <c r="TS24" s="40" t="str">
        <f>IF(TC24&gt;0,TC24,"")</f>
        <v/>
      </c>
      <c r="TT24" s="40" t="str">
        <f>IF(TD24&gt;0,TD24,"")</f>
        <v/>
      </c>
      <c r="TU24" s="40" t="str">
        <f>IF(SUM(TA24:TD24)-TE24&gt;0,SUM(TA24:TD24)-TE24,"")</f>
        <v/>
      </c>
      <c r="TV24" s="40" t="str">
        <f>IF(MAX(TR24,TU24)&gt;0,MAX(TR24,TU24),"")</f>
        <v/>
      </c>
      <c r="TW24" s="40" t="str">
        <f>IF(TH24&gt;0,TH24,"")</f>
        <v/>
      </c>
      <c r="TX24" s="40" t="str">
        <f>IF(TI24&gt;0,TI24,"")</f>
        <v/>
      </c>
      <c r="TY24" s="40" t="str">
        <f>IF(SUM(TF24:TI24)-TJ24&gt;0,SUM(TF24:TI24)-TJ24,"")</f>
        <v/>
      </c>
      <c r="TZ24" s="40" t="str">
        <f>IF(TM24&gt;0,TM24,"")</f>
        <v/>
      </c>
      <c r="UA24" s="40" t="str">
        <f>IF(TN24&gt;0,TN24,"")</f>
        <v/>
      </c>
      <c r="UB24" s="40" t="str">
        <f>IF(SUM(TK24:TN24)-TO24&gt;0,SUM(TK24:TN24)-TO24,"")</f>
        <v/>
      </c>
      <c r="UC24" s="40" t="str">
        <f>IF(SUM(TV24,TY24,UB24)&gt;0,SUM(TV24,TY24,UB24),"")</f>
        <v/>
      </c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1" t="str">
        <f>IF(UF24&gt;0,UF24,"")</f>
        <v/>
      </c>
      <c r="UY24" s="11" t="str">
        <f>IF(UG24&gt;0,UG24,"")</f>
        <v/>
      </c>
      <c r="UZ24" s="11" t="str">
        <f>IF(SUM(UD24:UG24)-UH24&gt;0,SUM(UD24:UG24)-UH24,"")</f>
        <v/>
      </c>
      <c r="VA24" s="11" t="str">
        <f>IF(UK24&gt;0,UK24,"")</f>
        <v/>
      </c>
      <c r="VB24" s="11" t="str">
        <f>IF(UL24&gt;0,UL24,"")</f>
        <v/>
      </c>
      <c r="VC24" s="11" t="str">
        <f>IF(SUM(UI24:UL24)-UM24&gt;0,SUM(UI24:UL24)-UM24,"")</f>
        <v/>
      </c>
      <c r="VD24" s="11" t="str">
        <f>IF(MAX(UZ24,VC24)&gt;0,MAX(UZ24,VC24),"")</f>
        <v/>
      </c>
      <c r="VE24" s="11" t="str">
        <f>IF(UP24&gt;0,UP24,"")</f>
        <v/>
      </c>
      <c r="VF24" s="11" t="str">
        <f>IF(UQ24&gt;0,UQ24,"")</f>
        <v/>
      </c>
      <c r="VG24" s="11" t="str">
        <f>IF(SUM(UN24:UQ24)-UR24&gt;0,SUM(UN24:UQ24)-UR24,"")</f>
        <v/>
      </c>
      <c r="VH24" s="11" t="str">
        <f>IF(UU24&gt;0,UU24,"")</f>
        <v/>
      </c>
      <c r="VI24" s="11" t="str">
        <f>IF(UV24&gt;0,UV24,"")</f>
        <v/>
      </c>
      <c r="VJ24" s="11" t="str">
        <f>IF(SUM(US24:UV24)-UW24&gt;0,SUM(US24:UV24)-UW24,"")</f>
        <v/>
      </c>
      <c r="VK24" s="11" t="str">
        <f>IF(SUM(VD24,VG24,VJ24)&gt;0,SUM(VD24,VG24,VJ24),"")</f>
        <v/>
      </c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40" t="str">
        <f>IF(VN24&gt;0,VN24,"")</f>
        <v/>
      </c>
      <c r="WG24" s="40" t="str">
        <f>IF(VO24&gt;0,VO24,"")</f>
        <v/>
      </c>
      <c r="WH24" s="40" t="str">
        <f>IF(SUM(VL24:VO24)-VP24&gt;0,SUM(VL24:VO24)-VP24,"")</f>
        <v/>
      </c>
      <c r="WI24" s="40" t="str">
        <f>IF(VS24&gt;0,VS24,"")</f>
        <v/>
      </c>
      <c r="WJ24" s="40" t="str">
        <f>IF(VT24&gt;0,VT24,"")</f>
        <v/>
      </c>
      <c r="WK24" s="40" t="str">
        <f>IF(SUM(VQ24:VT24)-VU24&gt;0,SUM(VQ24:VT24)-VU24,"")</f>
        <v/>
      </c>
      <c r="WL24" s="40" t="str">
        <f>IF(MAX(WH24,WK24)&gt;0,MAX(WH24,WK24),"")</f>
        <v/>
      </c>
      <c r="WM24" s="40" t="str">
        <f>IF(VX24&gt;0,VX24,"")</f>
        <v/>
      </c>
      <c r="WN24" s="40" t="str">
        <f>IF(VY24&gt;0,VY24,"")</f>
        <v/>
      </c>
      <c r="WO24" s="40" t="str">
        <f>IF(SUM(VV24:VY24)-VZ24&gt;0,SUM(VV24:VY24)-VZ24,"")</f>
        <v/>
      </c>
      <c r="WP24" s="40" t="str">
        <f>IF(WC24&gt;0,WC24,"")</f>
        <v/>
      </c>
      <c r="WQ24" s="40" t="str">
        <f>IF(WD24&gt;0,WD24,"")</f>
        <v/>
      </c>
      <c r="WR24" s="40" t="str">
        <f>IF(SUM(WA24:WD24)-WE24&gt;0,SUM(WA24:WD24)-WE24,"")</f>
        <v/>
      </c>
      <c r="WS24" s="40" t="str">
        <f>IF(SUM(WL24,WO24,WR24)&gt;0,SUM(WL24,WO24,WR24),"")</f>
        <v/>
      </c>
      <c r="WT24" s="26">
        <f>IF($CP24="P",CA24,(CA24+AZ24)/2)</f>
        <v>1.2</v>
      </c>
      <c r="WU24" s="26">
        <f>IF($CP24="P",CB24,(CB24+BA24)/2)</f>
        <v>0.9</v>
      </c>
      <c r="WV24" s="26">
        <f>IF($CP24="P",CC24,(CC24+BB24)/2)</f>
        <v>1.1499999999999999</v>
      </c>
      <c r="WW24" s="26">
        <f>IF($CP24="P",CD24,(CD24+BC24)/2)</f>
        <v>1.51</v>
      </c>
      <c r="WX24" s="26">
        <f>IF($CP24="P",CE24,(CE24+BD24)/2)</f>
        <v>0</v>
      </c>
      <c r="WY24" s="26">
        <f>IF($CP24="P",CF24,(CF24+BE24)/2)</f>
        <v>4.3</v>
      </c>
      <c r="WZ24" s="26">
        <f>IF($CP24="P",CG24,(CG24+BF24)/2)</f>
        <v>3.05</v>
      </c>
      <c r="XA24" s="26">
        <f>IF($CP24="P",CH24,(CH24+BG24)/2)</f>
        <v>3.4</v>
      </c>
      <c r="XB24" s="26">
        <f>IF($CP24="P",CI24,(CI24+BH24)/2)</f>
        <v>5.1550000000000002</v>
      </c>
      <c r="XC24" s="26">
        <f>IF($CP24="P",CJ24,(CJ24+BI24)/2)</f>
        <v>0</v>
      </c>
      <c r="XD24" s="26">
        <f>IF($CP24="P",CK24,(CK24+BJ24)/2)</f>
        <v>0</v>
      </c>
      <c r="XE24" s="26">
        <f>IF($CP24="P",CL24,(CL24+BK24)/2)</f>
        <v>0</v>
      </c>
      <c r="XF24" s="26">
        <f>IF($CP24="P",CM24,(CM24+BL24)/2)</f>
        <v>0</v>
      </c>
      <c r="XG24" s="26">
        <f>IF($CP24="P",CN24,(CN24+BM24)/2)</f>
        <v>0</v>
      </c>
      <c r="XH24" s="26">
        <f>IF($CP24="P",CO24,(CO24+BN24)/2)</f>
        <v>0</v>
      </c>
      <c r="XI24" s="28" t="s">
        <v>53</v>
      </c>
      <c r="XJ24" s="11">
        <f>IF(WV24&gt;0,WV24,"")</f>
        <v>1.1499999999999999</v>
      </c>
      <c r="XK24" s="11">
        <f>IF(WW24&gt;0,WW24,"")</f>
        <v>1.51</v>
      </c>
      <c r="XL24" s="11">
        <f>IF(SUM(WT24:WW24)-WX24&gt;0,SUM(WT24:WW24)-WX24,"")</f>
        <v>4.76</v>
      </c>
      <c r="XM24" s="11">
        <f>IF(XA24&gt;0,XA24,"")</f>
        <v>3.4</v>
      </c>
      <c r="XN24" s="11">
        <f>IF(XB24&gt;0,XB24,"")</f>
        <v>5.1550000000000002</v>
      </c>
      <c r="XO24" s="11">
        <f>IF(SUM(WY24:XB24)-XC24&gt;0,SUM(WY24:XB24)-XC24,"")</f>
        <v>15.905000000000001</v>
      </c>
      <c r="XP24" s="11">
        <f>IF(MAX(XL24,XO24)&gt;0,MAX(XL24,XO24),"")</f>
        <v>15.905000000000001</v>
      </c>
      <c r="XQ24" s="11" t="str">
        <f>IF(XF24&gt;0,XF24,"")</f>
        <v/>
      </c>
      <c r="XR24" s="11" t="str">
        <f>IF(XG24&gt;0,XG24,"")</f>
        <v/>
      </c>
      <c r="XS24" s="11" t="str">
        <f>IF(SUM(XD24:XG24)-XH24&gt;0,SUM(XD24:XG24)-XH24,"")</f>
        <v/>
      </c>
      <c r="XT24" s="11">
        <f>IF(SUM(XP24,XS24)&gt;0,SUM(XP24,XS24),"")</f>
        <v>15.905000000000001</v>
      </c>
    </row>
    <row r="25" spans="1:644" x14ac:dyDescent="0.2">
      <c r="B25" s="5"/>
      <c r="D25" s="1"/>
    </row>
    <row r="26" spans="1:644" x14ac:dyDescent="0.2">
      <c r="G26" s="36"/>
      <c r="I26" s="36"/>
    </row>
    <row r="27" spans="1:644" x14ac:dyDescent="0.2">
      <c r="B27" s="23" t="s">
        <v>51</v>
      </c>
      <c r="C27" s="5"/>
      <c r="G27" s="3"/>
      <c r="AR27" s="41"/>
      <c r="AS27" s="41"/>
      <c r="AT27" s="41"/>
      <c r="AV27" s="32"/>
      <c r="AW27" s="32"/>
      <c r="AY27" s="42">
        <v>15.4</v>
      </c>
      <c r="BS27" s="41"/>
      <c r="BT27" s="41"/>
      <c r="BU27" s="41"/>
      <c r="BW27" s="32"/>
      <c r="BX27" s="32"/>
      <c r="BZ27" s="42">
        <v>15.4</v>
      </c>
      <c r="CT27" s="41"/>
      <c r="CU27" s="41"/>
      <c r="CV27" s="41"/>
      <c r="CX27" s="32"/>
      <c r="CY27" s="32"/>
      <c r="DA27" s="42">
        <v>15.4</v>
      </c>
      <c r="DX27" s="5"/>
      <c r="DY27" s="5"/>
      <c r="EH27" s="2"/>
      <c r="EI27" s="2"/>
      <c r="EK27" s="42">
        <v>15.4</v>
      </c>
      <c r="FF27" s="5"/>
      <c r="FG27" s="5"/>
      <c r="FP27" s="2"/>
      <c r="FQ27" s="2"/>
      <c r="FS27" s="42">
        <v>15.4</v>
      </c>
      <c r="GN27" s="5"/>
      <c r="GO27" s="5"/>
      <c r="GX27" s="2"/>
      <c r="GY27" s="2"/>
      <c r="HA27" s="42">
        <v>15.4</v>
      </c>
      <c r="HV27" s="5"/>
      <c r="HW27" s="5"/>
      <c r="IF27" s="2"/>
      <c r="IG27" s="2"/>
      <c r="II27" s="42">
        <v>15.4</v>
      </c>
      <c r="JD27" s="5"/>
      <c r="JE27" s="5"/>
      <c r="JN27" s="2"/>
      <c r="JO27" s="2"/>
      <c r="JQ27" s="42">
        <v>15.4</v>
      </c>
      <c r="KL27" s="5"/>
      <c r="KM27" s="5"/>
      <c r="KV27" s="2"/>
      <c r="KW27" s="2"/>
      <c r="KY27" s="42">
        <v>15.4</v>
      </c>
      <c r="LT27" s="5"/>
      <c r="LU27" s="5"/>
      <c r="MD27" s="2"/>
      <c r="ME27" s="2"/>
      <c r="MG27" s="42">
        <v>15.4</v>
      </c>
      <c r="NB27" s="5"/>
      <c r="NC27" s="5"/>
      <c r="NL27" s="2"/>
      <c r="NM27" s="2"/>
      <c r="NO27" s="42">
        <v>15.4</v>
      </c>
      <c r="OJ27" s="5"/>
      <c r="OK27" s="5"/>
      <c r="OT27" s="2"/>
      <c r="OU27" s="2"/>
      <c r="OW27" s="42">
        <v>15.4</v>
      </c>
      <c r="PR27" s="5"/>
      <c r="PS27" s="5"/>
      <c r="QB27" s="2"/>
      <c r="QC27" s="2"/>
      <c r="QE27" s="42">
        <v>15.4</v>
      </c>
      <c r="QZ27" s="5"/>
      <c r="RA27" s="5"/>
      <c r="RJ27" s="2"/>
      <c r="RK27" s="2"/>
      <c r="RM27" s="42">
        <v>15.4</v>
      </c>
      <c r="SH27" s="5"/>
      <c r="SI27" s="5"/>
      <c r="SR27" s="2"/>
      <c r="SS27" s="2"/>
      <c r="SU27" s="42">
        <v>15.4</v>
      </c>
      <c r="TP27" s="5"/>
      <c r="TQ27" s="5"/>
      <c r="TZ27" s="2"/>
      <c r="UA27" s="2"/>
      <c r="UC27" s="42">
        <v>15.4</v>
      </c>
      <c r="UX27" s="5"/>
      <c r="UY27" s="5"/>
      <c r="VH27" s="2"/>
      <c r="VI27" s="2"/>
      <c r="VK27" s="42">
        <v>15.4</v>
      </c>
      <c r="WF27" s="5"/>
      <c r="WG27" s="5"/>
      <c r="WP27" s="2"/>
      <c r="WQ27" s="2"/>
      <c r="WS27" s="42">
        <v>15.4</v>
      </c>
    </row>
    <row r="28" spans="1:644" x14ac:dyDescent="0.2">
      <c r="B28" s="30" t="s">
        <v>50</v>
      </c>
      <c r="C28" s="5"/>
      <c r="X28" s="2"/>
      <c r="AR28" s="41"/>
      <c r="AS28" s="41"/>
      <c r="AT28" s="41"/>
      <c r="AV28" s="32"/>
      <c r="AW28" s="32"/>
      <c r="AY28" s="43">
        <v>16</v>
      </c>
      <c r="BS28" s="41"/>
      <c r="BT28" s="41"/>
      <c r="BU28" s="41"/>
      <c r="BW28" s="32"/>
      <c r="BX28" s="32"/>
      <c r="BZ28" s="43">
        <v>16</v>
      </c>
      <c r="CT28" s="41"/>
      <c r="CU28" s="41"/>
      <c r="CV28" s="41"/>
      <c r="CX28" s="32"/>
      <c r="CY28" s="32"/>
      <c r="DA28" s="43">
        <v>16</v>
      </c>
      <c r="DX28" s="5"/>
      <c r="DY28" s="5"/>
      <c r="EH28" s="2"/>
      <c r="EI28" s="2"/>
      <c r="EK28" s="43">
        <v>16</v>
      </c>
      <c r="FF28" s="5"/>
      <c r="FG28" s="5"/>
      <c r="FP28" s="2"/>
      <c r="FQ28" s="2"/>
      <c r="FS28" s="43">
        <v>16</v>
      </c>
      <c r="GN28" s="5"/>
      <c r="GO28" s="5"/>
      <c r="GX28" s="2"/>
      <c r="GY28" s="2"/>
      <c r="HA28" s="43">
        <v>16</v>
      </c>
      <c r="HV28" s="5"/>
      <c r="HW28" s="5"/>
      <c r="IF28" s="2"/>
      <c r="IG28" s="2"/>
      <c r="II28" s="43">
        <v>16</v>
      </c>
      <c r="JD28" s="5"/>
      <c r="JE28" s="5"/>
      <c r="JN28" s="2"/>
      <c r="JO28" s="2"/>
      <c r="JQ28" s="43">
        <v>16</v>
      </c>
      <c r="KL28" s="5"/>
      <c r="KM28" s="5"/>
      <c r="KV28" s="2"/>
      <c r="KW28" s="2"/>
      <c r="KY28" s="43">
        <v>16</v>
      </c>
      <c r="LT28" s="5"/>
      <c r="LU28" s="5"/>
      <c r="MD28" s="2"/>
      <c r="ME28" s="2"/>
      <c r="MG28" s="43">
        <v>16</v>
      </c>
      <c r="NB28" s="5"/>
      <c r="NC28" s="5"/>
      <c r="NL28" s="2"/>
      <c r="NM28" s="2"/>
      <c r="NO28" s="43">
        <v>16</v>
      </c>
      <c r="OJ28" s="5"/>
      <c r="OK28" s="5"/>
      <c r="OT28" s="2"/>
      <c r="OU28" s="2"/>
      <c r="OW28" s="43">
        <v>16</v>
      </c>
      <c r="PR28" s="5"/>
      <c r="PS28" s="5"/>
      <c r="QB28" s="2"/>
      <c r="QC28" s="2"/>
      <c r="QE28" s="43">
        <v>16</v>
      </c>
      <c r="QZ28" s="5"/>
      <c r="RA28" s="5"/>
      <c r="RJ28" s="2"/>
      <c r="RK28" s="2"/>
      <c r="RM28" s="43">
        <v>16</v>
      </c>
      <c r="SH28" s="5"/>
      <c r="SI28" s="5"/>
      <c r="SR28" s="2"/>
      <c r="SS28" s="2"/>
      <c r="SU28" s="43">
        <v>16</v>
      </c>
      <c r="TP28" s="5"/>
      <c r="TQ28" s="5"/>
      <c r="TZ28" s="2"/>
      <c r="UA28" s="2"/>
      <c r="UC28" s="43">
        <v>16</v>
      </c>
      <c r="UX28" s="5"/>
      <c r="UY28" s="5"/>
      <c r="VH28" s="2"/>
      <c r="VI28" s="2"/>
      <c r="VK28" s="43">
        <v>16</v>
      </c>
      <c r="WF28" s="5"/>
      <c r="WG28" s="5"/>
      <c r="WP28" s="2"/>
      <c r="WQ28" s="2"/>
      <c r="WS28" s="43">
        <v>16</v>
      </c>
    </row>
    <row r="29" spans="1:644" x14ac:dyDescent="0.2">
      <c r="A29" s="5"/>
      <c r="B29" s="31" t="s">
        <v>63</v>
      </c>
      <c r="C29" s="5"/>
      <c r="E29" s="2"/>
      <c r="AR29" s="41"/>
      <c r="AS29" s="41"/>
      <c r="AT29" s="41"/>
      <c r="AU29" s="32"/>
      <c r="AV29" s="32"/>
      <c r="AW29" s="32"/>
      <c r="AX29" s="32"/>
      <c r="AY29" s="44">
        <v>16.2</v>
      </c>
      <c r="BS29" s="41"/>
      <c r="BT29" s="41"/>
      <c r="BU29" s="41"/>
      <c r="BW29" s="32"/>
      <c r="BX29" s="32"/>
      <c r="BZ29" s="44">
        <v>16.2</v>
      </c>
      <c r="CT29" s="41"/>
      <c r="CU29" s="41"/>
      <c r="CV29" s="41"/>
      <c r="CW29" s="32"/>
      <c r="CX29" s="32"/>
      <c r="CY29" s="32"/>
      <c r="CZ29" s="32"/>
      <c r="DA29" s="44">
        <v>16.2</v>
      </c>
      <c r="DX29" s="5"/>
      <c r="DY29" s="5"/>
      <c r="EH29" s="2"/>
      <c r="EI29" s="2"/>
      <c r="EK29" s="44">
        <v>16.2</v>
      </c>
      <c r="FF29" s="5"/>
      <c r="FG29" s="5"/>
      <c r="FP29" s="2"/>
      <c r="FQ29" s="2"/>
      <c r="FS29" s="44">
        <v>16.2</v>
      </c>
      <c r="GN29" s="5"/>
      <c r="GO29" s="5"/>
      <c r="GX29" s="2"/>
      <c r="GY29" s="2"/>
      <c r="HA29" s="44">
        <v>16.2</v>
      </c>
      <c r="HV29" s="5"/>
      <c r="HW29" s="5"/>
      <c r="IF29" s="2"/>
      <c r="IG29" s="2"/>
      <c r="II29" s="44">
        <v>16.2</v>
      </c>
      <c r="JD29" s="5"/>
      <c r="JE29" s="5"/>
      <c r="JN29" s="2"/>
      <c r="JO29" s="2"/>
      <c r="JQ29" s="44">
        <v>16.2</v>
      </c>
      <c r="KL29" s="5"/>
      <c r="KM29" s="5"/>
      <c r="KV29" s="2"/>
      <c r="KW29" s="2"/>
      <c r="KY29" s="44">
        <v>16.2</v>
      </c>
      <c r="LT29" s="5"/>
      <c r="LU29" s="5"/>
      <c r="MD29" s="2"/>
      <c r="ME29" s="2"/>
      <c r="MG29" s="44">
        <v>16.2</v>
      </c>
      <c r="NB29" s="5"/>
      <c r="NC29" s="5"/>
      <c r="NL29" s="2"/>
      <c r="NM29" s="2"/>
      <c r="NO29" s="44">
        <v>16.2</v>
      </c>
      <c r="OJ29" s="5"/>
      <c r="OK29" s="5"/>
      <c r="OT29" s="2"/>
      <c r="OU29" s="2"/>
      <c r="OW29" s="44">
        <v>16.2</v>
      </c>
      <c r="PR29" s="5"/>
      <c r="PS29" s="5"/>
      <c r="QB29" s="2"/>
      <c r="QC29" s="2"/>
      <c r="QE29" s="44">
        <v>16.2</v>
      </c>
      <c r="QZ29" s="5"/>
      <c r="RA29" s="5"/>
      <c r="RJ29" s="2"/>
      <c r="RK29" s="2"/>
      <c r="RM29" s="44">
        <v>16.2</v>
      </c>
      <c r="SH29" s="5"/>
      <c r="SI29" s="5"/>
      <c r="SR29" s="2"/>
      <c r="SS29" s="2"/>
      <c r="SU29" s="44">
        <v>16.2</v>
      </c>
      <c r="TP29" s="5"/>
      <c r="TQ29" s="5"/>
      <c r="TZ29" s="2"/>
      <c r="UA29" s="2"/>
      <c r="UC29" s="44">
        <v>16.2</v>
      </c>
      <c r="UX29" s="5"/>
      <c r="UY29" s="5"/>
      <c r="VH29" s="2"/>
      <c r="VI29" s="2"/>
      <c r="VK29" s="44">
        <v>16.2</v>
      </c>
      <c r="WF29" s="5"/>
      <c r="WG29" s="5"/>
      <c r="WP29" s="2"/>
      <c r="WQ29" s="2"/>
      <c r="WS29" s="44">
        <v>16.2</v>
      </c>
    </row>
    <row r="30" spans="1:644" x14ac:dyDescent="0.2">
      <c r="A30" s="5"/>
      <c r="B30" s="35" t="s">
        <v>76</v>
      </c>
      <c r="C30" s="5"/>
      <c r="E30" s="2"/>
      <c r="AR30" s="41"/>
      <c r="AS30" s="41"/>
      <c r="AT30" s="41"/>
      <c r="AU30" s="32"/>
      <c r="AV30" s="32"/>
      <c r="AW30" s="32"/>
      <c r="AX30" s="32"/>
      <c r="AY30" s="45">
        <v>17.100000000000001</v>
      </c>
      <c r="BS30" s="41"/>
      <c r="BT30" s="41"/>
      <c r="BU30" s="41"/>
      <c r="BW30" s="32"/>
      <c r="BX30" s="32"/>
      <c r="BZ30" s="45">
        <v>17.100000000000001</v>
      </c>
      <c r="CT30" s="41"/>
      <c r="CU30" s="41"/>
      <c r="CV30" s="41"/>
      <c r="CW30" s="32"/>
      <c r="CX30" s="32"/>
      <c r="CY30" s="32"/>
      <c r="CZ30" s="32"/>
      <c r="DA30" s="45">
        <v>17.100000000000001</v>
      </c>
      <c r="DX30" s="5"/>
      <c r="DY30" s="5"/>
      <c r="EH30" s="2"/>
      <c r="EI30" s="2"/>
      <c r="EK30" s="45">
        <v>17.100000000000001</v>
      </c>
      <c r="FF30" s="5"/>
      <c r="FG30" s="5"/>
      <c r="FP30" s="2"/>
      <c r="FQ30" s="2"/>
      <c r="FS30" s="45">
        <v>17.100000000000001</v>
      </c>
      <c r="GN30" s="5"/>
      <c r="GO30" s="5"/>
      <c r="GX30" s="2"/>
      <c r="GY30" s="2"/>
      <c r="HA30" s="45">
        <v>17.100000000000001</v>
      </c>
      <c r="HV30" s="5"/>
      <c r="HW30" s="5"/>
      <c r="IF30" s="2"/>
      <c r="IG30" s="2"/>
      <c r="II30" s="45">
        <v>17.100000000000001</v>
      </c>
      <c r="JD30" s="5"/>
      <c r="JE30" s="5"/>
      <c r="JN30" s="2"/>
      <c r="JO30" s="2"/>
      <c r="JQ30" s="45">
        <v>17.100000000000001</v>
      </c>
      <c r="KL30" s="5"/>
      <c r="KM30" s="5"/>
      <c r="KV30" s="2"/>
      <c r="KW30" s="2"/>
      <c r="KY30" s="45">
        <v>17.100000000000001</v>
      </c>
      <c r="LT30" s="5"/>
      <c r="LU30" s="5"/>
      <c r="MD30" s="2"/>
      <c r="ME30" s="2"/>
      <c r="MG30" s="45">
        <v>17.100000000000001</v>
      </c>
      <c r="NB30" s="5"/>
      <c r="NC30" s="5"/>
      <c r="NL30" s="2"/>
      <c r="NM30" s="2"/>
      <c r="NO30" s="45">
        <v>17.100000000000001</v>
      </c>
      <c r="OJ30" s="5"/>
      <c r="OK30" s="5"/>
      <c r="OT30" s="2"/>
      <c r="OU30" s="2"/>
      <c r="OW30" s="45">
        <v>17.100000000000001</v>
      </c>
      <c r="PR30" s="5"/>
      <c r="PS30" s="5"/>
      <c r="QB30" s="2"/>
      <c r="QC30" s="2"/>
      <c r="QE30" s="45">
        <v>17.100000000000001</v>
      </c>
      <c r="QZ30" s="5"/>
      <c r="RA30" s="5"/>
      <c r="RJ30" s="2"/>
      <c r="RK30" s="2"/>
      <c r="RM30" s="45">
        <v>17.100000000000001</v>
      </c>
      <c r="SH30" s="5"/>
      <c r="SI30" s="5"/>
      <c r="SR30" s="2"/>
      <c r="SS30" s="2"/>
      <c r="SU30" s="45">
        <v>17.100000000000001</v>
      </c>
      <c r="TP30" s="5"/>
      <c r="TQ30" s="5"/>
      <c r="TZ30" s="2"/>
      <c r="UA30" s="2"/>
      <c r="UC30" s="45">
        <v>17.100000000000001</v>
      </c>
      <c r="UX30" s="5"/>
      <c r="UY30" s="5"/>
      <c r="VH30" s="2"/>
      <c r="VI30" s="2"/>
      <c r="VK30" s="45">
        <v>17.100000000000001</v>
      </c>
      <c r="WF30" s="5"/>
      <c r="WG30" s="5"/>
      <c r="WP30" s="2"/>
      <c r="WQ30" s="2"/>
      <c r="WS30" s="45">
        <v>17.100000000000001</v>
      </c>
    </row>
    <row r="31" spans="1:644" x14ac:dyDescent="0.2">
      <c r="A31" s="5"/>
      <c r="B31" s="34" t="s">
        <v>48</v>
      </c>
      <c r="C31" s="5"/>
      <c r="P31" s="2"/>
      <c r="AR31" s="41"/>
      <c r="AS31" s="41"/>
      <c r="AT31" s="41"/>
      <c r="AU31" s="32"/>
      <c r="AV31" s="32"/>
      <c r="AW31" s="32"/>
      <c r="AX31" s="32"/>
      <c r="AY31" s="46">
        <v>54</v>
      </c>
      <c r="BS31" s="41"/>
      <c r="BT31" s="41"/>
      <c r="BU31" s="41"/>
      <c r="BW31" s="32"/>
      <c r="BX31" s="32"/>
      <c r="BZ31" s="46">
        <v>54</v>
      </c>
      <c r="CT31" s="41"/>
      <c r="CU31" s="41"/>
      <c r="CV31" s="41"/>
      <c r="CW31" s="32"/>
      <c r="CX31" s="32"/>
      <c r="CY31" s="32"/>
      <c r="CZ31" s="32"/>
      <c r="DA31" s="46">
        <v>54</v>
      </c>
      <c r="DX31" s="5"/>
      <c r="DY31" s="5"/>
      <c r="EH31" s="2"/>
      <c r="EI31" s="2"/>
      <c r="EK31" s="46">
        <v>54</v>
      </c>
      <c r="FF31" s="5"/>
      <c r="FG31" s="5"/>
      <c r="FP31" s="2"/>
      <c r="FQ31" s="2"/>
      <c r="FS31" s="46">
        <v>54</v>
      </c>
      <c r="GN31" s="5"/>
      <c r="GO31" s="5"/>
      <c r="GX31" s="2"/>
      <c r="GY31" s="2"/>
      <c r="HA31" s="46">
        <v>54</v>
      </c>
      <c r="HV31" s="5"/>
      <c r="HW31" s="5"/>
      <c r="IF31" s="2"/>
      <c r="IG31" s="2"/>
      <c r="II31" s="46">
        <v>54</v>
      </c>
      <c r="JD31" s="5"/>
      <c r="JE31" s="5"/>
      <c r="JN31" s="2"/>
      <c r="JO31" s="2"/>
      <c r="JQ31" s="46">
        <v>54</v>
      </c>
      <c r="KL31" s="5"/>
      <c r="KM31" s="5"/>
      <c r="KV31" s="2"/>
      <c r="KW31" s="2"/>
      <c r="KY31" s="46">
        <v>54</v>
      </c>
      <c r="LT31" s="5"/>
      <c r="LU31" s="5"/>
      <c r="MD31" s="2"/>
      <c r="ME31" s="2"/>
      <c r="MG31" s="46">
        <v>54</v>
      </c>
      <c r="NB31" s="5"/>
      <c r="NC31" s="5"/>
      <c r="NL31" s="2"/>
      <c r="NM31" s="2"/>
      <c r="NO31" s="46">
        <v>54</v>
      </c>
      <c r="OJ31" s="5"/>
      <c r="OK31" s="5"/>
      <c r="OT31" s="2"/>
      <c r="OU31" s="2"/>
      <c r="OW31" s="46">
        <v>54</v>
      </c>
      <c r="PR31" s="5"/>
      <c r="PS31" s="5"/>
      <c r="QB31" s="2"/>
      <c r="QC31" s="2"/>
      <c r="QE31" s="46">
        <v>54</v>
      </c>
      <c r="QZ31" s="5"/>
      <c r="RA31" s="5"/>
      <c r="RJ31" s="2"/>
      <c r="RK31" s="2"/>
      <c r="RM31" s="46">
        <v>54</v>
      </c>
      <c r="SH31" s="5"/>
      <c r="SI31" s="5"/>
      <c r="SR31" s="2"/>
      <c r="SS31" s="2"/>
      <c r="SU31" s="46">
        <v>54</v>
      </c>
      <c r="TP31" s="5"/>
      <c r="TQ31" s="5"/>
      <c r="TZ31" s="2"/>
      <c r="UA31" s="2"/>
      <c r="UC31" s="46">
        <v>54</v>
      </c>
      <c r="UX31" s="5"/>
      <c r="UY31" s="5"/>
      <c r="VH31" s="2"/>
      <c r="VI31" s="2"/>
      <c r="VK31" s="46">
        <v>54</v>
      </c>
      <c r="WF31" s="5"/>
      <c r="WG31" s="5"/>
      <c r="WP31" s="2"/>
      <c r="WQ31" s="2"/>
      <c r="WS31" s="46">
        <v>54</v>
      </c>
    </row>
    <row r="32" spans="1:644" x14ac:dyDescent="0.2">
      <c r="A32" s="5"/>
      <c r="B32" s="24" t="s">
        <v>49</v>
      </c>
      <c r="C32" s="5"/>
      <c r="P32" s="2"/>
      <c r="AR32" s="41"/>
      <c r="AS32" s="41"/>
      <c r="AT32" s="41"/>
      <c r="AU32" s="32"/>
      <c r="AV32" s="32"/>
      <c r="AW32" s="32"/>
      <c r="AX32" s="32"/>
      <c r="AY32" s="47">
        <v>56</v>
      </c>
      <c r="BS32" s="41"/>
      <c r="BT32" s="41"/>
      <c r="BU32" s="41"/>
      <c r="BW32" s="32"/>
      <c r="BX32" s="32"/>
      <c r="BZ32" s="47">
        <v>56</v>
      </c>
      <c r="CT32" s="41"/>
      <c r="CU32" s="41"/>
      <c r="CV32" s="41"/>
      <c r="CW32" s="32"/>
      <c r="CX32" s="32"/>
      <c r="CY32" s="32"/>
      <c r="CZ32" s="32"/>
      <c r="DA32" s="47">
        <v>56</v>
      </c>
      <c r="DX32" s="5"/>
      <c r="DY32" s="5"/>
      <c r="EH32" s="2"/>
      <c r="EI32" s="2"/>
      <c r="EK32" s="47">
        <v>56</v>
      </c>
      <c r="FF32" s="5"/>
      <c r="FG32" s="5"/>
      <c r="FP32" s="2"/>
      <c r="FQ32" s="2"/>
      <c r="FS32" s="47">
        <v>56</v>
      </c>
      <c r="GN32" s="5"/>
      <c r="GO32" s="5"/>
      <c r="GX32" s="2"/>
      <c r="GY32" s="2"/>
      <c r="HA32" s="47">
        <v>56</v>
      </c>
      <c r="HV32" s="5"/>
      <c r="HW32" s="5"/>
      <c r="IF32" s="2"/>
      <c r="IG32" s="2"/>
      <c r="II32" s="47">
        <v>56</v>
      </c>
      <c r="JD32" s="5"/>
      <c r="JE32" s="5"/>
      <c r="JN32" s="2"/>
      <c r="JO32" s="2"/>
      <c r="JQ32" s="47">
        <v>56</v>
      </c>
      <c r="KL32" s="5"/>
      <c r="KM32" s="5"/>
      <c r="KV32" s="2"/>
      <c r="KW32" s="2"/>
      <c r="KY32" s="47">
        <v>56</v>
      </c>
      <c r="LT32" s="5"/>
      <c r="LU32" s="5"/>
      <c r="MD32" s="2"/>
      <c r="ME32" s="2"/>
      <c r="MG32" s="47">
        <v>56</v>
      </c>
      <c r="NB32" s="5"/>
      <c r="NC32" s="5"/>
      <c r="NL32" s="2"/>
      <c r="NM32" s="2"/>
      <c r="NO32" s="47">
        <v>56</v>
      </c>
      <c r="OJ32" s="5"/>
      <c r="OK32" s="5"/>
      <c r="OT32" s="2"/>
      <c r="OU32" s="2"/>
      <c r="OW32" s="47">
        <v>56</v>
      </c>
      <c r="PR32" s="5"/>
      <c r="PS32" s="5"/>
      <c r="QB32" s="2"/>
      <c r="QC32" s="2"/>
      <c r="QE32" s="47">
        <v>56</v>
      </c>
      <c r="QZ32" s="5"/>
      <c r="RA32" s="5"/>
      <c r="RJ32" s="2"/>
      <c r="RK32" s="2"/>
      <c r="RM32" s="47">
        <v>56</v>
      </c>
      <c r="SH32" s="5"/>
      <c r="SI32" s="5"/>
      <c r="SR32" s="2"/>
      <c r="SS32" s="2"/>
      <c r="SU32" s="47">
        <v>56</v>
      </c>
      <c r="TP32" s="5"/>
      <c r="TQ32" s="5"/>
      <c r="TZ32" s="2"/>
      <c r="UA32" s="2"/>
      <c r="UC32" s="47">
        <v>56</v>
      </c>
      <c r="UX32" s="5"/>
      <c r="UY32" s="5"/>
      <c r="VH32" s="2"/>
      <c r="VI32" s="2"/>
      <c r="VK32" s="47">
        <v>56</v>
      </c>
      <c r="WF32" s="5"/>
      <c r="WG32" s="5"/>
      <c r="WP32" s="2"/>
      <c r="WQ32" s="2"/>
      <c r="WS32" s="47">
        <v>56</v>
      </c>
    </row>
    <row r="33" spans="1:617" x14ac:dyDescent="0.2">
      <c r="A33" s="5"/>
      <c r="B33" s="33" t="s">
        <v>62</v>
      </c>
      <c r="C33" s="5"/>
      <c r="AR33" s="41"/>
      <c r="AS33" s="41"/>
      <c r="AT33" s="41"/>
      <c r="AU33" s="32"/>
      <c r="AV33" s="32"/>
      <c r="AW33" s="32"/>
      <c r="AX33" s="32"/>
      <c r="AY33" s="48">
        <v>57</v>
      </c>
      <c r="BS33" s="41"/>
      <c r="BT33" s="41"/>
      <c r="BU33" s="41"/>
      <c r="BW33" s="32"/>
      <c r="BX33" s="32"/>
      <c r="BZ33" s="48">
        <v>57</v>
      </c>
      <c r="CT33" s="41"/>
      <c r="CU33" s="41"/>
      <c r="CV33" s="41"/>
      <c r="CW33" s="32"/>
      <c r="CX33" s="32"/>
      <c r="CY33" s="32"/>
      <c r="CZ33" s="32"/>
      <c r="DA33" s="48">
        <v>57</v>
      </c>
      <c r="DX33" s="5"/>
      <c r="DY33" s="5"/>
      <c r="EH33" s="2"/>
      <c r="EI33" s="2"/>
      <c r="EJ33" s="37"/>
      <c r="EK33" s="48">
        <v>57</v>
      </c>
      <c r="FF33" s="5"/>
      <c r="FG33" s="5"/>
      <c r="FP33" s="2"/>
      <c r="FQ33" s="2"/>
      <c r="FR33" s="37"/>
      <c r="FS33" s="48">
        <v>57</v>
      </c>
      <c r="GN33" s="5"/>
      <c r="GO33" s="5"/>
      <c r="GX33" s="2"/>
      <c r="GY33" s="2"/>
      <c r="GZ33" s="37"/>
      <c r="HA33" s="48">
        <v>57</v>
      </c>
      <c r="HV33" s="5"/>
      <c r="HW33" s="5"/>
      <c r="IF33" s="2"/>
      <c r="IG33" s="2"/>
      <c r="IH33" s="37"/>
      <c r="II33" s="48">
        <v>57</v>
      </c>
      <c r="JD33" s="5"/>
      <c r="JE33" s="5"/>
      <c r="JN33" s="2"/>
      <c r="JO33" s="2"/>
      <c r="JP33" s="37"/>
      <c r="JQ33" s="48">
        <v>57</v>
      </c>
      <c r="KL33" s="5"/>
      <c r="KM33" s="5"/>
      <c r="KV33" s="2"/>
      <c r="KW33" s="2"/>
      <c r="KX33" s="37"/>
      <c r="KY33" s="48">
        <v>57</v>
      </c>
      <c r="LT33" s="5"/>
      <c r="LU33" s="5"/>
      <c r="MD33" s="2"/>
      <c r="ME33" s="2"/>
      <c r="MF33" s="37"/>
      <c r="MG33" s="48">
        <v>57</v>
      </c>
      <c r="NB33" s="5"/>
      <c r="NC33" s="5"/>
      <c r="NL33" s="2"/>
      <c r="NM33" s="2"/>
      <c r="NN33" s="37"/>
      <c r="NO33" s="48">
        <v>57</v>
      </c>
      <c r="OJ33" s="5"/>
      <c r="OK33" s="5"/>
      <c r="OT33" s="2"/>
      <c r="OU33" s="2"/>
      <c r="OV33" s="37"/>
      <c r="OW33" s="48">
        <v>57</v>
      </c>
      <c r="PR33" s="5"/>
      <c r="PS33" s="5"/>
      <c r="QB33" s="2"/>
      <c r="QC33" s="2"/>
      <c r="QD33" s="37"/>
      <c r="QE33" s="48">
        <v>57</v>
      </c>
      <c r="QZ33" s="5"/>
      <c r="RA33" s="5"/>
      <c r="RJ33" s="2"/>
      <c r="RK33" s="2"/>
      <c r="RL33" s="37"/>
      <c r="RM33" s="48">
        <v>57</v>
      </c>
      <c r="SH33" s="5"/>
      <c r="SI33" s="5"/>
      <c r="SR33" s="2"/>
      <c r="SS33" s="2"/>
      <c r="ST33" s="37"/>
      <c r="SU33" s="48">
        <v>57</v>
      </c>
      <c r="TP33" s="5"/>
      <c r="TQ33" s="5"/>
      <c r="TZ33" s="2"/>
      <c r="UA33" s="2"/>
      <c r="UB33" s="37"/>
      <c r="UC33" s="48">
        <v>57</v>
      </c>
      <c r="UX33" s="5"/>
      <c r="UY33" s="5"/>
      <c r="VH33" s="2"/>
      <c r="VI33" s="2"/>
      <c r="VJ33" s="37"/>
      <c r="VK33" s="48">
        <v>57</v>
      </c>
      <c r="WF33" s="5"/>
      <c r="WG33" s="5"/>
      <c r="WP33" s="2"/>
      <c r="WQ33" s="2"/>
      <c r="WR33" s="37"/>
      <c r="WS33" s="48">
        <v>57</v>
      </c>
    </row>
    <row r="34" spans="1:617" x14ac:dyDescent="0.2">
      <c r="A34" s="5"/>
      <c r="B34" s="25" t="s">
        <v>32</v>
      </c>
      <c r="C34" s="5"/>
      <c r="P34" s="2"/>
      <c r="AR34" s="41"/>
      <c r="AS34" s="41"/>
      <c r="AT34" s="41"/>
      <c r="AU34" s="32"/>
      <c r="AV34" s="41"/>
      <c r="AW34" s="41"/>
      <c r="AX34" s="32"/>
      <c r="AY34" s="49">
        <v>59</v>
      </c>
      <c r="BS34" s="41"/>
      <c r="BT34" s="41"/>
      <c r="BU34" s="41"/>
      <c r="BW34" s="41"/>
      <c r="BX34" s="32"/>
      <c r="BZ34" s="49">
        <v>59</v>
      </c>
      <c r="CT34" s="41"/>
      <c r="CU34" s="41"/>
      <c r="CV34" s="41"/>
      <c r="CW34" s="32"/>
      <c r="CX34" s="41"/>
      <c r="CY34" s="32"/>
      <c r="CZ34" s="32"/>
      <c r="DA34" s="49">
        <v>59</v>
      </c>
      <c r="DX34" s="5"/>
      <c r="DY34" s="5"/>
      <c r="EH34" s="41"/>
      <c r="EI34" s="2"/>
      <c r="EK34" s="49">
        <v>59</v>
      </c>
      <c r="FF34" s="5"/>
      <c r="FG34" s="5"/>
      <c r="FP34" s="41"/>
      <c r="FQ34" s="2"/>
      <c r="FS34" s="49">
        <v>59</v>
      </c>
      <c r="GN34" s="5"/>
      <c r="GO34" s="5"/>
      <c r="GX34" s="2"/>
      <c r="GY34" s="2"/>
      <c r="HA34" s="49">
        <v>59</v>
      </c>
      <c r="HV34" s="5"/>
      <c r="HW34" s="5"/>
      <c r="IF34" s="41"/>
      <c r="IG34" s="2"/>
      <c r="II34" s="49">
        <v>59</v>
      </c>
      <c r="JD34" s="5"/>
      <c r="JE34" s="5"/>
      <c r="JN34" s="2"/>
      <c r="JO34" s="2"/>
      <c r="JQ34" s="49">
        <v>59</v>
      </c>
      <c r="KL34" s="5"/>
      <c r="KM34" s="5"/>
      <c r="KV34" s="2"/>
      <c r="KW34" s="2"/>
      <c r="KY34" s="49">
        <v>59</v>
      </c>
      <c r="LT34" s="5"/>
      <c r="LU34" s="5"/>
      <c r="MD34" s="2"/>
      <c r="ME34" s="2"/>
      <c r="MG34" s="49">
        <v>59</v>
      </c>
      <c r="NB34" s="5"/>
      <c r="NC34" s="5"/>
      <c r="NL34" s="2"/>
      <c r="NM34" s="2"/>
      <c r="NO34" s="49">
        <v>59</v>
      </c>
      <c r="OJ34" s="5"/>
      <c r="OK34" s="5"/>
      <c r="OT34" s="2"/>
      <c r="OU34" s="2"/>
      <c r="OW34" s="49">
        <v>59</v>
      </c>
      <c r="PR34" s="5"/>
      <c r="PS34" s="5"/>
      <c r="QB34" s="2"/>
      <c r="QC34" s="2"/>
      <c r="QE34" s="49">
        <v>59</v>
      </c>
      <c r="QZ34" s="5"/>
      <c r="RA34" s="5"/>
      <c r="RJ34" s="2"/>
      <c r="RK34" s="2"/>
      <c r="RM34" s="49">
        <v>59</v>
      </c>
      <c r="SH34" s="5"/>
      <c r="SI34" s="5"/>
      <c r="SR34" s="2"/>
      <c r="SS34" s="2"/>
      <c r="SU34" s="49">
        <v>59</v>
      </c>
      <c r="TP34" s="5"/>
      <c r="TQ34" s="5"/>
      <c r="TZ34" s="2"/>
      <c r="UA34" s="2"/>
      <c r="UC34" s="49">
        <v>59</v>
      </c>
      <c r="UX34" s="5"/>
      <c r="UY34" s="5"/>
      <c r="VH34" s="2"/>
      <c r="VI34" s="2"/>
      <c r="VK34" s="49">
        <v>59</v>
      </c>
      <c r="WF34" s="5"/>
      <c r="WG34" s="5"/>
      <c r="WP34" s="2"/>
      <c r="WQ34" s="2"/>
      <c r="WS34" s="49">
        <v>59</v>
      </c>
    </row>
    <row r="35" spans="1:617" x14ac:dyDescent="0.2">
      <c r="B35" s="29" t="s">
        <v>54</v>
      </c>
      <c r="C35" s="2"/>
      <c r="AU35" s="32"/>
      <c r="AX35" s="32"/>
      <c r="CW35" s="32"/>
      <c r="CZ35" s="32"/>
    </row>
    <row r="36" spans="1:617" x14ac:dyDescent="0.2">
      <c r="A36" s="5"/>
      <c r="B36" s="5"/>
      <c r="C36" s="20"/>
      <c r="AQ36" s="32"/>
      <c r="AR36" s="32"/>
      <c r="AS36" s="32"/>
      <c r="AT36" s="32"/>
      <c r="AU36" s="32"/>
      <c r="AX36" s="32"/>
      <c r="CS36" s="32"/>
      <c r="CT36" s="32"/>
      <c r="CU36" s="32"/>
      <c r="CV36" s="32"/>
      <c r="CW36" s="32"/>
      <c r="CZ36" s="32"/>
    </row>
    <row r="37" spans="1:617" ht="17" x14ac:dyDescent="0.2">
      <c r="A37" s="5"/>
      <c r="B37" s="5"/>
      <c r="C37" s="20"/>
      <c r="V37" s="10"/>
      <c r="W37" s="10"/>
      <c r="AQ37" s="32"/>
      <c r="AR37" s="32"/>
      <c r="AS37" s="32"/>
      <c r="AT37" s="32"/>
      <c r="AU37" s="32"/>
      <c r="AX37" s="32"/>
      <c r="CS37" s="32"/>
      <c r="CT37" s="32"/>
      <c r="CU37" s="32"/>
      <c r="CV37" s="32"/>
      <c r="CW37" s="32"/>
      <c r="CZ37" s="32"/>
    </row>
    <row r="38" spans="1:617" ht="17" x14ac:dyDescent="0.2">
      <c r="A38" s="5"/>
      <c r="B38" s="5"/>
      <c r="C38" s="20"/>
      <c r="V38" s="10"/>
      <c r="AQ38" s="32"/>
      <c r="AR38" s="32"/>
      <c r="AS38" s="32"/>
      <c r="AT38" s="32"/>
      <c r="AU38" s="32"/>
      <c r="AX38" s="32"/>
      <c r="CS38" s="32"/>
      <c r="CT38" s="32"/>
      <c r="CU38" s="32"/>
      <c r="CV38" s="32"/>
      <c r="CW38" s="32"/>
      <c r="CZ38" s="32"/>
    </row>
    <row r="39" spans="1:617" ht="17" x14ac:dyDescent="0.2">
      <c r="V39" s="10"/>
      <c r="W39" s="1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617" ht="17" x14ac:dyDescent="0.2">
      <c r="V40" s="10"/>
      <c r="W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617" ht="17" x14ac:dyDescent="0.2">
      <c r="V41" s="10"/>
      <c r="W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617" ht="17" x14ac:dyDescent="0.2">
      <c r="V42" s="10"/>
      <c r="W42" s="10"/>
      <c r="X42" s="10"/>
    </row>
    <row r="43" spans="1:617" ht="17" x14ac:dyDescent="0.2">
      <c r="V43" s="10"/>
      <c r="W43" s="10"/>
      <c r="X43" s="10"/>
    </row>
    <row r="44" spans="1:617" ht="17" x14ac:dyDescent="0.2">
      <c r="V44" s="10"/>
      <c r="W44" s="10"/>
      <c r="X44" s="10"/>
    </row>
    <row r="45" spans="1:617" ht="17" x14ac:dyDescent="0.2">
      <c r="V45" s="10"/>
      <c r="W45" s="10"/>
      <c r="X45" s="10"/>
    </row>
    <row r="46" spans="1:617" ht="17" x14ac:dyDescent="0.2">
      <c r="V46" s="10"/>
      <c r="W46" s="10"/>
      <c r="X46" s="10"/>
    </row>
    <row r="47" spans="1:617" ht="17" x14ac:dyDescent="0.2">
      <c r="V47" s="10"/>
      <c r="W47" s="10"/>
      <c r="X47" s="10"/>
    </row>
    <row r="48" spans="1:617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</sheetData>
  <sheetProtection sheet="1" formatCells="0" formatColumns="0" formatRows="0"/>
  <autoFilter ref="A1:XT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24">
      <sortCondition descending="1" ref="F1:F25"/>
    </sortState>
  </autoFilter>
  <sortState xmlns:xlrd2="http://schemas.microsoft.com/office/spreadsheetml/2017/richdata2" ref="A1:Q3">
    <sortCondition ref="A1"/>
  </sortState>
  <mergeCells count="116">
    <mergeCell ref="VL1:WS1"/>
    <mergeCell ref="VL2:VP2"/>
    <mergeCell ref="VQ2:VU2"/>
    <mergeCell ref="VV2:VZ2"/>
    <mergeCell ref="WA2:WE2"/>
    <mergeCell ref="QU2:QY2"/>
    <mergeCell ref="RN2:RR2"/>
    <mergeCell ref="RS2:RW2"/>
    <mergeCell ref="RX2:SB2"/>
    <mergeCell ref="SC2:SG2"/>
    <mergeCell ref="SV1:UC1"/>
    <mergeCell ref="TK2:TO2"/>
    <mergeCell ref="SV2:SZ2"/>
    <mergeCell ref="TA2:TE2"/>
    <mergeCell ref="TF2:TJ2"/>
    <mergeCell ref="UD1:VK1"/>
    <mergeCell ref="UD2:UH2"/>
    <mergeCell ref="UI2:UM2"/>
    <mergeCell ref="UN2:UR2"/>
    <mergeCell ref="US2:UW2"/>
    <mergeCell ref="WT1:XT1"/>
    <mergeCell ref="RN1:SU1"/>
    <mergeCell ref="WY2:XC2"/>
    <mergeCell ref="WT2:WX2"/>
    <mergeCell ref="XD2:XH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787" priority="259" operator="containsText" text="No DD">
      <formula>NOT(ISERROR(SEARCH("No DD",H1)))</formula>
    </cfRule>
    <cfRule type="containsText" dxfId="786" priority="260" operator="containsText" text="Merit">
      <formula>NOT(ISERROR(SEARCH("Merit",H1)))</formula>
    </cfRule>
    <cfRule type="containsText" dxfId="785" priority="261" operator="containsText" text="Excellence">
      <formula>NOT(ISERROR(SEARCH("Excellence",H1)))</formula>
    </cfRule>
    <cfRule type="containsText" dxfId="784" priority="262" operator="containsText" text="Worlds Team">
      <formula>NOT(ISERROR(SEARCH("Worlds Team",H1)))</formula>
    </cfRule>
    <cfRule type="containsText" dxfId="783" priority="263" operator="containsText" text="National Team">
      <formula>NOT(ISERROR(SEARCH("National Team",H1)))</formula>
    </cfRule>
  </conditionalFormatting>
  <conditionalFormatting sqref="Y4:AY24">
    <cfRule type="expression" dxfId="782" priority="51305" stopIfTrue="1">
      <formula>IF($AN4&lt;&gt;"",1,0)</formula>
    </cfRule>
  </conditionalFormatting>
  <conditionalFormatting sqref="AZ4:BZ24">
    <cfRule type="expression" dxfId="781" priority="240" stopIfTrue="1">
      <formula>IF($BO4&lt;&gt;"",1,0)</formula>
    </cfRule>
  </conditionalFormatting>
  <conditionalFormatting sqref="CA4:DA24">
    <cfRule type="expression" dxfId="780" priority="236" stopIfTrue="1">
      <formula>IF($CP4&lt;&gt;"",1,0)</formula>
    </cfRule>
  </conditionalFormatting>
  <conditionalFormatting sqref="BW35:BW1048576 BP1:BP1048576 BS1:BS1048576 BW1:BW33">
    <cfRule type="cellIs" dxfId="779" priority="52662" operator="between">
      <formula>$BZ$30</formula>
      <formula>1000</formula>
    </cfRule>
    <cfRule type="cellIs" dxfId="778" priority="52663" operator="between">
      <formula>$BZ$29</formula>
      <formula>$BZ$30</formula>
    </cfRule>
    <cfRule type="cellIs" dxfId="777" priority="52664" operator="between">
      <formula>$BZ$28</formula>
      <formula>$BZ$29</formula>
    </cfRule>
    <cfRule type="cellIs" dxfId="776" priority="52665" operator="between">
      <formula>$BZ$27</formula>
      <formula>$BZ$28</formula>
    </cfRule>
  </conditionalFormatting>
  <conditionalFormatting sqref="CX35:CX1048576 CQ1:CQ1048576 CT1:CT1048576 CX1:CX33">
    <cfRule type="cellIs" dxfId="775" priority="51539" operator="between">
      <formula>$DA$30</formula>
      <formula>1000</formula>
    </cfRule>
    <cfRule type="cellIs" dxfId="774" priority="51540" operator="between">
      <formula>$DA$29</formula>
      <formula>$DA$30</formula>
    </cfRule>
    <cfRule type="cellIs" dxfId="773" priority="51541" operator="between">
      <formula>$DA$28</formula>
      <formula>$DA$29</formula>
    </cfRule>
    <cfRule type="cellIs" dxfId="772" priority="51542" operator="between">
      <formula>$DA$27</formula>
      <formula>$DA$28</formula>
    </cfRule>
  </conditionalFormatting>
  <conditionalFormatting sqref="EH35:EH1048576 DX1:DX1048576 EA1:EA1048576 EE1:EE1048576 EH1:EH33">
    <cfRule type="cellIs" dxfId="771" priority="52690" operator="between">
      <formula>$EK$30</formula>
      <formula>1000</formula>
    </cfRule>
    <cfRule type="cellIs" dxfId="770" priority="52691" operator="between">
      <formula>$EK$29</formula>
      <formula>$EK$30</formula>
    </cfRule>
    <cfRule type="cellIs" dxfId="769" priority="52692" operator="between">
      <formula>$EK$28</formula>
      <formula>$EK$29</formula>
    </cfRule>
    <cfRule type="cellIs" dxfId="768" priority="52693" operator="between">
      <formula>$EK$27</formula>
      <formula>$EK$28</formula>
    </cfRule>
  </conditionalFormatting>
  <conditionalFormatting sqref="FP35:FP1048576 FF1:FF1048576 FI1:FI1048576 FM1:FM1048576 FP1:FP33">
    <cfRule type="cellIs" dxfId="767" priority="220" operator="between">
      <formula>$FS$30</formula>
      <formula>1000</formula>
    </cfRule>
    <cfRule type="cellIs" dxfId="766" priority="221" operator="between">
      <formula>$FS$29</formula>
      <formula>$FS$30</formula>
    </cfRule>
    <cfRule type="cellIs" dxfId="765" priority="222" operator="between">
      <formula>$FS$28</formula>
      <formula>$FS$29</formula>
    </cfRule>
    <cfRule type="cellIs" dxfId="764" priority="223" operator="between">
      <formula>$FS$27</formula>
      <formula>$FS$28</formula>
    </cfRule>
  </conditionalFormatting>
  <conditionalFormatting sqref="IF35:IF1048576 HV1:HV1048576 HY1:HY1048576 IC1:IC1048576 IF1:IF33">
    <cfRule type="cellIs" dxfId="763" priority="188" operator="between">
      <formula>$II$30</formula>
      <formula>1000</formula>
    </cfRule>
    <cfRule type="cellIs" dxfId="762" priority="189" operator="between">
      <formula>$II$29</formula>
      <formula>$II$30</formula>
    </cfRule>
    <cfRule type="cellIs" dxfId="761" priority="190" operator="between">
      <formula>$II$28</formula>
      <formula>$II$29</formula>
    </cfRule>
    <cfRule type="cellIs" dxfId="760" priority="191" operator="between">
      <formula>$II$27</formula>
      <formula>$II$28</formula>
    </cfRule>
  </conditionalFormatting>
  <conditionalFormatting sqref="AW34 AO1:AO1048576 AR1:AR1048576 AV1:AV1048576">
    <cfRule type="cellIs" dxfId="759" priority="52" operator="between">
      <formula>$AY$30</formula>
      <formula>1000</formula>
    </cfRule>
    <cfRule type="cellIs" dxfId="758" priority="53" operator="between">
      <formula>$AY$29</formula>
      <formula>$AY$30</formula>
    </cfRule>
    <cfRule type="cellIs" dxfId="757" priority="54" operator="between">
      <formula>$AY$28</formula>
      <formula>$AY$29</formula>
    </cfRule>
    <cfRule type="cellIs" dxfId="756" priority="55" operator="between">
      <formula>$AY$27</formula>
      <formula>$AY$28</formula>
    </cfRule>
  </conditionalFormatting>
  <conditionalFormatting sqref="BW34">
    <cfRule type="cellIs" dxfId="755" priority="48" operator="between">
      <formula>$AY$30</formula>
      <formula>1000</formula>
    </cfRule>
    <cfRule type="cellIs" dxfId="754" priority="49" operator="between">
      <formula>$AY$29</formula>
      <formula>$AY$30</formula>
    </cfRule>
    <cfRule type="cellIs" dxfId="753" priority="50" operator="between">
      <formula>$AY$28</formula>
      <formula>$AY$29</formula>
    </cfRule>
    <cfRule type="cellIs" dxfId="752" priority="51" operator="between">
      <formula>$AY$27</formula>
      <formula>$AY$28</formula>
    </cfRule>
  </conditionalFormatting>
  <conditionalFormatting sqref="CX34">
    <cfRule type="cellIs" dxfId="751" priority="44" operator="between">
      <formula>$AY$30</formula>
      <formula>1000</formula>
    </cfRule>
    <cfRule type="cellIs" dxfId="750" priority="45" operator="between">
      <formula>$AY$29</formula>
      <formula>$AY$30</formula>
    </cfRule>
    <cfRule type="cellIs" dxfId="749" priority="46" operator="between">
      <formula>$AY$28</formula>
      <formula>$AY$29</formula>
    </cfRule>
    <cfRule type="cellIs" dxfId="748" priority="47" operator="between">
      <formula>$AY$27</formula>
      <formula>$AY$28</formula>
    </cfRule>
  </conditionalFormatting>
  <conditionalFormatting sqref="EH34">
    <cfRule type="cellIs" dxfId="747" priority="40" operator="between">
      <formula>$AY$30</formula>
      <formula>1000</formula>
    </cfRule>
    <cfRule type="cellIs" dxfId="746" priority="41" operator="between">
      <formula>$AY$29</formula>
      <formula>$AY$30</formula>
    </cfRule>
    <cfRule type="cellIs" dxfId="745" priority="42" operator="between">
      <formula>$AY$28</formula>
      <formula>$AY$29</formula>
    </cfRule>
    <cfRule type="cellIs" dxfId="744" priority="43" operator="between">
      <formula>$AY$27</formula>
      <formula>$AY$28</formula>
    </cfRule>
  </conditionalFormatting>
  <conditionalFormatting sqref="FP34">
    <cfRule type="cellIs" dxfId="743" priority="36" operator="between">
      <formula>$AY$30</formula>
      <formula>1000</formula>
    </cfRule>
    <cfRule type="cellIs" dxfId="742" priority="37" operator="between">
      <formula>$AY$29</formula>
      <formula>$AY$30</formula>
    </cfRule>
    <cfRule type="cellIs" dxfId="741" priority="38" operator="between">
      <formula>$AY$28</formula>
      <formula>$AY$29</formula>
    </cfRule>
    <cfRule type="cellIs" dxfId="740" priority="39" operator="between">
      <formula>$AY$27</formula>
      <formula>$AY$28</formula>
    </cfRule>
  </conditionalFormatting>
  <conditionalFormatting sqref="IF34">
    <cfRule type="cellIs" dxfId="739" priority="32" operator="between">
      <formula>$AY$30</formula>
      <formula>1000</formula>
    </cfRule>
    <cfRule type="cellIs" dxfId="738" priority="33" operator="between">
      <formula>$AY$29</formula>
      <formula>$AY$30</formula>
    </cfRule>
    <cfRule type="cellIs" dxfId="737" priority="34" operator="between">
      <formula>$AY$28</formula>
      <formula>$AY$29</formula>
    </cfRule>
    <cfRule type="cellIs" dxfId="736" priority="35" operator="between">
      <formula>$AY$27</formula>
      <formula>$AY$28</formula>
    </cfRule>
  </conditionalFormatting>
  <conditionalFormatting sqref="K1:K1048576 M1:M1048576 O1:O1048576 Q1:Q1048576 S1:S1048576 U1:U1048576">
    <cfRule type="expression" dxfId="735" priority="52681" stopIfTrue="1">
      <formula>IF(K1=$CA$1,1,0)</formula>
    </cfRule>
    <cfRule type="expression" dxfId="734" priority="52682">
      <formula>IF(K1=$AZ$1,1,0)</formula>
    </cfRule>
    <cfRule type="expression" dxfId="733" priority="52683">
      <formula>IF(K1=$Y$1,1,0)</formula>
    </cfRule>
  </conditionalFormatting>
  <conditionalFormatting sqref="A4:A1048576">
    <cfRule type="expression" dxfId="732" priority="31">
      <formula>AND(G4&lt;&gt;"",F4="")</formula>
    </cfRule>
    <cfRule type="expression" dxfId="731" priority="37593">
      <formula>IF(A4&gt;8,1,0)</formula>
    </cfRule>
  </conditionalFormatting>
  <conditionalFormatting sqref="CV1:CV1048576 AT1:AT1048576">
    <cfRule type="cellIs" dxfId="730" priority="113951" operator="between">
      <formula>AY$34</formula>
      <formula>1000</formula>
    </cfRule>
    <cfRule type="cellIs" dxfId="729" priority="113952" operator="between">
      <formula>AY$33</formula>
      <formula>AY$34</formula>
    </cfRule>
  </conditionalFormatting>
  <conditionalFormatting sqref="EC1:EC1048576 FK1:FK1048576 GS1:GS1048576 IA1:IA1048576 JI1:JI1048576 KQ1:KQ1048576 LY1:LY1048576 NG1:NG1048576 OO1:OO1048576 PW1:PW1048576 RE1:RE1048576 SM1:SM1048576 TU1:TU34 VC1:VC34 WK1:WK34">
    <cfRule type="cellIs" dxfId="728" priority="113963" operator="between">
      <formula>EK$34</formula>
      <formula>1000</formula>
    </cfRule>
    <cfRule type="cellIs" dxfId="727" priority="113964" operator="between">
      <formula>EK$33</formula>
      <formula>EK$34</formula>
    </cfRule>
  </conditionalFormatting>
  <conditionalFormatting sqref="AQ1:AQ1048576 AT1:AT1048576 AX1:AX1048576">
    <cfRule type="cellIs" dxfId="726" priority="114035" operator="between">
      <formula>$AY$34</formula>
      <formula>1000</formula>
    </cfRule>
    <cfRule type="cellIs" dxfId="725" priority="114036" operator="between">
      <formula>$AY$33</formula>
      <formula>$AY$34</formula>
    </cfRule>
    <cfRule type="cellIs" dxfId="724" priority="114037" operator="between">
      <formula>$AY$32</formula>
      <formula>$AY$33</formula>
    </cfRule>
    <cfRule type="cellIs" dxfId="723" priority="114038" operator="between">
      <formula>$AY$31</formula>
      <formula>$AY$32</formula>
    </cfRule>
  </conditionalFormatting>
  <conditionalFormatting sqref="BR1:BR1048576 BU1:BU1048576 BY1:BY1048576">
    <cfRule type="cellIs" dxfId="722" priority="114071" operator="between">
      <formula>$BZ$34</formula>
      <formula>1000</formula>
    </cfRule>
    <cfRule type="cellIs" dxfId="721" priority="114072" operator="between">
      <formula>$BZ$33</formula>
      <formula>$BZ$34</formula>
    </cfRule>
    <cfRule type="cellIs" dxfId="720" priority="114073" operator="between">
      <formula>$BZ$32</formula>
      <formula>$BZ$33</formula>
    </cfRule>
    <cfRule type="cellIs" dxfId="719" priority="114074" operator="between">
      <formula>$BZ$31</formula>
      <formula>$BZ$32</formula>
    </cfRule>
  </conditionalFormatting>
  <conditionalFormatting sqref="CS1:CS1048576 CV1:CV1048576 CZ1:CZ1048576">
    <cfRule type="cellIs" dxfId="718" priority="114107" operator="between">
      <formula>$DA$34</formula>
      <formula>1000</formula>
    </cfRule>
    <cfRule type="cellIs" dxfId="717" priority="114108" operator="between">
      <formula>$DA$33</formula>
      <formula>$DA$34</formula>
    </cfRule>
    <cfRule type="cellIs" dxfId="716" priority="114109" operator="between">
      <formula>$DA$32</formula>
      <formula>$DA$33</formula>
    </cfRule>
    <cfRule type="cellIs" dxfId="715" priority="114110" operator="between">
      <formula>$DA$31</formula>
      <formula>$DA$32</formula>
    </cfRule>
  </conditionalFormatting>
  <conditionalFormatting sqref="NB1:NB1048576 NE1:NE1048576 NI1:NI1048576 NL1:NL1048576">
    <cfRule type="cellIs" dxfId="714" priority="114143" operator="between">
      <formula>$NO$27</formula>
      <formula>$NO$28</formula>
    </cfRule>
  </conditionalFormatting>
  <conditionalFormatting sqref="DZ1:DZ1048576 EC1:EC1048576 EG1:EG1048576 EJ1:EJ1048576">
    <cfRule type="cellIs" dxfId="713" priority="114155" operator="between">
      <formula>$EK$34</formula>
      <formula>1000</formula>
    </cfRule>
    <cfRule type="cellIs" dxfId="712" priority="114156" operator="between">
      <formula>$EK$33</formula>
      <formula>$EK$34</formula>
    </cfRule>
    <cfRule type="cellIs" dxfId="711" priority="114157" operator="between">
      <formula>$EK$32</formula>
      <formula>$EK$33</formula>
    </cfRule>
    <cfRule type="cellIs" dxfId="710" priority="114158" operator="between">
      <formula>$EK$31</formula>
      <formula>$EK$32</formula>
    </cfRule>
  </conditionalFormatting>
  <conditionalFormatting sqref="FH1:FH1048576 FK1:FK1048576 FO1:FO1048576 FR1:FR1048576">
    <cfRule type="cellIs" dxfId="709" priority="114203" operator="between">
      <formula>$FS$34</formula>
      <formula>1000</formula>
    </cfRule>
    <cfRule type="cellIs" dxfId="708" priority="114204" operator="between">
      <formula>$FS$33</formula>
      <formula>$FS$34</formula>
    </cfRule>
    <cfRule type="cellIs" dxfId="707" priority="114205" operator="between">
      <formula>$FS$32</formula>
      <formula>$FS$33</formula>
    </cfRule>
    <cfRule type="cellIs" dxfId="706" priority="114206" operator="between">
      <formula>$FS$31</formula>
      <formula>$FS$32</formula>
    </cfRule>
  </conditionalFormatting>
  <conditionalFormatting sqref="GN1:GN1048576 GQ1:GQ1048576 GU1:GU1048576 GX1:GX1048576">
    <cfRule type="cellIs" dxfId="705" priority="114251" operator="between">
      <formula>$HA$30</formula>
      <formula>1000</formula>
    </cfRule>
    <cfRule type="cellIs" dxfId="704" priority="114252" operator="between">
      <formula>$HA$29</formula>
      <formula>$HA$30</formula>
    </cfRule>
    <cfRule type="cellIs" dxfId="703" priority="114253" operator="between">
      <formula>$HA$28</formula>
      <formula>$HA$29</formula>
    </cfRule>
    <cfRule type="cellIs" dxfId="702" priority="114254" operator="between">
      <formula>$HA$27</formula>
      <formula>$HA$28</formula>
    </cfRule>
  </conditionalFormatting>
  <conditionalFormatting sqref="GP1:GP1048576 GS1:GS1048576 GW1:GW1048576 GZ1:GZ1048576">
    <cfRule type="cellIs" dxfId="701" priority="114299" operator="between">
      <formula>$HA$34</formula>
      <formula>1000</formula>
    </cfRule>
    <cfRule type="cellIs" dxfId="700" priority="114300" operator="between">
      <formula>$HA$33</formula>
      <formula>$HA$34</formula>
    </cfRule>
    <cfRule type="cellIs" dxfId="699" priority="114301" operator="between">
      <formula>$HA$32</formula>
      <formula>$HA$33</formula>
    </cfRule>
    <cfRule type="cellIs" dxfId="698" priority="114302" operator="between">
      <formula>$HA$31</formula>
      <formula>$HA$32</formula>
    </cfRule>
  </conditionalFormatting>
  <conditionalFormatting sqref="HX1:HX1048576 IA1:IA1048576 IE1:IE1048576 IH1:IH1048576">
    <cfRule type="cellIs" dxfId="697" priority="114347" operator="between">
      <formula>$II$34</formula>
      <formula>1000</formula>
    </cfRule>
    <cfRule type="cellIs" dxfId="696" priority="114348" operator="between">
      <formula>$II$33</formula>
      <formula>$II$34</formula>
    </cfRule>
    <cfRule type="cellIs" dxfId="695" priority="114349" operator="between">
      <formula>$II$32</formula>
      <formula>$II$33</formula>
    </cfRule>
    <cfRule type="cellIs" dxfId="694" priority="114350" operator="between">
      <formula>$II$31</formula>
      <formula>$II$32</formula>
    </cfRule>
  </conditionalFormatting>
  <conditionalFormatting sqref="JD1:JD1048576 JG1:JG1048576 JK1:JK1048576 JN1:JN1048576">
    <cfRule type="cellIs" dxfId="693" priority="114395" operator="between">
      <formula>$JQ$30</formula>
      <formula>1000</formula>
    </cfRule>
    <cfRule type="cellIs" dxfId="692" priority="114396" operator="between">
      <formula>$JQ$29</formula>
      <formula>$JQ$30</formula>
    </cfRule>
    <cfRule type="cellIs" dxfId="691" priority="114397" operator="between">
      <formula>$JQ$28</formula>
      <formula>$JQ$29</formula>
    </cfRule>
    <cfRule type="cellIs" dxfId="690" priority="114398" operator="between">
      <formula>$JQ$27</formula>
      <formula>$JQ$28</formula>
    </cfRule>
  </conditionalFormatting>
  <conditionalFormatting sqref="JF1:JF1048576 JI1:JI1048576 JM1:JM1048576 JP1:JP1048576">
    <cfRule type="cellIs" dxfId="689" priority="114443" operator="between">
      <formula>$JQ$34</formula>
      <formula>1000</formula>
    </cfRule>
    <cfRule type="cellIs" dxfId="688" priority="114444" operator="between">
      <formula>$JQ$33</formula>
      <formula>$JQ$34</formula>
    </cfRule>
    <cfRule type="cellIs" dxfId="687" priority="114445" operator="between">
      <formula>$JQ$32</formula>
      <formula>$JQ$33</formula>
    </cfRule>
    <cfRule type="cellIs" dxfId="686" priority="114446" operator="between">
      <formula>$JQ$31</formula>
      <formula>$JQ$32</formula>
    </cfRule>
  </conditionalFormatting>
  <conditionalFormatting sqref="KL1:KL1048576 KO1:KO1048576 KS1:KS1048576 KV1:KV1048576">
    <cfRule type="cellIs" dxfId="685" priority="114491" operator="between">
      <formula>$KY$30</formula>
      <formula>1000</formula>
    </cfRule>
    <cfRule type="cellIs" dxfId="684" priority="114492" operator="between">
      <formula>$KY$29</formula>
      <formula>$KY$30</formula>
    </cfRule>
    <cfRule type="cellIs" dxfId="683" priority="114493" operator="between">
      <formula>$KY$28</formula>
      <formula>$KY$29</formula>
    </cfRule>
    <cfRule type="cellIs" dxfId="682" priority="114494" operator="between">
      <formula>$KY$27</formula>
      <formula>$KY$28</formula>
    </cfRule>
  </conditionalFormatting>
  <conditionalFormatting sqref="KN1:KN1048576 KQ1:KQ1048576 KU1:KU1048576 KX1:KX1048576">
    <cfRule type="cellIs" dxfId="681" priority="114539" operator="between">
      <formula>$KY$34</formula>
      <formula>1000</formula>
    </cfRule>
    <cfRule type="cellIs" dxfId="680" priority="114540" operator="between">
      <formula>$KY$33</formula>
      <formula>$KY$34</formula>
    </cfRule>
    <cfRule type="cellIs" dxfId="679" priority="114541" operator="between">
      <formula>$KY$32</formula>
      <formula>$KY$33</formula>
    </cfRule>
    <cfRule type="cellIs" dxfId="678" priority="114542" operator="between">
      <formula>$KY$31</formula>
      <formula>$KY$32</formula>
    </cfRule>
  </conditionalFormatting>
  <conditionalFormatting sqref="LT1:LT1048576 LW1:LW1048576 MA1:MA1048576 MD1:MD1048576">
    <cfRule type="cellIs" dxfId="677" priority="114587" operator="between">
      <formula>$MG$30</formula>
      <formula>1000</formula>
    </cfRule>
    <cfRule type="cellIs" dxfId="676" priority="114588" operator="between">
      <formula>$MG$29</formula>
      <formula>$MG$30</formula>
    </cfRule>
    <cfRule type="cellIs" dxfId="675" priority="114589" operator="between">
      <formula>$MG$28</formula>
      <formula>$MG$29</formula>
    </cfRule>
    <cfRule type="cellIs" dxfId="674" priority="114590" operator="between">
      <formula>$MG$27</formula>
      <formula>$MG$28</formula>
    </cfRule>
  </conditionalFormatting>
  <conditionalFormatting sqref="LV1:LV1048576 LY1:LY1048576 MC1:MC1048576 MF1:MF1048576">
    <cfRule type="cellIs" dxfId="673" priority="114635" operator="between">
      <formula>$MG$34</formula>
      <formula>1000</formula>
    </cfRule>
    <cfRule type="cellIs" dxfId="672" priority="114636" operator="between">
      <formula>$MG$33</formula>
      <formula>$MG$34</formula>
    </cfRule>
    <cfRule type="cellIs" dxfId="671" priority="114637" operator="between">
      <formula>$MG$32</formula>
      <formula>$MG$33</formula>
    </cfRule>
    <cfRule type="cellIs" dxfId="670" priority="114638" operator="between">
      <formula>$MG$31</formula>
      <formula>$MG$32</formula>
    </cfRule>
  </conditionalFormatting>
  <conditionalFormatting sqref="NB1:NB1048576 NE1:NE1048576 NI1:NI1048576">
    <cfRule type="cellIs" dxfId="669" priority="114683" operator="between">
      <formula>$NO$30</formula>
      <formula>1000</formula>
    </cfRule>
    <cfRule type="cellIs" dxfId="668" priority="114684" operator="between">
      <formula>$NO$29</formula>
      <formula>$NO$30</formula>
    </cfRule>
    <cfRule type="cellIs" dxfId="667" priority="114685" operator="between">
      <formula>$NO$28</formula>
      <formula>$NO$29</formula>
    </cfRule>
  </conditionalFormatting>
  <conditionalFormatting sqref="ND1:ND1048576 NG1:NG1048576 NK1:NK1048576 NN1:NN1048576">
    <cfRule type="cellIs" dxfId="666" priority="114710" operator="between">
      <formula>$NO$34</formula>
      <formula>1000</formula>
    </cfRule>
    <cfRule type="cellIs" dxfId="665" priority="114711" operator="between">
      <formula>$NO$33</formula>
      <formula>$NO$34</formula>
    </cfRule>
    <cfRule type="cellIs" dxfId="664" priority="114712" operator="between">
      <formula>$NO$32</formula>
      <formula>$NO$33</formula>
    </cfRule>
    <cfRule type="cellIs" dxfId="663" priority="114713" operator="between">
      <formula>$NO$31</formula>
      <formula>$NO$32</formula>
    </cfRule>
  </conditionalFormatting>
  <conditionalFormatting sqref="OJ1:OJ1048576 OM1:OM1048576 OQ1:OQ1048576 OT1:OT1048576">
    <cfRule type="cellIs" dxfId="662" priority="114758" operator="between">
      <formula>$OW$30</formula>
      <formula>1000</formula>
    </cfRule>
    <cfRule type="cellIs" dxfId="661" priority="114759" operator="between">
      <formula>$OW$29</formula>
      <formula>$OW$30</formula>
    </cfRule>
    <cfRule type="cellIs" dxfId="660" priority="114760" operator="between">
      <formula>$OW$28</formula>
      <formula>$OW$29</formula>
    </cfRule>
    <cfRule type="cellIs" dxfId="659" priority="114761" operator="between">
      <formula>$OW$27</formula>
      <formula>$OW$28</formula>
    </cfRule>
  </conditionalFormatting>
  <conditionalFormatting sqref="OL1:OL1048576 OO1:OO1048576 OS1:OS1048576 OV1:OV1048576">
    <cfRule type="cellIs" dxfId="658" priority="114806" operator="between">
      <formula>$OW$34</formula>
      <formula>1000</formula>
    </cfRule>
    <cfRule type="cellIs" dxfId="657" priority="114807" operator="between">
      <formula>$OW$33</formula>
      <formula>$OW$34</formula>
    </cfRule>
    <cfRule type="cellIs" dxfId="656" priority="114808" operator="between">
      <formula>$OW$32</formula>
      <formula>$OW$33</formula>
    </cfRule>
    <cfRule type="cellIs" dxfId="655" priority="114809" operator="between">
      <formula>$OW$31</formula>
      <formula>$OW$32</formula>
    </cfRule>
  </conditionalFormatting>
  <conditionalFormatting sqref="PR1:PR1048576 PU1:PU1048576 PY1:PY1048576 QB1:QB1048576">
    <cfRule type="cellIs" dxfId="654" priority="114854" operator="between">
      <formula>$QE$30</formula>
      <formula>1000</formula>
    </cfRule>
    <cfRule type="cellIs" dxfId="653" priority="114855" operator="between">
      <formula>$QE$29</formula>
      <formula>$QE$30</formula>
    </cfRule>
    <cfRule type="cellIs" dxfId="652" priority="114856" operator="between">
      <formula>$QE$28</formula>
      <formula>$QE$29</formula>
    </cfRule>
    <cfRule type="cellIs" dxfId="651" priority="114857" operator="between">
      <formula>$QE$27</formula>
      <formula>$QE$28</formula>
    </cfRule>
  </conditionalFormatting>
  <conditionalFormatting sqref="PT1:PT1048576 PW1:PW1048576 QA1:QA1048576 QD1:QD1048576">
    <cfRule type="cellIs" dxfId="650" priority="114902" operator="between">
      <formula>$QE$34</formula>
      <formula>1000</formula>
    </cfRule>
    <cfRule type="cellIs" dxfId="649" priority="114903" operator="between">
      <formula>$QE$33</formula>
      <formula>$QE$34</formula>
    </cfRule>
    <cfRule type="cellIs" dxfId="648" priority="114904" operator="between">
      <formula>$QE$32</formula>
      <formula>$QE$33</formula>
    </cfRule>
    <cfRule type="cellIs" dxfId="647" priority="114905" operator="between">
      <formula>$QE$31</formula>
      <formula>$QE$32</formula>
    </cfRule>
  </conditionalFormatting>
  <conditionalFormatting sqref="QZ1:QZ1048576 RC1:RC1048576 RG1:RG1048576 RJ1:RJ1048576">
    <cfRule type="cellIs" dxfId="646" priority="114950" operator="between">
      <formula>$RM$30</formula>
      <formula>1000</formula>
    </cfRule>
    <cfRule type="cellIs" dxfId="645" priority="114951" operator="between">
      <formula>$RM$29</formula>
      <formula>$RM$30</formula>
    </cfRule>
    <cfRule type="cellIs" dxfId="644" priority="114952" operator="between">
      <formula>$RM$28</formula>
      <formula>$RM$29</formula>
    </cfRule>
    <cfRule type="cellIs" dxfId="643" priority="114953" operator="between">
      <formula>$RM$27</formula>
      <formula>$RM$28</formula>
    </cfRule>
  </conditionalFormatting>
  <conditionalFormatting sqref="RB1:RB1048576 RE1:RE1048576 RI1:RI1048576 RL1:RL1048576">
    <cfRule type="cellIs" dxfId="642" priority="114998" operator="between">
      <formula>$RM$34</formula>
      <formula>1000</formula>
    </cfRule>
    <cfRule type="cellIs" dxfId="641" priority="114999" operator="between">
      <formula>$RM$33</formula>
      <formula>$RM$34</formula>
    </cfRule>
    <cfRule type="cellIs" dxfId="640" priority="115000" operator="between">
      <formula>$RM$32</formula>
      <formula>$RM$33</formula>
    </cfRule>
    <cfRule type="cellIs" dxfId="639" priority="115001" operator="between">
      <formula>$RM$31</formula>
      <formula>$RM$32</formula>
    </cfRule>
  </conditionalFormatting>
  <conditionalFormatting sqref="SH1:SH1048576 SK1:SK1048576 SO1:SO1048576 SR1:SR1048576 TP1:TP34 TS1:TS34 TW1:TW34 TZ1:TZ34 UX1:UX34 VA1:VA34 VE1:VE34 VH1:VH34 WF1:WF34 WI1:WI34 WM1:WM34 WP1:WP34">
    <cfRule type="cellIs" dxfId="638" priority="115046" operator="between">
      <formula>$SU$30</formula>
      <formula>1000</formula>
    </cfRule>
    <cfRule type="cellIs" dxfId="637" priority="115047" operator="between">
      <formula>$SU$29</formula>
      <formula>$SU$30</formula>
    </cfRule>
    <cfRule type="cellIs" dxfId="636" priority="115048" operator="between">
      <formula>$SU$28</formula>
      <formula>$SU$29</formula>
    </cfRule>
    <cfRule type="cellIs" dxfId="635" priority="115049" operator="between">
      <formula>$SU$27</formula>
      <formula>$SU$28</formula>
    </cfRule>
  </conditionalFormatting>
  <conditionalFormatting sqref="SJ1:SJ1048576 SM1:SM1048576 SQ1:SQ1048576 ST1:ST1048576 TR1:TR34 TU1:TU34 TY1:TY34 UB1:UB34 UZ1:UZ34 VC1:VC34 VG1:VG34 VJ1:VJ34 WH1:WH34 WK1:WK34 WO1:WO34 WR1:WR34">
    <cfRule type="cellIs" dxfId="634" priority="115094" operator="between">
      <formula>$SU$34</formula>
      <formula>1000</formula>
    </cfRule>
    <cfRule type="cellIs" dxfId="633" priority="115095" operator="between">
      <formula>$SU$33</formula>
      <formula>$SU$34</formula>
    </cfRule>
    <cfRule type="cellIs" dxfId="632" priority="115096" operator="between">
      <formula>$SU$32</formula>
      <formula>$SU$33</formula>
    </cfRule>
    <cfRule type="cellIs" dxfId="631" priority="115097" operator="between">
      <formula>$SU$31</formula>
      <formula>$SU$32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XT4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644" width="10.83203125" hidden="1" customWidth="1"/>
  </cols>
  <sheetData>
    <row r="1" spans="1:644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4" t="s">
        <v>10</v>
      </c>
      <c r="H1" s="64" t="s">
        <v>11</v>
      </c>
      <c r="I1" s="64" t="s">
        <v>83</v>
      </c>
      <c r="J1" s="70" t="s">
        <v>93</v>
      </c>
      <c r="K1" s="66" t="s">
        <v>30</v>
      </c>
      <c r="L1" s="70" t="s">
        <v>94</v>
      </c>
      <c r="M1" s="66" t="s">
        <v>30</v>
      </c>
      <c r="N1" s="70" t="s">
        <v>118</v>
      </c>
      <c r="O1" s="66" t="s">
        <v>30</v>
      </c>
      <c r="P1" s="66" t="s">
        <v>12</v>
      </c>
      <c r="Q1" s="66" t="s">
        <v>30</v>
      </c>
      <c r="R1" s="66" t="s">
        <v>95</v>
      </c>
      <c r="S1" s="66" t="s">
        <v>30</v>
      </c>
      <c r="T1" s="70" t="s">
        <v>96</v>
      </c>
      <c r="U1" s="66" t="s">
        <v>30</v>
      </c>
      <c r="V1" s="69" t="s">
        <v>13</v>
      </c>
      <c r="W1" s="66" t="s">
        <v>31</v>
      </c>
      <c r="X1" s="66" t="s">
        <v>30</v>
      </c>
      <c r="Y1" s="67" t="s">
        <v>193</v>
      </c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72" t="s">
        <v>232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67" t="s">
        <v>253</v>
      </c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73" t="s">
        <v>13</v>
      </c>
      <c r="DC1" s="73"/>
      <c r="DD1" s="67" t="s">
        <v>189</v>
      </c>
      <c r="DE1" s="67"/>
      <c r="DF1" s="67"/>
      <c r="DG1" s="67"/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67"/>
      <c r="EE1" s="67"/>
      <c r="EF1" s="67"/>
      <c r="EG1" s="67"/>
      <c r="EH1" s="67"/>
      <c r="EI1" s="67"/>
      <c r="EJ1" s="67"/>
      <c r="EK1" s="67"/>
      <c r="EL1" s="72" t="s">
        <v>190</v>
      </c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67" t="s">
        <v>221</v>
      </c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67"/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72" t="s">
        <v>225</v>
      </c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67" t="s">
        <v>224</v>
      </c>
      <c r="IK1" s="67"/>
      <c r="IL1" s="67"/>
      <c r="IM1" s="67"/>
      <c r="IN1" s="67"/>
      <c r="IO1" s="67"/>
      <c r="IP1" s="67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72" t="s">
        <v>240</v>
      </c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67" t="s">
        <v>245</v>
      </c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7"/>
      <c r="LX1" s="67"/>
      <c r="LY1" s="67"/>
      <c r="LZ1" s="67"/>
      <c r="MA1" s="67"/>
      <c r="MB1" s="67"/>
      <c r="MC1" s="67"/>
      <c r="MD1" s="67"/>
      <c r="ME1" s="67"/>
      <c r="MF1" s="67"/>
      <c r="MG1" s="67"/>
      <c r="MH1" s="72" t="s">
        <v>244</v>
      </c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67" t="s">
        <v>251</v>
      </c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67"/>
      <c r="OQ1" s="67"/>
      <c r="OR1" s="67"/>
      <c r="OS1" s="67"/>
      <c r="OT1" s="67"/>
      <c r="OU1" s="67"/>
      <c r="OV1" s="67"/>
      <c r="OW1" s="67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67"/>
      <c r="RG1" s="67"/>
      <c r="RH1" s="67"/>
      <c r="RI1" s="67"/>
      <c r="RJ1" s="67"/>
      <c r="RK1" s="67"/>
      <c r="RL1" s="67"/>
      <c r="RM1" s="67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67"/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67"/>
      <c r="TW1" s="67"/>
      <c r="TX1" s="67"/>
      <c r="TY1" s="67"/>
      <c r="TZ1" s="67"/>
      <c r="UA1" s="67"/>
      <c r="UB1" s="67"/>
      <c r="UC1" s="67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67"/>
      <c r="VM1" s="67"/>
      <c r="VN1" s="67"/>
      <c r="VO1" s="67"/>
      <c r="VP1" s="67"/>
      <c r="VQ1" s="67"/>
      <c r="VR1" s="67"/>
      <c r="VS1" s="67"/>
      <c r="VT1" s="67"/>
      <c r="VU1" s="67"/>
      <c r="VV1" s="67"/>
      <c r="VW1" s="67"/>
      <c r="VX1" s="67"/>
      <c r="VY1" s="67"/>
      <c r="VZ1" s="67"/>
      <c r="WA1" s="67"/>
      <c r="WB1" s="67"/>
      <c r="WC1" s="67"/>
      <c r="WD1" s="67"/>
      <c r="WE1" s="67"/>
      <c r="WF1" s="67"/>
      <c r="WG1" s="67"/>
      <c r="WH1" s="67"/>
      <c r="WI1" s="67"/>
      <c r="WJ1" s="67"/>
      <c r="WK1" s="67"/>
      <c r="WL1" s="67"/>
      <c r="WM1" s="67"/>
      <c r="WN1" s="67"/>
      <c r="WO1" s="67"/>
      <c r="WP1" s="67"/>
      <c r="WQ1" s="67"/>
      <c r="WR1" s="67"/>
      <c r="WS1" s="67"/>
      <c r="WT1" s="72" t="s">
        <v>64</v>
      </c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</row>
    <row r="2" spans="1:644" x14ac:dyDescent="0.2">
      <c r="A2" s="64"/>
      <c r="B2" s="64"/>
      <c r="C2" s="64"/>
      <c r="D2" s="64"/>
      <c r="E2" s="64"/>
      <c r="F2" s="65"/>
      <c r="G2" s="64"/>
      <c r="H2" s="64"/>
      <c r="I2" s="64"/>
      <c r="J2" s="70"/>
      <c r="K2" s="66"/>
      <c r="L2" s="70"/>
      <c r="M2" s="66"/>
      <c r="N2" s="70"/>
      <c r="O2" s="66"/>
      <c r="P2" s="66"/>
      <c r="Q2" s="66"/>
      <c r="R2" s="66"/>
      <c r="S2" s="66"/>
      <c r="T2" s="70"/>
      <c r="U2" s="66"/>
      <c r="V2" s="69"/>
      <c r="W2" s="66"/>
      <c r="X2" s="66"/>
      <c r="Y2" s="68" t="s">
        <v>18</v>
      </c>
      <c r="Z2" s="68"/>
      <c r="AA2" s="68"/>
      <c r="AB2" s="68"/>
      <c r="AC2" s="68"/>
      <c r="AD2" s="68" t="s">
        <v>19</v>
      </c>
      <c r="AE2" s="68"/>
      <c r="AF2" s="68"/>
      <c r="AG2" s="68"/>
      <c r="AH2" s="68"/>
      <c r="AI2" s="68" t="s">
        <v>22</v>
      </c>
      <c r="AJ2" s="68"/>
      <c r="AK2" s="68"/>
      <c r="AL2" s="68"/>
      <c r="AM2" s="68"/>
      <c r="AN2" s="14"/>
      <c r="AO2" s="14" t="s">
        <v>97</v>
      </c>
      <c r="AP2" s="14" t="s">
        <v>98</v>
      </c>
      <c r="AQ2" s="14" t="s">
        <v>20</v>
      </c>
      <c r="AR2" s="14" t="s">
        <v>77</v>
      </c>
      <c r="AS2" s="14" t="s">
        <v>99</v>
      </c>
      <c r="AT2" s="14" t="s">
        <v>21</v>
      </c>
      <c r="AU2" s="14" t="s">
        <v>23</v>
      </c>
      <c r="AV2" s="14" t="s">
        <v>100</v>
      </c>
      <c r="AW2" s="14" t="s">
        <v>101</v>
      </c>
      <c r="AX2" s="14" t="s">
        <v>22</v>
      </c>
      <c r="AY2" s="14" t="s">
        <v>17</v>
      </c>
      <c r="AZ2" s="71" t="s">
        <v>18</v>
      </c>
      <c r="BA2" s="71"/>
      <c r="BB2" s="71"/>
      <c r="BC2" s="71"/>
      <c r="BD2" s="71"/>
      <c r="BE2" s="71" t="s">
        <v>19</v>
      </c>
      <c r="BF2" s="71"/>
      <c r="BG2" s="71"/>
      <c r="BH2" s="71"/>
      <c r="BI2" s="71"/>
      <c r="BJ2" s="71" t="s">
        <v>22</v>
      </c>
      <c r="BK2" s="71"/>
      <c r="BL2" s="71"/>
      <c r="BM2" s="71"/>
      <c r="BN2" s="71"/>
      <c r="BO2" s="13"/>
      <c r="BP2" s="13" t="s">
        <v>97</v>
      </c>
      <c r="BQ2" s="13" t="s">
        <v>98</v>
      </c>
      <c r="BR2" s="13" t="s">
        <v>20</v>
      </c>
      <c r="BS2" s="13" t="s">
        <v>77</v>
      </c>
      <c r="BT2" s="13" t="s">
        <v>99</v>
      </c>
      <c r="BU2" s="13" t="s">
        <v>21</v>
      </c>
      <c r="BV2" s="13" t="s">
        <v>23</v>
      </c>
      <c r="BW2" s="13" t="s">
        <v>100</v>
      </c>
      <c r="BX2" s="13" t="s">
        <v>101</v>
      </c>
      <c r="BY2" s="13" t="s">
        <v>22</v>
      </c>
      <c r="BZ2" s="13" t="s">
        <v>17</v>
      </c>
      <c r="CA2" s="68" t="s">
        <v>18</v>
      </c>
      <c r="CB2" s="68"/>
      <c r="CC2" s="68"/>
      <c r="CD2" s="68"/>
      <c r="CE2" s="68"/>
      <c r="CF2" s="68" t="s">
        <v>19</v>
      </c>
      <c r="CG2" s="68"/>
      <c r="CH2" s="68"/>
      <c r="CI2" s="68"/>
      <c r="CJ2" s="68"/>
      <c r="CK2" s="68" t="s">
        <v>22</v>
      </c>
      <c r="CL2" s="68"/>
      <c r="CM2" s="68"/>
      <c r="CN2" s="68"/>
      <c r="CO2" s="68"/>
      <c r="CP2" s="14"/>
      <c r="CQ2" s="14" t="s">
        <v>97</v>
      </c>
      <c r="CR2" s="14" t="s">
        <v>98</v>
      </c>
      <c r="CS2" s="14" t="s">
        <v>20</v>
      </c>
      <c r="CT2" s="14" t="s">
        <v>77</v>
      </c>
      <c r="CU2" s="14" t="s">
        <v>99</v>
      </c>
      <c r="CV2" s="14" t="s">
        <v>21</v>
      </c>
      <c r="CW2" s="14" t="s">
        <v>23</v>
      </c>
      <c r="CX2" s="14" t="s">
        <v>100</v>
      </c>
      <c r="CY2" s="14" t="s">
        <v>101</v>
      </c>
      <c r="CZ2" s="14" t="s">
        <v>22</v>
      </c>
      <c r="DA2" s="14" t="s">
        <v>17</v>
      </c>
      <c r="DB2" s="50" t="s">
        <v>23</v>
      </c>
      <c r="DC2" s="50" t="s">
        <v>22</v>
      </c>
      <c r="DD2" s="68" t="s">
        <v>18</v>
      </c>
      <c r="DE2" s="68"/>
      <c r="DF2" s="68"/>
      <c r="DG2" s="68"/>
      <c r="DH2" s="68"/>
      <c r="DI2" s="68" t="s">
        <v>19</v>
      </c>
      <c r="DJ2" s="68"/>
      <c r="DK2" s="68"/>
      <c r="DL2" s="68"/>
      <c r="DM2" s="68"/>
      <c r="DN2" s="68" t="s">
        <v>102</v>
      </c>
      <c r="DO2" s="68"/>
      <c r="DP2" s="68"/>
      <c r="DQ2" s="68"/>
      <c r="DR2" s="68"/>
      <c r="DS2" s="68" t="s">
        <v>22</v>
      </c>
      <c r="DT2" s="68"/>
      <c r="DU2" s="68"/>
      <c r="DV2" s="68"/>
      <c r="DW2" s="68"/>
      <c r="DX2" s="14" t="s">
        <v>97</v>
      </c>
      <c r="DY2" s="14" t="s">
        <v>98</v>
      </c>
      <c r="DZ2" s="14" t="s">
        <v>20</v>
      </c>
      <c r="EA2" s="14" t="s">
        <v>77</v>
      </c>
      <c r="EB2" s="14" t="s">
        <v>99</v>
      </c>
      <c r="EC2" s="14" t="s">
        <v>21</v>
      </c>
      <c r="ED2" s="14" t="s">
        <v>23</v>
      </c>
      <c r="EE2" s="14" t="s">
        <v>103</v>
      </c>
      <c r="EF2" s="14" t="s">
        <v>104</v>
      </c>
      <c r="EG2" s="14" t="s">
        <v>102</v>
      </c>
      <c r="EH2" s="14" t="s">
        <v>100</v>
      </c>
      <c r="EI2" s="14" t="s">
        <v>101</v>
      </c>
      <c r="EJ2" s="14" t="s">
        <v>22</v>
      </c>
      <c r="EK2" s="14" t="s">
        <v>17</v>
      </c>
      <c r="EL2" s="71" t="s">
        <v>18</v>
      </c>
      <c r="EM2" s="71"/>
      <c r="EN2" s="71"/>
      <c r="EO2" s="71"/>
      <c r="EP2" s="71"/>
      <c r="EQ2" s="71" t="s">
        <v>19</v>
      </c>
      <c r="ER2" s="71"/>
      <c r="ES2" s="71"/>
      <c r="ET2" s="71"/>
      <c r="EU2" s="71"/>
      <c r="EV2" s="71" t="s">
        <v>102</v>
      </c>
      <c r="EW2" s="71"/>
      <c r="EX2" s="71"/>
      <c r="EY2" s="71"/>
      <c r="EZ2" s="71"/>
      <c r="FA2" s="71" t="s">
        <v>22</v>
      </c>
      <c r="FB2" s="71"/>
      <c r="FC2" s="71"/>
      <c r="FD2" s="71"/>
      <c r="FE2" s="71"/>
      <c r="FF2" s="13" t="s">
        <v>97</v>
      </c>
      <c r="FG2" s="13" t="s">
        <v>98</v>
      </c>
      <c r="FH2" s="13" t="s">
        <v>20</v>
      </c>
      <c r="FI2" s="13" t="s">
        <v>77</v>
      </c>
      <c r="FJ2" s="13" t="s">
        <v>99</v>
      </c>
      <c r="FK2" s="13" t="s">
        <v>21</v>
      </c>
      <c r="FL2" s="13" t="s">
        <v>23</v>
      </c>
      <c r="FM2" s="13" t="s">
        <v>103</v>
      </c>
      <c r="FN2" s="13" t="s">
        <v>104</v>
      </c>
      <c r="FO2" s="13" t="s">
        <v>102</v>
      </c>
      <c r="FP2" s="13" t="s">
        <v>100</v>
      </c>
      <c r="FQ2" s="13" t="s">
        <v>101</v>
      </c>
      <c r="FR2" s="13" t="s">
        <v>22</v>
      </c>
      <c r="FS2" s="13" t="s">
        <v>17</v>
      </c>
      <c r="FT2" s="68" t="s">
        <v>18</v>
      </c>
      <c r="FU2" s="68"/>
      <c r="FV2" s="68"/>
      <c r="FW2" s="68"/>
      <c r="FX2" s="68"/>
      <c r="FY2" s="68" t="s">
        <v>19</v>
      </c>
      <c r="FZ2" s="68"/>
      <c r="GA2" s="68"/>
      <c r="GB2" s="68"/>
      <c r="GC2" s="68"/>
      <c r="GD2" s="68" t="s">
        <v>102</v>
      </c>
      <c r="GE2" s="68"/>
      <c r="GF2" s="68"/>
      <c r="GG2" s="68"/>
      <c r="GH2" s="68"/>
      <c r="GI2" s="68" t="s">
        <v>22</v>
      </c>
      <c r="GJ2" s="68"/>
      <c r="GK2" s="68"/>
      <c r="GL2" s="68"/>
      <c r="GM2" s="68"/>
      <c r="GN2" s="14" t="s">
        <v>97</v>
      </c>
      <c r="GO2" s="14" t="s">
        <v>98</v>
      </c>
      <c r="GP2" s="14" t="s">
        <v>20</v>
      </c>
      <c r="GQ2" s="14" t="s">
        <v>77</v>
      </c>
      <c r="GR2" s="14" t="s">
        <v>99</v>
      </c>
      <c r="GS2" s="14" t="s">
        <v>21</v>
      </c>
      <c r="GT2" s="14" t="s">
        <v>23</v>
      </c>
      <c r="GU2" s="14" t="s">
        <v>103</v>
      </c>
      <c r="GV2" s="14" t="s">
        <v>104</v>
      </c>
      <c r="GW2" s="14" t="s">
        <v>102</v>
      </c>
      <c r="GX2" s="14" t="s">
        <v>100</v>
      </c>
      <c r="GY2" s="14" t="s">
        <v>101</v>
      </c>
      <c r="GZ2" s="14" t="s">
        <v>22</v>
      </c>
      <c r="HA2" s="14" t="s">
        <v>17</v>
      </c>
      <c r="HB2" s="71" t="s">
        <v>18</v>
      </c>
      <c r="HC2" s="71"/>
      <c r="HD2" s="71"/>
      <c r="HE2" s="71"/>
      <c r="HF2" s="71"/>
      <c r="HG2" s="71" t="s">
        <v>19</v>
      </c>
      <c r="HH2" s="71"/>
      <c r="HI2" s="71"/>
      <c r="HJ2" s="71"/>
      <c r="HK2" s="71"/>
      <c r="HL2" s="71" t="s">
        <v>102</v>
      </c>
      <c r="HM2" s="71"/>
      <c r="HN2" s="71"/>
      <c r="HO2" s="71"/>
      <c r="HP2" s="71"/>
      <c r="HQ2" s="71" t="s">
        <v>22</v>
      </c>
      <c r="HR2" s="71"/>
      <c r="HS2" s="71"/>
      <c r="HT2" s="71"/>
      <c r="HU2" s="71"/>
      <c r="HV2" s="13" t="s">
        <v>97</v>
      </c>
      <c r="HW2" s="13" t="s">
        <v>98</v>
      </c>
      <c r="HX2" s="13" t="s">
        <v>20</v>
      </c>
      <c r="HY2" s="13" t="s">
        <v>77</v>
      </c>
      <c r="HZ2" s="13" t="s">
        <v>99</v>
      </c>
      <c r="IA2" s="13" t="s">
        <v>21</v>
      </c>
      <c r="IB2" s="13" t="s">
        <v>23</v>
      </c>
      <c r="IC2" s="13" t="s">
        <v>103</v>
      </c>
      <c r="ID2" s="13" t="s">
        <v>104</v>
      </c>
      <c r="IE2" s="13" t="s">
        <v>102</v>
      </c>
      <c r="IF2" s="13" t="s">
        <v>100</v>
      </c>
      <c r="IG2" s="13" t="s">
        <v>101</v>
      </c>
      <c r="IH2" s="13" t="s">
        <v>22</v>
      </c>
      <c r="II2" s="13" t="s">
        <v>17</v>
      </c>
      <c r="IJ2" s="68" t="s">
        <v>18</v>
      </c>
      <c r="IK2" s="68"/>
      <c r="IL2" s="68"/>
      <c r="IM2" s="68"/>
      <c r="IN2" s="68"/>
      <c r="IO2" s="68" t="s">
        <v>19</v>
      </c>
      <c r="IP2" s="68"/>
      <c r="IQ2" s="68"/>
      <c r="IR2" s="68"/>
      <c r="IS2" s="68"/>
      <c r="IT2" s="68" t="s">
        <v>102</v>
      </c>
      <c r="IU2" s="68"/>
      <c r="IV2" s="68"/>
      <c r="IW2" s="68"/>
      <c r="IX2" s="68"/>
      <c r="IY2" s="68" t="s">
        <v>22</v>
      </c>
      <c r="IZ2" s="68"/>
      <c r="JA2" s="68"/>
      <c r="JB2" s="68"/>
      <c r="JC2" s="68"/>
      <c r="JD2" s="14" t="s">
        <v>97</v>
      </c>
      <c r="JE2" s="14" t="s">
        <v>98</v>
      </c>
      <c r="JF2" s="14" t="s">
        <v>20</v>
      </c>
      <c r="JG2" s="14" t="s">
        <v>77</v>
      </c>
      <c r="JH2" s="14" t="s">
        <v>99</v>
      </c>
      <c r="JI2" s="14" t="s">
        <v>21</v>
      </c>
      <c r="JJ2" s="14" t="s">
        <v>23</v>
      </c>
      <c r="JK2" s="14" t="s">
        <v>103</v>
      </c>
      <c r="JL2" s="14" t="s">
        <v>104</v>
      </c>
      <c r="JM2" s="14" t="s">
        <v>102</v>
      </c>
      <c r="JN2" s="14" t="s">
        <v>100</v>
      </c>
      <c r="JO2" s="14" t="s">
        <v>101</v>
      </c>
      <c r="JP2" s="14" t="s">
        <v>22</v>
      </c>
      <c r="JQ2" s="14" t="s">
        <v>17</v>
      </c>
      <c r="JR2" s="71" t="s">
        <v>18</v>
      </c>
      <c r="JS2" s="71"/>
      <c r="JT2" s="71"/>
      <c r="JU2" s="71"/>
      <c r="JV2" s="71"/>
      <c r="JW2" s="71" t="s">
        <v>19</v>
      </c>
      <c r="JX2" s="71"/>
      <c r="JY2" s="71"/>
      <c r="JZ2" s="71"/>
      <c r="KA2" s="71"/>
      <c r="KB2" s="71" t="s">
        <v>102</v>
      </c>
      <c r="KC2" s="71"/>
      <c r="KD2" s="71"/>
      <c r="KE2" s="71"/>
      <c r="KF2" s="71"/>
      <c r="KG2" s="71" t="s">
        <v>22</v>
      </c>
      <c r="KH2" s="71"/>
      <c r="KI2" s="71"/>
      <c r="KJ2" s="71"/>
      <c r="KK2" s="71"/>
      <c r="KL2" s="13" t="s">
        <v>97</v>
      </c>
      <c r="KM2" s="13" t="s">
        <v>98</v>
      </c>
      <c r="KN2" s="13" t="s">
        <v>20</v>
      </c>
      <c r="KO2" s="13" t="s">
        <v>77</v>
      </c>
      <c r="KP2" s="13" t="s">
        <v>99</v>
      </c>
      <c r="KQ2" s="13" t="s">
        <v>21</v>
      </c>
      <c r="KR2" s="13" t="s">
        <v>23</v>
      </c>
      <c r="KS2" s="13" t="s">
        <v>103</v>
      </c>
      <c r="KT2" s="13" t="s">
        <v>104</v>
      </c>
      <c r="KU2" s="13" t="s">
        <v>102</v>
      </c>
      <c r="KV2" s="13" t="s">
        <v>100</v>
      </c>
      <c r="KW2" s="13" t="s">
        <v>101</v>
      </c>
      <c r="KX2" s="13" t="s">
        <v>22</v>
      </c>
      <c r="KY2" s="13" t="s">
        <v>17</v>
      </c>
      <c r="KZ2" s="68" t="s">
        <v>18</v>
      </c>
      <c r="LA2" s="68"/>
      <c r="LB2" s="68"/>
      <c r="LC2" s="68"/>
      <c r="LD2" s="68"/>
      <c r="LE2" s="68" t="s">
        <v>19</v>
      </c>
      <c r="LF2" s="68"/>
      <c r="LG2" s="68"/>
      <c r="LH2" s="68"/>
      <c r="LI2" s="68"/>
      <c r="LJ2" s="68" t="s">
        <v>102</v>
      </c>
      <c r="LK2" s="68"/>
      <c r="LL2" s="68"/>
      <c r="LM2" s="68"/>
      <c r="LN2" s="68"/>
      <c r="LO2" s="68" t="s">
        <v>22</v>
      </c>
      <c r="LP2" s="68"/>
      <c r="LQ2" s="68"/>
      <c r="LR2" s="68"/>
      <c r="LS2" s="68"/>
      <c r="LT2" s="14" t="s">
        <v>97</v>
      </c>
      <c r="LU2" s="14" t="s">
        <v>98</v>
      </c>
      <c r="LV2" s="14" t="s">
        <v>20</v>
      </c>
      <c r="LW2" s="14" t="s">
        <v>77</v>
      </c>
      <c r="LX2" s="14" t="s">
        <v>99</v>
      </c>
      <c r="LY2" s="14" t="s">
        <v>21</v>
      </c>
      <c r="LZ2" s="14" t="s">
        <v>23</v>
      </c>
      <c r="MA2" s="14" t="s">
        <v>103</v>
      </c>
      <c r="MB2" s="14" t="s">
        <v>104</v>
      </c>
      <c r="MC2" s="14" t="s">
        <v>102</v>
      </c>
      <c r="MD2" s="14" t="s">
        <v>100</v>
      </c>
      <c r="ME2" s="14" t="s">
        <v>101</v>
      </c>
      <c r="MF2" s="14" t="s">
        <v>22</v>
      </c>
      <c r="MG2" s="14" t="s">
        <v>17</v>
      </c>
      <c r="MH2" s="71" t="s">
        <v>18</v>
      </c>
      <c r="MI2" s="71"/>
      <c r="MJ2" s="71"/>
      <c r="MK2" s="71"/>
      <c r="ML2" s="71"/>
      <c r="MM2" s="71" t="s">
        <v>19</v>
      </c>
      <c r="MN2" s="71"/>
      <c r="MO2" s="71"/>
      <c r="MP2" s="71"/>
      <c r="MQ2" s="71"/>
      <c r="MR2" s="71" t="s">
        <v>102</v>
      </c>
      <c r="MS2" s="71"/>
      <c r="MT2" s="71"/>
      <c r="MU2" s="71"/>
      <c r="MV2" s="71"/>
      <c r="MW2" s="71" t="s">
        <v>22</v>
      </c>
      <c r="MX2" s="71"/>
      <c r="MY2" s="71"/>
      <c r="MZ2" s="71"/>
      <c r="NA2" s="71"/>
      <c r="NB2" s="13" t="s">
        <v>97</v>
      </c>
      <c r="NC2" s="13" t="s">
        <v>98</v>
      </c>
      <c r="ND2" s="13" t="s">
        <v>20</v>
      </c>
      <c r="NE2" s="13" t="s">
        <v>77</v>
      </c>
      <c r="NF2" s="13" t="s">
        <v>99</v>
      </c>
      <c r="NG2" s="13" t="s">
        <v>21</v>
      </c>
      <c r="NH2" s="13" t="s">
        <v>23</v>
      </c>
      <c r="NI2" s="13" t="s">
        <v>103</v>
      </c>
      <c r="NJ2" s="13" t="s">
        <v>104</v>
      </c>
      <c r="NK2" s="13" t="s">
        <v>102</v>
      </c>
      <c r="NL2" s="13" t="s">
        <v>100</v>
      </c>
      <c r="NM2" s="13" t="s">
        <v>101</v>
      </c>
      <c r="NN2" s="13" t="s">
        <v>22</v>
      </c>
      <c r="NO2" s="13" t="s">
        <v>17</v>
      </c>
      <c r="NP2" s="68" t="s">
        <v>18</v>
      </c>
      <c r="NQ2" s="68"/>
      <c r="NR2" s="68"/>
      <c r="NS2" s="68"/>
      <c r="NT2" s="68"/>
      <c r="NU2" s="68" t="s">
        <v>19</v>
      </c>
      <c r="NV2" s="68"/>
      <c r="NW2" s="68"/>
      <c r="NX2" s="68"/>
      <c r="NY2" s="68"/>
      <c r="NZ2" s="68" t="s">
        <v>102</v>
      </c>
      <c r="OA2" s="68"/>
      <c r="OB2" s="68"/>
      <c r="OC2" s="68"/>
      <c r="OD2" s="68"/>
      <c r="OE2" s="68" t="s">
        <v>22</v>
      </c>
      <c r="OF2" s="68"/>
      <c r="OG2" s="68"/>
      <c r="OH2" s="68"/>
      <c r="OI2" s="68"/>
      <c r="OJ2" s="14" t="s">
        <v>97</v>
      </c>
      <c r="OK2" s="14" t="s">
        <v>98</v>
      </c>
      <c r="OL2" s="14" t="s">
        <v>20</v>
      </c>
      <c r="OM2" s="14" t="s">
        <v>77</v>
      </c>
      <c r="ON2" s="14" t="s">
        <v>99</v>
      </c>
      <c r="OO2" s="14" t="s">
        <v>21</v>
      </c>
      <c r="OP2" s="14" t="s">
        <v>23</v>
      </c>
      <c r="OQ2" s="14" t="s">
        <v>103</v>
      </c>
      <c r="OR2" s="14" t="s">
        <v>104</v>
      </c>
      <c r="OS2" s="14" t="s">
        <v>102</v>
      </c>
      <c r="OT2" s="14" t="s">
        <v>100</v>
      </c>
      <c r="OU2" s="14" t="s">
        <v>101</v>
      </c>
      <c r="OV2" s="14" t="s">
        <v>22</v>
      </c>
      <c r="OW2" s="14" t="s">
        <v>17</v>
      </c>
      <c r="OX2" s="71" t="s">
        <v>18</v>
      </c>
      <c r="OY2" s="71"/>
      <c r="OZ2" s="71"/>
      <c r="PA2" s="71"/>
      <c r="PB2" s="71"/>
      <c r="PC2" s="71" t="s">
        <v>19</v>
      </c>
      <c r="PD2" s="71"/>
      <c r="PE2" s="71"/>
      <c r="PF2" s="71"/>
      <c r="PG2" s="71"/>
      <c r="PH2" s="71" t="s">
        <v>102</v>
      </c>
      <c r="PI2" s="71"/>
      <c r="PJ2" s="71"/>
      <c r="PK2" s="71"/>
      <c r="PL2" s="71"/>
      <c r="PM2" s="71" t="s">
        <v>22</v>
      </c>
      <c r="PN2" s="71"/>
      <c r="PO2" s="71"/>
      <c r="PP2" s="71"/>
      <c r="PQ2" s="71"/>
      <c r="PR2" s="13" t="s">
        <v>97</v>
      </c>
      <c r="PS2" s="13" t="s">
        <v>98</v>
      </c>
      <c r="PT2" s="13" t="s">
        <v>20</v>
      </c>
      <c r="PU2" s="13" t="s">
        <v>77</v>
      </c>
      <c r="PV2" s="13" t="s">
        <v>99</v>
      </c>
      <c r="PW2" s="13" t="s">
        <v>21</v>
      </c>
      <c r="PX2" s="13" t="s">
        <v>23</v>
      </c>
      <c r="PY2" s="13" t="s">
        <v>103</v>
      </c>
      <c r="PZ2" s="13" t="s">
        <v>104</v>
      </c>
      <c r="QA2" s="13" t="s">
        <v>102</v>
      </c>
      <c r="QB2" s="13" t="s">
        <v>100</v>
      </c>
      <c r="QC2" s="13" t="s">
        <v>101</v>
      </c>
      <c r="QD2" s="13" t="s">
        <v>22</v>
      </c>
      <c r="QE2" s="13" t="s">
        <v>17</v>
      </c>
      <c r="QF2" s="68" t="s">
        <v>18</v>
      </c>
      <c r="QG2" s="68"/>
      <c r="QH2" s="68"/>
      <c r="QI2" s="68"/>
      <c r="QJ2" s="68"/>
      <c r="QK2" s="68" t="s">
        <v>19</v>
      </c>
      <c r="QL2" s="68"/>
      <c r="QM2" s="68"/>
      <c r="QN2" s="68"/>
      <c r="QO2" s="68"/>
      <c r="QP2" s="68" t="s">
        <v>102</v>
      </c>
      <c r="QQ2" s="68"/>
      <c r="QR2" s="68"/>
      <c r="QS2" s="68"/>
      <c r="QT2" s="68"/>
      <c r="QU2" s="68" t="s">
        <v>22</v>
      </c>
      <c r="QV2" s="68"/>
      <c r="QW2" s="68"/>
      <c r="QX2" s="68"/>
      <c r="QY2" s="68"/>
      <c r="QZ2" s="14" t="s">
        <v>97</v>
      </c>
      <c r="RA2" s="14" t="s">
        <v>98</v>
      </c>
      <c r="RB2" s="14" t="s">
        <v>20</v>
      </c>
      <c r="RC2" s="14" t="s">
        <v>77</v>
      </c>
      <c r="RD2" s="14" t="s">
        <v>99</v>
      </c>
      <c r="RE2" s="14" t="s">
        <v>21</v>
      </c>
      <c r="RF2" s="14" t="s">
        <v>23</v>
      </c>
      <c r="RG2" s="14" t="s">
        <v>103</v>
      </c>
      <c r="RH2" s="14" t="s">
        <v>104</v>
      </c>
      <c r="RI2" s="14" t="s">
        <v>102</v>
      </c>
      <c r="RJ2" s="14" t="s">
        <v>100</v>
      </c>
      <c r="RK2" s="14" t="s">
        <v>101</v>
      </c>
      <c r="RL2" s="14" t="s">
        <v>22</v>
      </c>
      <c r="RM2" s="14" t="s">
        <v>17</v>
      </c>
      <c r="RN2" s="71" t="s">
        <v>18</v>
      </c>
      <c r="RO2" s="71"/>
      <c r="RP2" s="71"/>
      <c r="RQ2" s="71"/>
      <c r="RR2" s="71"/>
      <c r="RS2" s="71" t="s">
        <v>19</v>
      </c>
      <c r="RT2" s="71"/>
      <c r="RU2" s="71"/>
      <c r="RV2" s="71"/>
      <c r="RW2" s="71"/>
      <c r="RX2" s="71" t="s">
        <v>102</v>
      </c>
      <c r="RY2" s="71"/>
      <c r="RZ2" s="71"/>
      <c r="SA2" s="71"/>
      <c r="SB2" s="71"/>
      <c r="SC2" s="71" t="s">
        <v>22</v>
      </c>
      <c r="SD2" s="71"/>
      <c r="SE2" s="71"/>
      <c r="SF2" s="71"/>
      <c r="SG2" s="71"/>
      <c r="SH2" s="13" t="s">
        <v>97</v>
      </c>
      <c r="SI2" s="13" t="s">
        <v>98</v>
      </c>
      <c r="SJ2" s="13" t="s">
        <v>20</v>
      </c>
      <c r="SK2" s="13" t="s">
        <v>77</v>
      </c>
      <c r="SL2" s="13" t="s">
        <v>99</v>
      </c>
      <c r="SM2" s="13" t="s">
        <v>21</v>
      </c>
      <c r="SN2" s="13" t="s">
        <v>23</v>
      </c>
      <c r="SO2" s="13" t="s">
        <v>103</v>
      </c>
      <c r="SP2" s="13" t="s">
        <v>104</v>
      </c>
      <c r="SQ2" s="13" t="s">
        <v>102</v>
      </c>
      <c r="SR2" s="13" t="s">
        <v>100</v>
      </c>
      <c r="SS2" s="13" t="s">
        <v>101</v>
      </c>
      <c r="ST2" s="13" t="s">
        <v>22</v>
      </c>
      <c r="SU2" s="13" t="s">
        <v>17</v>
      </c>
      <c r="SV2" s="68" t="s">
        <v>18</v>
      </c>
      <c r="SW2" s="68"/>
      <c r="SX2" s="68"/>
      <c r="SY2" s="68"/>
      <c r="SZ2" s="68"/>
      <c r="TA2" s="68" t="s">
        <v>19</v>
      </c>
      <c r="TB2" s="68"/>
      <c r="TC2" s="68"/>
      <c r="TD2" s="68"/>
      <c r="TE2" s="68"/>
      <c r="TF2" s="68" t="s">
        <v>102</v>
      </c>
      <c r="TG2" s="68"/>
      <c r="TH2" s="68"/>
      <c r="TI2" s="68"/>
      <c r="TJ2" s="68"/>
      <c r="TK2" s="68" t="s">
        <v>22</v>
      </c>
      <c r="TL2" s="68"/>
      <c r="TM2" s="68"/>
      <c r="TN2" s="68"/>
      <c r="TO2" s="68"/>
      <c r="TP2" s="14" t="s">
        <v>97</v>
      </c>
      <c r="TQ2" s="14" t="s">
        <v>98</v>
      </c>
      <c r="TR2" s="14" t="s">
        <v>20</v>
      </c>
      <c r="TS2" s="14" t="s">
        <v>77</v>
      </c>
      <c r="TT2" s="14" t="s">
        <v>99</v>
      </c>
      <c r="TU2" s="14" t="s">
        <v>21</v>
      </c>
      <c r="TV2" s="14" t="s">
        <v>23</v>
      </c>
      <c r="TW2" s="14" t="s">
        <v>103</v>
      </c>
      <c r="TX2" s="14" t="s">
        <v>104</v>
      </c>
      <c r="TY2" s="14" t="s">
        <v>102</v>
      </c>
      <c r="TZ2" s="14" t="s">
        <v>100</v>
      </c>
      <c r="UA2" s="14" t="s">
        <v>101</v>
      </c>
      <c r="UB2" s="14" t="s">
        <v>22</v>
      </c>
      <c r="UC2" s="14" t="s">
        <v>17</v>
      </c>
      <c r="UD2" s="71" t="s">
        <v>18</v>
      </c>
      <c r="UE2" s="71"/>
      <c r="UF2" s="71"/>
      <c r="UG2" s="71"/>
      <c r="UH2" s="71"/>
      <c r="UI2" s="71" t="s">
        <v>19</v>
      </c>
      <c r="UJ2" s="71"/>
      <c r="UK2" s="71"/>
      <c r="UL2" s="71"/>
      <c r="UM2" s="71"/>
      <c r="UN2" s="71" t="s">
        <v>102</v>
      </c>
      <c r="UO2" s="71"/>
      <c r="UP2" s="71"/>
      <c r="UQ2" s="71"/>
      <c r="UR2" s="71"/>
      <c r="US2" s="71" t="s">
        <v>22</v>
      </c>
      <c r="UT2" s="71"/>
      <c r="UU2" s="71"/>
      <c r="UV2" s="71"/>
      <c r="UW2" s="71"/>
      <c r="UX2" s="13" t="s">
        <v>97</v>
      </c>
      <c r="UY2" s="13" t="s">
        <v>98</v>
      </c>
      <c r="UZ2" s="13" t="s">
        <v>20</v>
      </c>
      <c r="VA2" s="13" t="s">
        <v>77</v>
      </c>
      <c r="VB2" s="13" t="s">
        <v>99</v>
      </c>
      <c r="VC2" s="13" t="s">
        <v>21</v>
      </c>
      <c r="VD2" s="13" t="s">
        <v>23</v>
      </c>
      <c r="VE2" s="13" t="s">
        <v>103</v>
      </c>
      <c r="VF2" s="13" t="s">
        <v>104</v>
      </c>
      <c r="VG2" s="13" t="s">
        <v>102</v>
      </c>
      <c r="VH2" s="13" t="s">
        <v>100</v>
      </c>
      <c r="VI2" s="13" t="s">
        <v>101</v>
      </c>
      <c r="VJ2" s="13" t="s">
        <v>22</v>
      </c>
      <c r="VK2" s="13" t="s">
        <v>17</v>
      </c>
      <c r="VL2" s="68" t="s">
        <v>18</v>
      </c>
      <c r="VM2" s="68"/>
      <c r="VN2" s="68"/>
      <c r="VO2" s="68"/>
      <c r="VP2" s="68"/>
      <c r="VQ2" s="68" t="s">
        <v>19</v>
      </c>
      <c r="VR2" s="68"/>
      <c r="VS2" s="68"/>
      <c r="VT2" s="68"/>
      <c r="VU2" s="68"/>
      <c r="VV2" s="68" t="s">
        <v>102</v>
      </c>
      <c r="VW2" s="68"/>
      <c r="VX2" s="68"/>
      <c r="VY2" s="68"/>
      <c r="VZ2" s="68"/>
      <c r="WA2" s="68" t="s">
        <v>22</v>
      </c>
      <c r="WB2" s="68"/>
      <c r="WC2" s="68"/>
      <c r="WD2" s="68"/>
      <c r="WE2" s="68"/>
      <c r="WF2" s="14" t="s">
        <v>97</v>
      </c>
      <c r="WG2" s="14" t="s">
        <v>98</v>
      </c>
      <c r="WH2" s="14" t="s">
        <v>20</v>
      </c>
      <c r="WI2" s="14" t="s">
        <v>77</v>
      </c>
      <c r="WJ2" s="14" t="s">
        <v>99</v>
      </c>
      <c r="WK2" s="14" t="s">
        <v>21</v>
      </c>
      <c r="WL2" s="14" t="s">
        <v>23</v>
      </c>
      <c r="WM2" s="14" t="s">
        <v>103</v>
      </c>
      <c r="WN2" s="14" t="s">
        <v>104</v>
      </c>
      <c r="WO2" s="14" t="s">
        <v>102</v>
      </c>
      <c r="WP2" s="14" t="s">
        <v>100</v>
      </c>
      <c r="WQ2" s="14" t="s">
        <v>101</v>
      </c>
      <c r="WR2" s="14" t="s">
        <v>22</v>
      </c>
      <c r="WS2" s="14" t="s">
        <v>17</v>
      </c>
      <c r="WT2" s="71" t="s">
        <v>18</v>
      </c>
      <c r="WU2" s="71"/>
      <c r="WV2" s="71"/>
      <c r="WW2" s="71"/>
      <c r="WX2" s="71"/>
      <c r="WY2" s="71" t="s">
        <v>19</v>
      </c>
      <c r="WZ2" s="71"/>
      <c r="XA2" s="71"/>
      <c r="XB2" s="71"/>
      <c r="XC2" s="71"/>
      <c r="XD2" s="71" t="s">
        <v>22</v>
      </c>
      <c r="XE2" s="71"/>
      <c r="XF2" s="71"/>
      <c r="XG2" s="71"/>
      <c r="XH2" s="71"/>
      <c r="XI2" s="13"/>
      <c r="XJ2" s="13" t="s">
        <v>97</v>
      </c>
      <c r="XK2" s="13" t="s">
        <v>98</v>
      </c>
      <c r="XL2" s="13" t="s">
        <v>20</v>
      </c>
      <c r="XM2" s="13" t="s">
        <v>77</v>
      </c>
      <c r="XN2" s="13" t="s">
        <v>99</v>
      </c>
      <c r="XO2" s="13" t="s">
        <v>21</v>
      </c>
      <c r="XP2" s="13" t="s">
        <v>23</v>
      </c>
      <c r="XQ2" s="13" t="s">
        <v>100</v>
      </c>
      <c r="XR2" s="13" t="s">
        <v>101</v>
      </c>
      <c r="XS2" s="13" t="s">
        <v>22</v>
      </c>
      <c r="XT2" s="13" t="s">
        <v>17</v>
      </c>
    </row>
    <row r="3" spans="1:644" x14ac:dyDescent="0.2">
      <c r="A3" s="64"/>
      <c r="B3" s="64"/>
      <c r="C3" s="64"/>
      <c r="D3" s="64"/>
      <c r="E3" s="64"/>
      <c r="F3" s="65"/>
      <c r="G3" s="64"/>
      <c r="H3" s="64"/>
      <c r="I3" s="64"/>
      <c r="J3" s="70"/>
      <c r="K3" s="66"/>
      <c r="L3" s="70"/>
      <c r="M3" s="66"/>
      <c r="N3" s="70"/>
      <c r="O3" s="66"/>
      <c r="P3" s="66"/>
      <c r="Q3" s="66"/>
      <c r="R3" s="66"/>
      <c r="S3" s="66"/>
      <c r="T3" s="70"/>
      <c r="U3" s="66"/>
      <c r="V3" s="69"/>
      <c r="W3" s="66"/>
      <c r="X3" s="66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24</v>
      </c>
      <c r="C4" s="4" t="s">
        <v>7</v>
      </c>
      <c r="D4" s="4">
        <v>1998</v>
      </c>
      <c r="E4" s="9">
        <f>SUM(J4:V4)+SUM(J4:T4)*0.0000001+SUM(J4)*0.0000000000001</f>
        <v>255.94002547800565</v>
      </c>
      <c r="F4" s="3" t="str">
        <f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,AND(TP4&gt;=UC$20,TP4&lt;&gt;"",TR4&gt;=UC$24,TR4&lt;&gt;""),AND(TS4&gt;=UC$20,TS4&lt;&gt;"",TU4&gt;=UC$24,TU4&lt;&gt;""),AND(TW4&gt;=UC$20,TW4&lt;&gt;"",TY4&gt;=UC$24,TYY4&lt;&gt;""),AND(TZ4&gt;=UC$20,TZ4&lt;&gt;"",UB4&gt;=UC$24,UB4&lt;&gt;""),AND(UX4&gt;=VK$20,UX4&lt;&gt;"",UZ4&gt;=VK$24,UZ4&lt;&gt;""),AND(VA4&gt;=VK$20,VA4&lt;&gt;"",VC4&gt;=VK$24,VC4&lt;&gt;""),AND(VE4&gt;=VK$20,VE4&lt;&gt;"",VG4&gt;=VK$24,VG4&lt;&gt;""),AND(VH4&gt;=VK$20,VH4&lt;&gt;"",VJ4&gt;=VK$24,VJ4&lt;&gt;""),AND(WF4&gt;=WS$20,WF4&lt;&gt;"",WH4&gt;=WS$24,WH4&lt;&gt;""),AND(WI4&gt;=WS$20,WI4&lt;&gt;"",WK4&gt;=WS$24,WK4&lt;&gt;""),AND(WM4&gt;=WS$20,WM4&lt;&gt;"",WO4&gt;=WS$24,WO4&lt;&gt;""),AND(WP4&gt;=WS$20,WP4&lt;&gt;"",WR4&gt;=WS$24,WR4&lt;&gt;"")),"P","")</f>
        <v>P</v>
      </c>
      <c r="G4" s="3" t="str">
        <f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,AND(TR4&gt;=UC$24,TR4&lt;&gt;""),AND(TU4&gt;=UC$24,TU4&lt;&gt;""),AND(TY4&gt;=UC$24,TYY4&lt;&gt;""),AND(UB4&gt;=UC$24,UB4&lt;&gt;""),AND(UZ4&gt;=VK$24,UZ4&lt;&gt;""),AND(VC4&gt;=VK$24,VC4&lt;&gt;""),AND(VG4&gt;=VK$24,VG4&lt;&gt;""),AND(VJ4&gt;=VK$24,VJ4&lt;&gt;""),AND(WH4&gt;=WS$24,WH4&lt;&gt;""),AND(WK4&gt;=WS$24,WK4&lt;&gt;""),AND(WO4&gt;=WS$24,WO4&lt;&gt;""),AND(WR4&gt;=WS$24,WR4&lt;&gt;"")),"P","")</f>
        <v>P</v>
      </c>
      <c r="H4" s="36" t="str">
        <f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,AND(TP4&gt;=UC$23,TP4&lt;&gt;"",TR4&gt;=UC$27,TR4&lt;&gt;""),AND(TS4&gt;=UC$23,TS4&lt;&gt;"",TU4&gt;=UC$27,TU4&lt;&gt;""),AND(TW4&gt;=UC$23,TW4&lt;&gt;"",TY4&gt;=UC$347,TYY4&lt;&gt;""),AND(TZ4&gt;=UC$23,TZ4&lt;&gt;"",UB4&gt;=UC$27,UB4&lt;&gt;""),AND(UX4&gt;=VK$23,UX4&lt;&gt;"",UZ4&gt;=VK$27,UZ4&lt;&gt;""),AND(VA4&gt;=VK$23,VA4&lt;&gt;"",VC4&gt;=VK$27,VC4&lt;&gt;""),AND(VE4&gt;=VK$23,VE4&lt;&gt;"",VG4&gt;=VK$27,VG4&lt;&gt;""),AND(VH4&gt;=VK$23,VH4&lt;&gt;"",VJ4&gt;=VK$27,VJ4&lt;&gt;""),AND(WF4&gt;=WS$23,WF4&lt;&gt;"",WH4&gt;=WS$27,WH4&lt;&gt;""),AND(WI4&gt;=WS$23,WI4&lt;&gt;"",WK4&gt;=WS$27,WK4&lt;&gt;""),AND(WM4&gt;=WS$23,WM4&lt;&gt;"",WO4&gt;=WS$27,WO4&lt;&gt;""),AND(WP4&gt;=WS$23,WP4&lt;&gt;"",WR4&gt;=WS$27,WR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,AND(TP4&gt;=UC$22,TP4&lt;&gt;"",TR4&gt;=UC$26,TR4&lt;&gt;""),AND(TS4&gt;=UC$22,TS4&lt;&gt;"",TU4&gt;=UC$26,TU4&lt;&gt;""),AND(TW4&gt;=UC$22,TW4&lt;&gt;"",TY4&gt;=UC$26,TYY4&lt;&gt;""),AND(TZ4&gt;=UC$22,TZ4&lt;&gt;"",UB4&gt;=UC$26,UB4&lt;&gt;""),AND(UX4&gt;=VK$22,UX4&lt;&gt;"",UZ4&gt;=VK$26,UZ4&lt;&gt;""),AND(VA4&gt;=VK$22,VA4&lt;&gt;"",VC4&gt;=VK$26,VC4&lt;&gt;""),AND(VE4&gt;=VK$22,VE4&lt;&gt;"",VG4&gt;=VK$26,VG4&lt;&gt;""),AND(VH4&gt;=VK$22,VH4&lt;&gt;"",VJ4&gt;=VK$26,VJ4&lt;&gt;""),AND(WF4&gt;=WS$22,WF4&lt;&gt;"",WH4&gt;=WS$26,WH4&lt;&gt;""),AND(WI4&gt;=WS$22,WI4&lt;&gt;"",WK4&gt;=WS$26,WK4&lt;&gt;""),AND(WM4&gt;=WS$22,WM4&lt;&gt;"",WO4&gt;=WS$26,WO4&lt;&gt;""),AND(WP4&gt;=WS$22,WP4&lt;&gt;"",WR4&gt;=WS$26,WR4&lt;&gt;"")),"Excellence",IF(I4="P","Worlds Team",IF(F4="P","National Team","")))))</f>
        <v>Merit</v>
      </c>
      <c r="I4" s="3" t="str">
        <f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,AND(TP4&gt;=UC$21,TP4&lt;&gt;"",TR4&gt;=UC$25,TR4&lt;&gt;""),AND(TS4&gt;=UC$21,TS4&lt;&gt;"",TU4&gt;=UC$25,TU4&lt;&gt;""),AND(TW4&gt;=UC$21,TW4&lt;&gt;"",TY4&gt;=UC$25,TYY4&lt;&gt;""),AND(TZ4&gt;=UC$21,TZ4&lt;&gt;"",UB4&gt;=UC$25,UB4&lt;&gt;""),AND(UX4&gt;=VK$21,UX4&lt;&gt;"",UZ4&gt;=VK$25,UZ4&lt;&gt;""),AND(VA4&gt;=VK$21,VA4&lt;&gt;"",VC4&gt;=VK$25,VC4&lt;&gt;""),AND(VE4&gt;=VK$21,VE4&lt;&gt;"",VG4&gt;=VK$25,VG4&lt;&gt;""),AND(VH4&gt;=VK$21,VH4&lt;&gt;"",VJ4&gt;=VK$25,VJ4&lt;&gt;""),AND(WF4&gt;=WS$21,WF4&lt;&gt;"",WH4&gt;=WS$25,WH4&lt;&gt;""),AND(WI4&gt;=WS$21,WI4&lt;&gt;"",WK4&gt;=WS$25,WK4&lt;&gt;""),AND(WM4&gt;=WS$21,WM4&lt;&gt;"",WO4&gt;=WS$25,WO4&lt;&gt;""),AND(WP4&gt;=WS$21,WP4&lt;&gt;"",WR4&gt;=WS$25,WR4&lt;&gt;"")),"P","")</f>
        <v>P</v>
      </c>
      <c r="J4" s="8">
        <f>IF(COUNT(AQ4,AT4,BR4,BU4,CS4,CV4)&gt;0,LARGE((AQ4,AT4,BR4,BU4,CS4,CV4),1),0)</f>
        <v>56.779999999999994</v>
      </c>
      <c r="K4" s="8" t="str">
        <f>IF(J4="","",IF(OR(J4=CS4,J4=CV4),$CA$1,IF(OR(J4=BR4,J4=BU4),$AZ$1,IF(OR(J4=AQ4,J4=AT4),$Y$1,""))))</f>
        <v>2024 Elite Canada</v>
      </c>
      <c r="L4" s="8">
        <f>IF(COUNT(AQ4,AT4,BR4,BU4,CS4,CV4)&gt;1,LARGE((AQ4,AT4,BR4,BU4,CS4,CV4),2),0)</f>
        <v>55.980000000000004</v>
      </c>
      <c r="M4" s="8" t="str">
        <f>IF(L4="","",IF(OR(L4=CS4,L4=CV4),$CA$1,IF(OR(L4=BR4,L4=BU4),$AZ$1,IF(OR(L4=AQ4,L4=AT4),$Y$1,""))))</f>
        <v>2024 3rd Domestic Trial</v>
      </c>
      <c r="N4" s="8">
        <f>IF(COUNT(AQ4,AT4,BR4,BU4,CS4,CV4)&gt;2,LARGE((AQ4,AT4,BR4,BU4,CS4,CV4),3),0)</f>
        <v>55.18</v>
      </c>
      <c r="O4" s="8" t="str">
        <f>IF(N4="","",IF(OR(N4=CS4,N4=CV4),$CA$1,IF(OR(N4=BR4,N4=BU4),$AZ$1,IF(OR(N4=AQ4,N4=AT4),$Y$1,""))))</f>
        <v>2024 Nationals</v>
      </c>
      <c r="P4" s="8">
        <f>IF(MAX(AX4,BY4,CZ4)&gt;0,MAX(AX4,BY4,CZ4),0)</f>
        <v>56.23</v>
      </c>
      <c r="Q4" s="8" t="str">
        <f>IF(P4="","",IF(P4=CZ4,$CA$1,IF(P4=BY4,$AZ$1,IF(P4=AX4,$Y$1,""))))</f>
        <v>2024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2024 Olympic Games (Aug 2)</v>
      </c>
      <c r="T4" s="8">
        <f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,IF(TP4&gt;=$UC$20,TQ4,0),IF(TS4&gt;=$UC$20,TT4,0),IF(TW4&gt;=$UC$20,TX4,0),IF(TZ4&gt;=$UC$20,UA4,0),IF(UX4&gt;=$VK$20,UY4,0),IF(VA4&gt;=$VK$20,VB4,0),IF(VE4&gt;=$VK$20,VF4,0),IF(VH4&gt;=$VK$20,VI4,0),IF(WF4&gt;=$WS$20,WG4,0),IF(WI4&gt;=$WS$20,WJ4,0),IF(WM4&gt;=$WS$20,WN4,0),IF(WP4&gt;=$WS$20,WQ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,IF(TP4&gt;=$UC$20,TQ4,0),IF(TS4&gt;=$UC$20,TT4,0),IF(TW4&gt;=$UC$20,TX4,0),IF(TZ4&gt;=$UC$20,UA4,0),IF(UX4&gt;=$VK$20,UY4,0),IF(VA4&gt;=$VK$20,VB4,0),IF(VE4&gt;=$VK$20,VF4,0),IF(VH4&gt;=$VK$20,VI4,0),IF(WF4&gt;=$WS$20,WG4,0),IF(WI4&gt;=$WS$20,WJ4,0),IF(WM4&gt;=$WS$20,WN4,0),IF(WP4&gt;=$WS$20,WQ4,0)),0)</f>
        <v>15.61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World Cup POR (July 7)</v>
      </c>
      <c r="V4" s="8">
        <f>IF(MAX(DB4,DC4)&gt;0,MAX(DB4,DC4),"")</f>
        <v>1.1600000000000037</v>
      </c>
      <c r="W4" s="11" t="str">
        <f>IF(V4="","",IF(V4=DB4,"("&amp;DB$2&amp;")",IF(V4=DC4,"("&amp;DC$2&amp;")")))</f>
        <v>(Prelim)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2024 World Cup POR (July 7)</v>
      </c>
      <c r="Y4" s="22">
        <v>16.8</v>
      </c>
      <c r="Z4" s="22">
        <v>9.5</v>
      </c>
      <c r="AA4" s="22">
        <v>14</v>
      </c>
      <c r="AB4" s="22">
        <v>14.84</v>
      </c>
      <c r="AC4" s="22">
        <v>0.2</v>
      </c>
      <c r="AD4" s="22">
        <v>17.7</v>
      </c>
      <c r="AE4" s="22">
        <v>9.6</v>
      </c>
      <c r="AF4" s="22">
        <v>14.4</v>
      </c>
      <c r="AG4" s="22">
        <v>15.08</v>
      </c>
      <c r="AH4" s="22">
        <v>0</v>
      </c>
      <c r="AI4" s="22">
        <v>17.2</v>
      </c>
      <c r="AJ4" s="22">
        <v>9.6</v>
      </c>
      <c r="AK4" s="22">
        <v>14.4</v>
      </c>
      <c r="AL4" s="22">
        <v>15.03</v>
      </c>
      <c r="AM4" s="22">
        <v>0</v>
      </c>
      <c r="AN4" s="27"/>
      <c r="AO4" s="38">
        <f>IF(AA4&gt;0,AA4,"")</f>
        <v>14</v>
      </c>
      <c r="AP4" s="38">
        <f>IF(AB4&gt;0,AB4,"")</f>
        <v>14.84</v>
      </c>
      <c r="AQ4" s="40">
        <f>IF(SUM(Y4:AB4)-AC4&gt;0,SUM(Y4:AB4)-AC4,"")</f>
        <v>54.94</v>
      </c>
      <c r="AR4" s="40">
        <f>IF(AF4&gt;0,AF4,"")</f>
        <v>14.4</v>
      </c>
      <c r="AS4" s="40">
        <f>IF(AG4&gt;0,AG4,"")</f>
        <v>15.08</v>
      </c>
      <c r="AT4" s="40">
        <f>IF(SUM(AD4:AG4)-AH4&gt;0,SUM(AD4:AG4)-AH4,"")</f>
        <v>56.779999999999994</v>
      </c>
      <c r="AU4" s="40">
        <f>IF(AQ4="","",MAX(AQ4,AT4))</f>
        <v>56.779999999999994</v>
      </c>
      <c r="AV4" s="40">
        <f>IF(AK4&gt;0,AK4,"")</f>
        <v>14.4</v>
      </c>
      <c r="AW4" s="40">
        <f>IF(AL4&gt;0,AL4,"")</f>
        <v>15.03</v>
      </c>
      <c r="AX4" s="40">
        <f>IF(SUM(AI4:AL4)-AM4&gt;0,SUM(AI4:AL4)-AM4,"")</f>
        <v>56.23</v>
      </c>
      <c r="AY4" s="40">
        <f>IF(SUM(AU4,AX4)&gt;0,SUM(AU4,AX4),"")</f>
        <v>113.00999999999999</v>
      </c>
      <c r="AZ4" s="26">
        <v>16.7</v>
      </c>
      <c r="BA4" s="26">
        <v>8.6</v>
      </c>
      <c r="BB4" s="26">
        <v>14.4</v>
      </c>
      <c r="BC4" s="26">
        <v>15.1</v>
      </c>
      <c r="BD4" s="26">
        <v>0</v>
      </c>
      <c r="BE4" s="26">
        <v>16.600000000000001</v>
      </c>
      <c r="BF4" s="26">
        <v>9</v>
      </c>
      <c r="BG4" s="26">
        <v>14.4</v>
      </c>
      <c r="BH4" s="26">
        <v>15.18</v>
      </c>
      <c r="BI4" s="26">
        <v>0</v>
      </c>
      <c r="BJ4" s="26">
        <v>16.7</v>
      </c>
      <c r="BK4" s="26">
        <v>8.9</v>
      </c>
      <c r="BL4" s="26">
        <v>14.6</v>
      </c>
      <c r="BM4" s="26">
        <v>14.87</v>
      </c>
      <c r="BN4" s="26">
        <v>0</v>
      </c>
      <c r="BO4" s="28"/>
      <c r="BP4" s="39">
        <f>IF(BB4&gt;0,BB4,"")</f>
        <v>14.4</v>
      </c>
      <c r="BQ4" s="39">
        <f>IF(BC4&gt;0,BC4,"")</f>
        <v>15.1</v>
      </c>
      <c r="BR4" s="11">
        <f>IF(SUM(AZ4:BC4)-BD4&gt;0,SUM(AZ4:BC4)-BD4,"")</f>
        <v>54.8</v>
      </c>
      <c r="BS4" s="11">
        <f>IF(BG4&gt;0,BG4,"")</f>
        <v>14.4</v>
      </c>
      <c r="BT4" s="11">
        <f>IF(BH4&gt;0,BH4,"")</f>
        <v>15.18</v>
      </c>
      <c r="BU4" s="11">
        <f>IF(SUM(BE4:BH4)-BI4&gt;0,SUM(BE4:BH4)-BI4,"")</f>
        <v>55.18</v>
      </c>
      <c r="BV4" s="11">
        <f>IF(BR4="","",MAX(BR4,BU4))</f>
        <v>55.18</v>
      </c>
      <c r="BW4" s="11">
        <f>IF(BL4&gt;0,BL4,"")</f>
        <v>14.6</v>
      </c>
      <c r="BX4" s="11">
        <f>IF(BM4&gt;0,BM4,"")</f>
        <v>14.87</v>
      </c>
      <c r="BY4" s="11">
        <f>IF(SUM(BJ4:BM4)-BN4&gt;0,SUM(BJ4:BM4)-BN4,"")</f>
        <v>55.07</v>
      </c>
      <c r="BZ4" s="11">
        <f>IF(SUM(BV4,BY4)&gt;0,SUM(BV4,BY4),"")</f>
        <v>110.25</v>
      </c>
      <c r="CA4" s="22">
        <v>16.75</v>
      </c>
      <c r="CB4" s="22">
        <v>9.0500000000000007</v>
      </c>
      <c r="CC4" s="22">
        <v>14.2</v>
      </c>
      <c r="CD4" s="22">
        <v>14.969999999999999</v>
      </c>
      <c r="CE4" s="22">
        <v>0.1</v>
      </c>
      <c r="CF4" s="22">
        <v>17.149999999999999</v>
      </c>
      <c r="CG4" s="22">
        <v>9.3000000000000007</v>
      </c>
      <c r="CH4" s="22">
        <v>14.4</v>
      </c>
      <c r="CI4" s="22">
        <v>15.129999999999999</v>
      </c>
      <c r="CJ4" s="22">
        <v>0</v>
      </c>
      <c r="CK4" s="22">
        <v>16.95</v>
      </c>
      <c r="CL4" s="22">
        <v>9.25</v>
      </c>
      <c r="CM4" s="22">
        <v>14.5</v>
      </c>
      <c r="CN4" s="22">
        <v>14.95</v>
      </c>
      <c r="CO4" s="22">
        <v>0</v>
      </c>
      <c r="CP4" s="27" t="s">
        <v>53</v>
      </c>
      <c r="CQ4" s="38">
        <f>IF(CC4&gt;0,CC4,"")</f>
        <v>14.2</v>
      </c>
      <c r="CR4" s="38">
        <f>IF(CD4&gt;0,CD4,"")</f>
        <v>14.969999999999999</v>
      </c>
      <c r="CS4" s="40">
        <f>IF(SUM(CA4:CD4)-CE4&gt;0,SUM(CA4:CD4)-CE4,"")</f>
        <v>54.87</v>
      </c>
      <c r="CT4" s="40">
        <f>IF(CH4&gt;0,CH4,"")</f>
        <v>14.4</v>
      </c>
      <c r="CU4" s="40">
        <f>IF(CI4&gt;0,CI4,"")</f>
        <v>15.129999999999999</v>
      </c>
      <c r="CV4" s="40">
        <f>IF(SUM(CF4:CI4)-CJ4&gt;0,SUM(CF4:CI4)-CJ4,"")</f>
        <v>55.980000000000004</v>
      </c>
      <c r="CW4" s="40">
        <f>IF(CS4="","",MAX(CS4,CV4))</f>
        <v>55.980000000000004</v>
      </c>
      <c r="CX4" s="40">
        <f>IF(CM4&gt;0,CM4,"")</f>
        <v>14.5</v>
      </c>
      <c r="CY4" s="40">
        <f>IF(CN4&gt;0,CN4,"")</f>
        <v>14.95</v>
      </c>
      <c r="CZ4" s="40">
        <f>IF(SUM(CK4:CN4)-CO4&gt;0,SUM(CK4:CN4)-CO4,"")</f>
        <v>55.650000000000006</v>
      </c>
      <c r="DA4" s="40">
        <f>IF(SUM(CW4,CZ4)&gt;0,SUM(CW4,CZ4),"")</f>
        <v>111.63000000000001</v>
      </c>
      <c r="DB4" s="51">
        <f>IF(MAX(ED4,FL4,GT4,IB4,JJ4,KR4,LZ4,NH4,OP4,PX4,RF4,SN4,TV4,VD4,WWL4)-IF(N4="",0,N4)&gt;0.001,MAX(ED4,FL4,GT4,IB4,JJ4,KR4,LZ4,NH4,OP4,PX4,RF4,SN4,TV4,VD4,WL4)-IF(N4="",0,N4),"")</f>
        <v>1.1600000000000037</v>
      </c>
      <c r="DC4" s="51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15.2</v>
      </c>
      <c r="DE4" s="17">
        <v>9.8000000000000007</v>
      </c>
      <c r="DF4" s="17">
        <v>14.6</v>
      </c>
      <c r="DG4" s="17">
        <v>14.8</v>
      </c>
      <c r="DH4" s="17">
        <v>0</v>
      </c>
      <c r="DI4" s="17">
        <v>15</v>
      </c>
      <c r="DJ4" s="17">
        <v>8.9</v>
      </c>
      <c r="DK4" s="17">
        <v>15</v>
      </c>
      <c r="DL4" s="17">
        <v>14.94</v>
      </c>
      <c r="DM4" s="17">
        <v>0</v>
      </c>
      <c r="DN4" s="17">
        <v>15.1</v>
      </c>
      <c r="DO4" s="17">
        <v>9.6999999999999993</v>
      </c>
      <c r="DP4" s="17">
        <v>15</v>
      </c>
      <c r="DQ4" s="17">
        <v>14.86</v>
      </c>
      <c r="DR4" s="17">
        <v>0</v>
      </c>
      <c r="DS4" s="17">
        <v>3.2</v>
      </c>
      <c r="DT4" s="17">
        <v>1.8</v>
      </c>
      <c r="DU4" s="17">
        <v>3.2</v>
      </c>
      <c r="DV4" s="17">
        <v>3.24</v>
      </c>
      <c r="DW4" s="17">
        <v>0</v>
      </c>
      <c r="DX4" s="40">
        <f>IF(DF4&gt;0,DF4,"")</f>
        <v>14.6</v>
      </c>
      <c r="DY4" s="40">
        <f>IF(DG4&gt;0,DG4,"")</f>
        <v>14.8</v>
      </c>
      <c r="DZ4" s="40">
        <f>IF(SUM(DD4:DG4)-DH4&gt;0,SUM(DD4:DG4)-DH4,"")</f>
        <v>54.400000000000006</v>
      </c>
      <c r="EA4" s="40">
        <f>IF(DK4&gt;0,DK4,"")</f>
        <v>15</v>
      </c>
      <c r="EB4" s="40">
        <f>IF(DL4&gt;0,DL4,"")</f>
        <v>14.94</v>
      </c>
      <c r="EC4" s="40">
        <f>IF(SUM(DI4:DL4)-DM4&gt;0,SUM(DI4:DL4)-DM4,"")</f>
        <v>53.839999999999996</v>
      </c>
      <c r="ED4" s="40">
        <f>IF(MAX(DZ4,EC4)&gt;0,MAX(DZ4,EC4),"")</f>
        <v>54.400000000000006</v>
      </c>
      <c r="EE4" s="40">
        <f>IF(DP4&gt;0,DP4,"")</f>
        <v>15</v>
      </c>
      <c r="EF4" s="40">
        <f>IF(DQ4&gt;0,DQ4,"")</f>
        <v>14.86</v>
      </c>
      <c r="EG4" s="40">
        <f>IF(SUM(DN4:DQ4)-DR4&gt;0,SUM(DN4:DQ4)-DR4,"")</f>
        <v>54.66</v>
      </c>
      <c r="EH4" s="40">
        <f>IF(DU4&gt;0,DU4,"")</f>
        <v>3.2</v>
      </c>
      <c r="EI4" s="40">
        <f>IF(DV4&gt;0,DV4,"")</f>
        <v>3.24</v>
      </c>
      <c r="EJ4" s="40">
        <f>IF(SUM(DS4:DV4)-DW4&gt;0,SUM(DS4:DV4)-DW4,"")</f>
        <v>11.44</v>
      </c>
      <c r="EK4" s="40">
        <f>IF(SUM(ED4,EG4,EJ4)&gt;0,SUM(ED4,EG4,EJ4),"")</f>
        <v>120.5</v>
      </c>
      <c r="EL4" s="18">
        <v>8</v>
      </c>
      <c r="EM4" s="18">
        <v>4.2</v>
      </c>
      <c r="EN4" s="18">
        <v>5.9</v>
      </c>
      <c r="EO4" s="18">
        <v>7.62</v>
      </c>
      <c r="EP4" s="18">
        <v>0</v>
      </c>
      <c r="EQ4" s="18">
        <v>15.6</v>
      </c>
      <c r="ER4" s="18">
        <v>9.1999999999999993</v>
      </c>
      <c r="ES4" s="18">
        <v>13</v>
      </c>
      <c r="ET4" s="18">
        <v>14.88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5.9</v>
      </c>
      <c r="FG4" s="11">
        <f>IF(EO4&gt;0,EO4,"")</f>
        <v>7.62</v>
      </c>
      <c r="FH4" s="11">
        <f>IF(SUM(EL4:EO4)-EP4&gt;0,SUM(EL4:EO4)-EP4,"")</f>
        <v>25.720000000000002</v>
      </c>
      <c r="FI4" s="11">
        <f>IF(ES4&gt;0,ES4,"")</f>
        <v>13</v>
      </c>
      <c r="FJ4" s="11">
        <f>IF(ET4&gt;0,ET4,"")</f>
        <v>14.88</v>
      </c>
      <c r="FK4" s="11">
        <f>IF(SUM(EQ4:ET4)-EU4&gt;0,SUM(EQ4:ET4)-EU4,"")</f>
        <v>52.68</v>
      </c>
      <c r="FL4" s="11">
        <f>IF(MAX(FH4,FK4)&gt;0,MAX(FH4,FK4),"")</f>
        <v>52.68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52.68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>
        <v>15.8</v>
      </c>
      <c r="MI4" s="18">
        <v>9.1</v>
      </c>
      <c r="MJ4" s="18">
        <v>14.8</v>
      </c>
      <c r="MK4" s="18">
        <v>15.04</v>
      </c>
      <c r="ML4" s="18">
        <v>0</v>
      </c>
      <c r="MM4" s="18">
        <v>16.7</v>
      </c>
      <c r="MN4" s="18">
        <v>9.6999999999999993</v>
      </c>
      <c r="MO4" s="18">
        <v>14.6</v>
      </c>
      <c r="MP4" s="18">
        <v>15.34</v>
      </c>
      <c r="MQ4" s="18">
        <v>0</v>
      </c>
      <c r="MR4" s="18">
        <v>16.2</v>
      </c>
      <c r="MS4" s="18">
        <v>9.6999999999999993</v>
      </c>
      <c r="MT4" s="18">
        <v>15</v>
      </c>
      <c r="MU4" s="18">
        <v>15.15</v>
      </c>
      <c r="MV4" s="18">
        <v>0</v>
      </c>
      <c r="MW4" s="18">
        <v>16.399999999999999</v>
      </c>
      <c r="MX4" s="18">
        <v>9.1</v>
      </c>
      <c r="MY4" s="18">
        <v>14.4</v>
      </c>
      <c r="MZ4" s="18">
        <v>15.61</v>
      </c>
      <c r="NA4" s="18">
        <v>0</v>
      </c>
      <c r="NB4" s="11">
        <f>IF(MJ4&gt;0,MJ4,"")</f>
        <v>14.8</v>
      </c>
      <c r="NC4" s="11">
        <f>IF(MK4&gt;0,MK4,"")</f>
        <v>15.04</v>
      </c>
      <c r="ND4" s="11">
        <f>IF(SUM(MH4:MK4)-ML4&gt;0,SUM(MH4:MK4)-ML4,"")</f>
        <v>54.74</v>
      </c>
      <c r="NE4" s="11">
        <f>IF(MO4&gt;0,MO4,"")</f>
        <v>14.6</v>
      </c>
      <c r="NF4" s="11">
        <f>IF(MP4&gt;0,MP4,"")</f>
        <v>15.34</v>
      </c>
      <c r="NG4" s="11">
        <f>IF(SUM(MM4:MP4)-MQ4&gt;0,SUM(MM4:MP4)-MQ4,"")</f>
        <v>56.34</v>
      </c>
      <c r="NH4" s="11">
        <f>IF(MAX(ND4,NG4)&gt;0,MAX(ND4,NG4),"")</f>
        <v>56.34</v>
      </c>
      <c r="NI4" s="11">
        <f>IF(MT4&gt;0,MT4,"")</f>
        <v>15</v>
      </c>
      <c r="NJ4" s="11">
        <f>IF(MU4&gt;0,MU4,"")</f>
        <v>15.15</v>
      </c>
      <c r="NK4" s="11">
        <f>IF(SUM(MR4:MU4)-MV4&gt;0,SUM(MR4:MU4)-MV4,"")</f>
        <v>56.05</v>
      </c>
      <c r="NL4" s="11">
        <f>IF(MY4&gt;0,MY4,"")</f>
        <v>14.4</v>
      </c>
      <c r="NM4" s="11">
        <f>IF(MZ4&gt;0,MZ4,"")</f>
        <v>15.61</v>
      </c>
      <c r="NN4" s="11">
        <f>IF(SUM(MW4:MZ4)-NA4&gt;0,SUM(MW4:MZ4)-NA4,"")</f>
        <v>55.51</v>
      </c>
      <c r="NO4" s="11">
        <f>IF(SUM(NH4,NK4,NN4)&gt;0,SUM(NH4,NK4,NN4),"")</f>
        <v>167.9</v>
      </c>
      <c r="NP4" s="17">
        <v>15.6</v>
      </c>
      <c r="NQ4" s="17">
        <v>9.6</v>
      </c>
      <c r="NR4" s="17">
        <v>14.4</v>
      </c>
      <c r="NS4" s="17">
        <v>15.04</v>
      </c>
      <c r="NT4" s="17">
        <v>0</v>
      </c>
      <c r="NU4" s="17">
        <v>14.8</v>
      </c>
      <c r="NV4" s="17">
        <v>9.1999999999999993</v>
      </c>
      <c r="NW4" s="17">
        <v>14.4</v>
      </c>
      <c r="NX4" s="17">
        <v>14.96</v>
      </c>
      <c r="NY4" s="17">
        <v>0.2</v>
      </c>
      <c r="NZ4" s="17"/>
      <c r="OA4" s="17"/>
      <c r="OB4" s="17"/>
      <c r="OC4" s="17"/>
      <c r="OD4" s="17"/>
      <c r="OE4" s="17">
        <v>15.6</v>
      </c>
      <c r="OF4" s="17">
        <v>9.8000000000000007</v>
      </c>
      <c r="OG4" s="17">
        <v>15</v>
      </c>
      <c r="OH4" s="17">
        <v>15.25</v>
      </c>
      <c r="OI4" s="17">
        <v>0</v>
      </c>
      <c r="OJ4" s="40">
        <f>IF(NR4&gt;0,NR4,"")</f>
        <v>14.4</v>
      </c>
      <c r="OK4" s="40">
        <f>IF(NS4&gt;0,NS4,"")</f>
        <v>15.04</v>
      </c>
      <c r="OL4" s="40">
        <f>IF(SUM(NP4:NS4)-NT4&gt;0,SUM(NP4:NS4)-NT4,"")</f>
        <v>54.64</v>
      </c>
      <c r="OM4" s="40">
        <f>IF(NW4&gt;0,NW4,"")</f>
        <v>14.4</v>
      </c>
      <c r="ON4" s="40">
        <f>IF(NX4&gt;0,NX4,"")</f>
        <v>14.96</v>
      </c>
      <c r="OO4" s="40">
        <f>IF(SUM(NU4:NX4)-NY4&gt;0,SUM(NU4:NX4)-NY4,"")</f>
        <v>53.16</v>
      </c>
      <c r="OP4" s="40">
        <f>IF(MAX(OL4,OO4)&gt;0,MAX(OL4,OO4),"")</f>
        <v>54.64</v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>
        <f>IF(OG4&gt;0,OG4,"")</f>
        <v>15</v>
      </c>
      <c r="OU4" s="40">
        <f>IF(OH4&gt;0,OH4,"")</f>
        <v>15.25</v>
      </c>
      <c r="OV4" s="40">
        <f>IF(SUM(OE4:OH4)-OI4&gt;0,SUM(OE4:OH4)-OI4,"")</f>
        <v>55.65</v>
      </c>
      <c r="OW4" s="40">
        <f>IF(SUM(OP4,OS4,OV4)&gt;0,SUM(OP4,OS4,OV4),"")</f>
        <v>110.28999999999999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16.75</v>
      </c>
      <c r="WU4" s="26">
        <f>IF($CP4="P",CB4,(CB4+BA4)/2)</f>
        <v>9.0500000000000007</v>
      </c>
      <c r="WV4" s="26">
        <f>IF($CP4="P",CC4,(CC4+BB4)/2)</f>
        <v>14.2</v>
      </c>
      <c r="WW4" s="26">
        <f>IF($CP4="P",CD4,(CD4+BC4)/2)</f>
        <v>14.969999999999999</v>
      </c>
      <c r="WX4" s="26">
        <f>IF($CP4="P",CE4,(CE4+BD4)/2)</f>
        <v>0.1</v>
      </c>
      <c r="WY4" s="26">
        <f>IF($CP4="P",CF4,(CF4+BE4)/2)</f>
        <v>17.149999999999999</v>
      </c>
      <c r="WZ4" s="26">
        <f>IF($CP4="P",CG4,(CG4+BF4)/2)</f>
        <v>9.3000000000000007</v>
      </c>
      <c r="XA4" s="26">
        <f>IF($CP4="P",CH4,(CH4+BG4)/2)</f>
        <v>14.4</v>
      </c>
      <c r="XB4" s="26">
        <f>IF($CP4="P",CI4,(CI4+BH4)/2)</f>
        <v>15.129999999999999</v>
      </c>
      <c r="XC4" s="26">
        <f>IF($CP4="P",CJ4,(CJ4+BI4)/2)</f>
        <v>0</v>
      </c>
      <c r="XD4" s="26">
        <f>IF($CP4="P",CK4,(CK4+BJ4)/2)</f>
        <v>16.95</v>
      </c>
      <c r="XE4" s="26">
        <f>IF($CP4="P",CL4,(CL4+BK4)/2)</f>
        <v>9.25</v>
      </c>
      <c r="XF4" s="26">
        <f>IF($CP4="P",CM4,(CM4+BL4)/2)</f>
        <v>14.5</v>
      </c>
      <c r="XG4" s="26">
        <f>IF($CP4="P",CN4,(CN4+BM4)/2)</f>
        <v>14.95</v>
      </c>
      <c r="XH4" s="26">
        <f>IF($CP4="P",CO4,(CO4+BN4)/2)</f>
        <v>0</v>
      </c>
      <c r="XI4" s="28" t="s">
        <v>53</v>
      </c>
      <c r="XJ4" s="11">
        <f>IF(WV4&gt;0,WV4,"")</f>
        <v>14.2</v>
      </c>
      <c r="XK4" s="11">
        <f>IF(WW4&gt;0,WW4,"")</f>
        <v>14.969999999999999</v>
      </c>
      <c r="XL4" s="11">
        <f>IF(SUM(WT4:WW4)-WX4&gt;0,SUM(WT4:WW4)-WX4,"")</f>
        <v>54.87</v>
      </c>
      <c r="XM4" s="11">
        <f>IF(XA4&gt;0,XA4,"")</f>
        <v>14.4</v>
      </c>
      <c r="XN4" s="11">
        <f>IF(XB4&gt;0,XB4,"")</f>
        <v>15.129999999999999</v>
      </c>
      <c r="XO4" s="11">
        <f>IF(SUM(WY4:XB4)-XC4&gt;0,SUM(WY4:XB4)-XC4,"")</f>
        <v>55.980000000000004</v>
      </c>
      <c r="XP4" s="11">
        <f>IF(MAX(XL4,XO4)&gt;0,MAX(XL4,XO4),"")</f>
        <v>55.980000000000004</v>
      </c>
      <c r="XQ4" s="11">
        <f>IF(XF4&gt;0,XF4,"")</f>
        <v>14.5</v>
      </c>
      <c r="XR4" s="11">
        <f>IF(XG4&gt;0,XG4,"")</f>
        <v>14.95</v>
      </c>
      <c r="XS4" s="11">
        <f>IF(SUM(XD4:XG4)-XH4&gt;0,SUM(XD4:XG4)-XH4,"")</f>
        <v>55.650000000000006</v>
      </c>
      <c r="XT4" s="11">
        <f>IF(SUM(XP4,XS4)&gt;0,SUM(XP4,XS4),"")</f>
        <v>111.63000000000001</v>
      </c>
    </row>
    <row r="5" spans="1:644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26</v>
      </c>
      <c r="C5" s="4" t="s">
        <v>3</v>
      </c>
      <c r="D5" s="4">
        <v>1998</v>
      </c>
      <c r="E5" s="9">
        <f>SUM(J5:V5)+SUM(J5:T5)*0.0000001+SUM(J5)*0.0000000000001</f>
        <v>245.50502455050542</v>
      </c>
      <c r="F5" s="3" t="str">
        <f>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,AND(TP5&gt;=UC$20,TP5&lt;&gt;"",TR5&gt;=UC$24,TR5&lt;&gt;""),AND(TS5&gt;=UC$20,TS5&lt;&gt;"",TU5&gt;=UC$24,TU5&lt;&gt;""),AND(TW5&gt;=UC$20,TW5&lt;&gt;"",TY5&gt;=UC$24,TYY5&lt;&gt;""),AND(TZ5&gt;=UC$20,TZ5&lt;&gt;"",UB5&gt;=UC$24,UB5&lt;&gt;""),AND(UX5&gt;=VK$20,UX5&lt;&gt;"",UZ5&gt;=VK$24,UZ5&lt;&gt;""),AND(VA5&gt;=VK$20,VA5&lt;&gt;"",VC5&gt;=VK$24,VC5&lt;&gt;""),AND(VE5&gt;=VK$20,VE5&lt;&gt;"",VG5&gt;=VK$24,VG5&lt;&gt;""),AND(VH5&gt;=VK$20,VH5&lt;&gt;"",VJ5&gt;=VK$24,VJ5&lt;&gt;""),AND(WF5&gt;=WS$20,WF5&lt;&gt;"",WH5&gt;=WS$24,WH5&lt;&gt;""),AND(WI5&gt;=WS$20,WI5&lt;&gt;"",WK5&gt;=WS$24,WK5&lt;&gt;""),AND(WM5&gt;=WS$20,WM5&lt;&gt;"",WO5&gt;=WS$24,WO5&lt;&gt;""),AND(WP5&gt;=WS$20,WP5&lt;&gt;"",WR5&gt;=WS$24,WR5&lt;&gt;"")),"P","")</f>
        <v>P</v>
      </c>
      <c r="G5" s="3" t="str">
        <f>IF(OR(AND(AQ5&gt;=AY$24,AQ5&lt;&gt;"",AN5=""),AND(AT5&gt;=AY$24,AT5&lt;&gt;"",AN5=""),AND(AX5&gt;=AY$24,AX5&lt;&gt;"",AN5=""),AND(BR5&gt;=BZ$24,BR5&lt;&gt;"",BO5=""),AND(BU5&gt;=BZ$24,BU5&lt;&gt;"",BO5=""),AND(BY5&gt;=BZ$24,BY5&lt;&gt;"",BO5=""),AND(CS5&gt;=DA$24,CS5&lt;&gt;"",CP5=""),AND(CV5&gt;=DA$24,CV5&lt;&gt;"",CP5=""),AND(CZ5&gt;=DA$24,CZ5&lt;&gt;"",CP5=""),AND(DZ5&gt;=EK$24,DZ5&lt;&gt;""),AND(EC5&gt;=EK$24,EC5&lt;&gt;""),AND(EG5&gt;=EK$24,EG5&lt;&gt;""),AND(EJ5&gt;=EK$24,EJ5&lt;&gt;""),AND(FH5&gt;=FS$24,FH5&lt;&gt;""),AND(FK5&gt;=FS$24,FK5&lt;&gt;""),AND(FO5&gt;=FS$24,FO5&lt;&gt;""),AND(FR5&gt;=FS$24,FR5&lt;&gt;""),AND(GP5&gt;=HA$24,GP5&lt;&gt;""),AND(GS5&gt;=HA$24,GS5&lt;&gt;""),AND(GW5&gt;=HA$24,GW5&lt;&gt;""),AND(GZ5&gt;=HA$24,GZ5&lt;&gt;""),AND(HX5&gt;=II$24,HX5&lt;&gt;""),AND(IA5&gt;=II$24,IA5&lt;&gt;""),AND(IE5&gt;=II$24,IE5&lt;&gt;""),AND(IH5&gt;=II$24,IH5&lt;&gt;""),AND(JF5&gt;=JQ$24,JF5&lt;&gt;""),AND(JI5&gt;=JQ$24,JI5&lt;&gt;""),AND(JM5&gt;=JQ$24,JM5&lt;&gt;""),AND(JP5&gt;=JQ$24,JP5&lt;&gt;""),AND(KN5&gt;=KY$24,KN5&lt;&gt;""),AND(KQ5&gt;=KY$24,KQ5&lt;&gt;""),AND(KU5&gt;=KY$24,KU5&lt;&gt;""),AND(KX5&gt;=KY$24,KX5&lt;&gt;""),AND(LV5&gt;=MG$24,LV5&lt;&gt;""),AND(LY5&gt;=MG$24,LY5&lt;&gt;""),AND(MC5&gt;=MG$24,MC5&lt;&gt;""),AND(MF5&gt;=MG$24,MF5&lt;&gt;""),AND(ND5&gt;=NO$24,ND5&lt;&gt;""),AND(NG5&gt;=NO$24,NG5&lt;&gt;""),AND(NK5&gt;=NO$24,NK5&lt;&gt;""),AND(NN5&gt;=NO$24,NN5&lt;&gt;""),AND(OL5&gt;=OW$24,OL5&lt;&gt;""),AND(OO5&gt;=OW$24,OO5&lt;&gt;""),AND(OS5&gt;=OW$24,OS5&lt;&gt;""),AND(OV5&gt;=OW$24,OV5&lt;&gt;""),AND(PT5&gt;=QE$24,PT5&lt;&gt;""),AND(PW5&gt;=QE$24,PW5&lt;&gt;""),AND(QA5&gt;=QE$24,QA5&lt;&gt;""),AND(QD5&gt;=QE$24,QD5&lt;&gt;""),AND(RB5&gt;=RM$24,RB5&lt;&gt;""),AND(RE5&gt;=RM$24,RE5&lt;&gt;""),AND(RI5&gt;=RM$24,RI5&lt;&gt;""),AND(RL5&gt;=RM$24,RL5&lt;&gt;""),AND(SJ5&gt;=SU$24,SJ5&lt;&gt;""),AND(SM5&gt;=SU$24,SM5&lt;&gt;""),AND(SQ5&gt;=SU$24,SQ5&lt;&gt;""),AND(ST5&gt;=SU$24,ST5&lt;&gt;""),AND(TR5&gt;=UC$24,TR5&lt;&gt;""),AND(TU5&gt;=UC$24,TU5&lt;&gt;""),AND(TY5&gt;=UC$24,TYY5&lt;&gt;""),AND(UB5&gt;=UC$24,UB5&lt;&gt;""),AND(UZ5&gt;=VK$24,UZ5&lt;&gt;""),AND(VC5&gt;=VK$24,VC5&lt;&gt;""),AND(VG5&gt;=VK$24,VG5&lt;&gt;""),AND(VJ5&gt;=VK$24,VJ5&lt;&gt;""),AND(WH5&gt;=WS$24,WH5&lt;&gt;""),AND(WK5&gt;=WS$24,WK5&lt;&gt;""),AND(WO5&gt;=WS$24,WO5&lt;&gt;""),AND(WR5&gt;=WS$24,WR5&lt;&gt;"")),"P","")</f>
        <v>P</v>
      </c>
      <c r="H5" s="36" t="str">
        <f>IF(AND(G5="P",F5=""),"No DD",IF(OR(AND(AO5&gt;=AY$23,AO5&lt;&gt;"",AQ5&gt;=AY$27,AQ5&lt;&gt;"",AN5=""),AND(AR5&gt;=AY$23,AR5&lt;&gt;"",AT5&gt;=AY$27,AT5&lt;&gt;"",AN5=""),AND(AV5&gt;=AY$23,AV5&lt;&gt;"",AX5&gt;=AY$27,AX5&lt;&gt;"",AN5=""),AND(BP5&gt;=BZ$23,BP5&lt;&gt;"",BR5&gt;=BZ$27,BR5&lt;&gt;"",BO5=""),AND(BS5&gt;=BZ$23,BS5&lt;&gt;"",BU5&gt;=BZ$27,BU5&lt;&gt;"",BO5=""),AND(BW5&gt;=BZ$23,BW5&lt;&gt;"",BY5&gt;=BZ$27,BY5&lt;&gt;"",BO5=""),AND(CQ5&gt;=DA$23,CQ5&lt;&gt;"",CS5&gt;=DA$27,CS5&lt;&gt;"",CP5=""),AND(CT5&gt;=DA$23,CT5&lt;&gt;"",CV5&gt;=DA$27,CV5&lt;&gt;"",CP5=""),AND(CX5&gt;=DA$23,CX5&lt;&gt;"",CZ5&gt;=DA$27,CZ5&lt;&gt;"",CP5=""),AND(DX5&gt;=EK$23,DX5&lt;&gt;"",DZ5&gt;=EK$27,DZ5&lt;&gt;""),AND(EA5&gt;=EK$23,EA5&lt;&gt;"",EC5&gt;=EK$27,EC5&lt;&gt;""),AND(EE5&gt;=EK$23,EE5&lt;&gt;"",EG5&gt;=EK$27,EG5&lt;&gt;""),AND(EH5&gt;=EK$23,EH5&lt;&gt;"",EJ5&gt;=EK$27,EJ5&lt;&gt;""),AND(FF5&gt;=FS$23,FF5&lt;&gt;"",FH5&gt;=FS$27,FH5&lt;&gt;""),AND(FI5&gt;=FS$23,FI5&lt;&gt;"",FK5&gt;=FS$27,FK5&lt;&gt;""),AND(FM5&gt;=FS$23,FM5&lt;&gt;"",FO5&gt;=FS$27,FO5&lt;&gt;""),AND(FP5&gt;=FS$23,FP5&lt;&gt;"",FR5&gt;=FS$27,FR5&lt;&gt;""),AND(GN5&gt;=HA$23,GN5&lt;&gt;"",GP5&gt;=HA$27,GP5&lt;&gt;""),AND(GQ5&gt;=HA$23,GQ5&lt;&gt;"",GS5&gt;=HA$27,GS5&lt;&gt;""),AND(GU5&gt;=HA$23,GU5&lt;&gt;"",GW5&gt;=HA$27,GW5&lt;&gt;""),AND(GX5&gt;=HA$23,GX5&lt;&gt;"",GZ5&gt;=HA$27,GZ5&lt;&gt;""),AND(HV5&gt;=II$23,HV5&lt;&gt;"",HX5&gt;=II$27,HX5&lt;&gt;""),AND(HY5&gt;=II$23,HY5&lt;&gt;"",IA5&gt;=II$27,IA5&lt;&gt;""),AND(IC5&gt;=II$23,IC5&lt;&gt;"",IE5&gt;=II$27,IE5&lt;&gt;""),AND(IF5&gt;=II$23,IF5&lt;&gt;"",IH5&gt;=II$27,IH5&lt;&gt;""),AND(JD5&gt;=JQ$23,JD5&lt;&gt;"",JF5&gt;=JQ$27,JF5&lt;&gt;""),AND(JG5&gt;=JQ$23,JG5&lt;&gt;"",JI5&gt;=JQ$27,JI5&lt;&gt;""),AND(JK5&gt;=JQ$23,JK5&lt;&gt;"",JM5&gt;=JQ$27,JM5&lt;&gt;""),AND(JN5&gt;=JQ$23,JN5&lt;&gt;"",JP5&gt;=JQ$27,JP5&lt;&gt;""),AND(KL5&gt;=KY$23,KL5&lt;&gt;"",KN5&gt;=KY$27,KN5&lt;&gt;""),AND(KO5&gt;=KY$23,KO5&lt;&gt;"",KQ5&gt;=KY$27,KQ5&lt;&gt;""),AND(KS5&gt;=KY$23,KS5&lt;&gt;"",KU5&gt;=KY$27,KU5&lt;&gt;""),AND(KV5&gt;=KY$23,KV5&lt;&gt;"",KX5&gt;=KY$27,KX5&lt;&gt;""),AND(LT5&gt;=MG$23,LT5&lt;&gt;"",LV5&gt;=MG$27,LV5&lt;&gt;""),AND(LW5&gt;=MG$23,LW5&lt;&gt;"",LY5&gt;=MG$27,LY5&lt;&gt;""),AND(MA5&gt;=MG$23,MA5&lt;&gt;"",MC5&gt;=MG$27,MC5&lt;&gt;""),AND(MD5&gt;=MG$23,MD5&lt;&gt;"",MF5&gt;=MG$27,MF5&lt;&gt;""),AND(NB5&gt;=NO$23,NB5&lt;&gt;"",ND5&gt;=NO$27,ND5&lt;&gt;""),AND(NE5&gt;=NO$23,NE5&lt;&gt;"",NG5&gt;=NO$27,NG5&lt;&gt;""),AND(NI5&gt;=NO$23,NI5&lt;&gt;"",NK5&gt;=NO$27,NK5&lt;&gt;""),AND(NL5&gt;=NO$23,NL5&lt;&gt;"",NN5&gt;=NO$27,NN5&lt;&gt;""),AND(OJ5&gt;=OW$23,OJ5&lt;&gt;"",OL5&gt;=OW$27,OL5&lt;&gt;""),AND(OM5&gt;=OW$23,OM5&lt;&gt;"",OO5&gt;=OW$27,OO5&lt;&gt;""),AND(OQ5&gt;=OW$23,OQ5&lt;&gt;"",OS5&gt;=OW$27,OS5&lt;&gt;""),AND(OT5&gt;=OW$23,OT5&lt;&gt;"",OV5&gt;=OW$27,OV5&lt;&gt;""),AND(PR5&gt;=QE$23,PR5&lt;&gt;"",PT5&gt;=QE$27,PT5&lt;&gt;""),AND(PU5&gt;=QE$23,PU5&lt;&gt;"",PW5&gt;=QE$27,PW5&lt;&gt;""),AND(PY5&gt;=QE$23,PY5&lt;&gt;"",QA5&gt;=QE$27,QA5&lt;&gt;""),AND(QB5&gt;=QE$23,QB5&lt;&gt;"",QD5&gt;=QE$27,QD5&lt;&gt;""),AND(QZ5&gt;=RM$23,QZ5&lt;&gt;"",RB5&gt;=RM$27,RB5&lt;&gt;""),AND(RC5&gt;=RM$23,RC5&lt;&gt;"",RE5&gt;=RM$27,RE5&lt;&gt;""),AND(RG5&gt;=RM$23,RG5&lt;&gt;"",RI5&gt;=RM$27,RI5&lt;&gt;""),AND(RJ5&gt;=RM$23,RJ5&lt;&gt;"",RL5&gt;=RM$27,RL5&lt;&gt;""),AND(SH5&gt;=SU$23,SH5&lt;&gt;"",SJ5&gt;=SU$27,SJ5&lt;&gt;""),AND(SK5&gt;=SU$23,SK5&lt;&gt;"",SM5&gt;=SU$27,SM5&lt;&gt;""),AND(SO5&gt;=SU$23,SO5&lt;&gt;"",SQ5&gt;=SU$27,SQ5&lt;&gt;""),AND(SR5&gt;=SU$23,SR5&lt;&gt;"",ST5&gt;=SU$27,ST5&lt;&gt;""),AND(TP5&gt;=UC$23,TP5&lt;&gt;"",TR5&gt;=UC$27,TR5&lt;&gt;""),AND(TS5&gt;=UC$23,TS5&lt;&gt;"",TU5&gt;=UC$27,TU5&lt;&gt;""),AND(TW5&gt;=UC$23,TW5&lt;&gt;"",TY5&gt;=UC$347,TYY5&lt;&gt;""),AND(TZ5&gt;=UC$23,TZ5&lt;&gt;"",UB5&gt;=UC$27,UB5&lt;&gt;""),AND(UX5&gt;=VK$23,UX5&lt;&gt;"",UZ5&gt;=VK$27,UZ5&lt;&gt;""),AND(VA5&gt;=VK$23,VA5&lt;&gt;"",VC5&gt;=VK$27,VC5&lt;&gt;""),AND(VE5&gt;=VK$23,VE5&lt;&gt;"",VG5&gt;=VK$27,VG5&lt;&gt;""),AND(VH5&gt;=VK$23,VH5&lt;&gt;"",VJ5&gt;=VK$27,VJ5&lt;&gt;""),AND(WF5&gt;=WS$23,WF5&lt;&gt;"",WH5&gt;=WS$27,WH5&lt;&gt;""),AND(WI5&gt;=WS$23,WI5&lt;&gt;"",WK5&gt;=WS$27,WK5&lt;&gt;""),AND(WM5&gt;=WS$23,WM5&lt;&gt;"",WO5&gt;=WS$27,WO5&lt;&gt;""),AND(WP5&gt;=WS$23,WP5&lt;&gt;"",WR5&gt;=WS$27,WR5&lt;&gt;"")),"Merit",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,AND(TP5&gt;=UC$22,TP5&lt;&gt;"",TR5&gt;=UC$26,TR5&lt;&gt;""),AND(TS5&gt;=UC$22,TS5&lt;&gt;"",TU5&gt;=UC$26,TU5&lt;&gt;""),AND(TW5&gt;=UC$22,TW5&lt;&gt;"",TY5&gt;=UC$26,TYY5&lt;&gt;""),AND(TZ5&gt;=UC$22,TZ5&lt;&gt;"",UB5&gt;=UC$26,UB5&lt;&gt;""),AND(UX5&gt;=VK$22,UX5&lt;&gt;"",UZ5&gt;=VK$26,UZ5&lt;&gt;""),AND(VA5&gt;=VK$22,VA5&lt;&gt;"",VC5&gt;=VK$26,VC5&lt;&gt;""),AND(VE5&gt;=VK$22,VE5&lt;&gt;"",VG5&gt;=VK$26,VG5&lt;&gt;""),AND(VH5&gt;=VK$22,VH5&lt;&gt;"",VJ5&gt;=VK$26,VJ5&lt;&gt;""),AND(WF5&gt;=WS$22,WF5&lt;&gt;"",WH5&gt;=WS$26,WH5&lt;&gt;""),AND(WI5&gt;=WS$22,WI5&lt;&gt;"",WK5&gt;=WS$26,WK5&lt;&gt;""),AND(WM5&gt;=WS$22,WM5&lt;&gt;"",WO5&gt;=WS$26,WO5&lt;&gt;""),AND(WP5&gt;=WS$22,WP5&lt;&gt;"",WR5&gt;=WS$26,WR5&lt;&gt;"")),"Excellence",IF(I5="P","Worlds Team",IF(F5="P","National Team","")))))</f>
        <v>Merit</v>
      </c>
      <c r="I5" s="3" t="str">
        <f>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,AND(TP5&gt;=UC$21,TP5&lt;&gt;"",TR5&gt;=UC$25,TR5&lt;&gt;""),AND(TS5&gt;=UC$21,TS5&lt;&gt;"",TU5&gt;=UC$25,TU5&lt;&gt;""),AND(TW5&gt;=UC$21,TW5&lt;&gt;"",TY5&gt;=UC$25,TYY5&lt;&gt;""),AND(TZ5&gt;=UC$21,TZ5&lt;&gt;"",UB5&gt;=UC$25,UB5&lt;&gt;""),AND(UX5&gt;=VK$21,UX5&lt;&gt;"",UZ5&gt;=VK$25,UZ5&lt;&gt;""),AND(VA5&gt;=VK$21,VA5&lt;&gt;"",VC5&gt;=VK$25,VC5&lt;&gt;""),AND(VE5&gt;=VK$21,VE5&lt;&gt;"",VG5&gt;=VK$25,VG5&lt;&gt;""),AND(VH5&gt;=VK$21,VH5&lt;&gt;"",VJ5&gt;=VK$25,VJ5&lt;&gt;""),AND(WF5&gt;=WS$21,WF5&lt;&gt;"",WH5&gt;=WS$25,WH5&lt;&gt;""),AND(WI5&gt;=WS$21,WI5&lt;&gt;"",WK5&gt;=WS$25,WK5&lt;&gt;""),AND(WM5&gt;=WS$21,WM5&lt;&gt;"",WO5&gt;=WS$25,WO5&lt;&gt;""),AND(WP5&gt;=WS$21,WP5&lt;&gt;"",WR5&gt;=WS$25,WR5&lt;&gt;"")),"P","")</f>
        <v>P</v>
      </c>
      <c r="J5" s="8">
        <f>IF(COUNT(AQ5,AT5,BR5,BU5,CS5,CV5)&gt;0,LARGE((AQ5,AT5,BR5,BU5,CS5,CV5),1),0)</f>
        <v>54.37</v>
      </c>
      <c r="K5" s="8" t="str">
        <f>IF(J5="","",IF(OR(J5=CS5,J5=CV5),$CA$1,IF(OR(J5=BR5,J5=BU5),$AZ$1,IF(OR(J5=AQ5,J5=AT5),$Y$1,""))))</f>
        <v>2024 Elite Canada</v>
      </c>
      <c r="L5" s="8">
        <f>IF(COUNT(AQ5,AT5,BR5,BU5,CS5,CV5)&gt;1,LARGE((AQ5,AT5,BR5,BU5,CS5,CV5),2),0)</f>
        <v>53.745000000000005</v>
      </c>
      <c r="M5" s="8" t="str">
        <f>IF(L5="","",IF(OR(L5=CS5,L5=CV5),$CA$1,IF(OR(L5=BR5,L5=BU5),$AZ$1,IF(OR(L5=AQ5,L5=AT5),$Y$1,""))))</f>
        <v>2024 3rd Domestic Trial</v>
      </c>
      <c r="N5" s="8">
        <f>IF(COUNT(AQ5,AT5,BR5,BU5,CS5,CV5)&gt;2,LARGE((AQ5,AT5,BR5,BU5,CS5,CV5),3),0)</f>
        <v>53.61</v>
      </c>
      <c r="O5" s="8" t="str">
        <f>IF(N5="","",IF(OR(N5=CS5,N5=CV5),$CA$1,IF(OR(N5=BR5,N5=BU5),$AZ$1,IF(OR(N5=AQ5,N5=AT5),$Y$1,""))))</f>
        <v>2024 Elite Canada</v>
      </c>
      <c r="P5" s="8">
        <f>IF(MAX(AX5,BY5,CZ5)&gt;0,MAX(AX5,BY5,CZ5),0)</f>
        <v>54.57</v>
      </c>
      <c r="Q5" s="8" t="str">
        <f>IF(P5="","",IF(P5=CZ5,$CA$1,IF(P5=BY5,$AZ$1,IF(P5=AX5,$Y$1,""))))</f>
        <v>2024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14.2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2024 Elite Canada</v>
      </c>
      <c r="T5" s="8">
        <f>IF(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,IF(TP5&gt;=$UC$20,TQ5,0),IF(TS5&gt;=$UC$20,TT5,0),IF(TW5&gt;=$UC$20,TX5,0),IF(TZ5&gt;=$UC$20,UA5,0),IF(UX5&gt;=$VK$20,UY5,0),IF(VA5&gt;=$VK$20,VB5,0),IF(VE5&gt;=$VK$20,VF5,0),IF(VH5&gt;=$VK$20,VI5,0),IF(WF5&gt;=$WS$20,WG5,0),IF(WI5&gt;=$WS$20,WJ5,0),IF(WM5&gt;=$WS$20,WN5,0),IF(WP5&gt;=$WS$20,WQ5,0))&gt;0,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,IF(TP5&gt;=$UC$20,TQ5,0),IF(TS5&gt;=$UC$20,TT5,0),IF(TW5&gt;=$UC$20,TX5,0),IF(TZ5&gt;=$UC$20,UA5,0),IF(UX5&gt;=$VK$20,UY5,0),IF(VA5&gt;=$VK$20,VB5,0),IF(VE5&gt;=$VK$20,VF5,0),IF(VH5&gt;=$VK$20,VI5,0),IF(WF5&gt;=$WS$20,WG5,0),IF(WI5&gt;=$WS$20,WJ5,0),IF(WM5&gt;=$WS$20,WN5,0),IF(WP5&gt;=$WS$20,WQ5,0)),0)</f>
        <v>15.01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2024 Elite Canada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/>
      </c>
      <c r="Y5" s="22">
        <v>16</v>
      </c>
      <c r="Z5" s="22">
        <v>9.1999999999999993</v>
      </c>
      <c r="AA5" s="22">
        <v>14.2</v>
      </c>
      <c r="AB5" s="22">
        <v>14.97</v>
      </c>
      <c r="AC5" s="22">
        <v>0</v>
      </c>
      <c r="AD5" s="22">
        <v>15.8</v>
      </c>
      <c r="AE5" s="22">
        <v>8.8000000000000007</v>
      </c>
      <c r="AF5" s="22">
        <v>14</v>
      </c>
      <c r="AG5" s="22">
        <v>15.01</v>
      </c>
      <c r="AH5" s="22">
        <v>0</v>
      </c>
      <c r="AI5" s="22">
        <v>16.399999999999999</v>
      </c>
      <c r="AJ5" s="22">
        <v>9.4</v>
      </c>
      <c r="AK5" s="22">
        <v>14.2</v>
      </c>
      <c r="AL5" s="22">
        <v>14.57</v>
      </c>
      <c r="AM5" s="22">
        <v>0</v>
      </c>
      <c r="AN5" s="27"/>
      <c r="AO5" s="38">
        <f>IF(AA5&gt;0,AA5,"")</f>
        <v>14.2</v>
      </c>
      <c r="AP5" s="38">
        <f>IF(AB5&gt;0,AB5,"")</f>
        <v>14.97</v>
      </c>
      <c r="AQ5" s="40">
        <f>IF(SUM(Y5:AB5)-AC5&gt;0,SUM(Y5:AB5)-AC5,"")</f>
        <v>54.37</v>
      </c>
      <c r="AR5" s="40">
        <f>IF(AF5&gt;0,AF5,"")</f>
        <v>14</v>
      </c>
      <c r="AS5" s="40">
        <f>IF(AG5&gt;0,AG5,"")</f>
        <v>15.01</v>
      </c>
      <c r="AT5" s="40">
        <f>IF(SUM(AD5:AG5)-AH5&gt;0,SUM(AD5:AG5)-AH5,"")</f>
        <v>53.61</v>
      </c>
      <c r="AU5" s="40">
        <f>IF(AQ5="","",MAX(AQ5,AT5))</f>
        <v>54.37</v>
      </c>
      <c r="AV5" s="40">
        <f>IF(AK5&gt;0,AK5,"")</f>
        <v>14.2</v>
      </c>
      <c r="AW5" s="40">
        <f>IF(AL5&gt;0,AL5,"")</f>
        <v>14.57</v>
      </c>
      <c r="AX5" s="40">
        <f>IF(SUM(AI5:AL5)-AM5&gt;0,SUM(AI5:AL5)-AM5,"")</f>
        <v>54.57</v>
      </c>
      <c r="AY5" s="40">
        <f>IF(SUM(AU5,AX5)&gt;0,SUM(AU5,AX5),"")</f>
        <v>108.94</v>
      </c>
      <c r="AZ5" s="26">
        <v>15.5</v>
      </c>
      <c r="BA5" s="26">
        <v>9.3000000000000007</v>
      </c>
      <c r="BB5" s="26">
        <v>14</v>
      </c>
      <c r="BC5" s="26">
        <v>14.32</v>
      </c>
      <c r="BD5" s="26">
        <v>0</v>
      </c>
      <c r="BE5" s="26">
        <v>1.6</v>
      </c>
      <c r="BF5" s="26">
        <v>0.8</v>
      </c>
      <c r="BG5" s="26">
        <v>2</v>
      </c>
      <c r="BH5" s="26">
        <v>1.59</v>
      </c>
      <c r="BI5" s="26">
        <v>0</v>
      </c>
      <c r="BJ5" s="26">
        <v>3.2</v>
      </c>
      <c r="BK5" s="26">
        <v>1.8</v>
      </c>
      <c r="BL5" s="26">
        <v>3.2</v>
      </c>
      <c r="BM5" s="26">
        <v>3.11</v>
      </c>
      <c r="BN5" s="26">
        <v>0</v>
      </c>
      <c r="BO5" s="28"/>
      <c r="BP5" s="39">
        <f>IF(BB5&gt;0,BB5,"")</f>
        <v>14</v>
      </c>
      <c r="BQ5" s="39">
        <f>IF(BC5&gt;0,BC5,"")</f>
        <v>14.32</v>
      </c>
      <c r="BR5" s="11">
        <f>IF(SUM(AZ5:BC5)-BD5&gt;0,SUM(AZ5:BC5)-BD5,"")</f>
        <v>53.12</v>
      </c>
      <c r="BS5" s="11">
        <f>IF(BG5&gt;0,BG5,"")</f>
        <v>2</v>
      </c>
      <c r="BT5" s="11">
        <f>IF(BH5&gt;0,BH5,"")</f>
        <v>1.59</v>
      </c>
      <c r="BU5" s="11">
        <f>IF(SUM(BE5:BH5)-BI5&gt;0,SUM(BE5:BH5)-BI5,"")</f>
        <v>5.99</v>
      </c>
      <c r="BV5" s="11">
        <f>IF(BR5="","",MAX(BR5,BU5))</f>
        <v>53.12</v>
      </c>
      <c r="BW5" s="11">
        <f>IF(BL5&gt;0,BL5,"")</f>
        <v>3.2</v>
      </c>
      <c r="BX5" s="11">
        <f>IF(BM5&gt;0,BM5,"")</f>
        <v>3.11</v>
      </c>
      <c r="BY5" s="11">
        <f>IF(SUM(BJ5:BM5)-BN5&gt;0,SUM(BJ5:BM5)-BN5,"")</f>
        <v>11.309999999999999</v>
      </c>
      <c r="BZ5" s="11">
        <f>IF(SUM(BV5,BY5)&gt;0,SUM(BV5,BY5),"")</f>
        <v>64.429999999999993</v>
      </c>
      <c r="CA5" s="22">
        <v>15.75</v>
      </c>
      <c r="CB5" s="22">
        <v>9.25</v>
      </c>
      <c r="CC5" s="22">
        <v>14.1</v>
      </c>
      <c r="CD5" s="22">
        <v>14.645</v>
      </c>
      <c r="CE5" s="22">
        <v>0</v>
      </c>
      <c r="CF5" s="22">
        <v>8.7000000000000011</v>
      </c>
      <c r="CG5" s="22">
        <v>4.8000000000000007</v>
      </c>
      <c r="CH5" s="22">
        <v>8</v>
      </c>
      <c r="CI5" s="22">
        <v>8.3000000000000007</v>
      </c>
      <c r="CJ5" s="22">
        <v>0</v>
      </c>
      <c r="CK5" s="22">
        <v>9.7999999999999989</v>
      </c>
      <c r="CL5" s="22">
        <v>5.6000000000000005</v>
      </c>
      <c r="CM5" s="22">
        <v>8.6999999999999993</v>
      </c>
      <c r="CN5" s="22">
        <v>8.84</v>
      </c>
      <c r="CO5" s="22">
        <v>0</v>
      </c>
      <c r="CP5" s="27" t="s">
        <v>53</v>
      </c>
      <c r="CQ5" s="38">
        <f>IF(CC5&gt;0,CC5,"")</f>
        <v>14.1</v>
      </c>
      <c r="CR5" s="38">
        <f>IF(CD5&gt;0,CD5,"")</f>
        <v>14.645</v>
      </c>
      <c r="CS5" s="40">
        <f>IF(SUM(CA5:CD5)-CE5&gt;0,SUM(CA5:CD5)-CE5,"")</f>
        <v>53.745000000000005</v>
      </c>
      <c r="CT5" s="40">
        <f>IF(CH5&gt;0,CH5,"")</f>
        <v>8</v>
      </c>
      <c r="CU5" s="40">
        <f>IF(CI5&gt;0,CI5,"")</f>
        <v>8.3000000000000007</v>
      </c>
      <c r="CV5" s="40">
        <f>IF(SUM(CF5:CI5)-CJ5&gt;0,SUM(CF5:CI5)-CJ5,"")</f>
        <v>29.8</v>
      </c>
      <c r="CW5" s="40">
        <f>IF(CS5="","",MAX(CS5,CV5))</f>
        <v>53.745000000000005</v>
      </c>
      <c r="CX5" s="40">
        <f>IF(CM5&gt;0,CM5,"")</f>
        <v>8.6999999999999993</v>
      </c>
      <c r="CY5" s="40">
        <f>IF(CN5&gt;0,CN5,"")</f>
        <v>8.84</v>
      </c>
      <c r="CZ5" s="40">
        <f>IF(SUM(CK5:CN5)-CO5&gt;0,SUM(CK5:CN5)-CO5,"")</f>
        <v>32.94</v>
      </c>
      <c r="DA5" s="40">
        <f>IF(SUM(CW5,CZ5)&gt;0,SUM(CW5,CZ5),"")</f>
        <v>86.685000000000002</v>
      </c>
      <c r="DB5" s="51" t="str">
        <f>IF(MAX(ED5,FL5,GT5,IB5,JJ5,KR5,LZ5,NH5,OP5,PX5,RF5,SN5,TV5,VD5,WWL5)-IF(N5="",0,N5)&gt;0.001,MAX(ED5,FL5,GT5,IB5,JJ5,KR5,LZ5,NH5,OP5,PX5,RF5,SN5,TV5,VD5,WL5)-IF(N5="",0,N5),"")</f>
        <v/>
      </c>
      <c r="DC5" s="51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>
        <v>4.5999999999999996</v>
      </c>
      <c r="DE5" s="17">
        <v>2.5</v>
      </c>
      <c r="DF5" s="17">
        <v>4.7</v>
      </c>
      <c r="DG5" s="17">
        <v>4.6500000000000004</v>
      </c>
      <c r="DH5" s="17">
        <v>0</v>
      </c>
      <c r="DI5" s="17">
        <v>4.4000000000000004</v>
      </c>
      <c r="DJ5" s="17">
        <v>2.5</v>
      </c>
      <c r="DK5" s="17">
        <v>4.7</v>
      </c>
      <c r="DL5" s="17">
        <v>4.57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>IF(DF5&gt;0,DF5,"")</f>
        <v>4.7</v>
      </c>
      <c r="DY5" s="40">
        <f>IF(DG5&gt;0,DG5,"")</f>
        <v>4.6500000000000004</v>
      </c>
      <c r="DZ5" s="40">
        <f>IF(SUM(DD5:DG5)-DH5&gt;0,SUM(DD5:DG5)-DH5,"")</f>
        <v>16.450000000000003</v>
      </c>
      <c r="EA5" s="40">
        <f>IF(DK5&gt;0,DK5,"")</f>
        <v>4.7</v>
      </c>
      <c r="EB5" s="40">
        <f>IF(DL5&gt;0,DL5,"")</f>
        <v>4.57</v>
      </c>
      <c r="EC5" s="40">
        <f>IF(SUM(DI5:DL5)-DM5&gt;0,SUM(DI5:DL5)-DM5,"")</f>
        <v>16.170000000000002</v>
      </c>
      <c r="ED5" s="40">
        <f>IF(MAX(DZ5,EC5)&gt;0,MAX(DZ5,EC5),"")</f>
        <v>16.450000000000003</v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>
        <f>IF(SUM(ED5,EG5,EJ5)&gt;0,SUM(ED5,EG5,EJ5),"")</f>
        <v>16.450000000000003</v>
      </c>
      <c r="EL5" s="18">
        <v>14.1</v>
      </c>
      <c r="EM5" s="18">
        <v>9.4</v>
      </c>
      <c r="EN5" s="18">
        <v>14.2</v>
      </c>
      <c r="EO5" s="18">
        <v>14.33</v>
      </c>
      <c r="EP5" s="18">
        <v>0</v>
      </c>
      <c r="EQ5" s="18">
        <v>14.3</v>
      </c>
      <c r="ER5" s="18">
        <v>9.3000000000000007</v>
      </c>
      <c r="ES5" s="18">
        <v>14.2</v>
      </c>
      <c r="ET5" s="18">
        <v>14.19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14.2</v>
      </c>
      <c r="FG5" s="11">
        <f>IF(EO5&gt;0,EO5,"")</f>
        <v>14.33</v>
      </c>
      <c r="FH5" s="11">
        <f>IF(SUM(EL5:EO5)-EP5&gt;0,SUM(EL5:EO5)-EP5,"")</f>
        <v>52.03</v>
      </c>
      <c r="FI5" s="11">
        <f>IF(ES5&gt;0,ES5,"")</f>
        <v>14.2</v>
      </c>
      <c r="FJ5" s="11">
        <f>IF(ET5&gt;0,ET5,"")</f>
        <v>14.19</v>
      </c>
      <c r="FK5" s="11">
        <f>IF(SUM(EQ5:ET5)-EU5&gt;0,SUM(EQ5:ET5)-EU5,"")</f>
        <v>51.989999999999995</v>
      </c>
      <c r="FL5" s="11">
        <f>IF(MAX(FH5,FK5)&gt;0,MAX(FH5,FK5),"")</f>
        <v>52.03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52.03</v>
      </c>
      <c r="FT5" s="17">
        <v>3.1</v>
      </c>
      <c r="FU5" s="17">
        <v>1.8</v>
      </c>
      <c r="FV5" s="17">
        <v>3.2</v>
      </c>
      <c r="FW5" s="17">
        <v>3.18</v>
      </c>
      <c r="FX5" s="17">
        <v>0</v>
      </c>
      <c r="FY5" s="17">
        <v>15.8</v>
      </c>
      <c r="FZ5" s="17">
        <v>9</v>
      </c>
      <c r="GA5" s="17">
        <v>12.1</v>
      </c>
      <c r="GB5" s="17">
        <v>14.58</v>
      </c>
      <c r="GC5" s="17">
        <v>0</v>
      </c>
      <c r="GD5" s="17"/>
      <c r="GE5" s="17"/>
      <c r="GF5" s="17"/>
      <c r="GG5" s="17"/>
      <c r="GH5" s="17"/>
      <c r="GI5" s="17">
        <v>3.2</v>
      </c>
      <c r="GJ5" s="17">
        <v>1.7</v>
      </c>
      <c r="GK5" s="17">
        <v>3.2</v>
      </c>
      <c r="GL5" s="17">
        <v>3.21</v>
      </c>
      <c r="GM5" s="17">
        <v>0</v>
      </c>
      <c r="GN5" s="40">
        <f>IF(FV5&gt;0,FV5,"")</f>
        <v>3.2</v>
      </c>
      <c r="GO5" s="40">
        <f>IF(FW5&gt;0,FW5,"")</f>
        <v>3.18</v>
      </c>
      <c r="GP5" s="40">
        <f>IF(SUM(FT5:FW5)-FX5&gt;0,SUM(FT5:FW5)-FX5,"")</f>
        <v>11.280000000000001</v>
      </c>
      <c r="GQ5" s="40">
        <f>IF(GA5&gt;0,GA5,"")</f>
        <v>12.1</v>
      </c>
      <c r="GR5" s="40">
        <f>IF(GB5&gt;0,GB5,"")</f>
        <v>14.58</v>
      </c>
      <c r="GS5" s="40">
        <f>IF(SUM(FY5:GB5)-GC5&gt;0,SUM(FY5:GB5)-GC5,"")</f>
        <v>51.48</v>
      </c>
      <c r="GT5" s="40">
        <f>IF(MAX(GP5,GS5)&gt;0,MAX(GP5,GS5),"")</f>
        <v>51.48</v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>
        <f>IF(GK5&gt;0,GK5,"")</f>
        <v>3.2</v>
      </c>
      <c r="GY5" s="40">
        <f>IF(GL5&gt;0,GL5,"")</f>
        <v>3.21</v>
      </c>
      <c r="GZ5" s="40">
        <f>IF(SUM(GI5:GL5)-GM5&gt;0,SUM(GI5:GL5)-GM5,"")</f>
        <v>11.310000000000002</v>
      </c>
      <c r="HA5" s="40">
        <f>IF(SUM(GT5,GW5,GZ5)&gt;0,SUM(GT5,GW5,GZ5),"")</f>
        <v>62.79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>
        <v>14.3</v>
      </c>
      <c r="JS5" s="18">
        <v>8.6</v>
      </c>
      <c r="JT5" s="18">
        <v>14.2</v>
      </c>
      <c r="JU5" s="18">
        <v>14.46</v>
      </c>
      <c r="JV5" s="18">
        <v>0</v>
      </c>
      <c r="JW5" s="18">
        <v>14.6</v>
      </c>
      <c r="JX5" s="18">
        <v>9.1</v>
      </c>
      <c r="JY5" s="18">
        <v>14.2</v>
      </c>
      <c r="JZ5" s="18">
        <v>14.58</v>
      </c>
      <c r="KA5" s="18">
        <v>0</v>
      </c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>
        <f>IF(JT5&gt;0,JT5,"")</f>
        <v>14.2</v>
      </c>
      <c r="KM5" s="11">
        <f>IF(JU5&gt;0,JU5,"")</f>
        <v>14.46</v>
      </c>
      <c r="KN5" s="11">
        <f>IF(SUM(JR5:JU5)-JV5&gt;0,SUM(JR5:JU5)-JV5,"")</f>
        <v>51.559999999999995</v>
      </c>
      <c r="KO5" s="11">
        <f>IF(JY5&gt;0,JY5,"")</f>
        <v>14.2</v>
      </c>
      <c r="KP5" s="11">
        <f>IF(JZ5&gt;0,JZ5,"")</f>
        <v>14.58</v>
      </c>
      <c r="KQ5" s="11">
        <f>IF(SUM(JW5:JZ5)-KA5&gt;0,SUM(JW5:JZ5)-KA5,"")</f>
        <v>52.48</v>
      </c>
      <c r="KR5" s="11">
        <f>IF(MAX(KN5,KQ5)&gt;0,MAX(KN5,KQ5),"")</f>
        <v>52.48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>
        <f>IF(SUM(KR5,KU5,KX5)&gt;0,SUM(KR5,KU5,KX5),"")</f>
        <v>52.48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15.75</v>
      </c>
      <c r="WU5" s="26">
        <f>IF($CP5="P",CB5,(CB5+BA5)/2)</f>
        <v>9.25</v>
      </c>
      <c r="WV5" s="26">
        <f>IF($CP5="P",CC5,(CC5+BB5)/2)</f>
        <v>14.1</v>
      </c>
      <c r="WW5" s="26">
        <f>IF($CP5="P",CD5,(CD5+BC5)/2)</f>
        <v>14.645</v>
      </c>
      <c r="WX5" s="26">
        <f>IF($CP5="P",CE5,(CE5+BD5)/2)</f>
        <v>0</v>
      </c>
      <c r="WY5" s="26">
        <f>IF($CP5="P",CF5,(CF5+BE5)/2)</f>
        <v>8.7000000000000011</v>
      </c>
      <c r="WZ5" s="26">
        <f>IF($CP5="P",CG5,(CG5+BF5)/2)</f>
        <v>4.8000000000000007</v>
      </c>
      <c r="XA5" s="26">
        <f>IF($CP5="P",CH5,(CH5+BG5)/2)</f>
        <v>8</v>
      </c>
      <c r="XB5" s="26">
        <f>IF($CP5="P",CI5,(CI5+BH5)/2)</f>
        <v>8.3000000000000007</v>
      </c>
      <c r="XC5" s="26">
        <f>IF($CP5="P",CJ5,(CJ5+BI5)/2)</f>
        <v>0</v>
      </c>
      <c r="XD5" s="26">
        <f>IF($CP5="P",CK5,(CK5+BJ5)/2)</f>
        <v>9.7999999999999989</v>
      </c>
      <c r="XE5" s="26">
        <f>IF($CP5="P",CL5,(CL5+BK5)/2)</f>
        <v>5.6000000000000005</v>
      </c>
      <c r="XF5" s="26">
        <f>IF($CP5="P",CM5,(CM5+BL5)/2)</f>
        <v>8.6999999999999993</v>
      </c>
      <c r="XG5" s="26">
        <f>IF($CP5="P",CN5,(CN5+BM5)/2)</f>
        <v>8.84</v>
      </c>
      <c r="XH5" s="26">
        <f>IF($CP5="P",CO5,(CO5+BN5)/2)</f>
        <v>0</v>
      </c>
      <c r="XI5" s="28" t="s">
        <v>53</v>
      </c>
      <c r="XJ5" s="11">
        <f>IF(WV5&gt;0,WV5,"")</f>
        <v>14.1</v>
      </c>
      <c r="XK5" s="11">
        <f>IF(WW5&gt;0,WW5,"")</f>
        <v>14.645</v>
      </c>
      <c r="XL5" s="11">
        <f>IF(SUM(WT5:WW5)-WX5&gt;0,SUM(WT5:WW5)-WX5,"")</f>
        <v>53.745000000000005</v>
      </c>
      <c r="XM5" s="11">
        <f>IF(XA5&gt;0,XA5,"")</f>
        <v>8</v>
      </c>
      <c r="XN5" s="11">
        <f>IF(XB5&gt;0,XB5,"")</f>
        <v>8.3000000000000007</v>
      </c>
      <c r="XO5" s="11">
        <f>IF(SUM(WY5:XB5)-XC5&gt;0,SUM(WY5:XB5)-XC5,"")</f>
        <v>29.8</v>
      </c>
      <c r="XP5" s="11">
        <f>IF(MAX(XL5,XO5)&gt;0,MAX(XL5,XO5),"")</f>
        <v>53.745000000000005</v>
      </c>
      <c r="XQ5" s="11">
        <f>IF(XF5&gt;0,XF5,"")</f>
        <v>8.6999999999999993</v>
      </c>
      <c r="XR5" s="11">
        <f>IF(XG5&gt;0,XG5,"")</f>
        <v>8.84</v>
      </c>
      <c r="XS5" s="11">
        <f>IF(SUM(XD5:XG5)-XH5&gt;0,SUM(XD5:XG5)-XH5,"")</f>
        <v>32.94</v>
      </c>
      <c r="XT5" s="11">
        <f>IF(SUM(XP5,XS5)&gt;0,SUM(XP5,XS5),"")</f>
        <v>86.685000000000002</v>
      </c>
    </row>
    <row r="6" spans="1:644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25</v>
      </c>
      <c r="C6" s="4" t="s">
        <v>7</v>
      </c>
      <c r="D6" s="4">
        <v>1997</v>
      </c>
      <c r="E6" s="9">
        <f>SUM(J6:V6)+SUM(J6:T6)*0.0000001+SUM(J6)*0.0000000000001</f>
        <v>241.99002413500531</v>
      </c>
      <c r="F6" s="3" t="str">
        <f>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,AND(TP6&gt;=UC$20,TP6&lt;&gt;"",TR6&gt;=UC$24,TR6&lt;&gt;""),AND(TS6&gt;=UC$20,TS6&lt;&gt;"",TU6&gt;=UC$24,TU6&lt;&gt;""),AND(TW6&gt;=UC$20,TW6&lt;&gt;"",TY6&gt;=UC$24,TYY6&lt;&gt;""),AND(TZ6&gt;=UC$20,TZ6&lt;&gt;"",UB6&gt;=UC$24,UB6&lt;&gt;""),AND(UX6&gt;=VK$20,UX6&lt;&gt;"",UZ6&gt;=VK$24,UZ6&lt;&gt;""),AND(VA6&gt;=VK$20,VA6&lt;&gt;"",VC6&gt;=VK$24,VC6&lt;&gt;""),AND(VE6&gt;=VK$20,VE6&lt;&gt;"",VG6&gt;=VK$24,VG6&lt;&gt;""),AND(VH6&gt;=VK$20,VH6&lt;&gt;"",VJ6&gt;=VK$24,VJ6&lt;&gt;""),AND(WF6&gt;=WS$20,WF6&lt;&gt;"",WH6&gt;=WS$24,WH6&lt;&gt;""),AND(WI6&gt;=WS$20,WI6&lt;&gt;"",WK6&gt;=WS$24,WK6&lt;&gt;""),AND(WM6&gt;=WS$20,WM6&lt;&gt;"",WO6&gt;=WS$24,WO6&lt;&gt;""),AND(WP6&gt;=WS$20,WP6&lt;&gt;"",WR6&gt;=WS$24,WR6&lt;&gt;"")),"P","")</f>
        <v>P</v>
      </c>
      <c r="G6" s="3" t="str">
        <f>IF(OR(AND(AQ6&gt;=AY$24,AQ6&lt;&gt;"",AN6=""),AND(AT6&gt;=AY$24,AT6&lt;&gt;"",AN6=""),AND(AX6&gt;=AY$24,AX6&lt;&gt;"",AN6=""),AND(BR6&gt;=BZ$24,BR6&lt;&gt;"",BO6=""),AND(BU6&gt;=BZ$24,BU6&lt;&gt;"",BO6=""),AND(BY6&gt;=BZ$24,BY6&lt;&gt;"",BO6=""),AND(CS6&gt;=DA$24,CS6&lt;&gt;"",CP6=""),AND(CV6&gt;=DA$24,CV6&lt;&gt;"",CP6=""),AND(CZ6&gt;=DA$24,CZ6&lt;&gt;"",CP6=""),AND(DZ6&gt;=EK$24,DZ6&lt;&gt;""),AND(EC6&gt;=EK$24,EC6&lt;&gt;""),AND(EG6&gt;=EK$24,EG6&lt;&gt;""),AND(EJ6&gt;=EK$24,EJ6&lt;&gt;""),AND(FH6&gt;=FS$24,FH6&lt;&gt;""),AND(FK6&gt;=FS$24,FK6&lt;&gt;""),AND(FO6&gt;=FS$24,FO6&lt;&gt;""),AND(FR6&gt;=FS$24,FR6&lt;&gt;""),AND(GP6&gt;=HA$24,GP6&lt;&gt;""),AND(GS6&gt;=HA$24,GS6&lt;&gt;""),AND(GW6&gt;=HA$24,GW6&lt;&gt;""),AND(GZ6&gt;=HA$24,GZ6&lt;&gt;""),AND(HX6&gt;=II$24,HX6&lt;&gt;""),AND(IA6&gt;=II$24,IA6&lt;&gt;""),AND(IE6&gt;=II$24,IE6&lt;&gt;""),AND(IH6&gt;=II$24,IH6&lt;&gt;""),AND(JF6&gt;=JQ$24,JF6&lt;&gt;""),AND(JI6&gt;=JQ$24,JI6&lt;&gt;""),AND(JM6&gt;=JQ$24,JM6&lt;&gt;""),AND(JP6&gt;=JQ$24,JP6&lt;&gt;""),AND(KN6&gt;=KY$24,KN6&lt;&gt;""),AND(KQ6&gt;=KY$24,KQ6&lt;&gt;""),AND(KU6&gt;=KY$24,KU6&lt;&gt;""),AND(KX6&gt;=KY$24,KX6&lt;&gt;""),AND(LV6&gt;=MG$24,LV6&lt;&gt;""),AND(LY6&gt;=MG$24,LY6&lt;&gt;""),AND(MC6&gt;=MG$24,MC6&lt;&gt;""),AND(MF6&gt;=MG$24,MF6&lt;&gt;""),AND(ND6&gt;=NO$24,ND6&lt;&gt;""),AND(NG6&gt;=NO$24,NG6&lt;&gt;""),AND(NK6&gt;=NO$24,NK6&lt;&gt;""),AND(NN6&gt;=NO$24,NN6&lt;&gt;""),AND(OL6&gt;=OW$24,OL6&lt;&gt;""),AND(OO6&gt;=OW$24,OO6&lt;&gt;""),AND(OS6&gt;=OW$24,OS6&lt;&gt;""),AND(OV6&gt;=OW$24,OV6&lt;&gt;""),AND(PT6&gt;=QE$24,PT6&lt;&gt;""),AND(PW6&gt;=QE$24,PW6&lt;&gt;""),AND(QA6&gt;=QE$24,QA6&lt;&gt;""),AND(QD6&gt;=QE$24,QD6&lt;&gt;""),AND(RB6&gt;=RM$24,RB6&lt;&gt;""),AND(RE6&gt;=RM$24,RE6&lt;&gt;""),AND(RI6&gt;=RM$24,RI6&lt;&gt;""),AND(RL6&gt;=RM$24,RL6&lt;&gt;""),AND(SJ6&gt;=SU$24,SJ6&lt;&gt;""),AND(SM6&gt;=SU$24,SM6&lt;&gt;""),AND(SQ6&gt;=SU$24,SQ6&lt;&gt;""),AND(ST6&gt;=SU$24,ST6&lt;&gt;""),AND(TR6&gt;=UC$24,TR6&lt;&gt;""),AND(TU6&gt;=UC$24,TU6&lt;&gt;""),AND(TY6&gt;=UC$24,TYY6&lt;&gt;""),AND(UB6&gt;=UC$24,UB6&lt;&gt;""),AND(UZ6&gt;=VK$24,UZ6&lt;&gt;""),AND(VC6&gt;=VK$24,VC6&lt;&gt;""),AND(VG6&gt;=VK$24,VG6&lt;&gt;""),AND(VJ6&gt;=VK$24,VJ6&lt;&gt;""),AND(WH6&gt;=WS$24,WH6&lt;&gt;""),AND(WK6&gt;=WS$24,WK6&lt;&gt;""),AND(WO6&gt;=WS$24,WO6&lt;&gt;""),AND(WR6&gt;=WS$24,WR6&lt;&gt;"")),"P","")</f>
        <v>P</v>
      </c>
      <c r="H6" s="36" t="str">
        <f>IF(AND(G6="P",F6=""),"No DD",IF(OR(AND(AO6&gt;=AY$23,AO6&lt;&gt;"",AQ6&gt;=AY$27,AQ6&lt;&gt;"",AN6=""),AND(AR6&gt;=AY$23,AR6&lt;&gt;"",AT6&gt;=AY$27,AT6&lt;&gt;"",AN6=""),AND(AV6&gt;=AY$23,AV6&lt;&gt;"",AX6&gt;=AY$27,AX6&lt;&gt;"",AN6=""),AND(BP6&gt;=BZ$23,BP6&lt;&gt;"",BR6&gt;=BZ$27,BR6&lt;&gt;"",BO6=""),AND(BS6&gt;=BZ$23,BS6&lt;&gt;"",BU6&gt;=BZ$27,BU6&lt;&gt;"",BO6=""),AND(BW6&gt;=BZ$23,BW6&lt;&gt;"",BY6&gt;=BZ$27,BY6&lt;&gt;"",BO6=""),AND(CQ6&gt;=DA$23,CQ6&lt;&gt;"",CS6&gt;=DA$27,CS6&lt;&gt;"",CP6=""),AND(CT6&gt;=DA$23,CT6&lt;&gt;"",CV6&gt;=DA$27,CV6&lt;&gt;"",CP6=""),AND(CX6&gt;=DA$23,CX6&lt;&gt;"",CZ6&gt;=DA$27,CZ6&lt;&gt;"",CP6=""),AND(DX6&gt;=EK$23,DX6&lt;&gt;"",DZ6&gt;=EK$27,DZ6&lt;&gt;""),AND(EA6&gt;=EK$23,EA6&lt;&gt;"",EC6&gt;=EK$27,EC6&lt;&gt;""),AND(EE6&gt;=EK$23,EE6&lt;&gt;"",EG6&gt;=EK$27,EG6&lt;&gt;""),AND(EH6&gt;=EK$23,EH6&lt;&gt;"",EJ6&gt;=EK$27,EJ6&lt;&gt;""),AND(FF6&gt;=FS$23,FF6&lt;&gt;"",FH6&gt;=FS$27,FH6&lt;&gt;""),AND(FI6&gt;=FS$23,FI6&lt;&gt;"",FK6&gt;=FS$27,FK6&lt;&gt;""),AND(FM6&gt;=FS$23,FM6&lt;&gt;"",FO6&gt;=FS$27,FO6&lt;&gt;""),AND(FP6&gt;=FS$23,FP6&lt;&gt;"",FR6&gt;=FS$27,FR6&lt;&gt;""),AND(GN6&gt;=HA$23,GN6&lt;&gt;"",GP6&gt;=HA$27,GP6&lt;&gt;""),AND(GQ6&gt;=HA$23,GQ6&lt;&gt;"",GS6&gt;=HA$27,GS6&lt;&gt;""),AND(GU6&gt;=HA$23,GU6&lt;&gt;"",GW6&gt;=HA$27,GW6&lt;&gt;""),AND(GX6&gt;=HA$23,GX6&lt;&gt;"",GZ6&gt;=HA$27,GZ6&lt;&gt;""),AND(HV6&gt;=II$23,HV6&lt;&gt;"",HX6&gt;=II$27,HX6&lt;&gt;""),AND(HY6&gt;=II$23,HY6&lt;&gt;"",IA6&gt;=II$27,IA6&lt;&gt;""),AND(IC6&gt;=II$23,IC6&lt;&gt;"",IE6&gt;=II$27,IE6&lt;&gt;""),AND(IF6&gt;=II$23,IF6&lt;&gt;"",IH6&gt;=II$27,IH6&lt;&gt;""),AND(JD6&gt;=JQ$23,JD6&lt;&gt;"",JF6&gt;=JQ$27,JF6&lt;&gt;""),AND(JG6&gt;=JQ$23,JG6&lt;&gt;"",JI6&gt;=JQ$27,JI6&lt;&gt;""),AND(JK6&gt;=JQ$23,JK6&lt;&gt;"",JM6&gt;=JQ$27,JM6&lt;&gt;""),AND(JN6&gt;=JQ$23,JN6&lt;&gt;"",JP6&gt;=JQ$27,JP6&lt;&gt;""),AND(KL6&gt;=KY$23,KL6&lt;&gt;"",KN6&gt;=KY$27,KN6&lt;&gt;""),AND(KO6&gt;=KY$23,KO6&lt;&gt;"",KQ6&gt;=KY$27,KQ6&lt;&gt;""),AND(KS6&gt;=KY$23,KS6&lt;&gt;"",KU6&gt;=KY$27,KU6&lt;&gt;""),AND(KV6&gt;=KY$23,KV6&lt;&gt;"",KX6&gt;=KY$27,KX6&lt;&gt;""),AND(LT6&gt;=MG$23,LT6&lt;&gt;"",LV6&gt;=MG$27,LV6&lt;&gt;""),AND(LW6&gt;=MG$23,LW6&lt;&gt;"",LY6&gt;=MG$27,LY6&lt;&gt;""),AND(MA6&gt;=MG$23,MA6&lt;&gt;"",MC6&gt;=MG$27,MC6&lt;&gt;""),AND(MD6&gt;=MG$23,MD6&lt;&gt;"",MF6&gt;=MG$27,MF6&lt;&gt;""),AND(NB6&gt;=NO$23,NB6&lt;&gt;"",ND6&gt;=NO$27,ND6&lt;&gt;""),AND(NE6&gt;=NO$23,NE6&lt;&gt;"",NG6&gt;=NO$27,NG6&lt;&gt;""),AND(NI6&gt;=NO$23,NI6&lt;&gt;"",NK6&gt;=NO$27,NK6&lt;&gt;""),AND(NL6&gt;=NO$23,NL6&lt;&gt;"",NN6&gt;=NO$27,NN6&lt;&gt;""),AND(OJ6&gt;=OW$23,OJ6&lt;&gt;"",OL6&gt;=OW$27,OL6&lt;&gt;""),AND(OM6&gt;=OW$23,OM6&lt;&gt;"",OO6&gt;=OW$27,OO6&lt;&gt;""),AND(OQ6&gt;=OW$23,OQ6&lt;&gt;"",OS6&gt;=OW$27,OS6&lt;&gt;""),AND(OT6&gt;=OW$23,OT6&lt;&gt;"",OV6&gt;=OW$27,OV6&lt;&gt;""),AND(PR6&gt;=QE$23,PR6&lt;&gt;"",PT6&gt;=QE$27,PT6&lt;&gt;""),AND(PU6&gt;=QE$23,PU6&lt;&gt;"",PW6&gt;=QE$27,PW6&lt;&gt;""),AND(PY6&gt;=QE$23,PY6&lt;&gt;"",QA6&gt;=QE$27,QA6&lt;&gt;""),AND(QB6&gt;=QE$23,QB6&lt;&gt;"",QD6&gt;=QE$27,QD6&lt;&gt;""),AND(QZ6&gt;=RM$23,QZ6&lt;&gt;"",RB6&gt;=RM$27,RB6&lt;&gt;""),AND(RC6&gt;=RM$23,RC6&lt;&gt;"",RE6&gt;=RM$27,RE6&lt;&gt;""),AND(RG6&gt;=RM$23,RG6&lt;&gt;"",RI6&gt;=RM$27,RI6&lt;&gt;""),AND(RJ6&gt;=RM$23,RJ6&lt;&gt;"",RL6&gt;=RM$27,RL6&lt;&gt;""),AND(SH6&gt;=SU$23,SH6&lt;&gt;"",SJ6&gt;=SU$27,SJ6&lt;&gt;""),AND(SK6&gt;=SU$23,SK6&lt;&gt;"",SM6&gt;=SU$27,SM6&lt;&gt;""),AND(SO6&gt;=SU$23,SO6&lt;&gt;"",SQ6&gt;=SU$27,SQ6&lt;&gt;""),AND(SR6&gt;=SU$23,SR6&lt;&gt;"",ST6&gt;=SU$27,ST6&lt;&gt;""),AND(TP6&gt;=UC$23,TP6&lt;&gt;"",TR6&gt;=UC$27,TR6&lt;&gt;""),AND(TS6&gt;=UC$23,TS6&lt;&gt;"",TU6&gt;=UC$27,TU6&lt;&gt;""),AND(TW6&gt;=UC$23,TW6&lt;&gt;"",TY6&gt;=UC$347,TYY6&lt;&gt;""),AND(TZ6&gt;=UC$23,TZ6&lt;&gt;"",UB6&gt;=UC$27,UB6&lt;&gt;""),AND(UX6&gt;=VK$23,UX6&lt;&gt;"",UZ6&gt;=VK$27,UZ6&lt;&gt;""),AND(VA6&gt;=VK$23,VA6&lt;&gt;"",VC6&gt;=VK$27,VC6&lt;&gt;""),AND(VE6&gt;=VK$23,VE6&lt;&gt;"",VG6&gt;=VK$27,VG6&lt;&gt;""),AND(VH6&gt;=VK$23,VH6&lt;&gt;"",VJ6&gt;=VK$27,VJ6&lt;&gt;""),AND(WF6&gt;=WS$23,WF6&lt;&gt;"",WH6&gt;=WS$27,WH6&lt;&gt;""),AND(WI6&gt;=WS$23,WI6&lt;&gt;"",WK6&gt;=WS$27,WK6&lt;&gt;""),AND(WM6&gt;=WS$23,WM6&lt;&gt;"",WO6&gt;=WS$27,WO6&lt;&gt;""),AND(WP6&gt;=WS$23,WP6&lt;&gt;"",WR6&gt;=WS$27,WR6&lt;&gt;"")),"Merit",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,AND(TP6&gt;=UC$22,TP6&lt;&gt;"",TR6&gt;=UC$26,TR6&lt;&gt;""),AND(TS6&gt;=UC$22,TS6&lt;&gt;"",TU6&gt;=UC$26,TU6&lt;&gt;""),AND(TW6&gt;=UC$22,TW6&lt;&gt;"",TY6&gt;=UC$26,TYY6&lt;&gt;""),AND(TZ6&gt;=UC$22,TZ6&lt;&gt;"",UB6&gt;=UC$26,UB6&lt;&gt;""),AND(UX6&gt;=VK$22,UX6&lt;&gt;"",UZ6&gt;=VK$26,UZ6&lt;&gt;""),AND(VA6&gt;=VK$22,VA6&lt;&gt;"",VC6&gt;=VK$26,VC6&lt;&gt;""),AND(VE6&gt;=VK$22,VE6&lt;&gt;"",VG6&gt;=VK$26,VG6&lt;&gt;""),AND(VH6&gt;=VK$22,VH6&lt;&gt;"",VJ6&gt;=VK$26,VJ6&lt;&gt;""),AND(WF6&gt;=WS$22,WF6&lt;&gt;"",WH6&gt;=WS$26,WH6&lt;&gt;""),AND(WI6&gt;=WS$22,WI6&lt;&gt;"",WK6&gt;=WS$26,WK6&lt;&gt;""),AND(WM6&gt;=WS$22,WM6&lt;&gt;"",WO6&gt;=WS$26,WO6&lt;&gt;""),AND(WP6&gt;=WS$22,WP6&lt;&gt;"",WR6&gt;=WS$26,WR6&lt;&gt;"")),"Excellence",IF(I6="P","Worlds Team",IF(F6="P","National Team","")))))</f>
        <v>Excellence</v>
      </c>
      <c r="I6" s="3" t="str">
        <f>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,AND(TP6&gt;=UC$21,TP6&lt;&gt;"",TR6&gt;=UC$25,TR6&lt;&gt;""),AND(TS6&gt;=UC$21,TS6&lt;&gt;"",TU6&gt;=UC$25,TU6&lt;&gt;""),AND(TW6&gt;=UC$21,TW6&lt;&gt;"",TY6&gt;=UC$25,TYY6&lt;&gt;""),AND(TZ6&gt;=UC$21,TZ6&lt;&gt;"",UB6&gt;=UC$25,UB6&lt;&gt;""),AND(UX6&gt;=VK$21,UX6&lt;&gt;"",UZ6&gt;=VK$25,UZ6&lt;&gt;""),AND(VA6&gt;=VK$21,VA6&lt;&gt;"",VC6&gt;=VK$25,VC6&lt;&gt;""),AND(VE6&gt;=VK$21,VE6&lt;&gt;"",VG6&gt;=VK$25,VG6&lt;&gt;""),AND(VH6&gt;=VK$21,VH6&lt;&gt;"",VJ6&gt;=VK$25,VJ6&lt;&gt;""),AND(WF6&gt;=WS$21,WF6&lt;&gt;"",WH6&gt;=WS$25,WH6&lt;&gt;""),AND(WI6&gt;=WS$21,WI6&lt;&gt;"",WK6&gt;=WS$25,WK6&lt;&gt;""),AND(WM6&gt;=WS$21,WM6&lt;&gt;"",WO6&gt;=WS$25,WO6&lt;&gt;""),AND(WP6&gt;=WS$21,WP6&lt;&gt;"",WR6&gt;=WS$25,WR6&lt;&gt;"")),"P","")</f>
        <v>P</v>
      </c>
      <c r="J6" s="8">
        <f>IF(COUNT(AQ6,AT6,BR6,BU6,CS6,CV6)&gt;0,LARGE((AQ6,AT6,BR6,BU6,CS6,CV6),1),0)</f>
        <v>53.019999999999996</v>
      </c>
      <c r="K6" s="8" t="str">
        <f>IF(J6="","",IF(OR(J6=CS6,J6=CV6),$CA$1,IF(OR(J6=BR6,J6=BU6),$AZ$1,IF(OR(J6=AQ6,J6=AT6),$Y$1,""))))</f>
        <v>2024 Elite Canada</v>
      </c>
      <c r="L6" s="8">
        <f>IF(COUNT(AQ6,AT6,BR6,BU6,CS6,CV6)&gt;1,LARGE((AQ6,AT6,BR6,BU6,CS6,CV6),2),0)</f>
        <v>52.97</v>
      </c>
      <c r="M6" s="8" t="str">
        <f>IF(L6="","",IF(OR(L6=CS6,L6=CV6),$CA$1,IF(OR(L6=BR6,L6=BU6),$AZ$1,IF(OR(L6=AQ6,L6=AT6),$Y$1,""))))</f>
        <v>2024 3rd Domestic Trial</v>
      </c>
      <c r="N6" s="8">
        <f>IF(COUNT(AQ6,AT6,BR6,BU6,CS6,CV6)&gt;2,LARGE((AQ6,AT6,BR6,BU6,CS6,CV6),3),0)</f>
        <v>52.92</v>
      </c>
      <c r="O6" s="8" t="str">
        <f>IF(N6="","",IF(OR(N6=CS6,N6=CV6),$CA$1,IF(OR(N6=BR6,N6=BU6),$AZ$1,IF(OR(N6=AQ6,N6=AT6),$Y$1,""))))</f>
        <v>2024 Nationals</v>
      </c>
      <c r="P6" s="8">
        <f>IF(MAX(AX6,BY6,CZ6)&gt;0,MAX(AX6,BY6,CZ6),0)</f>
        <v>53.460000000000008</v>
      </c>
      <c r="Q6" s="8" t="str">
        <f>IF(P6="","",IF(P6=CZ6,$CA$1,IF(P6=BY6,$AZ$1,IF(P6=AX6,$Y$1,""))))</f>
        <v>2024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13.8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2024 Nationals</v>
      </c>
      <c r="T6" s="8">
        <f>IF(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,IF(TP6&gt;=$UC$20,TQ6,0),IF(TS6&gt;=$UC$20,TT6,0),IF(TW6&gt;=$UC$20,TX6,0),IF(TZ6&gt;=$UC$20,UA6,0),IF(UX6&gt;=$VK$20,UY6,0),IF(VA6&gt;=$VK$20,VB6,0),IF(VE6&gt;=$VK$20,VF6,0),IF(VH6&gt;=$VK$20,VI6,0),IF(WF6&gt;=$WS$20,WG6,0),IF(WI6&gt;=$WS$20,WJ6,0),IF(WM6&gt;=$WS$20,WN6,0),IF(WP6&gt;=$WS$20,WQ6,0))&gt;0,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,IF(TP6&gt;=$UC$20,TQ6,0),IF(TS6&gt;=$UC$20,TT6,0),IF(TW6&gt;=$UC$20,TX6,0),IF(TZ6&gt;=$UC$20,UA6,0),IF(UX6&gt;=$VK$20,UY6,0),IF(VA6&gt;=$VK$20,VB6,0),IF(VE6&gt;=$VK$20,VF6,0),IF(VH6&gt;=$VK$20,VI6,0),IF(WF6&gt;=$WS$20,WG6,0),IF(WI6&gt;=$WS$20,WJ6,0),IF(WM6&gt;=$WS$20,WN6,0),IF(WP6&gt;=$WS$20,WQ6,0)),0)</f>
        <v>15.18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2024 World Cup POR (July 7)</v>
      </c>
      <c r="V6" s="8">
        <f>IF(MAX(DB6,DC6)&gt;0,MAX(DB6,DC6),"")</f>
        <v>0.64000000000000057</v>
      </c>
      <c r="W6" s="11" t="str">
        <f>IF(V6="","",IF(V6=DB6,"("&amp;DB$2&amp;")",IF(V6=DC6,"("&amp;DC$2&amp;")")))</f>
        <v>(Prelim)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2024 World Cup GER (Mar 23)</v>
      </c>
      <c r="Y6" s="22">
        <v>1.4</v>
      </c>
      <c r="Z6" s="22">
        <v>1</v>
      </c>
      <c r="AA6" s="22">
        <v>2</v>
      </c>
      <c r="AB6" s="22">
        <v>1.67</v>
      </c>
      <c r="AC6" s="22">
        <v>0.2</v>
      </c>
      <c r="AD6" s="22">
        <v>16.399999999999999</v>
      </c>
      <c r="AE6" s="22">
        <v>9.1999999999999993</v>
      </c>
      <c r="AF6" s="22">
        <v>12.1</v>
      </c>
      <c r="AG6" s="22">
        <v>15.32</v>
      </c>
      <c r="AH6" s="22">
        <v>0</v>
      </c>
      <c r="AI6" s="22">
        <v>16.7</v>
      </c>
      <c r="AJ6" s="22">
        <v>9.1</v>
      </c>
      <c r="AK6" s="22">
        <v>11.8</v>
      </c>
      <c r="AL6" s="22">
        <v>15.23</v>
      </c>
      <c r="AM6" s="22">
        <v>0.2</v>
      </c>
      <c r="AN6" s="27"/>
      <c r="AO6" s="38">
        <f>IF(AA6&gt;0,AA6,"")</f>
        <v>2</v>
      </c>
      <c r="AP6" s="38">
        <f>IF(AB6&gt;0,AB6,"")</f>
        <v>1.67</v>
      </c>
      <c r="AQ6" s="40">
        <f>IF(SUM(Y6:AB6)-AC6&gt;0,SUM(Y6:AB6)-AC6,"")</f>
        <v>5.87</v>
      </c>
      <c r="AR6" s="40">
        <f>IF(AF6&gt;0,AF6,"")</f>
        <v>12.1</v>
      </c>
      <c r="AS6" s="40">
        <f>IF(AG6&gt;0,AG6,"")</f>
        <v>15.32</v>
      </c>
      <c r="AT6" s="40">
        <f>IF(SUM(AD6:AG6)-AH6&gt;0,SUM(AD6:AG6)-AH6,"")</f>
        <v>53.019999999999996</v>
      </c>
      <c r="AU6" s="40">
        <f>IF(AQ6="","",MAX(AQ6,AT6))</f>
        <v>53.019999999999996</v>
      </c>
      <c r="AV6" s="40">
        <f>IF(AK6&gt;0,AK6,"")</f>
        <v>11.8</v>
      </c>
      <c r="AW6" s="40">
        <f>IF(AL6&gt;0,AL6,"")</f>
        <v>15.23</v>
      </c>
      <c r="AX6" s="40">
        <f>IF(SUM(AI6:AL6)-AM6&gt;0,SUM(AI6:AL6)-AM6,"")</f>
        <v>52.629999999999995</v>
      </c>
      <c r="AY6" s="40">
        <f>IF(SUM(AU6,AX6)&gt;0,SUM(AU6,AX6),"")</f>
        <v>105.64999999999999</v>
      </c>
      <c r="AZ6" s="26">
        <v>3.2</v>
      </c>
      <c r="BA6" s="26">
        <v>1.7</v>
      </c>
      <c r="BB6" s="26">
        <v>3.2</v>
      </c>
      <c r="BC6" s="26">
        <v>3.31</v>
      </c>
      <c r="BD6" s="26">
        <v>0</v>
      </c>
      <c r="BE6" s="26">
        <v>15.3</v>
      </c>
      <c r="BF6" s="26">
        <v>9.1</v>
      </c>
      <c r="BG6" s="26">
        <v>13.8</v>
      </c>
      <c r="BH6" s="26">
        <v>14.72</v>
      </c>
      <c r="BI6" s="26">
        <v>0</v>
      </c>
      <c r="BJ6" s="26">
        <v>16.3</v>
      </c>
      <c r="BK6" s="26">
        <v>8.8000000000000007</v>
      </c>
      <c r="BL6" s="26">
        <v>13.8</v>
      </c>
      <c r="BM6" s="26">
        <v>14.56</v>
      </c>
      <c r="BN6" s="26">
        <v>0</v>
      </c>
      <c r="BO6" s="28"/>
      <c r="BP6" s="39">
        <f>IF(BB6&gt;0,BB6,"")</f>
        <v>3.2</v>
      </c>
      <c r="BQ6" s="39">
        <f>IF(BC6&gt;0,BC6,"")</f>
        <v>3.31</v>
      </c>
      <c r="BR6" s="11">
        <f>IF(SUM(AZ6:BC6)-BD6&gt;0,SUM(AZ6:BC6)-BD6,"")</f>
        <v>11.410000000000002</v>
      </c>
      <c r="BS6" s="11">
        <f>IF(BG6&gt;0,BG6,"")</f>
        <v>13.8</v>
      </c>
      <c r="BT6" s="11">
        <f>IF(BH6&gt;0,BH6,"")</f>
        <v>14.72</v>
      </c>
      <c r="BU6" s="11">
        <f>IF(SUM(BE6:BH6)-BI6&gt;0,SUM(BE6:BH6)-BI6,"")</f>
        <v>52.92</v>
      </c>
      <c r="BV6" s="11">
        <f>IF(BR6="","",MAX(BR6,BU6))</f>
        <v>52.92</v>
      </c>
      <c r="BW6" s="11">
        <f>IF(BL6&gt;0,BL6,"")</f>
        <v>13.8</v>
      </c>
      <c r="BX6" s="11">
        <f>IF(BM6&gt;0,BM6,"")</f>
        <v>14.56</v>
      </c>
      <c r="BY6" s="11">
        <f>IF(SUM(BJ6:BM6)-BN6&gt;0,SUM(BJ6:BM6)-BN6,"")</f>
        <v>53.460000000000008</v>
      </c>
      <c r="BZ6" s="11">
        <f>IF(SUM(BV6,BY6)&gt;0,SUM(BV6,BY6),"")</f>
        <v>106.38000000000001</v>
      </c>
      <c r="CA6" s="22">
        <v>2.2999999999999998</v>
      </c>
      <c r="CB6" s="22">
        <v>1.35</v>
      </c>
      <c r="CC6" s="22">
        <v>2.6</v>
      </c>
      <c r="CD6" s="22">
        <v>2.4900000000000002</v>
      </c>
      <c r="CE6" s="22">
        <v>0.1</v>
      </c>
      <c r="CF6" s="22">
        <v>15.85</v>
      </c>
      <c r="CG6" s="22">
        <v>9.1499999999999986</v>
      </c>
      <c r="CH6" s="22">
        <v>12.95</v>
      </c>
      <c r="CI6" s="22">
        <v>15.02</v>
      </c>
      <c r="CJ6" s="22">
        <v>0</v>
      </c>
      <c r="CK6" s="22">
        <v>16.5</v>
      </c>
      <c r="CL6" s="22">
        <v>8.9499999999999993</v>
      </c>
      <c r="CM6" s="22">
        <v>12.8</v>
      </c>
      <c r="CN6" s="22">
        <v>14.895</v>
      </c>
      <c r="CO6" s="22">
        <v>0.1</v>
      </c>
      <c r="CP6" s="27" t="s">
        <v>53</v>
      </c>
      <c r="CQ6" s="38">
        <f>IF(CC6&gt;0,CC6,"")</f>
        <v>2.6</v>
      </c>
      <c r="CR6" s="38">
        <f>IF(CD6&gt;0,CD6,"")</f>
        <v>2.4900000000000002</v>
      </c>
      <c r="CS6" s="40">
        <f>IF(SUM(CA6:CD6)-CE6&gt;0,SUM(CA6:CD6)-CE6,"")</f>
        <v>8.64</v>
      </c>
      <c r="CT6" s="40">
        <f>IF(CH6&gt;0,CH6,"")</f>
        <v>12.95</v>
      </c>
      <c r="CU6" s="40">
        <f>IF(CI6&gt;0,CI6,"")</f>
        <v>15.02</v>
      </c>
      <c r="CV6" s="40">
        <f>IF(SUM(CF6:CI6)-CJ6&gt;0,SUM(CF6:CI6)-CJ6,"")</f>
        <v>52.97</v>
      </c>
      <c r="CW6" s="40">
        <f>IF(CS6="","",MAX(CS6,CV6))</f>
        <v>52.97</v>
      </c>
      <c r="CX6" s="40">
        <f>IF(CM6&gt;0,CM6,"")</f>
        <v>12.8</v>
      </c>
      <c r="CY6" s="40">
        <f>IF(CN6&gt;0,CN6,"")</f>
        <v>14.895</v>
      </c>
      <c r="CZ6" s="40">
        <f>IF(SUM(CK6:CN6)-CO6&gt;0,SUM(CK6:CN6)-CO6,"")</f>
        <v>53.044999999999995</v>
      </c>
      <c r="DA6" s="40">
        <f>IF(SUM(CW6,CZ6)&gt;0,SUM(CW6,CZ6),"")</f>
        <v>106.01499999999999</v>
      </c>
      <c r="DB6" s="51">
        <f>IF(MAX(ED6,FL6,GT6,IB6,JJ6,KR6,LZ6,NH6,OP6,PX6,RF6,SN6,TV6,VD6,WWL6)-IF(N6="",0,N6)&gt;0.001,MAX(ED6,FL6,GT6,IB6,JJ6,KR6,LZ6,NH6,OP6,PX6,RF6,SN6,TV6,VD6,WL6)-IF(N6="",0,N6),"")</f>
        <v>0.64000000000000057</v>
      </c>
      <c r="DC6" s="51" t="str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/>
      </c>
      <c r="DD6" s="17">
        <v>15.2</v>
      </c>
      <c r="DE6" s="17">
        <v>9.5</v>
      </c>
      <c r="DF6" s="17">
        <v>13</v>
      </c>
      <c r="DG6" s="17">
        <v>15.1</v>
      </c>
      <c r="DH6" s="17">
        <v>0</v>
      </c>
      <c r="DI6" s="17">
        <v>15.1</v>
      </c>
      <c r="DJ6" s="17">
        <v>9.1</v>
      </c>
      <c r="DK6" s="17">
        <v>10.3</v>
      </c>
      <c r="DL6" s="17">
        <v>15.22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>IF(DF6&gt;0,DF6,"")</f>
        <v>13</v>
      </c>
      <c r="DY6" s="40">
        <f>IF(DG6&gt;0,DG6,"")</f>
        <v>15.1</v>
      </c>
      <c r="DZ6" s="40">
        <f>IF(SUM(DD6:DG6)-DH6&gt;0,SUM(DD6:DG6)-DH6,"")</f>
        <v>52.800000000000004</v>
      </c>
      <c r="EA6" s="40">
        <f>IF(DK6&gt;0,DK6,"")</f>
        <v>10.3</v>
      </c>
      <c r="EB6" s="40">
        <f>IF(DL6&gt;0,DL6,"")</f>
        <v>15.22</v>
      </c>
      <c r="EC6" s="40">
        <f>IF(SUM(DI6:DL6)-DM6&gt;0,SUM(DI6:DL6)-DM6,"")</f>
        <v>49.72</v>
      </c>
      <c r="ED6" s="40">
        <f>IF(MAX(DZ6,EC6)&gt;0,MAX(DZ6,EC6),"")</f>
        <v>52.800000000000004</v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>
        <f>IF(SUM(ED6,EG6,EJ6)&gt;0,SUM(ED6,EG6,EJ6),"")</f>
        <v>52.800000000000004</v>
      </c>
      <c r="EL6" s="18">
        <v>15.1</v>
      </c>
      <c r="EM6" s="18">
        <v>9.5</v>
      </c>
      <c r="EN6" s="18">
        <v>13.8</v>
      </c>
      <c r="EO6" s="18">
        <v>15.16</v>
      </c>
      <c r="EP6" s="18">
        <v>0</v>
      </c>
      <c r="EQ6" s="18">
        <v>14.4</v>
      </c>
      <c r="ER6" s="18">
        <v>8.8000000000000007</v>
      </c>
      <c r="ES6" s="18">
        <v>11.9</v>
      </c>
      <c r="ET6" s="18">
        <v>15.04</v>
      </c>
      <c r="EU6" s="18">
        <v>0</v>
      </c>
      <c r="EV6" s="18">
        <v>14.8</v>
      </c>
      <c r="EW6" s="18">
        <v>9</v>
      </c>
      <c r="EX6" s="18">
        <v>12.8</v>
      </c>
      <c r="EY6" s="18">
        <v>15.11</v>
      </c>
      <c r="EZ6" s="18">
        <v>0</v>
      </c>
      <c r="FA6" s="18"/>
      <c r="FB6" s="18"/>
      <c r="FC6" s="18"/>
      <c r="FD6" s="18"/>
      <c r="FE6" s="18"/>
      <c r="FF6" s="11">
        <f>IF(EN6&gt;0,EN6,"")</f>
        <v>13.8</v>
      </c>
      <c r="FG6" s="11">
        <f>IF(EO6&gt;0,EO6,"")</f>
        <v>15.16</v>
      </c>
      <c r="FH6" s="11">
        <f>IF(SUM(EL6:EO6)-EP6&gt;0,SUM(EL6:EO6)-EP6,"")</f>
        <v>53.56</v>
      </c>
      <c r="FI6" s="11">
        <f>IF(ES6&gt;0,ES6,"")</f>
        <v>11.9</v>
      </c>
      <c r="FJ6" s="11">
        <f>IF(ET6&gt;0,ET6,"")</f>
        <v>15.04</v>
      </c>
      <c r="FK6" s="11">
        <f>IF(SUM(EQ6:ET6)-EU6&gt;0,SUM(EQ6:ET6)-EU6,"")</f>
        <v>50.14</v>
      </c>
      <c r="FL6" s="11">
        <f>IF(MAX(FH6,FK6)&gt;0,MAX(FH6,FK6),"")</f>
        <v>53.56</v>
      </c>
      <c r="FM6" s="11">
        <f>IF(EX6&gt;0,EX6,"")</f>
        <v>12.8</v>
      </c>
      <c r="FN6" s="11">
        <f>IF(EY6&gt;0,EY6,"")</f>
        <v>15.11</v>
      </c>
      <c r="FO6" s="11">
        <f>IF(SUM(EV6:EY6)-EZ6&gt;0,SUM(EV6:EY6)-EZ6,"")</f>
        <v>51.71</v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105.27000000000001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>
        <v>1.6</v>
      </c>
      <c r="MI6" s="18">
        <v>1</v>
      </c>
      <c r="MJ6" s="18">
        <v>2</v>
      </c>
      <c r="MK6" s="18">
        <v>1.69</v>
      </c>
      <c r="ML6" s="18">
        <v>0</v>
      </c>
      <c r="MM6" s="18">
        <v>15.2</v>
      </c>
      <c r="MN6" s="18">
        <v>9.4</v>
      </c>
      <c r="MO6" s="18">
        <v>13.6</v>
      </c>
      <c r="MP6" s="18">
        <v>15.18</v>
      </c>
      <c r="MQ6" s="18">
        <v>0</v>
      </c>
      <c r="MR6" s="18">
        <v>15.4</v>
      </c>
      <c r="MS6" s="18">
        <v>9</v>
      </c>
      <c r="MT6" s="18">
        <v>12</v>
      </c>
      <c r="MU6" s="18">
        <v>15.06</v>
      </c>
      <c r="MV6" s="18">
        <v>0</v>
      </c>
      <c r="MW6" s="18"/>
      <c r="MX6" s="18"/>
      <c r="MY6" s="18"/>
      <c r="MZ6" s="18"/>
      <c r="NA6" s="18"/>
      <c r="NB6" s="11">
        <f>IF(MJ6&gt;0,MJ6,"")</f>
        <v>2</v>
      </c>
      <c r="NC6" s="11">
        <f>IF(MK6&gt;0,MK6,"")</f>
        <v>1.69</v>
      </c>
      <c r="ND6" s="11">
        <f>IF(SUM(MH6:MK6)-ML6&gt;0,SUM(MH6:MK6)-ML6,"")</f>
        <v>6.2899999999999991</v>
      </c>
      <c r="NE6" s="11">
        <f>IF(MO6&gt;0,MO6,"")</f>
        <v>13.6</v>
      </c>
      <c r="NF6" s="11">
        <f>IF(MP6&gt;0,MP6,"")</f>
        <v>15.18</v>
      </c>
      <c r="NG6" s="11">
        <f>IF(SUM(MM6:MP6)-MQ6&gt;0,SUM(MM6:MP6)-MQ6,"")</f>
        <v>53.38</v>
      </c>
      <c r="NH6" s="11">
        <f>IF(MAX(ND6,NG6)&gt;0,MAX(ND6,NG6),"")</f>
        <v>53.38</v>
      </c>
      <c r="NI6" s="11">
        <f>IF(MT6&gt;0,MT6,"")</f>
        <v>12</v>
      </c>
      <c r="NJ6" s="11">
        <f>IF(MU6&gt;0,MU6,"")</f>
        <v>15.06</v>
      </c>
      <c r="NK6" s="11">
        <f>IF(SUM(MR6:MU6)-MV6&gt;0,SUM(MR6:MU6)-MV6,"")</f>
        <v>51.46</v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104.84</v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2.2999999999999998</v>
      </c>
      <c r="WU6" s="26">
        <f>IF($CP6="P",CB6,(CB6+BA6)/2)</f>
        <v>1.35</v>
      </c>
      <c r="WV6" s="26">
        <f>IF($CP6="P",CC6,(CC6+BB6)/2)</f>
        <v>2.6</v>
      </c>
      <c r="WW6" s="26">
        <f>IF($CP6="P",CD6,(CD6+BC6)/2)</f>
        <v>2.4900000000000002</v>
      </c>
      <c r="WX6" s="26">
        <f>IF($CP6="P",CE6,(CE6+BD6)/2)</f>
        <v>0.1</v>
      </c>
      <c r="WY6" s="26">
        <f>IF($CP6="P",CF6,(CF6+BE6)/2)</f>
        <v>15.85</v>
      </c>
      <c r="WZ6" s="26">
        <f>IF($CP6="P",CG6,(CG6+BF6)/2)</f>
        <v>9.1499999999999986</v>
      </c>
      <c r="XA6" s="26">
        <f>IF($CP6="P",CH6,(CH6+BG6)/2)</f>
        <v>12.95</v>
      </c>
      <c r="XB6" s="26">
        <f>IF($CP6="P",CI6,(CI6+BH6)/2)</f>
        <v>15.02</v>
      </c>
      <c r="XC6" s="26">
        <f>IF($CP6="P",CJ6,(CJ6+BI6)/2)</f>
        <v>0</v>
      </c>
      <c r="XD6" s="26">
        <f>IF($CP6="P",CK6,(CK6+BJ6)/2)</f>
        <v>16.5</v>
      </c>
      <c r="XE6" s="26">
        <f>IF($CP6="P",CL6,(CL6+BK6)/2)</f>
        <v>8.9499999999999993</v>
      </c>
      <c r="XF6" s="26">
        <f>IF($CP6="P",CM6,(CM6+BL6)/2)</f>
        <v>12.8</v>
      </c>
      <c r="XG6" s="26">
        <f>IF($CP6="P",CN6,(CN6+BM6)/2)</f>
        <v>14.895</v>
      </c>
      <c r="XH6" s="26">
        <f>IF($CP6="P",CO6,(CO6+BN6)/2)</f>
        <v>0.1</v>
      </c>
      <c r="XI6" s="28" t="s">
        <v>53</v>
      </c>
      <c r="XJ6" s="11">
        <f>IF(WV6&gt;0,WV6,"")</f>
        <v>2.6</v>
      </c>
      <c r="XK6" s="11">
        <f>IF(WW6&gt;0,WW6,"")</f>
        <v>2.4900000000000002</v>
      </c>
      <c r="XL6" s="11">
        <f>IF(SUM(WT6:WW6)-WX6&gt;0,SUM(WT6:WW6)-WX6,"")</f>
        <v>8.64</v>
      </c>
      <c r="XM6" s="11">
        <f>IF(XA6&gt;0,XA6,"")</f>
        <v>12.95</v>
      </c>
      <c r="XN6" s="11">
        <f>IF(XB6&gt;0,XB6,"")</f>
        <v>15.02</v>
      </c>
      <c r="XO6" s="11">
        <f>IF(SUM(WY6:XB6)-XC6&gt;0,SUM(WY6:XB6)-XC6,"")</f>
        <v>52.97</v>
      </c>
      <c r="XP6" s="11">
        <f>IF(MAX(XL6,XO6)&gt;0,MAX(XL6,XO6),"")</f>
        <v>52.97</v>
      </c>
      <c r="XQ6" s="11">
        <f>IF(XF6&gt;0,XF6,"")</f>
        <v>12.8</v>
      </c>
      <c r="XR6" s="11">
        <f>IF(XG6&gt;0,XG6,"")</f>
        <v>14.895</v>
      </c>
      <c r="XS6" s="11">
        <f>IF(SUM(XD6:XG6)-XH6&gt;0,SUM(XD6:XG6)-XH6,"")</f>
        <v>53.044999999999995</v>
      </c>
      <c r="XT6" s="11">
        <f>IF(SUM(XP6,XS6)&gt;0,SUM(XP6,XS6),"")</f>
        <v>106.01499999999999</v>
      </c>
    </row>
    <row r="7" spans="1:644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140</v>
      </c>
      <c r="C7" s="4" t="s">
        <v>3</v>
      </c>
      <c r="D7" s="4">
        <v>2004</v>
      </c>
      <c r="E7" s="9">
        <f>SUM(J7:V7)+SUM(J7:T7)*0.0000001+SUM(J7)*0.0000000000001</f>
        <v>239.83002363300534</v>
      </c>
      <c r="F7" s="3" t="str">
        <f>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,AND(TP7&gt;=UC$20,TP7&lt;&gt;"",TR7&gt;=UC$24,TR7&lt;&gt;""),AND(TS7&gt;=UC$20,TS7&lt;&gt;"",TU7&gt;=UC$24,TU7&lt;&gt;""),AND(TW7&gt;=UC$20,TW7&lt;&gt;"",TY7&gt;=UC$24,TYY7&lt;&gt;""),AND(TZ7&gt;=UC$20,TZ7&lt;&gt;"",UB7&gt;=UC$24,UB7&lt;&gt;""),AND(UX7&gt;=VK$20,UX7&lt;&gt;"",UZ7&gt;=VK$24,UZ7&lt;&gt;""),AND(VA7&gt;=VK$20,VA7&lt;&gt;"",VC7&gt;=VK$24,VC7&lt;&gt;""),AND(VE7&gt;=VK$20,VE7&lt;&gt;"",VG7&gt;=VK$24,VG7&lt;&gt;""),AND(VH7&gt;=VK$20,VH7&lt;&gt;"",VJ7&gt;=VK$24,VJ7&lt;&gt;""),AND(WF7&gt;=WS$20,WF7&lt;&gt;"",WH7&gt;=WS$24,WH7&lt;&gt;""),AND(WI7&gt;=WS$20,WI7&lt;&gt;"",WK7&gt;=WS$24,WK7&lt;&gt;""),AND(WM7&gt;=WS$20,WM7&lt;&gt;"",WO7&gt;=WS$24,WO7&lt;&gt;""),AND(WP7&gt;=WS$20,WP7&lt;&gt;"",WR7&gt;=WS$24,WR7&lt;&gt;"")),"P","")</f>
        <v>P</v>
      </c>
      <c r="G7" s="3" t="str">
        <f>IF(OR(AND(AQ7&gt;=AY$24,AQ7&lt;&gt;"",AN7=""),AND(AT7&gt;=AY$24,AT7&lt;&gt;"",AN7=""),AND(AX7&gt;=AY$24,AX7&lt;&gt;"",AN7=""),AND(BR7&gt;=BZ$24,BR7&lt;&gt;"",BO7=""),AND(BU7&gt;=BZ$24,BU7&lt;&gt;"",BO7=""),AND(BY7&gt;=BZ$24,BY7&lt;&gt;"",BO7=""),AND(CS7&gt;=DA$24,CS7&lt;&gt;"",CP7=""),AND(CV7&gt;=DA$24,CV7&lt;&gt;"",CP7=""),AND(CZ7&gt;=DA$24,CZ7&lt;&gt;"",CP7=""),AND(DZ7&gt;=EK$24,DZ7&lt;&gt;""),AND(EC7&gt;=EK$24,EC7&lt;&gt;""),AND(EG7&gt;=EK$24,EG7&lt;&gt;""),AND(EJ7&gt;=EK$24,EJ7&lt;&gt;""),AND(FH7&gt;=FS$24,FH7&lt;&gt;""),AND(FK7&gt;=FS$24,FK7&lt;&gt;""),AND(FO7&gt;=FS$24,FO7&lt;&gt;""),AND(FR7&gt;=FS$24,FR7&lt;&gt;""),AND(GP7&gt;=HA$24,GP7&lt;&gt;""),AND(GS7&gt;=HA$24,GS7&lt;&gt;""),AND(GW7&gt;=HA$24,GW7&lt;&gt;""),AND(GZ7&gt;=HA$24,GZ7&lt;&gt;""),AND(HX7&gt;=II$24,HX7&lt;&gt;""),AND(IA7&gt;=II$24,IA7&lt;&gt;""),AND(IE7&gt;=II$24,IE7&lt;&gt;""),AND(IH7&gt;=II$24,IH7&lt;&gt;""),AND(JF7&gt;=JQ$24,JF7&lt;&gt;""),AND(JI7&gt;=JQ$24,JI7&lt;&gt;""),AND(JM7&gt;=JQ$24,JM7&lt;&gt;""),AND(JP7&gt;=JQ$24,JP7&lt;&gt;""),AND(KN7&gt;=KY$24,KN7&lt;&gt;""),AND(KQ7&gt;=KY$24,KQ7&lt;&gt;""),AND(KU7&gt;=KY$24,KU7&lt;&gt;""),AND(KX7&gt;=KY$24,KX7&lt;&gt;""),AND(LV7&gt;=MG$24,LV7&lt;&gt;""),AND(LY7&gt;=MG$24,LY7&lt;&gt;""),AND(MC7&gt;=MG$24,MC7&lt;&gt;""),AND(MF7&gt;=MG$24,MF7&lt;&gt;""),AND(ND7&gt;=NO$24,ND7&lt;&gt;""),AND(NG7&gt;=NO$24,NG7&lt;&gt;""),AND(NK7&gt;=NO$24,NK7&lt;&gt;""),AND(NN7&gt;=NO$24,NN7&lt;&gt;""),AND(OL7&gt;=OW$24,OL7&lt;&gt;""),AND(OO7&gt;=OW$24,OO7&lt;&gt;""),AND(OS7&gt;=OW$24,OS7&lt;&gt;""),AND(OV7&gt;=OW$24,OV7&lt;&gt;""),AND(PT7&gt;=QE$24,PT7&lt;&gt;""),AND(PW7&gt;=QE$24,PW7&lt;&gt;""),AND(QA7&gt;=QE$24,QA7&lt;&gt;""),AND(QD7&gt;=QE$24,QD7&lt;&gt;""),AND(RB7&gt;=RM$24,RB7&lt;&gt;""),AND(RE7&gt;=RM$24,RE7&lt;&gt;""),AND(RI7&gt;=RM$24,RI7&lt;&gt;""),AND(RL7&gt;=RM$24,RL7&lt;&gt;""),AND(SJ7&gt;=SU$24,SJ7&lt;&gt;""),AND(SM7&gt;=SU$24,SM7&lt;&gt;""),AND(SQ7&gt;=SU$24,SQ7&lt;&gt;""),AND(ST7&gt;=SU$24,ST7&lt;&gt;""),AND(TR7&gt;=UC$24,TR7&lt;&gt;""),AND(TU7&gt;=UC$24,TU7&lt;&gt;""),AND(TY7&gt;=UC$24,TYY7&lt;&gt;""),AND(UB7&gt;=UC$24,UB7&lt;&gt;""),AND(UZ7&gt;=VK$24,UZ7&lt;&gt;""),AND(VC7&gt;=VK$24,VC7&lt;&gt;""),AND(VG7&gt;=VK$24,VG7&lt;&gt;""),AND(VJ7&gt;=VK$24,VJ7&lt;&gt;""),AND(WH7&gt;=WS$24,WH7&lt;&gt;""),AND(WK7&gt;=WS$24,WK7&lt;&gt;""),AND(WO7&gt;=WS$24,WO7&lt;&gt;""),AND(WR7&gt;=WS$24,WR7&lt;&gt;"")),"P","")</f>
        <v>P</v>
      </c>
      <c r="H7" s="36" t="str">
        <f>IF(AND(G7="P",F7=""),"No DD",IF(OR(AND(AO7&gt;=AY$23,AO7&lt;&gt;"",AQ7&gt;=AY$27,AQ7&lt;&gt;"",AN7=""),AND(AR7&gt;=AY$23,AR7&lt;&gt;"",AT7&gt;=AY$27,AT7&lt;&gt;"",AN7=""),AND(AV7&gt;=AY$23,AV7&lt;&gt;"",AX7&gt;=AY$27,AX7&lt;&gt;"",AN7=""),AND(BP7&gt;=BZ$23,BP7&lt;&gt;"",BR7&gt;=BZ$27,BR7&lt;&gt;"",BO7=""),AND(BS7&gt;=BZ$23,BS7&lt;&gt;"",BU7&gt;=BZ$27,BU7&lt;&gt;"",BO7=""),AND(BW7&gt;=BZ$23,BW7&lt;&gt;"",BY7&gt;=BZ$27,BY7&lt;&gt;"",BO7=""),AND(CQ7&gt;=DA$23,CQ7&lt;&gt;"",CS7&gt;=DA$27,CS7&lt;&gt;"",CP7=""),AND(CT7&gt;=DA$23,CT7&lt;&gt;"",CV7&gt;=DA$27,CV7&lt;&gt;"",CP7=""),AND(CX7&gt;=DA$23,CX7&lt;&gt;"",CZ7&gt;=DA$27,CZ7&lt;&gt;"",CP7=""),AND(DX7&gt;=EK$23,DX7&lt;&gt;"",DZ7&gt;=EK$27,DZ7&lt;&gt;""),AND(EA7&gt;=EK$23,EA7&lt;&gt;"",EC7&gt;=EK$27,EC7&lt;&gt;""),AND(EE7&gt;=EK$23,EE7&lt;&gt;"",EG7&gt;=EK$27,EG7&lt;&gt;""),AND(EH7&gt;=EK$23,EH7&lt;&gt;"",EJ7&gt;=EK$27,EJ7&lt;&gt;""),AND(FF7&gt;=FS$23,FF7&lt;&gt;"",FH7&gt;=FS$27,FH7&lt;&gt;""),AND(FI7&gt;=FS$23,FI7&lt;&gt;"",FK7&gt;=FS$27,FK7&lt;&gt;""),AND(FM7&gt;=FS$23,FM7&lt;&gt;"",FO7&gt;=FS$27,FO7&lt;&gt;""),AND(FP7&gt;=FS$23,FP7&lt;&gt;"",FR7&gt;=FS$27,FR7&lt;&gt;""),AND(GN7&gt;=HA$23,GN7&lt;&gt;"",GP7&gt;=HA$27,GP7&lt;&gt;""),AND(GQ7&gt;=HA$23,GQ7&lt;&gt;"",GS7&gt;=HA$27,GS7&lt;&gt;""),AND(GU7&gt;=HA$23,GU7&lt;&gt;"",GW7&gt;=HA$27,GW7&lt;&gt;""),AND(GX7&gt;=HA$23,GX7&lt;&gt;"",GZ7&gt;=HA$27,GZ7&lt;&gt;""),AND(HV7&gt;=II$23,HV7&lt;&gt;"",HX7&gt;=II$27,HX7&lt;&gt;""),AND(HY7&gt;=II$23,HY7&lt;&gt;"",IA7&gt;=II$27,IA7&lt;&gt;""),AND(IC7&gt;=II$23,IC7&lt;&gt;"",IE7&gt;=II$27,IE7&lt;&gt;""),AND(IF7&gt;=II$23,IF7&lt;&gt;"",IH7&gt;=II$27,IH7&lt;&gt;""),AND(JD7&gt;=JQ$23,JD7&lt;&gt;"",JF7&gt;=JQ$27,JF7&lt;&gt;""),AND(JG7&gt;=JQ$23,JG7&lt;&gt;"",JI7&gt;=JQ$27,JI7&lt;&gt;""),AND(JK7&gt;=JQ$23,JK7&lt;&gt;"",JM7&gt;=JQ$27,JM7&lt;&gt;""),AND(JN7&gt;=JQ$23,JN7&lt;&gt;"",JP7&gt;=JQ$27,JP7&lt;&gt;""),AND(KL7&gt;=KY$23,KL7&lt;&gt;"",KN7&gt;=KY$27,KN7&lt;&gt;""),AND(KO7&gt;=KY$23,KO7&lt;&gt;"",KQ7&gt;=KY$27,KQ7&lt;&gt;""),AND(KS7&gt;=KY$23,KS7&lt;&gt;"",KU7&gt;=KY$27,KU7&lt;&gt;""),AND(KV7&gt;=KY$23,KV7&lt;&gt;"",KX7&gt;=KY$27,KX7&lt;&gt;""),AND(LT7&gt;=MG$23,LT7&lt;&gt;"",LV7&gt;=MG$27,LV7&lt;&gt;""),AND(LW7&gt;=MG$23,LW7&lt;&gt;"",LY7&gt;=MG$27,LY7&lt;&gt;""),AND(MA7&gt;=MG$23,MA7&lt;&gt;"",MC7&gt;=MG$27,MC7&lt;&gt;""),AND(MD7&gt;=MG$23,MD7&lt;&gt;"",MF7&gt;=MG$27,MF7&lt;&gt;""),AND(NB7&gt;=NO$23,NB7&lt;&gt;"",ND7&gt;=NO$27,ND7&lt;&gt;""),AND(NE7&gt;=NO$23,NE7&lt;&gt;"",NG7&gt;=NO$27,NG7&lt;&gt;""),AND(NI7&gt;=NO$23,NI7&lt;&gt;"",NK7&gt;=NO$27,NK7&lt;&gt;""),AND(NL7&gt;=NO$23,NL7&lt;&gt;"",NN7&gt;=NO$27,NN7&lt;&gt;""),AND(OJ7&gt;=OW$23,OJ7&lt;&gt;"",OL7&gt;=OW$27,OL7&lt;&gt;""),AND(OM7&gt;=OW$23,OM7&lt;&gt;"",OO7&gt;=OW$27,OO7&lt;&gt;""),AND(OQ7&gt;=OW$23,OQ7&lt;&gt;"",OS7&gt;=OW$27,OS7&lt;&gt;""),AND(OT7&gt;=OW$23,OT7&lt;&gt;"",OV7&gt;=OW$27,OV7&lt;&gt;""),AND(PR7&gt;=QE$23,PR7&lt;&gt;"",PT7&gt;=QE$27,PT7&lt;&gt;""),AND(PU7&gt;=QE$23,PU7&lt;&gt;"",PW7&gt;=QE$27,PW7&lt;&gt;""),AND(PY7&gt;=QE$23,PY7&lt;&gt;"",QA7&gt;=QE$27,QA7&lt;&gt;""),AND(QB7&gt;=QE$23,QB7&lt;&gt;"",QD7&gt;=QE$27,QD7&lt;&gt;""),AND(QZ7&gt;=RM$23,QZ7&lt;&gt;"",RB7&gt;=RM$27,RB7&lt;&gt;""),AND(RC7&gt;=RM$23,RC7&lt;&gt;"",RE7&gt;=RM$27,RE7&lt;&gt;""),AND(RG7&gt;=RM$23,RG7&lt;&gt;"",RI7&gt;=RM$27,RI7&lt;&gt;""),AND(RJ7&gt;=RM$23,RJ7&lt;&gt;"",RL7&gt;=RM$27,RL7&lt;&gt;""),AND(SH7&gt;=SU$23,SH7&lt;&gt;"",SJ7&gt;=SU$27,SJ7&lt;&gt;""),AND(SK7&gt;=SU$23,SK7&lt;&gt;"",SM7&gt;=SU$27,SM7&lt;&gt;""),AND(SO7&gt;=SU$23,SO7&lt;&gt;"",SQ7&gt;=SU$27,SQ7&lt;&gt;""),AND(SR7&gt;=SU$23,SR7&lt;&gt;"",ST7&gt;=SU$27,ST7&lt;&gt;""),AND(TP7&gt;=UC$23,TP7&lt;&gt;"",TR7&gt;=UC$27,TR7&lt;&gt;""),AND(TS7&gt;=UC$23,TS7&lt;&gt;"",TU7&gt;=UC$27,TU7&lt;&gt;""),AND(TW7&gt;=UC$23,TW7&lt;&gt;"",TY7&gt;=UC$347,TYY7&lt;&gt;""),AND(TZ7&gt;=UC$23,TZ7&lt;&gt;"",UB7&gt;=UC$27,UB7&lt;&gt;""),AND(UX7&gt;=VK$23,UX7&lt;&gt;"",UZ7&gt;=VK$27,UZ7&lt;&gt;""),AND(VA7&gt;=VK$23,VA7&lt;&gt;"",VC7&gt;=VK$27,VC7&lt;&gt;""),AND(VE7&gt;=VK$23,VE7&lt;&gt;"",VG7&gt;=VK$27,VG7&lt;&gt;""),AND(VH7&gt;=VK$23,VH7&lt;&gt;"",VJ7&gt;=VK$27,VJ7&lt;&gt;""),AND(WF7&gt;=WS$23,WF7&lt;&gt;"",WH7&gt;=WS$27,WH7&lt;&gt;""),AND(WI7&gt;=WS$23,WI7&lt;&gt;"",WK7&gt;=WS$27,WK7&lt;&gt;""),AND(WM7&gt;=WS$23,WM7&lt;&gt;"",WO7&gt;=WS$27,WO7&lt;&gt;""),AND(WP7&gt;=WS$23,WP7&lt;&gt;"",WR7&gt;=WS$27,WR7&lt;&gt;"")),"Merit",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,AND(TP7&gt;=UC$22,TP7&lt;&gt;"",TR7&gt;=UC$26,TR7&lt;&gt;""),AND(TS7&gt;=UC$22,TS7&lt;&gt;"",TU7&gt;=UC$26,TU7&lt;&gt;""),AND(TW7&gt;=UC$22,TW7&lt;&gt;"",TY7&gt;=UC$26,TYY7&lt;&gt;""),AND(TZ7&gt;=UC$22,TZ7&lt;&gt;"",UB7&gt;=UC$26,UB7&lt;&gt;""),AND(UX7&gt;=VK$22,UX7&lt;&gt;"",UZ7&gt;=VK$26,UZ7&lt;&gt;""),AND(VA7&gt;=VK$22,VA7&lt;&gt;"",VC7&gt;=VK$26,VC7&lt;&gt;""),AND(VE7&gt;=VK$22,VE7&lt;&gt;"",VG7&gt;=VK$26,VG7&lt;&gt;""),AND(VH7&gt;=VK$22,VH7&lt;&gt;"",VJ7&gt;=VK$26,VJ7&lt;&gt;""),AND(WF7&gt;=WS$22,WF7&lt;&gt;"",WH7&gt;=WS$26,WH7&lt;&gt;""),AND(WI7&gt;=WS$22,WI7&lt;&gt;"",WK7&gt;=WS$26,WK7&lt;&gt;""),AND(WM7&gt;=WS$22,WM7&lt;&gt;"",WO7&gt;=WS$26,WO7&lt;&gt;""),AND(WP7&gt;=WS$22,WP7&lt;&gt;"",WR7&gt;=WS$26,WR7&lt;&gt;"")),"Excellence",IF(I7="P","Worlds Team",IF(F7="P","National Team","")))))</f>
        <v>Excellence</v>
      </c>
      <c r="I7" s="3" t="str">
        <f>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,AND(TP7&gt;=UC$21,TP7&lt;&gt;"",TR7&gt;=UC$25,TR7&lt;&gt;""),AND(TS7&gt;=UC$21,TS7&lt;&gt;"",TU7&gt;=UC$25,TU7&lt;&gt;""),AND(TW7&gt;=UC$21,TW7&lt;&gt;"",TY7&gt;=UC$25,TYY7&lt;&gt;""),AND(TZ7&gt;=UC$21,TZ7&lt;&gt;"",UB7&gt;=UC$25,UB7&lt;&gt;""),AND(UX7&gt;=VK$21,UX7&lt;&gt;"",UZ7&gt;=VK$25,UZ7&lt;&gt;""),AND(VA7&gt;=VK$21,VA7&lt;&gt;"",VC7&gt;=VK$25,VC7&lt;&gt;""),AND(VE7&gt;=VK$21,VE7&lt;&gt;"",VG7&gt;=VK$25,VG7&lt;&gt;""),AND(VH7&gt;=VK$21,VH7&lt;&gt;"",VJ7&gt;=VK$25,VJ7&lt;&gt;""),AND(WF7&gt;=WS$21,WF7&lt;&gt;"",WH7&gt;=WS$25,WH7&lt;&gt;""),AND(WI7&gt;=WS$21,WI7&lt;&gt;"",WK7&gt;=WS$25,WK7&lt;&gt;""),AND(WM7&gt;=WS$21,WM7&lt;&gt;"",WO7&gt;=WS$25,WO7&lt;&gt;""),AND(WP7&gt;=WS$21,WP7&lt;&gt;"",WR7&gt;=WS$25,WR7&lt;&gt;"")),"P","")</f>
        <v>P</v>
      </c>
      <c r="J7" s="8">
        <f>IF(COUNT(AQ7,AT7,BR7,BU7,CS7,CV7)&gt;0,LARGE((AQ7,AT7,BR7,BU7,CS7,CV7),1),0)</f>
        <v>53.07</v>
      </c>
      <c r="K7" s="8" t="str">
        <f>IF(J7="","",IF(OR(J7=CS7,J7=CV7),$CA$1,IF(OR(J7=BR7,J7=BU7),$AZ$1,IF(OR(J7=AQ7,J7=AT7),$Y$1,""))))</f>
        <v>2024 Nationals</v>
      </c>
      <c r="L7" s="8">
        <f>IF(COUNT(AQ7,AT7,BR7,BU7,CS7,CV7)&gt;1,LARGE((AQ7,AT7,BR7,BU7,CS7,CV7),2),0)</f>
        <v>52.29</v>
      </c>
      <c r="M7" s="8" t="str">
        <f>IF(L7="","",IF(OR(L7=CS7,L7=CV7),$CA$1,IF(OR(L7=BR7,L7=BU7),$AZ$1,IF(OR(L7=AQ7,L7=AT7),$Y$1,""))))</f>
        <v>2024 Nationals</v>
      </c>
      <c r="N7" s="8">
        <f>IF(COUNT(AQ7,AT7,BR7,BU7,CS7,CV7)&gt;2,LARGE((AQ7,AT7,BR7,BU7,CS7,CV7),3),0)</f>
        <v>49.669999999999995</v>
      </c>
      <c r="O7" s="8" t="str">
        <f>IF(N7="","",IF(OR(N7=CS7,N7=CV7),$CA$1,IF(OR(N7=BR7,N7=BU7),$AZ$1,IF(OR(N7=AQ7,N7=AT7),$Y$1,""))))</f>
        <v>2024 3rd Domestic Trial</v>
      </c>
      <c r="P7" s="8">
        <f>IF(MAX(AX7,BY7,CZ7)&gt;0,MAX(AX7,BY7,CZ7),0)</f>
        <v>51.83</v>
      </c>
      <c r="Q7" s="8" t="str">
        <f>IF(P7="","",IF(P7=CZ7,$CA$1,IF(P7=BY7,$AZ$1,IF(P7=AX7,$Y$1,""))))</f>
        <v>2024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14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2024 Elite Canada</v>
      </c>
      <c r="T7" s="8">
        <f>IF(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,IF(TP7&gt;=$UC$20,TQ7,0),IF(TS7&gt;=$UC$20,TT7,0),IF(TW7&gt;=$UC$20,TX7,0),IF(TZ7&gt;=$UC$20,UA7,0),IF(UX7&gt;=$VK$20,UY7,0),IF(VA7&gt;=$VK$20,VB7,0),IF(VE7&gt;=$VK$20,VF7,0),IF(VH7&gt;=$VK$20,VI7,0),IF(WF7&gt;=$WS$20,WG7,0),IF(WI7&gt;=$WS$20,WJ7,0),IF(WM7&gt;=$WS$20,WN7,0),IF(WP7&gt;=$WS$20,WQ7,0))&gt;0,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,IF(TP7&gt;=$UC$20,TQ7,0),IF(TS7&gt;=$UC$20,TT7,0),IF(TW7&gt;=$UC$20,TX7,0),IF(TZ7&gt;=$UC$20,UA7,0),IF(UX7&gt;=$VK$20,UY7,0),IF(VA7&gt;=$VK$20,VB7,0),IF(VE7&gt;=$VK$20,VF7,0),IF(VH7&gt;=$VK$20,VI7,0),IF(WF7&gt;=$WS$20,WG7,0),IF(WI7&gt;=$WS$20,WJ7,0),IF(WM7&gt;=$WS$20,WN7,0),IF(WP7&gt;=$WS$20,WQ7,0)),0)</f>
        <v>15.47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2024 World Cup POR (July 7)</v>
      </c>
      <c r="V7" s="8">
        <f>IF(MAX(DB7,DC7)&gt;0,MAX(DB7,DC7),"")</f>
        <v>3.5000000000000071</v>
      </c>
      <c r="W7" s="11" t="str">
        <f>IF(V7="","",IF(V7=DB7,"("&amp;DB$2&amp;")",IF(V7=DC7,"("&amp;DC$2&amp;")")))</f>
        <v>(Prelim)</v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>2024 World Cup POR (July 7)</v>
      </c>
      <c r="Y7" s="22">
        <v>4.0999999999999996</v>
      </c>
      <c r="Z7" s="22">
        <v>2.5</v>
      </c>
      <c r="AA7" s="22">
        <v>4.7</v>
      </c>
      <c r="AB7" s="22">
        <v>4.54</v>
      </c>
      <c r="AC7" s="22">
        <v>0</v>
      </c>
      <c r="AD7" s="22">
        <v>9.9</v>
      </c>
      <c r="AE7" s="22">
        <v>9.1999999999999993</v>
      </c>
      <c r="AF7" s="22">
        <v>12.8</v>
      </c>
      <c r="AG7" s="22">
        <v>14.37</v>
      </c>
      <c r="AH7" s="22">
        <v>0</v>
      </c>
      <c r="AI7" s="22">
        <v>13.9</v>
      </c>
      <c r="AJ7" s="22">
        <v>9</v>
      </c>
      <c r="AK7" s="22">
        <v>14</v>
      </c>
      <c r="AL7" s="22">
        <v>14.93</v>
      </c>
      <c r="AM7" s="22">
        <v>0</v>
      </c>
      <c r="AN7" s="27"/>
      <c r="AO7" s="38">
        <f>IF(AA7&gt;0,AA7,"")</f>
        <v>4.7</v>
      </c>
      <c r="AP7" s="38">
        <f>IF(AB7&gt;0,AB7,"")</f>
        <v>4.54</v>
      </c>
      <c r="AQ7" s="40">
        <f>IF(SUM(Y7:AB7)-AC7&gt;0,SUM(Y7:AB7)-AC7,"")</f>
        <v>15.84</v>
      </c>
      <c r="AR7" s="40">
        <f>IF(AF7&gt;0,AF7,"")</f>
        <v>12.8</v>
      </c>
      <c r="AS7" s="40">
        <f>IF(AG7&gt;0,AG7,"")</f>
        <v>14.37</v>
      </c>
      <c r="AT7" s="40">
        <f>IF(SUM(AD7:AG7)-AH7&gt;0,SUM(AD7:AG7)-AH7,"")</f>
        <v>46.27</v>
      </c>
      <c r="AU7" s="40">
        <f>IF(AQ7="","",MAX(AQ7,AT7))</f>
        <v>46.27</v>
      </c>
      <c r="AV7" s="40">
        <f>IF(AK7&gt;0,AK7,"")</f>
        <v>14</v>
      </c>
      <c r="AW7" s="40">
        <f>IF(AL7&gt;0,AL7,"")</f>
        <v>14.93</v>
      </c>
      <c r="AX7" s="40">
        <f>IF(SUM(AI7:AL7)-AM7&gt;0,SUM(AI7:AL7)-AM7,"")</f>
        <v>51.83</v>
      </c>
      <c r="AY7" s="40">
        <f>IF(SUM(AU7,AX7)&gt;0,SUM(AU7,AX7),"")</f>
        <v>98.1</v>
      </c>
      <c r="AZ7" s="26">
        <v>14.7</v>
      </c>
      <c r="BA7" s="26">
        <v>9</v>
      </c>
      <c r="BB7" s="26">
        <v>13.8</v>
      </c>
      <c r="BC7" s="26">
        <v>14.79</v>
      </c>
      <c r="BD7" s="26">
        <v>0</v>
      </c>
      <c r="BE7" s="26">
        <v>15</v>
      </c>
      <c r="BF7" s="26">
        <v>9.4</v>
      </c>
      <c r="BG7" s="26">
        <v>13.8</v>
      </c>
      <c r="BH7" s="26">
        <v>14.87</v>
      </c>
      <c r="BI7" s="26">
        <v>0</v>
      </c>
      <c r="BJ7" s="26">
        <v>7.1</v>
      </c>
      <c r="BK7" s="26">
        <v>4.7</v>
      </c>
      <c r="BL7" s="26">
        <v>7.2</v>
      </c>
      <c r="BM7" s="26">
        <v>7.7</v>
      </c>
      <c r="BN7" s="26">
        <v>0</v>
      </c>
      <c r="BO7" s="28"/>
      <c r="BP7" s="39">
        <f>IF(BB7&gt;0,BB7,"")</f>
        <v>13.8</v>
      </c>
      <c r="BQ7" s="39">
        <f>IF(BC7&gt;0,BC7,"")</f>
        <v>14.79</v>
      </c>
      <c r="BR7" s="11">
        <f>IF(SUM(AZ7:BC7)-BD7&gt;0,SUM(AZ7:BC7)-BD7,"")</f>
        <v>52.29</v>
      </c>
      <c r="BS7" s="11">
        <f>IF(BG7&gt;0,BG7,"")</f>
        <v>13.8</v>
      </c>
      <c r="BT7" s="11">
        <f>IF(BH7&gt;0,BH7,"")</f>
        <v>14.87</v>
      </c>
      <c r="BU7" s="11">
        <f>IF(SUM(BE7:BH7)-BI7&gt;0,SUM(BE7:BH7)-BI7,"")</f>
        <v>53.07</v>
      </c>
      <c r="BV7" s="11">
        <f>IF(BR7="","",MAX(BR7,BU7))</f>
        <v>53.07</v>
      </c>
      <c r="BW7" s="11">
        <f>IF(BL7&gt;0,BL7,"")</f>
        <v>7.2</v>
      </c>
      <c r="BX7" s="11">
        <f>IF(BM7&gt;0,BM7,"")</f>
        <v>7.7</v>
      </c>
      <c r="BY7" s="11">
        <f>IF(SUM(BJ7:BM7)-BN7&gt;0,SUM(BJ7:BM7)-BN7,"")</f>
        <v>26.7</v>
      </c>
      <c r="BZ7" s="11">
        <f>IF(SUM(BV7,BY7)&gt;0,SUM(BV7,BY7),"")</f>
        <v>79.77</v>
      </c>
      <c r="CA7" s="22">
        <v>9.3999999999999986</v>
      </c>
      <c r="CB7" s="22">
        <v>5.75</v>
      </c>
      <c r="CC7" s="22">
        <v>9.25</v>
      </c>
      <c r="CD7" s="22">
        <v>9.6649999999999991</v>
      </c>
      <c r="CE7" s="22">
        <v>0</v>
      </c>
      <c r="CF7" s="22">
        <v>12.45</v>
      </c>
      <c r="CG7" s="22">
        <v>9.3000000000000007</v>
      </c>
      <c r="CH7" s="22">
        <v>13.3</v>
      </c>
      <c r="CI7" s="22">
        <v>14.62</v>
      </c>
      <c r="CJ7" s="22">
        <v>0</v>
      </c>
      <c r="CK7" s="22">
        <v>10.5</v>
      </c>
      <c r="CL7" s="22">
        <v>6.85</v>
      </c>
      <c r="CM7" s="22">
        <v>10.6</v>
      </c>
      <c r="CN7" s="22">
        <v>11.315</v>
      </c>
      <c r="CO7" s="22">
        <v>0</v>
      </c>
      <c r="CP7" s="27" t="s">
        <v>53</v>
      </c>
      <c r="CQ7" s="38">
        <f>IF(CC7&gt;0,CC7,"")</f>
        <v>9.25</v>
      </c>
      <c r="CR7" s="38">
        <f>IF(CD7&gt;0,CD7,"")</f>
        <v>9.6649999999999991</v>
      </c>
      <c r="CS7" s="40">
        <f>IF(SUM(CA7:CD7)-CE7&gt;0,SUM(CA7:CD7)-CE7,"")</f>
        <v>34.064999999999998</v>
      </c>
      <c r="CT7" s="40">
        <f>IF(CH7&gt;0,CH7,"")</f>
        <v>13.3</v>
      </c>
      <c r="CU7" s="40">
        <f>IF(CI7&gt;0,CI7,"")</f>
        <v>14.62</v>
      </c>
      <c r="CV7" s="40">
        <f>IF(SUM(CF7:CI7)-CJ7&gt;0,SUM(CF7:CI7)-CJ7,"")</f>
        <v>49.669999999999995</v>
      </c>
      <c r="CW7" s="40">
        <f>IF(CS7="","",MAX(CS7,CV7))</f>
        <v>49.669999999999995</v>
      </c>
      <c r="CX7" s="40">
        <f>IF(CM7&gt;0,CM7,"")</f>
        <v>10.6</v>
      </c>
      <c r="CY7" s="40">
        <f>IF(CN7&gt;0,CN7,"")</f>
        <v>11.315</v>
      </c>
      <c r="CZ7" s="40">
        <f>IF(SUM(CK7:CN7)-CO7&gt;0,SUM(CK7:CN7)-CO7,"")</f>
        <v>39.265000000000001</v>
      </c>
      <c r="DA7" s="40">
        <f>IF(SUM(CW7,CZ7)&gt;0,SUM(CW7,CZ7),"")</f>
        <v>88.935000000000002</v>
      </c>
      <c r="DB7" s="51">
        <f>IF(MAX(ED7,FL7,GT7,IB7,JJ7,KR7,LZ7,NH7,OP7,PX7,RF7,SN7,TV7,VD7,WWL7)-IF(N7="",0,N7)&gt;0.001,MAX(ED7,FL7,GT7,IB7,JJ7,KR7,LZ7,NH7,OP7,PX7,RF7,SN7,TV7,VD7,WL7)-IF(N7="",0,N7),"")</f>
        <v>3.5000000000000071</v>
      </c>
      <c r="DC7" s="51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>1.8800000000000097</v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>
        <v>13.2</v>
      </c>
      <c r="HC7" s="18">
        <v>9.1999999999999993</v>
      </c>
      <c r="HD7" s="18">
        <v>13.8</v>
      </c>
      <c r="HE7" s="18">
        <v>14.65</v>
      </c>
      <c r="HF7" s="18">
        <v>0</v>
      </c>
      <c r="HG7" s="18">
        <v>13.4</v>
      </c>
      <c r="HH7" s="18">
        <v>9.1999999999999993</v>
      </c>
      <c r="HI7" s="18">
        <v>13.8</v>
      </c>
      <c r="HJ7" s="18">
        <v>14.65</v>
      </c>
      <c r="HK7" s="18">
        <v>0</v>
      </c>
      <c r="HL7" s="18">
        <v>13.7</v>
      </c>
      <c r="HM7" s="18">
        <v>9.1</v>
      </c>
      <c r="HN7" s="18">
        <v>12.8</v>
      </c>
      <c r="HO7" s="18">
        <v>14.77</v>
      </c>
      <c r="HP7" s="18">
        <v>0</v>
      </c>
      <c r="HQ7" s="18">
        <v>13.4</v>
      </c>
      <c r="HR7" s="18">
        <v>9.3000000000000007</v>
      </c>
      <c r="HS7" s="18">
        <v>13.8</v>
      </c>
      <c r="HT7" s="18">
        <v>14.69</v>
      </c>
      <c r="HU7" s="18">
        <v>0</v>
      </c>
      <c r="HV7" s="11">
        <f>IF(HD7&gt;0,HD7,"")</f>
        <v>13.8</v>
      </c>
      <c r="HW7" s="11">
        <f>IF(HE7&gt;0,HE7,"")</f>
        <v>14.65</v>
      </c>
      <c r="HX7" s="11">
        <f>IF(SUM(HB7:HE7)-HF7&gt;0,SUM(HB7:HE7)-HF7,"")</f>
        <v>50.85</v>
      </c>
      <c r="HY7" s="11">
        <f>IF(HI7&gt;0,HI7,"")</f>
        <v>13.8</v>
      </c>
      <c r="HZ7" s="11">
        <f>IF(HJ7&gt;0,HJ7,"")</f>
        <v>14.65</v>
      </c>
      <c r="IA7" s="11">
        <f>IF(SUM(HG7:HJ7)-HK7&gt;0,SUM(HG7:HJ7)-HK7,"")</f>
        <v>51.050000000000004</v>
      </c>
      <c r="IB7" s="11">
        <f>IF(MAX(HX7,IA7)&gt;0,MAX(HX7,IA7),"")</f>
        <v>51.050000000000004</v>
      </c>
      <c r="IC7" s="11">
        <f>IF(HN7&gt;0,HN7,"")</f>
        <v>12.8</v>
      </c>
      <c r="ID7" s="11">
        <f>IF(HO7&gt;0,HO7,"")</f>
        <v>14.77</v>
      </c>
      <c r="IE7" s="11">
        <f>IF(SUM(HL7:HO7)-HP7&gt;0,SUM(HL7:HO7)-HP7,"")</f>
        <v>50.36999999999999</v>
      </c>
      <c r="IF7" s="11">
        <f>IF(HS7&gt;0,HS7,"")</f>
        <v>13.8</v>
      </c>
      <c r="IG7" s="11">
        <f>IF(HT7&gt;0,HT7,"")</f>
        <v>14.69</v>
      </c>
      <c r="IH7" s="11">
        <f>IF(SUM(HQ7:HT7)-HU7&gt;0,SUM(HQ7:HT7)-HU7,"")</f>
        <v>51.19</v>
      </c>
      <c r="II7" s="11">
        <f>IF(SUM(IB7,IE7,IH7)&gt;0,SUM(IB7,IE7,IH7),"")</f>
        <v>152.60999999999999</v>
      </c>
      <c r="IJ7" s="17">
        <v>1.4</v>
      </c>
      <c r="IK7" s="17">
        <v>0.8</v>
      </c>
      <c r="IL7" s="17">
        <v>2</v>
      </c>
      <c r="IM7" s="17">
        <v>1.58</v>
      </c>
      <c r="IN7" s="17">
        <v>0</v>
      </c>
      <c r="IO7" s="17">
        <v>13.9</v>
      </c>
      <c r="IP7" s="17">
        <v>9.1999999999999993</v>
      </c>
      <c r="IQ7" s="17">
        <v>13.8</v>
      </c>
      <c r="IR7" s="17">
        <v>14.68</v>
      </c>
      <c r="IS7" s="17">
        <v>0</v>
      </c>
      <c r="IT7" s="17"/>
      <c r="IU7" s="17"/>
      <c r="IV7" s="17"/>
      <c r="IW7" s="17"/>
      <c r="IX7" s="17"/>
      <c r="IY7" s="17">
        <v>6.5</v>
      </c>
      <c r="IZ7" s="17">
        <v>4.5999999999999996</v>
      </c>
      <c r="JA7" s="17">
        <v>7.4</v>
      </c>
      <c r="JB7" s="17">
        <v>7.61</v>
      </c>
      <c r="JC7" s="17">
        <v>0</v>
      </c>
      <c r="JD7" s="40">
        <f>IF(IL7&gt;0,IL7,"")</f>
        <v>2</v>
      </c>
      <c r="JE7" s="40">
        <f>IF(IM7&gt;0,IM7,"")</f>
        <v>1.58</v>
      </c>
      <c r="JF7" s="40">
        <f>IF(SUM(IJ7:IM7)-IN7&gt;0,SUM(IJ7:IM7)-IN7,"")</f>
        <v>5.78</v>
      </c>
      <c r="JG7" s="40">
        <f>IF(IQ7&gt;0,IQ7,"")</f>
        <v>13.8</v>
      </c>
      <c r="JH7" s="40">
        <f>IF(IR7&gt;0,IR7,"")</f>
        <v>14.68</v>
      </c>
      <c r="JI7" s="40">
        <f>IF(SUM(IO7:IR7)-IS7&gt;0,SUM(IO7:IR7)-IS7,"")</f>
        <v>51.580000000000005</v>
      </c>
      <c r="JJ7" s="40">
        <f>IF(MAX(JF7,JI7)&gt;0,MAX(JF7,JI7),"")</f>
        <v>51.580000000000005</v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>
        <f>IF(JA7&gt;0,JA7,"")</f>
        <v>7.4</v>
      </c>
      <c r="JO7" s="40">
        <f>IF(JB7&gt;0,JB7,"")</f>
        <v>7.61</v>
      </c>
      <c r="JP7" s="40">
        <f>IF(SUM(IY7:JB7)-JC7&gt;0,SUM(IY7:JB7)-JC7,"")</f>
        <v>26.11</v>
      </c>
      <c r="JQ7" s="40">
        <f>IF(SUM(JJ7,JM7,JP7)&gt;0,SUM(JJ7,JM7,JP7),"")</f>
        <v>77.69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>
        <v>14.3</v>
      </c>
      <c r="MI7" s="18">
        <v>9.6</v>
      </c>
      <c r="MJ7" s="18">
        <v>13.8</v>
      </c>
      <c r="MK7" s="18">
        <v>15.47</v>
      </c>
      <c r="ML7" s="18">
        <v>0</v>
      </c>
      <c r="MM7" s="18">
        <v>14.1</v>
      </c>
      <c r="MN7" s="18">
        <v>9.5</v>
      </c>
      <c r="MO7" s="18">
        <v>13.8</v>
      </c>
      <c r="MP7" s="18">
        <v>15.23</v>
      </c>
      <c r="MQ7" s="18">
        <v>0</v>
      </c>
      <c r="MR7" s="18">
        <v>15.3</v>
      </c>
      <c r="MS7" s="18">
        <v>9.3000000000000007</v>
      </c>
      <c r="MT7" s="18">
        <v>13.8</v>
      </c>
      <c r="MU7" s="18">
        <v>15.31</v>
      </c>
      <c r="MV7" s="18">
        <v>0</v>
      </c>
      <c r="MW7" s="18"/>
      <c r="MX7" s="18"/>
      <c r="MY7" s="18"/>
      <c r="MZ7" s="18"/>
      <c r="NA7" s="18"/>
      <c r="NB7" s="11">
        <f>IF(MJ7&gt;0,MJ7,"")</f>
        <v>13.8</v>
      </c>
      <c r="NC7" s="11">
        <f>IF(MK7&gt;0,MK7,"")</f>
        <v>15.47</v>
      </c>
      <c r="ND7" s="11">
        <f>IF(SUM(MH7:MK7)-ML7&gt;0,SUM(MH7:MK7)-ML7,"")</f>
        <v>53.17</v>
      </c>
      <c r="NE7" s="11">
        <f>IF(MO7&gt;0,MO7,"")</f>
        <v>13.8</v>
      </c>
      <c r="NF7" s="11">
        <f>IF(MP7&gt;0,MP7,"")</f>
        <v>15.23</v>
      </c>
      <c r="NG7" s="11">
        <f>IF(SUM(MM7:MP7)-MQ7&gt;0,SUM(MM7:MP7)-MQ7,"")</f>
        <v>52.63000000000001</v>
      </c>
      <c r="NH7" s="11">
        <f>IF(MAX(ND7,NG7)&gt;0,MAX(ND7,NG7),"")</f>
        <v>53.17</v>
      </c>
      <c r="NI7" s="11">
        <f>IF(MT7&gt;0,MT7,"")</f>
        <v>13.8</v>
      </c>
      <c r="NJ7" s="11">
        <f>IF(MU7&gt;0,MU7,"")</f>
        <v>15.31</v>
      </c>
      <c r="NK7" s="11">
        <f>IF(SUM(MR7:MU7)-MV7&gt;0,SUM(MR7:MU7)-MV7,"")</f>
        <v>53.710000000000008</v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>
        <f>IF(SUM(NH7,NK7,NN7)&gt;0,SUM(NH7,NK7,NN7),"")</f>
        <v>106.88000000000001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9.3999999999999986</v>
      </c>
      <c r="WU7" s="26">
        <f>IF($CP7="P",CB7,(CB7+BA7)/2)</f>
        <v>5.75</v>
      </c>
      <c r="WV7" s="26">
        <f>IF($CP7="P",CC7,(CC7+BB7)/2)</f>
        <v>9.25</v>
      </c>
      <c r="WW7" s="26">
        <f>IF($CP7="P",CD7,(CD7+BC7)/2)</f>
        <v>9.6649999999999991</v>
      </c>
      <c r="WX7" s="26">
        <f>IF($CP7="P",CE7,(CE7+BD7)/2)</f>
        <v>0</v>
      </c>
      <c r="WY7" s="26">
        <f>IF($CP7="P",CF7,(CF7+BE7)/2)</f>
        <v>12.45</v>
      </c>
      <c r="WZ7" s="26">
        <f>IF($CP7="P",CG7,(CG7+BF7)/2)</f>
        <v>9.3000000000000007</v>
      </c>
      <c r="XA7" s="26">
        <f>IF($CP7="P",CH7,(CH7+BG7)/2)</f>
        <v>13.3</v>
      </c>
      <c r="XB7" s="26">
        <f>IF($CP7="P",CI7,(CI7+BH7)/2)</f>
        <v>14.62</v>
      </c>
      <c r="XC7" s="26">
        <f>IF($CP7="P",CJ7,(CJ7+BI7)/2)</f>
        <v>0</v>
      </c>
      <c r="XD7" s="26">
        <f>IF($CP7="P",CK7,(CK7+BJ7)/2)</f>
        <v>10.5</v>
      </c>
      <c r="XE7" s="26">
        <f>IF($CP7="P",CL7,(CL7+BK7)/2)</f>
        <v>6.85</v>
      </c>
      <c r="XF7" s="26">
        <f>IF($CP7="P",CM7,(CM7+BL7)/2)</f>
        <v>10.6</v>
      </c>
      <c r="XG7" s="26">
        <f>IF($CP7="P",CN7,(CN7+BM7)/2)</f>
        <v>11.315</v>
      </c>
      <c r="XH7" s="26">
        <f>IF($CP7="P",CO7,(CO7+BN7)/2)</f>
        <v>0</v>
      </c>
      <c r="XI7" s="28" t="s">
        <v>53</v>
      </c>
      <c r="XJ7" s="11">
        <f>IF(WV7&gt;0,WV7,"")</f>
        <v>9.25</v>
      </c>
      <c r="XK7" s="11">
        <f>IF(WW7&gt;0,WW7,"")</f>
        <v>9.6649999999999991</v>
      </c>
      <c r="XL7" s="11">
        <f>IF(SUM(WT7:WW7)-WX7&gt;0,SUM(WT7:WW7)-WX7,"")</f>
        <v>34.064999999999998</v>
      </c>
      <c r="XM7" s="11">
        <f>IF(XA7&gt;0,XA7,"")</f>
        <v>13.3</v>
      </c>
      <c r="XN7" s="11">
        <f>IF(XB7&gt;0,XB7,"")</f>
        <v>14.62</v>
      </c>
      <c r="XO7" s="11">
        <f>IF(SUM(WY7:XB7)-XC7&gt;0,SUM(WY7:XB7)-XC7,"")</f>
        <v>49.669999999999995</v>
      </c>
      <c r="XP7" s="11">
        <f>IF(MAX(XL7,XO7)&gt;0,MAX(XL7,XO7),"")</f>
        <v>49.669999999999995</v>
      </c>
      <c r="XQ7" s="11">
        <f>IF(XF7&gt;0,XF7,"")</f>
        <v>10.6</v>
      </c>
      <c r="XR7" s="11">
        <f>IF(XG7&gt;0,XG7,"")</f>
        <v>11.315</v>
      </c>
      <c r="XS7" s="11">
        <f>IF(SUM(XD7:XG7)-XH7&gt;0,SUM(XD7:XG7)-XH7,"")</f>
        <v>39.265000000000001</v>
      </c>
      <c r="XT7" s="11">
        <f>IF(SUM(XP7,XS7)&gt;0,SUM(XP7,XS7),"")</f>
        <v>88.935000000000002</v>
      </c>
    </row>
    <row r="8" spans="1:644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70</v>
      </c>
      <c r="C8" s="4" t="s">
        <v>6</v>
      </c>
      <c r="D8" s="4">
        <v>2001</v>
      </c>
      <c r="E8" s="9">
        <f>SUM(J8:V8)+SUM(J8:T8)*0.0000001+SUM(J8)*0.0000000000001</f>
        <v>238.63002366800526</v>
      </c>
      <c r="F8" s="3" t="str">
        <f>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,AND(TP8&gt;=UC$20,TP8&lt;&gt;"",TR8&gt;=UC$24,TR8&lt;&gt;""),AND(TS8&gt;=UC$20,TS8&lt;&gt;"",TU8&gt;=UC$24,TU8&lt;&gt;""),AND(TW8&gt;=UC$20,TW8&lt;&gt;"",TY8&gt;=UC$24,TYY8&lt;&gt;""),AND(TZ8&gt;=UC$20,TZ8&lt;&gt;"",UB8&gt;=UC$24,UB8&lt;&gt;""),AND(UX8&gt;=VK$20,UX8&lt;&gt;"",UZ8&gt;=VK$24,UZ8&lt;&gt;""),AND(VA8&gt;=VK$20,VA8&lt;&gt;"",VC8&gt;=VK$24,VC8&lt;&gt;""),AND(VE8&gt;=VK$20,VE8&lt;&gt;"",VG8&gt;=VK$24,VG8&lt;&gt;""),AND(VH8&gt;=VK$20,VH8&lt;&gt;"",VJ8&gt;=VK$24,VJ8&lt;&gt;""),AND(WF8&gt;=WS$20,WF8&lt;&gt;"",WH8&gt;=WS$24,WH8&lt;&gt;""),AND(WI8&gt;=WS$20,WI8&lt;&gt;"",WK8&gt;=WS$24,WK8&lt;&gt;""),AND(WM8&gt;=WS$20,WM8&lt;&gt;"",WO8&gt;=WS$24,WO8&lt;&gt;""),AND(WP8&gt;=WS$20,WP8&lt;&gt;"",WR8&gt;=WS$24,WR8&lt;&gt;"")),"P","")</f>
        <v>P</v>
      </c>
      <c r="G8" s="3" t="str">
        <f>IF(OR(AND(AQ8&gt;=AY$24,AQ8&lt;&gt;"",AN8=""),AND(AT8&gt;=AY$24,AT8&lt;&gt;"",AN8=""),AND(AX8&gt;=AY$24,AX8&lt;&gt;"",AN8=""),AND(BR8&gt;=BZ$24,BR8&lt;&gt;"",BO8=""),AND(BU8&gt;=BZ$24,BU8&lt;&gt;"",BO8=""),AND(BY8&gt;=BZ$24,BY8&lt;&gt;"",BO8=""),AND(CS8&gt;=DA$24,CS8&lt;&gt;"",CP8=""),AND(CV8&gt;=DA$24,CV8&lt;&gt;"",CP8=""),AND(CZ8&gt;=DA$24,CZ8&lt;&gt;"",CP8=""),AND(DZ8&gt;=EK$24,DZ8&lt;&gt;""),AND(EC8&gt;=EK$24,EC8&lt;&gt;""),AND(EG8&gt;=EK$24,EG8&lt;&gt;""),AND(EJ8&gt;=EK$24,EJ8&lt;&gt;""),AND(FH8&gt;=FS$24,FH8&lt;&gt;""),AND(FK8&gt;=FS$24,FK8&lt;&gt;""),AND(FO8&gt;=FS$24,FO8&lt;&gt;""),AND(FR8&gt;=FS$24,FR8&lt;&gt;""),AND(GP8&gt;=HA$24,GP8&lt;&gt;""),AND(GS8&gt;=HA$24,GS8&lt;&gt;""),AND(GW8&gt;=HA$24,GW8&lt;&gt;""),AND(GZ8&gt;=HA$24,GZ8&lt;&gt;""),AND(HX8&gt;=II$24,HX8&lt;&gt;""),AND(IA8&gt;=II$24,IA8&lt;&gt;""),AND(IE8&gt;=II$24,IE8&lt;&gt;""),AND(IH8&gt;=II$24,IH8&lt;&gt;""),AND(JF8&gt;=JQ$24,JF8&lt;&gt;""),AND(JI8&gt;=JQ$24,JI8&lt;&gt;""),AND(JM8&gt;=JQ$24,JM8&lt;&gt;""),AND(JP8&gt;=JQ$24,JP8&lt;&gt;""),AND(KN8&gt;=KY$24,KN8&lt;&gt;""),AND(KQ8&gt;=KY$24,KQ8&lt;&gt;""),AND(KU8&gt;=KY$24,KU8&lt;&gt;""),AND(KX8&gt;=KY$24,KX8&lt;&gt;""),AND(LV8&gt;=MG$24,LV8&lt;&gt;""),AND(LY8&gt;=MG$24,LY8&lt;&gt;""),AND(MC8&gt;=MG$24,MC8&lt;&gt;""),AND(MF8&gt;=MG$24,MF8&lt;&gt;""),AND(ND8&gt;=NO$24,ND8&lt;&gt;""),AND(NG8&gt;=NO$24,NG8&lt;&gt;""),AND(NK8&gt;=NO$24,NK8&lt;&gt;""),AND(NN8&gt;=NO$24,NN8&lt;&gt;""),AND(OL8&gt;=OW$24,OL8&lt;&gt;""),AND(OO8&gt;=OW$24,OO8&lt;&gt;""),AND(OS8&gt;=OW$24,OS8&lt;&gt;""),AND(OV8&gt;=OW$24,OV8&lt;&gt;""),AND(PT8&gt;=QE$24,PT8&lt;&gt;""),AND(PW8&gt;=QE$24,PW8&lt;&gt;""),AND(QA8&gt;=QE$24,QA8&lt;&gt;""),AND(QD8&gt;=QE$24,QD8&lt;&gt;""),AND(RB8&gt;=RM$24,RB8&lt;&gt;""),AND(RE8&gt;=RM$24,RE8&lt;&gt;""),AND(RI8&gt;=RM$24,RI8&lt;&gt;""),AND(RL8&gt;=RM$24,RL8&lt;&gt;""),AND(SJ8&gt;=SU$24,SJ8&lt;&gt;""),AND(SM8&gt;=SU$24,SM8&lt;&gt;""),AND(SQ8&gt;=SU$24,SQ8&lt;&gt;""),AND(ST8&gt;=SU$24,ST8&lt;&gt;""),AND(TR8&gt;=UC$24,TR8&lt;&gt;""),AND(TU8&gt;=UC$24,TU8&lt;&gt;""),AND(TY8&gt;=UC$24,TYY8&lt;&gt;""),AND(UB8&gt;=UC$24,UB8&lt;&gt;""),AND(UZ8&gt;=VK$24,UZ8&lt;&gt;""),AND(VC8&gt;=VK$24,VC8&lt;&gt;""),AND(VG8&gt;=VK$24,VG8&lt;&gt;""),AND(VJ8&gt;=VK$24,VJ8&lt;&gt;""),AND(WH8&gt;=WS$24,WH8&lt;&gt;""),AND(WK8&gt;=WS$24,WK8&lt;&gt;""),AND(WO8&gt;=WS$24,WO8&lt;&gt;""),AND(WR8&gt;=WS$24,WR8&lt;&gt;"")),"P","")</f>
        <v>P</v>
      </c>
      <c r="H8" s="36" t="str">
        <f>IF(AND(G8="P",F8=""),"No DD",IF(OR(AND(AO8&gt;=AY$23,AO8&lt;&gt;"",AQ8&gt;=AY$27,AQ8&lt;&gt;"",AN8=""),AND(AR8&gt;=AY$23,AR8&lt;&gt;"",AT8&gt;=AY$27,AT8&lt;&gt;"",AN8=""),AND(AV8&gt;=AY$23,AV8&lt;&gt;"",AX8&gt;=AY$27,AX8&lt;&gt;"",AN8=""),AND(BP8&gt;=BZ$23,BP8&lt;&gt;"",BR8&gt;=BZ$27,BR8&lt;&gt;"",BO8=""),AND(BS8&gt;=BZ$23,BS8&lt;&gt;"",BU8&gt;=BZ$27,BU8&lt;&gt;"",BO8=""),AND(BW8&gt;=BZ$23,BW8&lt;&gt;"",BY8&gt;=BZ$27,BY8&lt;&gt;"",BO8=""),AND(CQ8&gt;=DA$23,CQ8&lt;&gt;"",CS8&gt;=DA$27,CS8&lt;&gt;"",CP8=""),AND(CT8&gt;=DA$23,CT8&lt;&gt;"",CV8&gt;=DA$27,CV8&lt;&gt;"",CP8=""),AND(CX8&gt;=DA$23,CX8&lt;&gt;"",CZ8&gt;=DA$27,CZ8&lt;&gt;"",CP8=""),AND(DX8&gt;=EK$23,DX8&lt;&gt;"",DZ8&gt;=EK$27,DZ8&lt;&gt;""),AND(EA8&gt;=EK$23,EA8&lt;&gt;"",EC8&gt;=EK$27,EC8&lt;&gt;""),AND(EE8&gt;=EK$23,EE8&lt;&gt;"",EG8&gt;=EK$27,EG8&lt;&gt;""),AND(EH8&gt;=EK$23,EH8&lt;&gt;"",EJ8&gt;=EK$27,EJ8&lt;&gt;""),AND(FF8&gt;=FS$23,FF8&lt;&gt;"",FH8&gt;=FS$27,FH8&lt;&gt;""),AND(FI8&gt;=FS$23,FI8&lt;&gt;"",FK8&gt;=FS$27,FK8&lt;&gt;""),AND(FM8&gt;=FS$23,FM8&lt;&gt;"",FO8&gt;=FS$27,FO8&lt;&gt;""),AND(FP8&gt;=FS$23,FP8&lt;&gt;"",FR8&gt;=FS$27,FR8&lt;&gt;""),AND(GN8&gt;=HA$23,GN8&lt;&gt;"",GP8&gt;=HA$27,GP8&lt;&gt;""),AND(GQ8&gt;=HA$23,GQ8&lt;&gt;"",GS8&gt;=HA$27,GS8&lt;&gt;""),AND(GU8&gt;=HA$23,GU8&lt;&gt;"",GW8&gt;=HA$27,GW8&lt;&gt;""),AND(GX8&gt;=HA$23,GX8&lt;&gt;"",GZ8&gt;=HA$27,GZ8&lt;&gt;""),AND(HV8&gt;=II$23,HV8&lt;&gt;"",HX8&gt;=II$27,HX8&lt;&gt;""),AND(HY8&gt;=II$23,HY8&lt;&gt;"",IA8&gt;=II$27,IA8&lt;&gt;""),AND(IC8&gt;=II$23,IC8&lt;&gt;"",IE8&gt;=II$27,IE8&lt;&gt;""),AND(IF8&gt;=II$23,IF8&lt;&gt;"",IH8&gt;=II$27,IH8&lt;&gt;""),AND(JD8&gt;=JQ$23,JD8&lt;&gt;"",JF8&gt;=JQ$27,JF8&lt;&gt;""),AND(JG8&gt;=JQ$23,JG8&lt;&gt;"",JI8&gt;=JQ$27,JI8&lt;&gt;""),AND(JK8&gt;=JQ$23,JK8&lt;&gt;"",JM8&gt;=JQ$27,JM8&lt;&gt;""),AND(JN8&gt;=JQ$23,JN8&lt;&gt;"",JP8&gt;=JQ$27,JP8&lt;&gt;""),AND(KL8&gt;=KY$23,KL8&lt;&gt;"",KN8&gt;=KY$27,KN8&lt;&gt;""),AND(KO8&gt;=KY$23,KO8&lt;&gt;"",KQ8&gt;=KY$27,KQ8&lt;&gt;""),AND(KS8&gt;=KY$23,KS8&lt;&gt;"",KU8&gt;=KY$27,KU8&lt;&gt;""),AND(KV8&gt;=KY$23,KV8&lt;&gt;"",KX8&gt;=KY$27,KX8&lt;&gt;""),AND(LT8&gt;=MG$23,LT8&lt;&gt;"",LV8&gt;=MG$27,LV8&lt;&gt;""),AND(LW8&gt;=MG$23,LW8&lt;&gt;"",LY8&gt;=MG$27,LY8&lt;&gt;""),AND(MA8&gt;=MG$23,MA8&lt;&gt;"",MC8&gt;=MG$27,MC8&lt;&gt;""),AND(MD8&gt;=MG$23,MD8&lt;&gt;"",MF8&gt;=MG$27,MF8&lt;&gt;""),AND(NB8&gt;=NO$23,NB8&lt;&gt;"",ND8&gt;=NO$27,ND8&lt;&gt;""),AND(NE8&gt;=NO$23,NE8&lt;&gt;"",NG8&gt;=NO$27,NG8&lt;&gt;""),AND(NI8&gt;=NO$23,NI8&lt;&gt;"",NK8&gt;=NO$27,NK8&lt;&gt;""),AND(NL8&gt;=NO$23,NL8&lt;&gt;"",NN8&gt;=NO$27,NN8&lt;&gt;""),AND(OJ8&gt;=OW$23,OJ8&lt;&gt;"",OL8&gt;=OW$27,OL8&lt;&gt;""),AND(OM8&gt;=OW$23,OM8&lt;&gt;"",OO8&gt;=OW$27,OO8&lt;&gt;""),AND(OQ8&gt;=OW$23,OQ8&lt;&gt;"",OS8&gt;=OW$27,OS8&lt;&gt;""),AND(OT8&gt;=OW$23,OT8&lt;&gt;"",OV8&gt;=OW$27,OV8&lt;&gt;""),AND(PR8&gt;=QE$23,PR8&lt;&gt;"",PT8&gt;=QE$27,PT8&lt;&gt;""),AND(PU8&gt;=QE$23,PU8&lt;&gt;"",PW8&gt;=QE$27,PW8&lt;&gt;""),AND(PY8&gt;=QE$23,PY8&lt;&gt;"",QA8&gt;=QE$27,QA8&lt;&gt;""),AND(QB8&gt;=QE$23,QB8&lt;&gt;"",QD8&gt;=QE$27,QD8&lt;&gt;""),AND(QZ8&gt;=RM$23,QZ8&lt;&gt;"",RB8&gt;=RM$27,RB8&lt;&gt;""),AND(RC8&gt;=RM$23,RC8&lt;&gt;"",RE8&gt;=RM$27,RE8&lt;&gt;""),AND(RG8&gt;=RM$23,RG8&lt;&gt;"",RI8&gt;=RM$27,RI8&lt;&gt;""),AND(RJ8&gt;=RM$23,RJ8&lt;&gt;"",RL8&gt;=RM$27,RL8&lt;&gt;""),AND(SH8&gt;=SU$23,SH8&lt;&gt;"",SJ8&gt;=SU$27,SJ8&lt;&gt;""),AND(SK8&gt;=SU$23,SK8&lt;&gt;"",SM8&gt;=SU$27,SM8&lt;&gt;""),AND(SO8&gt;=SU$23,SO8&lt;&gt;"",SQ8&gt;=SU$27,SQ8&lt;&gt;""),AND(SR8&gt;=SU$23,SR8&lt;&gt;"",ST8&gt;=SU$27,ST8&lt;&gt;""),AND(TP8&gt;=UC$23,TP8&lt;&gt;"",TR8&gt;=UC$27,TR8&lt;&gt;""),AND(TS8&gt;=UC$23,TS8&lt;&gt;"",TU8&gt;=UC$27,TU8&lt;&gt;""),AND(TW8&gt;=UC$23,TW8&lt;&gt;"",TY8&gt;=UC$347,TYY8&lt;&gt;""),AND(TZ8&gt;=UC$23,TZ8&lt;&gt;"",UB8&gt;=UC$27,UB8&lt;&gt;""),AND(UX8&gt;=VK$23,UX8&lt;&gt;"",UZ8&gt;=VK$27,UZ8&lt;&gt;""),AND(VA8&gt;=VK$23,VA8&lt;&gt;"",VC8&gt;=VK$27,VC8&lt;&gt;""),AND(VE8&gt;=VK$23,VE8&lt;&gt;"",VG8&gt;=VK$27,VG8&lt;&gt;""),AND(VH8&gt;=VK$23,VH8&lt;&gt;"",VJ8&gt;=VK$27,VJ8&lt;&gt;""),AND(WF8&gt;=WS$23,WF8&lt;&gt;"",WH8&gt;=WS$27,WH8&lt;&gt;""),AND(WI8&gt;=WS$23,WI8&lt;&gt;"",WK8&gt;=WS$27,WK8&lt;&gt;""),AND(WM8&gt;=WS$23,WM8&lt;&gt;"",WO8&gt;=WS$27,WO8&lt;&gt;""),AND(WP8&gt;=WS$23,WP8&lt;&gt;"",WR8&gt;=WS$27,WR8&lt;&gt;"")),"Merit",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,AND(TP8&gt;=UC$22,TP8&lt;&gt;"",TR8&gt;=UC$26,TR8&lt;&gt;""),AND(TS8&gt;=UC$22,TS8&lt;&gt;"",TU8&gt;=UC$26,TU8&lt;&gt;""),AND(TW8&gt;=UC$22,TW8&lt;&gt;"",TY8&gt;=UC$26,TYY8&lt;&gt;""),AND(TZ8&gt;=UC$22,TZ8&lt;&gt;"",UB8&gt;=UC$26,UB8&lt;&gt;""),AND(UX8&gt;=VK$22,UX8&lt;&gt;"",UZ8&gt;=VK$26,UZ8&lt;&gt;""),AND(VA8&gt;=VK$22,VA8&lt;&gt;"",VC8&gt;=VK$26,VC8&lt;&gt;""),AND(VE8&gt;=VK$22,VE8&lt;&gt;"",VG8&gt;=VK$26,VG8&lt;&gt;""),AND(VH8&gt;=VK$22,VH8&lt;&gt;"",VJ8&gt;=VK$26,VJ8&lt;&gt;""),AND(WF8&gt;=WS$22,WF8&lt;&gt;"",WH8&gt;=WS$26,WH8&lt;&gt;""),AND(WI8&gt;=WS$22,WI8&lt;&gt;"",WK8&gt;=WS$26,WK8&lt;&gt;""),AND(WM8&gt;=WS$22,WM8&lt;&gt;"",WO8&gt;=WS$26,WO8&lt;&gt;""),AND(WP8&gt;=WS$22,WP8&lt;&gt;"",WR8&gt;=WS$26,WR8&lt;&gt;"")),"Excellence",IF(I8="P","Worlds Team",IF(F8="P","National Team","")))))</f>
        <v>Excellence</v>
      </c>
      <c r="I8" s="3" t="str">
        <f>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,AND(TP8&gt;=UC$21,TP8&lt;&gt;"",TR8&gt;=UC$25,TR8&lt;&gt;""),AND(TS8&gt;=UC$21,TS8&lt;&gt;"",TU8&gt;=UC$25,TU8&lt;&gt;""),AND(TW8&gt;=UC$21,TW8&lt;&gt;"",TY8&gt;=UC$25,TYY8&lt;&gt;""),AND(TZ8&gt;=UC$21,TZ8&lt;&gt;"",UB8&gt;=UC$25,UB8&lt;&gt;""),AND(UX8&gt;=VK$21,UX8&lt;&gt;"",UZ8&gt;=VK$25,UZ8&lt;&gt;""),AND(VA8&gt;=VK$21,VA8&lt;&gt;"",VC8&gt;=VK$25,VC8&lt;&gt;""),AND(VE8&gt;=VK$21,VE8&lt;&gt;"",VG8&gt;=VK$25,VG8&lt;&gt;""),AND(VH8&gt;=VK$21,VH8&lt;&gt;"",VJ8&gt;=VK$25,VJ8&lt;&gt;""),AND(WF8&gt;=WS$21,WF8&lt;&gt;"",WH8&gt;=WS$25,WH8&lt;&gt;""),AND(WI8&gt;=WS$21,WI8&lt;&gt;"",WK8&gt;=WS$25,WK8&lt;&gt;""),AND(WM8&gt;=WS$21,WM8&lt;&gt;"",WO8&gt;=WS$25,WO8&lt;&gt;""),AND(WP8&gt;=WS$21,WP8&lt;&gt;"",WR8&gt;=WS$25,WR8&lt;&gt;"")),"P","")</f>
        <v>P</v>
      </c>
      <c r="J8" s="8">
        <f>IF(COUNT(AQ8,AT8,BR8,BU8,CS8,CV8)&gt;0,LARGE((AQ8,AT8,BR8,BU8,CS8,CV8),1),0)</f>
        <v>53.14</v>
      </c>
      <c r="K8" s="8" t="str">
        <f>IF(J8="","",IF(OR(J8=CS8,J8=CV8),$CA$1,IF(OR(J8=BR8,J8=BU8),$AZ$1,IF(OR(J8=AQ8,J8=AT8),$Y$1,""))))</f>
        <v>2024 Elite Canada</v>
      </c>
      <c r="L8" s="8">
        <f>IF(COUNT(AQ8,AT8,BR8,BU8,CS8,CV8)&gt;1,LARGE((AQ8,AT8,BR8,BU8,CS8,CV8),2),0)</f>
        <v>52.15</v>
      </c>
      <c r="M8" s="8" t="str">
        <f>IF(L8="","",IF(OR(L8=CS8,L8=CV8),$CA$1,IF(OR(L8=BR8,L8=BU8),$AZ$1,IF(OR(L8=AQ8,L8=AT8),$Y$1,""))))</f>
        <v>2024 3rd Domestic Trial</v>
      </c>
      <c r="N8" s="8">
        <f>IF(COUNT(AQ8,AT8,BR8,BU8,CS8,CV8)&gt;2,LARGE((AQ8,AT8,BR8,BU8,CS8,CV8),3),0)</f>
        <v>52.05</v>
      </c>
      <c r="O8" s="8" t="str">
        <f>IF(N8="","",IF(OR(N8=CS8,N8=CV8),$CA$1,IF(OR(N8=BR8,N8=BU8),$AZ$1,IF(OR(N8=AQ8,N8=AT8),$Y$1,""))))</f>
        <v>2024 3rd Domestic Trial</v>
      </c>
      <c r="P8" s="8">
        <f>IF(MAX(AX8,BY8,CZ8)&gt;0,MAX(AX8,BY8,CZ8),0)</f>
        <v>50.39</v>
      </c>
      <c r="Q8" s="8" t="str">
        <f>IF(P8="","",IF(P8=CZ8,$CA$1,IF(P8=BY8,$AZ$1,IF(P8=AX8,$Y$1,""))))</f>
        <v>2024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14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2024 World Cup AZE (Feb 25)</v>
      </c>
      <c r="T8" s="8">
        <f>IF(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,IF(TP8&gt;=$UC$20,TQ8,0),IF(TS8&gt;=$UC$20,TT8,0),IF(TW8&gt;=$UC$20,TX8,0),IF(TZ8&gt;=$UC$20,UA8,0),IF(UX8&gt;=$VK$20,UY8,0),IF(VA8&gt;=$VK$20,VB8,0),IF(VE8&gt;=$VK$20,VF8,0),IF(VH8&gt;=$VK$20,VI8,0),IF(WF8&gt;=$WS$20,WG8,0),IF(WI8&gt;=$WS$20,WJ8,0),IF(WM8&gt;=$WS$20,WN8,0),IF(WP8&gt;=$WS$20,WQ8,0))&gt;0,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,IF(TP8&gt;=$UC$20,TQ8,0),IF(TS8&gt;=$UC$20,TT8,0),IF(TW8&gt;=$UC$20,TX8,0),IF(TZ8&gt;=$UC$20,UA8,0),IF(UX8&gt;=$VK$20,UY8,0),IF(VA8&gt;=$VK$20,VB8,0),IF(VE8&gt;=$VK$20,VF8,0),IF(VH8&gt;=$VK$20,VI8,0),IF(WF8&gt;=$WS$20,WG8,0),IF(WI8&gt;=$WS$20,WJ8,0),IF(WM8&gt;=$WS$20,WN8,0),IF(WP8&gt;=$WS$20,WQ8,0)),0)</f>
        <v>14.95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2024 3rd Domestic Trial</v>
      </c>
      <c r="V8" s="8">
        <f>IF(MAX(DB8,DC8)&gt;0,MAX(DB8,DC8),"")</f>
        <v>1.9500000000000028</v>
      </c>
      <c r="W8" s="11" t="str">
        <f>IF(V8="","",IF(V8=DB8,"("&amp;DB$2&amp;")",IF(V8=DC8,"("&amp;DC$2&amp;")")))</f>
        <v>(Final)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2024 Pacific Rim (April 23)</v>
      </c>
      <c r="Y8" s="22">
        <v>14.5</v>
      </c>
      <c r="Z8" s="22">
        <v>9.1999999999999993</v>
      </c>
      <c r="AA8" s="22">
        <v>13.6</v>
      </c>
      <c r="AB8" s="22">
        <v>14.59</v>
      </c>
      <c r="AC8" s="22">
        <v>0</v>
      </c>
      <c r="AD8" s="22">
        <v>15.5</v>
      </c>
      <c r="AE8" s="22">
        <v>9.1</v>
      </c>
      <c r="AF8" s="22">
        <v>13.6</v>
      </c>
      <c r="AG8" s="22">
        <v>14.94</v>
      </c>
      <c r="AH8" s="22">
        <v>0</v>
      </c>
      <c r="AI8" s="22">
        <v>14.5</v>
      </c>
      <c r="AJ8" s="22">
        <v>8.1</v>
      </c>
      <c r="AK8" s="22">
        <v>12</v>
      </c>
      <c r="AL8" s="22">
        <v>13.56</v>
      </c>
      <c r="AM8" s="22">
        <v>0.6</v>
      </c>
      <c r="AN8" s="27"/>
      <c r="AO8" s="38">
        <f>IF(AA8&gt;0,AA8,"")</f>
        <v>13.6</v>
      </c>
      <c r="AP8" s="38">
        <f>IF(AB8&gt;0,AB8,"")</f>
        <v>14.59</v>
      </c>
      <c r="AQ8" s="40">
        <f>IF(SUM(Y8:AB8)-AC8&gt;0,SUM(Y8:AB8)-AC8,"")</f>
        <v>51.89</v>
      </c>
      <c r="AR8" s="40">
        <f>IF(AF8&gt;0,AF8,"")</f>
        <v>13.6</v>
      </c>
      <c r="AS8" s="40">
        <f>IF(AG8&gt;0,AG8,"")</f>
        <v>14.94</v>
      </c>
      <c r="AT8" s="40">
        <f>IF(SUM(AD8:AG8)-AH8&gt;0,SUM(AD8:AG8)-AH8,"")</f>
        <v>53.14</v>
      </c>
      <c r="AU8" s="40">
        <f>IF(AQ8="","",MAX(AQ8,AT8))</f>
        <v>53.14</v>
      </c>
      <c r="AV8" s="40">
        <f>IF(AK8&gt;0,AK8,"")</f>
        <v>12</v>
      </c>
      <c r="AW8" s="40">
        <f>IF(AL8&gt;0,AL8,"")</f>
        <v>13.56</v>
      </c>
      <c r="AX8" s="40">
        <f>IF(SUM(AI8:AL8)-AM8&gt;0,SUM(AI8:AL8)-AM8,"")</f>
        <v>47.56</v>
      </c>
      <c r="AY8" s="40">
        <f>IF(SUM(AU8,AX8)&gt;0,SUM(AU8,AX8),"")</f>
        <v>100.7</v>
      </c>
      <c r="AZ8" s="26">
        <v>14.8</v>
      </c>
      <c r="BA8" s="26">
        <v>8.8000000000000007</v>
      </c>
      <c r="BB8" s="26">
        <v>12.2</v>
      </c>
      <c r="BC8" s="26">
        <v>14.44</v>
      </c>
      <c r="BD8" s="26">
        <v>0</v>
      </c>
      <c r="BE8" s="26">
        <v>14.6</v>
      </c>
      <c r="BF8" s="26">
        <v>9</v>
      </c>
      <c r="BG8" s="26">
        <v>11.9</v>
      </c>
      <c r="BH8" s="26">
        <v>14.48</v>
      </c>
      <c r="BI8" s="26">
        <v>0.2</v>
      </c>
      <c r="BJ8" s="26">
        <v>10.5</v>
      </c>
      <c r="BK8" s="26">
        <v>6.3</v>
      </c>
      <c r="BL8" s="26">
        <v>9.5</v>
      </c>
      <c r="BM8" s="26">
        <v>10.35</v>
      </c>
      <c r="BN8" s="26">
        <v>0</v>
      </c>
      <c r="BO8" s="28"/>
      <c r="BP8" s="39">
        <f>IF(BB8&gt;0,BB8,"")</f>
        <v>12.2</v>
      </c>
      <c r="BQ8" s="39">
        <f>IF(BC8&gt;0,BC8,"")</f>
        <v>14.44</v>
      </c>
      <c r="BR8" s="11">
        <f>IF(SUM(AZ8:BC8)-BD8&gt;0,SUM(AZ8:BC8)-BD8,"")</f>
        <v>50.239999999999995</v>
      </c>
      <c r="BS8" s="11">
        <f>IF(BG8&gt;0,BG8,"")</f>
        <v>11.9</v>
      </c>
      <c r="BT8" s="11">
        <f>IF(BH8&gt;0,BH8,"")</f>
        <v>14.48</v>
      </c>
      <c r="BU8" s="11">
        <f>IF(SUM(BE8:BH8)-BI8&gt;0,SUM(BE8:BH8)-BI8,"")</f>
        <v>49.78</v>
      </c>
      <c r="BV8" s="11">
        <f>IF(BR8="","",MAX(BR8,BU8))</f>
        <v>50.239999999999995</v>
      </c>
      <c r="BW8" s="11">
        <f>IF(BL8&gt;0,BL8,"")</f>
        <v>9.5</v>
      </c>
      <c r="BX8" s="11">
        <f>IF(BM8&gt;0,BM8,"")</f>
        <v>10.35</v>
      </c>
      <c r="BY8" s="11">
        <f>IF(SUM(BJ8:BM8)-BN8&gt;0,SUM(BJ8:BM8)-BN8,"")</f>
        <v>36.65</v>
      </c>
      <c r="BZ8" s="11">
        <f>IF(SUM(BV8,BY8)&gt;0,SUM(BV8,BY8),"")</f>
        <v>86.889999999999986</v>
      </c>
      <c r="CA8" s="22">
        <v>15.7</v>
      </c>
      <c r="CB8" s="22">
        <v>8.6999999999999993</v>
      </c>
      <c r="CC8" s="22">
        <v>12.5</v>
      </c>
      <c r="CD8" s="22">
        <v>15.25</v>
      </c>
      <c r="CE8" s="22">
        <v>0</v>
      </c>
      <c r="CF8" s="22">
        <v>14.8</v>
      </c>
      <c r="CG8" s="22">
        <v>9.1</v>
      </c>
      <c r="CH8" s="22">
        <v>13.2</v>
      </c>
      <c r="CI8" s="22">
        <v>14.95</v>
      </c>
      <c r="CJ8" s="22">
        <v>0</v>
      </c>
      <c r="CK8" s="22">
        <v>15.6</v>
      </c>
      <c r="CL8" s="22">
        <v>8.4</v>
      </c>
      <c r="CM8" s="22">
        <v>11.6</v>
      </c>
      <c r="CN8" s="22">
        <v>14.79</v>
      </c>
      <c r="CO8" s="22">
        <v>0</v>
      </c>
      <c r="CP8" s="27"/>
      <c r="CQ8" s="38">
        <f>IF(CC8&gt;0,CC8,"")</f>
        <v>12.5</v>
      </c>
      <c r="CR8" s="38">
        <f>IF(CD8&gt;0,CD8,"")</f>
        <v>15.25</v>
      </c>
      <c r="CS8" s="40">
        <f>IF(SUM(CA8:CD8)-CE8&gt;0,SUM(CA8:CD8)-CE8,"")</f>
        <v>52.15</v>
      </c>
      <c r="CT8" s="40">
        <f>IF(CH8&gt;0,CH8,"")</f>
        <v>13.2</v>
      </c>
      <c r="CU8" s="40">
        <f>IF(CI8&gt;0,CI8,"")</f>
        <v>14.95</v>
      </c>
      <c r="CV8" s="40">
        <f>IF(SUM(CF8:CI8)-CJ8&gt;0,SUM(CF8:CI8)-CJ8,"")</f>
        <v>52.05</v>
      </c>
      <c r="CW8" s="40">
        <f>IF(CS8="","",MAX(CS8,CV8))</f>
        <v>52.15</v>
      </c>
      <c r="CX8" s="40">
        <f>IF(CM8&gt;0,CM8,"")</f>
        <v>11.6</v>
      </c>
      <c r="CY8" s="40">
        <f>IF(CN8&gt;0,CN8,"")</f>
        <v>14.79</v>
      </c>
      <c r="CZ8" s="40">
        <f>IF(SUM(CK8:CN8)-CO8&gt;0,SUM(CK8:CN8)-CO8,"")</f>
        <v>50.39</v>
      </c>
      <c r="DA8" s="40">
        <f>IF(SUM(CW8,CZ8)&gt;0,SUM(CW8,CZ8),"")</f>
        <v>102.53999999999999</v>
      </c>
      <c r="DB8" s="51" t="str">
        <f>IF(MAX(ED8,FL8,GT8,IB8,JJ8,KR8,LZ8,NH8,OP8,PX8,RF8,SN8,TV8,VD8,WWL8)-IF(N8="",0,N8)&gt;0.001,MAX(ED8,FL8,GT8,IB8,JJ8,KR8,LZ8,NH8,OP8,PX8,RF8,SN8,TV8,VD8,WL8)-IF(N8="",0,N8),"")</f>
        <v/>
      </c>
      <c r="DC8" s="51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>1.9500000000000028</v>
      </c>
      <c r="DD8" s="17">
        <v>13.1</v>
      </c>
      <c r="DE8" s="17">
        <v>8.9</v>
      </c>
      <c r="DF8" s="17">
        <v>14</v>
      </c>
      <c r="DG8" s="17">
        <v>14.16</v>
      </c>
      <c r="DH8" s="17">
        <v>0</v>
      </c>
      <c r="DI8" s="17">
        <v>7.4</v>
      </c>
      <c r="DJ8" s="17">
        <v>5</v>
      </c>
      <c r="DK8" s="17">
        <v>7.7</v>
      </c>
      <c r="DL8" s="17">
        <v>8.7200000000000006</v>
      </c>
      <c r="DM8" s="17">
        <v>0</v>
      </c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>
        <f>IF(DF8&gt;0,DF8,"")</f>
        <v>14</v>
      </c>
      <c r="DY8" s="40">
        <f>IF(DG8&gt;0,DG8,"")</f>
        <v>14.16</v>
      </c>
      <c r="DZ8" s="40">
        <f>IF(SUM(DD8:DG8)-DH8&gt;0,SUM(DD8:DG8)-DH8,"")</f>
        <v>50.16</v>
      </c>
      <c r="EA8" s="40">
        <f>IF(DK8&gt;0,DK8,"")</f>
        <v>7.7</v>
      </c>
      <c r="EB8" s="40">
        <f>IF(DL8&gt;0,DL8,"")</f>
        <v>8.7200000000000006</v>
      </c>
      <c r="EC8" s="40">
        <f>IF(SUM(DI8:DL8)-DM8&gt;0,SUM(DI8:DL8)-DM8,"")</f>
        <v>28.82</v>
      </c>
      <c r="ED8" s="40">
        <f>IF(MAX(DZ8,EC8)&gt;0,MAX(DZ8,EC8),"")</f>
        <v>50.16</v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>
        <f>IF(SUM(ED8,EG8,EJ8)&gt;0,SUM(ED8,EG8,EJ8),"")</f>
        <v>50.16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14.2</v>
      </c>
      <c r="FU8" s="17">
        <v>9.3000000000000007</v>
      </c>
      <c r="FV8" s="17">
        <v>13.6</v>
      </c>
      <c r="FW8" s="17">
        <v>14.34</v>
      </c>
      <c r="FX8" s="17">
        <v>0</v>
      </c>
      <c r="FY8" s="17">
        <v>1.3</v>
      </c>
      <c r="FZ8" s="17">
        <v>0.9</v>
      </c>
      <c r="GA8" s="17">
        <v>2</v>
      </c>
      <c r="GB8" s="17">
        <v>1.61</v>
      </c>
      <c r="GC8" s="17">
        <v>0.2</v>
      </c>
      <c r="GD8" s="17"/>
      <c r="GE8" s="17"/>
      <c r="GF8" s="17"/>
      <c r="GG8" s="17"/>
      <c r="GH8" s="17"/>
      <c r="GI8" s="17">
        <v>14.4</v>
      </c>
      <c r="GJ8" s="17">
        <v>9.6</v>
      </c>
      <c r="GK8" s="17">
        <v>13.6</v>
      </c>
      <c r="GL8" s="17">
        <v>14.74</v>
      </c>
      <c r="GM8" s="17">
        <v>0</v>
      </c>
      <c r="GN8" s="40">
        <f>IF(FV8&gt;0,FV8,"")</f>
        <v>13.6</v>
      </c>
      <c r="GO8" s="40">
        <f>IF(FW8&gt;0,FW8,"")</f>
        <v>14.34</v>
      </c>
      <c r="GP8" s="40">
        <f>IF(SUM(FT8:FW8)-FX8&gt;0,SUM(FT8:FW8)-FX8,"")</f>
        <v>51.44</v>
      </c>
      <c r="GQ8" s="40">
        <f>IF(GA8&gt;0,GA8,"")</f>
        <v>2</v>
      </c>
      <c r="GR8" s="40">
        <f>IF(GB8&gt;0,GB8,"")</f>
        <v>1.61</v>
      </c>
      <c r="GS8" s="40">
        <f>IF(SUM(FY8:GB8)-GC8&gt;0,SUM(FY8:GB8)-GC8,"")</f>
        <v>5.61</v>
      </c>
      <c r="GT8" s="40">
        <f>IF(MAX(GP8,GS8)&gt;0,MAX(GP8,GS8),"")</f>
        <v>51.44</v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>
        <f>IF(GK8&gt;0,GK8,"")</f>
        <v>13.6</v>
      </c>
      <c r="GY8" s="40">
        <f>IF(GL8&gt;0,GL8,"")</f>
        <v>14.74</v>
      </c>
      <c r="GZ8" s="40">
        <f>IF(SUM(GI8:GL8)-GM8&gt;0,SUM(GI8:GL8)-GM8,"")</f>
        <v>52.34</v>
      </c>
      <c r="HA8" s="40">
        <f>IF(SUM(GT8,GW8,GZ8)&gt;0,SUM(GT8,GW8,GZ8),"")</f>
        <v>103.78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15.25</v>
      </c>
      <c r="WU8" s="26">
        <f>IF($CP8="P",CB8,(CB8+BA8)/2)</f>
        <v>8.75</v>
      </c>
      <c r="WV8" s="26">
        <f>IF($CP8="P",CC8,(CC8+BB8)/2)</f>
        <v>12.35</v>
      </c>
      <c r="WW8" s="26">
        <f>IF($CP8="P",CD8,(CD8+BC8)/2)</f>
        <v>14.844999999999999</v>
      </c>
      <c r="WX8" s="26">
        <f>IF($CP8="P",CE8,(CE8+BD8)/2)</f>
        <v>0</v>
      </c>
      <c r="WY8" s="26">
        <f>IF($CP8="P",CF8,(CF8+BE8)/2)</f>
        <v>14.7</v>
      </c>
      <c r="WZ8" s="26">
        <f>IF($CP8="P",CG8,(CG8+BF8)/2)</f>
        <v>9.0500000000000007</v>
      </c>
      <c r="XA8" s="26">
        <f>IF($CP8="P",CH8,(CH8+BG8)/2)</f>
        <v>12.55</v>
      </c>
      <c r="XB8" s="26">
        <f>IF($CP8="P",CI8,(CI8+BH8)/2)</f>
        <v>14.715</v>
      </c>
      <c r="XC8" s="26">
        <f>IF($CP8="P",CJ8,(CJ8+BI8)/2)</f>
        <v>0.1</v>
      </c>
      <c r="XD8" s="26">
        <f>IF($CP8="P",CK8,(CK8+BJ8)/2)</f>
        <v>13.05</v>
      </c>
      <c r="XE8" s="26">
        <f>IF($CP8="P",CL8,(CL8+BK8)/2)</f>
        <v>7.35</v>
      </c>
      <c r="XF8" s="26">
        <f>IF($CP8="P",CM8,(CM8+BL8)/2)</f>
        <v>10.55</v>
      </c>
      <c r="XG8" s="26">
        <f>IF($CP8="P",CN8,(CN8+BM8)/2)</f>
        <v>12.57</v>
      </c>
      <c r="XH8" s="26">
        <f>IF($CP8="P",CO8,(CO8+BN8)/2)</f>
        <v>0</v>
      </c>
      <c r="XI8" s="28" t="s">
        <v>53</v>
      </c>
      <c r="XJ8" s="11">
        <f>IF(WV8&gt;0,WV8,"")</f>
        <v>12.35</v>
      </c>
      <c r="XK8" s="11">
        <f>IF(WW8&gt;0,WW8,"")</f>
        <v>14.844999999999999</v>
      </c>
      <c r="XL8" s="11">
        <f>IF(SUM(WT8:WW8)-WX8&gt;0,SUM(WT8:WW8)-WX8,"")</f>
        <v>51.195</v>
      </c>
      <c r="XM8" s="11">
        <f>IF(XA8&gt;0,XA8,"")</f>
        <v>12.55</v>
      </c>
      <c r="XN8" s="11">
        <f>IF(XB8&gt;0,XB8,"")</f>
        <v>14.715</v>
      </c>
      <c r="XO8" s="11">
        <f>IF(SUM(WY8:XB8)-XC8&gt;0,SUM(WY8:XB8)-XC8,"")</f>
        <v>50.914999999999999</v>
      </c>
      <c r="XP8" s="11">
        <f>IF(MAX(XL8,XO8)&gt;0,MAX(XL8,XO8),"")</f>
        <v>51.195</v>
      </c>
      <c r="XQ8" s="11">
        <f>IF(XF8&gt;0,XF8,"")</f>
        <v>10.55</v>
      </c>
      <c r="XR8" s="11">
        <f>IF(XG8&gt;0,XG8,"")</f>
        <v>12.57</v>
      </c>
      <c r="XS8" s="11">
        <f>IF(SUM(XD8:XG8)-XH8&gt;0,SUM(XD8:XG8)-XH8,"")</f>
        <v>43.519999999999996</v>
      </c>
      <c r="XT8" s="11">
        <f>IF(SUM(XP8,XS8)&gt;0,SUM(XP8,XS8),"")</f>
        <v>94.715000000000003</v>
      </c>
    </row>
    <row r="9" spans="1:644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90</v>
      </c>
      <c r="C9" s="4" t="s">
        <v>5</v>
      </c>
      <c r="D9" s="4">
        <v>1999</v>
      </c>
      <c r="E9" s="9">
        <f>SUM(J9:V9)+SUM(J9:T9)*0.0000001+SUM(J9)*0.0000000000001</f>
        <v>232.69002324600513</v>
      </c>
      <c r="F9" s="3" t="str">
        <f>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,AND(TP9&gt;=UC$20,TP9&lt;&gt;"",TR9&gt;=UC$24,TR9&lt;&gt;""),AND(TS9&gt;=UC$20,TS9&lt;&gt;"",TU9&gt;=UC$24,TU9&lt;&gt;""),AND(TW9&gt;=UC$20,TW9&lt;&gt;"",TY9&gt;=UC$24,TYY9&lt;&gt;""),AND(TZ9&gt;=UC$20,TZ9&lt;&gt;"",UB9&gt;=UC$24,UB9&lt;&gt;""),AND(UX9&gt;=VK$20,UX9&lt;&gt;"",UZ9&gt;=VK$24,UZ9&lt;&gt;""),AND(VA9&gt;=VK$20,VA9&lt;&gt;"",VC9&gt;=VK$24,VC9&lt;&gt;""),AND(VE9&gt;=VK$20,VE9&lt;&gt;"",VG9&gt;=VK$24,VG9&lt;&gt;""),AND(VH9&gt;=VK$20,VH9&lt;&gt;"",VJ9&gt;=VK$24,VJ9&lt;&gt;""),AND(WF9&gt;=WS$20,WF9&lt;&gt;"",WH9&gt;=WS$24,WH9&lt;&gt;""),AND(WI9&gt;=WS$20,WI9&lt;&gt;"",WK9&gt;=WS$24,WK9&lt;&gt;""),AND(WM9&gt;=WS$20,WM9&lt;&gt;"",WO9&gt;=WS$24,WO9&lt;&gt;""),AND(WP9&gt;=WS$20,WP9&lt;&gt;"",WR9&gt;=WS$24,WR9&lt;&gt;"")),"P","")</f>
        <v>P</v>
      </c>
      <c r="G9" s="3" t="str">
        <f>IF(OR(AND(AQ9&gt;=AY$24,AQ9&lt;&gt;"",AN9=""),AND(AT9&gt;=AY$24,AT9&lt;&gt;"",AN9=""),AND(AX9&gt;=AY$24,AX9&lt;&gt;"",AN9=""),AND(BR9&gt;=BZ$24,BR9&lt;&gt;"",BO9=""),AND(BU9&gt;=BZ$24,BU9&lt;&gt;"",BO9=""),AND(BY9&gt;=BZ$24,BY9&lt;&gt;"",BO9=""),AND(CS9&gt;=DA$24,CS9&lt;&gt;"",CP9=""),AND(CV9&gt;=DA$24,CV9&lt;&gt;"",CP9=""),AND(CZ9&gt;=DA$24,CZ9&lt;&gt;"",CP9=""),AND(DZ9&gt;=EK$24,DZ9&lt;&gt;""),AND(EC9&gt;=EK$24,EC9&lt;&gt;""),AND(EG9&gt;=EK$24,EG9&lt;&gt;""),AND(EJ9&gt;=EK$24,EJ9&lt;&gt;""),AND(FH9&gt;=FS$24,FH9&lt;&gt;""),AND(FK9&gt;=FS$24,FK9&lt;&gt;""),AND(FO9&gt;=FS$24,FO9&lt;&gt;""),AND(FR9&gt;=FS$24,FR9&lt;&gt;""),AND(GP9&gt;=HA$24,GP9&lt;&gt;""),AND(GS9&gt;=HA$24,GS9&lt;&gt;""),AND(GW9&gt;=HA$24,GW9&lt;&gt;""),AND(GZ9&gt;=HA$24,GZ9&lt;&gt;""),AND(HX9&gt;=II$24,HX9&lt;&gt;""),AND(IA9&gt;=II$24,IA9&lt;&gt;""),AND(IE9&gt;=II$24,IE9&lt;&gt;""),AND(IH9&gt;=II$24,IH9&lt;&gt;""),AND(JF9&gt;=JQ$24,JF9&lt;&gt;""),AND(JI9&gt;=JQ$24,JI9&lt;&gt;""),AND(JM9&gt;=JQ$24,JM9&lt;&gt;""),AND(JP9&gt;=JQ$24,JP9&lt;&gt;""),AND(KN9&gt;=KY$24,KN9&lt;&gt;""),AND(KQ9&gt;=KY$24,KQ9&lt;&gt;""),AND(KU9&gt;=KY$24,KU9&lt;&gt;""),AND(KX9&gt;=KY$24,KX9&lt;&gt;""),AND(LV9&gt;=MG$24,LV9&lt;&gt;""),AND(LY9&gt;=MG$24,LY9&lt;&gt;""),AND(MC9&gt;=MG$24,MC9&lt;&gt;""),AND(MF9&gt;=MG$24,MF9&lt;&gt;""),AND(ND9&gt;=NO$24,ND9&lt;&gt;""),AND(NG9&gt;=NO$24,NG9&lt;&gt;""),AND(NK9&gt;=NO$24,NK9&lt;&gt;""),AND(NN9&gt;=NO$24,NN9&lt;&gt;""),AND(OL9&gt;=OW$24,OL9&lt;&gt;""),AND(OO9&gt;=OW$24,OO9&lt;&gt;""),AND(OS9&gt;=OW$24,OS9&lt;&gt;""),AND(OV9&gt;=OW$24,OV9&lt;&gt;""),AND(PT9&gt;=QE$24,PT9&lt;&gt;""),AND(PW9&gt;=QE$24,PW9&lt;&gt;""),AND(QA9&gt;=QE$24,QA9&lt;&gt;""),AND(QD9&gt;=QE$24,QD9&lt;&gt;""),AND(RB9&gt;=RM$24,RB9&lt;&gt;""),AND(RE9&gt;=RM$24,RE9&lt;&gt;""),AND(RI9&gt;=RM$24,RI9&lt;&gt;""),AND(RL9&gt;=RM$24,RL9&lt;&gt;""),AND(SJ9&gt;=SU$24,SJ9&lt;&gt;""),AND(SM9&gt;=SU$24,SM9&lt;&gt;""),AND(SQ9&gt;=SU$24,SQ9&lt;&gt;""),AND(ST9&gt;=SU$24,ST9&lt;&gt;""),AND(TR9&gt;=UC$24,TR9&lt;&gt;""),AND(TU9&gt;=UC$24,TU9&lt;&gt;""),AND(TY9&gt;=UC$24,TYY9&lt;&gt;""),AND(UB9&gt;=UC$24,UB9&lt;&gt;""),AND(UZ9&gt;=VK$24,UZ9&lt;&gt;""),AND(VC9&gt;=VK$24,VC9&lt;&gt;""),AND(VG9&gt;=VK$24,VG9&lt;&gt;""),AND(VJ9&gt;=VK$24,VJ9&lt;&gt;""),AND(WH9&gt;=WS$24,WH9&lt;&gt;""),AND(WK9&gt;=WS$24,WK9&lt;&gt;""),AND(WO9&gt;=WS$24,WO9&lt;&gt;""),AND(WR9&gt;=WS$24,WR9&lt;&gt;"")),"P","")</f>
        <v>P</v>
      </c>
      <c r="H9" s="36" t="str">
        <f>IF(AND(G9="P",F9=""),"No DD",IF(OR(AND(AO9&gt;=AY$23,AO9&lt;&gt;"",AQ9&gt;=AY$27,AQ9&lt;&gt;"",AN9=""),AND(AR9&gt;=AY$23,AR9&lt;&gt;"",AT9&gt;=AY$27,AT9&lt;&gt;"",AN9=""),AND(AV9&gt;=AY$23,AV9&lt;&gt;"",AX9&gt;=AY$27,AX9&lt;&gt;"",AN9=""),AND(BP9&gt;=BZ$23,BP9&lt;&gt;"",BR9&gt;=BZ$27,BR9&lt;&gt;"",BO9=""),AND(BS9&gt;=BZ$23,BS9&lt;&gt;"",BU9&gt;=BZ$27,BU9&lt;&gt;"",BO9=""),AND(BW9&gt;=BZ$23,BW9&lt;&gt;"",BY9&gt;=BZ$27,BY9&lt;&gt;"",BO9=""),AND(CQ9&gt;=DA$23,CQ9&lt;&gt;"",CS9&gt;=DA$27,CS9&lt;&gt;"",CP9=""),AND(CT9&gt;=DA$23,CT9&lt;&gt;"",CV9&gt;=DA$27,CV9&lt;&gt;"",CP9=""),AND(CX9&gt;=DA$23,CX9&lt;&gt;"",CZ9&gt;=DA$27,CZ9&lt;&gt;"",CP9=""),AND(DX9&gt;=EK$23,DX9&lt;&gt;"",DZ9&gt;=EK$27,DZ9&lt;&gt;""),AND(EA9&gt;=EK$23,EA9&lt;&gt;"",EC9&gt;=EK$27,EC9&lt;&gt;""),AND(EE9&gt;=EK$23,EE9&lt;&gt;"",EG9&gt;=EK$27,EG9&lt;&gt;""),AND(EH9&gt;=EK$23,EH9&lt;&gt;"",EJ9&gt;=EK$27,EJ9&lt;&gt;""),AND(FF9&gt;=FS$23,FF9&lt;&gt;"",FH9&gt;=FS$27,FH9&lt;&gt;""),AND(FI9&gt;=FS$23,FI9&lt;&gt;"",FK9&gt;=FS$27,FK9&lt;&gt;""),AND(FM9&gt;=FS$23,FM9&lt;&gt;"",FO9&gt;=FS$27,FO9&lt;&gt;""),AND(FP9&gt;=FS$23,FP9&lt;&gt;"",FR9&gt;=FS$27,FR9&lt;&gt;""),AND(GN9&gt;=HA$23,GN9&lt;&gt;"",GP9&gt;=HA$27,GP9&lt;&gt;""),AND(GQ9&gt;=HA$23,GQ9&lt;&gt;"",GS9&gt;=HA$27,GS9&lt;&gt;""),AND(GU9&gt;=HA$23,GU9&lt;&gt;"",GW9&gt;=HA$27,GW9&lt;&gt;""),AND(GX9&gt;=HA$23,GX9&lt;&gt;"",GZ9&gt;=HA$27,GZ9&lt;&gt;""),AND(HV9&gt;=II$23,HV9&lt;&gt;"",HX9&gt;=II$27,HX9&lt;&gt;""),AND(HY9&gt;=II$23,HY9&lt;&gt;"",IA9&gt;=II$27,IA9&lt;&gt;""),AND(IC9&gt;=II$23,IC9&lt;&gt;"",IE9&gt;=II$27,IE9&lt;&gt;""),AND(IF9&gt;=II$23,IF9&lt;&gt;"",IH9&gt;=II$27,IH9&lt;&gt;""),AND(JD9&gt;=JQ$23,JD9&lt;&gt;"",JF9&gt;=JQ$27,JF9&lt;&gt;""),AND(JG9&gt;=JQ$23,JG9&lt;&gt;"",JI9&gt;=JQ$27,JI9&lt;&gt;""),AND(JK9&gt;=JQ$23,JK9&lt;&gt;"",JM9&gt;=JQ$27,JM9&lt;&gt;""),AND(JN9&gt;=JQ$23,JN9&lt;&gt;"",JP9&gt;=JQ$27,JP9&lt;&gt;""),AND(KL9&gt;=KY$23,KL9&lt;&gt;"",KN9&gt;=KY$27,KN9&lt;&gt;""),AND(KO9&gt;=KY$23,KO9&lt;&gt;"",KQ9&gt;=KY$27,KQ9&lt;&gt;""),AND(KS9&gt;=KY$23,KS9&lt;&gt;"",KU9&gt;=KY$27,KU9&lt;&gt;""),AND(KV9&gt;=KY$23,KV9&lt;&gt;"",KX9&gt;=KY$27,KX9&lt;&gt;""),AND(LT9&gt;=MG$23,LT9&lt;&gt;"",LV9&gt;=MG$27,LV9&lt;&gt;""),AND(LW9&gt;=MG$23,LW9&lt;&gt;"",LY9&gt;=MG$27,LY9&lt;&gt;""),AND(MA9&gt;=MG$23,MA9&lt;&gt;"",MC9&gt;=MG$27,MC9&lt;&gt;""),AND(MD9&gt;=MG$23,MD9&lt;&gt;"",MF9&gt;=MG$27,MF9&lt;&gt;""),AND(NB9&gt;=NO$23,NB9&lt;&gt;"",ND9&gt;=NO$27,ND9&lt;&gt;""),AND(NE9&gt;=NO$23,NE9&lt;&gt;"",NG9&gt;=NO$27,NG9&lt;&gt;""),AND(NI9&gt;=NO$23,NI9&lt;&gt;"",NK9&gt;=NO$27,NK9&lt;&gt;""),AND(NL9&gt;=NO$23,NL9&lt;&gt;"",NN9&gt;=NO$27,NN9&lt;&gt;""),AND(OJ9&gt;=OW$23,OJ9&lt;&gt;"",OL9&gt;=OW$27,OL9&lt;&gt;""),AND(OM9&gt;=OW$23,OM9&lt;&gt;"",OO9&gt;=OW$27,OO9&lt;&gt;""),AND(OQ9&gt;=OW$23,OQ9&lt;&gt;"",OS9&gt;=OW$27,OS9&lt;&gt;""),AND(OT9&gt;=OW$23,OT9&lt;&gt;"",OV9&gt;=OW$27,OV9&lt;&gt;""),AND(PR9&gt;=QE$23,PR9&lt;&gt;"",PT9&gt;=QE$27,PT9&lt;&gt;""),AND(PU9&gt;=QE$23,PU9&lt;&gt;"",PW9&gt;=QE$27,PW9&lt;&gt;""),AND(PY9&gt;=QE$23,PY9&lt;&gt;"",QA9&gt;=QE$27,QA9&lt;&gt;""),AND(QB9&gt;=QE$23,QB9&lt;&gt;"",QD9&gt;=QE$27,QD9&lt;&gt;""),AND(QZ9&gt;=RM$23,QZ9&lt;&gt;"",RB9&gt;=RM$27,RB9&lt;&gt;""),AND(RC9&gt;=RM$23,RC9&lt;&gt;"",RE9&gt;=RM$27,RE9&lt;&gt;""),AND(RG9&gt;=RM$23,RG9&lt;&gt;"",RI9&gt;=RM$27,RI9&lt;&gt;""),AND(RJ9&gt;=RM$23,RJ9&lt;&gt;"",RL9&gt;=RM$27,RL9&lt;&gt;""),AND(SH9&gt;=SU$23,SH9&lt;&gt;"",SJ9&gt;=SU$27,SJ9&lt;&gt;""),AND(SK9&gt;=SU$23,SK9&lt;&gt;"",SM9&gt;=SU$27,SM9&lt;&gt;""),AND(SO9&gt;=SU$23,SO9&lt;&gt;"",SQ9&gt;=SU$27,SQ9&lt;&gt;""),AND(SR9&gt;=SU$23,SR9&lt;&gt;"",ST9&gt;=SU$27,ST9&lt;&gt;""),AND(TP9&gt;=UC$23,TP9&lt;&gt;"",TR9&gt;=UC$27,TR9&lt;&gt;""),AND(TS9&gt;=UC$23,TS9&lt;&gt;"",TU9&gt;=UC$27,TU9&lt;&gt;""),AND(TW9&gt;=UC$23,TW9&lt;&gt;"",TY9&gt;=UC$347,TYY9&lt;&gt;""),AND(TZ9&gt;=UC$23,TZ9&lt;&gt;"",UB9&gt;=UC$27,UB9&lt;&gt;""),AND(UX9&gt;=VK$23,UX9&lt;&gt;"",UZ9&gt;=VK$27,UZ9&lt;&gt;""),AND(VA9&gt;=VK$23,VA9&lt;&gt;"",VC9&gt;=VK$27,VC9&lt;&gt;""),AND(VE9&gt;=VK$23,VE9&lt;&gt;"",VG9&gt;=VK$27,VG9&lt;&gt;""),AND(VH9&gt;=VK$23,VH9&lt;&gt;"",VJ9&gt;=VK$27,VJ9&lt;&gt;""),AND(WF9&gt;=WS$23,WF9&lt;&gt;"",WH9&gt;=WS$27,WH9&lt;&gt;""),AND(WI9&gt;=WS$23,WI9&lt;&gt;"",WK9&gt;=WS$27,WK9&lt;&gt;""),AND(WM9&gt;=WS$23,WM9&lt;&gt;"",WO9&gt;=WS$27,WO9&lt;&gt;""),AND(WP9&gt;=WS$23,WP9&lt;&gt;"",WR9&gt;=WS$27,WR9&lt;&gt;"")),"Merit",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,AND(TP9&gt;=UC$22,TP9&lt;&gt;"",TR9&gt;=UC$26,TR9&lt;&gt;""),AND(TS9&gt;=UC$22,TS9&lt;&gt;"",TU9&gt;=UC$26,TU9&lt;&gt;""),AND(TW9&gt;=UC$22,TW9&lt;&gt;"",TY9&gt;=UC$26,TYY9&lt;&gt;""),AND(TZ9&gt;=UC$22,TZ9&lt;&gt;"",UB9&gt;=UC$26,UB9&lt;&gt;""),AND(UX9&gt;=VK$22,UX9&lt;&gt;"",UZ9&gt;=VK$26,UZ9&lt;&gt;""),AND(VA9&gt;=VK$22,VA9&lt;&gt;"",VC9&gt;=VK$26,VC9&lt;&gt;""),AND(VE9&gt;=VK$22,VE9&lt;&gt;"",VG9&gt;=VK$26,VG9&lt;&gt;""),AND(VH9&gt;=VK$22,VH9&lt;&gt;"",VJ9&gt;=VK$26,VJ9&lt;&gt;""),AND(WF9&gt;=WS$22,WF9&lt;&gt;"",WH9&gt;=WS$26,WH9&lt;&gt;""),AND(WI9&gt;=WS$22,WI9&lt;&gt;"",WK9&gt;=WS$26,WK9&lt;&gt;""),AND(WM9&gt;=WS$22,WM9&lt;&gt;"",WO9&gt;=WS$26,WO9&lt;&gt;""),AND(WP9&gt;=WS$22,WP9&lt;&gt;"",WR9&gt;=WS$26,WR9&lt;&gt;"")),"Excellence",IF(I9="P","Worlds Team",IF(F9="P","National Team","")))))</f>
        <v>Worlds Team</v>
      </c>
      <c r="I9" s="3" t="str">
        <f>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,AND(TP9&gt;=UC$21,TP9&lt;&gt;"",TR9&gt;=UC$25,TR9&lt;&gt;""),AND(TS9&gt;=UC$21,TS9&lt;&gt;"",TU9&gt;=UC$25,TU9&lt;&gt;""),AND(TW9&gt;=UC$21,TW9&lt;&gt;"",TY9&gt;=UC$25,TYY9&lt;&gt;""),AND(TZ9&gt;=UC$21,TZ9&lt;&gt;"",UB9&gt;=UC$25,UB9&lt;&gt;""),AND(UX9&gt;=VK$21,UX9&lt;&gt;"",UZ9&gt;=VK$25,UZ9&lt;&gt;""),AND(VA9&gt;=VK$21,VA9&lt;&gt;"",VC9&gt;=VK$25,VC9&lt;&gt;""),AND(VE9&gt;=VK$21,VE9&lt;&gt;"",VG9&gt;=VK$25,VG9&lt;&gt;""),AND(VH9&gt;=VK$21,VH9&lt;&gt;"",VJ9&gt;=VK$25,VJ9&lt;&gt;""),AND(WF9&gt;=WS$21,WF9&lt;&gt;"",WH9&gt;=WS$25,WH9&lt;&gt;""),AND(WI9&gt;=WS$21,WI9&lt;&gt;"",WK9&gt;=WS$25,WK9&lt;&gt;""),AND(WM9&gt;=WS$21,WM9&lt;&gt;"",WO9&gt;=WS$25,WO9&lt;&gt;""),AND(WP9&gt;=WS$21,WP9&lt;&gt;"",WR9&gt;=WS$25,WR9&lt;&gt;"")),"P","")</f>
        <v>P</v>
      </c>
      <c r="J9" s="8">
        <f>IF(COUNT(AQ9,AT9,BR9,BU9,CS9,CV9)&gt;0,LARGE((AQ9,AT9,BR9,BU9,CS9,CV9),1),0)</f>
        <v>51.27</v>
      </c>
      <c r="K9" s="8" t="str">
        <f>IF(J9="","",IF(OR(J9=CS9,J9=CV9),$CA$1,IF(OR(J9=BR9,J9=BU9),$AZ$1,IF(OR(J9=AQ9,J9=AT9),$Y$1,""))))</f>
        <v>2024 3rd Domestic Trial</v>
      </c>
      <c r="L9" s="8">
        <f>IF(COUNT(AQ9,AT9,BR9,BU9,CS9,CV9)&gt;1,LARGE((AQ9,AT9,BR9,BU9,CS9,CV9),2),0)</f>
        <v>50.77</v>
      </c>
      <c r="M9" s="8" t="str">
        <f>IF(L9="","",IF(OR(L9=CS9,L9=CV9),$CA$1,IF(OR(L9=BR9,L9=BU9),$AZ$1,IF(OR(L9=AQ9,L9=AT9),$Y$1,""))))</f>
        <v>2024 Nationals</v>
      </c>
      <c r="N9" s="8">
        <f>IF(COUNT(AQ9,AT9,BR9,BU9,CS9,CV9)&gt;2,LARGE((AQ9,AT9,BR9,BU9,CS9,CV9),3),0)</f>
        <v>50.26</v>
      </c>
      <c r="O9" s="8" t="str">
        <f>IF(N9="","",IF(OR(N9=CS9,N9=CV9),$CA$1,IF(OR(N9=BR9,N9=BU9),$AZ$1,IF(OR(N9=AQ9,N9=AT9),$Y$1,""))))</f>
        <v>2024 3rd Domestic Trial</v>
      </c>
      <c r="P9" s="8">
        <f>IF(MAX(AX9,BY9,CZ9)&gt;0,MAX(AX9,BY9,CZ9),0)</f>
        <v>52.7</v>
      </c>
      <c r="Q9" s="8" t="str">
        <f>IF(P9="","",IF(P9=CZ9,$CA$1,IF(P9=BY9,$AZ$1,IF(P9=AX9,$Y$1,""))))</f>
        <v>2024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13.1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2024 3rd Domestic Trial</v>
      </c>
      <c r="T9" s="8">
        <f>IF(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,IF(TP9&gt;=$UC$20,TQ9,0),IF(TS9&gt;=$UC$20,TT9,0),IF(TW9&gt;=$UC$20,TX9,0),IF(TZ9&gt;=$UC$20,UA9,0),IF(UX9&gt;=$VK$20,UY9,0),IF(VA9&gt;=$VK$20,VB9,0),IF(VE9&gt;=$VK$20,VF9,0),IF(VH9&gt;=$VK$20,VI9,0),IF(WF9&gt;=$WS$20,WG9,0),IF(WI9&gt;=$WS$20,WJ9,0),IF(WM9&gt;=$WS$20,WN9,0),IF(WP9&gt;=$WS$20,WQ9,0))&gt;0,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,IF(TP9&gt;=$UC$20,TQ9,0),IF(TS9&gt;=$UC$20,TT9,0),IF(TW9&gt;=$UC$20,TX9,0),IF(TZ9&gt;=$UC$20,UA9,0),IF(UX9&gt;=$VK$20,UY9,0),IF(VA9&gt;=$VK$20,VB9,0),IF(VE9&gt;=$VK$20,VF9,0),IF(VH9&gt;=$VK$20,VI9,0),IF(WF9&gt;=$WS$20,WG9,0),IF(WI9&gt;=$WS$20,WJ9,0),IF(WM9&gt;=$WS$20,WN9,0),IF(WP9&gt;=$WS$20,WQ9,0)),0)</f>
        <v>14.36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2024 3rd Domestic Trial</v>
      </c>
      <c r="V9" s="8">
        <f>IF(MAX(DB9,DC9)&gt;0,MAX(DB9,DC9),"")</f>
        <v>0.23000000000000398</v>
      </c>
      <c r="W9" s="11" t="str">
        <f>IF(V9="","",IF(V9=DB9,"("&amp;DB$2&amp;")",IF(V9=DC9,"("&amp;DC$2&amp;")")))</f>
        <v>(Prelim)</v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>2024 Pan Am Championships [Semifinal=Team Final] (May 19)</v>
      </c>
      <c r="Y9" s="22">
        <v>10.75</v>
      </c>
      <c r="Z9" s="22">
        <v>6.9</v>
      </c>
      <c r="AA9" s="22">
        <v>9.6999999999999993</v>
      </c>
      <c r="AB9" s="22">
        <v>10.515000000000001</v>
      </c>
      <c r="AC9" s="22">
        <v>0</v>
      </c>
      <c r="AD9" s="22">
        <v>8.2000000000000011</v>
      </c>
      <c r="AE9" s="22">
        <v>5.0999999999999996</v>
      </c>
      <c r="AF9" s="22">
        <v>7.2</v>
      </c>
      <c r="AG9" s="22">
        <v>7.7299999999999995</v>
      </c>
      <c r="AH9" s="22">
        <v>0</v>
      </c>
      <c r="AI9" s="22">
        <v>7.3</v>
      </c>
      <c r="AJ9" s="22">
        <v>4.75</v>
      </c>
      <c r="AK9" s="22">
        <v>6.55</v>
      </c>
      <c r="AL9" s="22">
        <v>7.1150000000000002</v>
      </c>
      <c r="AM9" s="22">
        <v>0</v>
      </c>
      <c r="AN9" s="27" t="s">
        <v>53</v>
      </c>
      <c r="AO9" s="38">
        <f>IF(AA9&gt;0,AA9,"")</f>
        <v>9.6999999999999993</v>
      </c>
      <c r="AP9" s="38">
        <f>IF(AB9&gt;0,AB9,"")</f>
        <v>10.515000000000001</v>
      </c>
      <c r="AQ9" s="40">
        <f>IF(SUM(Y9:AB9)-AC9&gt;0,SUM(Y9:AB9)-AC9,"")</f>
        <v>37.864999999999995</v>
      </c>
      <c r="AR9" s="40">
        <f>IF(AF9&gt;0,AF9,"")</f>
        <v>7.2</v>
      </c>
      <c r="AS9" s="40">
        <f>IF(AG9&gt;0,AG9,"")</f>
        <v>7.7299999999999995</v>
      </c>
      <c r="AT9" s="40">
        <f>IF(SUM(AD9:AG9)-AH9&gt;0,SUM(AD9:AG9)-AH9,"")</f>
        <v>28.23</v>
      </c>
      <c r="AU9" s="40">
        <f>IF(AQ9="","",MAX(AQ9,AT9))</f>
        <v>37.864999999999995</v>
      </c>
      <c r="AV9" s="40">
        <f>IF(AK9&gt;0,AK9,"")</f>
        <v>6.55</v>
      </c>
      <c r="AW9" s="40">
        <f>IF(AL9&gt;0,AL9,"")</f>
        <v>7.1150000000000002</v>
      </c>
      <c r="AX9" s="40">
        <f>IF(SUM(AI9:AL9)-AM9&gt;0,SUM(AI9:AL9)-AM9,"")</f>
        <v>25.715000000000003</v>
      </c>
      <c r="AY9" s="40">
        <f>IF(SUM(AU9,AX9)&gt;0,SUM(AU9,AX9),"")</f>
        <v>63.58</v>
      </c>
      <c r="AZ9" s="26">
        <v>3.2</v>
      </c>
      <c r="BA9" s="26">
        <v>1.6</v>
      </c>
      <c r="BB9" s="26">
        <v>2.7</v>
      </c>
      <c r="BC9" s="26">
        <v>3</v>
      </c>
      <c r="BD9" s="26">
        <v>0</v>
      </c>
      <c r="BE9" s="26">
        <v>14.9</v>
      </c>
      <c r="BF9" s="26">
        <v>9.3000000000000007</v>
      </c>
      <c r="BG9" s="26">
        <v>13.1</v>
      </c>
      <c r="BH9" s="26">
        <v>13.47</v>
      </c>
      <c r="BI9" s="26">
        <v>0</v>
      </c>
      <c r="BJ9" s="26">
        <v>14.5</v>
      </c>
      <c r="BK9" s="26">
        <v>9.3000000000000007</v>
      </c>
      <c r="BL9" s="26">
        <v>13.1</v>
      </c>
      <c r="BM9" s="26">
        <v>13.95</v>
      </c>
      <c r="BN9" s="26">
        <v>0</v>
      </c>
      <c r="BO9" s="28"/>
      <c r="BP9" s="39">
        <f>IF(BB9&gt;0,BB9,"")</f>
        <v>2.7</v>
      </c>
      <c r="BQ9" s="39">
        <f>IF(BC9&gt;0,BC9,"")</f>
        <v>3</v>
      </c>
      <c r="BR9" s="11">
        <f>IF(SUM(AZ9:BC9)-BD9&gt;0,SUM(AZ9:BC9)-BD9,"")</f>
        <v>10.5</v>
      </c>
      <c r="BS9" s="11">
        <f>IF(BG9&gt;0,BG9,"")</f>
        <v>13.1</v>
      </c>
      <c r="BT9" s="11">
        <f>IF(BH9&gt;0,BH9,"")</f>
        <v>13.47</v>
      </c>
      <c r="BU9" s="11">
        <f>IF(SUM(BE9:BH9)-BI9&gt;0,SUM(BE9:BH9)-BI9,"")</f>
        <v>50.77</v>
      </c>
      <c r="BV9" s="11">
        <f>IF(BR9="","",MAX(BR9,BU9))</f>
        <v>50.77</v>
      </c>
      <c r="BW9" s="11">
        <f>IF(BL9&gt;0,BL9,"")</f>
        <v>13.1</v>
      </c>
      <c r="BX9" s="11">
        <f>IF(BM9&gt;0,BM9,"")</f>
        <v>13.95</v>
      </c>
      <c r="BY9" s="11">
        <f>IF(SUM(BJ9:BM9)-BN9&gt;0,SUM(BJ9:BM9)-BN9,"")</f>
        <v>50.849999999999994</v>
      </c>
      <c r="BZ9" s="11">
        <f>IF(SUM(BV9,BY9)&gt;0,SUM(BV9,BY9),"")</f>
        <v>101.62</v>
      </c>
      <c r="CA9" s="22">
        <v>14.8</v>
      </c>
      <c r="CB9" s="22">
        <v>9.1999999999999993</v>
      </c>
      <c r="CC9" s="22">
        <v>13.1</v>
      </c>
      <c r="CD9" s="22">
        <v>14.17</v>
      </c>
      <c r="CE9" s="22">
        <v>0</v>
      </c>
      <c r="CF9" s="22">
        <v>14</v>
      </c>
      <c r="CG9" s="22">
        <v>8.8000000000000007</v>
      </c>
      <c r="CH9" s="22">
        <v>13.1</v>
      </c>
      <c r="CI9" s="22">
        <v>14.36</v>
      </c>
      <c r="CJ9" s="22">
        <v>0</v>
      </c>
      <c r="CK9" s="22">
        <v>15.6</v>
      </c>
      <c r="CL9" s="22">
        <v>9.8000000000000007</v>
      </c>
      <c r="CM9" s="22">
        <v>13.1</v>
      </c>
      <c r="CN9" s="22">
        <v>14.2</v>
      </c>
      <c r="CO9" s="22">
        <v>0</v>
      </c>
      <c r="CP9" s="27"/>
      <c r="CQ9" s="38">
        <f>IF(CC9&gt;0,CC9,"")</f>
        <v>13.1</v>
      </c>
      <c r="CR9" s="38">
        <f>IF(CD9&gt;0,CD9,"")</f>
        <v>14.17</v>
      </c>
      <c r="CS9" s="40">
        <f>IF(SUM(CA9:CD9)-CE9&gt;0,SUM(CA9:CD9)-CE9,"")</f>
        <v>51.27</v>
      </c>
      <c r="CT9" s="40">
        <f>IF(CH9&gt;0,CH9,"")</f>
        <v>13.1</v>
      </c>
      <c r="CU9" s="40">
        <f>IF(CI9&gt;0,CI9,"")</f>
        <v>14.36</v>
      </c>
      <c r="CV9" s="40">
        <f>IF(SUM(CF9:CI9)-CJ9&gt;0,SUM(CF9:CI9)-CJ9,"")</f>
        <v>50.26</v>
      </c>
      <c r="CW9" s="40">
        <f>IF(CS9="","",MAX(CS9,CV9))</f>
        <v>51.27</v>
      </c>
      <c r="CX9" s="40">
        <f>IF(CM9&gt;0,CM9,"")</f>
        <v>13.1</v>
      </c>
      <c r="CY9" s="40">
        <f>IF(CN9&gt;0,CN9,"")</f>
        <v>14.2</v>
      </c>
      <c r="CZ9" s="40">
        <f>IF(SUM(CK9:CN9)-CO9&gt;0,SUM(CK9:CN9)-CO9,"")</f>
        <v>52.7</v>
      </c>
      <c r="DA9" s="40">
        <f>IF(SUM(CW9,CZ9)&gt;0,SUM(CW9,CZ9),"")</f>
        <v>103.97</v>
      </c>
      <c r="DB9" s="51">
        <f>IF(MAX(ED9,FL9,GT9,IB9,JJ9,KR9,LZ9,NH9,OP9,PX9,RF9,SN9,TV9,VD9,WWL9)-IF(N9="",0,N9)&gt;0.001,MAX(ED9,FL9,GT9,IB9,JJ9,KR9,LZ9,NH9,OP9,PX9,RF9,SN9,TV9,VD9,WL9)-IF(N9="",0,N9),"")</f>
        <v>0.23000000000000398</v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>
        <v>14.3</v>
      </c>
      <c r="HC9" s="18">
        <v>9.3000000000000007</v>
      </c>
      <c r="HD9" s="18">
        <v>13.1</v>
      </c>
      <c r="HE9" s="18">
        <v>13.79</v>
      </c>
      <c r="HF9" s="18">
        <v>0</v>
      </c>
      <c r="HG9" s="18">
        <v>12.7</v>
      </c>
      <c r="HH9" s="18">
        <v>9.1999999999999993</v>
      </c>
      <c r="HI9" s="18">
        <v>12.4</v>
      </c>
      <c r="HJ9" s="18">
        <v>13.29</v>
      </c>
      <c r="HK9" s="18">
        <v>0</v>
      </c>
      <c r="HL9" s="18">
        <v>14.3</v>
      </c>
      <c r="HM9" s="18">
        <v>9.3000000000000007</v>
      </c>
      <c r="HN9" s="18">
        <v>13.1</v>
      </c>
      <c r="HO9" s="18">
        <v>14.12</v>
      </c>
      <c r="HP9" s="18">
        <v>0</v>
      </c>
      <c r="HQ9" s="18">
        <v>13</v>
      </c>
      <c r="HR9" s="18">
        <v>9</v>
      </c>
      <c r="HS9" s="18">
        <v>13.1</v>
      </c>
      <c r="HT9" s="18">
        <v>13.93</v>
      </c>
      <c r="HU9" s="18">
        <v>0</v>
      </c>
      <c r="HV9" s="11">
        <f>IF(HD9&gt;0,HD9,"")</f>
        <v>13.1</v>
      </c>
      <c r="HW9" s="11">
        <f>IF(HE9&gt;0,HE9,"")</f>
        <v>13.79</v>
      </c>
      <c r="HX9" s="11">
        <f>IF(SUM(HB9:HE9)-HF9&gt;0,SUM(HB9:HE9)-HF9,"")</f>
        <v>50.49</v>
      </c>
      <c r="HY9" s="11">
        <f>IF(HI9&gt;0,HI9,"")</f>
        <v>12.4</v>
      </c>
      <c r="HZ9" s="11">
        <f>IF(HJ9&gt;0,HJ9,"")</f>
        <v>13.29</v>
      </c>
      <c r="IA9" s="11">
        <f>IF(SUM(HG9:HJ9)-HK9&gt;0,SUM(HG9:HJ9)-HK9,"")</f>
        <v>47.589999999999996</v>
      </c>
      <c r="IB9" s="11">
        <f>IF(MAX(HX9,IA9)&gt;0,MAX(HX9,IA9),"")</f>
        <v>50.49</v>
      </c>
      <c r="IC9" s="11">
        <f>IF(HN9&gt;0,HN9,"")</f>
        <v>13.1</v>
      </c>
      <c r="ID9" s="11">
        <f>IF(HO9&gt;0,HO9,"")</f>
        <v>14.12</v>
      </c>
      <c r="IE9" s="11">
        <f>IF(SUM(HL9:HO9)-HP9&gt;0,SUM(HL9:HO9)-HP9,"")</f>
        <v>50.82</v>
      </c>
      <c r="IF9" s="11">
        <f>IF(HS9&gt;0,HS9,"")</f>
        <v>13.1</v>
      </c>
      <c r="IG9" s="11">
        <f>IF(HT9&gt;0,HT9,"")</f>
        <v>13.93</v>
      </c>
      <c r="IH9" s="11">
        <f>IF(SUM(HQ9:HT9)-HU9&gt;0,SUM(HQ9:HT9)-HU9,"")</f>
        <v>49.03</v>
      </c>
      <c r="II9" s="11">
        <f>IF(SUM(IB9,IE9,IH9)&gt;0,SUM(IB9,IE9,IH9),"")</f>
        <v>150.34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9</v>
      </c>
      <c r="WU9" s="26">
        <f>IF($CP9="P",CB9,(CB9+BA9)/2)</f>
        <v>5.3999999999999995</v>
      </c>
      <c r="WV9" s="26">
        <f>IF($CP9="P",CC9,(CC9+BB9)/2)</f>
        <v>7.9</v>
      </c>
      <c r="WW9" s="26">
        <f>IF($CP9="P",CD9,(CD9+BC9)/2)</f>
        <v>8.5850000000000009</v>
      </c>
      <c r="WX9" s="26">
        <f>IF($CP9="P",CE9,(CE9+BD9)/2)</f>
        <v>0</v>
      </c>
      <c r="WY9" s="26">
        <f>IF($CP9="P",CF9,(CF9+BE9)/2)</f>
        <v>14.45</v>
      </c>
      <c r="WZ9" s="26">
        <f>IF($CP9="P",CG9,(CG9+BF9)/2)</f>
        <v>9.0500000000000007</v>
      </c>
      <c r="XA9" s="26">
        <f>IF($CP9="P",CH9,(CH9+BG9)/2)</f>
        <v>13.1</v>
      </c>
      <c r="XB9" s="26">
        <f>IF($CP9="P",CI9,(CI9+BH9)/2)</f>
        <v>13.914999999999999</v>
      </c>
      <c r="XC9" s="26">
        <f>IF($CP9="P",CJ9,(CJ9+BI9)/2)</f>
        <v>0</v>
      </c>
      <c r="XD9" s="26">
        <f>IF($CP9="P",CK9,(CK9+BJ9)/2)</f>
        <v>15.05</v>
      </c>
      <c r="XE9" s="26">
        <f>IF($CP9="P",CL9,(CL9+BK9)/2)</f>
        <v>9.5500000000000007</v>
      </c>
      <c r="XF9" s="26">
        <f>IF($CP9="P",CM9,(CM9+BL9)/2)</f>
        <v>13.1</v>
      </c>
      <c r="XG9" s="26">
        <f>IF($CP9="P",CN9,(CN9+BM9)/2)</f>
        <v>14.074999999999999</v>
      </c>
      <c r="XH9" s="26">
        <f>IF($CP9="P",CO9,(CO9+BN9)/2)</f>
        <v>0</v>
      </c>
      <c r="XI9" s="28" t="s">
        <v>53</v>
      </c>
      <c r="XJ9" s="11">
        <f>IF(WV9&gt;0,WV9,"")</f>
        <v>7.9</v>
      </c>
      <c r="XK9" s="11">
        <f>IF(WW9&gt;0,WW9,"")</f>
        <v>8.5850000000000009</v>
      </c>
      <c r="XL9" s="11">
        <f>IF(SUM(WT9:WW9)-WX9&gt;0,SUM(WT9:WW9)-WX9,"")</f>
        <v>30.884999999999998</v>
      </c>
      <c r="XM9" s="11">
        <f>IF(XA9&gt;0,XA9,"")</f>
        <v>13.1</v>
      </c>
      <c r="XN9" s="11">
        <f>IF(XB9&gt;0,XB9,"")</f>
        <v>13.914999999999999</v>
      </c>
      <c r="XO9" s="11">
        <f>IF(SUM(WY9:XB9)-XC9&gt;0,SUM(WY9:XB9)-XC9,"")</f>
        <v>50.515000000000001</v>
      </c>
      <c r="XP9" s="11">
        <f>IF(MAX(XL9,XO9)&gt;0,MAX(XL9,XO9),"")</f>
        <v>50.515000000000001</v>
      </c>
      <c r="XQ9" s="11">
        <f>IF(XF9&gt;0,XF9,"")</f>
        <v>13.1</v>
      </c>
      <c r="XR9" s="11">
        <f>IF(XG9&gt;0,XG9,"")</f>
        <v>14.074999999999999</v>
      </c>
      <c r="XS9" s="11">
        <f>IF(SUM(XD9:XG9)-XH9&gt;0,SUM(XD9:XG9)-XH9,"")</f>
        <v>51.775000000000006</v>
      </c>
      <c r="XT9" s="11">
        <f>IF(SUM(XP9,XS9)&gt;0,SUM(XP9,XS9),"")</f>
        <v>102.29</v>
      </c>
    </row>
    <row r="10" spans="1:644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219</v>
      </c>
      <c r="C10" s="4" t="s">
        <v>7</v>
      </c>
      <c r="D10" s="4">
        <v>2007</v>
      </c>
      <c r="E10" s="9">
        <f>SUM(J10:V10)+SUM(J10:T10)*0.0000001+SUM(J10)*0.0000000000001</f>
        <v>232.19002291900514</v>
      </c>
      <c r="F10" s="3" t="str">
        <f>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,AND(TP10&gt;=UC$20,TP10&lt;&gt;"",TR10&gt;=UC$24,TR10&lt;&gt;""),AND(TS10&gt;=UC$20,TS10&lt;&gt;"",TU10&gt;=UC$24,TU10&lt;&gt;""),AND(TW10&gt;=UC$20,TW10&lt;&gt;"",TY10&gt;=UC$24,TYY10&lt;&gt;""),AND(TZ10&gt;=UC$20,TZ10&lt;&gt;"",UB10&gt;=UC$24,UB10&lt;&gt;""),AND(UX10&gt;=VK$20,UX10&lt;&gt;"",UZ10&gt;=VK$24,UZ10&lt;&gt;""),AND(VA10&gt;=VK$20,VA10&lt;&gt;"",VC10&gt;=VK$24,VC10&lt;&gt;""),AND(VE10&gt;=VK$20,VE10&lt;&gt;"",VG10&gt;=VK$24,VG10&lt;&gt;""),AND(VH10&gt;=VK$20,VH10&lt;&gt;"",VJ10&gt;=VK$24,VJ10&lt;&gt;""),AND(WF10&gt;=WS$20,WF10&lt;&gt;"",WH10&gt;=WS$24,WH10&lt;&gt;""),AND(WI10&gt;=WS$20,WI10&lt;&gt;"",WK10&gt;=WS$24,WK10&lt;&gt;""),AND(WM10&gt;=WS$20,WM10&lt;&gt;"",WO10&gt;=WS$24,WO10&lt;&gt;""),AND(WP10&gt;=WS$20,WP10&lt;&gt;"",WR10&gt;=WS$24,WR10&lt;&gt;"")),"P","")</f>
        <v>P</v>
      </c>
      <c r="G10" s="3" t="str">
        <f>IF(OR(AND(AQ10&gt;=AY$24,AQ10&lt;&gt;"",AN10=""),AND(AT10&gt;=AY$24,AT10&lt;&gt;"",AN10=""),AND(AX10&gt;=AY$24,AX10&lt;&gt;"",AN10=""),AND(BR10&gt;=BZ$24,BR10&lt;&gt;"",BO10=""),AND(BU10&gt;=BZ$24,BU10&lt;&gt;"",BO10=""),AND(BY10&gt;=BZ$24,BY10&lt;&gt;"",BO10=""),AND(CS10&gt;=DA$24,CS10&lt;&gt;"",CP10=""),AND(CV10&gt;=DA$24,CV10&lt;&gt;"",CP10=""),AND(CZ10&gt;=DA$24,CZ10&lt;&gt;"",CP10=""),AND(DZ10&gt;=EK$24,DZ10&lt;&gt;""),AND(EC10&gt;=EK$24,EC10&lt;&gt;""),AND(EG10&gt;=EK$24,EG10&lt;&gt;""),AND(EJ10&gt;=EK$24,EJ10&lt;&gt;""),AND(FH10&gt;=FS$24,FH10&lt;&gt;""),AND(FK10&gt;=FS$24,FK10&lt;&gt;""),AND(FO10&gt;=FS$24,FO10&lt;&gt;""),AND(FR10&gt;=FS$24,FR10&lt;&gt;""),AND(GP10&gt;=HA$24,GP10&lt;&gt;""),AND(GS10&gt;=HA$24,GS10&lt;&gt;""),AND(GW10&gt;=HA$24,GW10&lt;&gt;""),AND(GZ10&gt;=HA$24,GZ10&lt;&gt;""),AND(HX10&gt;=II$24,HX10&lt;&gt;""),AND(IA10&gt;=II$24,IA10&lt;&gt;""),AND(IE10&gt;=II$24,IE10&lt;&gt;""),AND(IH10&gt;=II$24,IH10&lt;&gt;""),AND(JF10&gt;=JQ$24,JF10&lt;&gt;""),AND(JI10&gt;=JQ$24,JI10&lt;&gt;""),AND(JM10&gt;=JQ$24,JM10&lt;&gt;""),AND(JP10&gt;=JQ$24,JP10&lt;&gt;""),AND(KN10&gt;=KY$24,KN10&lt;&gt;""),AND(KQ10&gt;=KY$24,KQ10&lt;&gt;""),AND(KU10&gt;=KY$24,KU10&lt;&gt;""),AND(KX10&gt;=KY$24,KX10&lt;&gt;""),AND(LV10&gt;=MG$24,LV10&lt;&gt;""),AND(LY10&gt;=MG$24,LY10&lt;&gt;""),AND(MC10&gt;=MG$24,MC10&lt;&gt;""),AND(MF10&gt;=MG$24,MF10&lt;&gt;""),AND(ND10&gt;=NO$24,ND10&lt;&gt;""),AND(NG10&gt;=NO$24,NG10&lt;&gt;""),AND(NK10&gt;=NO$24,NK10&lt;&gt;""),AND(NN10&gt;=NO$24,NN10&lt;&gt;""),AND(OL10&gt;=OW$24,OL10&lt;&gt;""),AND(OO10&gt;=OW$24,OO10&lt;&gt;""),AND(OS10&gt;=OW$24,OS10&lt;&gt;""),AND(OV10&gt;=OW$24,OV10&lt;&gt;""),AND(PT10&gt;=QE$24,PT10&lt;&gt;""),AND(PW10&gt;=QE$24,PW10&lt;&gt;""),AND(QA10&gt;=QE$24,QA10&lt;&gt;""),AND(QD10&gt;=QE$24,QD10&lt;&gt;""),AND(RB10&gt;=RM$24,RB10&lt;&gt;""),AND(RE10&gt;=RM$24,RE10&lt;&gt;""),AND(RI10&gt;=RM$24,RI10&lt;&gt;""),AND(RL10&gt;=RM$24,RL10&lt;&gt;""),AND(SJ10&gt;=SU$24,SJ10&lt;&gt;""),AND(SM10&gt;=SU$24,SM10&lt;&gt;""),AND(SQ10&gt;=SU$24,SQ10&lt;&gt;""),AND(ST10&gt;=SU$24,ST10&lt;&gt;""),AND(TR10&gt;=UC$24,TR10&lt;&gt;""),AND(TU10&gt;=UC$24,TU10&lt;&gt;""),AND(TY10&gt;=UC$24,TYY10&lt;&gt;""),AND(UB10&gt;=UC$24,UB10&lt;&gt;""),AND(UZ10&gt;=VK$24,UZ10&lt;&gt;""),AND(VC10&gt;=VK$24,VC10&lt;&gt;""),AND(VG10&gt;=VK$24,VG10&lt;&gt;""),AND(VJ10&gt;=VK$24,VJ10&lt;&gt;""),AND(WH10&gt;=WS$24,WH10&lt;&gt;""),AND(WK10&gt;=WS$24,WK10&lt;&gt;""),AND(WO10&gt;=WS$24,WO10&lt;&gt;""),AND(WR10&gt;=WS$24,WR10&lt;&gt;"")),"P","")</f>
        <v>P</v>
      </c>
      <c r="H10" s="36" t="str">
        <f>IF(AND(G10="P",F10=""),"No DD",IF(OR(AND(AO10&gt;=AY$23,AO10&lt;&gt;"",AQ10&gt;=AY$27,AQ10&lt;&gt;"",AN10=""),AND(AR10&gt;=AY$23,AR10&lt;&gt;"",AT10&gt;=AY$27,AT10&lt;&gt;"",AN10=""),AND(AV10&gt;=AY$23,AV10&lt;&gt;"",AX10&gt;=AY$27,AX10&lt;&gt;"",AN10=""),AND(BP10&gt;=BZ$23,BP10&lt;&gt;"",BR10&gt;=BZ$27,BR10&lt;&gt;"",BO10=""),AND(BS10&gt;=BZ$23,BS10&lt;&gt;"",BU10&gt;=BZ$27,BU10&lt;&gt;"",BO10=""),AND(BW10&gt;=BZ$23,BW10&lt;&gt;"",BY10&gt;=BZ$27,BY10&lt;&gt;"",BO10=""),AND(CQ10&gt;=DA$23,CQ10&lt;&gt;"",CS10&gt;=DA$27,CS10&lt;&gt;"",CP10=""),AND(CT10&gt;=DA$23,CT10&lt;&gt;"",CV10&gt;=DA$27,CV10&lt;&gt;"",CP10=""),AND(CX10&gt;=DA$23,CX10&lt;&gt;"",CZ10&gt;=DA$27,CZ10&lt;&gt;"",CP10=""),AND(DX10&gt;=EK$23,DX10&lt;&gt;"",DZ10&gt;=EK$27,DZ10&lt;&gt;""),AND(EA10&gt;=EK$23,EA10&lt;&gt;"",EC10&gt;=EK$27,EC10&lt;&gt;""),AND(EE10&gt;=EK$23,EE10&lt;&gt;"",EG10&gt;=EK$27,EG10&lt;&gt;""),AND(EH10&gt;=EK$23,EH10&lt;&gt;"",EJ10&gt;=EK$27,EJ10&lt;&gt;""),AND(FF10&gt;=FS$23,FF10&lt;&gt;"",FH10&gt;=FS$27,FH10&lt;&gt;""),AND(FI10&gt;=FS$23,FI10&lt;&gt;"",FK10&gt;=FS$27,FK10&lt;&gt;""),AND(FM10&gt;=FS$23,FM10&lt;&gt;"",FO10&gt;=FS$27,FO10&lt;&gt;""),AND(FP10&gt;=FS$23,FP10&lt;&gt;"",FR10&gt;=FS$27,FR10&lt;&gt;""),AND(GN10&gt;=HA$23,GN10&lt;&gt;"",GP10&gt;=HA$27,GP10&lt;&gt;""),AND(GQ10&gt;=HA$23,GQ10&lt;&gt;"",GS10&gt;=HA$27,GS10&lt;&gt;""),AND(GU10&gt;=HA$23,GU10&lt;&gt;"",GW10&gt;=HA$27,GW10&lt;&gt;""),AND(GX10&gt;=HA$23,GX10&lt;&gt;"",GZ10&gt;=HA$27,GZ10&lt;&gt;""),AND(HV10&gt;=II$23,HV10&lt;&gt;"",HX10&gt;=II$27,HX10&lt;&gt;""),AND(HY10&gt;=II$23,HY10&lt;&gt;"",IA10&gt;=II$27,IA10&lt;&gt;""),AND(IC10&gt;=II$23,IC10&lt;&gt;"",IE10&gt;=II$27,IE10&lt;&gt;""),AND(IF10&gt;=II$23,IF10&lt;&gt;"",IH10&gt;=II$27,IH10&lt;&gt;""),AND(JD10&gt;=JQ$23,JD10&lt;&gt;"",JF10&gt;=JQ$27,JF10&lt;&gt;""),AND(JG10&gt;=JQ$23,JG10&lt;&gt;"",JI10&gt;=JQ$27,JI10&lt;&gt;""),AND(JK10&gt;=JQ$23,JK10&lt;&gt;"",JM10&gt;=JQ$27,JM10&lt;&gt;""),AND(JN10&gt;=JQ$23,JN10&lt;&gt;"",JP10&gt;=JQ$27,JP10&lt;&gt;""),AND(KL10&gt;=KY$23,KL10&lt;&gt;"",KN10&gt;=KY$27,KN10&lt;&gt;""),AND(KO10&gt;=KY$23,KO10&lt;&gt;"",KQ10&gt;=KY$27,KQ10&lt;&gt;""),AND(KS10&gt;=KY$23,KS10&lt;&gt;"",KU10&gt;=KY$27,KU10&lt;&gt;""),AND(KV10&gt;=KY$23,KV10&lt;&gt;"",KX10&gt;=KY$27,KX10&lt;&gt;""),AND(LT10&gt;=MG$23,LT10&lt;&gt;"",LV10&gt;=MG$27,LV10&lt;&gt;""),AND(LW10&gt;=MG$23,LW10&lt;&gt;"",LY10&gt;=MG$27,LY10&lt;&gt;""),AND(MA10&gt;=MG$23,MA10&lt;&gt;"",MC10&gt;=MG$27,MC10&lt;&gt;""),AND(MD10&gt;=MG$23,MD10&lt;&gt;"",MF10&gt;=MG$27,MF10&lt;&gt;""),AND(NB10&gt;=NO$23,NB10&lt;&gt;"",ND10&gt;=NO$27,ND10&lt;&gt;""),AND(NE10&gt;=NO$23,NE10&lt;&gt;"",NG10&gt;=NO$27,NG10&lt;&gt;""),AND(NI10&gt;=NO$23,NI10&lt;&gt;"",NK10&gt;=NO$27,NK10&lt;&gt;""),AND(NL10&gt;=NO$23,NL10&lt;&gt;"",NN10&gt;=NO$27,NN10&lt;&gt;""),AND(OJ10&gt;=OW$23,OJ10&lt;&gt;"",OL10&gt;=OW$27,OL10&lt;&gt;""),AND(OM10&gt;=OW$23,OM10&lt;&gt;"",OO10&gt;=OW$27,OO10&lt;&gt;""),AND(OQ10&gt;=OW$23,OQ10&lt;&gt;"",OS10&gt;=OW$27,OS10&lt;&gt;""),AND(OT10&gt;=OW$23,OT10&lt;&gt;"",OV10&gt;=OW$27,OV10&lt;&gt;""),AND(PR10&gt;=QE$23,PR10&lt;&gt;"",PT10&gt;=QE$27,PT10&lt;&gt;""),AND(PU10&gt;=QE$23,PU10&lt;&gt;"",PW10&gt;=QE$27,PW10&lt;&gt;""),AND(PY10&gt;=QE$23,PY10&lt;&gt;"",QA10&gt;=QE$27,QA10&lt;&gt;""),AND(QB10&gt;=QE$23,QB10&lt;&gt;"",QD10&gt;=QE$27,QD10&lt;&gt;""),AND(QZ10&gt;=RM$23,QZ10&lt;&gt;"",RB10&gt;=RM$27,RB10&lt;&gt;""),AND(RC10&gt;=RM$23,RC10&lt;&gt;"",RE10&gt;=RM$27,RE10&lt;&gt;""),AND(RG10&gt;=RM$23,RG10&lt;&gt;"",RI10&gt;=RM$27,RI10&lt;&gt;""),AND(RJ10&gt;=RM$23,RJ10&lt;&gt;"",RL10&gt;=RM$27,RL10&lt;&gt;""),AND(SH10&gt;=SU$23,SH10&lt;&gt;"",SJ10&gt;=SU$27,SJ10&lt;&gt;""),AND(SK10&gt;=SU$23,SK10&lt;&gt;"",SM10&gt;=SU$27,SM10&lt;&gt;""),AND(SO10&gt;=SU$23,SO10&lt;&gt;"",SQ10&gt;=SU$27,SQ10&lt;&gt;""),AND(SR10&gt;=SU$23,SR10&lt;&gt;"",ST10&gt;=SU$27,ST10&lt;&gt;""),AND(TP10&gt;=UC$23,TP10&lt;&gt;"",TR10&gt;=UC$27,TR10&lt;&gt;""),AND(TS10&gt;=UC$23,TS10&lt;&gt;"",TU10&gt;=UC$27,TU10&lt;&gt;""),AND(TW10&gt;=UC$23,TW10&lt;&gt;"",TY10&gt;=UC$347,TYY10&lt;&gt;""),AND(TZ10&gt;=UC$23,TZ10&lt;&gt;"",UB10&gt;=UC$27,UB10&lt;&gt;""),AND(UX10&gt;=VK$23,UX10&lt;&gt;"",UZ10&gt;=VK$27,UZ10&lt;&gt;""),AND(VA10&gt;=VK$23,VA10&lt;&gt;"",VC10&gt;=VK$27,VC10&lt;&gt;""),AND(VE10&gt;=VK$23,VE10&lt;&gt;"",VG10&gt;=VK$27,VG10&lt;&gt;""),AND(VH10&gt;=VK$23,VH10&lt;&gt;"",VJ10&gt;=VK$27,VJ10&lt;&gt;""),AND(WF10&gt;=WS$23,WF10&lt;&gt;"",WH10&gt;=WS$27,WH10&lt;&gt;""),AND(WI10&gt;=WS$23,WI10&lt;&gt;"",WK10&gt;=WS$27,WK10&lt;&gt;""),AND(WM10&gt;=WS$23,WM10&lt;&gt;"",WO10&gt;=WS$27,WO10&lt;&gt;""),AND(WP10&gt;=WS$23,WP10&lt;&gt;"",WR10&gt;=WS$27,WR10&lt;&gt;"")),"Merit",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,AND(TP10&gt;=UC$22,TP10&lt;&gt;"",TR10&gt;=UC$26,TR10&lt;&gt;""),AND(TS10&gt;=UC$22,TS10&lt;&gt;"",TU10&gt;=UC$26,TU10&lt;&gt;""),AND(TW10&gt;=UC$22,TW10&lt;&gt;"",TY10&gt;=UC$26,TYY10&lt;&gt;""),AND(TZ10&gt;=UC$22,TZ10&lt;&gt;"",UB10&gt;=UC$26,UB10&lt;&gt;""),AND(UX10&gt;=VK$22,UX10&lt;&gt;"",UZ10&gt;=VK$26,UZ10&lt;&gt;""),AND(VA10&gt;=VK$22,VA10&lt;&gt;"",VC10&gt;=VK$26,VC10&lt;&gt;""),AND(VE10&gt;=VK$22,VE10&lt;&gt;"",VG10&gt;=VK$26,VG10&lt;&gt;""),AND(VH10&gt;=VK$22,VH10&lt;&gt;"",VJ10&gt;=VK$26,VJ10&lt;&gt;""),AND(WF10&gt;=WS$22,WF10&lt;&gt;"",WH10&gt;=WS$26,WH10&lt;&gt;""),AND(WI10&gt;=WS$22,WI10&lt;&gt;"",WK10&gt;=WS$26,WK10&lt;&gt;""),AND(WM10&gt;=WS$22,WM10&lt;&gt;"",WO10&gt;=WS$26,WO10&lt;&gt;""),AND(WP10&gt;=WS$22,WP10&lt;&gt;"",WR10&gt;=WS$26,WR10&lt;&gt;"")),"Excellence",IF(I10="P","Worlds Team",IF(F10="P","National Team","")))))</f>
        <v>Worlds Team</v>
      </c>
      <c r="I10" s="3" t="str">
        <f>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,AND(TP10&gt;=UC$21,TP10&lt;&gt;"",TR10&gt;=UC$25,TR10&lt;&gt;""),AND(TS10&gt;=UC$21,TS10&lt;&gt;"",TU10&gt;=UC$25,TU10&lt;&gt;""),AND(TW10&gt;=UC$21,TW10&lt;&gt;"",TY10&gt;=UC$25,TYY10&lt;&gt;""),AND(TZ10&gt;=UC$21,TZ10&lt;&gt;"",UB10&gt;=UC$25,UB10&lt;&gt;""),AND(UX10&gt;=VK$21,UX10&lt;&gt;"",UZ10&gt;=VK$25,UZ10&lt;&gt;""),AND(VA10&gt;=VK$21,VA10&lt;&gt;"",VC10&gt;=VK$25,VC10&lt;&gt;""),AND(VE10&gt;=VK$21,VE10&lt;&gt;"",VG10&gt;=VK$25,VG10&lt;&gt;""),AND(VH10&gt;=VK$21,VH10&lt;&gt;"",VJ10&gt;=VK$25,VJ10&lt;&gt;""),AND(WF10&gt;=WS$21,WF10&lt;&gt;"",WH10&gt;=WS$25,WH10&lt;&gt;""),AND(WI10&gt;=WS$21,WI10&lt;&gt;"",WK10&gt;=WS$25,WK10&lt;&gt;""),AND(WM10&gt;=WS$21,WM10&lt;&gt;"",WO10&gt;=WS$25,WO10&lt;&gt;""),AND(WP10&gt;=WS$21,WP10&lt;&gt;"",WR10&gt;=WS$25,WR10&lt;&gt;"")),"P","")</f>
        <v>P</v>
      </c>
      <c r="J10" s="8">
        <f>IF(COUNT(AQ10,AT10,BR10,BU10,CS10,CV10)&gt;0,LARGE((AQ10,AT10,BR10,BU10,CS10,CV10),1),0)</f>
        <v>51.57</v>
      </c>
      <c r="K10" s="8" t="str">
        <f>IF(J10="","",IF(OR(J10=CS10,J10=CV10),$CA$1,IF(OR(J10=BR10,J10=BU10),$AZ$1,IF(OR(J10=AQ10,J10=AT10),$Y$1,""))))</f>
        <v>2024 Elite Canada</v>
      </c>
      <c r="L10" s="8">
        <f>IF(COUNT(AQ10,AT10,BR10,BU10,CS10,CV10)&gt;1,LARGE((AQ10,AT10,BR10,BU10,CS10,CV10),2),0)</f>
        <v>50.52</v>
      </c>
      <c r="M10" s="8" t="str">
        <f>IF(L10="","",IF(OR(L10=CS10,L10=CV10),$CA$1,IF(OR(L10=BR10,L10=BU10),$AZ$1,IF(OR(L10=AQ10,L10=AT10),$Y$1,""))))</f>
        <v>2024 Elite Canada</v>
      </c>
      <c r="N10" s="8">
        <f>IF(COUNT(AQ10,AT10,BR10,BU10,CS10,CV10)&gt;2,LARGE((AQ10,AT10,BR10,BU10,CS10,CV10),3),0)</f>
        <v>47.239999999999995</v>
      </c>
      <c r="O10" s="8" t="str">
        <f>IF(N10="","",IF(OR(N10=CS10,N10=CV10),$CA$1,IF(OR(N10=BR10,N10=BU10),$AZ$1,IF(OR(N10=AQ10,N10=AT10),$Y$1,""))))</f>
        <v>2024 3rd Domestic Trial</v>
      </c>
      <c r="P10" s="8">
        <f>IF(MAX(AX10,BY10,CZ10)&gt;0,MAX(AX10,BY10,CZ10),0)</f>
        <v>51.730000000000004</v>
      </c>
      <c r="Q10" s="8" t="str">
        <f>IF(P10="","",IF(P10=CZ10,$CA$1,IF(P10=BY10,$AZ$1,IF(P10=AX10,$Y$1,""))))</f>
        <v>2024 3rd Domestic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13.5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2024 3rd Domestic Trial</v>
      </c>
      <c r="T10" s="8">
        <f>IF(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,IF(TP10&gt;=$UC$20,TQ10,0),IF(TS10&gt;=$UC$20,TT10,0),IF(TW10&gt;=$UC$20,TX10,0),IF(TZ10&gt;=$UC$20,UA10,0),IF(UX10&gt;=$VK$20,UY10,0),IF(VA10&gt;=$VK$20,VB10,0),IF(VE10&gt;=$VK$20,VF10,0),IF(VH10&gt;=$VK$20,VI10,0),IF(WF10&gt;=$WS$20,WG10,0),IF(WI10&gt;=$WS$20,WJ10,0),IF(WM10&gt;=$WS$20,WN10,0),IF(WP10&gt;=$WS$20,WQ10,0))&gt;0,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,IF(TP10&gt;=$UC$20,TQ10,0),IF(TS10&gt;=$UC$20,TT10,0),IF(TW10&gt;=$UC$20,TX10,0),IF(TZ10&gt;=$UC$20,UA10,0),IF(UX10&gt;=$VK$20,UY10,0),IF(VA10&gt;=$VK$20,VB10,0),IF(VE10&gt;=$VK$20,VF10,0),IF(VH10&gt;=$VK$20,VI10,0),IF(WF10&gt;=$WS$20,WG10,0),IF(WI10&gt;=$WS$20,WJ10,0),IF(WM10&gt;=$WS$20,WN10,0),IF(WP10&gt;=$WS$20,WQ10,0)),0)</f>
        <v>14.63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2024 3rd Domestic Trial</v>
      </c>
      <c r="V10" s="8">
        <f>IF(MAX(DB10,DC10)&gt;0,MAX(DB10,DC10),"")</f>
        <v>3.0000000000000071</v>
      </c>
      <c r="W10" s="11" t="str">
        <f>IF(V10="","",IF(V10=DB10,"("&amp;DB$2&amp;")",IF(V10=DC10,"("&amp;DC$2&amp;")")))</f>
        <v>(Prelim)</v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>2024 World Cup POR (July 7)</v>
      </c>
      <c r="Y10" s="22">
        <v>14.1</v>
      </c>
      <c r="Z10" s="22">
        <v>9.1</v>
      </c>
      <c r="AA10" s="22">
        <v>13.5</v>
      </c>
      <c r="AB10" s="22">
        <v>13.82</v>
      </c>
      <c r="AC10" s="22">
        <v>0</v>
      </c>
      <c r="AD10" s="22">
        <v>14.9</v>
      </c>
      <c r="AE10" s="22">
        <v>9</v>
      </c>
      <c r="AF10" s="22">
        <v>13.5</v>
      </c>
      <c r="AG10" s="22">
        <v>14.17</v>
      </c>
      <c r="AH10" s="22">
        <v>0</v>
      </c>
      <c r="AI10" s="22">
        <v>14.4</v>
      </c>
      <c r="AJ10" s="22">
        <v>8.9</v>
      </c>
      <c r="AK10" s="22">
        <v>12.9</v>
      </c>
      <c r="AL10" s="22">
        <v>13.6</v>
      </c>
      <c r="AM10" s="22">
        <v>0</v>
      </c>
      <c r="AN10" s="27"/>
      <c r="AO10" s="38">
        <f>IF(AA10&gt;0,AA10,"")</f>
        <v>13.5</v>
      </c>
      <c r="AP10" s="38">
        <f>IF(AB10&gt;0,AB10,"")</f>
        <v>13.82</v>
      </c>
      <c r="AQ10" s="40">
        <f>IF(SUM(Y10:AB10)-AC10&gt;0,SUM(Y10:AB10)-AC10,"")</f>
        <v>50.52</v>
      </c>
      <c r="AR10" s="40">
        <f>IF(AF10&gt;0,AF10,"")</f>
        <v>13.5</v>
      </c>
      <c r="AS10" s="40">
        <f>IF(AG10&gt;0,AG10,"")</f>
        <v>14.17</v>
      </c>
      <c r="AT10" s="40">
        <f>IF(SUM(AD10:AG10)-AH10&gt;0,SUM(AD10:AG10)-AH10,"")</f>
        <v>51.57</v>
      </c>
      <c r="AU10" s="40">
        <f>IF(AQ10="","",MAX(AQ10,AT10))</f>
        <v>51.57</v>
      </c>
      <c r="AV10" s="40">
        <f>IF(AK10&gt;0,AK10,"")</f>
        <v>12.9</v>
      </c>
      <c r="AW10" s="40">
        <f>IF(AL10&gt;0,AL10,"")</f>
        <v>13.6</v>
      </c>
      <c r="AX10" s="40">
        <f>IF(SUM(AI10:AL10)-AM10&gt;0,SUM(AI10:AL10)-AM10,"")</f>
        <v>49.800000000000004</v>
      </c>
      <c r="AY10" s="40">
        <f>IF(SUM(AU10,AX10)&gt;0,SUM(AU10,AX10),"")</f>
        <v>101.37</v>
      </c>
      <c r="AZ10" s="26">
        <v>13.5</v>
      </c>
      <c r="BA10" s="26">
        <v>8.6999999999999993</v>
      </c>
      <c r="BB10" s="26">
        <v>11.5</v>
      </c>
      <c r="BC10" s="26">
        <v>12.91</v>
      </c>
      <c r="BD10" s="26">
        <v>0</v>
      </c>
      <c r="BE10" s="26">
        <v>4.4000000000000004</v>
      </c>
      <c r="BF10" s="26">
        <v>2.7</v>
      </c>
      <c r="BG10" s="26">
        <v>4.5</v>
      </c>
      <c r="BH10" s="26">
        <v>4.59</v>
      </c>
      <c r="BI10" s="26">
        <v>0</v>
      </c>
      <c r="BJ10" s="26"/>
      <c r="BK10" s="26"/>
      <c r="BL10" s="26"/>
      <c r="BM10" s="26"/>
      <c r="BN10" s="26"/>
      <c r="BO10" s="28"/>
      <c r="BP10" s="39">
        <f>IF(BB10&gt;0,BB10,"")</f>
        <v>11.5</v>
      </c>
      <c r="BQ10" s="39">
        <f>IF(BC10&gt;0,BC10,"")</f>
        <v>12.91</v>
      </c>
      <c r="BR10" s="11">
        <f>IF(SUM(AZ10:BC10)-BD10&gt;0,SUM(AZ10:BC10)-BD10,"")</f>
        <v>46.61</v>
      </c>
      <c r="BS10" s="11">
        <f>IF(BG10&gt;0,BG10,"")</f>
        <v>4.5</v>
      </c>
      <c r="BT10" s="11">
        <f>IF(BH10&gt;0,BH10,"")</f>
        <v>4.59</v>
      </c>
      <c r="BU10" s="11">
        <f>IF(SUM(BE10:BH10)-BI10&gt;0,SUM(BE10:BH10)-BI10,"")</f>
        <v>16.190000000000001</v>
      </c>
      <c r="BV10" s="11">
        <f>IF(BR10="","",MAX(BR10,BU10))</f>
        <v>46.61</v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>
        <f>IF(SUM(BV10,BY10)&gt;0,SUM(BV10,BY10),"")</f>
        <v>46.61</v>
      </c>
      <c r="CA10" s="22">
        <v>4.4000000000000004</v>
      </c>
      <c r="CB10" s="22">
        <v>2.5</v>
      </c>
      <c r="CC10" s="22">
        <v>4.2</v>
      </c>
      <c r="CD10" s="22">
        <v>4.68</v>
      </c>
      <c r="CE10" s="22">
        <v>0</v>
      </c>
      <c r="CF10" s="22">
        <v>13.6</v>
      </c>
      <c r="CG10" s="22">
        <v>8.3000000000000007</v>
      </c>
      <c r="CH10" s="22">
        <v>11.9</v>
      </c>
      <c r="CI10" s="22">
        <v>13.44</v>
      </c>
      <c r="CJ10" s="22">
        <v>0</v>
      </c>
      <c r="CK10" s="22">
        <v>14.5</v>
      </c>
      <c r="CL10" s="22">
        <v>9.1</v>
      </c>
      <c r="CM10" s="22">
        <v>13.5</v>
      </c>
      <c r="CN10" s="22">
        <v>14.63</v>
      </c>
      <c r="CO10" s="22">
        <v>0</v>
      </c>
      <c r="CP10" s="27"/>
      <c r="CQ10" s="38">
        <f>IF(CC10&gt;0,CC10,"")</f>
        <v>4.2</v>
      </c>
      <c r="CR10" s="38">
        <f>IF(CD10&gt;0,CD10,"")</f>
        <v>4.68</v>
      </c>
      <c r="CS10" s="40">
        <f>IF(SUM(CA10:CD10)-CE10&gt;0,SUM(CA10:CD10)-CE10,"")</f>
        <v>15.780000000000001</v>
      </c>
      <c r="CT10" s="40">
        <f>IF(CH10&gt;0,CH10,"")</f>
        <v>11.9</v>
      </c>
      <c r="CU10" s="40">
        <f>IF(CI10&gt;0,CI10,"")</f>
        <v>13.44</v>
      </c>
      <c r="CV10" s="40">
        <f>IF(SUM(CF10:CI10)-CJ10&gt;0,SUM(CF10:CI10)-CJ10,"")</f>
        <v>47.239999999999995</v>
      </c>
      <c r="CW10" s="40">
        <f>IF(CS10="","",MAX(CS10,CV10))</f>
        <v>47.239999999999995</v>
      </c>
      <c r="CX10" s="40">
        <f>IF(CM10&gt;0,CM10,"")</f>
        <v>13.5</v>
      </c>
      <c r="CY10" s="40">
        <f>IF(CN10&gt;0,CN10,"")</f>
        <v>14.63</v>
      </c>
      <c r="CZ10" s="40">
        <f>IF(SUM(CK10:CN10)-CO10&gt;0,SUM(CK10:CN10)-CO10,"")</f>
        <v>51.730000000000004</v>
      </c>
      <c r="DA10" s="40">
        <f>IF(SUM(CW10,CZ10)&gt;0,SUM(CW10,CZ10),"")</f>
        <v>98.97</v>
      </c>
      <c r="DB10" s="51">
        <f>IF(MAX(ED10,FL10,GT10,IB10,JJ10,KR10,LZ10,NH10,OP10,PX10,RF10,SN10,TV10,VD10,WWL10)-IF(N10="",0,N10)&gt;0.001,MAX(ED10,FL10,GT10,IB10,JJ10,KR10,LZ10,NH10,OP10,PX10,RF10,SN10,TV10,VD10,WL10)-IF(N10="",0,N10),"")</f>
        <v>3.0000000000000071</v>
      </c>
      <c r="DC10" s="51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>
        <v>14.3</v>
      </c>
      <c r="MI10" s="18">
        <v>8.9</v>
      </c>
      <c r="MJ10" s="18">
        <v>12.9</v>
      </c>
      <c r="MK10" s="18">
        <v>14.14</v>
      </c>
      <c r="ML10" s="18">
        <v>0</v>
      </c>
      <c r="MM10" s="18">
        <v>1.4</v>
      </c>
      <c r="MN10" s="18">
        <v>1</v>
      </c>
      <c r="MO10" s="18">
        <v>2</v>
      </c>
      <c r="MP10" s="18">
        <v>1.58</v>
      </c>
      <c r="MQ10" s="18">
        <v>0</v>
      </c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>
        <f>IF(MJ10&gt;0,MJ10,"")</f>
        <v>12.9</v>
      </c>
      <c r="NC10" s="11">
        <f>IF(MK10&gt;0,MK10,"")</f>
        <v>14.14</v>
      </c>
      <c r="ND10" s="11">
        <f>IF(SUM(MH10:MK10)-ML10&gt;0,SUM(MH10:MK10)-ML10,"")</f>
        <v>50.24</v>
      </c>
      <c r="NE10" s="11">
        <f>IF(MO10&gt;0,MO10,"")</f>
        <v>2</v>
      </c>
      <c r="NF10" s="11">
        <f>IF(MP10&gt;0,MP10,"")</f>
        <v>1.58</v>
      </c>
      <c r="NG10" s="11">
        <f>IF(SUM(MM10:MP10)-MQ10&gt;0,SUM(MM10:MP10)-MQ10,"")</f>
        <v>5.98</v>
      </c>
      <c r="NH10" s="11">
        <f>IF(MAX(ND10,NG10)&gt;0,MAX(ND10,NG10),"")</f>
        <v>50.24</v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>
        <f>IF(SUM(NH10,NK10,NN10)&gt;0,SUM(NH10,NK10,NN10),"")</f>
        <v>50.24</v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8.9499999999999993</v>
      </c>
      <c r="WU10" s="26">
        <f>IF($CP10="P",CB10,(CB10+BA10)/2)</f>
        <v>5.6</v>
      </c>
      <c r="WV10" s="26">
        <f>IF($CP10="P",CC10,(CC10+BB10)/2)</f>
        <v>7.85</v>
      </c>
      <c r="WW10" s="26">
        <f>IF($CP10="P",CD10,(CD10+BC10)/2)</f>
        <v>8.7949999999999999</v>
      </c>
      <c r="WX10" s="26">
        <f>IF($CP10="P",CE10,(CE10+BD10)/2)</f>
        <v>0</v>
      </c>
      <c r="WY10" s="26">
        <f>IF($CP10="P",CF10,(CF10+BE10)/2)</f>
        <v>9</v>
      </c>
      <c r="WZ10" s="26">
        <f>IF($CP10="P",CG10,(CG10+BF10)/2)</f>
        <v>5.5</v>
      </c>
      <c r="XA10" s="26">
        <f>IF($CP10="P",CH10,(CH10+BG10)/2)</f>
        <v>8.1999999999999993</v>
      </c>
      <c r="XB10" s="26">
        <f>IF($CP10="P",CI10,(CI10+BH10)/2)</f>
        <v>9.0150000000000006</v>
      </c>
      <c r="XC10" s="26">
        <f>IF($CP10="P",CJ10,(CJ10+BI10)/2)</f>
        <v>0</v>
      </c>
      <c r="XD10" s="26">
        <f>IF($CP10="P",CK10,(CK10+BJ10)/2)</f>
        <v>7.25</v>
      </c>
      <c r="XE10" s="26">
        <f>IF($CP10="P",CL10,(CL10+BK10)/2)</f>
        <v>4.55</v>
      </c>
      <c r="XF10" s="26">
        <f>IF($CP10="P",CM10,(CM10+BL10)/2)</f>
        <v>6.75</v>
      </c>
      <c r="XG10" s="26">
        <f>IF($CP10="P",CN10,(CN10+BM10)/2)</f>
        <v>7.3150000000000004</v>
      </c>
      <c r="XH10" s="26">
        <f>IF($CP10="P",CO10,(CO10+BN10)/2)</f>
        <v>0</v>
      </c>
      <c r="XI10" s="28" t="s">
        <v>53</v>
      </c>
      <c r="XJ10" s="11">
        <f>IF(WV10&gt;0,WV10,"")</f>
        <v>7.85</v>
      </c>
      <c r="XK10" s="11">
        <f>IF(WW10&gt;0,WW10,"")</f>
        <v>8.7949999999999999</v>
      </c>
      <c r="XL10" s="11">
        <f>IF(SUM(WT10:WW10)-WX10&gt;0,SUM(WT10:WW10)-WX10,"")</f>
        <v>31.195</v>
      </c>
      <c r="XM10" s="11">
        <f>IF(XA10&gt;0,XA10,"")</f>
        <v>8.1999999999999993</v>
      </c>
      <c r="XN10" s="11">
        <f>IF(XB10&gt;0,XB10,"")</f>
        <v>9.0150000000000006</v>
      </c>
      <c r="XO10" s="11">
        <f>IF(SUM(WY10:XB10)-XC10&gt;0,SUM(WY10:XB10)-XC10,"")</f>
        <v>31.715</v>
      </c>
      <c r="XP10" s="11">
        <f>IF(MAX(XL10,XO10)&gt;0,MAX(XL10,XO10),"")</f>
        <v>31.715</v>
      </c>
      <c r="XQ10" s="11">
        <f>IF(XF10&gt;0,XF10,"")</f>
        <v>6.75</v>
      </c>
      <c r="XR10" s="11">
        <f>IF(XG10&gt;0,XG10,"")</f>
        <v>7.3150000000000004</v>
      </c>
      <c r="XS10" s="11">
        <f>IF(SUM(XD10:XG10)-XH10&gt;0,SUM(XD10:XG10)-XH10,"")</f>
        <v>25.865000000000002</v>
      </c>
      <c r="XT10" s="11">
        <f>IF(SUM(XP10,XS10)&gt;0,SUM(XP10,XS10),"")</f>
        <v>57.58</v>
      </c>
    </row>
    <row r="11" spans="1:644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119</v>
      </c>
      <c r="C11" s="4" t="s">
        <v>3</v>
      </c>
      <c r="D11" s="4">
        <v>2001</v>
      </c>
      <c r="E11" s="9">
        <f>SUM(J11:V11)+SUM(J11:T11)*0.0000001+SUM(J11)*0.0000000000001</f>
        <v>231.94002299100509</v>
      </c>
      <c r="F11" s="3" t="str">
        <f>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,AND(TP11&gt;=UC$20,TP11&lt;&gt;"",TR11&gt;=UC$24,TR11&lt;&gt;""),AND(TS11&gt;=UC$20,TS11&lt;&gt;"",TU11&gt;=UC$24,TU11&lt;&gt;""),AND(TW11&gt;=UC$20,TW11&lt;&gt;"",TY11&gt;=UC$24,TYY11&lt;&gt;""),AND(TZ11&gt;=UC$20,TZ11&lt;&gt;"",UB11&gt;=UC$24,UB11&lt;&gt;""),AND(UX11&gt;=VK$20,UX11&lt;&gt;"",UZ11&gt;=VK$24,UZ11&lt;&gt;""),AND(VA11&gt;=VK$20,VA11&lt;&gt;"",VC11&gt;=VK$24,VC11&lt;&gt;""),AND(VE11&gt;=VK$20,VE11&lt;&gt;"",VG11&gt;=VK$24,VG11&lt;&gt;""),AND(VH11&gt;=VK$20,VH11&lt;&gt;"",VJ11&gt;=VK$24,VJ11&lt;&gt;""),AND(WF11&gt;=WS$20,WF11&lt;&gt;"",WH11&gt;=WS$24,WH11&lt;&gt;""),AND(WI11&gt;=WS$20,WI11&lt;&gt;"",WK11&gt;=WS$24,WK11&lt;&gt;""),AND(WM11&gt;=WS$20,WM11&lt;&gt;"",WO11&gt;=WS$24,WO11&lt;&gt;""),AND(WP11&gt;=WS$20,WP11&lt;&gt;"",WR11&gt;=WS$24,WR11&lt;&gt;"")),"P","")</f>
        <v>P</v>
      </c>
      <c r="G11" s="3" t="str">
        <f>IF(OR(AND(AQ11&gt;=AY$24,AQ11&lt;&gt;"",AN11=""),AND(AT11&gt;=AY$24,AT11&lt;&gt;"",AN11=""),AND(AX11&gt;=AY$24,AX11&lt;&gt;"",AN11=""),AND(BR11&gt;=BZ$24,BR11&lt;&gt;"",BO11=""),AND(BU11&gt;=BZ$24,BU11&lt;&gt;"",BO11=""),AND(BY11&gt;=BZ$24,BY11&lt;&gt;"",BO11=""),AND(CS11&gt;=DA$24,CS11&lt;&gt;"",CP11=""),AND(CV11&gt;=DA$24,CV11&lt;&gt;"",CP11=""),AND(CZ11&gt;=DA$24,CZ11&lt;&gt;"",CP11=""),AND(DZ11&gt;=EK$24,DZ11&lt;&gt;""),AND(EC11&gt;=EK$24,EC11&lt;&gt;""),AND(EG11&gt;=EK$24,EG11&lt;&gt;""),AND(EJ11&gt;=EK$24,EJ11&lt;&gt;""),AND(FH11&gt;=FS$24,FH11&lt;&gt;""),AND(FK11&gt;=FS$24,FK11&lt;&gt;""),AND(FO11&gt;=FS$24,FO11&lt;&gt;""),AND(FR11&gt;=FS$24,FR11&lt;&gt;""),AND(GP11&gt;=HA$24,GP11&lt;&gt;""),AND(GS11&gt;=HA$24,GS11&lt;&gt;""),AND(GW11&gt;=HA$24,GW11&lt;&gt;""),AND(GZ11&gt;=HA$24,GZ11&lt;&gt;""),AND(HX11&gt;=II$24,HX11&lt;&gt;""),AND(IA11&gt;=II$24,IA11&lt;&gt;""),AND(IE11&gt;=II$24,IE11&lt;&gt;""),AND(IH11&gt;=II$24,IH11&lt;&gt;""),AND(JF11&gt;=JQ$24,JF11&lt;&gt;""),AND(JI11&gt;=JQ$24,JI11&lt;&gt;""),AND(JM11&gt;=JQ$24,JM11&lt;&gt;""),AND(JP11&gt;=JQ$24,JP11&lt;&gt;""),AND(KN11&gt;=KY$24,KN11&lt;&gt;""),AND(KQ11&gt;=KY$24,KQ11&lt;&gt;""),AND(KU11&gt;=KY$24,KU11&lt;&gt;""),AND(KX11&gt;=KY$24,KX11&lt;&gt;""),AND(LV11&gt;=MG$24,LV11&lt;&gt;""),AND(LY11&gt;=MG$24,LY11&lt;&gt;""),AND(MC11&gt;=MG$24,MC11&lt;&gt;""),AND(MF11&gt;=MG$24,MF11&lt;&gt;""),AND(ND11&gt;=NO$24,ND11&lt;&gt;""),AND(NG11&gt;=NO$24,NG11&lt;&gt;""),AND(NK11&gt;=NO$24,NK11&lt;&gt;""),AND(NN11&gt;=NO$24,NN11&lt;&gt;""),AND(OL11&gt;=OW$24,OL11&lt;&gt;""),AND(OO11&gt;=OW$24,OO11&lt;&gt;""),AND(OS11&gt;=OW$24,OS11&lt;&gt;""),AND(OV11&gt;=OW$24,OV11&lt;&gt;""),AND(PT11&gt;=QE$24,PT11&lt;&gt;""),AND(PW11&gt;=QE$24,PW11&lt;&gt;""),AND(QA11&gt;=QE$24,QA11&lt;&gt;""),AND(QD11&gt;=QE$24,QD11&lt;&gt;""),AND(RB11&gt;=RM$24,RB11&lt;&gt;""),AND(RE11&gt;=RM$24,RE11&lt;&gt;""),AND(RI11&gt;=RM$24,RI11&lt;&gt;""),AND(RL11&gt;=RM$24,RL11&lt;&gt;""),AND(SJ11&gt;=SU$24,SJ11&lt;&gt;""),AND(SM11&gt;=SU$24,SM11&lt;&gt;""),AND(SQ11&gt;=SU$24,SQ11&lt;&gt;""),AND(ST11&gt;=SU$24,ST11&lt;&gt;""),AND(TR11&gt;=UC$24,TR11&lt;&gt;""),AND(TU11&gt;=UC$24,TU11&lt;&gt;""),AND(TY11&gt;=UC$24,TYY11&lt;&gt;""),AND(UB11&gt;=UC$24,UB11&lt;&gt;""),AND(UZ11&gt;=VK$24,UZ11&lt;&gt;""),AND(VC11&gt;=VK$24,VC11&lt;&gt;""),AND(VG11&gt;=VK$24,VG11&lt;&gt;""),AND(VJ11&gt;=VK$24,VJ11&lt;&gt;""),AND(WH11&gt;=WS$24,WH11&lt;&gt;""),AND(WK11&gt;=WS$24,WK11&lt;&gt;""),AND(WO11&gt;=WS$24,WO11&lt;&gt;""),AND(WR11&gt;=WS$24,WR11&lt;&gt;"")),"P","")</f>
        <v>P</v>
      </c>
      <c r="H11" s="36" t="str">
        <f>IF(AND(G11="P",F11=""),"No DD",IF(OR(AND(AO11&gt;=AY$23,AO11&lt;&gt;"",AQ11&gt;=AY$27,AQ11&lt;&gt;"",AN11=""),AND(AR11&gt;=AY$23,AR11&lt;&gt;"",AT11&gt;=AY$27,AT11&lt;&gt;"",AN11=""),AND(AV11&gt;=AY$23,AV11&lt;&gt;"",AX11&gt;=AY$27,AX11&lt;&gt;"",AN11=""),AND(BP11&gt;=BZ$23,BP11&lt;&gt;"",BR11&gt;=BZ$27,BR11&lt;&gt;"",BO11=""),AND(BS11&gt;=BZ$23,BS11&lt;&gt;"",BU11&gt;=BZ$27,BU11&lt;&gt;"",BO11=""),AND(BW11&gt;=BZ$23,BW11&lt;&gt;"",BY11&gt;=BZ$27,BY11&lt;&gt;"",BO11=""),AND(CQ11&gt;=DA$23,CQ11&lt;&gt;"",CS11&gt;=DA$27,CS11&lt;&gt;"",CP11=""),AND(CT11&gt;=DA$23,CT11&lt;&gt;"",CV11&gt;=DA$27,CV11&lt;&gt;"",CP11=""),AND(CX11&gt;=DA$23,CX11&lt;&gt;"",CZ11&gt;=DA$27,CZ11&lt;&gt;"",CP11=""),AND(DX11&gt;=EK$23,DX11&lt;&gt;"",DZ11&gt;=EK$27,DZ11&lt;&gt;""),AND(EA11&gt;=EK$23,EA11&lt;&gt;"",EC11&gt;=EK$27,EC11&lt;&gt;""),AND(EE11&gt;=EK$23,EE11&lt;&gt;"",EG11&gt;=EK$27,EG11&lt;&gt;""),AND(EH11&gt;=EK$23,EH11&lt;&gt;"",EJ11&gt;=EK$27,EJ11&lt;&gt;""),AND(FF11&gt;=FS$23,FF11&lt;&gt;"",FH11&gt;=FS$27,FH11&lt;&gt;""),AND(FI11&gt;=FS$23,FI11&lt;&gt;"",FK11&gt;=FS$27,FK11&lt;&gt;""),AND(FM11&gt;=FS$23,FM11&lt;&gt;"",FO11&gt;=FS$27,FO11&lt;&gt;""),AND(FP11&gt;=FS$23,FP11&lt;&gt;"",FR11&gt;=FS$27,FR11&lt;&gt;""),AND(GN11&gt;=HA$23,GN11&lt;&gt;"",GP11&gt;=HA$27,GP11&lt;&gt;""),AND(GQ11&gt;=HA$23,GQ11&lt;&gt;"",GS11&gt;=HA$27,GS11&lt;&gt;""),AND(GU11&gt;=HA$23,GU11&lt;&gt;"",GW11&gt;=HA$27,GW11&lt;&gt;""),AND(GX11&gt;=HA$23,GX11&lt;&gt;"",GZ11&gt;=HA$27,GZ11&lt;&gt;""),AND(HV11&gt;=II$23,HV11&lt;&gt;"",HX11&gt;=II$27,HX11&lt;&gt;""),AND(HY11&gt;=II$23,HY11&lt;&gt;"",IA11&gt;=II$27,IA11&lt;&gt;""),AND(IC11&gt;=II$23,IC11&lt;&gt;"",IE11&gt;=II$27,IE11&lt;&gt;""),AND(IF11&gt;=II$23,IF11&lt;&gt;"",IH11&gt;=II$27,IH11&lt;&gt;""),AND(JD11&gt;=JQ$23,JD11&lt;&gt;"",JF11&gt;=JQ$27,JF11&lt;&gt;""),AND(JG11&gt;=JQ$23,JG11&lt;&gt;"",JI11&gt;=JQ$27,JI11&lt;&gt;""),AND(JK11&gt;=JQ$23,JK11&lt;&gt;"",JM11&gt;=JQ$27,JM11&lt;&gt;""),AND(JN11&gt;=JQ$23,JN11&lt;&gt;"",JP11&gt;=JQ$27,JP11&lt;&gt;""),AND(KL11&gt;=KY$23,KL11&lt;&gt;"",KN11&gt;=KY$27,KN11&lt;&gt;""),AND(KO11&gt;=KY$23,KO11&lt;&gt;"",KQ11&gt;=KY$27,KQ11&lt;&gt;""),AND(KS11&gt;=KY$23,KS11&lt;&gt;"",KU11&gt;=KY$27,KU11&lt;&gt;""),AND(KV11&gt;=KY$23,KV11&lt;&gt;"",KX11&gt;=KY$27,KX11&lt;&gt;""),AND(LT11&gt;=MG$23,LT11&lt;&gt;"",LV11&gt;=MG$27,LV11&lt;&gt;""),AND(LW11&gt;=MG$23,LW11&lt;&gt;"",LY11&gt;=MG$27,LY11&lt;&gt;""),AND(MA11&gt;=MG$23,MA11&lt;&gt;"",MC11&gt;=MG$27,MC11&lt;&gt;""),AND(MD11&gt;=MG$23,MD11&lt;&gt;"",MF11&gt;=MG$27,MF11&lt;&gt;""),AND(NB11&gt;=NO$23,NB11&lt;&gt;"",ND11&gt;=NO$27,ND11&lt;&gt;""),AND(NE11&gt;=NO$23,NE11&lt;&gt;"",NG11&gt;=NO$27,NG11&lt;&gt;""),AND(NI11&gt;=NO$23,NI11&lt;&gt;"",NK11&gt;=NO$27,NK11&lt;&gt;""),AND(NL11&gt;=NO$23,NL11&lt;&gt;"",NN11&gt;=NO$27,NN11&lt;&gt;""),AND(OJ11&gt;=OW$23,OJ11&lt;&gt;"",OL11&gt;=OW$27,OL11&lt;&gt;""),AND(OM11&gt;=OW$23,OM11&lt;&gt;"",OO11&gt;=OW$27,OO11&lt;&gt;""),AND(OQ11&gt;=OW$23,OQ11&lt;&gt;"",OS11&gt;=OW$27,OS11&lt;&gt;""),AND(OT11&gt;=OW$23,OT11&lt;&gt;"",OV11&gt;=OW$27,OV11&lt;&gt;""),AND(PR11&gt;=QE$23,PR11&lt;&gt;"",PT11&gt;=QE$27,PT11&lt;&gt;""),AND(PU11&gt;=QE$23,PU11&lt;&gt;"",PW11&gt;=QE$27,PW11&lt;&gt;""),AND(PY11&gt;=QE$23,PY11&lt;&gt;"",QA11&gt;=QE$27,QA11&lt;&gt;""),AND(QB11&gt;=QE$23,QB11&lt;&gt;"",QD11&gt;=QE$27,QD11&lt;&gt;""),AND(QZ11&gt;=RM$23,QZ11&lt;&gt;"",RB11&gt;=RM$27,RB11&lt;&gt;""),AND(RC11&gt;=RM$23,RC11&lt;&gt;"",RE11&gt;=RM$27,RE11&lt;&gt;""),AND(RG11&gt;=RM$23,RG11&lt;&gt;"",RI11&gt;=RM$27,RI11&lt;&gt;""),AND(RJ11&gt;=RM$23,RJ11&lt;&gt;"",RL11&gt;=RM$27,RL11&lt;&gt;""),AND(SH11&gt;=SU$23,SH11&lt;&gt;"",SJ11&gt;=SU$27,SJ11&lt;&gt;""),AND(SK11&gt;=SU$23,SK11&lt;&gt;"",SM11&gt;=SU$27,SM11&lt;&gt;""),AND(SO11&gt;=SU$23,SO11&lt;&gt;"",SQ11&gt;=SU$27,SQ11&lt;&gt;""),AND(SR11&gt;=SU$23,SR11&lt;&gt;"",ST11&gt;=SU$27,ST11&lt;&gt;""),AND(TP11&gt;=UC$23,TP11&lt;&gt;"",TR11&gt;=UC$27,TR11&lt;&gt;""),AND(TS11&gt;=UC$23,TS11&lt;&gt;"",TU11&gt;=UC$27,TU11&lt;&gt;""),AND(TW11&gt;=UC$23,TW11&lt;&gt;"",TY11&gt;=UC$347,TYY11&lt;&gt;""),AND(TZ11&gt;=UC$23,TZ11&lt;&gt;"",UB11&gt;=UC$27,UB11&lt;&gt;""),AND(UX11&gt;=VK$23,UX11&lt;&gt;"",UZ11&gt;=VK$27,UZ11&lt;&gt;""),AND(VA11&gt;=VK$23,VA11&lt;&gt;"",VC11&gt;=VK$27,VC11&lt;&gt;""),AND(VE11&gt;=VK$23,VE11&lt;&gt;"",VG11&gt;=VK$27,VG11&lt;&gt;""),AND(VH11&gt;=VK$23,VH11&lt;&gt;"",VJ11&gt;=VK$27,VJ11&lt;&gt;""),AND(WF11&gt;=WS$23,WF11&lt;&gt;"",WH11&gt;=WS$27,WH11&lt;&gt;""),AND(WI11&gt;=WS$23,WI11&lt;&gt;"",WK11&gt;=WS$27,WK11&lt;&gt;""),AND(WM11&gt;=WS$23,WM11&lt;&gt;"",WO11&gt;=WS$27,WO11&lt;&gt;""),AND(WP11&gt;=WS$23,WP11&lt;&gt;"",WR11&gt;=WS$27,WR11&lt;&gt;"")),"Merit",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,AND(TP11&gt;=UC$22,TP11&lt;&gt;"",TR11&gt;=UC$26,TR11&lt;&gt;""),AND(TS11&gt;=UC$22,TS11&lt;&gt;"",TU11&gt;=UC$26,TU11&lt;&gt;""),AND(TW11&gt;=UC$22,TW11&lt;&gt;"",TY11&gt;=UC$26,TYY11&lt;&gt;""),AND(TZ11&gt;=UC$22,TZ11&lt;&gt;"",UB11&gt;=UC$26,UB11&lt;&gt;""),AND(UX11&gt;=VK$22,UX11&lt;&gt;"",UZ11&gt;=VK$26,UZ11&lt;&gt;""),AND(VA11&gt;=VK$22,VA11&lt;&gt;"",VC11&gt;=VK$26,VC11&lt;&gt;""),AND(VE11&gt;=VK$22,VE11&lt;&gt;"",VG11&gt;=VK$26,VG11&lt;&gt;""),AND(VH11&gt;=VK$22,VH11&lt;&gt;"",VJ11&gt;=VK$26,VJ11&lt;&gt;""),AND(WF11&gt;=WS$22,WF11&lt;&gt;"",WH11&gt;=WS$26,WH11&lt;&gt;""),AND(WI11&gt;=WS$22,WI11&lt;&gt;"",WK11&gt;=WS$26,WK11&lt;&gt;""),AND(WM11&gt;=WS$22,WM11&lt;&gt;"",WO11&gt;=WS$26,WO11&lt;&gt;""),AND(WP11&gt;=WS$22,WP11&lt;&gt;"",WR11&gt;=WS$26,WR11&lt;&gt;"")),"Excellence",IF(I11="P","Worlds Team",IF(F11="P","National Team","")))))</f>
        <v>National Team</v>
      </c>
      <c r="I11" s="3" t="str">
        <f>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,AND(TP11&gt;=UC$21,TP11&lt;&gt;"",TR11&gt;=UC$25,TR11&lt;&gt;""),AND(TS11&gt;=UC$21,TS11&lt;&gt;"",TU11&gt;=UC$25,TU11&lt;&gt;""),AND(TW11&gt;=UC$21,TW11&lt;&gt;"",TY11&gt;=UC$25,TYY11&lt;&gt;""),AND(TZ11&gt;=UC$21,TZ11&lt;&gt;"",UB11&gt;=UC$25,UB11&lt;&gt;""),AND(UX11&gt;=VK$21,UX11&lt;&gt;"",UZ11&gt;=VK$25,UZ11&lt;&gt;""),AND(VA11&gt;=VK$21,VA11&lt;&gt;"",VC11&gt;=VK$25,VC11&lt;&gt;""),AND(VE11&gt;=VK$21,VE11&lt;&gt;"",VG11&gt;=VK$25,VG11&lt;&gt;""),AND(VH11&gt;=VK$21,VH11&lt;&gt;"",VJ11&gt;=VK$25,VJ11&lt;&gt;""),AND(WF11&gt;=WS$21,WF11&lt;&gt;"",WH11&gt;=WS$25,WH11&lt;&gt;""),AND(WI11&gt;=WS$21,WI11&lt;&gt;"",WK11&gt;=WS$25,WK11&lt;&gt;""),AND(WM11&gt;=WS$21,WM11&lt;&gt;"",WO11&gt;=WS$25,WO11&lt;&gt;""),AND(WP11&gt;=WS$21,WP11&lt;&gt;"",WR11&gt;=WS$25,WR11&lt;&gt;"")),"P","")</f>
        <v/>
      </c>
      <c r="J11" s="8">
        <f>IF(COUNT(AQ11,AT11,BR11,BU11,CS11,CV11)&gt;0,LARGE((AQ11,AT11,BR11,BU11,CS11,CV11),1),0)</f>
        <v>50.74</v>
      </c>
      <c r="K11" s="8" t="str">
        <f>IF(J11="","",IF(OR(J11=CS11,J11=CV11),$CA$1,IF(OR(J11=BR11,J11=BU11),$AZ$1,IF(OR(J11=AQ11,J11=AT11),$Y$1,""))))</f>
        <v>2024 Elite Canada</v>
      </c>
      <c r="L11" s="8">
        <f>IF(COUNT(AQ11,AT11,BR11,BU11,CS11,CV11)&gt;1,LARGE((AQ11,AT11,BR11,BU11,CS11,CV11),2),0)</f>
        <v>50.339999999999996</v>
      </c>
      <c r="M11" s="8" t="str">
        <f>IF(L11="","",IF(OR(L11=CS11,L11=CV11),$CA$1,IF(OR(L11=BR11,L11=BU11),$AZ$1,IF(OR(L11=AQ11,L11=AT11),$Y$1,""))))</f>
        <v>2024 3rd Domestic Trial</v>
      </c>
      <c r="N11" s="8">
        <f>IF(COUNT(AQ11,AT11,BR11,BU11,CS11,CV11)&gt;2,LARGE((AQ11,AT11,BR11,BU11,CS11,CV11),3),0)</f>
        <v>48.870000000000005</v>
      </c>
      <c r="O11" s="8" t="str">
        <f>IF(N11="","",IF(OR(N11=CS11,N11=CV11),$CA$1,IF(OR(N11=BR11,N11=BU11),$AZ$1,IF(OR(N11=AQ11,N11=AT11),$Y$1,""))))</f>
        <v>2024 3rd Domestic Trial</v>
      </c>
      <c r="P11" s="8">
        <f>IF(MAX(AX11,BY11,CZ11)&gt;0,MAX(AX11,BY11,CZ11),0)</f>
        <v>51.405000000000001</v>
      </c>
      <c r="Q11" s="8" t="str">
        <f>IF(P11="","",IF(P11=CZ11,$CA$1,IF(P11=BY11,$AZ$1,IF(P11=AX11,$Y$1,""))))</f>
        <v>2024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13.8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2024 Elite Canada</v>
      </c>
      <c r="T11" s="8">
        <f>IF(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,IF(TP11&gt;=$UC$20,TQ11,0),IF(TS11&gt;=$UC$20,TT11,0),IF(TW11&gt;=$UC$20,TX11,0),IF(TZ11&gt;=$UC$20,UA11,0),IF(UX11&gt;=$VK$20,UY11,0),IF(VA11&gt;=$VK$20,VB11,0),IF(VE11&gt;=$VK$20,VF11,0),IF(VH11&gt;=$VK$20,VI11,0),IF(WF11&gt;=$WS$20,WG11,0),IF(WI11&gt;=$WS$20,WJ11,0),IF(WM11&gt;=$WS$20,WN11,0),IF(WP11&gt;=$WS$20,WQ11,0))&gt;0,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,IF(TP11&gt;=$UC$20,TQ11,0),IF(TS11&gt;=$UC$20,TT11,0),IF(TW11&gt;=$UC$20,TX11,0),IF(TZ11&gt;=$UC$20,UA11,0),IF(UX11&gt;=$VK$20,UY11,0),IF(VA11&gt;=$VK$20,VB11,0),IF(VE11&gt;=$VK$20,VF11,0),IF(VH11&gt;=$VK$20,VI11,0),IF(WF11&gt;=$WS$20,WG11,0),IF(WI11&gt;=$WS$20,WJ11,0),IF(WM11&gt;=$WS$20,WN11,0),IF(WP11&gt;=$WS$20,WQ11,0)),0)</f>
        <v>14.754999999999999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2024 Nationals</v>
      </c>
      <c r="V11" s="8">
        <f>IF(MAX(DB11,DC11)&gt;0,MAX(DB11,DC11),"")</f>
        <v>2.029999999999994</v>
      </c>
      <c r="W11" s="11" t="str">
        <f>IF(V11="","",IF(V11=DB11,"("&amp;DB$2&amp;")",IF(V11=DC11,"("&amp;DC$2&amp;")")))</f>
        <v>(Prelim)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2024 World Cup SUI (Jun 29)</v>
      </c>
      <c r="Y11" s="22">
        <v>2.9</v>
      </c>
      <c r="Z11" s="22">
        <v>1.8</v>
      </c>
      <c r="AA11" s="22">
        <v>3.2</v>
      </c>
      <c r="AB11" s="22">
        <v>3.19</v>
      </c>
      <c r="AC11" s="22">
        <v>0</v>
      </c>
      <c r="AD11" s="22">
        <v>14.9</v>
      </c>
      <c r="AE11" s="22">
        <v>9.6</v>
      </c>
      <c r="AF11" s="22">
        <v>11.5</v>
      </c>
      <c r="AG11" s="22">
        <v>14.74</v>
      </c>
      <c r="AH11" s="22">
        <v>0</v>
      </c>
      <c r="AI11" s="22">
        <v>14.3</v>
      </c>
      <c r="AJ11" s="22">
        <v>8.9</v>
      </c>
      <c r="AK11" s="22">
        <v>13.8</v>
      </c>
      <c r="AL11" s="22">
        <v>14.29</v>
      </c>
      <c r="AM11" s="22">
        <v>0</v>
      </c>
      <c r="AN11" s="27"/>
      <c r="AO11" s="38">
        <f>IF(AA11&gt;0,AA11,"")</f>
        <v>3.2</v>
      </c>
      <c r="AP11" s="38">
        <f>IF(AB11&gt;0,AB11,"")</f>
        <v>3.19</v>
      </c>
      <c r="AQ11" s="40">
        <f>IF(SUM(Y11:AB11)-AC11&gt;0,SUM(Y11:AB11)-AC11,"")</f>
        <v>11.09</v>
      </c>
      <c r="AR11" s="40">
        <f>IF(AF11&gt;0,AF11,"")</f>
        <v>11.5</v>
      </c>
      <c r="AS11" s="40">
        <f>IF(AG11&gt;0,AG11,"")</f>
        <v>14.74</v>
      </c>
      <c r="AT11" s="40">
        <f>IF(SUM(AD11:AG11)-AH11&gt;0,SUM(AD11:AG11)-AH11,"")</f>
        <v>50.74</v>
      </c>
      <c r="AU11" s="40">
        <f>IF(AQ11="","",MAX(AQ11,AT11))</f>
        <v>50.74</v>
      </c>
      <c r="AV11" s="40">
        <f>IF(AK11&gt;0,AK11,"")</f>
        <v>13.8</v>
      </c>
      <c r="AW11" s="40">
        <f>IF(AL11&gt;0,AL11,"")</f>
        <v>14.29</v>
      </c>
      <c r="AX11" s="40">
        <f>IF(SUM(AI11:AL11)-AM11&gt;0,SUM(AI11:AL11)-AM11,"")</f>
        <v>51.29</v>
      </c>
      <c r="AY11" s="40">
        <f>IF(SUM(AU11,AX11)&gt;0,SUM(AU11,AX11),"")</f>
        <v>102.03</v>
      </c>
      <c r="AZ11" s="26">
        <v>9.9</v>
      </c>
      <c r="BA11" s="26">
        <v>8.9</v>
      </c>
      <c r="BB11" s="26">
        <v>10</v>
      </c>
      <c r="BC11" s="26">
        <v>14.25</v>
      </c>
      <c r="BD11" s="26">
        <v>1.4</v>
      </c>
      <c r="BE11" s="26">
        <v>13.6</v>
      </c>
      <c r="BF11" s="26">
        <v>9</v>
      </c>
      <c r="BG11" s="26">
        <v>10.8</v>
      </c>
      <c r="BH11" s="26">
        <v>14.05</v>
      </c>
      <c r="BI11" s="26">
        <v>0.4</v>
      </c>
      <c r="BJ11" s="26">
        <v>14.600000000000001</v>
      </c>
      <c r="BK11" s="26">
        <v>8.6000000000000014</v>
      </c>
      <c r="BL11" s="26">
        <v>13.45</v>
      </c>
      <c r="BM11" s="26">
        <v>14.754999999999999</v>
      </c>
      <c r="BN11" s="26">
        <v>0</v>
      </c>
      <c r="BO11" s="28" t="s">
        <v>53</v>
      </c>
      <c r="BP11" s="39">
        <f>IF(BB11&gt;0,BB11,"")</f>
        <v>10</v>
      </c>
      <c r="BQ11" s="39">
        <f>IF(BC11&gt;0,BC11,"")</f>
        <v>14.25</v>
      </c>
      <c r="BR11" s="11">
        <f>IF(SUM(AZ11:BC11)-BD11&gt;0,SUM(AZ11:BC11)-BD11,"")</f>
        <v>41.65</v>
      </c>
      <c r="BS11" s="11">
        <f>IF(BG11&gt;0,BG11,"")</f>
        <v>10.8</v>
      </c>
      <c r="BT11" s="11">
        <f>IF(BH11&gt;0,BH11,"")</f>
        <v>14.05</v>
      </c>
      <c r="BU11" s="11">
        <f>IF(SUM(BE11:BH11)-BI11&gt;0,SUM(BE11:BH11)-BI11,"")</f>
        <v>47.050000000000004</v>
      </c>
      <c r="BV11" s="11">
        <f>IF(BR11="","",MAX(BR11,BU11))</f>
        <v>47.050000000000004</v>
      </c>
      <c r="BW11" s="11">
        <f>IF(BL11&gt;0,BL11,"")</f>
        <v>13.45</v>
      </c>
      <c r="BX11" s="11">
        <f>IF(BM11&gt;0,BM11,"")</f>
        <v>14.754999999999999</v>
      </c>
      <c r="BY11" s="11">
        <f>IF(SUM(BJ11:BM11)-BN11&gt;0,SUM(BJ11:BM11)-BN11,"")</f>
        <v>51.405000000000001</v>
      </c>
      <c r="BZ11" s="11">
        <f>IF(SUM(BV11,BY11)&gt;0,SUM(BV11,BY11),"")</f>
        <v>98.455000000000013</v>
      </c>
      <c r="CA11" s="22">
        <v>14.3</v>
      </c>
      <c r="CB11" s="22">
        <v>9.3000000000000007</v>
      </c>
      <c r="CC11" s="22">
        <v>11.7</v>
      </c>
      <c r="CD11" s="22">
        <v>15.04</v>
      </c>
      <c r="CE11" s="22">
        <v>0</v>
      </c>
      <c r="CF11" s="22">
        <v>14.6</v>
      </c>
      <c r="CG11" s="22">
        <v>8.8000000000000007</v>
      </c>
      <c r="CH11" s="22">
        <v>10.8</v>
      </c>
      <c r="CI11" s="22">
        <v>15.07</v>
      </c>
      <c r="CJ11" s="22">
        <v>0.4</v>
      </c>
      <c r="CK11" s="22">
        <v>12.1</v>
      </c>
      <c r="CL11" s="22">
        <v>8.4</v>
      </c>
      <c r="CM11" s="22">
        <v>10.1</v>
      </c>
      <c r="CN11" s="22">
        <v>13.53</v>
      </c>
      <c r="CO11" s="22">
        <v>0</v>
      </c>
      <c r="CP11" s="27"/>
      <c r="CQ11" s="38">
        <f>IF(CC11&gt;0,CC11,"")</f>
        <v>11.7</v>
      </c>
      <c r="CR11" s="38">
        <f>IF(CD11&gt;0,CD11,"")</f>
        <v>15.04</v>
      </c>
      <c r="CS11" s="40">
        <f>IF(SUM(CA11:CD11)-CE11&gt;0,SUM(CA11:CD11)-CE11,"")</f>
        <v>50.339999999999996</v>
      </c>
      <c r="CT11" s="40">
        <f>IF(CH11&gt;0,CH11,"")</f>
        <v>10.8</v>
      </c>
      <c r="CU11" s="40">
        <f>IF(CI11&gt;0,CI11,"")</f>
        <v>15.07</v>
      </c>
      <c r="CV11" s="40">
        <f>IF(SUM(CF11:CI11)-CJ11&gt;0,SUM(CF11:CI11)-CJ11,"")</f>
        <v>48.870000000000005</v>
      </c>
      <c r="CW11" s="40">
        <f>IF(CS11="","",MAX(CS11,CV11))</f>
        <v>50.339999999999996</v>
      </c>
      <c r="CX11" s="40">
        <f>IF(CM11&gt;0,CM11,"")</f>
        <v>10.1</v>
      </c>
      <c r="CY11" s="40">
        <f>IF(CN11&gt;0,CN11,"")</f>
        <v>13.53</v>
      </c>
      <c r="CZ11" s="40">
        <f>IF(SUM(CK11:CN11)-CO11&gt;0,SUM(CK11:CN11)-CO11,"")</f>
        <v>44.13</v>
      </c>
      <c r="DA11" s="40">
        <f>IF(SUM(CW11,CZ11)&gt;0,SUM(CW11,CZ11),"")</f>
        <v>94.47</v>
      </c>
      <c r="DB11" s="51">
        <f>IF(MAX(ED11,FL11,GT11,IB11,JJ11,KR11,LZ11,NH11,OP11,PX11,RF11,SN11,TV11,VD11,WWL11)-IF(N11="",0,N11)&gt;0.001,MAX(ED11,FL11,GT11,IB11,JJ11,KR11,LZ11,NH11,OP11,PX11,RF11,SN11,TV11,VD11,WL11)-IF(N11="",0,N11),"")</f>
        <v>2.029999999999994</v>
      </c>
      <c r="DC11" s="51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>
        <v>2.6</v>
      </c>
      <c r="HC11" s="18">
        <v>1.7</v>
      </c>
      <c r="HD11" s="18">
        <v>2.9</v>
      </c>
      <c r="HE11" s="18">
        <v>3.08</v>
      </c>
      <c r="HF11" s="18">
        <v>0</v>
      </c>
      <c r="HG11" s="18">
        <v>13.5</v>
      </c>
      <c r="HH11" s="18">
        <v>8.9</v>
      </c>
      <c r="HI11" s="18">
        <v>12.2</v>
      </c>
      <c r="HJ11" s="18">
        <v>14.64</v>
      </c>
      <c r="HK11" s="18">
        <v>0</v>
      </c>
      <c r="HL11" s="18">
        <v>14.8</v>
      </c>
      <c r="HM11" s="18">
        <v>9.1</v>
      </c>
      <c r="HN11" s="18">
        <v>12.4</v>
      </c>
      <c r="HO11" s="18">
        <v>14.95</v>
      </c>
      <c r="HP11" s="18">
        <v>0</v>
      </c>
      <c r="HQ11" s="18"/>
      <c r="HR11" s="18"/>
      <c r="HS11" s="18"/>
      <c r="HT11" s="18"/>
      <c r="HU11" s="18"/>
      <c r="HV11" s="11">
        <f>IF(HD11&gt;0,HD11,"")</f>
        <v>2.9</v>
      </c>
      <c r="HW11" s="11">
        <f>IF(HE11&gt;0,HE11,"")</f>
        <v>3.08</v>
      </c>
      <c r="HX11" s="11">
        <f>IF(SUM(HB11:HE11)-HF11&gt;0,SUM(HB11:HE11)-HF11,"")</f>
        <v>10.28</v>
      </c>
      <c r="HY11" s="11">
        <f>IF(HI11&gt;0,HI11,"")</f>
        <v>12.2</v>
      </c>
      <c r="HZ11" s="11">
        <f>IF(HJ11&gt;0,HJ11,"")</f>
        <v>14.64</v>
      </c>
      <c r="IA11" s="11">
        <f>IF(SUM(HG11:HJ11)-HK11&gt;0,SUM(HG11:HJ11)-HK11,"")</f>
        <v>49.239999999999995</v>
      </c>
      <c r="IB11" s="11">
        <f>IF(MAX(HX11,IA11)&gt;0,MAX(HX11,IA11),"")</f>
        <v>49.239999999999995</v>
      </c>
      <c r="IC11" s="11">
        <f>IF(HN11&gt;0,HN11,"")</f>
        <v>12.4</v>
      </c>
      <c r="ID11" s="11">
        <f>IF(HO11&gt;0,HO11,"")</f>
        <v>14.95</v>
      </c>
      <c r="IE11" s="11">
        <f>IF(SUM(HL11:HO11)-HP11&gt;0,SUM(HL11:HO11)-HP11,"")</f>
        <v>51.25</v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>
        <f>IF(SUM(IB11,IE11,IH11)&gt;0,SUM(IB11,IE11,IH11),"")</f>
        <v>100.49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>
        <v>1.4</v>
      </c>
      <c r="JS11" s="18">
        <v>0.9</v>
      </c>
      <c r="JT11" s="18">
        <v>2</v>
      </c>
      <c r="JU11" s="18">
        <v>1.65</v>
      </c>
      <c r="JV11" s="18">
        <v>0</v>
      </c>
      <c r="JW11" s="18">
        <v>13.2</v>
      </c>
      <c r="JX11" s="18">
        <v>9.3000000000000007</v>
      </c>
      <c r="JY11" s="18">
        <v>13.8</v>
      </c>
      <c r="JZ11" s="18">
        <v>14.6</v>
      </c>
      <c r="KA11" s="18">
        <v>0</v>
      </c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>
        <f>IF(JT11&gt;0,JT11,"")</f>
        <v>2</v>
      </c>
      <c r="KM11" s="11">
        <f>IF(JU11&gt;0,JU11,"")</f>
        <v>1.65</v>
      </c>
      <c r="KN11" s="11">
        <f>IF(SUM(JR11:JU11)-JV11&gt;0,SUM(JR11:JU11)-JV11,"")</f>
        <v>5.9499999999999993</v>
      </c>
      <c r="KO11" s="11">
        <f>IF(JY11&gt;0,JY11,"")</f>
        <v>13.8</v>
      </c>
      <c r="KP11" s="11">
        <f>IF(JZ11&gt;0,JZ11,"")</f>
        <v>14.6</v>
      </c>
      <c r="KQ11" s="11">
        <f>IF(SUM(JW11:JZ11)-KA11&gt;0,SUM(JW11:JZ11)-KA11,"")</f>
        <v>50.9</v>
      </c>
      <c r="KR11" s="11">
        <f>IF(MAX(KN11,KQ11)&gt;0,MAX(KN11,KQ11),"")</f>
        <v>50.9</v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>
        <f>IF(SUM(KR11,KU11,KX11)&gt;0,SUM(KR11,KU11,KX11),"")</f>
        <v>50.9</v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12.100000000000001</v>
      </c>
      <c r="WU11" s="26">
        <f>IF($CP11="P",CB11,(CB11+BA11)/2)</f>
        <v>9.1000000000000014</v>
      </c>
      <c r="WV11" s="26">
        <f>IF($CP11="P",CC11,(CC11+BB11)/2)</f>
        <v>10.85</v>
      </c>
      <c r="WW11" s="26">
        <f>IF($CP11="P",CD11,(CD11+BC11)/2)</f>
        <v>14.645</v>
      </c>
      <c r="WX11" s="26">
        <f>IF($CP11="P",CE11,(CE11+BD11)/2)</f>
        <v>0.7</v>
      </c>
      <c r="WY11" s="26">
        <f>IF($CP11="P",CF11,(CF11+BE11)/2)</f>
        <v>14.1</v>
      </c>
      <c r="WZ11" s="26">
        <f>IF($CP11="P",CG11,(CG11+BF11)/2)</f>
        <v>8.9</v>
      </c>
      <c r="XA11" s="26">
        <f>IF($CP11="P",CH11,(CH11+BG11)/2)</f>
        <v>10.8</v>
      </c>
      <c r="XB11" s="26">
        <f>IF($CP11="P",CI11,(CI11+BH11)/2)</f>
        <v>14.56</v>
      </c>
      <c r="XC11" s="26">
        <f>IF($CP11="P",CJ11,(CJ11+BI11)/2)</f>
        <v>0.4</v>
      </c>
      <c r="XD11" s="26">
        <f>IF($CP11="P",CK11,(CK11+BJ11)/2)</f>
        <v>13.350000000000001</v>
      </c>
      <c r="XE11" s="26">
        <f>IF($CP11="P",CL11,(CL11+BK11)/2)</f>
        <v>8.5</v>
      </c>
      <c r="XF11" s="26">
        <f>IF($CP11="P",CM11,(CM11+BL11)/2)</f>
        <v>11.774999999999999</v>
      </c>
      <c r="XG11" s="26">
        <f>IF($CP11="P",CN11,(CN11+BM11)/2)</f>
        <v>14.142499999999998</v>
      </c>
      <c r="XH11" s="26">
        <f>IF($CP11="P",CO11,(CO11+BN11)/2)</f>
        <v>0</v>
      </c>
      <c r="XI11" s="28" t="s">
        <v>53</v>
      </c>
      <c r="XJ11" s="11">
        <f>IF(WV11&gt;0,WV11,"")</f>
        <v>10.85</v>
      </c>
      <c r="XK11" s="11">
        <f>IF(WW11&gt;0,WW11,"")</f>
        <v>14.645</v>
      </c>
      <c r="XL11" s="11">
        <f>IF(SUM(WT11:WW11)-WX11&gt;0,SUM(WT11:WW11)-WX11,"")</f>
        <v>45.995000000000005</v>
      </c>
      <c r="XM11" s="11">
        <f>IF(XA11&gt;0,XA11,"")</f>
        <v>10.8</v>
      </c>
      <c r="XN11" s="11">
        <f>IF(XB11&gt;0,XB11,"")</f>
        <v>14.56</v>
      </c>
      <c r="XO11" s="11">
        <f>IF(SUM(WY11:XB11)-XC11&gt;0,SUM(WY11:XB11)-XC11,"")</f>
        <v>47.96</v>
      </c>
      <c r="XP11" s="11">
        <f>IF(MAX(XL11,XO11)&gt;0,MAX(XL11,XO11),"")</f>
        <v>47.96</v>
      </c>
      <c r="XQ11" s="11">
        <f>IF(XF11&gt;0,XF11,"")</f>
        <v>11.774999999999999</v>
      </c>
      <c r="XR11" s="11">
        <f>IF(XG11&gt;0,XG11,"")</f>
        <v>14.142499999999998</v>
      </c>
      <c r="XS11" s="11">
        <f>IF(SUM(XD11:XG11)-XH11&gt;0,SUM(XD11:XG11)-XH11,"")</f>
        <v>47.767499999999998</v>
      </c>
      <c r="XT11" s="11">
        <f>IF(SUM(XP11,XS11)&gt;0,SUM(XP11,XS11),"")</f>
        <v>95.727499999999992</v>
      </c>
    </row>
    <row r="12" spans="1:644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78</v>
      </c>
      <c r="C12" s="4" t="s">
        <v>6</v>
      </c>
      <c r="D12" s="4">
        <v>2002</v>
      </c>
      <c r="E12" s="9">
        <f>SUM(J12:V12)+SUM(J12:T12)*0.0000001+SUM(J12)*0.0000000000001</f>
        <v>230.99002309900516</v>
      </c>
      <c r="F12" s="3" t="str">
        <f>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,AND(TP12&gt;=UC$20,TP12&lt;&gt;"",TR12&gt;=UC$24,TR12&lt;&gt;""),AND(TS12&gt;=UC$20,TS12&lt;&gt;"",TU12&gt;=UC$24,TU12&lt;&gt;""),AND(TW12&gt;=UC$20,TW12&lt;&gt;"",TY12&gt;=UC$24,TYY12&lt;&gt;""),AND(TZ12&gt;=UC$20,TZ12&lt;&gt;"",UB12&gt;=UC$24,UB12&lt;&gt;""),AND(UX12&gt;=VK$20,UX12&lt;&gt;"",UZ12&gt;=VK$24,UZ12&lt;&gt;""),AND(VA12&gt;=VK$20,VA12&lt;&gt;"",VC12&gt;=VK$24,VC12&lt;&gt;""),AND(VE12&gt;=VK$20,VE12&lt;&gt;"",VG12&gt;=VK$24,VG12&lt;&gt;""),AND(VH12&gt;=VK$20,VH12&lt;&gt;"",VJ12&gt;=VK$24,VJ12&lt;&gt;""),AND(WF12&gt;=WS$20,WF12&lt;&gt;"",WH12&gt;=WS$24,WH12&lt;&gt;""),AND(WI12&gt;=WS$20,WI12&lt;&gt;"",WK12&gt;=WS$24,WK12&lt;&gt;""),AND(WM12&gt;=WS$20,WM12&lt;&gt;"",WO12&gt;=WS$24,WO12&lt;&gt;""),AND(WP12&gt;=WS$20,WP12&lt;&gt;"",WR12&gt;=WS$24,WR12&lt;&gt;"")),"P","")</f>
        <v>P</v>
      </c>
      <c r="G12" s="3" t="str">
        <f>IF(OR(AND(AQ12&gt;=AY$24,AQ12&lt;&gt;"",AN12=""),AND(AT12&gt;=AY$24,AT12&lt;&gt;"",AN12=""),AND(AX12&gt;=AY$24,AX12&lt;&gt;"",AN12=""),AND(BR12&gt;=BZ$24,BR12&lt;&gt;"",BO12=""),AND(BU12&gt;=BZ$24,BU12&lt;&gt;"",BO12=""),AND(BY12&gt;=BZ$24,BY12&lt;&gt;"",BO12=""),AND(CS12&gt;=DA$24,CS12&lt;&gt;"",CP12=""),AND(CV12&gt;=DA$24,CV12&lt;&gt;"",CP12=""),AND(CZ12&gt;=DA$24,CZ12&lt;&gt;"",CP12=""),AND(DZ12&gt;=EK$24,DZ12&lt;&gt;""),AND(EC12&gt;=EK$24,EC12&lt;&gt;""),AND(EG12&gt;=EK$24,EG12&lt;&gt;""),AND(EJ12&gt;=EK$24,EJ12&lt;&gt;""),AND(FH12&gt;=FS$24,FH12&lt;&gt;""),AND(FK12&gt;=FS$24,FK12&lt;&gt;""),AND(FO12&gt;=FS$24,FO12&lt;&gt;""),AND(FR12&gt;=FS$24,FR12&lt;&gt;""),AND(GP12&gt;=HA$24,GP12&lt;&gt;""),AND(GS12&gt;=HA$24,GS12&lt;&gt;""),AND(GW12&gt;=HA$24,GW12&lt;&gt;""),AND(GZ12&gt;=HA$24,GZ12&lt;&gt;""),AND(HX12&gt;=II$24,HX12&lt;&gt;""),AND(IA12&gt;=II$24,IA12&lt;&gt;""),AND(IE12&gt;=II$24,IE12&lt;&gt;""),AND(IH12&gt;=II$24,IH12&lt;&gt;""),AND(JF12&gt;=JQ$24,JF12&lt;&gt;""),AND(JI12&gt;=JQ$24,JI12&lt;&gt;""),AND(JM12&gt;=JQ$24,JM12&lt;&gt;""),AND(JP12&gt;=JQ$24,JP12&lt;&gt;""),AND(KN12&gt;=KY$24,KN12&lt;&gt;""),AND(KQ12&gt;=KY$24,KQ12&lt;&gt;""),AND(KU12&gt;=KY$24,KU12&lt;&gt;""),AND(KX12&gt;=KY$24,KX12&lt;&gt;""),AND(LV12&gt;=MG$24,LV12&lt;&gt;""),AND(LY12&gt;=MG$24,LY12&lt;&gt;""),AND(MC12&gt;=MG$24,MC12&lt;&gt;""),AND(MF12&gt;=MG$24,MF12&lt;&gt;""),AND(ND12&gt;=NO$24,ND12&lt;&gt;""),AND(NG12&gt;=NO$24,NG12&lt;&gt;""),AND(NK12&gt;=NO$24,NK12&lt;&gt;""),AND(NN12&gt;=NO$24,NN12&lt;&gt;""),AND(OL12&gt;=OW$24,OL12&lt;&gt;""),AND(OO12&gt;=OW$24,OO12&lt;&gt;""),AND(OS12&gt;=OW$24,OS12&lt;&gt;""),AND(OV12&gt;=OW$24,OV12&lt;&gt;""),AND(PT12&gt;=QE$24,PT12&lt;&gt;""),AND(PW12&gt;=QE$24,PW12&lt;&gt;""),AND(QA12&gt;=QE$24,QA12&lt;&gt;""),AND(QD12&gt;=QE$24,QD12&lt;&gt;""),AND(RB12&gt;=RM$24,RB12&lt;&gt;""),AND(RE12&gt;=RM$24,RE12&lt;&gt;""),AND(RI12&gt;=RM$24,RI12&lt;&gt;""),AND(RL12&gt;=RM$24,RL12&lt;&gt;""),AND(SJ12&gt;=SU$24,SJ12&lt;&gt;""),AND(SM12&gt;=SU$24,SM12&lt;&gt;""),AND(SQ12&gt;=SU$24,SQ12&lt;&gt;""),AND(ST12&gt;=SU$24,ST12&lt;&gt;""),AND(TR12&gt;=UC$24,TR12&lt;&gt;""),AND(TU12&gt;=UC$24,TU12&lt;&gt;""),AND(TY12&gt;=UC$24,TYY12&lt;&gt;""),AND(UB12&gt;=UC$24,UB12&lt;&gt;""),AND(UZ12&gt;=VK$24,UZ12&lt;&gt;""),AND(VC12&gt;=VK$24,VC12&lt;&gt;""),AND(VG12&gt;=VK$24,VG12&lt;&gt;""),AND(VJ12&gt;=VK$24,VJ12&lt;&gt;""),AND(WH12&gt;=WS$24,WH12&lt;&gt;""),AND(WK12&gt;=WS$24,WK12&lt;&gt;""),AND(WO12&gt;=WS$24,WO12&lt;&gt;""),AND(WR12&gt;=WS$24,WR12&lt;&gt;"")),"P","")</f>
        <v>P</v>
      </c>
      <c r="H12" s="36" t="str">
        <f>IF(AND(G12="P",F12=""),"No DD",IF(OR(AND(AO12&gt;=AY$23,AO12&lt;&gt;"",AQ12&gt;=AY$27,AQ12&lt;&gt;"",AN12=""),AND(AR12&gt;=AY$23,AR12&lt;&gt;"",AT12&gt;=AY$27,AT12&lt;&gt;"",AN12=""),AND(AV12&gt;=AY$23,AV12&lt;&gt;"",AX12&gt;=AY$27,AX12&lt;&gt;"",AN12=""),AND(BP12&gt;=BZ$23,BP12&lt;&gt;"",BR12&gt;=BZ$27,BR12&lt;&gt;"",BO12=""),AND(BS12&gt;=BZ$23,BS12&lt;&gt;"",BU12&gt;=BZ$27,BU12&lt;&gt;"",BO12=""),AND(BW12&gt;=BZ$23,BW12&lt;&gt;"",BY12&gt;=BZ$27,BY12&lt;&gt;"",BO12=""),AND(CQ12&gt;=DA$23,CQ12&lt;&gt;"",CS12&gt;=DA$27,CS12&lt;&gt;"",CP12=""),AND(CT12&gt;=DA$23,CT12&lt;&gt;"",CV12&gt;=DA$27,CV12&lt;&gt;"",CP12=""),AND(CX12&gt;=DA$23,CX12&lt;&gt;"",CZ12&gt;=DA$27,CZ12&lt;&gt;"",CP12=""),AND(DX12&gt;=EK$23,DX12&lt;&gt;"",DZ12&gt;=EK$27,DZ12&lt;&gt;""),AND(EA12&gt;=EK$23,EA12&lt;&gt;"",EC12&gt;=EK$27,EC12&lt;&gt;""),AND(EE12&gt;=EK$23,EE12&lt;&gt;"",EG12&gt;=EK$27,EG12&lt;&gt;""),AND(EH12&gt;=EK$23,EH12&lt;&gt;"",EJ12&gt;=EK$27,EJ12&lt;&gt;""),AND(FF12&gt;=FS$23,FF12&lt;&gt;"",FH12&gt;=FS$27,FH12&lt;&gt;""),AND(FI12&gt;=FS$23,FI12&lt;&gt;"",FK12&gt;=FS$27,FK12&lt;&gt;""),AND(FM12&gt;=FS$23,FM12&lt;&gt;"",FO12&gt;=FS$27,FO12&lt;&gt;""),AND(FP12&gt;=FS$23,FP12&lt;&gt;"",FR12&gt;=FS$27,FR12&lt;&gt;""),AND(GN12&gt;=HA$23,GN12&lt;&gt;"",GP12&gt;=HA$27,GP12&lt;&gt;""),AND(GQ12&gt;=HA$23,GQ12&lt;&gt;"",GS12&gt;=HA$27,GS12&lt;&gt;""),AND(GU12&gt;=HA$23,GU12&lt;&gt;"",GW12&gt;=HA$27,GW12&lt;&gt;""),AND(GX12&gt;=HA$23,GX12&lt;&gt;"",GZ12&gt;=HA$27,GZ12&lt;&gt;""),AND(HV12&gt;=II$23,HV12&lt;&gt;"",HX12&gt;=II$27,HX12&lt;&gt;""),AND(HY12&gt;=II$23,HY12&lt;&gt;"",IA12&gt;=II$27,IA12&lt;&gt;""),AND(IC12&gt;=II$23,IC12&lt;&gt;"",IE12&gt;=II$27,IE12&lt;&gt;""),AND(IF12&gt;=II$23,IF12&lt;&gt;"",IH12&gt;=II$27,IH12&lt;&gt;""),AND(JD12&gt;=JQ$23,JD12&lt;&gt;"",JF12&gt;=JQ$27,JF12&lt;&gt;""),AND(JG12&gt;=JQ$23,JG12&lt;&gt;"",JI12&gt;=JQ$27,JI12&lt;&gt;""),AND(JK12&gt;=JQ$23,JK12&lt;&gt;"",JM12&gt;=JQ$27,JM12&lt;&gt;""),AND(JN12&gt;=JQ$23,JN12&lt;&gt;"",JP12&gt;=JQ$27,JP12&lt;&gt;""),AND(KL12&gt;=KY$23,KL12&lt;&gt;"",KN12&gt;=KY$27,KN12&lt;&gt;""),AND(KO12&gt;=KY$23,KO12&lt;&gt;"",KQ12&gt;=KY$27,KQ12&lt;&gt;""),AND(KS12&gt;=KY$23,KS12&lt;&gt;"",KU12&gt;=KY$27,KU12&lt;&gt;""),AND(KV12&gt;=KY$23,KV12&lt;&gt;"",KX12&gt;=KY$27,KX12&lt;&gt;""),AND(LT12&gt;=MG$23,LT12&lt;&gt;"",LV12&gt;=MG$27,LV12&lt;&gt;""),AND(LW12&gt;=MG$23,LW12&lt;&gt;"",LY12&gt;=MG$27,LY12&lt;&gt;""),AND(MA12&gt;=MG$23,MA12&lt;&gt;"",MC12&gt;=MG$27,MC12&lt;&gt;""),AND(MD12&gt;=MG$23,MD12&lt;&gt;"",MF12&gt;=MG$27,MF12&lt;&gt;""),AND(NB12&gt;=NO$23,NB12&lt;&gt;"",ND12&gt;=NO$27,ND12&lt;&gt;""),AND(NE12&gt;=NO$23,NE12&lt;&gt;"",NG12&gt;=NO$27,NG12&lt;&gt;""),AND(NI12&gt;=NO$23,NI12&lt;&gt;"",NK12&gt;=NO$27,NK12&lt;&gt;""),AND(NL12&gt;=NO$23,NL12&lt;&gt;"",NN12&gt;=NO$27,NN12&lt;&gt;""),AND(OJ12&gt;=OW$23,OJ12&lt;&gt;"",OL12&gt;=OW$27,OL12&lt;&gt;""),AND(OM12&gt;=OW$23,OM12&lt;&gt;"",OO12&gt;=OW$27,OO12&lt;&gt;""),AND(OQ12&gt;=OW$23,OQ12&lt;&gt;"",OS12&gt;=OW$27,OS12&lt;&gt;""),AND(OT12&gt;=OW$23,OT12&lt;&gt;"",OV12&gt;=OW$27,OV12&lt;&gt;""),AND(PR12&gt;=QE$23,PR12&lt;&gt;"",PT12&gt;=QE$27,PT12&lt;&gt;""),AND(PU12&gt;=QE$23,PU12&lt;&gt;"",PW12&gt;=QE$27,PW12&lt;&gt;""),AND(PY12&gt;=QE$23,PY12&lt;&gt;"",QA12&gt;=QE$27,QA12&lt;&gt;""),AND(QB12&gt;=QE$23,QB12&lt;&gt;"",QD12&gt;=QE$27,QD12&lt;&gt;""),AND(QZ12&gt;=RM$23,QZ12&lt;&gt;"",RB12&gt;=RM$27,RB12&lt;&gt;""),AND(RC12&gt;=RM$23,RC12&lt;&gt;"",RE12&gt;=RM$27,RE12&lt;&gt;""),AND(RG12&gt;=RM$23,RG12&lt;&gt;"",RI12&gt;=RM$27,RI12&lt;&gt;""),AND(RJ12&gt;=RM$23,RJ12&lt;&gt;"",RL12&gt;=RM$27,RL12&lt;&gt;""),AND(SH12&gt;=SU$23,SH12&lt;&gt;"",SJ12&gt;=SU$27,SJ12&lt;&gt;""),AND(SK12&gt;=SU$23,SK12&lt;&gt;"",SM12&gt;=SU$27,SM12&lt;&gt;""),AND(SO12&gt;=SU$23,SO12&lt;&gt;"",SQ12&gt;=SU$27,SQ12&lt;&gt;""),AND(SR12&gt;=SU$23,SR12&lt;&gt;"",ST12&gt;=SU$27,ST12&lt;&gt;""),AND(TP12&gt;=UC$23,TP12&lt;&gt;"",TR12&gt;=UC$27,TR12&lt;&gt;""),AND(TS12&gt;=UC$23,TS12&lt;&gt;"",TU12&gt;=UC$27,TU12&lt;&gt;""),AND(TW12&gt;=UC$23,TW12&lt;&gt;"",TY12&gt;=UC$347,TYY12&lt;&gt;""),AND(TZ12&gt;=UC$23,TZ12&lt;&gt;"",UB12&gt;=UC$27,UB12&lt;&gt;""),AND(UX12&gt;=VK$23,UX12&lt;&gt;"",UZ12&gt;=VK$27,UZ12&lt;&gt;""),AND(VA12&gt;=VK$23,VA12&lt;&gt;"",VC12&gt;=VK$27,VC12&lt;&gt;""),AND(VE12&gt;=VK$23,VE12&lt;&gt;"",VG12&gt;=VK$27,VG12&lt;&gt;""),AND(VH12&gt;=VK$23,VH12&lt;&gt;"",VJ12&gt;=VK$27,VJ12&lt;&gt;""),AND(WF12&gt;=WS$23,WF12&lt;&gt;"",WH12&gt;=WS$27,WH12&lt;&gt;""),AND(WI12&gt;=WS$23,WI12&lt;&gt;"",WK12&gt;=WS$27,WK12&lt;&gt;""),AND(WM12&gt;=WS$23,WM12&lt;&gt;"",WO12&gt;=WS$27,WO12&lt;&gt;""),AND(WP12&gt;=WS$23,WP12&lt;&gt;"",WR12&gt;=WS$27,WR12&lt;&gt;"")),"Merit",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,AND(TP12&gt;=UC$22,TP12&lt;&gt;"",TR12&gt;=UC$26,TR12&lt;&gt;""),AND(TS12&gt;=UC$22,TS12&lt;&gt;"",TU12&gt;=UC$26,TU12&lt;&gt;""),AND(TW12&gt;=UC$22,TW12&lt;&gt;"",TY12&gt;=UC$26,TYY12&lt;&gt;""),AND(TZ12&gt;=UC$22,TZ12&lt;&gt;"",UB12&gt;=UC$26,UB12&lt;&gt;""),AND(UX12&gt;=VK$22,UX12&lt;&gt;"",UZ12&gt;=VK$26,UZ12&lt;&gt;""),AND(VA12&gt;=VK$22,VA12&lt;&gt;"",VC12&gt;=VK$26,VC12&lt;&gt;""),AND(VE12&gt;=VK$22,VE12&lt;&gt;"",VG12&gt;=VK$26,VG12&lt;&gt;""),AND(VH12&gt;=VK$22,VH12&lt;&gt;"",VJ12&gt;=VK$26,VJ12&lt;&gt;""),AND(WF12&gt;=WS$22,WF12&lt;&gt;"",WH12&gt;=WS$26,WH12&lt;&gt;""),AND(WI12&gt;=WS$22,WI12&lt;&gt;"",WK12&gt;=WS$26,WK12&lt;&gt;""),AND(WM12&gt;=WS$22,WM12&lt;&gt;"",WO12&gt;=WS$26,WO12&lt;&gt;""),AND(WP12&gt;=WS$22,WP12&lt;&gt;"",WR12&gt;=WS$26,WR12&lt;&gt;"")),"Excellence",IF(I12="P","Worlds Team",IF(F12="P","National Team","")))))</f>
        <v>National Team</v>
      </c>
      <c r="I12" s="3" t="str">
        <f>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,AND(TP12&gt;=UC$21,TP12&lt;&gt;"",TR12&gt;=UC$25,TR12&lt;&gt;""),AND(TS12&gt;=UC$21,TS12&lt;&gt;"",TU12&gt;=UC$25,TU12&lt;&gt;""),AND(TW12&gt;=UC$21,TW12&lt;&gt;"",TY12&gt;=UC$25,TYY12&lt;&gt;""),AND(TZ12&gt;=UC$21,TZ12&lt;&gt;"",UB12&gt;=UC$25,UB12&lt;&gt;""),AND(UX12&gt;=VK$21,UX12&lt;&gt;"",UZ12&gt;=VK$25,UZ12&lt;&gt;""),AND(VA12&gt;=VK$21,VA12&lt;&gt;"",VC12&gt;=VK$25,VC12&lt;&gt;""),AND(VE12&gt;=VK$21,VE12&lt;&gt;"",VG12&gt;=VK$25,VG12&lt;&gt;""),AND(VH12&gt;=VK$21,VH12&lt;&gt;"",VJ12&gt;=VK$25,VJ12&lt;&gt;""),AND(WF12&gt;=WS$21,WF12&lt;&gt;"",WH12&gt;=WS$25,WH12&lt;&gt;""),AND(WI12&gt;=WS$21,WI12&lt;&gt;"",WK12&gt;=WS$25,WK12&lt;&gt;""),AND(WM12&gt;=WS$21,WM12&lt;&gt;"",WO12&gt;=WS$25,WO12&lt;&gt;""),AND(WP12&gt;=WS$21,WP12&lt;&gt;"",WR12&gt;=WS$25,WR12&lt;&gt;"")),"P","")</f>
        <v/>
      </c>
      <c r="J12" s="8">
        <f>IF(COUNT(AQ12,AT12,BR12,BU12,CS12,CV12)&gt;0,LARGE((AQ12,AT12,BR12,BU12,CS12,CV12),1),0)</f>
        <v>51.4</v>
      </c>
      <c r="K12" s="8" t="str">
        <f>IF(J12="","",IF(OR(J12=CS12,J12=CV12),$CA$1,IF(OR(J12=BR12,J12=BU12),$AZ$1,IF(OR(J12=AQ12,J12=AT12),$Y$1,""))))</f>
        <v>2024 3rd Domestic Trial</v>
      </c>
      <c r="L12" s="8">
        <f>IF(COUNT(AQ12,AT12,BR12,BU12,CS12,CV12)&gt;1,LARGE((AQ12,AT12,BR12,BU12,CS12,CV12),2),0)</f>
        <v>51.14</v>
      </c>
      <c r="M12" s="8" t="str">
        <f>IF(L12="","",IF(OR(L12=CS12,L12=CV12),$CA$1,IF(OR(L12=BR12,L12=BU12),$AZ$1,IF(OR(L12=AQ12,L12=AT12),$Y$1,""))))</f>
        <v>2024 3rd Domestic Trial</v>
      </c>
      <c r="N12" s="8">
        <f>IF(COUNT(AQ12,AT12,BR12,BU12,CS12,CV12)&gt;2,LARGE((AQ12,AT12,BR12,BU12,CS12,CV12),3),0)</f>
        <v>50.620000000000005</v>
      </c>
      <c r="O12" s="8" t="str">
        <f>IF(N12="","",IF(OR(N12=CS12,N12=CV12),$CA$1,IF(OR(N12=BR12,N12=BU12),$AZ$1,IF(OR(N12=AQ12,N12=AT12),$Y$1,""))))</f>
        <v>2024 Elite Canada</v>
      </c>
      <c r="P12" s="8">
        <f>IF(MAX(AX12,BY12,CZ12)&gt;0,MAX(AX12,BY12,CZ12),0)</f>
        <v>50.29</v>
      </c>
      <c r="Q12" s="8" t="str">
        <f>IF(P12="","",IF(P12=CZ12,$CA$1,IF(P12=BY12,$AZ$1,IF(P12=AX12,$Y$1,""))))</f>
        <v>2024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12.9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2024 3rd Domestic Trial</v>
      </c>
      <c r="T12" s="8">
        <f>IF(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,IF(TP12&gt;=$UC$20,TQ12,0),IF(TS12&gt;=$UC$20,TT12,0),IF(TW12&gt;=$UC$20,TX12,0),IF(TZ12&gt;=$UC$20,UA12,0),IF(UX12&gt;=$VK$20,UY12,0),IF(VA12&gt;=$VK$20,VB12,0),IF(VE12&gt;=$VK$20,VF12,0),IF(VH12&gt;=$VK$20,VI12,0),IF(WF12&gt;=$WS$20,WG12,0),IF(WI12&gt;=$WS$20,WJ12,0),IF(WM12&gt;=$WS$20,WN12,0),IF(WP12&gt;=$WS$20,WQ12,0))&gt;0,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,IF(TP12&gt;=$UC$20,TQ12,0),IF(TS12&gt;=$UC$20,TT12,0),IF(TW12&gt;=$UC$20,TX12,0),IF(TZ12&gt;=$UC$20,UA12,0),IF(UX12&gt;=$VK$20,UY12,0),IF(VA12&gt;=$VK$20,VB12,0),IF(VE12&gt;=$VK$20,VF12,0),IF(VH12&gt;=$VK$20,VI12,0),IF(WF12&gt;=$WS$20,WG12,0),IF(WI12&gt;=$WS$20,WJ12,0),IF(WM12&gt;=$WS$20,WN12,0),IF(WP12&gt;=$WS$20,WQ12,0)),0)</f>
        <v>14.64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2024 3rd Domestic Trial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/>
      </c>
      <c r="Y12" s="22">
        <v>15.5</v>
      </c>
      <c r="Z12" s="22">
        <v>9.1</v>
      </c>
      <c r="AA12" s="22">
        <v>12</v>
      </c>
      <c r="AB12" s="22">
        <v>14.02</v>
      </c>
      <c r="AC12" s="22">
        <v>0</v>
      </c>
      <c r="AD12" s="22">
        <v>14.9</v>
      </c>
      <c r="AE12" s="22">
        <v>9.3000000000000007</v>
      </c>
      <c r="AF12" s="22">
        <v>12.2</v>
      </c>
      <c r="AG12" s="22">
        <v>14.19</v>
      </c>
      <c r="AH12" s="22">
        <v>0</v>
      </c>
      <c r="AI12" s="22">
        <v>4.2</v>
      </c>
      <c r="AJ12" s="22">
        <v>2.5</v>
      </c>
      <c r="AK12" s="22">
        <v>4.5999999999999996</v>
      </c>
      <c r="AL12" s="22">
        <v>4.4400000000000004</v>
      </c>
      <c r="AM12" s="22">
        <v>0</v>
      </c>
      <c r="AN12" s="27"/>
      <c r="AO12" s="38">
        <f>IF(AA12&gt;0,AA12,"")</f>
        <v>12</v>
      </c>
      <c r="AP12" s="38">
        <f>IF(AB12&gt;0,AB12,"")</f>
        <v>14.02</v>
      </c>
      <c r="AQ12" s="40">
        <f>IF(SUM(Y12:AB12)-AC12&gt;0,SUM(Y12:AB12)-AC12,"")</f>
        <v>50.620000000000005</v>
      </c>
      <c r="AR12" s="40">
        <f>IF(AF12&gt;0,AF12,"")</f>
        <v>12.2</v>
      </c>
      <c r="AS12" s="40">
        <f>IF(AG12&gt;0,AG12,"")</f>
        <v>14.19</v>
      </c>
      <c r="AT12" s="40">
        <f>IF(SUM(AD12:AG12)-AH12&gt;0,SUM(AD12:AG12)-AH12,"")</f>
        <v>50.59</v>
      </c>
      <c r="AU12" s="40">
        <f>IF(AQ12="","",MAX(AQ12,AT12))</f>
        <v>50.620000000000005</v>
      </c>
      <c r="AV12" s="40">
        <f>IF(AK12&gt;0,AK12,"")</f>
        <v>4.5999999999999996</v>
      </c>
      <c r="AW12" s="40">
        <f>IF(AL12&gt;0,AL12,"")</f>
        <v>4.4400000000000004</v>
      </c>
      <c r="AX12" s="40">
        <f>IF(SUM(AI12:AL12)-AM12&gt;0,SUM(AI12:AL12)-AM12,"")</f>
        <v>15.740000000000002</v>
      </c>
      <c r="AY12" s="40">
        <f>IF(SUM(AU12,AX12)&gt;0,SUM(AU12,AX12),"")</f>
        <v>66.360000000000014</v>
      </c>
      <c r="AZ12" s="26">
        <v>6.6</v>
      </c>
      <c r="BA12" s="26">
        <v>3.3</v>
      </c>
      <c r="BB12" s="26">
        <v>4.7</v>
      </c>
      <c r="BC12" s="26">
        <v>5.89</v>
      </c>
      <c r="BD12" s="26">
        <v>0</v>
      </c>
      <c r="BE12" s="26">
        <v>13.1</v>
      </c>
      <c r="BF12" s="26">
        <v>8.8000000000000007</v>
      </c>
      <c r="BG12" s="26">
        <v>11.5</v>
      </c>
      <c r="BH12" s="26">
        <v>13.65</v>
      </c>
      <c r="BI12" s="26">
        <v>0</v>
      </c>
      <c r="BJ12" s="26">
        <v>14.4</v>
      </c>
      <c r="BK12" s="26">
        <v>9.1</v>
      </c>
      <c r="BL12" s="26">
        <v>12.4</v>
      </c>
      <c r="BM12" s="26">
        <v>14.39</v>
      </c>
      <c r="BN12" s="26">
        <v>0</v>
      </c>
      <c r="BO12" s="28"/>
      <c r="BP12" s="39">
        <f>IF(BB12&gt;0,BB12,"")</f>
        <v>4.7</v>
      </c>
      <c r="BQ12" s="39">
        <f>IF(BC12&gt;0,BC12,"")</f>
        <v>5.89</v>
      </c>
      <c r="BR12" s="11">
        <f>IF(SUM(AZ12:BC12)-BD12&gt;0,SUM(AZ12:BC12)-BD12,"")</f>
        <v>20.49</v>
      </c>
      <c r="BS12" s="11">
        <f>IF(BG12&gt;0,BG12,"")</f>
        <v>11.5</v>
      </c>
      <c r="BT12" s="11">
        <f>IF(BH12&gt;0,BH12,"")</f>
        <v>13.65</v>
      </c>
      <c r="BU12" s="11">
        <f>IF(SUM(BE12:BH12)-BI12&gt;0,SUM(BE12:BH12)-BI12,"")</f>
        <v>47.05</v>
      </c>
      <c r="BV12" s="11">
        <f>IF(BR12="","",MAX(BR12,BU12))</f>
        <v>47.05</v>
      </c>
      <c r="BW12" s="11">
        <f>IF(BL12&gt;0,BL12,"")</f>
        <v>12.4</v>
      </c>
      <c r="BX12" s="11">
        <f>IF(BM12&gt;0,BM12,"")</f>
        <v>14.39</v>
      </c>
      <c r="BY12" s="11">
        <f>IF(SUM(BJ12:BM12)-BN12&gt;0,SUM(BJ12:BM12)-BN12,"")</f>
        <v>50.29</v>
      </c>
      <c r="BZ12" s="11">
        <f>IF(SUM(BV12,BY12)&gt;0,SUM(BV12,BY12),"")</f>
        <v>97.34</v>
      </c>
      <c r="CA12" s="22">
        <v>14.8</v>
      </c>
      <c r="CB12" s="22">
        <v>9.1999999999999993</v>
      </c>
      <c r="CC12" s="22">
        <v>12.9</v>
      </c>
      <c r="CD12" s="22">
        <v>14.5</v>
      </c>
      <c r="CE12" s="22">
        <v>0</v>
      </c>
      <c r="CF12" s="22">
        <v>14.6</v>
      </c>
      <c r="CG12" s="22">
        <v>9</v>
      </c>
      <c r="CH12" s="22">
        <v>12.9</v>
      </c>
      <c r="CI12" s="22">
        <v>14.64</v>
      </c>
      <c r="CJ12" s="22">
        <v>0</v>
      </c>
      <c r="CK12" s="22">
        <v>11.6</v>
      </c>
      <c r="CL12" s="22">
        <v>6.5</v>
      </c>
      <c r="CM12" s="22">
        <v>10.199999999999999</v>
      </c>
      <c r="CN12" s="22">
        <v>11.69</v>
      </c>
      <c r="CO12" s="22">
        <v>0</v>
      </c>
      <c r="CP12" s="27"/>
      <c r="CQ12" s="38">
        <f>IF(CC12&gt;0,CC12,"")</f>
        <v>12.9</v>
      </c>
      <c r="CR12" s="38">
        <f>IF(CD12&gt;0,CD12,"")</f>
        <v>14.5</v>
      </c>
      <c r="CS12" s="40">
        <f>IF(SUM(CA12:CD12)-CE12&gt;0,SUM(CA12:CD12)-CE12,"")</f>
        <v>51.4</v>
      </c>
      <c r="CT12" s="40">
        <f>IF(CH12&gt;0,CH12,"")</f>
        <v>12.9</v>
      </c>
      <c r="CU12" s="40">
        <f>IF(CI12&gt;0,CI12,"")</f>
        <v>14.64</v>
      </c>
      <c r="CV12" s="40">
        <f>IF(SUM(CF12:CI12)-CJ12&gt;0,SUM(CF12:CI12)-CJ12,"")</f>
        <v>51.14</v>
      </c>
      <c r="CW12" s="40">
        <f>IF(CS12="","",MAX(CS12,CV12))</f>
        <v>51.4</v>
      </c>
      <c r="CX12" s="40">
        <f>IF(CM12&gt;0,CM12,"")</f>
        <v>10.199999999999999</v>
      </c>
      <c r="CY12" s="40">
        <f>IF(CN12&gt;0,CN12,"")</f>
        <v>11.69</v>
      </c>
      <c r="CZ12" s="40">
        <f>IF(SUM(CK12:CN12)-CO12&gt;0,SUM(CK12:CN12)-CO12,"")</f>
        <v>39.99</v>
      </c>
      <c r="DA12" s="40">
        <f>IF(SUM(CW12,CZ12)&gt;0,SUM(CW12,CZ12),"")</f>
        <v>91.39</v>
      </c>
      <c r="DB12" s="51" t="str">
        <f>IF(MAX(ED12,FL12,GT12,IB12,JJ12,KR12,LZ12,NH12,OP12,PX12,RF12,SN12,TV12,VD12,WWL12)-IF(N12="",0,N12)&gt;0.001,MAX(ED12,FL12,GT12,IB12,JJ12,KR12,LZ12,NH12,OP12,PX12,RF12,SN12,TV12,VD12,WL12)-IF(N12="",0,N12),"")</f>
        <v/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10.7</v>
      </c>
      <c r="WU12" s="26">
        <f>IF($CP12="P",CB12,(CB12+BA12)/2)</f>
        <v>6.25</v>
      </c>
      <c r="WV12" s="26">
        <f>IF($CP12="P",CC12,(CC12+BB12)/2)</f>
        <v>8.8000000000000007</v>
      </c>
      <c r="WW12" s="26">
        <f>IF($CP12="P",CD12,(CD12+BC12)/2)</f>
        <v>10.195</v>
      </c>
      <c r="WX12" s="26">
        <f>IF($CP12="P",CE12,(CE12+BD12)/2)</f>
        <v>0</v>
      </c>
      <c r="WY12" s="26">
        <f>IF($CP12="P",CF12,(CF12+BE12)/2)</f>
        <v>13.85</v>
      </c>
      <c r="WZ12" s="26">
        <f>IF($CP12="P",CG12,(CG12+BF12)/2)</f>
        <v>8.9</v>
      </c>
      <c r="XA12" s="26">
        <f>IF($CP12="P",CH12,(CH12+BG12)/2)</f>
        <v>12.2</v>
      </c>
      <c r="XB12" s="26">
        <f>IF($CP12="P",CI12,(CI12+BH12)/2)</f>
        <v>14.145</v>
      </c>
      <c r="XC12" s="26">
        <f>IF($CP12="P",CJ12,(CJ12+BI12)/2)</f>
        <v>0</v>
      </c>
      <c r="XD12" s="26">
        <f>IF($CP12="P",CK12,(CK12+BJ12)/2)</f>
        <v>13</v>
      </c>
      <c r="XE12" s="26">
        <f>IF($CP12="P",CL12,(CL12+BK12)/2)</f>
        <v>7.8</v>
      </c>
      <c r="XF12" s="26">
        <f>IF($CP12="P",CM12,(CM12+BL12)/2)</f>
        <v>11.3</v>
      </c>
      <c r="XG12" s="26">
        <f>IF($CP12="P",CN12,(CN12+BM12)/2)</f>
        <v>13.04</v>
      </c>
      <c r="XH12" s="26">
        <f>IF($CP12="P",CO12,(CO12+BN12)/2)</f>
        <v>0</v>
      </c>
      <c r="XI12" s="28" t="s">
        <v>53</v>
      </c>
      <c r="XJ12" s="11">
        <f>IF(WV12&gt;0,WV12,"")</f>
        <v>8.8000000000000007</v>
      </c>
      <c r="XK12" s="11">
        <f>IF(WW12&gt;0,WW12,"")</f>
        <v>10.195</v>
      </c>
      <c r="XL12" s="11">
        <f>IF(SUM(WT12:WW12)-WX12&gt;0,SUM(WT12:WW12)-WX12,"")</f>
        <v>35.945</v>
      </c>
      <c r="XM12" s="11">
        <f>IF(XA12&gt;0,XA12,"")</f>
        <v>12.2</v>
      </c>
      <c r="XN12" s="11">
        <f>IF(XB12&gt;0,XB12,"")</f>
        <v>14.145</v>
      </c>
      <c r="XO12" s="11">
        <f>IF(SUM(WY12:XB12)-XC12&gt;0,SUM(WY12:XB12)-XC12,"")</f>
        <v>49.094999999999999</v>
      </c>
      <c r="XP12" s="11">
        <f>IF(MAX(XL12,XO12)&gt;0,MAX(XL12,XO12),"")</f>
        <v>49.094999999999999</v>
      </c>
      <c r="XQ12" s="11">
        <f>IF(XF12&gt;0,XF12,"")</f>
        <v>11.3</v>
      </c>
      <c r="XR12" s="11">
        <f>IF(XG12&gt;0,XG12,"")</f>
        <v>13.04</v>
      </c>
      <c r="XS12" s="11">
        <f>IF(SUM(XD12:XG12)-XH12&gt;0,SUM(XD12:XG12)-XH12,"")</f>
        <v>45.14</v>
      </c>
      <c r="XT12" s="11">
        <f>IF(SUM(XP12,XS12)&gt;0,SUM(XP12,XS12),"")</f>
        <v>94.234999999999999</v>
      </c>
    </row>
    <row r="13" spans="1:644" x14ac:dyDescent="0.2">
      <c r="A13" s="4" t="str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/>
      </c>
      <c r="B13" s="5" t="s">
        <v>154</v>
      </c>
      <c r="C13" s="4" t="s">
        <v>3</v>
      </c>
      <c r="D13" s="4">
        <v>2006</v>
      </c>
      <c r="E13" s="9">
        <f>SUM(J13:V13)+SUM(J13:T13)*0.0000001+SUM(J13)*0.0000000000001</f>
        <v>219.13002181200491</v>
      </c>
      <c r="F13" s="3" t="str">
        <f>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,AND(TP13&gt;=UC$20,TP13&lt;&gt;"",TR13&gt;=UC$24,TR13&lt;&gt;""),AND(TS13&gt;=UC$20,TS13&lt;&gt;"",TU13&gt;=UC$24,TU13&lt;&gt;""),AND(TW13&gt;=UC$20,TW13&lt;&gt;"",TY13&gt;=UC$24,TYY13&lt;&gt;""),AND(TZ13&gt;=UC$20,TZ13&lt;&gt;"",UB13&gt;=UC$24,UB13&lt;&gt;""),AND(UX13&gt;=VK$20,UX13&lt;&gt;"",UZ13&gt;=VK$24,UZ13&lt;&gt;""),AND(VA13&gt;=VK$20,VA13&lt;&gt;"",VC13&gt;=VK$24,VC13&lt;&gt;""),AND(VE13&gt;=VK$20,VE13&lt;&gt;"",VG13&gt;=VK$24,VG13&lt;&gt;""),AND(VH13&gt;=VK$20,VH13&lt;&gt;"",VJ13&gt;=VK$24,VJ13&lt;&gt;""),AND(WF13&gt;=WS$20,WF13&lt;&gt;"",WH13&gt;=WS$24,WH13&lt;&gt;""),AND(WI13&gt;=WS$20,WI13&lt;&gt;"",WK13&gt;=WS$24,WK13&lt;&gt;""),AND(WM13&gt;=WS$20,WM13&lt;&gt;"",WO13&gt;=WS$24,WO13&lt;&gt;""),AND(WP13&gt;=WS$20,WP13&lt;&gt;"",WR13&gt;=WS$24,WR13&lt;&gt;"")),"P","")</f>
        <v/>
      </c>
      <c r="G13" s="3" t="str">
        <f>IF(OR(AND(AQ13&gt;=AY$24,AQ13&lt;&gt;"",AN13=""),AND(AT13&gt;=AY$24,AT13&lt;&gt;"",AN13=""),AND(AX13&gt;=AY$24,AX13&lt;&gt;"",AN13=""),AND(BR13&gt;=BZ$24,BR13&lt;&gt;"",BO13=""),AND(BU13&gt;=BZ$24,BU13&lt;&gt;"",BO13=""),AND(BY13&gt;=BZ$24,BY13&lt;&gt;"",BO13=""),AND(CS13&gt;=DA$24,CS13&lt;&gt;"",CP13=""),AND(CV13&gt;=DA$24,CV13&lt;&gt;"",CP13=""),AND(CZ13&gt;=DA$24,CZ13&lt;&gt;"",CP13=""),AND(DZ13&gt;=EK$24,DZ13&lt;&gt;""),AND(EC13&gt;=EK$24,EC13&lt;&gt;""),AND(EG13&gt;=EK$24,EG13&lt;&gt;""),AND(EJ13&gt;=EK$24,EJ13&lt;&gt;""),AND(FH13&gt;=FS$24,FH13&lt;&gt;""),AND(FK13&gt;=FS$24,FK13&lt;&gt;""),AND(FO13&gt;=FS$24,FO13&lt;&gt;""),AND(FR13&gt;=FS$24,FR13&lt;&gt;""),AND(GP13&gt;=HA$24,GP13&lt;&gt;""),AND(GS13&gt;=HA$24,GS13&lt;&gt;""),AND(GW13&gt;=HA$24,GW13&lt;&gt;""),AND(GZ13&gt;=HA$24,GZ13&lt;&gt;""),AND(HX13&gt;=II$24,HX13&lt;&gt;""),AND(IA13&gt;=II$24,IA13&lt;&gt;""),AND(IE13&gt;=II$24,IE13&lt;&gt;""),AND(IH13&gt;=II$24,IH13&lt;&gt;""),AND(JF13&gt;=JQ$24,JF13&lt;&gt;""),AND(JI13&gt;=JQ$24,JI13&lt;&gt;""),AND(JM13&gt;=JQ$24,JM13&lt;&gt;""),AND(JP13&gt;=JQ$24,JP13&lt;&gt;""),AND(KN13&gt;=KY$24,KN13&lt;&gt;""),AND(KQ13&gt;=KY$24,KQ13&lt;&gt;""),AND(KU13&gt;=KY$24,KU13&lt;&gt;""),AND(KX13&gt;=KY$24,KX13&lt;&gt;""),AND(LV13&gt;=MG$24,LV13&lt;&gt;""),AND(LY13&gt;=MG$24,LY13&lt;&gt;""),AND(MC13&gt;=MG$24,MC13&lt;&gt;""),AND(MF13&gt;=MG$24,MF13&lt;&gt;""),AND(ND13&gt;=NO$24,ND13&lt;&gt;""),AND(NG13&gt;=NO$24,NG13&lt;&gt;""),AND(NK13&gt;=NO$24,NK13&lt;&gt;""),AND(NN13&gt;=NO$24,NN13&lt;&gt;""),AND(OL13&gt;=OW$24,OL13&lt;&gt;""),AND(OO13&gt;=OW$24,OO13&lt;&gt;""),AND(OS13&gt;=OW$24,OS13&lt;&gt;""),AND(OV13&gt;=OW$24,OV13&lt;&gt;""),AND(PT13&gt;=QE$24,PT13&lt;&gt;""),AND(PW13&gt;=QE$24,PW13&lt;&gt;""),AND(QA13&gt;=QE$24,QA13&lt;&gt;""),AND(QD13&gt;=QE$24,QD13&lt;&gt;""),AND(RB13&gt;=RM$24,RB13&lt;&gt;""),AND(RE13&gt;=RM$24,RE13&lt;&gt;""),AND(RI13&gt;=RM$24,RI13&lt;&gt;""),AND(RL13&gt;=RM$24,RL13&lt;&gt;""),AND(SJ13&gt;=SU$24,SJ13&lt;&gt;""),AND(SM13&gt;=SU$24,SM13&lt;&gt;""),AND(SQ13&gt;=SU$24,SQ13&lt;&gt;""),AND(ST13&gt;=SU$24,ST13&lt;&gt;""),AND(TR13&gt;=UC$24,TR13&lt;&gt;""),AND(TU13&gt;=UC$24,TU13&lt;&gt;""),AND(TY13&gt;=UC$24,TYY13&lt;&gt;""),AND(UB13&gt;=UC$24,UB13&lt;&gt;""),AND(UZ13&gt;=VK$24,UZ13&lt;&gt;""),AND(VC13&gt;=VK$24,VC13&lt;&gt;""),AND(VG13&gt;=VK$24,VG13&lt;&gt;""),AND(VJ13&gt;=VK$24,VJ13&lt;&gt;""),AND(WH13&gt;=WS$24,WH13&lt;&gt;""),AND(WK13&gt;=WS$24,WK13&lt;&gt;""),AND(WO13&gt;=WS$24,WO13&lt;&gt;""),AND(WR13&gt;=WS$24,WR13&lt;&gt;"")),"P","")</f>
        <v/>
      </c>
      <c r="H13" s="36" t="str">
        <f>IF(AND(G13="P",F13=""),"No DD",IF(OR(AND(AO13&gt;=AY$23,AO13&lt;&gt;"",AQ13&gt;=AY$27,AQ13&lt;&gt;"",AN13=""),AND(AR13&gt;=AY$23,AR13&lt;&gt;"",AT13&gt;=AY$27,AT13&lt;&gt;"",AN13=""),AND(AV13&gt;=AY$23,AV13&lt;&gt;"",AX13&gt;=AY$27,AX13&lt;&gt;"",AN13=""),AND(BP13&gt;=BZ$23,BP13&lt;&gt;"",BR13&gt;=BZ$27,BR13&lt;&gt;"",BO13=""),AND(BS13&gt;=BZ$23,BS13&lt;&gt;"",BU13&gt;=BZ$27,BU13&lt;&gt;"",BO13=""),AND(BW13&gt;=BZ$23,BW13&lt;&gt;"",BY13&gt;=BZ$27,BY13&lt;&gt;"",BO13=""),AND(CQ13&gt;=DA$23,CQ13&lt;&gt;"",CS13&gt;=DA$27,CS13&lt;&gt;"",CP13=""),AND(CT13&gt;=DA$23,CT13&lt;&gt;"",CV13&gt;=DA$27,CV13&lt;&gt;"",CP13=""),AND(CX13&gt;=DA$23,CX13&lt;&gt;"",CZ13&gt;=DA$27,CZ13&lt;&gt;"",CP13=""),AND(DX13&gt;=EK$23,DX13&lt;&gt;"",DZ13&gt;=EK$27,DZ13&lt;&gt;""),AND(EA13&gt;=EK$23,EA13&lt;&gt;"",EC13&gt;=EK$27,EC13&lt;&gt;""),AND(EE13&gt;=EK$23,EE13&lt;&gt;"",EG13&gt;=EK$27,EG13&lt;&gt;""),AND(EH13&gt;=EK$23,EH13&lt;&gt;"",EJ13&gt;=EK$27,EJ13&lt;&gt;""),AND(FF13&gt;=FS$23,FF13&lt;&gt;"",FH13&gt;=FS$27,FH13&lt;&gt;""),AND(FI13&gt;=FS$23,FI13&lt;&gt;"",FK13&gt;=FS$27,FK13&lt;&gt;""),AND(FM13&gt;=FS$23,FM13&lt;&gt;"",FO13&gt;=FS$27,FO13&lt;&gt;""),AND(FP13&gt;=FS$23,FP13&lt;&gt;"",FR13&gt;=FS$27,FR13&lt;&gt;""),AND(GN13&gt;=HA$23,GN13&lt;&gt;"",GP13&gt;=HA$27,GP13&lt;&gt;""),AND(GQ13&gt;=HA$23,GQ13&lt;&gt;"",GS13&gt;=HA$27,GS13&lt;&gt;""),AND(GU13&gt;=HA$23,GU13&lt;&gt;"",GW13&gt;=HA$27,GW13&lt;&gt;""),AND(GX13&gt;=HA$23,GX13&lt;&gt;"",GZ13&gt;=HA$27,GZ13&lt;&gt;""),AND(HV13&gt;=II$23,HV13&lt;&gt;"",HX13&gt;=II$27,HX13&lt;&gt;""),AND(HY13&gt;=II$23,HY13&lt;&gt;"",IA13&gt;=II$27,IA13&lt;&gt;""),AND(IC13&gt;=II$23,IC13&lt;&gt;"",IE13&gt;=II$27,IE13&lt;&gt;""),AND(IF13&gt;=II$23,IF13&lt;&gt;"",IH13&gt;=II$27,IH13&lt;&gt;""),AND(JD13&gt;=JQ$23,JD13&lt;&gt;"",JF13&gt;=JQ$27,JF13&lt;&gt;""),AND(JG13&gt;=JQ$23,JG13&lt;&gt;"",JI13&gt;=JQ$27,JI13&lt;&gt;""),AND(JK13&gt;=JQ$23,JK13&lt;&gt;"",JM13&gt;=JQ$27,JM13&lt;&gt;""),AND(JN13&gt;=JQ$23,JN13&lt;&gt;"",JP13&gt;=JQ$27,JP13&lt;&gt;""),AND(KL13&gt;=KY$23,KL13&lt;&gt;"",KN13&gt;=KY$27,KN13&lt;&gt;""),AND(KO13&gt;=KY$23,KO13&lt;&gt;"",KQ13&gt;=KY$27,KQ13&lt;&gt;""),AND(KS13&gt;=KY$23,KS13&lt;&gt;"",KU13&gt;=KY$27,KU13&lt;&gt;""),AND(KV13&gt;=KY$23,KV13&lt;&gt;"",KX13&gt;=KY$27,KX13&lt;&gt;""),AND(LT13&gt;=MG$23,LT13&lt;&gt;"",LV13&gt;=MG$27,LV13&lt;&gt;""),AND(LW13&gt;=MG$23,LW13&lt;&gt;"",LY13&gt;=MG$27,LY13&lt;&gt;""),AND(MA13&gt;=MG$23,MA13&lt;&gt;"",MC13&gt;=MG$27,MC13&lt;&gt;""),AND(MD13&gt;=MG$23,MD13&lt;&gt;"",MF13&gt;=MG$27,MF13&lt;&gt;""),AND(NB13&gt;=NO$23,NB13&lt;&gt;"",ND13&gt;=NO$27,ND13&lt;&gt;""),AND(NE13&gt;=NO$23,NE13&lt;&gt;"",NG13&gt;=NO$27,NG13&lt;&gt;""),AND(NI13&gt;=NO$23,NI13&lt;&gt;"",NK13&gt;=NO$27,NK13&lt;&gt;""),AND(NL13&gt;=NO$23,NL13&lt;&gt;"",NN13&gt;=NO$27,NN13&lt;&gt;""),AND(OJ13&gt;=OW$23,OJ13&lt;&gt;"",OL13&gt;=OW$27,OL13&lt;&gt;""),AND(OM13&gt;=OW$23,OM13&lt;&gt;"",OO13&gt;=OW$27,OO13&lt;&gt;""),AND(OQ13&gt;=OW$23,OQ13&lt;&gt;"",OS13&gt;=OW$27,OS13&lt;&gt;""),AND(OT13&gt;=OW$23,OT13&lt;&gt;"",OV13&gt;=OW$27,OV13&lt;&gt;""),AND(PR13&gt;=QE$23,PR13&lt;&gt;"",PT13&gt;=QE$27,PT13&lt;&gt;""),AND(PU13&gt;=QE$23,PU13&lt;&gt;"",PW13&gt;=QE$27,PW13&lt;&gt;""),AND(PY13&gt;=QE$23,PY13&lt;&gt;"",QA13&gt;=QE$27,QA13&lt;&gt;""),AND(QB13&gt;=QE$23,QB13&lt;&gt;"",QD13&gt;=QE$27,QD13&lt;&gt;""),AND(QZ13&gt;=RM$23,QZ13&lt;&gt;"",RB13&gt;=RM$27,RB13&lt;&gt;""),AND(RC13&gt;=RM$23,RC13&lt;&gt;"",RE13&gt;=RM$27,RE13&lt;&gt;""),AND(RG13&gt;=RM$23,RG13&lt;&gt;"",RI13&gt;=RM$27,RI13&lt;&gt;""),AND(RJ13&gt;=RM$23,RJ13&lt;&gt;"",RL13&gt;=RM$27,RL13&lt;&gt;""),AND(SH13&gt;=SU$23,SH13&lt;&gt;"",SJ13&gt;=SU$27,SJ13&lt;&gt;""),AND(SK13&gt;=SU$23,SK13&lt;&gt;"",SM13&gt;=SU$27,SM13&lt;&gt;""),AND(SO13&gt;=SU$23,SO13&lt;&gt;"",SQ13&gt;=SU$27,SQ13&lt;&gt;""),AND(SR13&gt;=SU$23,SR13&lt;&gt;"",ST13&gt;=SU$27,ST13&lt;&gt;""),AND(TP13&gt;=UC$23,TP13&lt;&gt;"",TR13&gt;=UC$27,TR13&lt;&gt;""),AND(TS13&gt;=UC$23,TS13&lt;&gt;"",TU13&gt;=UC$27,TU13&lt;&gt;""),AND(TW13&gt;=UC$23,TW13&lt;&gt;"",TY13&gt;=UC$347,TYY13&lt;&gt;""),AND(TZ13&gt;=UC$23,TZ13&lt;&gt;"",UB13&gt;=UC$27,UB13&lt;&gt;""),AND(UX13&gt;=VK$23,UX13&lt;&gt;"",UZ13&gt;=VK$27,UZ13&lt;&gt;""),AND(VA13&gt;=VK$23,VA13&lt;&gt;"",VC13&gt;=VK$27,VC13&lt;&gt;""),AND(VE13&gt;=VK$23,VE13&lt;&gt;"",VG13&gt;=VK$27,VG13&lt;&gt;""),AND(VH13&gt;=VK$23,VH13&lt;&gt;"",VJ13&gt;=VK$27,VJ13&lt;&gt;""),AND(WF13&gt;=WS$23,WF13&lt;&gt;"",WH13&gt;=WS$27,WH13&lt;&gt;""),AND(WI13&gt;=WS$23,WI13&lt;&gt;"",WK13&gt;=WS$27,WK13&lt;&gt;""),AND(WM13&gt;=WS$23,WM13&lt;&gt;"",WO13&gt;=WS$27,WO13&lt;&gt;""),AND(WP13&gt;=WS$23,WP13&lt;&gt;"",WR13&gt;=WS$27,WR13&lt;&gt;"")),"Merit",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,AND(TP13&gt;=UC$22,TP13&lt;&gt;"",TR13&gt;=UC$26,TR13&lt;&gt;""),AND(TS13&gt;=UC$22,TS13&lt;&gt;"",TU13&gt;=UC$26,TU13&lt;&gt;""),AND(TW13&gt;=UC$22,TW13&lt;&gt;"",TY13&gt;=UC$26,TYY13&lt;&gt;""),AND(TZ13&gt;=UC$22,TZ13&lt;&gt;"",UB13&gt;=UC$26,UB13&lt;&gt;""),AND(UX13&gt;=VK$22,UX13&lt;&gt;"",UZ13&gt;=VK$26,UZ13&lt;&gt;""),AND(VA13&gt;=VK$22,VA13&lt;&gt;"",VC13&gt;=VK$26,VC13&lt;&gt;""),AND(VE13&gt;=VK$22,VE13&lt;&gt;"",VG13&gt;=VK$26,VG13&lt;&gt;""),AND(VH13&gt;=VK$22,VH13&lt;&gt;"",VJ13&gt;=VK$26,VJ13&lt;&gt;""),AND(WF13&gt;=WS$22,WF13&lt;&gt;"",WH13&gt;=WS$26,WH13&lt;&gt;""),AND(WI13&gt;=WS$22,WI13&lt;&gt;"",WK13&gt;=WS$26,WK13&lt;&gt;""),AND(WM13&gt;=WS$22,WM13&lt;&gt;"",WO13&gt;=WS$26,WO13&lt;&gt;""),AND(WP13&gt;=WS$22,WP13&lt;&gt;"",WR13&gt;=WS$26,WR13&lt;&gt;"")),"Excellence",IF(I13="P","Worlds Team",IF(F13="P","National Team","")))))</f>
        <v/>
      </c>
      <c r="I13" s="3" t="str">
        <f>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,AND(TP13&gt;=UC$21,TP13&lt;&gt;"",TR13&gt;=UC$25,TR13&lt;&gt;""),AND(TS13&gt;=UC$21,TS13&lt;&gt;"",TU13&gt;=UC$25,TU13&lt;&gt;""),AND(TW13&gt;=UC$21,TW13&lt;&gt;"",TY13&gt;=UC$25,TYY13&lt;&gt;""),AND(TZ13&gt;=UC$21,TZ13&lt;&gt;"",UB13&gt;=UC$25,UB13&lt;&gt;""),AND(UX13&gt;=VK$21,UX13&lt;&gt;"",UZ13&gt;=VK$25,UZ13&lt;&gt;""),AND(VA13&gt;=VK$21,VA13&lt;&gt;"",VC13&gt;=VK$25,VC13&lt;&gt;""),AND(VE13&gt;=VK$21,VE13&lt;&gt;"",VG13&gt;=VK$25,VG13&lt;&gt;""),AND(VH13&gt;=VK$21,VH13&lt;&gt;"",VJ13&gt;=VK$25,VJ13&lt;&gt;""),AND(WF13&gt;=WS$21,WF13&lt;&gt;"",WH13&gt;=WS$25,WH13&lt;&gt;""),AND(WI13&gt;=WS$21,WI13&lt;&gt;"",WK13&gt;=WS$25,WK13&lt;&gt;""),AND(WM13&gt;=WS$21,WM13&lt;&gt;"",WO13&gt;=WS$25,WO13&lt;&gt;""),AND(WP13&gt;=WS$21,WP13&lt;&gt;"",WR13&gt;=WS$25,WR13&lt;&gt;"")),"P","")</f>
        <v/>
      </c>
      <c r="J13" s="8">
        <f>IF(COUNT(AQ13,AT13,BR13,BU13,CS13,CV13)&gt;0,LARGE((AQ13,AT13,BR13,BU13,CS13,CV13),1),0)</f>
        <v>49.150000000000006</v>
      </c>
      <c r="K13" s="8" t="str">
        <f>IF(J13="","",IF(OR(J13=CS13,J13=CV13),$CA$1,IF(OR(J13=BR13,J13=BU13),$AZ$1,IF(OR(J13=AQ13,J13=AT13),$Y$1,""))))</f>
        <v>2024 Nationals</v>
      </c>
      <c r="L13" s="8">
        <f>IF(COUNT(AQ13,AT13,BR13,BU13,CS13,CV13)&gt;1,LARGE((AQ13,AT13,BR13,BU13,CS13,CV13),2),0)</f>
        <v>47.629999999999995</v>
      </c>
      <c r="M13" s="8" t="str">
        <f>IF(L13="","",IF(OR(L13=CS13,L13=CV13),$CA$1,IF(OR(L13=BR13,L13=BU13),$AZ$1,IF(OR(L13=AQ13,L13=AT13),$Y$1,""))))</f>
        <v>2024 Elite Canada</v>
      </c>
      <c r="N13" s="8">
        <f>IF(COUNT(AQ13,AT13,BR13,BU13,CS13,CV13)&gt;2,LARGE((AQ13,AT13,BR13,BU13,CS13,CV13),3),0)</f>
        <v>47.480000000000004</v>
      </c>
      <c r="O13" s="8" t="str">
        <f>IF(N13="","",IF(OR(N13=CS13,N13=CV13),$CA$1,IF(OR(N13=BR13,N13=BU13),$AZ$1,IF(OR(N13=AQ13,N13=AT13),$Y$1,""))))</f>
        <v>2024 Nationals</v>
      </c>
      <c r="P13" s="8">
        <f>IF(MAX(AX13,BY13,CZ13)&gt;0,MAX(AX13,BY13,CZ13),0)</f>
        <v>47.03</v>
      </c>
      <c r="Q13" s="8" t="str">
        <f>IF(P13="","",IF(P13=CZ13,$CA$1,IF(P13=BY13,$AZ$1,IF(P13=AX13,$Y$1,""))))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13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2024 Nationals</v>
      </c>
      <c r="T13" s="8">
        <f>IF(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,IF(TP13&gt;=$UC$20,TQ13,0),IF(TS13&gt;=$UC$20,TT13,0),IF(TW13&gt;=$UC$20,TX13,0),IF(TZ13&gt;=$UC$20,UA13,0),IF(UX13&gt;=$VK$20,UY13,0),IF(VA13&gt;=$VK$20,VB13,0),IF(VE13&gt;=$VK$20,VF13,0),IF(VH13&gt;=$VK$20,VI13,0),IF(WF13&gt;=$WS$20,WG13,0),IF(WI13&gt;=$WS$20,WJ13,0),IF(WM13&gt;=$WS$20,WN13,0),IF(WP13&gt;=$WS$20,WQ13,0))&gt;0,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,IF(TP13&gt;=$UC$20,TQ13,0),IF(TS13&gt;=$UC$20,TT13,0),IF(TW13&gt;=$UC$20,TX13,0),IF(TZ13&gt;=$UC$20,UA13,0),IF(UX13&gt;=$VK$20,UY13,0),IF(VA13&gt;=$VK$20,VB13,0),IF(VE13&gt;=$VK$20,VF13,0),IF(VH13&gt;=$VK$20,VI13,0),IF(WF13&gt;=$WS$20,WG13,0),IF(WI13&gt;=$WS$20,WJ13,0),IF(WM13&gt;=$WS$20,WN13,0),IF(WP13&gt;=$WS$20,WQ13,0)),0)</f>
        <v>13.83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>2024 Nationals</v>
      </c>
      <c r="V13" s="8">
        <f>IF(MAX(DB13,DC13)&gt;0,MAX(DB13,DC13),"")</f>
        <v>1.0099999999999909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2024 Pan Am Club Championships (May 19)</v>
      </c>
      <c r="Y13" s="22">
        <v>12.7</v>
      </c>
      <c r="Z13" s="22">
        <v>9.1</v>
      </c>
      <c r="AA13" s="22">
        <v>12.1</v>
      </c>
      <c r="AB13" s="22">
        <v>13.73</v>
      </c>
      <c r="AC13" s="22">
        <v>0</v>
      </c>
      <c r="AD13" s="22">
        <v>3</v>
      </c>
      <c r="AE13" s="22">
        <v>1.7</v>
      </c>
      <c r="AF13" s="22">
        <v>2.9</v>
      </c>
      <c r="AG13" s="22">
        <v>3.04</v>
      </c>
      <c r="AH13" s="22">
        <v>0</v>
      </c>
      <c r="AI13" s="22">
        <v>11.9</v>
      </c>
      <c r="AJ13" s="22">
        <v>9.1999999999999993</v>
      </c>
      <c r="AK13" s="22">
        <v>11</v>
      </c>
      <c r="AL13" s="22">
        <v>14.21</v>
      </c>
      <c r="AM13" s="22">
        <v>0.2</v>
      </c>
      <c r="AN13" s="27"/>
      <c r="AO13" s="38">
        <f>IF(AA13&gt;0,AA13,"")</f>
        <v>12.1</v>
      </c>
      <c r="AP13" s="38">
        <f>IF(AB13&gt;0,AB13,"")</f>
        <v>13.73</v>
      </c>
      <c r="AQ13" s="40">
        <f>IF(SUM(Y13:AB13)-AC13&gt;0,SUM(Y13:AB13)-AC13,"")</f>
        <v>47.629999999999995</v>
      </c>
      <c r="AR13" s="40">
        <f>IF(AF13&gt;0,AF13,"")</f>
        <v>2.9</v>
      </c>
      <c r="AS13" s="40">
        <f>IF(AG13&gt;0,AG13,"")</f>
        <v>3.04</v>
      </c>
      <c r="AT13" s="40">
        <f>IF(SUM(AD13:AG13)-AH13&gt;0,SUM(AD13:AG13)-AH13,"")</f>
        <v>10.64</v>
      </c>
      <c r="AU13" s="40">
        <f>IF(AQ13="","",MAX(AQ13,AT13))</f>
        <v>47.629999999999995</v>
      </c>
      <c r="AV13" s="40">
        <f>IF(AK13&gt;0,AK13,"")</f>
        <v>11</v>
      </c>
      <c r="AW13" s="40">
        <f>IF(AL13&gt;0,AL13,"")</f>
        <v>14.21</v>
      </c>
      <c r="AX13" s="40">
        <f>IF(SUM(AI13:AL13)-AM13&gt;0,SUM(AI13:AL13)-AM13,"")</f>
        <v>46.11</v>
      </c>
      <c r="AY13" s="40">
        <f>IF(SUM(AU13,AX13)&gt;0,SUM(AU13,AX13),"")</f>
        <v>93.74</v>
      </c>
      <c r="AZ13" s="26">
        <v>14.4</v>
      </c>
      <c r="BA13" s="26">
        <v>9.5</v>
      </c>
      <c r="BB13" s="26">
        <v>11.3</v>
      </c>
      <c r="BC13" s="26">
        <v>13.95</v>
      </c>
      <c r="BD13" s="26">
        <v>0</v>
      </c>
      <c r="BE13" s="26">
        <v>13.8</v>
      </c>
      <c r="BF13" s="26">
        <v>8.6999999999999993</v>
      </c>
      <c r="BG13" s="26">
        <v>11.5</v>
      </c>
      <c r="BH13" s="26">
        <v>13.48</v>
      </c>
      <c r="BI13" s="26">
        <v>0</v>
      </c>
      <c r="BJ13" s="26">
        <v>11.7</v>
      </c>
      <c r="BK13" s="26">
        <v>8.5</v>
      </c>
      <c r="BL13" s="26">
        <v>13</v>
      </c>
      <c r="BM13" s="26">
        <v>13.83</v>
      </c>
      <c r="BN13" s="26">
        <v>0</v>
      </c>
      <c r="BO13" s="28"/>
      <c r="BP13" s="39">
        <f>IF(BB13&gt;0,BB13,"")</f>
        <v>11.3</v>
      </c>
      <c r="BQ13" s="39">
        <f>IF(BC13&gt;0,BC13,"")</f>
        <v>13.95</v>
      </c>
      <c r="BR13" s="11">
        <f>IF(SUM(AZ13:BC13)-BD13&gt;0,SUM(AZ13:BC13)-BD13,"")</f>
        <v>49.150000000000006</v>
      </c>
      <c r="BS13" s="11">
        <f>IF(BG13&gt;0,BG13,"")</f>
        <v>11.5</v>
      </c>
      <c r="BT13" s="11">
        <f>IF(BH13&gt;0,BH13,"")</f>
        <v>13.48</v>
      </c>
      <c r="BU13" s="11">
        <f>IF(SUM(BE13:BH13)-BI13&gt;0,SUM(BE13:BH13)-BI13,"")</f>
        <v>47.480000000000004</v>
      </c>
      <c r="BV13" s="11">
        <f>IF(BR13="","",MAX(BR13,BU13))</f>
        <v>49.150000000000006</v>
      </c>
      <c r="BW13" s="11">
        <f>IF(BL13&gt;0,BL13,"")</f>
        <v>13</v>
      </c>
      <c r="BX13" s="11">
        <f>IF(BM13&gt;0,BM13,"")</f>
        <v>13.83</v>
      </c>
      <c r="BY13" s="11">
        <f>IF(SUM(BJ13:BM13)-BN13&gt;0,SUM(BJ13:BM13)-BN13,"")</f>
        <v>47.03</v>
      </c>
      <c r="BZ13" s="11">
        <f>IF(SUM(BV13,BY13)&gt;0,SUM(BV13,BY13),"")</f>
        <v>96.18</v>
      </c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7"/>
      <c r="CQ13" s="38" t="str">
        <f>IF(CC13&gt;0,CC13,"")</f>
        <v/>
      </c>
      <c r="CR13" s="38" t="str">
        <f>IF(CD13&gt;0,CD13,"")</f>
        <v/>
      </c>
      <c r="CS13" s="40" t="str">
        <f>IF(SUM(CA13:CD13)-CE13&gt;0,SUM(CA13:CD13)-CE13,"")</f>
        <v/>
      </c>
      <c r="CT13" s="40" t="str">
        <f>IF(CH13&gt;0,CH13,"")</f>
        <v/>
      </c>
      <c r="CU13" s="40" t="str">
        <f>IF(CI13&gt;0,CI13,"")</f>
        <v/>
      </c>
      <c r="CV13" s="40" t="str">
        <f>IF(SUM(CF13:CI13)-CJ13&gt;0,SUM(CF13:CI13)-CJ13,"")</f>
        <v/>
      </c>
      <c r="CW13" s="40" t="str">
        <f>IF(CS13="","",MAX(CS13,CV13))</f>
        <v/>
      </c>
      <c r="CX13" s="40" t="str">
        <f>IF(CM13&gt;0,CM13,"")</f>
        <v/>
      </c>
      <c r="CY13" s="40" t="str">
        <f>IF(CN13&gt;0,CN13,"")</f>
        <v/>
      </c>
      <c r="CZ13" s="40" t="str">
        <f>IF(SUM(CK13:CN13)-CO13&gt;0,SUM(CK13:CN13)-CO13,"")</f>
        <v/>
      </c>
      <c r="DA13" s="40" t="str">
        <f>IF(SUM(CW13,CZ13)&gt;0,SUM(CW13,CZ13),"")</f>
        <v/>
      </c>
      <c r="DB13" s="51">
        <f>IF(MAX(ED13,FL13,GT13,IB13,JJ13,KR13,LZ13,NH13,OP13,PX13,RF13,SN13,TV13,VD13,WWL13)-IF(N13="",0,N13)&gt;0.001,MAX(ED13,FL13,GT13,IB13,JJ13,KR13,LZ13,NH13,OP13,PX13,RF13,SN13,TV13,VD13,WL13)-IF(N13="",0,N13),"")</f>
        <v>1.0099999999999909</v>
      </c>
      <c r="DC13" s="51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>0.39999999999999858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>
        <v>13.5</v>
      </c>
      <c r="IK13" s="17">
        <v>9.1999999999999993</v>
      </c>
      <c r="IL13" s="17">
        <v>12.2</v>
      </c>
      <c r="IM13" s="17">
        <v>13.59</v>
      </c>
      <c r="IN13" s="17">
        <v>0</v>
      </c>
      <c r="IO13" s="17">
        <v>13.4</v>
      </c>
      <c r="IP13" s="17">
        <v>8.8000000000000007</v>
      </c>
      <c r="IQ13" s="17">
        <v>12.2</v>
      </c>
      <c r="IR13" s="17">
        <v>14.06</v>
      </c>
      <c r="IS13" s="17">
        <v>0</v>
      </c>
      <c r="IT13" s="17"/>
      <c r="IU13" s="17"/>
      <c r="IV13" s="17"/>
      <c r="IW13" s="17"/>
      <c r="IX13" s="17"/>
      <c r="IY13" s="17">
        <v>14</v>
      </c>
      <c r="IZ13" s="17">
        <v>9.3000000000000007</v>
      </c>
      <c r="JA13" s="17">
        <v>10.1</v>
      </c>
      <c r="JB13" s="17">
        <v>14.03</v>
      </c>
      <c r="JC13" s="17">
        <v>0</v>
      </c>
      <c r="JD13" s="40">
        <f>IF(IL13&gt;0,IL13,"")</f>
        <v>12.2</v>
      </c>
      <c r="JE13" s="40">
        <f>IF(IM13&gt;0,IM13,"")</f>
        <v>13.59</v>
      </c>
      <c r="JF13" s="40">
        <f>IF(SUM(IJ13:IM13)-IN13&gt;0,SUM(IJ13:IM13)-IN13,"")</f>
        <v>48.489999999999995</v>
      </c>
      <c r="JG13" s="40">
        <f>IF(IQ13&gt;0,IQ13,"")</f>
        <v>12.2</v>
      </c>
      <c r="JH13" s="40">
        <f>IF(IR13&gt;0,IR13,"")</f>
        <v>14.06</v>
      </c>
      <c r="JI13" s="40">
        <f>IF(SUM(IO13:IR13)-IS13&gt;0,SUM(IO13:IR13)-IS13,"")</f>
        <v>48.460000000000008</v>
      </c>
      <c r="JJ13" s="40">
        <f>IF(MAX(JF13,JI13)&gt;0,MAX(JF13,JI13),"")</f>
        <v>48.489999999999995</v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>
        <f>IF(JA13&gt;0,JA13,"")</f>
        <v>10.1</v>
      </c>
      <c r="JO13" s="40">
        <f>IF(JB13&gt;0,JB13,"")</f>
        <v>14.03</v>
      </c>
      <c r="JP13" s="40">
        <f>IF(SUM(IY13:JB13)-JC13&gt;0,SUM(IY13:JB13)-JC13,"")</f>
        <v>47.43</v>
      </c>
      <c r="JQ13" s="40">
        <f>IF(SUM(JJ13,JM13,JP13)&gt;0,SUM(JJ13,JM13,JP13),"")</f>
        <v>95.919999999999987</v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7.2</v>
      </c>
      <c r="WU13" s="26">
        <f>IF($CP13="P",CB13,(CB13+BA13)/2)</f>
        <v>4.75</v>
      </c>
      <c r="WV13" s="26">
        <f>IF($CP13="P",CC13,(CC13+BB13)/2)</f>
        <v>5.65</v>
      </c>
      <c r="WW13" s="26">
        <f>IF($CP13="P",CD13,(CD13+BC13)/2)</f>
        <v>6.9749999999999996</v>
      </c>
      <c r="WX13" s="26">
        <f>IF($CP13="P",CE13,(CE13+BD13)/2)</f>
        <v>0</v>
      </c>
      <c r="WY13" s="26">
        <f>IF($CP13="P",CF13,(CF13+BE13)/2)</f>
        <v>6.9</v>
      </c>
      <c r="WZ13" s="26">
        <f>IF($CP13="P",CG13,(CG13+BF13)/2)</f>
        <v>4.3499999999999996</v>
      </c>
      <c r="XA13" s="26">
        <f>IF($CP13="P",CH13,(CH13+BG13)/2)</f>
        <v>5.75</v>
      </c>
      <c r="XB13" s="26">
        <f>IF($CP13="P",CI13,(CI13+BH13)/2)</f>
        <v>6.74</v>
      </c>
      <c r="XC13" s="26">
        <f>IF($CP13="P",CJ13,(CJ13+BI13)/2)</f>
        <v>0</v>
      </c>
      <c r="XD13" s="26">
        <f>IF($CP13="P",CK13,(CK13+BJ13)/2)</f>
        <v>5.85</v>
      </c>
      <c r="XE13" s="26">
        <f>IF($CP13="P",CL13,(CL13+BK13)/2)</f>
        <v>4.25</v>
      </c>
      <c r="XF13" s="26">
        <f>IF($CP13="P",CM13,(CM13+BL13)/2)</f>
        <v>6.5</v>
      </c>
      <c r="XG13" s="26">
        <f>IF($CP13="P",CN13,(CN13+BM13)/2)</f>
        <v>6.915</v>
      </c>
      <c r="XH13" s="26">
        <f>IF($CP13="P",CO13,(CO13+BN13)/2)</f>
        <v>0</v>
      </c>
      <c r="XI13" s="28" t="s">
        <v>53</v>
      </c>
      <c r="XJ13" s="11">
        <f>IF(WV13&gt;0,WV13,"")</f>
        <v>5.65</v>
      </c>
      <c r="XK13" s="11">
        <f>IF(WW13&gt;0,WW13,"")</f>
        <v>6.9749999999999996</v>
      </c>
      <c r="XL13" s="11">
        <f>IF(SUM(WT13:WW13)-WX13&gt;0,SUM(WT13:WW13)-WX13,"")</f>
        <v>24.575000000000003</v>
      </c>
      <c r="XM13" s="11">
        <f>IF(XA13&gt;0,XA13,"")</f>
        <v>5.75</v>
      </c>
      <c r="XN13" s="11">
        <f>IF(XB13&gt;0,XB13,"")</f>
        <v>6.74</v>
      </c>
      <c r="XO13" s="11">
        <f>IF(SUM(WY13:XB13)-XC13&gt;0,SUM(WY13:XB13)-XC13,"")</f>
        <v>23.740000000000002</v>
      </c>
      <c r="XP13" s="11">
        <f>IF(MAX(XL13,XO13)&gt;0,MAX(XL13,XO13),"")</f>
        <v>24.575000000000003</v>
      </c>
      <c r="XQ13" s="11">
        <f>IF(XF13&gt;0,XF13,"")</f>
        <v>6.5</v>
      </c>
      <c r="XR13" s="11">
        <f>IF(XG13&gt;0,XG13,"")</f>
        <v>6.915</v>
      </c>
      <c r="XS13" s="11">
        <f>IF(SUM(XD13:XG13)-XH13&gt;0,SUM(XD13:XG13)-XH13,"")</f>
        <v>23.515000000000001</v>
      </c>
      <c r="XT13" s="11">
        <f>IF(SUM(XP13,XS13)&gt;0,SUM(XP13,XS13),"")</f>
        <v>48.09</v>
      </c>
    </row>
    <row r="14" spans="1:644" x14ac:dyDescent="0.2">
      <c r="A14" s="4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>10</v>
      </c>
      <c r="B14" s="5" t="s">
        <v>254</v>
      </c>
      <c r="C14" s="4" t="s">
        <v>3</v>
      </c>
      <c r="D14" s="4">
        <v>2004</v>
      </c>
      <c r="E14" s="9">
        <f>SUM(J14:V14)+SUM(J14:T14)*0.0000001+SUM(J14)*0.0000000000001</f>
        <v>212.18002121800507</v>
      </c>
      <c r="F14" s="3" t="str">
        <f>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,AND(TP14&gt;=UC$20,TP14&lt;&gt;"",TR14&gt;=UC$24,TR14&lt;&gt;""),AND(TS14&gt;=UC$20,TS14&lt;&gt;"",TU14&gt;=UC$24,TU14&lt;&gt;""),AND(TW14&gt;=UC$20,TW14&lt;&gt;"",TY14&gt;=UC$24,TYY14&lt;&gt;""),AND(TZ14&gt;=UC$20,TZ14&lt;&gt;"",UB14&gt;=UC$24,UB14&lt;&gt;""),AND(UX14&gt;=VK$20,UX14&lt;&gt;"",UZ14&gt;=VK$24,UZ14&lt;&gt;""),AND(VA14&gt;=VK$20,VA14&lt;&gt;"",VC14&gt;=VK$24,VC14&lt;&gt;""),AND(VE14&gt;=VK$20,VE14&lt;&gt;"",VG14&gt;=VK$24,VG14&lt;&gt;""),AND(VH14&gt;=VK$20,VH14&lt;&gt;"",VJ14&gt;=VK$24,VJ14&lt;&gt;""),AND(WF14&gt;=WS$20,WF14&lt;&gt;"",WH14&gt;=WS$24,WH14&lt;&gt;""),AND(WI14&gt;=WS$20,WI14&lt;&gt;"",WK14&gt;=WS$24,WK14&lt;&gt;""),AND(WM14&gt;=WS$20,WM14&lt;&gt;"",WO14&gt;=WS$24,WO14&lt;&gt;""),AND(WP14&gt;=WS$20,WP14&lt;&gt;"",WR14&gt;=WS$24,WR14&lt;&gt;"")),"P","")</f>
        <v/>
      </c>
      <c r="G14" s="3" t="str">
        <f>IF(OR(AND(AQ14&gt;=AY$24,AQ14&lt;&gt;"",AN14=""),AND(AT14&gt;=AY$24,AT14&lt;&gt;"",AN14=""),AND(AX14&gt;=AY$24,AX14&lt;&gt;"",AN14=""),AND(BR14&gt;=BZ$24,BR14&lt;&gt;"",BO14=""),AND(BU14&gt;=BZ$24,BU14&lt;&gt;"",BO14=""),AND(BY14&gt;=BZ$24,BY14&lt;&gt;"",BO14=""),AND(CS14&gt;=DA$24,CS14&lt;&gt;"",CP14=""),AND(CV14&gt;=DA$24,CV14&lt;&gt;"",CP14=""),AND(CZ14&gt;=DA$24,CZ14&lt;&gt;"",CP14=""),AND(DZ14&gt;=EK$24,DZ14&lt;&gt;""),AND(EC14&gt;=EK$24,EC14&lt;&gt;""),AND(EG14&gt;=EK$24,EG14&lt;&gt;""),AND(EJ14&gt;=EK$24,EJ14&lt;&gt;""),AND(FH14&gt;=FS$24,FH14&lt;&gt;""),AND(FK14&gt;=FS$24,FK14&lt;&gt;""),AND(FO14&gt;=FS$24,FO14&lt;&gt;""),AND(FR14&gt;=FS$24,FR14&lt;&gt;""),AND(GP14&gt;=HA$24,GP14&lt;&gt;""),AND(GS14&gt;=HA$24,GS14&lt;&gt;""),AND(GW14&gt;=HA$24,GW14&lt;&gt;""),AND(GZ14&gt;=HA$24,GZ14&lt;&gt;""),AND(HX14&gt;=II$24,HX14&lt;&gt;""),AND(IA14&gt;=II$24,IA14&lt;&gt;""),AND(IE14&gt;=II$24,IE14&lt;&gt;""),AND(IH14&gt;=II$24,IH14&lt;&gt;""),AND(JF14&gt;=JQ$24,JF14&lt;&gt;""),AND(JI14&gt;=JQ$24,JI14&lt;&gt;""),AND(JM14&gt;=JQ$24,JM14&lt;&gt;""),AND(JP14&gt;=JQ$24,JP14&lt;&gt;""),AND(KN14&gt;=KY$24,KN14&lt;&gt;""),AND(KQ14&gt;=KY$24,KQ14&lt;&gt;""),AND(KU14&gt;=KY$24,KU14&lt;&gt;""),AND(KX14&gt;=KY$24,KX14&lt;&gt;""),AND(LV14&gt;=MG$24,LV14&lt;&gt;""),AND(LY14&gt;=MG$24,LY14&lt;&gt;""),AND(MC14&gt;=MG$24,MC14&lt;&gt;""),AND(MF14&gt;=MG$24,MF14&lt;&gt;""),AND(ND14&gt;=NO$24,ND14&lt;&gt;""),AND(NG14&gt;=NO$24,NG14&lt;&gt;""),AND(NK14&gt;=NO$24,NK14&lt;&gt;""),AND(NN14&gt;=NO$24,NN14&lt;&gt;""),AND(OL14&gt;=OW$24,OL14&lt;&gt;""),AND(OO14&gt;=OW$24,OO14&lt;&gt;""),AND(OS14&gt;=OW$24,OS14&lt;&gt;""),AND(OV14&gt;=OW$24,OV14&lt;&gt;""),AND(PT14&gt;=QE$24,PT14&lt;&gt;""),AND(PW14&gt;=QE$24,PW14&lt;&gt;""),AND(QA14&gt;=QE$24,QA14&lt;&gt;""),AND(QD14&gt;=QE$24,QD14&lt;&gt;""),AND(RB14&gt;=RM$24,RB14&lt;&gt;""),AND(RE14&gt;=RM$24,RE14&lt;&gt;""),AND(RI14&gt;=RM$24,RI14&lt;&gt;""),AND(RL14&gt;=RM$24,RL14&lt;&gt;""),AND(SJ14&gt;=SU$24,SJ14&lt;&gt;""),AND(SM14&gt;=SU$24,SM14&lt;&gt;""),AND(SQ14&gt;=SU$24,SQ14&lt;&gt;""),AND(ST14&gt;=SU$24,ST14&lt;&gt;""),AND(TR14&gt;=UC$24,TR14&lt;&gt;""),AND(TU14&gt;=UC$24,TU14&lt;&gt;""),AND(TY14&gt;=UC$24,TYY14&lt;&gt;""),AND(UB14&gt;=UC$24,UB14&lt;&gt;""),AND(UZ14&gt;=VK$24,UZ14&lt;&gt;""),AND(VC14&gt;=VK$24,VC14&lt;&gt;""),AND(VG14&gt;=VK$24,VG14&lt;&gt;""),AND(VJ14&gt;=VK$24,VJ14&lt;&gt;""),AND(WH14&gt;=WS$24,WH14&lt;&gt;""),AND(WK14&gt;=WS$24,WK14&lt;&gt;""),AND(WO14&gt;=WS$24,WO14&lt;&gt;""),AND(WR14&gt;=WS$24,WR14&lt;&gt;"")),"P","")</f>
        <v>P</v>
      </c>
      <c r="H14" s="36" t="str">
        <f>IF(AND(G14="P",F14=""),"No DD",IF(OR(AND(AO14&gt;=AY$23,AO14&lt;&gt;"",AQ14&gt;=AY$27,AQ14&lt;&gt;"",AN14=""),AND(AR14&gt;=AY$23,AR14&lt;&gt;"",AT14&gt;=AY$27,AT14&lt;&gt;"",AN14=""),AND(AV14&gt;=AY$23,AV14&lt;&gt;"",AX14&gt;=AY$27,AX14&lt;&gt;"",AN14=""),AND(BP14&gt;=BZ$23,BP14&lt;&gt;"",BR14&gt;=BZ$27,BR14&lt;&gt;"",BO14=""),AND(BS14&gt;=BZ$23,BS14&lt;&gt;"",BU14&gt;=BZ$27,BU14&lt;&gt;"",BO14=""),AND(BW14&gt;=BZ$23,BW14&lt;&gt;"",BY14&gt;=BZ$27,BY14&lt;&gt;"",BO14=""),AND(CQ14&gt;=DA$23,CQ14&lt;&gt;"",CS14&gt;=DA$27,CS14&lt;&gt;"",CP14=""),AND(CT14&gt;=DA$23,CT14&lt;&gt;"",CV14&gt;=DA$27,CV14&lt;&gt;"",CP14=""),AND(CX14&gt;=DA$23,CX14&lt;&gt;"",CZ14&gt;=DA$27,CZ14&lt;&gt;"",CP14=""),AND(DX14&gt;=EK$23,DX14&lt;&gt;"",DZ14&gt;=EK$27,DZ14&lt;&gt;""),AND(EA14&gt;=EK$23,EA14&lt;&gt;"",EC14&gt;=EK$27,EC14&lt;&gt;""),AND(EE14&gt;=EK$23,EE14&lt;&gt;"",EG14&gt;=EK$27,EG14&lt;&gt;""),AND(EH14&gt;=EK$23,EH14&lt;&gt;"",EJ14&gt;=EK$27,EJ14&lt;&gt;""),AND(FF14&gt;=FS$23,FF14&lt;&gt;"",FH14&gt;=FS$27,FH14&lt;&gt;""),AND(FI14&gt;=FS$23,FI14&lt;&gt;"",FK14&gt;=FS$27,FK14&lt;&gt;""),AND(FM14&gt;=FS$23,FM14&lt;&gt;"",FO14&gt;=FS$27,FO14&lt;&gt;""),AND(FP14&gt;=FS$23,FP14&lt;&gt;"",FR14&gt;=FS$27,FR14&lt;&gt;""),AND(GN14&gt;=HA$23,GN14&lt;&gt;"",GP14&gt;=HA$27,GP14&lt;&gt;""),AND(GQ14&gt;=HA$23,GQ14&lt;&gt;"",GS14&gt;=HA$27,GS14&lt;&gt;""),AND(GU14&gt;=HA$23,GU14&lt;&gt;"",GW14&gt;=HA$27,GW14&lt;&gt;""),AND(GX14&gt;=HA$23,GX14&lt;&gt;"",GZ14&gt;=HA$27,GZ14&lt;&gt;""),AND(HV14&gt;=II$23,HV14&lt;&gt;"",HX14&gt;=II$27,HX14&lt;&gt;""),AND(HY14&gt;=II$23,HY14&lt;&gt;"",IA14&gt;=II$27,IA14&lt;&gt;""),AND(IC14&gt;=II$23,IC14&lt;&gt;"",IE14&gt;=II$27,IE14&lt;&gt;""),AND(IF14&gt;=II$23,IF14&lt;&gt;"",IH14&gt;=II$27,IH14&lt;&gt;""),AND(JD14&gt;=JQ$23,JD14&lt;&gt;"",JF14&gt;=JQ$27,JF14&lt;&gt;""),AND(JG14&gt;=JQ$23,JG14&lt;&gt;"",JI14&gt;=JQ$27,JI14&lt;&gt;""),AND(JK14&gt;=JQ$23,JK14&lt;&gt;"",JM14&gt;=JQ$27,JM14&lt;&gt;""),AND(JN14&gt;=JQ$23,JN14&lt;&gt;"",JP14&gt;=JQ$27,JP14&lt;&gt;""),AND(KL14&gt;=KY$23,KL14&lt;&gt;"",KN14&gt;=KY$27,KN14&lt;&gt;""),AND(KO14&gt;=KY$23,KO14&lt;&gt;"",KQ14&gt;=KY$27,KQ14&lt;&gt;""),AND(KS14&gt;=KY$23,KS14&lt;&gt;"",KU14&gt;=KY$27,KU14&lt;&gt;""),AND(KV14&gt;=KY$23,KV14&lt;&gt;"",KX14&gt;=KY$27,KX14&lt;&gt;""),AND(LT14&gt;=MG$23,LT14&lt;&gt;"",LV14&gt;=MG$27,LV14&lt;&gt;""),AND(LW14&gt;=MG$23,LW14&lt;&gt;"",LY14&gt;=MG$27,LY14&lt;&gt;""),AND(MA14&gt;=MG$23,MA14&lt;&gt;"",MC14&gt;=MG$27,MC14&lt;&gt;""),AND(MD14&gt;=MG$23,MD14&lt;&gt;"",MF14&gt;=MG$27,MF14&lt;&gt;""),AND(NB14&gt;=NO$23,NB14&lt;&gt;"",ND14&gt;=NO$27,ND14&lt;&gt;""),AND(NE14&gt;=NO$23,NE14&lt;&gt;"",NG14&gt;=NO$27,NG14&lt;&gt;""),AND(NI14&gt;=NO$23,NI14&lt;&gt;"",NK14&gt;=NO$27,NK14&lt;&gt;""),AND(NL14&gt;=NO$23,NL14&lt;&gt;"",NN14&gt;=NO$27,NN14&lt;&gt;""),AND(OJ14&gt;=OW$23,OJ14&lt;&gt;"",OL14&gt;=OW$27,OL14&lt;&gt;""),AND(OM14&gt;=OW$23,OM14&lt;&gt;"",OO14&gt;=OW$27,OO14&lt;&gt;""),AND(OQ14&gt;=OW$23,OQ14&lt;&gt;"",OS14&gt;=OW$27,OS14&lt;&gt;""),AND(OT14&gt;=OW$23,OT14&lt;&gt;"",OV14&gt;=OW$27,OV14&lt;&gt;""),AND(PR14&gt;=QE$23,PR14&lt;&gt;"",PT14&gt;=QE$27,PT14&lt;&gt;""),AND(PU14&gt;=QE$23,PU14&lt;&gt;"",PW14&gt;=QE$27,PW14&lt;&gt;""),AND(PY14&gt;=QE$23,PY14&lt;&gt;"",QA14&gt;=QE$27,QA14&lt;&gt;""),AND(QB14&gt;=QE$23,QB14&lt;&gt;"",QD14&gt;=QE$27,QD14&lt;&gt;""),AND(QZ14&gt;=RM$23,QZ14&lt;&gt;"",RB14&gt;=RM$27,RB14&lt;&gt;""),AND(RC14&gt;=RM$23,RC14&lt;&gt;"",RE14&gt;=RM$27,RE14&lt;&gt;""),AND(RG14&gt;=RM$23,RG14&lt;&gt;"",RI14&gt;=RM$27,RI14&lt;&gt;""),AND(RJ14&gt;=RM$23,RJ14&lt;&gt;"",RL14&gt;=RM$27,RL14&lt;&gt;""),AND(SH14&gt;=SU$23,SH14&lt;&gt;"",SJ14&gt;=SU$27,SJ14&lt;&gt;""),AND(SK14&gt;=SU$23,SK14&lt;&gt;"",SM14&gt;=SU$27,SM14&lt;&gt;""),AND(SO14&gt;=SU$23,SO14&lt;&gt;"",SQ14&gt;=SU$27,SQ14&lt;&gt;""),AND(SR14&gt;=SU$23,SR14&lt;&gt;"",ST14&gt;=SU$27,ST14&lt;&gt;""),AND(TP14&gt;=UC$23,TP14&lt;&gt;"",TR14&gt;=UC$27,TR14&lt;&gt;""),AND(TS14&gt;=UC$23,TS14&lt;&gt;"",TU14&gt;=UC$27,TU14&lt;&gt;""),AND(TW14&gt;=UC$23,TW14&lt;&gt;"",TY14&gt;=UC$347,TYY14&lt;&gt;""),AND(TZ14&gt;=UC$23,TZ14&lt;&gt;"",UB14&gt;=UC$27,UB14&lt;&gt;""),AND(UX14&gt;=VK$23,UX14&lt;&gt;"",UZ14&gt;=VK$27,UZ14&lt;&gt;""),AND(VA14&gt;=VK$23,VA14&lt;&gt;"",VC14&gt;=VK$27,VC14&lt;&gt;""),AND(VE14&gt;=VK$23,VE14&lt;&gt;"",VG14&gt;=VK$27,VG14&lt;&gt;""),AND(VH14&gt;=VK$23,VH14&lt;&gt;"",VJ14&gt;=VK$27,VJ14&lt;&gt;""),AND(WF14&gt;=WS$23,WF14&lt;&gt;"",WH14&gt;=WS$27,WH14&lt;&gt;""),AND(WI14&gt;=WS$23,WI14&lt;&gt;"",WK14&gt;=WS$27,WK14&lt;&gt;""),AND(WM14&gt;=WS$23,WM14&lt;&gt;"",WO14&gt;=WS$27,WO14&lt;&gt;""),AND(WP14&gt;=WS$23,WP14&lt;&gt;"",WR14&gt;=WS$27,WR14&lt;&gt;"")),"Merit",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,AND(TP14&gt;=UC$22,TP14&lt;&gt;"",TR14&gt;=UC$26,TR14&lt;&gt;""),AND(TS14&gt;=UC$22,TS14&lt;&gt;"",TU14&gt;=UC$26,TU14&lt;&gt;""),AND(TW14&gt;=UC$22,TW14&lt;&gt;"",TY14&gt;=UC$26,TYY14&lt;&gt;""),AND(TZ14&gt;=UC$22,TZ14&lt;&gt;"",UB14&gt;=UC$26,UB14&lt;&gt;""),AND(UX14&gt;=VK$22,UX14&lt;&gt;"",UZ14&gt;=VK$26,UZ14&lt;&gt;""),AND(VA14&gt;=VK$22,VA14&lt;&gt;"",VC14&gt;=VK$26,VC14&lt;&gt;""),AND(VE14&gt;=VK$22,VE14&lt;&gt;"",VG14&gt;=VK$26,VG14&lt;&gt;""),AND(VH14&gt;=VK$22,VH14&lt;&gt;"",VJ14&gt;=VK$26,VJ14&lt;&gt;""),AND(WF14&gt;=WS$22,WF14&lt;&gt;"",WH14&gt;=WS$26,WH14&lt;&gt;""),AND(WI14&gt;=WS$22,WI14&lt;&gt;"",WK14&gt;=WS$26,WK14&lt;&gt;""),AND(WM14&gt;=WS$22,WM14&lt;&gt;"",WO14&gt;=WS$26,WO14&lt;&gt;""),AND(WP14&gt;=WS$22,WP14&lt;&gt;"",WR14&gt;=WS$26,WR14&lt;&gt;"")),"Excellence",IF(I14="P","Worlds Team",IF(F14="P","National Team","")))))</f>
        <v>No DD</v>
      </c>
      <c r="I14" s="3" t="str">
        <f>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,AND(TP14&gt;=UC$21,TP14&lt;&gt;"",TR14&gt;=UC$25,TR14&lt;&gt;""),AND(TS14&gt;=UC$21,TS14&lt;&gt;"",TU14&gt;=UC$25,TU14&lt;&gt;""),AND(TW14&gt;=UC$21,TW14&lt;&gt;"",TY14&gt;=UC$25,TYY14&lt;&gt;""),AND(TZ14&gt;=UC$21,TZ14&lt;&gt;"",UB14&gt;=UC$25,UB14&lt;&gt;""),AND(UX14&gt;=VK$21,UX14&lt;&gt;"",UZ14&gt;=VK$25,UZ14&lt;&gt;""),AND(VA14&gt;=VK$21,VA14&lt;&gt;"",VC14&gt;=VK$25,VC14&lt;&gt;""),AND(VE14&gt;=VK$21,VE14&lt;&gt;"",VG14&gt;=VK$25,VG14&lt;&gt;""),AND(VH14&gt;=VK$21,VH14&lt;&gt;"",VJ14&gt;=VK$25,VJ14&lt;&gt;""),AND(WF14&gt;=WS$21,WF14&lt;&gt;"",WH14&gt;=WS$25,WH14&lt;&gt;""),AND(WI14&gt;=WS$21,WI14&lt;&gt;"",WK14&gt;=WS$25,WK14&lt;&gt;""),AND(WM14&gt;=WS$21,WM14&lt;&gt;"",WO14&gt;=WS$25,WO14&lt;&gt;""),AND(WP14&gt;=WS$21,WP14&lt;&gt;"",WR14&gt;=WS$25,WR14&lt;&gt;"")),"P","")</f>
        <v/>
      </c>
      <c r="J14" s="8">
        <f>IF(COUNT(AQ14,AT14,BR14,BU14,CS14,CV14)&gt;0,LARGE((AQ14,AT14,BR14,BU14,CS14,CV14),1),0)</f>
        <v>50.72</v>
      </c>
      <c r="K14" s="8" t="str">
        <f>IF(J14="","",IF(OR(J14=CS14,J14=CV14),$CA$1,IF(OR(J14=BR14,J14=BU14),$AZ$1,IF(OR(J14=AQ14,J14=AT14),$Y$1,""))))</f>
        <v>2024 3rd Domestic Trial</v>
      </c>
      <c r="L14" s="8">
        <f>IF(COUNT(AQ14,AT14,BR14,BU14,CS14,CV14)&gt;1,LARGE((AQ14,AT14,BR14,BU14,CS14,CV14),2),0)</f>
        <v>50.09</v>
      </c>
      <c r="M14" s="8" t="str">
        <f>IF(L14="","",IF(OR(L14=CS14,L14=CV14),$CA$1,IF(OR(L14=BR14,L14=BU14),$AZ$1,IF(OR(L14=AQ14,L14=AT14),$Y$1,""))))</f>
        <v>2024 Nationals</v>
      </c>
      <c r="N14" s="8">
        <f>IF(COUNT(AQ14,AT14,BR14,BU14,CS14,CV14)&gt;2,LARGE((AQ14,AT14,BR14,BU14,CS14,CV14),3),0)</f>
        <v>49.54</v>
      </c>
      <c r="O14" s="8" t="str">
        <f>IF(N14="","",IF(OR(N14=CS14,N14=CV14),$CA$1,IF(OR(N14=BR14,N14=BU14),$AZ$1,IF(OR(N14=AQ14,N14=AT14),$Y$1,""))))</f>
        <v>2024 Nationals</v>
      </c>
      <c r="P14" s="8">
        <f>IF(MAX(AX14,BY14,CZ14)&gt;0,MAX(AX14,BY14,CZ14),0)</f>
        <v>50.530000000000008</v>
      </c>
      <c r="Q14" s="8" t="str">
        <f>IF(P14="","",IF(P14=CZ14,$CA$1,IF(P14=BY14,$AZ$1,IF(P14=AX14,$Y$1,""))))</f>
        <v>2024 Nationals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11.3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2024 3rd Domestic Trial</v>
      </c>
      <c r="T14" s="8">
        <f>IF(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,IF(TP14&gt;=$UC$20,TQ14,0),IF(TS14&gt;=$UC$20,TT14,0),IF(TW14&gt;=$UC$20,TX14,0),IF(TZ14&gt;=$UC$20,UA14,0),IF(UX14&gt;=$VK$20,UY14,0),IF(VA14&gt;=$VK$20,VB14,0),IF(VE14&gt;=$VK$20,VF14,0),IF(VH14&gt;=$VK$20,VI14,0),IF(WF14&gt;=$WS$20,WG14,0),IF(WI14&gt;=$WS$20,WJ14,0),IF(WM14&gt;=$WS$20,WN14,0),IF(WP14&gt;=$WS$20,WQ14,0))&gt;0,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,IF(TP14&gt;=$UC$20,TQ14,0),IF(TS14&gt;=$UC$20,TT14,0),IF(TW14&gt;=$UC$20,TX14,0),IF(TZ14&gt;=$UC$20,UA14,0),IF(UX14&gt;=$VK$20,UY14,0),IF(VA14&gt;=$VK$20,VB14,0),IF(VE14&gt;=$VK$20,VF14,0),IF(VH14&gt;=$VK$20,VI14,0),IF(WF14&gt;=$WS$20,WG14,0),IF(WI14&gt;=$WS$20,WJ14,0),IF(WM14&gt;=$WS$20,WN14,0),IF(WP14&gt;=$WS$20,WQ14,0)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/>
      </c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7"/>
      <c r="AO14" s="38" t="str">
        <f>IF(AA14&gt;0,AA14,"")</f>
        <v/>
      </c>
      <c r="AP14" s="38" t="str">
        <f>IF(AB14&gt;0,AB14,"")</f>
        <v/>
      </c>
      <c r="AQ14" s="40" t="str">
        <f>IF(SUM(Y14:AB14)-AC14&gt;0,SUM(Y14:AB14)-AC14,"")</f>
        <v/>
      </c>
      <c r="AR14" s="40" t="str">
        <f>IF(AF14&gt;0,AF14,"")</f>
        <v/>
      </c>
      <c r="AS14" s="40" t="str">
        <f>IF(AG14&gt;0,AG14,"")</f>
        <v/>
      </c>
      <c r="AT14" s="40" t="str">
        <f>IF(SUM(AD14:AG14)-AH14&gt;0,SUM(AD14:AG14)-AH14,"")</f>
        <v/>
      </c>
      <c r="AU14" s="40" t="str">
        <f>IF(AQ14="","",MAX(AQ14,AT14))</f>
        <v/>
      </c>
      <c r="AV14" s="40" t="str">
        <f>IF(AK14&gt;0,AK14,"")</f>
        <v/>
      </c>
      <c r="AW14" s="40" t="str">
        <f>IF(AL14&gt;0,AL14,"")</f>
        <v/>
      </c>
      <c r="AX14" s="40" t="str">
        <f>IF(SUM(AI14:AL14)-AM14&gt;0,SUM(AI14:AL14)-AM14,"")</f>
        <v/>
      </c>
      <c r="AY14" s="40" t="str">
        <f>IF(SUM(AU14,AX14)&gt;0,SUM(AU14,AX14),"")</f>
        <v/>
      </c>
      <c r="AZ14" s="26">
        <v>15.4</v>
      </c>
      <c r="BA14" s="26">
        <v>9.5</v>
      </c>
      <c r="BB14" s="26">
        <v>10.6</v>
      </c>
      <c r="BC14" s="26">
        <v>14.04</v>
      </c>
      <c r="BD14" s="26">
        <v>0</v>
      </c>
      <c r="BE14" s="26">
        <v>14.8</v>
      </c>
      <c r="BF14" s="26">
        <v>9.9</v>
      </c>
      <c r="BG14" s="26">
        <v>11.3</v>
      </c>
      <c r="BH14" s="26">
        <v>14.09</v>
      </c>
      <c r="BI14" s="26">
        <v>0</v>
      </c>
      <c r="BJ14" s="26">
        <v>15.4</v>
      </c>
      <c r="BK14" s="26">
        <v>9.6999999999999993</v>
      </c>
      <c r="BL14" s="26">
        <v>11.3</v>
      </c>
      <c r="BM14" s="26">
        <v>14.13</v>
      </c>
      <c r="BN14" s="26">
        <v>0</v>
      </c>
      <c r="BO14" s="28"/>
      <c r="BP14" s="39">
        <f>IF(BB14&gt;0,BB14,"")</f>
        <v>10.6</v>
      </c>
      <c r="BQ14" s="39">
        <f>IF(BC14&gt;0,BC14,"")</f>
        <v>14.04</v>
      </c>
      <c r="BR14" s="11">
        <f>IF(SUM(AZ14:BC14)-BD14&gt;0,SUM(AZ14:BC14)-BD14,"")</f>
        <v>49.54</v>
      </c>
      <c r="BS14" s="11">
        <f>IF(BG14&gt;0,BG14,"")</f>
        <v>11.3</v>
      </c>
      <c r="BT14" s="11">
        <f>IF(BH14&gt;0,BH14,"")</f>
        <v>14.09</v>
      </c>
      <c r="BU14" s="11">
        <f>IF(SUM(BE14:BH14)-BI14&gt;0,SUM(BE14:BH14)-BI14,"")</f>
        <v>50.09</v>
      </c>
      <c r="BV14" s="11">
        <f>IF(BR14="","",MAX(BR14,BU14))</f>
        <v>50.09</v>
      </c>
      <c r="BW14" s="11">
        <f>IF(BL14&gt;0,BL14,"")</f>
        <v>11.3</v>
      </c>
      <c r="BX14" s="11">
        <f>IF(BM14&gt;0,BM14,"")</f>
        <v>14.13</v>
      </c>
      <c r="BY14" s="11">
        <f>IF(SUM(BJ14:BM14)-BN14&gt;0,SUM(BJ14:BM14)-BN14,"")</f>
        <v>50.530000000000008</v>
      </c>
      <c r="BZ14" s="11">
        <f>IF(SUM(BV14,BY14)&gt;0,SUM(BV14,BY14),"")</f>
        <v>100.62</v>
      </c>
      <c r="CA14" s="22">
        <v>14.3</v>
      </c>
      <c r="CB14" s="22">
        <v>8.6</v>
      </c>
      <c r="CC14" s="22">
        <v>10.1</v>
      </c>
      <c r="CD14" s="22">
        <v>14.37</v>
      </c>
      <c r="CE14" s="22">
        <v>1.1000000000000001</v>
      </c>
      <c r="CF14" s="22">
        <v>15.3</v>
      </c>
      <c r="CG14" s="22">
        <v>9.4</v>
      </c>
      <c r="CH14" s="22">
        <v>11.3</v>
      </c>
      <c r="CI14" s="22">
        <v>14.72</v>
      </c>
      <c r="CJ14" s="22">
        <v>0</v>
      </c>
      <c r="CK14" s="22">
        <v>15.2</v>
      </c>
      <c r="CL14" s="22">
        <v>9.1999999999999993</v>
      </c>
      <c r="CM14" s="22">
        <v>10.6</v>
      </c>
      <c r="CN14" s="22">
        <v>14.64</v>
      </c>
      <c r="CO14" s="22">
        <v>0.6</v>
      </c>
      <c r="CP14" s="27"/>
      <c r="CQ14" s="38">
        <f>IF(CC14&gt;0,CC14,"")</f>
        <v>10.1</v>
      </c>
      <c r="CR14" s="38">
        <f>IF(CD14&gt;0,CD14,"")</f>
        <v>14.37</v>
      </c>
      <c r="CS14" s="40">
        <f>IF(SUM(CA14:CD14)-CE14&gt;0,SUM(CA14:CD14)-CE14,"")</f>
        <v>46.269999999999996</v>
      </c>
      <c r="CT14" s="40">
        <f>IF(CH14&gt;0,CH14,"")</f>
        <v>11.3</v>
      </c>
      <c r="CU14" s="40">
        <f>IF(CI14&gt;0,CI14,"")</f>
        <v>14.72</v>
      </c>
      <c r="CV14" s="40">
        <f>IF(SUM(CF14:CI14)-CJ14&gt;0,SUM(CF14:CI14)-CJ14,"")</f>
        <v>50.72</v>
      </c>
      <c r="CW14" s="40">
        <f>IF(CS14="","",MAX(CS14,CV14))</f>
        <v>50.72</v>
      </c>
      <c r="CX14" s="40">
        <f>IF(CM14&gt;0,CM14,"")</f>
        <v>10.6</v>
      </c>
      <c r="CY14" s="40">
        <f>IF(CN14&gt;0,CN14,"")</f>
        <v>14.64</v>
      </c>
      <c r="CZ14" s="40">
        <f>IF(SUM(CK14:CN14)-CO14&gt;0,SUM(CK14:CN14)-CO14,"")</f>
        <v>49.04</v>
      </c>
      <c r="DA14" s="40">
        <f>IF(SUM(CW14,CZ14)&gt;0,SUM(CW14,CZ14),"")</f>
        <v>99.759999999999991</v>
      </c>
      <c r="DB14" s="51" t="str">
        <f>IF(MAX(ED14,FL14,GT14,IB14,JJ14,KR14,LZ14,NH14,OP14,PX14,RF14,SN14,TV14,VD14,WWL14)-IF(N14="",0,N14)&gt;0.001,MAX(ED14,FL14,GT14,IB14,JJ14,KR14,LZ14,NH14,OP14,PX14,RF14,SN14,TV14,VD14,WL14)-IF(N14="",0,N14),"")</f>
        <v/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>
        <v>12.9</v>
      </c>
      <c r="IK14" s="17">
        <v>9.4</v>
      </c>
      <c r="IL14" s="17">
        <v>10.4</v>
      </c>
      <c r="IM14" s="17">
        <v>13.66</v>
      </c>
      <c r="IN14" s="17">
        <v>0</v>
      </c>
      <c r="IO14" s="17">
        <v>12.9</v>
      </c>
      <c r="IP14" s="17">
        <v>9</v>
      </c>
      <c r="IQ14" s="17">
        <v>11.3</v>
      </c>
      <c r="IR14" s="17">
        <v>14.07</v>
      </c>
      <c r="IS14" s="17">
        <v>0</v>
      </c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>
        <f>IF(IL14&gt;0,IL14,"")</f>
        <v>10.4</v>
      </c>
      <c r="JE14" s="40">
        <f>IF(IM14&gt;0,IM14,"")</f>
        <v>13.66</v>
      </c>
      <c r="JF14" s="40">
        <f>IF(SUM(IJ14:IM14)-IN14&gt;0,SUM(IJ14:IM14)-IN14,"")</f>
        <v>46.36</v>
      </c>
      <c r="JG14" s="40">
        <f>IF(IQ14&gt;0,IQ14,"")</f>
        <v>11.3</v>
      </c>
      <c r="JH14" s="40">
        <f>IF(IR14&gt;0,IR14,"")</f>
        <v>14.07</v>
      </c>
      <c r="JI14" s="40">
        <f>IF(SUM(IO14:IR14)-IS14&gt;0,SUM(IO14:IR14)-IS14,"")</f>
        <v>47.27</v>
      </c>
      <c r="JJ14" s="40">
        <f>IF(MAX(JF14,JI14)&gt;0,MAX(JF14,JI14),"")</f>
        <v>47.27</v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>
        <f>IF(SUM(JJ14,JM14,JP14)&gt;0,SUM(JJ14,JM14,JP14),"")</f>
        <v>47.27</v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14.850000000000001</v>
      </c>
      <c r="WU14" s="26">
        <f>IF($CP14="P",CB14,(CB14+BA14)/2)</f>
        <v>9.0500000000000007</v>
      </c>
      <c r="WV14" s="26">
        <f>IF($CP14="P",CC14,(CC14+BB14)/2)</f>
        <v>10.35</v>
      </c>
      <c r="WW14" s="26">
        <f>IF($CP14="P",CD14,(CD14+BC14)/2)</f>
        <v>14.204999999999998</v>
      </c>
      <c r="WX14" s="26">
        <f>IF($CP14="P",CE14,(CE14+BD14)/2)</f>
        <v>0.55000000000000004</v>
      </c>
      <c r="WY14" s="26">
        <f>IF($CP14="P",CF14,(CF14+BE14)/2)</f>
        <v>15.05</v>
      </c>
      <c r="WZ14" s="26">
        <f>IF($CP14="P",CG14,(CG14+BF14)/2)</f>
        <v>9.65</v>
      </c>
      <c r="XA14" s="26">
        <f>IF($CP14="P",CH14,(CH14+BG14)/2)</f>
        <v>11.3</v>
      </c>
      <c r="XB14" s="26">
        <f>IF($CP14="P",CI14,(CI14+BH14)/2)</f>
        <v>14.405000000000001</v>
      </c>
      <c r="XC14" s="26">
        <f>IF($CP14="P",CJ14,(CJ14+BI14)/2)</f>
        <v>0</v>
      </c>
      <c r="XD14" s="26">
        <f>IF($CP14="P",CK14,(CK14+BJ14)/2)</f>
        <v>15.3</v>
      </c>
      <c r="XE14" s="26">
        <f>IF($CP14="P",CL14,(CL14+BK14)/2)</f>
        <v>9.4499999999999993</v>
      </c>
      <c r="XF14" s="26">
        <f>IF($CP14="P",CM14,(CM14+BL14)/2)</f>
        <v>10.95</v>
      </c>
      <c r="XG14" s="26">
        <f>IF($CP14="P",CN14,(CN14+BM14)/2)</f>
        <v>14.385000000000002</v>
      </c>
      <c r="XH14" s="26">
        <f>IF($CP14="P",CO14,(CO14+BN14)/2)</f>
        <v>0.3</v>
      </c>
      <c r="XI14" s="28" t="s">
        <v>53</v>
      </c>
      <c r="XJ14" s="11">
        <f>IF(WV14&gt;0,WV14,"")</f>
        <v>10.35</v>
      </c>
      <c r="XK14" s="11">
        <f>IF(WW14&gt;0,WW14,"")</f>
        <v>14.204999999999998</v>
      </c>
      <c r="XL14" s="11">
        <f>IF(SUM(WT14:WW14)-WX14&gt;0,SUM(WT14:WW14)-WX14,"")</f>
        <v>47.905000000000001</v>
      </c>
      <c r="XM14" s="11">
        <f>IF(XA14&gt;0,XA14,"")</f>
        <v>11.3</v>
      </c>
      <c r="XN14" s="11">
        <f>IF(XB14&gt;0,XB14,"")</f>
        <v>14.405000000000001</v>
      </c>
      <c r="XO14" s="11">
        <f>IF(SUM(WY14:XB14)-XC14&gt;0,SUM(WY14:XB14)-XC14,"")</f>
        <v>50.405000000000001</v>
      </c>
      <c r="XP14" s="11">
        <f>IF(MAX(XL14,XO14)&gt;0,MAX(XL14,XO14),"")</f>
        <v>50.405000000000001</v>
      </c>
      <c r="XQ14" s="11">
        <f>IF(XF14&gt;0,XF14,"")</f>
        <v>10.95</v>
      </c>
      <c r="XR14" s="11">
        <f>IF(XG14&gt;0,XG14,"")</f>
        <v>14.385000000000002</v>
      </c>
      <c r="XS14" s="11">
        <f>IF(SUM(XD14:XG14)-XH14&gt;0,SUM(XD14:XG14)-XH14,"")</f>
        <v>49.785000000000011</v>
      </c>
      <c r="XT14" s="11">
        <f>IF(SUM(XP14,XS14)&gt;0,SUM(XP14,XS14),"")</f>
        <v>100.19000000000001</v>
      </c>
    </row>
    <row r="15" spans="1:644" x14ac:dyDescent="0.2">
      <c r="A15" s="4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>11</v>
      </c>
      <c r="B15" s="5" t="s">
        <v>155</v>
      </c>
      <c r="C15" s="4" t="s">
        <v>7</v>
      </c>
      <c r="D15" s="4">
        <v>2006</v>
      </c>
      <c r="E15" s="9">
        <f>SUM(J15:V15)+SUM(J15:T15)*0.0000001+SUM(J15)*0.0000000000001</f>
        <v>204.84001796400486</v>
      </c>
      <c r="F15" s="3" t="str">
        <f>IF(OR(AND(AO15&gt;=AY$20,AO15&lt;&gt;"",AQ15&gt;=AY$24,AQ15&lt;&gt;"",AN15=""),AND(AR15&gt;=AY$20,AR15&lt;&gt;"",AT15&gt;=AY$24,AT15&lt;&gt;"",AN15=""),AND(AV15&gt;=AY$20,AV15&lt;&gt;"",AX15&gt;=AY$24,AX15&lt;&gt;"",AN15=""),AND(BP15&gt;=BZ$20,BP15&lt;&gt;"",BR15&gt;=BZ$24,BR15&lt;&gt;"",BO15=""),AND(BS15&gt;=BZ$20,BS15&lt;&gt;"",BU15&gt;=BZ$24,BU15&lt;&gt;"",BO15=""),AND(BW15&gt;=BZ$20,BW15&lt;&gt;"",BY15&gt;=BZ$24,BY15&lt;&gt;"",BO15=""),AND(CQ15&gt;=DA$20,CQ15&lt;&gt;"",CS15&gt;=DA$24,CS15&lt;&gt;"",CP15=""),AND(CT15&gt;=DA$20,CT15&lt;&gt;"",CV15&gt;=DA$24,CV15&lt;&gt;"",CP15=""),AND(CX15&gt;=DA$20,CX15&lt;&gt;"",CZ15&gt;=DA$24,CZ15&lt;&gt;"",CP15=""),AND(DX15&gt;=EK$20,DX15&lt;&gt;"",DZ15&gt;=EK$24,DZ15&lt;&gt;""),AND(EA15&gt;=EK$20,EA15&lt;&gt;"",EC15&gt;=EK$24,EC15&lt;&gt;""),AND(EE15&gt;=EK$20,EE15&lt;&gt;"",EG15&gt;=EK$24,EG15&lt;&gt;""),AND(EH15&gt;=EK$20,EH15&lt;&gt;"",EJ15&gt;=EK$24,EJ15&lt;&gt;""),AND(FF15&gt;=FS$20,FF15&lt;&gt;"",FH15&gt;=FS$24,FH15&lt;&gt;""),AND(FI15&gt;=FS$20,FI15&lt;&gt;"",FK15&gt;=FS$24,FK15&lt;&gt;""),AND(FM15&gt;=FS$20,FM15&lt;&gt;"",FO15&gt;=FS$24,FO15&lt;&gt;""),AND(FP15&gt;=FS$20,FP15&lt;&gt;"",FR15&gt;=FS$24,FR15&lt;&gt;""),AND(GN15&gt;=HA$20,GN15&lt;&gt;"",GP15&gt;=HA$24,GP15&lt;&gt;""),AND(GQ15&gt;=HA$20,GQ15&lt;&gt;"",GS15&gt;=HA$24,GS15&lt;&gt;""),AND(GU15&gt;=HA$20,GU15&lt;&gt;"",GW15&gt;=HA$24,GW15&lt;&gt;""),AND(GX15&gt;=HA$20,GX15&lt;&gt;"",GZ15&gt;=HA$24,GZ15&lt;&gt;""),AND(HV15&gt;=II$20,HV15&lt;&gt;"",HX15&gt;=II$24,HX15&lt;&gt;""),AND(HY15&gt;=II$20,HY15&lt;&gt;"",IA15&gt;=II$24,IA15&lt;&gt;""),AND(IC15&gt;=II$20,IC15&lt;&gt;"",IE15&gt;=II$24,IE15&lt;&gt;""),AND(IF15&gt;=II$20,IF15&lt;&gt;"",IH15&gt;=II$24,IH15&lt;&gt;""),AND(JD15&gt;=JQ$20,JD15&lt;&gt;"",JF15&gt;=JQ$24,JF15&lt;&gt;""),AND(JG15&gt;=JQ$20,JG15&lt;&gt;"",JI15&gt;=JQ$24,JI15&lt;&gt;""),AND(JK15&gt;=JQ$20,JK15&lt;&gt;"",JM15&gt;=JQ$24,JM15&lt;&gt;""),AND(JN15&gt;=JQ$20,JN15&lt;&gt;"",JP15&gt;=JQ$24,JP15&lt;&gt;""),AND(KL15&gt;=KY$20,KL15&lt;&gt;"",KN15&gt;=KY$24,KN15&lt;&gt;""),AND(KO15&gt;=KY$20,KO15&lt;&gt;"",KQ15&gt;=KY$24,KQ15&lt;&gt;""),AND(KS15&gt;=KY$20,KS15&lt;&gt;"",KU15&gt;=KY$24,KU15&lt;&gt;""),AND(KV15&gt;=KY$20,KV15&lt;&gt;"",KX15&gt;=KY$24,KX15&lt;&gt;""),AND(LT15&gt;=MG$20,LT15&lt;&gt;"",LV15&gt;=MG$24,LV15&lt;&gt;""),AND(LW15&gt;=MG$20,LW15&lt;&gt;"",LY15&gt;=MG$24,LY15&lt;&gt;""),AND(MA15&gt;=MG$20,MA15&lt;&gt;"",MC15&gt;=MG$24,MC15&lt;&gt;""),AND(MD15&gt;=MG$20,MD15&lt;&gt;"",MF15&gt;=MG$24,MF15&lt;&gt;""),AND(NB15&gt;=NO$20,NB15&lt;&gt;"",ND15&gt;=NO$24,ND15&lt;&gt;""),AND(NE15&gt;=NO$20,NE15&lt;&gt;"",NG15&gt;=NO$24,NG15&lt;&gt;""),AND(NI15&gt;=NO$20,NI15&lt;&gt;"",NK15&gt;=NO$24,NK15&lt;&gt;""),AND(NL15&gt;=NO$20,NL15&lt;&gt;"",NN15&gt;=NO$24,NN15&lt;&gt;""),AND(OJ15&gt;=OW$20,OJ15&lt;&gt;"",OL15&gt;=OW$24,OL15&lt;&gt;""),AND(OM15&gt;=OW$20,OM15&lt;&gt;"",OO15&gt;=OW$24,OO15&lt;&gt;""),AND(OQ15&gt;=OW$20,OQ15&lt;&gt;"",OS15&gt;=OW$24,OS15&lt;&gt;""),AND(OT15&gt;=OW$20,OT15&lt;&gt;"",OV15&gt;=OW$24,OV15&lt;&gt;""),AND(PR15&gt;=QE$20,PR15&lt;&gt;"",PT15&gt;=QE$24,PT15&lt;&gt;""),AND(PU15&gt;=QE$20,PU15&lt;&gt;"",PW15&gt;=QE$24,PW15&lt;&gt;""),AND(PY15&gt;=QE$20,PY15&lt;&gt;"",QA15&gt;=QE$24,QA15&lt;&gt;""),AND(QB15&gt;=QE$20,QB15&lt;&gt;"",QD15&gt;=QE$24,QD15&lt;&gt;""),AND(QZ15&gt;=RM$20,QZ15&lt;&gt;"",RB15&gt;=RM$24,RB15&lt;&gt;""),AND(RC15&gt;=RM$20,RC15&lt;&gt;"",RE15&gt;=RM$24,RE15&lt;&gt;""),AND(RG15&gt;=RM$20,RG15&lt;&gt;"",RI15&gt;=RM$24,RI15&lt;&gt;""),AND(RJ15&gt;=RM$20,RJ15&lt;&gt;"",RL15&gt;=RM$24,RL15&lt;&gt;""),AND(SH15&gt;=SU$20,SH15&lt;&gt;"",SJ15&gt;=SU$24,SJ15&lt;&gt;""),AND(SK15&gt;=SU$20,SK15&lt;&gt;"",SM15&gt;=SU$24,SM15&lt;&gt;""),AND(SO15&gt;=SU$20,SO15&lt;&gt;"",SQ15&gt;=SU$24,SQ15&lt;&gt;""),AND(SR15&gt;=SU$20,SR15&lt;&gt;"",ST15&gt;=SU$24,ST15&lt;&gt;""),AND(TP15&gt;=UC$20,TP15&lt;&gt;"",TR15&gt;=UC$24,TR15&lt;&gt;""),AND(TS15&gt;=UC$20,TS15&lt;&gt;"",TU15&gt;=UC$24,TU15&lt;&gt;""),AND(TW15&gt;=UC$20,TW15&lt;&gt;"",TY15&gt;=UC$24,TYY15&lt;&gt;""),AND(TZ15&gt;=UC$20,TZ15&lt;&gt;"",UB15&gt;=UC$24,UB15&lt;&gt;""),AND(UX15&gt;=VK$20,UX15&lt;&gt;"",UZ15&gt;=VK$24,UZ15&lt;&gt;""),AND(VA15&gt;=VK$20,VA15&lt;&gt;"",VC15&gt;=VK$24,VC15&lt;&gt;""),AND(VE15&gt;=VK$20,VE15&lt;&gt;"",VG15&gt;=VK$24,VG15&lt;&gt;""),AND(VH15&gt;=VK$20,VH15&lt;&gt;"",VJ15&gt;=VK$24,VJ15&lt;&gt;""),AND(WF15&gt;=WS$20,WF15&lt;&gt;"",WH15&gt;=WS$24,WH15&lt;&gt;""),AND(WI15&gt;=WS$20,WI15&lt;&gt;"",WK15&gt;=WS$24,WK15&lt;&gt;""),AND(WM15&gt;=WS$20,WM15&lt;&gt;"",WO15&gt;=WS$24,WO15&lt;&gt;""),AND(WP15&gt;=WS$20,WP15&lt;&gt;"",WR15&gt;=WS$24,WR15&lt;&gt;"")),"P","")</f>
        <v/>
      </c>
      <c r="G15" s="3" t="str">
        <f>IF(OR(AND(AQ15&gt;=AY$24,AQ15&lt;&gt;"",AN15=""),AND(AT15&gt;=AY$24,AT15&lt;&gt;"",AN15=""),AND(AX15&gt;=AY$24,AX15&lt;&gt;"",AN15=""),AND(BR15&gt;=BZ$24,BR15&lt;&gt;"",BO15=""),AND(BU15&gt;=BZ$24,BU15&lt;&gt;"",BO15=""),AND(BY15&gt;=BZ$24,BY15&lt;&gt;"",BO15=""),AND(CS15&gt;=DA$24,CS15&lt;&gt;"",CP15=""),AND(CV15&gt;=DA$24,CV15&lt;&gt;"",CP15=""),AND(CZ15&gt;=DA$24,CZ15&lt;&gt;"",CP15=""),AND(DZ15&gt;=EK$24,DZ15&lt;&gt;""),AND(EC15&gt;=EK$24,EC15&lt;&gt;""),AND(EG15&gt;=EK$24,EG15&lt;&gt;""),AND(EJ15&gt;=EK$24,EJ15&lt;&gt;""),AND(FH15&gt;=FS$24,FH15&lt;&gt;""),AND(FK15&gt;=FS$24,FK15&lt;&gt;""),AND(FO15&gt;=FS$24,FO15&lt;&gt;""),AND(FR15&gt;=FS$24,FR15&lt;&gt;""),AND(GP15&gt;=HA$24,GP15&lt;&gt;""),AND(GS15&gt;=HA$24,GS15&lt;&gt;""),AND(GW15&gt;=HA$24,GW15&lt;&gt;""),AND(GZ15&gt;=HA$24,GZ15&lt;&gt;""),AND(HX15&gt;=II$24,HX15&lt;&gt;""),AND(IA15&gt;=II$24,IA15&lt;&gt;""),AND(IE15&gt;=II$24,IE15&lt;&gt;""),AND(IH15&gt;=II$24,IH15&lt;&gt;""),AND(JF15&gt;=JQ$24,JF15&lt;&gt;""),AND(JI15&gt;=JQ$24,JI15&lt;&gt;""),AND(JM15&gt;=JQ$24,JM15&lt;&gt;""),AND(JP15&gt;=JQ$24,JP15&lt;&gt;""),AND(KN15&gt;=KY$24,KN15&lt;&gt;""),AND(KQ15&gt;=KY$24,KQ15&lt;&gt;""),AND(KU15&gt;=KY$24,KU15&lt;&gt;""),AND(KX15&gt;=KY$24,KX15&lt;&gt;""),AND(LV15&gt;=MG$24,LV15&lt;&gt;""),AND(LY15&gt;=MG$24,LY15&lt;&gt;""),AND(MC15&gt;=MG$24,MC15&lt;&gt;""),AND(MF15&gt;=MG$24,MF15&lt;&gt;""),AND(ND15&gt;=NO$24,ND15&lt;&gt;""),AND(NG15&gt;=NO$24,NG15&lt;&gt;""),AND(NK15&gt;=NO$24,NK15&lt;&gt;""),AND(NN15&gt;=NO$24,NN15&lt;&gt;""),AND(OL15&gt;=OW$24,OL15&lt;&gt;""),AND(OO15&gt;=OW$24,OO15&lt;&gt;""),AND(OS15&gt;=OW$24,OS15&lt;&gt;""),AND(OV15&gt;=OW$24,OV15&lt;&gt;""),AND(PT15&gt;=QE$24,PT15&lt;&gt;""),AND(PW15&gt;=QE$24,PW15&lt;&gt;""),AND(QA15&gt;=QE$24,QA15&lt;&gt;""),AND(QD15&gt;=QE$24,QD15&lt;&gt;""),AND(RB15&gt;=RM$24,RB15&lt;&gt;""),AND(RE15&gt;=RM$24,RE15&lt;&gt;""),AND(RI15&gt;=RM$24,RI15&lt;&gt;""),AND(RL15&gt;=RM$24,RL15&lt;&gt;""),AND(SJ15&gt;=SU$24,SJ15&lt;&gt;""),AND(SM15&gt;=SU$24,SM15&lt;&gt;""),AND(SQ15&gt;=SU$24,SQ15&lt;&gt;""),AND(ST15&gt;=SU$24,ST15&lt;&gt;""),AND(TR15&gt;=UC$24,TR15&lt;&gt;""),AND(TU15&gt;=UC$24,TU15&lt;&gt;""),AND(TY15&gt;=UC$24,TYY15&lt;&gt;""),AND(UB15&gt;=UC$24,UB15&lt;&gt;""),AND(UZ15&gt;=VK$24,UZ15&lt;&gt;""),AND(VC15&gt;=VK$24,VC15&lt;&gt;""),AND(VG15&gt;=VK$24,VG15&lt;&gt;""),AND(VJ15&gt;=VK$24,VJ15&lt;&gt;""),AND(WH15&gt;=WS$24,WH15&lt;&gt;""),AND(WK15&gt;=WS$24,WK15&lt;&gt;""),AND(WO15&gt;=WS$24,WO15&lt;&gt;""),AND(WR15&gt;=WS$24,WR15&lt;&gt;"")),"P","")</f>
        <v>P</v>
      </c>
      <c r="H15" s="36" t="str">
        <f>IF(AND(G15="P",F15=""),"No DD",IF(OR(AND(AO15&gt;=AY$23,AO15&lt;&gt;"",AQ15&gt;=AY$27,AQ15&lt;&gt;"",AN15=""),AND(AR15&gt;=AY$23,AR15&lt;&gt;"",AT15&gt;=AY$27,AT15&lt;&gt;"",AN15=""),AND(AV15&gt;=AY$23,AV15&lt;&gt;"",AX15&gt;=AY$27,AX15&lt;&gt;"",AN15=""),AND(BP15&gt;=BZ$23,BP15&lt;&gt;"",BR15&gt;=BZ$27,BR15&lt;&gt;"",BO15=""),AND(BS15&gt;=BZ$23,BS15&lt;&gt;"",BU15&gt;=BZ$27,BU15&lt;&gt;"",BO15=""),AND(BW15&gt;=BZ$23,BW15&lt;&gt;"",BY15&gt;=BZ$27,BY15&lt;&gt;"",BO15=""),AND(CQ15&gt;=DA$23,CQ15&lt;&gt;"",CS15&gt;=DA$27,CS15&lt;&gt;"",CP15=""),AND(CT15&gt;=DA$23,CT15&lt;&gt;"",CV15&gt;=DA$27,CV15&lt;&gt;"",CP15=""),AND(CX15&gt;=DA$23,CX15&lt;&gt;"",CZ15&gt;=DA$27,CZ15&lt;&gt;"",CP15=""),AND(DX15&gt;=EK$23,DX15&lt;&gt;"",DZ15&gt;=EK$27,DZ15&lt;&gt;""),AND(EA15&gt;=EK$23,EA15&lt;&gt;"",EC15&gt;=EK$27,EC15&lt;&gt;""),AND(EE15&gt;=EK$23,EE15&lt;&gt;"",EG15&gt;=EK$27,EG15&lt;&gt;""),AND(EH15&gt;=EK$23,EH15&lt;&gt;"",EJ15&gt;=EK$27,EJ15&lt;&gt;""),AND(FF15&gt;=FS$23,FF15&lt;&gt;"",FH15&gt;=FS$27,FH15&lt;&gt;""),AND(FI15&gt;=FS$23,FI15&lt;&gt;"",FK15&gt;=FS$27,FK15&lt;&gt;""),AND(FM15&gt;=FS$23,FM15&lt;&gt;"",FO15&gt;=FS$27,FO15&lt;&gt;""),AND(FP15&gt;=FS$23,FP15&lt;&gt;"",FR15&gt;=FS$27,FR15&lt;&gt;""),AND(GN15&gt;=HA$23,GN15&lt;&gt;"",GP15&gt;=HA$27,GP15&lt;&gt;""),AND(GQ15&gt;=HA$23,GQ15&lt;&gt;"",GS15&gt;=HA$27,GS15&lt;&gt;""),AND(GU15&gt;=HA$23,GU15&lt;&gt;"",GW15&gt;=HA$27,GW15&lt;&gt;""),AND(GX15&gt;=HA$23,GX15&lt;&gt;"",GZ15&gt;=HA$27,GZ15&lt;&gt;""),AND(HV15&gt;=II$23,HV15&lt;&gt;"",HX15&gt;=II$27,HX15&lt;&gt;""),AND(HY15&gt;=II$23,HY15&lt;&gt;"",IA15&gt;=II$27,IA15&lt;&gt;""),AND(IC15&gt;=II$23,IC15&lt;&gt;"",IE15&gt;=II$27,IE15&lt;&gt;""),AND(IF15&gt;=II$23,IF15&lt;&gt;"",IH15&gt;=II$27,IH15&lt;&gt;""),AND(JD15&gt;=JQ$23,JD15&lt;&gt;"",JF15&gt;=JQ$27,JF15&lt;&gt;""),AND(JG15&gt;=JQ$23,JG15&lt;&gt;"",JI15&gt;=JQ$27,JI15&lt;&gt;""),AND(JK15&gt;=JQ$23,JK15&lt;&gt;"",JM15&gt;=JQ$27,JM15&lt;&gt;""),AND(JN15&gt;=JQ$23,JN15&lt;&gt;"",JP15&gt;=JQ$27,JP15&lt;&gt;""),AND(KL15&gt;=KY$23,KL15&lt;&gt;"",KN15&gt;=KY$27,KN15&lt;&gt;""),AND(KO15&gt;=KY$23,KO15&lt;&gt;"",KQ15&gt;=KY$27,KQ15&lt;&gt;""),AND(KS15&gt;=KY$23,KS15&lt;&gt;"",KU15&gt;=KY$27,KU15&lt;&gt;""),AND(KV15&gt;=KY$23,KV15&lt;&gt;"",KX15&gt;=KY$27,KX15&lt;&gt;""),AND(LT15&gt;=MG$23,LT15&lt;&gt;"",LV15&gt;=MG$27,LV15&lt;&gt;""),AND(LW15&gt;=MG$23,LW15&lt;&gt;"",LY15&gt;=MG$27,LY15&lt;&gt;""),AND(MA15&gt;=MG$23,MA15&lt;&gt;"",MC15&gt;=MG$27,MC15&lt;&gt;""),AND(MD15&gt;=MG$23,MD15&lt;&gt;"",MF15&gt;=MG$27,MF15&lt;&gt;""),AND(NB15&gt;=NO$23,NB15&lt;&gt;"",ND15&gt;=NO$27,ND15&lt;&gt;""),AND(NE15&gt;=NO$23,NE15&lt;&gt;"",NG15&gt;=NO$27,NG15&lt;&gt;""),AND(NI15&gt;=NO$23,NI15&lt;&gt;"",NK15&gt;=NO$27,NK15&lt;&gt;""),AND(NL15&gt;=NO$23,NL15&lt;&gt;"",NN15&gt;=NO$27,NN15&lt;&gt;""),AND(OJ15&gt;=OW$23,OJ15&lt;&gt;"",OL15&gt;=OW$27,OL15&lt;&gt;""),AND(OM15&gt;=OW$23,OM15&lt;&gt;"",OO15&gt;=OW$27,OO15&lt;&gt;""),AND(OQ15&gt;=OW$23,OQ15&lt;&gt;"",OS15&gt;=OW$27,OS15&lt;&gt;""),AND(OT15&gt;=OW$23,OT15&lt;&gt;"",OV15&gt;=OW$27,OV15&lt;&gt;""),AND(PR15&gt;=QE$23,PR15&lt;&gt;"",PT15&gt;=QE$27,PT15&lt;&gt;""),AND(PU15&gt;=QE$23,PU15&lt;&gt;"",PW15&gt;=QE$27,PW15&lt;&gt;""),AND(PY15&gt;=QE$23,PY15&lt;&gt;"",QA15&gt;=QE$27,QA15&lt;&gt;""),AND(QB15&gt;=QE$23,QB15&lt;&gt;"",QD15&gt;=QE$27,QD15&lt;&gt;""),AND(QZ15&gt;=RM$23,QZ15&lt;&gt;"",RB15&gt;=RM$27,RB15&lt;&gt;""),AND(RC15&gt;=RM$23,RC15&lt;&gt;"",RE15&gt;=RM$27,RE15&lt;&gt;""),AND(RG15&gt;=RM$23,RG15&lt;&gt;"",RI15&gt;=RM$27,RI15&lt;&gt;""),AND(RJ15&gt;=RM$23,RJ15&lt;&gt;"",RL15&gt;=RM$27,RL15&lt;&gt;""),AND(SH15&gt;=SU$23,SH15&lt;&gt;"",SJ15&gt;=SU$27,SJ15&lt;&gt;""),AND(SK15&gt;=SU$23,SK15&lt;&gt;"",SM15&gt;=SU$27,SM15&lt;&gt;""),AND(SO15&gt;=SU$23,SO15&lt;&gt;"",SQ15&gt;=SU$27,SQ15&lt;&gt;""),AND(SR15&gt;=SU$23,SR15&lt;&gt;"",ST15&gt;=SU$27,ST15&lt;&gt;""),AND(TP15&gt;=UC$23,TP15&lt;&gt;"",TR15&gt;=UC$27,TR15&lt;&gt;""),AND(TS15&gt;=UC$23,TS15&lt;&gt;"",TU15&gt;=UC$27,TU15&lt;&gt;""),AND(TW15&gt;=UC$23,TW15&lt;&gt;"",TY15&gt;=UC$347,TYY15&lt;&gt;""),AND(TZ15&gt;=UC$23,TZ15&lt;&gt;"",UB15&gt;=UC$27,UB15&lt;&gt;""),AND(UX15&gt;=VK$23,UX15&lt;&gt;"",UZ15&gt;=VK$27,UZ15&lt;&gt;""),AND(VA15&gt;=VK$23,VA15&lt;&gt;"",VC15&gt;=VK$27,VC15&lt;&gt;""),AND(VE15&gt;=VK$23,VE15&lt;&gt;"",VG15&gt;=VK$27,VG15&lt;&gt;""),AND(VH15&gt;=VK$23,VH15&lt;&gt;"",VJ15&gt;=VK$27,VJ15&lt;&gt;""),AND(WF15&gt;=WS$23,WF15&lt;&gt;"",WH15&gt;=WS$27,WH15&lt;&gt;""),AND(WI15&gt;=WS$23,WI15&lt;&gt;"",WK15&gt;=WS$27,WK15&lt;&gt;""),AND(WM15&gt;=WS$23,WM15&lt;&gt;"",WO15&gt;=WS$27,WO15&lt;&gt;""),AND(WP15&gt;=WS$23,WP15&lt;&gt;"",WR15&gt;=WS$27,WR15&lt;&gt;"")),"Merit",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,AND(TP15&gt;=UC$22,TP15&lt;&gt;"",TR15&gt;=UC$26,TR15&lt;&gt;""),AND(TS15&gt;=UC$22,TS15&lt;&gt;"",TU15&gt;=UC$26,TU15&lt;&gt;""),AND(TW15&gt;=UC$22,TW15&lt;&gt;"",TY15&gt;=UC$26,TYY15&lt;&gt;""),AND(TZ15&gt;=UC$22,TZ15&lt;&gt;"",UB15&gt;=UC$26,UB15&lt;&gt;""),AND(UX15&gt;=VK$22,UX15&lt;&gt;"",UZ15&gt;=VK$26,UZ15&lt;&gt;""),AND(VA15&gt;=VK$22,VA15&lt;&gt;"",VC15&gt;=VK$26,VC15&lt;&gt;""),AND(VE15&gt;=VK$22,VE15&lt;&gt;"",VG15&gt;=VK$26,VG15&lt;&gt;""),AND(VH15&gt;=VK$22,VH15&lt;&gt;"",VJ15&gt;=VK$26,VJ15&lt;&gt;""),AND(WF15&gt;=WS$22,WF15&lt;&gt;"",WH15&gt;=WS$26,WH15&lt;&gt;""),AND(WI15&gt;=WS$22,WI15&lt;&gt;"",WK15&gt;=WS$26,WK15&lt;&gt;""),AND(WM15&gt;=WS$22,WM15&lt;&gt;"",WO15&gt;=WS$26,WO15&lt;&gt;""),AND(WP15&gt;=WS$22,WP15&lt;&gt;"",WR15&gt;=WS$26,WR15&lt;&gt;"")),"Excellence",IF(I15="P","Worlds Team",IF(F15="P","National Team","")))))</f>
        <v>No DD</v>
      </c>
      <c r="I15" s="3" t="str">
        <f>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,AND(TP15&gt;=UC$21,TP15&lt;&gt;"",TR15&gt;=UC$25,TR15&lt;&gt;""),AND(TS15&gt;=UC$21,TS15&lt;&gt;"",TU15&gt;=UC$25,TU15&lt;&gt;""),AND(TW15&gt;=UC$21,TW15&lt;&gt;"",TY15&gt;=UC$25,TYY15&lt;&gt;""),AND(TZ15&gt;=UC$21,TZ15&lt;&gt;"",UB15&gt;=UC$25,UB15&lt;&gt;""),AND(UX15&gt;=VK$21,UX15&lt;&gt;"",UZ15&gt;=VK$25,UZ15&lt;&gt;""),AND(VA15&gt;=VK$21,VA15&lt;&gt;"",VC15&gt;=VK$25,VC15&lt;&gt;""),AND(VE15&gt;=VK$21,VE15&lt;&gt;"",VG15&gt;=VK$25,VG15&lt;&gt;""),AND(VH15&gt;=VK$21,VH15&lt;&gt;"",VJ15&gt;=VK$25,VJ15&lt;&gt;""),AND(WF15&gt;=WS$21,WF15&lt;&gt;"",WH15&gt;=WS$25,WH15&lt;&gt;""),AND(WI15&gt;=WS$21,WI15&lt;&gt;"",WK15&gt;=WS$25,WK15&lt;&gt;""),AND(WM15&gt;=WS$21,WM15&lt;&gt;"",WO15&gt;=WS$25,WO15&lt;&gt;""),AND(WP15&gt;=WS$21,WP15&lt;&gt;"",WR15&gt;=WS$25,WR15&lt;&gt;"")),"P","")</f>
        <v/>
      </c>
      <c r="J15" s="8">
        <f>IF(COUNT(AQ15,AT15,BR15,BU15,CS15,CV15)&gt;0,LARGE((AQ15,AT15,BR15,BU15,CS15,CV15),1),0)</f>
        <v>48.66</v>
      </c>
      <c r="K15" s="8" t="str">
        <f>IF(J15="","",IF(OR(J15=CS15,J15=CV15),$CA$1,IF(OR(J15=BR15,J15=BU15),$AZ$1,IF(OR(J15=AQ15,J15=AT15),$Y$1,""))))</f>
        <v>2024 Nationals</v>
      </c>
      <c r="L15" s="8">
        <f>IF(COUNT(AQ15,AT15,BR15,BU15,CS15,CV15)&gt;1,LARGE((AQ15,AT15,BR15,BU15,CS15,CV15),2),0)</f>
        <v>45.51</v>
      </c>
      <c r="M15" s="8" t="str">
        <f>IF(L15="","",IF(OR(L15=CS15,L15=CV15),$CA$1,IF(OR(L15=BR15,L15=BU15),$AZ$1,IF(OR(L15=AQ15,L15=AT15),$Y$1,""))))</f>
        <v>2024 Nationals</v>
      </c>
      <c r="N15" s="8">
        <f>IF(COUNT(AQ15,AT15,BR15,BU15,CS15,CV15)&gt;2,LARGE((AQ15,AT15,BR15,BU15,CS15,CV15),3),0)</f>
        <v>24.770000000000003</v>
      </c>
      <c r="O15" s="8" t="str">
        <f>IF(N15="","",IF(OR(N15=CS15,N15=CV15),$CA$1,IF(OR(N15=BR15,N15=BU15),$AZ$1,IF(OR(N15=AQ15,N15=AT15),$Y$1,""))))</f>
        <v>2024 Elite Canada</v>
      </c>
      <c r="P15" s="8">
        <f>IF(MAX(AX15,BY15,CZ15)&gt;0,MAX(AX15,BY15,CZ15),0)</f>
        <v>49.3</v>
      </c>
      <c r="Q15" s="8" t="str">
        <f>IF(P15="","",IF(P15=CZ15,$CA$1,IF(P15=BY15,$AZ$1,IF(P15=AX15,$Y$1,""))))</f>
        <v>2024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11.4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2024 Nationals</v>
      </c>
      <c r="T15" s="8">
        <f>IF(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,IF(TP15&gt;=$UC$20,TQ15,0),IF(TS15&gt;=$UC$20,TT15,0),IF(TW15&gt;=$UC$20,TX15,0),IF(TZ15&gt;=$UC$20,UA15,0),IF(UX15&gt;=$VK$20,UY15,0),IF(VA15&gt;=$VK$20,VB15,0),IF(VE15&gt;=$VK$20,VF15,0),IF(VH15&gt;=$VK$20,VI15,0),IF(WF15&gt;=$WS$20,WG15,0),IF(WI15&gt;=$WS$20,WJ15,0),IF(WM15&gt;=$WS$20,WN15,0),IF(WP15&gt;=$WS$20,WQ15,0))&gt;0,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,IF(TP15&gt;=$UC$20,TQ15,0),IF(TS15&gt;=$UC$20,TT15,0),IF(TW15&gt;=$UC$20,TX15,0),IF(TZ15&gt;=$UC$20,UA15,0),IF(UX15&gt;=$VK$20,UY15,0),IF(VA15&gt;=$VK$20,VB15,0),IF(VE15&gt;=$VK$20,VF15,0),IF(VH15&gt;=$VK$20,VI15,0),IF(WF15&gt;=$WS$20,WG15,0),IF(WI15&gt;=$WS$20,WJ15,0),IF(WM15&gt;=$WS$20,WN15,0),IF(WP15&gt;=$WS$20,WQ15,0)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>
        <f>IF(MAX(DB15,DC15)&gt;0,MAX(DB15,DC15),"")</f>
        <v>25.199999999999996</v>
      </c>
      <c r="W15" s="11" t="str">
        <f>IF(V15="","",IF(V15=DB15,"("&amp;DB$2&amp;")",IF(V15=DC15,"("&amp;DC$2&amp;")")))</f>
        <v>(Prelim)</v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>2024 Coimbra Gym Fest (July 7)</v>
      </c>
      <c r="Y15" s="22">
        <v>7.5</v>
      </c>
      <c r="Z15" s="22">
        <v>4.2</v>
      </c>
      <c r="AA15" s="22">
        <v>5.4</v>
      </c>
      <c r="AB15" s="22">
        <v>7.67</v>
      </c>
      <c r="AC15" s="22">
        <v>0</v>
      </c>
      <c r="AD15" s="22">
        <v>7.3</v>
      </c>
      <c r="AE15" s="22">
        <v>4</v>
      </c>
      <c r="AF15" s="22">
        <v>5.0999999999999996</v>
      </c>
      <c r="AG15" s="22">
        <v>7.41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5.4</v>
      </c>
      <c r="AP15" s="38">
        <f>IF(AB15&gt;0,AB15,"")</f>
        <v>7.67</v>
      </c>
      <c r="AQ15" s="40">
        <f>IF(SUM(Y15:AB15)-AC15&gt;0,SUM(Y15:AB15)-AC15,"")</f>
        <v>24.770000000000003</v>
      </c>
      <c r="AR15" s="40">
        <f>IF(AF15&gt;0,AF15,"")</f>
        <v>5.0999999999999996</v>
      </c>
      <c r="AS15" s="40">
        <f>IF(AG15&gt;0,AG15,"")</f>
        <v>7.41</v>
      </c>
      <c r="AT15" s="40">
        <f>IF(SUM(AD15:AG15)-AH15&gt;0,SUM(AD15:AG15)-AH15,"")</f>
        <v>23.81</v>
      </c>
      <c r="AU15" s="40">
        <f>IF(AQ15="","",MAX(AQ15,AT15))</f>
        <v>24.770000000000003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24.770000000000003</v>
      </c>
      <c r="AZ15" s="26">
        <v>15.1</v>
      </c>
      <c r="BA15" s="26">
        <v>9.1</v>
      </c>
      <c r="BB15" s="26">
        <v>9.3000000000000007</v>
      </c>
      <c r="BC15" s="26">
        <v>13.91</v>
      </c>
      <c r="BD15" s="26">
        <v>1.9</v>
      </c>
      <c r="BE15" s="26">
        <v>15.7</v>
      </c>
      <c r="BF15" s="26">
        <v>9.3000000000000007</v>
      </c>
      <c r="BG15" s="26">
        <v>10</v>
      </c>
      <c r="BH15" s="26">
        <v>14.86</v>
      </c>
      <c r="BI15" s="26">
        <v>1.2</v>
      </c>
      <c r="BJ15" s="26">
        <v>14.4</v>
      </c>
      <c r="BK15" s="26">
        <v>9.1</v>
      </c>
      <c r="BL15" s="26">
        <v>11.4</v>
      </c>
      <c r="BM15" s="26">
        <v>14.4</v>
      </c>
      <c r="BN15" s="26">
        <v>0</v>
      </c>
      <c r="BO15" s="28"/>
      <c r="BP15" s="39">
        <f>IF(BB15&gt;0,BB15,"")</f>
        <v>9.3000000000000007</v>
      </c>
      <c r="BQ15" s="39">
        <f>IF(BC15&gt;0,BC15,"")</f>
        <v>13.91</v>
      </c>
      <c r="BR15" s="11">
        <f>IF(SUM(AZ15:BC15)-BD15&gt;0,SUM(AZ15:BC15)-BD15,"")</f>
        <v>45.51</v>
      </c>
      <c r="BS15" s="11">
        <f>IF(BG15&gt;0,BG15,"")</f>
        <v>10</v>
      </c>
      <c r="BT15" s="11">
        <f>IF(BH15&gt;0,BH15,"")</f>
        <v>14.86</v>
      </c>
      <c r="BU15" s="11">
        <f>IF(SUM(BE15:BH15)-BI15&gt;0,SUM(BE15:BH15)-BI15,"")</f>
        <v>48.66</v>
      </c>
      <c r="BV15" s="11">
        <f>IF(BR15="","",MAX(BR15,BU15))</f>
        <v>48.66</v>
      </c>
      <c r="BW15" s="11">
        <f>IF(BL15&gt;0,BL15,"")</f>
        <v>11.4</v>
      </c>
      <c r="BX15" s="11">
        <f>IF(BM15&gt;0,BM15,"")</f>
        <v>14.4</v>
      </c>
      <c r="BY15" s="11">
        <f>IF(SUM(BJ15:BM15)-BN15&gt;0,SUM(BJ15:BM15)-BN15,"")</f>
        <v>49.3</v>
      </c>
      <c r="BZ15" s="11">
        <f>IF(SUM(BV15,BY15)&gt;0,SUM(BV15,BY15),"")</f>
        <v>97.96</v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>IF(CC15&gt;0,CC15,"")</f>
        <v/>
      </c>
      <c r="CR15" s="38" t="str">
        <f>IF(CD15&gt;0,CD15,"")</f>
        <v/>
      </c>
      <c r="CS15" s="40" t="str">
        <f>IF(SUM(CA15:CD15)-CE15&gt;0,SUM(CA15:CD15)-CE15,"")</f>
        <v/>
      </c>
      <c r="CT15" s="40" t="str">
        <f>IF(CH15&gt;0,CH15,"")</f>
        <v/>
      </c>
      <c r="CU15" s="40" t="str">
        <f>IF(CI15&gt;0,CI15,"")</f>
        <v/>
      </c>
      <c r="CV15" s="40" t="str">
        <f>IF(SUM(CF15:CI15)-CJ15&gt;0,SUM(CF15:CI15)-CJ15,"")</f>
        <v/>
      </c>
      <c r="CW15" s="40" t="str">
        <f>IF(CS15="","",MAX(CS15,CV15))</f>
        <v/>
      </c>
      <c r="CX15" s="40" t="str">
        <f>IF(CM15&gt;0,CM15,"")</f>
        <v/>
      </c>
      <c r="CY15" s="40" t="str">
        <f>IF(CN15&gt;0,CN15,"")</f>
        <v/>
      </c>
      <c r="CZ15" s="40" t="str">
        <f>IF(SUM(CK15:CN15)-CO15&gt;0,SUM(CK15:CN15)-CO15,"")</f>
        <v/>
      </c>
      <c r="DA15" s="40" t="str">
        <f>IF(SUM(CW15,CZ15)&gt;0,SUM(CW15,CZ15),"")</f>
        <v/>
      </c>
      <c r="DB15" s="51">
        <f>IF(MAX(ED15,FL15,GT15,IB15,JJ15,KR15,LZ15,NH15,OP15,PX15,RF15,SN15,TV15,VD15,WWL15)-IF(N15="",0,N15)&gt;0.001,MAX(ED15,FL15,GT15,IB15,JJ15,KR15,LZ15,NH15,OP15,PX15,RF15,SN15,TV15,VD15,WL15)-IF(N15="",0,N15),"")</f>
        <v>25.199999999999996</v>
      </c>
      <c r="DC15" s="51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>
        <v>4.5</v>
      </c>
      <c r="LA15" s="17">
        <v>2.85</v>
      </c>
      <c r="LB15" s="17">
        <v>3.6</v>
      </c>
      <c r="LC15" s="17">
        <v>2.98</v>
      </c>
      <c r="LD15" s="17">
        <v>0</v>
      </c>
      <c r="LE15" s="17">
        <v>15.2</v>
      </c>
      <c r="LF15" s="17">
        <v>9</v>
      </c>
      <c r="LG15" s="17">
        <v>10.8</v>
      </c>
      <c r="LH15" s="17">
        <v>14.97</v>
      </c>
      <c r="LI15" s="17">
        <v>0</v>
      </c>
      <c r="LJ15" s="17">
        <v>1.4</v>
      </c>
      <c r="LK15" s="17">
        <v>1</v>
      </c>
      <c r="LL15" s="17">
        <v>1.5</v>
      </c>
      <c r="LM15" s="17">
        <v>1.58</v>
      </c>
      <c r="LN15" s="17">
        <v>0</v>
      </c>
      <c r="LO15" s="17"/>
      <c r="LP15" s="17"/>
      <c r="LQ15" s="17"/>
      <c r="LR15" s="17"/>
      <c r="LS15" s="17"/>
      <c r="LT15" s="40">
        <f>IF(LB15&gt;0,LB15,"")</f>
        <v>3.6</v>
      </c>
      <c r="LU15" s="40">
        <f>IF(LC15&gt;0,LC15,"")</f>
        <v>2.98</v>
      </c>
      <c r="LV15" s="40">
        <f>IF(SUM(KZ15:LC15)-LD15&gt;0,SUM(KZ15:LC15)-LD15,"")</f>
        <v>13.93</v>
      </c>
      <c r="LW15" s="40">
        <f>IF(LG15&gt;0,LG15,"")</f>
        <v>10.8</v>
      </c>
      <c r="LX15" s="40">
        <f>IF(LH15&gt;0,LH15,"")</f>
        <v>14.97</v>
      </c>
      <c r="LY15" s="40">
        <f>IF(SUM(LE15:LH15)-LI15&gt;0,SUM(LE15:LH15)-LI15,"")</f>
        <v>49.97</v>
      </c>
      <c r="LZ15" s="40">
        <f>IF(MAX(LV15,LY15)&gt;0,MAX(LV15,LY15),"")</f>
        <v>49.97</v>
      </c>
      <c r="MA15" s="40">
        <f>IF(LL15&gt;0,LL15,"")</f>
        <v>1.5</v>
      </c>
      <c r="MB15" s="40">
        <f>IF(LM15&gt;0,LM15,"")</f>
        <v>1.58</v>
      </c>
      <c r="MC15" s="40">
        <f>IF(SUM(LJ15:LM15)-LN15&gt;0,SUM(LJ15:LM15)-LN15,"")</f>
        <v>5.48</v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>
        <f>IF(SUM(LZ15,MC15,MF15)&gt;0,SUM(LZ15,MC15,MF15),"")</f>
        <v>55.45</v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>IF(SX15&gt;0,SX15,"")</f>
        <v/>
      </c>
      <c r="TQ15" s="40" t="str">
        <f>IF(SY15&gt;0,SY15,"")</f>
        <v/>
      </c>
      <c r="TR15" s="40" t="str">
        <f>IF(SUM(SV15:SY15)-SZ15&gt;0,SUM(SV15:SY15)-SZ15,"")</f>
        <v/>
      </c>
      <c r="TS15" s="40" t="str">
        <f>IF(TC15&gt;0,TC15,"")</f>
        <v/>
      </c>
      <c r="TT15" s="40" t="str">
        <f>IF(TD15&gt;0,TD15,"")</f>
        <v/>
      </c>
      <c r="TU15" s="40" t="str">
        <f>IF(SUM(TA15:TD15)-TE15&gt;0,SUM(TA15:TD15)-TE15,"")</f>
        <v/>
      </c>
      <c r="TV15" s="40" t="str">
        <f>IF(MAX(TR15,TU15)&gt;0,MAX(TR15,TU15),"")</f>
        <v/>
      </c>
      <c r="TW15" s="40" t="str">
        <f>IF(TH15&gt;0,TH15,"")</f>
        <v/>
      </c>
      <c r="TX15" s="40" t="str">
        <f>IF(TI15&gt;0,TI15,"")</f>
        <v/>
      </c>
      <c r="TY15" s="40" t="str">
        <f>IF(SUM(TF15:TI15)-TJ15&gt;0,SUM(TF15:TI15)-TJ15,"")</f>
        <v/>
      </c>
      <c r="TZ15" s="40" t="str">
        <f>IF(TM15&gt;0,TM15,"")</f>
        <v/>
      </c>
      <c r="UA15" s="40" t="str">
        <f>IF(TN15&gt;0,TN15,"")</f>
        <v/>
      </c>
      <c r="UB15" s="40" t="str">
        <f>IF(SUM(TK15:TN15)-TO15&gt;0,SUM(TK15:TN15)-TO15,"")</f>
        <v/>
      </c>
      <c r="UC15" s="40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>IF(VN15&gt;0,VN15,"")</f>
        <v/>
      </c>
      <c r="WG15" s="40" t="str">
        <f>IF(VO15&gt;0,VO15,"")</f>
        <v/>
      </c>
      <c r="WH15" s="40" t="str">
        <f>IF(SUM(VL15:VO15)-VP15&gt;0,SUM(VL15:VO15)-VP15,"")</f>
        <v/>
      </c>
      <c r="WI15" s="40" t="str">
        <f>IF(VS15&gt;0,VS15,"")</f>
        <v/>
      </c>
      <c r="WJ15" s="40" t="str">
        <f>IF(VT15&gt;0,VT15,"")</f>
        <v/>
      </c>
      <c r="WK15" s="40" t="str">
        <f>IF(SUM(VQ15:VT15)-VU15&gt;0,SUM(VQ15:VT15)-VU15,"")</f>
        <v/>
      </c>
      <c r="WL15" s="40" t="str">
        <f>IF(MAX(WH15,WK15)&gt;0,MAX(WH15,WK15),"")</f>
        <v/>
      </c>
      <c r="WM15" s="40" t="str">
        <f>IF(VX15&gt;0,VX15,"")</f>
        <v/>
      </c>
      <c r="WN15" s="40" t="str">
        <f>IF(VY15&gt;0,VY15,"")</f>
        <v/>
      </c>
      <c r="WO15" s="40" t="str">
        <f>IF(SUM(VV15:VY15)-VZ15&gt;0,SUM(VV15:VY15)-VZ15,"")</f>
        <v/>
      </c>
      <c r="WP15" s="40" t="str">
        <f>IF(WC15&gt;0,WC15,"")</f>
        <v/>
      </c>
      <c r="WQ15" s="40" t="str">
        <f>IF(WD15&gt;0,WD15,"")</f>
        <v/>
      </c>
      <c r="WR15" s="40" t="str">
        <f>IF(SUM(WA15:WD15)-WE15&gt;0,SUM(WA15:WD15)-WE15,"")</f>
        <v/>
      </c>
      <c r="WS15" s="40" t="str">
        <f>IF(SUM(WL15,WO15,WR15)&gt;0,SUM(WL15,WO15,WR15),"")</f>
        <v/>
      </c>
      <c r="WT15" s="26">
        <f>IF($CP15="P",CA15,(CA15+AZ15)/2)</f>
        <v>7.55</v>
      </c>
      <c r="WU15" s="26">
        <f>IF($CP15="P",CB15,(CB15+BA15)/2)</f>
        <v>4.55</v>
      </c>
      <c r="WV15" s="26">
        <f>IF($CP15="P",CC15,(CC15+BB15)/2)</f>
        <v>4.6500000000000004</v>
      </c>
      <c r="WW15" s="26">
        <f>IF($CP15="P",CD15,(CD15+BC15)/2)</f>
        <v>6.9550000000000001</v>
      </c>
      <c r="WX15" s="26">
        <f>IF($CP15="P",CE15,(CE15+BD15)/2)</f>
        <v>0.95</v>
      </c>
      <c r="WY15" s="26">
        <f>IF($CP15="P",CF15,(CF15+BE15)/2)</f>
        <v>7.85</v>
      </c>
      <c r="WZ15" s="26">
        <f>IF($CP15="P",CG15,(CG15+BF15)/2)</f>
        <v>4.6500000000000004</v>
      </c>
      <c r="XA15" s="26">
        <f>IF($CP15="P",CH15,(CH15+BG15)/2)</f>
        <v>5</v>
      </c>
      <c r="XB15" s="26">
        <f>IF($CP15="P",CI15,(CI15+BH15)/2)</f>
        <v>7.43</v>
      </c>
      <c r="XC15" s="26">
        <f>IF($CP15="P",CJ15,(CJ15+BI15)/2)</f>
        <v>0.6</v>
      </c>
      <c r="XD15" s="26">
        <f>IF($CP15="P",CK15,(CK15+BJ15)/2)</f>
        <v>7.2</v>
      </c>
      <c r="XE15" s="26">
        <f>IF($CP15="P",CL15,(CL15+BK15)/2)</f>
        <v>4.55</v>
      </c>
      <c r="XF15" s="26">
        <f>IF($CP15="P",CM15,(CM15+BL15)/2)</f>
        <v>5.7</v>
      </c>
      <c r="XG15" s="26">
        <f>IF($CP15="P",CN15,(CN15+BM15)/2)</f>
        <v>7.2</v>
      </c>
      <c r="XH15" s="26">
        <f>IF($CP15="P",CO15,(CO15+BN15)/2)</f>
        <v>0</v>
      </c>
      <c r="XI15" s="28" t="s">
        <v>53</v>
      </c>
      <c r="XJ15" s="11">
        <f>IF(WV15&gt;0,WV15,"")</f>
        <v>4.6500000000000004</v>
      </c>
      <c r="XK15" s="11">
        <f>IF(WW15&gt;0,WW15,"")</f>
        <v>6.9550000000000001</v>
      </c>
      <c r="XL15" s="11">
        <f>IF(SUM(WT15:WW15)-WX15&gt;0,SUM(WT15:WW15)-WX15,"")</f>
        <v>22.754999999999999</v>
      </c>
      <c r="XM15" s="11">
        <f>IF(XA15&gt;0,XA15,"")</f>
        <v>5</v>
      </c>
      <c r="XN15" s="11">
        <f>IF(XB15&gt;0,XB15,"")</f>
        <v>7.43</v>
      </c>
      <c r="XO15" s="11">
        <f>IF(SUM(WY15:XB15)-XC15&gt;0,SUM(WY15:XB15)-XC15,"")</f>
        <v>24.33</v>
      </c>
      <c r="XP15" s="11">
        <f>IF(MAX(XL15,XO15)&gt;0,MAX(XL15,XO15),"")</f>
        <v>24.33</v>
      </c>
      <c r="XQ15" s="11">
        <f>IF(XF15&gt;0,XF15,"")</f>
        <v>5.7</v>
      </c>
      <c r="XR15" s="11">
        <f>IF(XG15&gt;0,XG15,"")</f>
        <v>7.2</v>
      </c>
      <c r="XS15" s="11">
        <f>IF(SUM(XD15:XG15)-XH15&gt;0,SUM(XD15:XG15)-XH15,"")</f>
        <v>24.65</v>
      </c>
      <c r="XT15" s="11">
        <f>IF(SUM(XP15,XS15)&gt;0,SUM(XP15,XS15),"")</f>
        <v>48.98</v>
      </c>
    </row>
    <row r="16" spans="1:644" x14ac:dyDescent="0.2">
      <c r="A16" s="4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>12</v>
      </c>
      <c r="B16" s="5" t="s">
        <v>187</v>
      </c>
      <c r="C16" s="4" t="s">
        <v>6</v>
      </c>
      <c r="D16" s="4">
        <v>2007</v>
      </c>
      <c r="E16" s="9">
        <f>SUM(J16:V16)+SUM(J16:T16)*0.0000001+SUM(J16)*0.0000000000001</f>
        <v>194.19501776350495</v>
      </c>
      <c r="F16" s="3" t="str">
        <f>IF(OR(AND(AO16&gt;=AY$20,AO16&lt;&gt;"",AQ16&gt;=AY$24,AQ16&lt;&gt;"",AN16=""),AND(AR16&gt;=AY$20,AR16&lt;&gt;"",AT16&gt;=AY$24,AT16&lt;&gt;"",AN16=""),AND(AV16&gt;=AY$20,AV16&lt;&gt;"",AX16&gt;=AY$24,AX16&lt;&gt;"",AN16=""),AND(BP16&gt;=BZ$20,BP16&lt;&gt;"",BR16&gt;=BZ$24,BR16&lt;&gt;"",BO16=""),AND(BS16&gt;=BZ$20,BS16&lt;&gt;"",BU16&gt;=BZ$24,BU16&lt;&gt;"",BO16=""),AND(BW16&gt;=BZ$20,BW16&lt;&gt;"",BY16&gt;=BZ$24,BY16&lt;&gt;"",BO16=""),AND(CQ16&gt;=DA$20,CQ16&lt;&gt;"",CS16&gt;=DA$24,CS16&lt;&gt;"",CP16=""),AND(CT16&gt;=DA$20,CT16&lt;&gt;"",CV16&gt;=DA$24,CV16&lt;&gt;"",CP16=""),AND(CX16&gt;=DA$20,CX16&lt;&gt;"",CZ16&gt;=DA$24,CZ16&lt;&gt;"",CP16=""),AND(DX16&gt;=EK$20,DX16&lt;&gt;"",DZ16&gt;=EK$24,DZ16&lt;&gt;""),AND(EA16&gt;=EK$20,EA16&lt;&gt;"",EC16&gt;=EK$24,EC16&lt;&gt;""),AND(EE16&gt;=EK$20,EE16&lt;&gt;"",EG16&gt;=EK$24,EG16&lt;&gt;""),AND(EH16&gt;=EK$20,EH16&lt;&gt;"",EJ16&gt;=EK$24,EJ16&lt;&gt;""),AND(FF16&gt;=FS$20,FF16&lt;&gt;"",FH16&gt;=FS$24,FH16&lt;&gt;""),AND(FI16&gt;=FS$20,FI16&lt;&gt;"",FK16&gt;=FS$24,FK16&lt;&gt;""),AND(FM16&gt;=FS$20,FM16&lt;&gt;"",FO16&gt;=FS$24,FO16&lt;&gt;""),AND(FP16&gt;=FS$20,FP16&lt;&gt;"",FR16&gt;=FS$24,FR16&lt;&gt;""),AND(GN16&gt;=HA$20,GN16&lt;&gt;"",GP16&gt;=HA$24,GP16&lt;&gt;""),AND(GQ16&gt;=HA$20,GQ16&lt;&gt;"",GS16&gt;=HA$24,GS16&lt;&gt;""),AND(GU16&gt;=HA$20,GU16&lt;&gt;"",GW16&gt;=HA$24,GW16&lt;&gt;""),AND(GX16&gt;=HA$20,GX16&lt;&gt;"",GZ16&gt;=HA$24,GZ16&lt;&gt;""),AND(HV16&gt;=II$20,HV16&lt;&gt;"",HX16&gt;=II$24,HX16&lt;&gt;""),AND(HY16&gt;=II$20,HY16&lt;&gt;"",IA16&gt;=II$24,IA16&lt;&gt;""),AND(IC16&gt;=II$20,IC16&lt;&gt;"",IE16&gt;=II$24,IE16&lt;&gt;""),AND(IF16&gt;=II$20,IF16&lt;&gt;"",IH16&gt;=II$24,IH16&lt;&gt;""),AND(JD16&gt;=JQ$20,JD16&lt;&gt;"",JF16&gt;=JQ$24,JF16&lt;&gt;""),AND(JG16&gt;=JQ$20,JG16&lt;&gt;"",JI16&gt;=JQ$24,JI16&lt;&gt;""),AND(JK16&gt;=JQ$20,JK16&lt;&gt;"",JM16&gt;=JQ$24,JM16&lt;&gt;""),AND(JN16&gt;=JQ$20,JN16&lt;&gt;"",JP16&gt;=JQ$24,JP16&lt;&gt;""),AND(KL16&gt;=KY$20,KL16&lt;&gt;"",KN16&gt;=KY$24,KN16&lt;&gt;""),AND(KO16&gt;=KY$20,KO16&lt;&gt;"",KQ16&gt;=KY$24,KQ16&lt;&gt;""),AND(KS16&gt;=KY$20,KS16&lt;&gt;"",KU16&gt;=KY$24,KU16&lt;&gt;""),AND(KV16&gt;=KY$20,KV16&lt;&gt;"",KX16&gt;=KY$24,KX16&lt;&gt;""),AND(LT16&gt;=MG$20,LT16&lt;&gt;"",LV16&gt;=MG$24,LV16&lt;&gt;""),AND(LW16&gt;=MG$20,LW16&lt;&gt;"",LY16&gt;=MG$24,LY16&lt;&gt;""),AND(MA16&gt;=MG$20,MA16&lt;&gt;"",MC16&gt;=MG$24,MC16&lt;&gt;""),AND(MD16&gt;=MG$20,MD16&lt;&gt;"",MF16&gt;=MG$24,MF16&lt;&gt;""),AND(NB16&gt;=NO$20,NB16&lt;&gt;"",ND16&gt;=NO$24,ND16&lt;&gt;""),AND(NE16&gt;=NO$20,NE16&lt;&gt;"",NG16&gt;=NO$24,NG16&lt;&gt;""),AND(NI16&gt;=NO$20,NI16&lt;&gt;"",NK16&gt;=NO$24,NK16&lt;&gt;""),AND(NL16&gt;=NO$20,NL16&lt;&gt;"",NN16&gt;=NO$24,NN16&lt;&gt;""),AND(OJ16&gt;=OW$20,OJ16&lt;&gt;"",OL16&gt;=OW$24,OL16&lt;&gt;""),AND(OM16&gt;=OW$20,OM16&lt;&gt;"",OO16&gt;=OW$24,OO16&lt;&gt;""),AND(OQ16&gt;=OW$20,OQ16&lt;&gt;"",OS16&gt;=OW$24,OS16&lt;&gt;""),AND(OT16&gt;=OW$20,OT16&lt;&gt;"",OV16&gt;=OW$24,OV16&lt;&gt;""),AND(PR16&gt;=QE$20,PR16&lt;&gt;"",PT16&gt;=QE$24,PT16&lt;&gt;""),AND(PU16&gt;=QE$20,PU16&lt;&gt;"",PW16&gt;=QE$24,PW16&lt;&gt;""),AND(PY16&gt;=QE$20,PY16&lt;&gt;"",QA16&gt;=QE$24,QA16&lt;&gt;""),AND(QB16&gt;=QE$20,QB16&lt;&gt;"",QD16&gt;=QE$24,QD16&lt;&gt;""),AND(QZ16&gt;=RM$20,QZ16&lt;&gt;"",RB16&gt;=RM$24,RB16&lt;&gt;""),AND(RC16&gt;=RM$20,RC16&lt;&gt;"",RE16&gt;=RM$24,RE16&lt;&gt;""),AND(RG16&gt;=RM$20,RG16&lt;&gt;"",RI16&gt;=RM$24,RI16&lt;&gt;""),AND(RJ16&gt;=RM$20,RJ16&lt;&gt;"",RL16&gt;=RM$24,RL16&lt;&gt;""),AND(SH16&gt;=SU$20,SH16&lt;&gt;"",SJ16&gt;=SU$24,SJ16&lt;&gt;""),AND(SK16&gt;=SU$20,SK16&lt;&gt;"",SM16&gt;=SU$24,SM16&lt;&gt;""),AND(SO16&gt;=SU$20,SO16&lt;&gt;"",SQ16&gt;=SU$24,SQ16&lt;&gt;""),AND(SR16&gt;=SU$20,SR16&lt;&gt;"",ST16&gt;=SU$24,ST16&lt;&gt;""),AND(TP16&gt;=UC$20,TP16&lt;&gt;"",TR16&gt;=UC$24,TR16&lt;&gt;""),AND(TS16&gt;=UC$20,TS16&lt;&gt;"",TU16&gt;=UC$24,TU16&lt;&gt;""),AND(TW16&gt;=UC$20,TW16&lt;&gt;"",TY16&gt;=UC$24,TYY16&lt;&gt;""),AND(TZ16&gt;=UC$20,TZ16&lt;&gt;"",UB16&gt;=UC$24,UB16&lt;&gt;""),AND(UX16&gt;=VK$20,UX16&lt;&gt;"",UZ16&gt;=VK$24,UZ16&lt;&gt;""),AND(VA16&gt;=VK$20,VA16&lt;&gt;"",VC16&gt;=VK$24,VC16&lt;&gt;""),AND(VE16&gt;=VK$20,VE16&lt;&gt;"",VG16&gt;=VK$24,VG16&lt;&gt;""),AND(VH16&gt;=VK$20,VH16&lt;&gt;"",VJ16&gt;=VK$24,VJ16&lt;&gt;""),AND(WF16&gt;=WS$20,WF16&lt;&gt;"",WH16&gt;=WS$24,WH16&lt;&gt;""),AND(WI16&gt;=WS$20,WI16&lt;&gt;"",WK16&gt;=WS$24,WK16&lt;&gt;""),AND(WM16&gt;=WS$20,WM16&lt;&gt;"",WO16&gt;=WS$24,WO16&lt;&gt;""),AND(WP16&gt;=WS$20,WP16&lt;&gt;"",WR16&gt;=WS$24,WR16&lt;&gt;"")),"P","")</f>
        <v/>
      </c>
      <c r="G16" s="3" t="str">
        <f>IF(OR(AND(AQ16&gt;=AY$24,AQ16&lt;&gt;"",AN16=""),AND(AT16&gt;=AY$24,AT16&lt;&gt;"",AN16=""),AND(AX16&gt;=AY$24,AX16&lt;&gt;"",AN16=""),AND(BR16&gt;=BZ$24,BR16&lt;&gt;"",BO16=""),AND(BU16&gt;=BZ$24,BU16&lt;&gt;"",BO16=""),AND(BY16&gt;=BZ$24,BY16&lt;&gt;"",BO16=""),AND(CS16&gt;=DA$24,CS16&lt;&gt;"",CP16=""),AND(CV16&gt;=DA$24,CV16&lt;&gt;"",CP16=""),AND(CZ16&gt;=DA$24,CZ16&lt;&gt;"",CP16=""),AND(DZ16&gt;=EK$24,DZ16&lt;&gt;""),AND(EC16&gt;=EK$24,EC16&lt;&gt;""),AND(EG16&gt;=EK$24,EG16&lt;&gt;""),AND(EJ16&gt;=EK$24,EJ16&lt;&gt;""),AND(FH16&gt;=FS$24,FH16&lt;&gt;""),AND(FK16&gt;=FS$24,FK16&lt;&gt;""),AND(FO16&gt;=FS$24,FO16&lt;&gt;""),AND(FR16&gt;=FS$24,FR16&lt;&gt;""),AND(GP16&gt;=HA$24,GP16&lt;&gt;""),AND(GS16&gt;=HA$24,GS16&lt;&gt;""),AND(GW16&gt;=HA$24,GW16&lt;&gt;""),AND(GZ16&gt;=HA$24,GZ16&lt;&gt;""),AND(HX16&gt;=II$24,HX16&lt;&gt;""),AND(IA16&gt;=II$24,IA16&lt;&gt;""),AND(IE16&gt;=II$24,IE16&lt;&gt;""),AND(IH16&gt;=II$24,IH16&lt;&gt;""),AND(JF16&gt;=JQ$24,JF16&lt;&gt;""),AND(JI16&gt;=JQ$24,JI16&lt;&gt;""),AND(JM16&gt;=JQ$24,JM16&lt;&gt;""),AND(JP16&gt;=JQ$24,JP16&lt;&gt;""),AND(KN16&gt;=KY$24,KN16&lt;&gt;""),AND(KQ16&gt;=KY$24,KQ16&lt;&gt;""),AND(KU16&gt;=KY$24,KU16&lt;&gt;""),AND(KX16&gt;=KY$24,KX16&lt;&gt;""),AND(LV16&gt;=MG$24,LV16&lt;&gt;""),AND(LY16&gt;=MG$24,LY16&lt;&gt;""),AND(MC16&gt;=MG$24,MC16&lt;&gt;""),AND(MF16&gt;=MG$24,MF16&lt;&gt;""),AND(ND16&gt;=NO$24,ND16&lt;&gt;""),AND(NG16&gt;=NO$24,NG16&lt;&gt;""),AND(NK16&gt;=NO$24,NK16&lt;&gt;""),AND(NN16&gt;=NO$24,NN16&lt;&gt;""),AND(OL16&gt;=OW$24,OL16&lt;&gt;""),AND(OO16&gt;=OW$24,OO16&lt;&gt;""),AND(OS16&gt;=OW$24,OS16&lt;&gt;""),AND(OV16&gt;=OW$24,OV16&lt;&gt;""),AND(PT16&gt;=QE$24,PT16&lt;&gt;""),AND(PW16&gt;=QE$24,PW16&lt;&gt;""),AND(QA16&gt;=QE$24,QA16&lt;&gt;""),AND(QD16&gt;=QE$24,QD16&lt;&gt;""),AND(RB16&gt;=RM$24,RB16&lt;&gt;""),AND(RE16&gt;=RM$24,RE16&lt;&gt;""),AND(RI16&gt;=RM$24,RI16&lt;&gt;""),AND(RL16&gt;=RM$24,RL16&lt;&gt;""),AND(SJ16&gt;=SU$24,SJ16&lt;&gt;""),AND(SM16&gt;=SU$24,SM16&lt;&gt;""),AND(SQ16&gt;=SU$24,SQ16&lt;&gt;""),AND(ST16&gt;=SU$24,ST16&lt;&gt;""),AND(TR16&gt;=UC$24,TR16&lt;&gt;""),AND(TU16&gt;=UC$24,TU16&lt;&gt;""),AND(TY16&gt;=UC$24,TYY16&lt;&gt;""),AND(UB16&gt;=UC$24,UB16&lt;&gt;""),AND(UZ16&gt;=VK$24,UZ16&lt;&gt;""),AND(VC16&gt;=VK$24,VC16&lt;&gt;""),AND(VG16&gt;=VK$24,VG16&lt;&gt;""),AND(VJ16&gt;=VK$24,VJ16&lt;&gt;""),AND(WH16&gt;=WS$24,WH16&lt;&gt;""),AND(WK16&gt;=WS$24,WK16&lt;&gt;""),AND(WO16&gt;=WS$24,WO16&lt;&gt;""),AND(WR16&gt;=WS$24,WR16&lt;&gt;"")),"P","")</f>
        <v>P</v>
      </c>
      <c r="H16" s="36" t="str">
        <f>IF(AND(G16="P",F16=""),"No DD",IF(OR(AND(AO16&gt;=AY$23,AO16&lt;&gt;"",AQ16&gt;=AY$27,AQ16&lt;&gt;"",AN16=""),AND(AR16&gt;=AY$23,AR16&lt;&gt;"",AT16&gt;=AY$27,AT16&lt;&gt;"",AN16=""),AND(AV16&gt;=AY$23,AV16&lt;&gt;"",AX16&gt;=AY$27,AX16&lt;&gt;"",AN16=""),AND(BP16&gt;=BZ$23,BP16&lt;&gt;"",BR16&gt;=BZ$27,BR16&lt;&gt;"",BO16=""),AND(BS16&gt;=BZ$23,BS16&lt;&gt;"",BU16&gt;=BZ$27,BU16&lt;&gt;"",BO16=""),AND(BW16&gt;=BZ$23,BW16&lt;&gt;"",BY16&gt;=BZ$27,BY16&lt;&gt;"",BO16=""),AND(CQ16&gt;=DA$23,CQ16&lt;&gt;"",CS16&gt;=DA$27,CS16&lt;&gt;"",CP16=""),AND(CT16&gt;=DA$23,CT16&lt;&gt;"",CV16&gt;=DA$27,CV16&lt;&gt;"",CP16=""),AND(CX16&gt;=DA$23,CX16&lt;&gt;"",CZ16&gt;=DA$27,CZ16&lt;&gt;"",CP16=""),AND(DX16&gt;=EK$23,DX16&lt;&gt;"",DZ16&gt;=EK$27,DZ16&lt;&gt;""),AND(EA16&gt;=EK$23,EA16&lt;&gt;"",EC16&gt;=EK$27,EC16&lt;&gt;""),AND(EE16&gt;=EK$23,EE16&lt;&gt;"",EG16&gt;=EK$27,EG16&lt;&gt;""),AND(EH16&gt;=EK$23,EH16&lt;&gt;"",EJ16&gt;=EK$27,EJ16&lt;&gt;""),AND(FF16&gt;=FS$23,FF16&lt;&gt;"",FH16&gt;=FS$27,FH16&lt;&gt;""),AND(FI16&gt;=FS$23,FI16&lt;&gt;"",FK16&gt;=FS$27,FK16&lt;&gt;""),AND(FM16&gt;=FS$23,FM16&lt;&gt;"",FO16&gt;=FS$27,FO16&lt;&gt;""),AND(FP16&gt;=FS$23,FP16&lt;&gt;"",FR16&gt;=FS$27,FR16&lt;&gt;""),AND(GN16&gt;=HA$23,GN16&lt;&gt;"",GP16&gt;=HA$27,GP16&lt;&gt;""),AND(GQ16&gt;=HA$23,GQ16&lt;&gt;"",GS16&gt;=HA$27,GS16&lt;&gt;""),AND(GU16&gt;=HA$23,GU16&lt;&gt;"",GW16&gt;=HA$27,GW16&lt;&gt;""),AND(GX16&gt;=HA$23,GX16&lt;&gt;"",GZ16&gt;=HA$27,GZ16&lt;&gt;""),AND(HV16&gt;=II$23,HV16&lt;&gt;"",HX16&gt;=II$27,HX16&lt;&gt;""),AND(HY16&gt;=II$23,HY16&lt;&gt;"",IA16&gt;=II$27,IA16&lt;&gt;""),AND(IC16&gt;=II$23,IC16&lt;&gt;"",IE16&gt;=II$27,IE16&lt;&gt;""),AND(IF16&gt;=II$23,IF16&lt;&gt;"",IH16&gt;=II$27,IH16&lt;&gt;""),AND(JD16&gt;=JQ$23,JD16&lt;&gt;"",JF16&gt;=JQ$27,JF16&lt;&gt;""),AND(JG16&gt;=JQ$23,JG16&lt;&gt;"",JI16&gt;=JQ$27,JI16&lt;&gt;""),AND(JK16&gt;=JQ$23,JK16&lt;&gt;"",JM16&gt;=JQ$27,JM16&lt;&gt;""),AND(JN16&gt;=JQ$23,JN16&lt;&gt;"",JP16&gt;=JQ$27,JP16&lt;&gt;""),AND(KL16&gt;=KY$23,KL16&lt;&gt;"",KN16&gt;=KY$27,KN16&lt;&gt;""),AND(KO16&gt;=KY$23,KO16&lt;&gt;"",KQ16&gt;=KY$27,KQ16&lt;&gt;""),AND(KS16&gt;=KY$23,KS16&lt;&gt;"",KU16&gt;=KY$27,KU16&lt;&gt;""),AND(KV16&gt;=KY$23,KV16&lt;&gt;"",KX16&gt;=KY$27,KX16&lt;&gt;""),AND(LT16&gt;=MG$23,LT16&lt;&gt;"",LV16&gt;=MG$27,LV16&lt;&gt;""),AND(LW16&gt;=MG$23,LW16&lt;&gt;"",LY16&gt;=MG$27,LY16&lt;&gt;""),AND(MA16&gt;=MG$23,MA16&lt;&gt;"",MC16&gt;=MG$27,MC16&lt;&gt;""),AND(MD16&gt;=MG$23,MD16&lt;&gt;"",MF16&gt;=MG$27,MF16&lt;&gt;""),AND(NB16&gt;=NO$23,NB16&lt;&gt;"",ND16&gt;=NO$27,ND16&lt;&gt;""),AND(NE16&gt;=NO$23,NE16&lt;&gt;"",NG16&gt;=NO$27,NG16&lt;&gt;""),AND(NI16&gt;=NO$23,NI16&lt;&gt;"",NK16&gt;=NO$27,NK16&lt;&gt;""),AND(NL16&gt;=NO$23,NL16&lt;&gt;"",NN16&gt;=NO$27,NN16&lt;&gt;""),AND(OJ16&gt;=OW$23,OJ16&lt;&gt;"",OL16&gt;=OW$27,OL16&lt;&gt;""),AND(OM16&gt;=OW$23,OM16&lt;&gt;"",OO16&gt;=OW$27,OO16&lt;&gt;""),AND(OQ16&gt;=OW$23,OQ16&lt;&gt;"",OS16&gt;=OW$27,OS16&lt;&gt;""),AND(OT16&gt;=OW$23,OT16&lt;&gt;"",OV16&gt;=OW$27,OV16&lt;&gt;""),AND(PR16&gt;=QE$23,PR16&lt;&gt;"",PT16&gt;=QE$27,PT16&lt;&gt;""),AND(PU16&gt;=QE$23,PU16&lt;&gt;"",PW16&gt;=QE$27,PW16&lt;&gt;""),AND(PY16&gt;=QE$23,PY16&lt;&gt;"",QA16&gt;=QE$27,QA16&lt;&gt;""),AND(QB16&gt;=QE$23,QB16&lt;&gt;"",QD16&gt;=QE$27,QD16&lt;&gt;""),AND(QZ16&gt;=RM$23,QZ16&lt;&gt;"",RB16&gt;=RM$27,RB16&lt;&gt;""),AND(RC16&gt;=RM$23,RC16&lt;&gt;"",RE16&gt;=RM$27,RE16&lt;&gt;""),AND(RG16&gt;=RM$23,RG16&lt;&gt;"",RI16&gt;=RM$27,RI16&lt;&gt;""),AND(RJ16&gt;=RM$23,RJ16&lt;&gt;"",RL16&gt;=RM$27,RL16&lt;&gt;""),AND(SH16&gt;=SU$23,SH16&lt;&gt;"",SJ16&gt;=SU$27,SJ16&lt;&gt;""),AND(SK16&gt;=SU$23,SK16&lt;&gt;"",SM16&gt;=SU$27,SM16&lt;&gt;""),AND(SO16&gt;=SU$23,SO16&lt;&gt;"",SQ16&gt;=SU$27,SQ16&lt;&gt;""),AND(SR16&gt;=SU$23,SR16&lt;&gt;"",ST16&gt;=SU$27,ST16&lt;&gt;""),AND(TP16&gt;=UC$23,TP16&lt;&gt;"",TR16&gt;=UC$27,TR16&lt;&gt;""),AND(TS16&gt;=UC$23,TS16&lt;&gt;"",TU16&gt;=UC$27,TU16&lt;&gt;""),AND(TW16&gt;=UC$23,TW16&lt;&gt;"",TY16&gt;=UC$347,TYY16&lt;&gt;""),AND(TZ16&gt;=UC$23,TZ16&lt;&gt;"",UB16&gt;=UC$27,UB16&lt;&gt;""),AND(UX16&gt;=VK$23,UX16&lt;&gt;"",UZ16&gt;=VK$27,UZ16&lt;&gt;""),AND(VA16&gt;=VK$23,VA16&lt;&gt;"",VC16&gt;=VK$27,VC16&lt;&gt;""),AND(VE16&gt;=VK$23,VE16&lt;&gt;"",VG16&gt;=VK$27,VG16&lt;&gt;""),AND(VH16&gt;=VK$23,VH16&lt;&gt;"",VJ16&gt;=VK$27,VJ16&lt;&gt;""),AND(WF16&gt;=WS$23,WF16&lt;&gt;"",WH16&gt;=WS$27,WH16&lt;&gt;""),AND(WI16&gt;=WS$23,WI16&lt;&gt;"",WK16&gt;=WS$27,WK16&lt;&gt;""),AND(WM16&gt;=WS$23,WM16&lt;&gt;"",WO16&gt;=WS$27,WO16&lt;&gt;""),AND(WP16&gt;=WS$23,WP16&lt;&gt;"",WR16&gt;=WS$27,WR16&lt;&gt;"")),"Merit",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,AND(TP16&gt;=UC$22,TP16&lt;&gt;"",TR16&gt;=UC$26,TR16&lt;&gt;""),AND(TS16&gt;=UC$22,TS16&lt;&gt;"",TU16&gt;=UC$26,TU16&lt;&gt;""),AND(TW16&gt;=UC$22,TW16&lt;&gt;"",TY16&gt;=UC$26,TYY16&lt;&gt;""),AND(TZ16&gt;=UC$22,TZ16&lt;&gt;"",UB16&gt;=UC$26,UB16&lt;&gt;""),AND(UX16&gt;=VK$22,UX16&lt;&gt;"",UZ16&gt;=VK$26,UZ16&lt;&gt;""),AND(VA16&gt;=VK$22,VA16&lt;&gt;"",VC16&gt;=VK$26,VC16&lt;&gt;""),AND(VE16&gt;=VK$22,VE16&lt;&gt;"",VG16&gt;=VK$26,VG16&lt;&gt;""),AND(VH16&gt;=VK$22,VH16&lt;&gt;"",VJ16&gt;=VK$26,VJ16&lt;&gt;""),AND(WF16&gt;=WS$22,WF16&lt;&gt;"",WH16&gt;=WS$26,WH16&lt;&gt;""),AND(WI16&gt;=WS$22,WI16&lt;&gt;"",WK16&gt;=WS$26,WK16&lt;&gt;""),AND(WM16&gt;=WS$22,WM16&lt;&gt;"",WO16&gt;=WS$26,WO16&lt;&gt;""),AND(WP16&gt;=WS$22,WP16&lt;&gt;"",WR16&gt;=WS$26,WR16&lt;&gt;"")),"Excellence",IF(I16="P","Worlds Team",IF(F16="P","National Team","")))))</f>
        <v>No DD</v>
      </c>
      <c r="I16" s="3" t="str">
        <f>IF(OR(AND(AO16&gt;=AY$21,AO16&lt;&gt;"",AQ16&gt;=AY$25,AQ16&lt;&gt;"",AN16=""),AND(AR16&gt;=AY$21,AR16&lt;&gt;"",AT16&gt;=AY$25,AT16&lt;&gt;"",AN16=""),AND(AV16&gt;=AY$21,AV16&lt;&gt;"",AX16&gt;=AY$25,AX16&lt;&gt;"",AN16=""),AND(BP16&gt;=BZ$21,BP16&lt;&gt;"",BR16&gt;=BZ$25,BR16&lt;&gt;"",BO16=""),AND(BS16&gt;=BZ$21,BS16&lt;&gt;"",BU16&gt;=BZ$25,BU16&lt;&gt;"",BO16=""),AND(BW16&gt;=BZ$21,BW16&lt;&gt;"",BY16&gt;=BZ$25,BY16&lt;&gt;"",BO16=""),AND(CQ16&gt;=DA$21,CQ16&lt;&gt;"",CS16&gt;=DA$25,CS16&lt;&gt;"",CP16=""),AND(CT16&gt;=DA$21,CT16&lt;&gt;"",CV16&gt;=DA$25,CV16&lt;&gt;"",CP16=""),AND(CX16&gt;=DA$21,CX16&lt;&gt;"",CZ16&gt;=DA$25,CZ16&lt;&gt;"",CP16=""),AND(DX16&gt;=EK$21,DX16&lt;&gt;"",DZ16&gt;=EK$25,DZ16&lt;&gt;""),AND(EA16&gt;=EK$21,EA16&lt;&gt;"",EC16&gt;=EK$25,EC16&lt;&gt;""),AND(EE16&gt;=EK$21,EE16&lt;&gt;"",EG16&gt;=EK$25,EG16&lt;&gt;""),AND(EH16&gt;=EK$21,EH16&lt;&gt;"",EJ16&gt;=EK$25,EJ16&lt;&gt;""),AND(FF16&gt;=FS$21,FF16&lt;&gt;"",FH16&gt;=FS$25,FH16&lt;&gt;""),AND(FI16&gt;=FS$21,FI16&lt;&gt;"",FK16&gt;=FS$25,FK16&lt;&gt;""),AND(FM16&gt;=FS$21,FM16&lt;&gt;"",FO16&gt;=FS$25,FO16&lt;&gt;""),AND(FP16&gt;=FS$21,FP16&lt;&gt;"",FR16&gt;=FS$25,FR16&lt;&gt;""),AND(GN16&gt;=HA$21,GN16&lt;&gt;"",GP16&gt;=HA$25,GP16&lt;&gt;""),AND(GQ16&gt;=HA$21,GQ16&lt;&gt;"",GS16&gt;=HA$25,GS16&lt;&gt;""),AND(GU16&gt;=HA$21,GU16&lt;&gt;"",GW16&gt;=HA$25,GW16&lt;&gt;""),AND(GX16&gt;=HA$21,GX16&lt;&gt;"",GZ16&gt;=HA$25,GZ16&lt;&gt;""),AND(HV16&gt;=II$21,HV16&lt;&gt;"",HX16&gt;=II$25,HX16&lt;&gt;""),AND(HY16&gt;=II$21,HY16&lt;&gt;"",IA16&gt;=II$25,IA16&lt;&gt;""),AND(IC16&gt;=II$21,IC16&lt;&gt;"",IE16&gt;=II$25,IE16&lt;&gt;""),AND(IF16&gt;=II$21,IF16&lt;&gt;"",IH16&gt;=II$25,IH16&lt;&gt;""),AND(JD16&gt;=JQ$21,JD16&lt;&gt;"",JF16&gt;=JQ$25,JF16&lt;&gt;""),AND(JG16&gt;=JQ$21,JG16&lt;&gt;"",JI16&gt;=JQ$25,JI16&lt;&gt;""),AND(JK16&gt;=JQ$21,JK16&lt;&gt;"",JM16&gt;=JQ$25,JM16&lt;&gt;""),AND(JN16&gt;=JQ$21,JN16&lt;&gt;"",JP16&gt;=JQ$25,JP16&lt;&gt;""),AND(KL16&gt;=KY$21,KL16&lt;&gt;"",KN16&gt;=KY$25,KN16&lt;&gt;""),AND(KO16&gt;=KY$21,KO16&lt;&gt;"",KQ16&gt;=KY$25,KQ16&lt;&gt;""),AND(KS16&gt;=KY$21,KS16&lt;&gt;"",KU16&gt;=KY$25,KU16&lt;&gt;""),AND(KV16&gt;=KY$21,KV16&lt;&gt;"",KX16&gt;=KY$25,KX16&lt;&gt;""),AND(LT16&gt;=MG$21,LT16&lt;&gt;"",LV16&gt;=MG$25,LV16&lt;&gt;""),AND(LW16&gt;=MG$21,LW16&lt;&gt;"",LY16&gt;=MG$25,LY16&lt;&gt;""),AND(MA16&gt;=MG$21,MA16&lt;&gt;"",MC16&gt;=MG$25,MC16&lt;&gt;""),AND(MD16&gt;=MG$21,MD16&lt;&gt;"",MF16&gt;=MG$25,MF16&lt;&gt;""),AND(NB16&gt;=NO$21,NB16&lt;&gt;"",ND16&gt;=NO$25,ND16&lt;&gt;""),AND(NE16&gt;=NO$21,NE16&lt;&gt;"",NG16&gt;=NO$25,NG16&lt;&gt;""),AND(NI16&gt;=NO$21,NI16&lt;&gt;"",NK16&gt;=NO$25,NK16&lt;&gt;""),AND(NL16&gt;=NO$21,NL16&lt;&gt;"",NN16&gt;=NO$25,NN16&lt;&gt;""),AND(OJ16&gt;=OW$21,OJ16&lt;&gt;"",OL16&gt;=OW$25,OL16&lt;&gt;""),AND(OM16&gt;=OW$21,OM16&lt;&gt;"",OO16&gt;=OW$25,OO16&lt;&gt;""),AND(OQ16&gt;=OW$21,OQ16&lt;&gt;"",OS16&gt;=OW$25,OS16&lt;&gt;""),AND(OT16&gt;=OW$21,OT16&lt;&gt;"",OV16&gt;=OW$25,OV16&lt;&gt;""),AND(PR16&gt;=QE$21,PR16&lt;&gt;"",PT16&gt;=QE$25,PT16&lt;&gt;""),AND(PU16&gt;=QE$21,PU16&lt;&gt;"",PW16&gt;=QE$25,PW16&lt;&gt;""),AND(PY16&gt;=QE$21,PY16&lt;&gt;"",QA16&gt;=QE$25,QA16&lt;&gt;""),AND(QB16&gt;=QE$21,QB16&lt;&gt;"",QD16&gt;=QE$25,QD16&lt;&gt;""),AND(QZ16&gt;=RM$21,QZ16&lt;&gt;"",RB16&gt;=RM$25,RB16&lt;&gt;""),AND(RC16&gt;=RM$21,RC16&lt;&gt;"",RE16&gt;=RM$25,RE16&lt;&gt;""),AND(RG16&gt;=RM$21,RG16&lt;&gt;"",RI16&gt;=RM$25,RI16&lt;&gt;""),AND(RJ16&gt;=RM$21,RJ16&lt;&gt;"",RL16&gt;=RM$25,RL16&lt;&gt;""),AND(SH16&gt;=SU$21,SH16&lt;&gt;"",SJ16&gt;=SU$25,SJ16&lt;&gt;""),AND(SK16&gt;=SU$21,SK16&lt;&gt;"",SM16&gt;=SU$25,SM16&lt;&gt;""),AND(SO16&gt;=SU$21,SO16&lt;&gt;"",SQ16&gt;=SU$25,SQ16&lt;&gt;""),AND(SR16&gt;=SU$21,SR16&lt;&gt;"",ST16&gt;=SU$25,ST16&lt;&gt;""),AND(TP16&gt;=UC$21,TP16&lt;&gt;"",TR16&gt;=UC$25,TR16&lt;&gt;""),AND(TS16&gt;=UC$21,TS16&lt;&gt;"",TU16&gt;=UC$25,TU16&lt;&gt;""),AND(TW16&gt;=UC$21,TW16&lt;&gt;"",TY16&gt;=UC$25,TYY16&lt;&gt;""),AND(TZ16&gt;=UC$21,TZ16&lt;&gt;"",UB16&gt;=UC$25,UB16&lt;&gt;""),AND(UX16&gt;=VK$21,UX16&lt;&gt;"",UZ16&gt;=VK$25,UZ16&lt;&gt;""),AND(VA16&gt;=VK$21,VA16&lt;&gt;"",VC16&gt;=VK$25,VC16&lt;&gt;""),AND(VE16&gt;=VK$21,VE16&lt;&gt;"",VG16&gt;=VK$25,VG16&lt;&gt;""),AND(VH16&gt;=VK$21,VH16&lt;&gt;"",VJ16&gt;=VK$25,VJ16&lt;&gt;""),AND(WF16&gt;=WS$21,WF16&lt;&gt;"",WH16&gt;=WS$25,WH16&lt;&gt;""),AND(WI16&gt;=WS$21,WI16&lt;&gt;"",WK16&gt;=WS$25,WK16&lt;&gt;""),AND(WM16&gt;=WS$21,WM16&lt;&gt;"",WO16&gt;=WS$25,WO16&lt;&gt;""),AND(WP16&gt;=WS$21,WP16&lt;&gt;"",WR16&gt;=WS$25,WR16&lt;&gt;"")),"P","")</f>
        <v/>
      </c>
      <c r="J16" s="8">
        <f>IF(COUNT(AQ16,AT16,BR16,BU16,CS16,CV16)&gt;0,LARGE((AQ16,AT16,BR16,BU16,CS16,CV16),1),0)</f>
        <v>49.53</v>
      </c>
      <c r="K16" s="8" t="str">
        <f>IF(J16="","",IF(OR(J16=CS16,J16=CV16),$CA$1,IF(OR(J16=BR16,J16=BU16),$AZ$1,IF(OR(J16=AQ16,J16=AT16),$Y$1,""))))</f>
        <v>2024 Nationals</v>
      </c>
      <c r="L16" s="8">
        <f>IF(COUNT(AQ16,AT16,BR16,BU16,CS16,CV16)&gt;1,LARGE((AQ16,AT16,BR16,BU16,CS16,CV16),2),0)</f>
        <v>34.754999999999995</v>
      </c>
      <c r="M16" s="8" t="str">
        <f>IF(L16="","",IF(OR(L16=CS16,L16=CV16),$CA$1,IF(OR(L16=BR16,L16=BU16),$AZ$1,IF(OR(L16=AQ16,L16=AT16),$Y$1,""))))</f>
        <v>2024 3rd Domestic Trial</v>
      </c>
      <c r="N16" s="8">
        <f>IF(COUNT(AQ16,AT16,BR16,BU16,CS16,CV16)&gt;2,LARGE((AQ16,AT16,BR16,BU16,CS16,CV16),3),0)</f>
        <v>32.82</v>
      </c>
      <c r="O16" s="8" t="str">
        <f>IF(N16="","",IF(OR(N16=CS16,N16=CV16),$CA$1,IF(OR(N16=BR16,N16=BU16),$AZ$1,IF(OR(N16=AQ16,N16=AT16),$Y$1,""))))</f>
        <v>2024 Elite Canada</v>
      </c>
      <c r="P16" s="8">
        <f>IF(MAX(AX16,BY16,CZ16)&gt;0,MAX(AX16,BY16,CZ16),0)</f>
        <v>48.930000000000007</v>
      </c>
      <c r="Q16" s="8" t="str">
        <f>IF(P16="","",IF(P16=CZ16,$CA$1,IF(P16=BY16,$AZ$1,IF(P16=AX16,$Y$1,""))))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11.6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2024 Nationals</v>
      </c>
      <c r="T16" s="8">
        <f>IF(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,IF(TP16&gt;=$UC$20,TQ16,0),IF(TS16&gt;=$UC$20,TT16,0),IF(TW16&gt;=$UC$20,TX16,0),IF(TZ16&gt;=$UC$20,UA16,0),IF(UX16&gt;=$VK$20,UY16,0),IF(VA16&gt;=$VK$20,VB16,0),IF(VE16&gt;=$VK$20,VF16,0),IF(VH16&gt;=$VK$20,VI16,0),IF(WF16&gt;=$WS$20,WG16,0),IF(WI16&gt;=$WS$20,WJ16,0),IF(WM16&gt;=$WS$20,WN16,0),IF(WP16&gt;=$WS$20,WQ16,0))&gt;0,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,IF(TP16&gt;=$UC$20,TQ16,0),IF(TS16&gt;=$UC$20,TT16,0),IF(TW16&gt;=$UC$20,TX16,0),IF(TZ16&gt;=$UC$20,UA16,0),IF(UX16&gt;=$VK$20,UY16,0),IF(VA16&gt;=$VK$20,VB16,0),IF(VE16&gt;=$VK$20,VF16,0),IF(VH16&gt;=$VK$20,VI16,0),IF(WF16&gt;=$WS$20,WG16,0),IF(WI16&gt;=$WS$20,WJ16,0),IF(WM16&gt;=$WS$20,WN16,0),IF(WP16&gt;=$WS$20,WQ16,0)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>
        <f>IF(MAX(DB16,DC16)&gt;0,MAX(DB16,DC16),"")</f>
        <v>16.559999999999995</v>
      </c>
      <c r="W16" s="11" t="str">
        <f>IF(V16="","",IF(V16=DB16,"("&amp;DB$2&amp;")",IF(V16=DC16,"("&amp;DC$2&amp;")")))</f>
        <v>(Prelim)</v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P16="",0,P16)=WO16,$VL$1,IF(V16+IF(P16="",0,P16)=VG16,$UD$1,IF(V16+IF(P16="",0,P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WR16,$VL$1,IF(V16+IF(P16="",0,P16)=VJ16,$UD$1,IF(V16+IF(P16="",0,P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>2024 Coimbra Gym Fest (July 7)</v>
      </c>
      <c r="Y16" s="22">
        <v>6.1</v>
      </c>
      <c r="Z16" s="22">
        <v>3.6</v>
      </c>
      <c r="AA16" s="22">
        <v>4.5999999999999996</v>
      </c>
      <c r="AB16" s="22">
        <v>5.68</v>
      </c>
      <c r="AC16" s="22">
        <v>0</v>
      </c>
      <c r="AD16" s="22">
        <v>9.8000000000000007</v>
      </c>
      <c r="AE16" s="22">
        <v>6.5</v>
      </c>
      <c r="AF16" s="22">
        <v>7</v>
      </c>
      <c r="AG16" s="22">
        <v>9.52</v>
      </c>
      <c r="AH16" s="22">
        <v>0</v>
      </c>
      <c r="AI16" s="22"/>
      <c r="AJ16" s="22"/>
      <c r="AK16" s="22"/>
      <c r="AL16" s="22"/>
      <c r="AM16" s="22"/>
      <c r="AN16" s="27"/>
      <c r="AO16" s="38">
        <f>IF(AA16&gt;0,AA16,"")</f>
        <v>4.5999999999999996</v>
      </c>
      <c r="AP16" s="38">
        <f>IF(AB16&gt;0,AB16,"")</f>
        <v>5.68</v>
      </c>
      <c r="AQ16" s="40">
        <f>IF(SUM(Y16:AB16)-AC16&gt;0,SUM(Y16:AB16)-AC16,"")</f>
        <v>19.979999999999997</v>
      </c>
      <c r="AR16" s="40">
        <f>IF(AF16&gt;0,AF16,"")</f>
        <v>7</v>
      </c>
      <c r="AS16" s="40">
        <f>IF(AG16&gt;0,AG16,"")</f>
        <v>9.52</v>
      </c>
      <c r="AT16" s="40">
        <f>IF(SUM(AD16:AG16)-AH16&gt;0,SUM(AD16:AG16)-AH16,"")</f>
        <v>32.82</v>
      </c>
      <c r="AU16" s="40">
        <f>IF(AQ16="","",MAX(AQ16,AT16))</f>
        <v>32.82</v>
      </c>
      <c r="AV16" s="40" t="str">
        <f>IF(AK16&gt;0,AK16,"")</f>
        <v/>
      </c>
      <c r="AW16" s="40" t="str">
        <f>IF(AL16&gt;0,AL16,"")</f>
        <v/>
      </c>
      <c r="AX16" s="40" t="str">
        <f>IF(SUM(AI16:AL16)-AM16&gt;0,SUM(AI16:AL16)-AM16,"")</f>
        <v/>
      </c>
      <c r="AY16" s="40">
        <f>IF(SUM(AU16,AX16)&gt;0,SUM(AU16,AX16),"")</f>
        <v>32.82</v>
      </c>
      <c r="AZ16" s="26">
        <v>15.7</v>
      </c>
      <c r="BA16" s="26">
        <v>8.6999999999999993</v>
      </c>
      <c r="BB16" s="26">
        <v>11.4</v>
      </c>
      <c r="BC16" s="26">
        <v>13.73</v>
      </c>
      <c r="BD16" s="26">
        <v>0</v>
      </c>
      <c r="BE16" s="26">
        <v>9.4</v>
      </c>
      <c r="BF16" s="26">
        <v>5.5</v>
      </c>
      <c r="BG16" s="26">
        <v>7.1</v>
      </c>
      <c r="BH16" s="26">
        <v>8.33</v>
      </c>
      <c r="BI16" s="26">
        <v>0</v>
      </c>
      <c r="BJ16" s="26">
        <v>14.8</v>
      </c>
      <c r="BK16" s="26">
        <v>8.8000000000000007</v>
      </c>
      <c r="BL16" s="26">
        <v>11.6</v>
      </c>
      <c r="BM16" s="26">
        <v>13.73</v>
      </c>
      <c r="BN16" s="26">
        <v>0</v>
      </c>
      <c r="BO16" s="28"/>
      <c r="BP16" s="39">
        <f>IF(BB16&gt;0,BB16,"")</f>
        <v>11.4</v>
      </c>
      <c r="BQ16" s="39">
        <f>IF(BC16&gt;0,BC16,"")</f>
        <v>13.73</v>
      </c>
      <c r="BR16" s="11">
        <f>IF(SUM(AZ16:BC16)-BD16&gt;0,SUM(AZ16:BC16)-BD16,"")</f>
        <v>49.53</v>
      </c>
      <c r="BS16" s="11">
        <f>IF(BG16&gt;0,BG16,"")</f>
        <v>7.1</v>
      </c>
      <c r="BT16" s="11">
        <f>IF(BH16&gt;0,BH16,"")</f>
        <v>8.33</v>
      </c>
      <c r="BU16" s="11">
        <f>IF(SUM(BE16:BH16)-BI16&gt;0,SUM(BE16:BH16)-BI16,"")</f>
        <v>30.33</v>
      </c>
      <c r="BV16" s="11">
        <f>IF(BR16="","",MAX(BR16,BU16))</f>
        <v>49.53</v>
      </c>
      <c r="BW16" s="11">
        <f>IF(BL16&gt;0,BL16,"")</f>
        <v>11.6</v>
      </c>
      <c r="BX16" s="11">
        <f>IF(BM16&gt;0,BM16,"")</f>
        <v>13.73</v>
      </c>
      <c r="BY16" s="11">
        <f>IF(SUM(BJ16:BM16)-BN16&gt;0,SUM(BJ16:BM16)-BN16,"")</f>
        <v>48.930000000000007</v>
      </c>
      <c r="BZ16" s="11">
        <f>IF(SUM(BV16,BY16)&gt;0,SUM(BV16,BY16),"")</f>
        <v>98.460000000000008</v>
      </c>
      <c r="CA16" s="22">
        <v>10.899999999999999</v>
      </c>
      <c r="CB16" s="22">
        <v>6.1499999999999995</v>
      </c>
      <c r="CC16" s="22">
        <v>8</v>
      </c>
      <c r="CD16" s="22">
        <v>9.7050000000000001</v>
      </c>
      <c r="CE16" s="22">
        <v>0</v>
      </c>
      <c r="CF16" s="22">
        <v>9.6000000000000014</v>
      </c>
      <c r="CG16" s="22">
        <v>6</v>
      </c>
      <c r="CH16" s="22">
        <v>7.05</v>
      </c>
      <c r="CI16" s="22">
        <v>8.9250000000000007</v>
      </c>
      <c r="CJ16" s="22">
        <v>0</v>
      </c>
      <c r="CK16" s="22">
        <v>7.4</v>
      </c>
      <c r="CL16" s="22">
        <v>4.4000000000000004</v>
      </c>
      <c r="CM16" s="22">
        <v>5.8</v>
      </c>
      <c r="CN16" s="22">
        <v>6.8650000000000002</v>
      </c>
      <c r="CO16" s="22">
        <v>0</v>
      </c>
      <c r="CP16" s="27" t="s">
        <v>53</v>
      </c>
      <c r="CQ16" s="38">
        <f>IF(CC16&gt;0,CC16,"")</f>
        <v>8</v>
      </c>
      <c r="CR16" s="38">
        <f>IF(CD16&gt;0,CD16,"")</f>
        <v>9.7050000000000001</v>
      </c>
      <c r="CS16" s="40">
        <f>IF(SUM(CA16:CD16)-CE16&gt;0,SUM(CA16:CD16)-CE16,"")</f>
        <v>34.754999999999995</v>
      </c>
      <c r="CT16" s="40">
        <f>IF(CH16&gt;0,CH16,"")</f>
        <v>7.05</v>
      </c>
      <c r="CU16" s="40">
        <f>IF(CI16&gt;0,CI16,"")</f>
        <v>8.9250000000000007</v>
      </c>
      <c r="CV16" s="40">
        <f>IF(SUM(CF16:CI16)-CJ16&gt;0,SUM(CF16:CI16)-CJ16,"")</f>
        <v>31.575000000000003</v>
      </c>
      <c r="CW16" s="40">
        <f>IF(CS16="","",MAX(CS16,CV16))</f>
        <v>34.754999999999995</v>
      </c>
      <c r="CX16" s="40">
        <f>IF(CM16&gt;0,CM16,"")</f>
        <v>5.8</v>
      </c>
      <c r="CY16" s="40">
        <f>IF(CN16&gt;0,CN16,"")</f>
        <v>6.8650000000000002</v>
      </c>
      <c r="CZ16" s="40">
        <f>IF(SUM(CK16:CN16)-CO16&gt;0,SUM(CK16:CN16)-CO16,"")</f>
        <v>24.465000000000003</v>
      </c>
      <c r="DA16" s="40">
        <f>IF(SUM(CW16,CZ16)&gt;0,SUM(CW16,CZ16),"")</f>
        <v>59.22</v>
      </c>
      <c r="DB16" s="51">
        <f>IF(MAX(ED16,FL16,GT16,IB16,JJ16,KR16,LZ16,NH16,OP16,PX16,RF16,SN16,TV16,VD16,WWL16)-IF(N16="",0,N16)&gt;0.001,MAX(ED16,FL16,GT16,IB16,JJ16,KR16,LZ16,NH16,OP16,PX16,RF16,SN16,TV16,VD16,WL16)-IF(N16="",0,N16),"")</f>
        <v>16.559999999999995</v>
      </c>
      <c r="DC16" s="51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>
        <v>12.8</v>
      </c>
      <c r="LA16" s="17">
        <v>8.6</v>
      </c>
      <c r="LB16" s="17">
        <v>10.199999999999999</v>
      </c>
      <c r="LC16" s="17">
        <v>13.47</v>
      </c>
      <c r="LD16" s="17">
        <v>0</v>
      </c>
      <c r="LE16" s="17">
        <v>14.7</v>
      </c>
      <c r="LF16" s="17">
        <v>9.1</v>
      </c>
      <c r="LG16" s="17">
        <v>11.6</v>
      </c>
      <c r="LH16" s="17">
        <v>13.98</v>
      </c>
      <c r="LI16" s="17">
        <v>0</v>
      </c>
      <c r="LJ16" s="17">
        <v>14.7</v>
      </c>
      <c r="LK16" s="17">
        <v>8.4</v>
      </c>
      <c r="LL16" s="17">
        <v>11.4</v>
      </c>
      <c r="LM16" s="17">
        <v>13.84</v>
      </c>
      <c r="LN16" s="17">
        <v>0</v>
      </c>
      <c r="LO16" s="17">
        <v>13.7</v>
      </c>
      <c r="LP16" s="17">
        <v>8.3000000000000007</v>
      </c>
      <c r="LQ16" s="17">
        <v>10.199999999999999</v>
      </c>
      <c r="LR16" s="17">
        <v>13.68</v>
      </c>
      <c r="LS16" s="17">
        <v>0</v>
      </c>
      <c r="LT16" s="40">
        <f>IF(LB16&gt;0,LB16,"")</f>
        <v>10.199999999999999</v>
      </c>
      <c r="LU16" s="40">
        <f>IF(LC16&gt;0,LC16,"")</f>
        <v>13.47</v>
      </c>
      <c r="LV16" s="40">
        <f>IF(SUM(KZ16:LC16)-LD16&gt;0,SUM(KZ16:LC16)-LD16,"")</f>
        <v>45.07</v>
      </c>
      <c r="LW16" s="40">
        <f>IF(LG16&gt;0,LG16,"")</f>
        <v>11.6</v>
      </c>
      <c r="LX16" s="40">
        <f>IF(LH16&gt;0,LH16,"")</f>
        <v>13.98</v>
      </c>
      <c r="LY16" s="40">
        <f>IF(SUM(LE16:LH16)-LI16&gt;0,SUM(LE16:LH16)-LI16,"")</f>
        <v>49.379999999999995</v>
      </c>
      <c r="LZ16" s="40">
        <f>IF(MAX(LV16,LY16)&gt;0,MAX(LV16,LY16),"")</f>
        <v>49.379999999999995</v>
      </c>
      <c r="MA16" s="40">
        <f>IF(LL16&gt;0,LL16,"")</f>
        <v>11.4</v>
      </c>
      <c r="MB16" s="40">
        <f>IF(LM16&gt;0,LM16,"")</f>
        <v>13.84</v>
      </c>
      <c r="MC16" s="40">
        <f>IF(SUM(LJ16:LM16)-LN16&gt;0,SUM(LJ16:LM16)-LN16,"")</f>
        <v>48.34</v>
      </c>
      <c r="MD16" s="40">
        <f>IF(LQ16&gt;0,LQ16,"")</f>
        <v>10.199999999999999</v>
      </c>
      <c r="ME16" s="40">
        <f>IF(LR16&gt;0,LR16,"")</f>
        <v>13.68</v>
      </c>
      <c r="MF16" s="40">
        <f>IF(SUM(LO16:LR16)-LS16&gt;0,SUM(LO16:LR16)-LS16,"")</f>
        <v>45.88</v>
      </c>
      <c r="MG16" s="40">
        <f>IF(SUM(LZ16,MC16,MF16)&gt;0,SUM(LZ16,MC16,MF16),"")</f>
        <v>143.6</v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>IF(SX16&gt;0,SX16,"")</f>
        <v/>
      </c>
      <c r="TQ16" s="40" t="str">
        <f>IF(SY16&gt;0,SY16,"")</f>
        <v/>
      </c>
      <c r="TR16" s="40" t="str">
        <f>IF(SUM(SV16:SY16)-SZ16&gt;0,SUM(SV16:SY16)-SZ16,"")</f>
        <v/>
      </c>
      <c r="TS16" s="40" t="str">
        <f>IF(TC16&gt;0,TC16,"")</f>
        <v/>
      </c>
      <c r="TT16" s="40" t="str">
        <f>IF(TD16&gt;0,TD16,"")</f>
        <v/>
      </c>
      <c r="TU16" s="40" t="str">
        <f>IF(SUM(TA16:TD16)-TE16&gt;0,SUM(TA16:TD16)-TE16,"")</f>
        <v/>
      </c>
      <c r="TV16" s="40" t="str">
        <f>IF(MAX(TR16,TU16)&gt;0,MAX(TR16,TU16),"")</f>
        <v/>
      </c>
      <c r="TW16" s="40" t="str">
        <f>IF(TH16&gt;0,TH16,"")</f>
        <v/>
      </c>
      <c r="TX16" s="40" t="str">
        <f>IF(TI16&gt;0,TI16,"")</f>
        <v/>
      </c>
      <c r="TY16" s="40" t="str">
        <f>IF(SUM(TF16:TI16)-TJ16&gt;0,SUM(TF16:TI16)-TJ16,"")</f>
        <v/>
      </c>
      <c r="TZ16" s="40" t="str">
        <f>IF(TM16&gt;0,TM16,"")</f>
        <v/>
      </c>
      <c r="UA16" s="40" t="str">
        <f>IF(TN16&gt;0,TN16,"")</f>
        <v/>
      </c>
      <c r="UB16" s="40" t="str">
        <f>IF(SUM(TK16:TN16)-TO16&gt;0,SUM(TK16:TN16)-TO16,"")</f>
        <v/>
      </c>
      <c r="UC16" s="40" t="str">
        <f>IF(SUM(TV16,TY16,UB16)&gt;0,SUM(TV16,TY16,UB16),"")</f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>IF(UF16&gt;0,UF16,"")</f>
        <v/>
      </c>
      <c r="UY16" s="11" t="str">
        <f>IF(UG16&gt;0,UG16,"")</f>
        <v/>
      </c>
      <c r="UZ16" s="11" t="str">
        <f>IF(SUM(UD16:UG16)-UH16&gt;0,SUM(UD16:UG16)-UH16,"")</f>
        <v/>
      </c>
      <c r="VA16" s="11" t="str">
        <f>IF(UK16&gt;0,UK16,"")</f>
        <v/>
      </c>
      <c r="VB16" s="11" t="str">
        <f>IF(UL16&gt;0,UL16,"")</f>
        <v/>
      </c>
      <c r="VC16" s="11" t="str">
        <f>IF(SUM(UI16:UL16)-UM16&gt;0,SUM(UI16:UL16)-UM16,"")</f>
        <v/>
      </c>
      <c r="VD16" s="11" t="str">
        <f>IF(MAX(UZ16,VC16)&gt;0,MAX(UZ16,VC16),"")</f>
        <v/>
      </c>
      <c r="VE16" s="11" t="str">
        <f>IF(UP16&gt;0,UP16,"")</f>
        <v/>
      </c>
      <c r="VF16" s="11" t="str">
        <f>IF(UQ16&gt;0,UQ16,"")</f>
        <v/>
      </c>
      <c r="VG16" s="11" t="str">
        <f>IF(SUM(UN16:UQ16)-UR16&gt;0,SUM(UN16:UQ16)-UR16,"")</f>
        <v/>
      </c>
      <c r="VH16" s="11" t="str">
        <f>IF(UU16&gt;0,UU16,"")</f>
        <v/>
      </c>
      <c r="VI16" s="11" t="str">
        <f>IF(UV16&gt;0,UV16,"")</f>
        <v/>
      </c>
      <c r="VJ16" s="11" t="str">
        <f>IF(SUM(US16:UV16)-UW16&gt;0,SUM(US16:UV16)-UW16,"")</f>
        <v/>
      </c>
      <c r="VK16" s="11" t="str">
        <f>IF(SUM(VD16,VG16,VJ16)&gt;0,SUM(VD16,VG16,VJ16),"")</f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>IF(VN16&gt;0,VN16,"")</f>
        <v/>
      </c>
      <c r="WG16" s="40" t="str">
        <f>IF(VO16&gt;0,VO16,"")</f>
        <v/>
      </c>
      <c r="WH16" s="40" t="str">
        <f>IF(SUM(VL16:VO16)-VP16&gt;0,SUM(VL16:VO16)-VP16,"")</f>
        <v/>
      </c>
      <c r="WI16" s="40" t="str">
        <f>IF(VS16&gt;0,VS16,"")</f>
        <v/>
      </c>
      <c r="WJ16" s="40" t="str">
        <f>IF(VT16&gt;0,VT16,"")</f>
        <v/>
      </c>
      <c r="WK16" s="40" t="str">
        <f>IF(SUM(VQ16:VT16)-VU16&gt;0,SUM(VQ16:VT16)-VU16,"")</f>
        <v/>
      </c>
      <c r="WL16" s="40" t="str">
        <f>IF(MAX(WH16,WK16)&gt;0,MAX(WH16,WK16),"")</f>
        <v/>
      </c>
      <c r="WM16" s="40" t="str">
        <f>IF(VX16&gt;0,VX16,"")</f>
        <v/>
      </c>
      <c r="WN16" s="40" t="str">
        <f>IF(VY16&gt;0,VY16,"")</f>
        <v/>
      </c>
      <c r="WO16" s="40" t="str">
        <f>IF(SUM(VV16:VY16)-VZ16&gt;0,SUM(VV16:VY16)-VZ16,"")</f>
        <v/>
      </c>
      <c r="WP16" s="40" t="str">
        <f>IF(WC16&gt;0,WC16,"")</f>
        <v/>
      </c>
      <c r="WQ16" s="40" t="str">
        <f>IF(WD16&gt;0,WD16,"")</f>
        <v/>
      </c>
      <c r="WR16" s="40" t="str">
        <f>IF(SUM(WA16:WD16)-WE16&gt;0,SUM(WA16:WD16)-WE16,"")</f>
        <v/>
      </c>
      <c r="WS16" s="40" t="str">
        <f>IF(SUM(WL16,WO16,WR16)&gt;0,SUM(WL16,WO16,WR16),"")</f>
        <v/>
      </c>
      <c r="WT16" s="26">
        <f>IF($CP16="P",CA16,(CA16+AZ16)/2)</f>
        <v>10.899999999999999</v>
      </c>
      <c r="WU16" s="26">
        <f>IF($CP16="P",CB16,(CB16+BA16)/2)</f>
        <v>6.1499999999999995</v>
      </c>
      <c r="WV16" s="26">
        <f>IF($CP16="P",CC16,(CC16+BB16)/2)</f>
        <v>8</v>
      </c>
      <c r="WW16" s="26">
        <f>IF($CP16="P",CD16,(CD16+BC16)/2)</f>
        <v>9.7050000000000001</v>
      </c>
      <c r="WX16" s="26">
        <f>IF($CP16="P",CE16,(CE16+BD16)/2)</f>
        <v>0</v>
      </c>
      <c r="WY16" s="26">
        <f>IF($CP16="P",CF16,(CF16+BE16)/2)</f>
        <v>9.6000000000000014</v>
      </c>
      <c r="WZ16" s="26">
        <f>IF($CP16="P",CG16,(CG16+BF16)/2)</f>
        <v>6</v>
      </c>
      <c r="XA16" s="26">
        <f>IF($CP16="P",CH16,(CH16+BG16)/2)</f>
        <v>7.05</v>
      </c>
      <c r="XB16" s="26">
        <f>IF($CP16="P",CI16,(CI16+BH16)/2)</f>
        <v>8.9250000000000007</v>
      </c>
      <c r="XC16" s="26">
        <f>IF($CP16="P",CJ16,(CJ16+BI16)/2)</f>
        <v>0</v>
      </c>
      <c r="XD16" s="26">
        <f>IF($CP16="P",CK16,(CK16+BJ16)/2)</f>
        <v>7.4</v>
      </c>
      <c r="XE16" s="26">
        <f>IF($CP16="P",CL16,(CL16+BK16)/2)</f>
        <v>4.4000000000000004</v>
      </c>
      <c r="XF16" s="26">
        <f>IF($CP16="P",CM16,(CM16+BL16)/2)</f>
        <v>5.8</v>
      </c>
      <c r="XG16" s="26">
        <f>IF($CP16="P",CN16,(CN16+BM16)/2)</f>
        <v>6.8650000000000002</v>
      </c>
      <c r="XH16" s="26">
        <f>IF($CP16="P",CO16,(CO16+BN16)/2)</f>
        <v>0</v>
      </c>
      <c r="XI16" s="28" t="s">
        <v>53</v>
      </c>
      <c r="XJ16" s="11">
        <f>IF(WV16&gt;0,WV16,"")</f>
        <v>8</v>
      </c>
      <c r="XK16" s="11">
        <f>IF(WW16&gt;0,WW16,"")</f>
        <v>9.7050000000000001</v>
      </c>
      <c r="XL16" s="11">
        <f>IF(SUM(WT16:WW16)-WX16&gt;0,SUM(WT16:WW16)-WX16,"")</f>
        <v>34.754999999999995</v>
      </c>
      <c r="XM16" s="11">
        <f>IF(XA16&gt;0,XA16,"")</f>
        <v>7.05</v>
      </c>
      <c r="XN16" s="11">
        <f>IF(XB16&gt;0,XB16,"")</f>
        <v>8.9250000000000007</v>
      </c>
      <c r="XO16" s="11">
        <f>IF(SUM(WY16:XB16)-XC16&gt;0,SUM(WY16:XB16)-XC16,"")</f>
        <v>31.575000000000003</v>
      </c>
      <c r="XP16" s="11">
        <f>IF(MAX(XL16,XO16)&gt;0,MAX(XL16,XO16),"")</f>
        <v>34.754999999999995</v>
      </c>
      <c r="XQ16" s="11">
        <f>IF(XF16&gt;0,XF16,"")</f>
        <v>5.8</v>
      </c>
      <c r="XR16" s="11">
        <f>IF(XG16&gt;0,XG16,"")</f>
        <v>6.8650000000000002</v>
      </c>
      <c r="XS16" s="11">
        <f>IF(SUM(XD16:XG16)-XH16&gt;0,SUM(XD16:XG16)-XH16,"")</f>
        <v>24.465000000000003</v>
      </c>
      <c r="XT16" s="11">
        <f>IF(SUM(XP16,XS16)&gt;0,SUM(XP16,XS16),"")</f>
        <v>59.22</v>
      </c>
    </row>
    <row r="17" spans="1:644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139</v>
      </c>
      <c r="C17" s="4" t="s">
        <v>5</v>
      </c>
      <c r="D17" s="4">
        <v>2004</v>
      </c>
      <c r="E17" s="9">
        <f>SUM(J17:V17)+SUM(J17:T17)*0.0000001+SUM(J17)*0.0000000000001</f>
        <v>153.52001535200455</v>
      </c>
      <c r="F17" s="3" t="str">
        <f>IF(OR(AND(AO17&gt;=AY$20,AO17&lt;&gt;"",AQ17&gt;=AY$24,AQ17&lt;&gt;"",AN17=""),AND(AR17&gt;=AY$20,AR17&lt;&gt;"",AT17&gt;=AY$24,AT17&lt;&gt;"",AN17=""),AND(AV17&gt;=AY$20,AV17&lt;&gt;"",AX17&gt;=AY$24,AX17&lt;&gt;"",AN17=""),AND(BP17&gt;=BZ$20,BP17&lt;&gt;"",BR17&gt;=BZ$24,BR17&lt;&gt;"",BO17=""),AND(BS17&gt;=BZ$20,BS17&lt;&gt;"",BU17&gt;=BZ$24,BU17&lt;&gt;"",BO17=""),AND(BW17&gt;=BZ$20,BW17&lt;&gt;"",BY17&gt;=BZ$24,BY17&lt;&gt;"",BO17=""),AND(CQ17&gt;=DA$20,CQ17&lt;&gt;"",CS17&gt;=DA$24,CS17&lt;&gt;"",CP17=""),AND(CT17&gt;=DA$20,CT17&lt;&gt;"",CV17&gt;=DA$24,CV17&lt;&gt;"",CP17=""),AND(CX17&gt;=DA$20,CX17&lt;&gt;"",CZ17&gt;=DA$24,CZ17&lt;&gt;"",CP17=""),AND(DX17&gt;=EK$20,DX17&lt;&gt;"",DZ17&gt;=EK$24,DZ17&lt;&gt;""),AND(EA17&gt;=EK$20,EA17&lt;&gt;"",EC17&gt;=EK$24,EC17&lt;&gt;""),AND(EE17&gt;=EK$20,EE17&lt;&gt;"",EG17&gt;=EK$24,EG17&lt;&gt;""),AND(EH17&gt;=EK$20,EH17&lt;&gt;"",EJ17&gt;=EK$24,EJ17&lt;&gt;""),AND(FF17&gt;=FS$20,FF17&lt;&gt;"",FH17&gt;=FS$24,FH17&lt;&gt;""),AND(FI17&gt;=FS$20,FI17&lt;&gt;"",FK17&gt;=FS$24,FK17&lt;&gt;""),AND(FM17&gt;=FS$20,FM17&lt;&gt;"",FO17&gt;=FS$24,FO17&lt;&gt;""),AND(FP17&gt;=FS$20,FP17&lt;&gt;"",FR17&gt;=FS$24,FR17&lt;&gt;""),AND(GN17&gt;=HA$20,GN17&lt;&gt;"",GP17&gt;=HA$24,GP17&lt;&gt;""),AND(GQ17&gt;=HA$20,GQ17&lt;&gt;"",GS17&gt;=HA$24,GS17&lt;&gt;""),AND(GU17&gt;=HA$20,GU17&lt;&gt;"",GW17&gt;=HA$24,GW17&lt;&gt;""),AND(GX17&gt;=HA$20,GX17&lt;&gt;"",GZ17&gt;=HA$24,GZ17&lt;&gt;""),AND(HV17&gt;=II$20,HV17&lt;&gt;"",HX17&gt;=II$24,HX17&lt;&gt;""),AND(HY17&gt;=II$20,HY17&lt;&gt;"",IA17&gt;=II$24,IA17&lt;&gt;""),AND(IC17&gt;=II$20,IC17&lt;&gt;"",IE17&gt;=II$24,IE17&lt;&gt;""),AND(IF17&gt;=II$20,IF17&lt;&gt;"",IH17&gt;=II$24,IH17&lt;&gt;""),AND(JD17&gt;=JQ$20,JD17&lt;&gt;"",JF17&gt;=JQ$24,JF17&lt;&gt;""),AND(JG17&gt;=JQ$20,JG17&lt;&gt;"",JI17&gt;=JQ$24,JI17&lt;&gt;""),AND(JK17&gt;=JQ$20,JK17&lt;&gt;"",JM17&gt;=JQ$24,JM17&lt;&gt;""),AND(JN17&gt;=JQ$20,JN17&lt;&gt;"",JP17&gt;=JQ$24,JP17&lt;&gt;""),AND(KL17&gt;=KY$20,KL17&lt;&gt;"",KN17&gt;=KY$24,KN17&lt;&gt;""),AND(KO17&gt;=KY$20,KO17&lt;&gt;"",KQ17&gt;=KY$24,KQ17&lt;&gt;""),AND(KS17&gt;=KY$20,KS17&lt;&gt;"",KU17&gt;=KY$24,KU17&lt;&gt;""),AND(KV17&gt;=KY$20,KV17&lt;&gt;"",KX17&gt;=KY$24,KX17&lt;&gt;""),AND(LT17&gt;=MG$20,LT17&lt;&gt;"",LV17&gt;=MG$24,LV17&lt;&gt;""),AND(LW17&gt;=MG$20,LW17&lt;&gt;"",LY17&gt;=MG$24,LY17&lt;&gt;""),AND(MA17&gt;=MG$20,MA17&lt;&gt;"",MC17&gt;=MG$24,MC17&lt;&gt;""),AND(MD17&gt;=MG$20,MD17&lt;&gt;"",MF17&gt;=MG$24,MF17&lt;&gt;""),AND(NB17&gt;=NO$20,NB17&lt;&gt;"",ND17&gt;=NO$24,ND17&lt;&gt;""),AND(NE17&gt;=NO$20,NE17&lt;&gt;"",NG17&gt;=NO$24,NG17&lt;&gt;""),AND(NI17&gt;=NO$20,NI17&lt;&gt;"",NK17&gt;=NO$24,NK17&lt;&gt;""),AND(NL17&gt;=NO$20,NL17&lt;&gt;"",NN17&gt;=NO$24,NN17&lt;&gt;""),AND(OJ17&gt;=OW$20,OJ17&lt;&gt;"",OL17&gt;=OW$24,OL17&lt;&gt;""),AND(OM17&gt;=OW$20,OM17&lt;&gt;"",OO17&gt;=OW$24,OO17&lt;&gt;""),AND(OQ17&gt;=OW$20,OQ17&lt;&gt;"",OS17&gt;=OW$24,OS17&lt;&gt;""),AND(OT17&gt;=OW$20,OT17&lt;&gt;"",OV17&gt;=OW$24,OV17&lt;&gt;""),AND(PR17&gt;=QE$20,PR17&lt;&gt;"",PT17&gt;=QE$24,PT17&lt;&gt;""),AND(PU17&gt;=QE$20,PU17&lt;&gt;"",PW17&gt;=QE$24,PW17&lt;&gt;""),AND(PY17&gt;=QE$20,PY17&lt;&gt;"",QA17&gt;=QE$24,QA17&lt;&gt;""),AND(QB17&gt;=QE$20,QB17&lt;&gt;"",QD17&gt;=QE$24,QD17&lt;&gt;""),AND(QZ17&gt;=RM$20,QZ17&lt;&gt;"",RB17&gt;=RM$24,RB17&lt;&gt;""),AND(RC17&gt;=RM$20,RC17&lt;&gt;"",RE17&gt;=RM$24,RE17&lt;&gt;""),AND(RG17&gt;=RM$20,RG17&lt;&gt;"",RI17&gt;=RM$24,RI17&lt;&gt;""),AND(RJ17&gt;=RM$20,RJ17&lt;&gt;"",RL17&gt;=RM$24,RL17&lt;&gt;""),AND(SH17&gt;=SU$20,SH17&lt;&gt;"",SJ17&gt;=SU$24,SJ17&lt;&gt;""),AND(SK17&gt;=SU$20,SK17&lt;&gt;"",SM17&gt;=SU$24,SM17&lt;&gt;""),AND(SO17&gt;=SU$20,SO17&lt;&gt;"",SQ17&gt;=SU$24,SQ17&lt;&gt;""),AND(SR17&gt;=SU$20,SR17&lt;&gt;"",ST17&gt;=SU$24,ST17&lt;&gt;""),AND(TP17&gt;=UC$20,TP17&lt;&gt;"",TR17&gt;=UC$24,TR17&lt;&gt;""),AND(TS17&gt;=UC$20,TS17&lt;&gt;"",TU17&gt;=UC$24,TU17&lt;&gt;""),AND(TW17&gt;=UC$20,TW17&lt;&gt;"",TY17&gt;=UC$24,TYY17&lt;&gt;""),AND(TZ17&gt;=UC$20,TZ17&lt;&gt;"",UB17&gt;=UC$24,UB17&lt;&gt;""),AND(UX17&gt;=VK$20,UX17&lt;&gt;"",UZ17&gt;=VK$24,UZ17&lt;&gt;""),AND(VA17&gt;=VK$20,VA17&lt;&gt;"",VC17&gt;=VK$24,VC17&lt;&gt;""),AND(VE17&gt;=VK$20,VE17&lt;&gt;"",VG17&gt;=VK$24,VG17&lt;&gt;""),AND(VH17&gt;=VK$20,VH17&lt;&gt;"",VJ17&gt;=VK$24,VJ17&lt;&gt;""),AND(WF17&gt;=WS$20,WF17&lt;&gt;"",WH17&gt;=WS$24,WH17&lt;&gt;""),AND(WI17&gt;=WS$20,WI17&lt;&gt;"",WK17&gt;=WS$24,WK17&lt;&gt;""),AND(WM17&gt;=WS$20,WM17&lt;&gt;"",WO17&gt;=WS$24,WO17&lt;&gt;""),AND(WP17&gt;=WS$20,WP17&lt;&gt;"",WR17&gt;=WS$24,WR17&lt;&gt;"")),"P","")</f>
        <v/>
      </c>
      <c r="G17" s="3" t="str">
        <f>IF(OR(AND(AQ17&gt;=AY$24,AQ17&lt;&gt;"",AN17=""),AND(AT17&gt;=AY$24,AT17&lt;&gt;"",AN17=""),AND(AX17&gt;=AY$24,AX17&lt;&gt;"",AN17=""),AND(BR17&gt;=BZ$24,BR17&lt;&gt;"",BO17=""),AND(BU17&gt;=BZ$24,BU17&lt;&gt;"",BO17=""),AND(BY17&gt;=BZ$24,BY17&lt;&gt;"",BO17=""),AND(CS17&gt;=DA$24,CS17&lt;&gt;"",CP17=""),AND(CV17&gt;=DA$24,CV17&lt;&gt;"",CP17=""),AND(CZ17&gt;=DA$24,CZ17&lt;&gt;"",CP17=""),AND(DZ17&gt;=EK$24,DZ17&lt;&gt;""),AND(EC17&gt;=EK$24,EC17&lt;&gt;""),AND(EG17&gt;=EK$24,EG17&lt;&gt;""),AND(EJ17&gt;=EK$24,EJ17&lt;&gt;""),AND(FH17&gt;=FS$24,FH17&lt;&gt;""),AND(FK17&gt;=FS$24,FK17&lt;&gt;""),AND(FO17&gt;=FS$24,FO17&lt;&gt;""),AND(FR17&gt;=FS$24,FR17&lt;&gt;""),AND(GP17&gt;=HA$24,GP17&lt;&gt;""),AND(GS17&gt;=HA$24,GS17&lt;&gt;""),AND(GW17&gt;=HA$24,GW17&lt;&gt;""),AND(GZ17&gt;=HA$24,GZ17&lt;&gt;""),AND(HX17&gt;=II$24,HX17&lt;&gt;""),AND(IA17&gt;=II$24,IA17&lt;&gt;""),AND(IE17&gt;=II$24,IE17&lt;&gt;""),AND(IH17&gt;=II$24,IH17&lt;&gt;""),AND(JF17&gt;=JQ$24,JF17&lt;&gt;""),AND(JI17&gt;=JQ$24,JI17&lt;&gt;""),AND(JM17&gt;=JQ$24,JM17&lt;&gt;""),AND(JP17&gt;=JQ$24,JP17&lt;&gt;""),AND(KN17&gt;=KY$24,KN17&lt;&gt;""),AND(KQ17&gt;=KY$24,KQ17&lt;&gt;""),AND(KU17&gt;=KY$24,KU17&lt;&gt;""),AND(KX17&gt;=KY$24,KX17&lt;&gt;""),AND(LV17&gt;=MG$24,LV17&lt;&gt;""),AND(LY17&gt;=MG$24,LY17&lt;&gt;""),AND(MC17&gt;=MG$24,MC17&lt;&gt;""),AND(MF17&gt;=MG$24,MF17&lt;&gt;""),AND(ND17&gt;=NO$24,ND17&lt;&gt;""),AND(NG17&gt;=NO$24,NG17&lt;&gt;""),AND(NK17&gt;=NO$24,NK17&lt;&gt;""),AND(NN17&gt;=NO$24,NN17&lt;&gt;""),AND(OL17&gt;=OW$24,OL17&lt;&gt;""),AND(OO17&gt;=OW$24,OO17&lt;&gt;""),AND(OS17&gt;=OW$24,OS17&lt;&gt;""),AND(OV17&gt;=OW$24,OV17&lt;&gt;""),AND(PT17&gt;=QE$24,PT17&lt;&gt;""),AND(PW17&gt;=QE$24,PW17&lt;&gt;""),AND(QA17&gt;=QE$24,QA17&lt;&gt;""),AND(QD17&gt;=QE$24,QD17&lt;&gt;""),AND(RB17&gt;=RM$24,RB17&lt;&gt;""),AND(RE17&gt;=RM$24,RE17&lt;&gt;""),AND(RI17&gt;=RM$24,RI17&lt;&gt;""),AND(RL17&gt;=RM$24,RL17&lt;&gt;""),AND(SJ17&gt;=SU$24,SJ17&lt;&gt;""),AND(SM17&gt;=SU$24,SM17&lt;&gt;""),AND(SQ17&gt;=SU$24,SQ17&lt;&gt;""),AND(ST17&gt;=SU$24,ST17&lt;&gt;""),AND(TR17&gt;=UC$24,TR17&lt;&gt;""),AND(TU17&gt;=UC$24,TU17&lt;&gt;""),AND(TY17&gt;=UC$24,TYY17&lt;&gt;""),AND(UB17&gt;=UC$24,UB17&lt;&gt;""),AND(UZ17&gt;=VK$24,UZ17&lt;&gt;""),AND(VC17&gt;=VK$24,VC17&lt;&gt;""),AND(VG17&gt;=VK$24,VG17&lt;&gt;""),AND(VJ17&gt;=VK$24,VJ17&lt;&gt;""),AND(WH17&gt;=WS$24,WH17&lt;&gt;""),AND(WK17&gt;=WS$24,WK17&lt;&gt;""),AND(WO17&gt;=WS$24,WO17&lt;&gt;""),AND(WR17&gt;=WS$24,WR17&lt;&gt;"")),"P","")</f>
        <v/>
      </c>
      <c r="H17" s="36" t="str">
        <f>IF(AND(G17="P",F17=""),"No DD",IF(OR(AND(AO17&gt;=AY$23,AO17&lt;&gt;"",AQ17&gt;=AY$27,AQ17&lt;&gt;"",AN17=""),AND(AR17&gt;=AY$23,AR17&lt;&gt;"",AT17&gt;=AY$27,AT17&lt;&gt;"",AN17=""),AND(AV17&gt;=AY$23,AV17&lt;&gt;"",AX17&gt;=AY$27,AX17&lt;&gt;"",AN17=""),AND(BP17&gt;=BZ$23,BP17&lt;&gt;"",BR17&gt;=BZ$27,BR17&lt;&gt;"",BO17=""),AND(BS17&gt;=BZ$23,BS17&lt;&gt;"",BU17&gt;=BZ$27,BU17&lt;&gt;"",BO17=""),AND(BW17&gt;=BZ$23,BW17&lt;&gt;"",BY17&gt;=BZ$27,BY17&lt;&gt;"",BO17=""),AND(CQ17&gt;=DA$23,CQ17&lt;&gt;"",CS17&gt;=DA$27,CS17&lt;&gt;"",CP17=""),AND(CT17&gt;=DA$23,CT17&lt;&gt;"",CV17&gt;=DA$27,CV17&lt;&gt;"",CP17=""),AND(CX17&gt;=DA$23,CX17&lt;&gt;"",CZ17&gt;=DA$27,CZ17&lt;&gt;"",CP17=""),AND(DX17&gt;=EK$23,DX17&lt;&gt;"",DZ17&gt;=EK$27,DZ17&lt;&gt;""),AND(EA17&gt;=EK$23,EA17&lt;&gt;"",EC17&gt;=EK$27,EC17&lt;&gt;""),AND(EE17&gt;=EK$23,EE17&lt;&gt;"",EG17&gt;=EK$27,EG17&lt;&gt;""),AND(EH17&gt;=EK$23,EH17&lt;&gt;"",EJ17&gt;=EK$27,EJ17&lt;&gt;""),AND(FF17&gt;=FS$23,FF17&lt;&gt;"",FH17&gt;=FS$27,FH17&lt;&gt;""),AND(FI17&gt;=FS$23,FI17&lt;&gt;"",FK17&gt;=FS$27,FK17&lt;&gt;""),AND(FM17&gt;=FS$23,FM17&lt;&gt;"",FO17&gt;=FS$27,FO17&lt;&gt;""),AND(FP17&gt;=FS$23,FP17&lt;&gt;"",FR17&gt;=FS$27,FR17&lt;&gt;""),AND(GN17&gt;=HA$23,GN17&lt;&gt;"",GP17&gt;=HA$27,GP17&lt;&gt;""),AND(GQ17&gt;=HA$23,GQ17&lt;&gt;"",GS17&gt;=HA$27,GS17&lt;&gt;""),AND(GU17&gt;=HA$23,GU17&lt;&gt;"",GW17&gt;=HA$27,GW17&lt;&gt;""),AND(GX17&gt;=HA$23,GX17&lt;&gt;"",GZ17&gt;=HA$27,GZ17&lt;&gt;""),AND(HV17&gt;=II$23,HV17&lt;&gt;"",HX17&gt;=II$27,HX17&lt;&gt;""),AND(HY17&gt;=II$23,HY17&lt;&gt;"",IA17&gt;=II$27,IA17&lt;&gt;""),AND(IC17&gt;=II$23,IC17&lt;&gt;"",IE17&gt;=II$27,IE17&lt;&gt;""),AND(IF17&gt;=II$23,IF17&lt;&gt;"",IH17&gt;=II$27,IH17&lt;&gt;""),AND(JD17&gt;=JQ$23,JD17&lt;&gt;"",JF17&gt;=JQ$27,JF17&lt;&gt;""),AND(JG17&gt;=JQ$23,JG17&lt;&gt;"",JI17&gt;=JQ$27,JI17&lt;&gt;""),AND(JK17&gt;=JQ$23,JK17&lt;&gt;"",JM17&gt;=JQ$27,JM17&lt;&gt;""),AND(JN17&gt;=JQ$23,JN17&lt;&gt;"",JP17&gt;=JQ$27,JP17&lt;&gt;""),AND(KL17&gt;=KY$23,KL17&lt;&gt;"",KN17&gt;=KY$27,KN17&lt;&gt;""),AND(KO17&gt;=KY$23,KO17&lt;&gt;"",KQ17&gt;=KY$27,KQ17&lt;&gt;""),AND(KS17&gt;=KY$23,KS17&lt;&gt;"",KU17&gt;=KY$27,KU17&lt;&gt;""),AND(KV17&gt;=KY$23,KV17&lt;&gt;"",KX17&gt;=KY$27,KX17&lt;&gt;""),AND(LT17&gt;=MG$23,LT17&lt;&gt;"",LV17&gt;=MG$27,LV17&lt;&gt;""),AND(LW17&gt;=MG$23,LW17&lt;&gt;"",LY17&gt;=MG$27,LY17&lt;&gt;""),AND(MA17&gt;=MG$23,MA17&lt;&gt;"",MC17&gt;=MG$27,MC17&lt;&gt;""),AND(MD17&gt;=MG$23,MD17&lt;&gt;"",MF17&gt;=MG$27,MF17&lt;&gt;""),AND(NB17&gt;=NO$23,NB17&lt;&gt;"",ND17&gt;=NO$27,ND17&lt;&gt;""),AND(NE17&gt;=NO$23,NE17&lt;&gt;"",NG17&gt;=NO$27,NG17&lt;&gt;""),AND(NI17&gt;=NO$23,NI17&lt;&gt;"",NK17&gt;=NO$27,NK17&lt;&gt;""),AND(NL17&gt;=NO$23,NL17&lt;&gt;"",NN17&gt;=NO$27,NN17&lt;&gt;""),AND(OJ17&gt;=OW$23,OJ17&lt;&gt;"",OL17&gt;=OW$27,OL17&lt;&gt;""),AND(OM17&gt;=OW$23,OM17&lt;&gt;"",OO17&gt;=OW$27,OO17&lt;&gt;""),AND(OQ17&gt;=OW$23,OQ17&lt;&gt;"",OS17&gt;=OW$27,OS17&lt;&gt;""),AND(OT17&gt;=OW$23,OT17&lt;&gt;"",OV17&gt;=OW$27,OV17&lt;&gt;""),AND(PR17&gt;=QE$23,PR17&lt;&gt;"",PT17&gt;=QE$27,PT17&lt;&gt;""),AND(PU17&gt;=QE$23,PU17&lt;&gt;"",PW17&gt;=QE$27,PW17&lt;&gt;""),AND(PY17&gt;=QE$23,PY17&lt;&gt;"",QA17&gt;=QE$27,QA17&lt;&gt;""),AND(QB17&gt;=QE$23,QB17&lt;&gt;"",QD17&gt;=QE$27,QD17&lt;&gt;""),AND(QZ17&gt;=RM$23,QZ17&lt;&gt;"",RB17&gt;=RM$27,RB17&lt;&gt;""),AND(RC17&gt;=RM$23,RC17&lt;&gt;"",RE17&gt;=RM$27,RE17&lt;&gt;""),AND(RG17&gt;=RM$23,RG17&lt;&gt;"",RI17&gt;=RM$27,RI17&lt;&gt;""),AND(RJ17&gt;=RM$23,RJ17&lt;&gt;"",RL17&gt;=RM$27,RL17&lt;&gt;""),AND(SH17&gt;=SU$23,SH17&lt;&gt;"",SJ17&gt;=SU$27,SJ17&lt;&gt;""),AND(SK17&gt;=SU$23,SK17&lt;&gt;"",SM17&gt;=SU$27,SM17&lt;&gt;""),AND(SO17&gt;=SU$23,SO17&lt;&gt;"",SQ17&gt;=SU$27,SQ17&lt;&gt;""),AND(SR17&gt;=SU$23,SR17&lt;&gt;"",ST17&gt;=SU$27,ST17&lt;&gt;""),AND(TP17&gt;=UC$23,TP17&lt;&gt;"",TR17&gt;=UC$27,TR17&lt;&gt;""),AND(TS17&gt;=UC$23,TS17&lt;&gt;"",TU17&gt;=UC$27,TU17&lt;&gt;""),AND(TW17&gt;=UC$23,TW17&lt;&gt;"",TY17&gt;=UC$347,TYY17&lt;&gt;""),AND(TZ17&gt;=UC$23,TZ17&lt;&gt;"",UB17&gt;=UC$27,UB17&lt;&gt;""),AND(UX17&gt;=VK$23,UX17&lt;&gt;"",UZ17&gt;=VK$27,UZ17&lt;&gt;""),AND(VA17&gt;=VK$23,VA17&lt;&gt;"",VC17&gt;=VK$27,VC17&lt;&gt;""),AND(VE17&gt;=VK$23,VE17&lt;&gt;"",VG17&gt;=VK$27,VG17&lt;&gt;""),AND(VH17&gt;=VK$23,VH17&lt;&gt;"",VJ17&gt;=VK$27,VJ17&lt;&gt;""),AND(WF17&gt;=WS$23,WF17&lt;&gt;"",WH17&gt;=WS$27,WH17&lt;&gt;""),AND(WI17&gt;=WS$23,WI17&lt;&gt;"",WK17&gt;=WS$27,WK17&lt;&gt;""),AND(WM17&gt;=WS$23,WM17&lt;&gt;"",WO17&gt;=WS$27,WO17&lt;&gt;""),AND(WP17&gt;=WS$23,WP17&lt;&gt;"",WR17&gt;=WS$27,WR17&lt;&gt;"")),"Merit",IF(OR(AND(AO17&gt;=AY$22,AO17&lt;&gt;"",AQ17&gt;=AY$26,AQ17&lt;&gt;"",AN17=""),AND(AR17&gt;=AY$22,AR17&lt;&gt;"",AT17&gt;=AY$26,AT17&lt;&gt;"",AN17=""),AND(AV17&gt;=AY$22,AV17&lt;&gt;"",AX17&gt;=AY$26,AX17&lt;&gt;"",AN17=""),AND(BP17&gt;=BZ$22,BP17&lt;&gt;"",BR17&gt;=BZ$26,BR17&lt;&gt;"",BO17=""),AND(BS17&gt;=BZ$22,BS17&lt;&gt;"",BU17&gt;=BZ$26,BU17&lt;&gt;"",BO17=""),AND(BW17&gt;=BZ$22,BW17&lt;&gt;"",BY17&gt;=BZ$26,BY17&lt;&gt;"",BO17=""),AND(CQ17&gt;=DA$22,CQ17&lt;&gt;"",CS17&gt;=DA$26,CS17&lt;&gt;"",CP17=""),AND(CT17&gt;=DA$22,CT17&lt;&gt;"",CV17&gt;=DA$26,CV17&lt;&gt;"",CP17=""),AND(CX17&gt;=DA$22,CX17&lt;&gt;"",CZ17&gt;=DA$26,CZ17&lt;&gt;"",CP17=""),AND(DX17&gt;=EK$22,DX17&lt;&gt;"",DZ17&gt;=EK$26,DZ17&lt;&gt;""),AND(EA17&gt;=EK$22,EA17&lt;&gt;"",EC17&gt;=EK$26,EC17&lt;&gt;""),AND(EE17&gt;=EK$22,EE17&lt;&gt;"",EG17&gt;=EK$26,EG17&lt;&gt;""),AND(EH17&gt;=EK$22,EH17&lt;&gt;"",EJ17&gt;=EK$26,EJ17&lt;&gt;""),AND(FF17&gt;=FS$22,FF17&lt;&gt;"",FH17&gt;=FS$26,FH17&lt;&gt;""),AND(FI17&gt;=FS$22,FI17&lt;&gt;"",FK17&gt;=FS$26,FK17&lt;&gt;""),AND(FM17&gt;=FS$22,FM17&lt;&gt;"",FO17&gt;=FS$26,FO17&lt;&gt;""),AND(FP17&gt;=FS$22,FP17&lt;&gt;"",FR17&gt;=FS$26,FR17&lt;&gt;""),AND(GN17&gt;=HA$22,GN17&lt;&gt;"",GP17&gt;=HA$26,GP17&lt;&gt;""),AND(GQ17&gt;=HA$22,GQ17&lt;&gt;"",GS17&gt;=HA$26,GS17&lt;&gt;""),AND(GU17&gt;=HA$22,GU17&lt;&gt;"",GW17&gt;=HA$26,GW17&lt;&gt;""),AND(GX17&gt;=HA$22,GX17&lt;&gt;"",GZ17&gt;=HA$26,GZ17&lt;&gt;""),AND(HV17&gt;=II$22,HV17&lt;&gt;"",HX17&gt;=II$26,HX17&lt;&gt;""),AND(HY17&gt;=II$22,HY17&lt;&gt;"",IA17&gt;=II$26,IA17&lt;&gt;""),AND(IC17&gt;=II$22,IC17&lt;&gt;"",IE17&gt;=II$26,IE17&lt;&gt;""),AND(IF17&gt;=II$22,IF17&lt;&gt;"",IH17&gt;=II$26,IH17&lt;&gt;""),AND(JD17&gt;=JQ$22,JD17&lt;&gt;"",JF17&gt;=JQ$26,JF17&lt;&gt;""),AND(JG17&gt;=JQ$22,JG17&lt;&gt;"",JI17&gt;=JQ$26,JI17&lt;&gt;""),AND(JK17&gt;=JQ$22,JK17&lt;&gt;"",JM17&gt;=JQ$26,JM17&lt;&gt;""),AND(JN17&gt;=JQ$22,JN17&lt;&gt;"",JP17&gt;=JQ$26,JP17&lt;&gt;""),AND(KL17&gt;=KY$22,KL17&lt;&gt;"",KN17&gt;=KY$26,KN17&lt;&gt;""),AND(KO17&gt;=KY$22,KO17&lt;&gt;"",KQ17&gt;=KY$26,KQ17&lt;&gt;""),AND(KS17&gt;=KY$22,KS17&lt;&gt;"",KU17&gt;=KY$26,KU17&lt;&gt;""),AND(KV17&gt;=KY$22,KV17&lt;&gt;"",KX17&gt;=KY$26,KX17&lt;&gt;""),AND(LT17&gt;=MG$22,LT17&lt;&gt;"",LV17&gt;=MG$26,LV17&lt;&gt;""),AND(LW17&gt;=MG$22,LW17&lt;&gt;"",LY17&gt;=MG$26,LY17&lt;&gt;""),AND(MA17&gt;=MG$22,MA17&lt;&gt;"",MC17&gt;=MG$26,MC17&lt;&gt;""),AND(MD17&gt;=MG$22,MD17&lt;&gt;"",MF17&gt;=MG$26,MF17&lt;&gt;""),AND(NB17&gt;=NO$22,NB17&lt;&gt;"",ND17&gt;=NO$26,ND17&lt;&gt;""),AND(NE17&gt;=NO$22,NE17&lt;&gt;"",NG17&gt;=NO$26,NG17&lt;&gt;""),AND(NI17&gt;=NO$22,NI17&lt;&gt;"",NK17&gt;=NO$26,NK17&lt;&gt;""),AND(NL17&gt;=NO$22,NL17&lt;&gt;"",NN17&gt;=NO$26,NN17&lt;&gt;""),AND(OJ17&gt;=OW$22,OJ17&lt;&gt;"",OL17&gt;=OW$26,OL17&lt;&gt;""),AND(OM17&gt;=OW$22,OM17&lt;&gt;"",OO17&gt;=OW$26,OO17&lt;&gt;""),AND(OQ17&gt;=OW$22,OQ17&lt;&gt;"",OS17&gt;=OW$26,OS17&lt;&gt;""),AND(OT17&gt;=OW$22,OT17&lt;&gt;"",OV17&gt;=OW$26,OV17&lt;&gt;""),AND(PR17&gt;=QE$22,PR17&lt;&gt;"",PT17&gt;=QE$26,PT17&lt;&gt;""),AND(PU17&gt;=QE$22,PU17&lt;&gt;"",PW17&gt;=QE$26,PW17&lt;&gt;""),AND(PY17&gt;=QE$22,PY17&lt;&gt;"",QA17&gt;=QE$26,QA17&lt;&gt;""),AND(QB17&gt;=QE$22,QB17&lt;&gt;"",QD17&gt;=QE$26,QD17&lt;&gt;""),AND(QZ17&gt;=RM$22,QZ17&lt;&gt;"",RB17&gt;=RM$26,RB17&lt;&gt;""),AND(RC17&gt;=RM$22,RC17&lt;&gt;"",RE17&gt;=RM$26,RE17&lt;&gt;""),AND(RG17&gt;=RM$22,RG17&lt;&gt;"",RI17&gt;=RM$26,RI17&lt;&gt;""),AND(RJ17&gt;=RM$22,RJ17&lt;&gt;"",RL17&gt;=RM$26,RL17&lt;&gt;""),AND(SH17&gt;=SU$22,SH17&lt;&gt;"",SJ17&gt;=SU$26,SJ17&lt;&gt;""),AND(SK17&gt;=SU$22,SK17&lt;&gt;"",SM17&gt;=SU$26,SM17&lt;&gt;""),AND(SO17&gt;=SU$22,SO17&lt;&gt;"",SQ17&gt;=SU$26,SQ17&lt;&gt;""),AND(SR17&gt;=SU$22,SR17&lt;&gt;"",ST17&gt;=SU$26,ST17&lt;&gt;""),AND(TP17&gt;=UC$22,TP17&lt;&gt;"",TR17&gt;=UC$26,TR17&lt;&gt;""),AND(TS17&gt;=UC$22,TS17&lt;&gt;"",TU17&gt;=UC$26,TU17&lt;&gt;""),AND(TW17&gt;=UC$22,TW17&lt;&gt;"",TY17&gt;=UC$26,TYY17&lt;&gt;""),AND(TZ17&gt;=UC$22,TZ17&lt;&gt;"",UB17&gt;=UC$26,UB17&lt;&gt;""),AND(UX17&gt;=VK$22,UX17&lt;&gt;"",UZ17&gt;=VK$26,UZ17&lt;&gt;""),AND(VA17&gt;=VK$22,VA17&lt;&gt;"",VC17&gt;=VK$26,VC17&lt;&gt;""),AND(VE17&gt;=VK$22,VE17&lt;&gt;"",VG17&gt;=VK$26,VG17&lt;&gt;""),AND(VH17&gt;=VK$22,VH17&lt;&gt;"",VJ17&gt;=VK$26,VJ17&lt;&gt;""),AND(WF17&gt;=WS$22,WF17&lt;&gt;"",WH17&gt;=WS$26,WH17&lt;&gt;""),AND(WI17&gt;=WS$22,WI17&lt;&gt;"",WK17&gt;=WS$26,WK17&lt;&gt;""),AND(WM17&gt;=WS$22,WM17&lt;&gt;"",WO17&gt;=WS$26,WO17&lt;&gt;""),AND(WP17&gt;=WS$22,WP17&lt;&gt;"",WR17&gt;=WS$26,WR17&lt;&gt;"")),"Excellence",IF(I17="P","Worlds Team",IF(F17="P","National Team","")))))</f>
        <v/>
      </c>
      <c r="I17" s="3" t="str">
        <f>IF(OR(AND(AO17&gt;=AY$21,AO17&lt;&gt;"",AQ17&gt;=AY$25,AQ17&lt;&gt;"",AN17=""),AND(AR17&gt;=AY$21,AR17&lt;&gt;"",AT17&gt;=AY$25,AT17&lt;&gt;"",AN17=""),AND(AV17&gt;=AY$21,AV17&lt;&gt;"",AX17&gt;=AY$25,AX17&lt;&gt;"",AN17=""),AND(BP17&gt;=BZ$21,BP17&lt;&gt;"",BR17&gt;=BZ$25,BR17&lt;&gt;"",BO17=""),AND(BS17&gt;=BZ$21,BS17&lt;&gt;"",BU17&gt;=BZ$25,BU17&lt;&gt;"",BO17=""),AND(BW17&gt;=BZ$21,BW17&lt;&gt;"",BY17&gt;=BZ$25,BY17&lt;&gt;"",BO17=""),AND(CQ17&gt;=DA$21,CQ17&lt;&gt;"",CS17&gt;=DA$25,CS17&lt;&gt;"",CP17=""),AND(CT17&gt;=DA$21,CT17&lt;&gt;"",CV17&gt;=DA$25,CV17&lt;&gt;"",CP17=""),AND(CX17&gt;=DA$21,CX17&lt;&gt;"",CZ17&gt;=DA$25,CZ17&lt;&gt;"",CP17=""),AND(DX17&gt;=EK$21,DX17&lt;&gt;"",DZ17&gt;=EK$25,DZ17&lt;&gt;""),AND(EA17&gt;=EK$21,EA17&lt;&gt;"",EC17&gt;=EK$25,EC17&lt;&gt;""),AND(EE17&gt;=EK$21,EE17&lt;&gt;"",EG17&gt;=EK$25,EG17&lt;&gt;""),AND(EH17&gt;=EK$21,EH17&lt;&gt;"",EJ17&gt;=EK$25,EJ17&lt;&gt;""),AND(FF17&gt;=FS$21,FF17&lt;&gt;"",FH17&gt;=FS$25,FH17&lt;&gt;""),AND(FI17&gt;=FS$21,FI17&lt;&gt;"",FK17&gt;=FS$25,FK17&lt;&gt;""),AND(FM17&gt;=FS$21,FM17&lt;&gt;"",FO17&gt;=FS$25,FO17&lt;&gt;""),AND(FP17&gt;=FS$21,FP17&lt;&gt;"",FR17&gt;=FS$25,FR17&lt;&gt;""),AND(GN17&gt;=HA$21,GN17&lt;&gt;"",GP17&gt;=HA$25,GP17&lt;&gt;""),AND(GQ17&gt;=HA$21,GQ17&lt;&gt;"",GS17&gt;=HA$25,GS17&lt;&gt;""),AND(GU17&gt;=HA$21,GU17&lt;&gt;"",GW17&gt;=HA$25,GW17&lt;&gt;""),AND(GX17&gt;=HA$21,GX17&lt;&gt;"",GZ17&gt;=HA$25,GZ17&lt;&gt;""),AND(HV17&gt;=II$21,HV17&lt;&gt;"",HX17&gt;=II$25,HX17&lt;&gt;""),AND(HY17&gt;=II$21,HY17&lt;&gt;"",IA17&gt;=II$25,IA17&lt;&gt;""),AND(IC17&gt;=II$21,IC17&lt;&gt;"",IE17&gt;=II$25,IE17&lt;&gt;""),AND(IF17&gt;=II$21,IF17&lt;&gt;"",IH17&gt;=II$25,IH17&lt;&gt;""),AND(JD17&gt;=JQ$21,JD17&lt;&gt;"",JF17&gt;=JQ$25,JF17&lt;&gt;""),AND(JG17&gt;=JQ$21,JG17&lt;&gt;"",JI17&gt;=JQ$25,JI17&lt;&gt;""),AND(JK17&gt;=JQ$21,JK17&lt;&gt;"",JM17&gt;=JQ$25,JM17&lt;&gt;""),AND(JN17&gt;=JQ$21,JN17&lt;&gt;"",JP17&gt;=JQ$25,JP17&lt;&gt;""),AND(KL17&gt;=KY$21,KL17&lt;&gt;"",KN17&gt;=KY$25,KN17&lt;&gt;""),AND(KO17&gt;=KY$21,KO17&lt;&gt;"",KQ17&gt;=KY$25,KQ17&lt;&gt;""),AND(KS17&gt;=KY$21,KS17&lt;&gt;"",KU17&gt;=KY$25,KU17&lt;&gt;""),AND(KV17&gt;=KY$21,KV17&lt;&gt;"",KX17&gt;=KY$25,KX17&lt;&gt;""),AND(LT17&gt;=MG$21,LT17&lt;&gt;"",LV17&gt;=MG$25,LV17&lt;&gt;""),AND(LW17&gt;=MG$21,LW17&lt;&gt;"",LY17&gt;=MG$25,LY17&lt;&gt;""),AND(MA17&gt;=MG$21,MA17&lt;&gt;"",MC17&gt;=MG$25,MC17&lt;&gt;""),AND(MD17&gt;=MG$21,MD17&lt;&gt;"",MF17&gt;=MG$25,MF17&lt;&gt;""),AND(NB17&gt;=NO$21,NB17&lt;&gt;"",ND17&gt;=NO$25,ND17&lt;&gt;""),AND(NE17&gt;=NO$21,NE17&lt;&gt;"",NG17&gt;=NO$25,NG17&lt;&gt;""),AND(NI17&gt;=NO$21,NI17&lt;&gt;"",NK17&gt;=NO$25,NK17&lt;&gt;""),AND(NL17&gt;=NO$21,NL17&lt;&gt;"",NN17&gt;=NO$25,NN17&lt;&gt;""),AND(OJ17&gt;=OW$21,OJ17&lt;&gt;"",OL17&gt;=OW$25,OL17&lt;&gt;""),AND(OM17&gt;=OW$21,OM17&lt;&gt;"",OO17&gt;=OW$25,OO17&lt;&gt;""),AND(OQ17&gt;=OW$21,OQ17&lt;&gt;"",OS17&gt;=OW$25,OS17&lt;&gt;""),AND(OT17&gt;=OW$21,OT17&lt;&gt;"",OV17&gt;=OW$25,OV17&lt;&gt;""),AND(PR17&gt;=QE$21,PR17&lt;&gt;"",PT17&gt;=QE$25,PT17&lt;&gt;""),AND(PU17&gt;=QE$21,PU17&lt;&gt;"",PW17&gt;=QE$25,PW17&lt;&gt;""),AND(PY17&gt;=QE$21,PY17&lt;&gt;"",QA17&gt;=QE$25,QA17&lt;&gt;""),AND(QB17&gt;=QE$21,QB17&lt;&gt;"",QD17&gt;=QE$25,QD17&lt;&gt;""),AND(QZ17&gt;=RM$21,QZ17&lt;&gt;"",RB17&gt;=RM$25,RB17&lt;&gt;""),AND(RC17&gt;=RM$21,RC17&lt;&gt;"",RE17&gt;=RM$25,RE17&lt;&gt;""),AND(RG17&gt;=RM$21,RG17&lt;&gt;"",RI17&gt;=RM$25,RI17&lt;&gt;""),AND(RJ17&gt;=RM$21,RJ17&lt;&gt;"",RL17&gt;=RM$25,RL17&lt;&gt;""),AND(SH17&gt;=SU$21,SH17&lt;&gt;"",SJ17&gt;=SU$25,SJ17&lt;&gt;""),AND(SK17&gt;=SU$21,SK17&lt;&gt;"",SM17&gt;=SU$25,SM17&lt;&gt;""),AND(SO17&gt;=SU$21,SO17&lt;&gt;"",SQ17&gt;=SU$25,SQ17&lt;&gt;""),AND(SR17&gt;=SU$21,SR17&lt;&gt;"",ST17&gt;=SU$25,ST17&lt;&gt;""),AND(TP17&gt;=UC$21,TP17&lt;&gt;"",TR17&gt;=UC$25,TR17&lt;&gt;""),AND(TS17&gt;=UC$21,TS17&lt;&gt;"",TU17&gt;=UC$25,TU17&lt;&gt;""),AND(TW17&gt;=UC$21,TW17&lt;&gt;"",TY17&gt;=UC$25,TYY17&lt;&gt;""),AND(TZ17&gt;=UC$21,TZ17&lt;&gt;"",UB17&gt;=UC$25,UB17&lt;&gt;""),AND(UX17&gt;=VK$21,UX17&lt;&gt;"",UZ17&gt;=VK$25,UZ17&lt;&gt;""),AND(VA17&gt;=VK$21,VA17&lt;&gt;"",VC17&gt;=VK$25,VC17&lt;&gt;""),AND(VE17&gt;=VK$21,VE17&lt;&gt;"",VG17&gt;=VK$25,VG17&lt;&gt;""),AND(VH17&gt;=VK$21,VH17&lt;&gt;"",VJ17&gt;=VK$25,VJ17&lt;&gt;""),AND(WF17&gt;=WS$21,WF17&lt;&gt;"",WH17&gt;=WS$25,WH17&lt;&gt;""),AND(WI17&gt;=WS$21,WI17&lt;&gt;"",WK17&gt;=WS$25,WK17&lt;&gt;""),AND(WM17&gt;=WS$21,WM17&lt;&gt;"",WO17&gt;=WS$25,WO17&lt;&gt;""),AND(WP17&gt;=WS$21,WP17&lt;&gt;"",WR17&gt;=WS$25,WR17&lt;&gt;"")),"P","")</f>
        <v/>
      </c>
      <c r="J17" s="8">
        <f>IF(COUNT(AQ17,AT17,BR17,BU17,CS17,CV17)&gt;0,LARGE((AQ17,AT17,BR17,BU17,CS17,CV17),1),0)</f>
        <v>45.38</v>
      </c>
      <c r="K17" s="8" t="str">
        <f>IF(J17="","",IF(OR(J17=CS17,J17=CV17),$CA$1,IF(OR(J17=BR17,J17=BU17),$AZ$1,IF(OR(J17=AQ17,J17=AT17),$Y$1,""))))</f>
        <v>2024 3rd Domestic Trial</v>
      </c>
      <c r="L17" s="8">
        <f>IF(COUNT(AQ17,AT17,BR17,BU17,CS17,CV17)&gt;1,LARGE((AQ17,AT17,BR17,BU17,CS17,CV17),2),0)</f>
        <v>44.41</v>
      </c>
      <c r="M17" s="8" t="str">
        <f>IF(L17="","",IF(OR(L17=CS17,L17=CV17),$CA$1,IF(OR(L17=BR17,L17=BU17),$AZ$1,IF(OR(L17=AQ17,L17=AT17),$Y$1,""))))</f>
        <v>2024 Elite Canada</v>
      </c>
      <c r="N17" s="8">
        <f>IF(COUNT(AQ17,AT17,BR17,BU17,CS17,CV17)&gt;2,LARGE((AQ17,AT17,BR17,BU17,CS17,CV17),3),0)</f>
        <v>43.010000000000005</v>
      </c>
      <c r="O17" s="8" t="str">
        <f>IF(N17="","",IF(OR(N17=CS17,N17=CV17),$CA$1,IF(OR(N17=BR17,N17=BU17),$AZ$1,IF(OR(N17=AQ17,N17=AT17),$Y$1,""))))</f>
        <v>2024 Elite Canada</v>
      </c>
      <c r="P17" s="8">
        <f>IF(MAX(AX17,BY17,CZ17)&gt;0,MAX(AX17,BY17,CZ17),0)</f>
        <v>10.620000000000001</v>
      </c>
      <c r="Q17" s="8" t="str">
        <f>IF(P17="","",IF(P17=CZ17,$CA$1,IF(P17=BY17,$AZ$1,IF(P17=AX17,$Y$1,""))))</f>
        <v>2024 3rd Domestic Trial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10.1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2024 Elite Canada</v>
      </c>
      <c r="T17" s="8">
        <f>IF(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,IF(TP17&gt;=$UC$20,TQ17,0),IF(TS17&gt;=$UC$20,TT17,0),IF(TW17&gt;=$UC$20,TX17,0),IF(TZ17&gt;=$UC$20,UA17,0),IF(UX17&gt;=$VK$20,UY17,0),IF(VA17&gt;=$VK$20,VB17,0),IF(VE17&gt;=$VK$20,VF17,0),IF(VH17&gt;=$VK$20,VI17,0),IF(WF17&gt;=$WS$20,WG17,0),IF(WI17&gt;=$WS$20,WJ17,0),IF(WM17&gt;=$WS$20,WN17,0),IF(WP17&gt;=$WS$20,WQ17,0))&gt;0,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,IF(TP17&gt;=$UC$20,TQ17,0),IF(TS17&gt;=$UC$20,TT17,0),IF(TW17&gt;=$UC$20,TX17,0),IF(TZ17&gt;=$UC$20,UA17,0),IF(UX17&gt;=$VK$20,UY17,0),IF(VA17&gt;=$VK$20,VB17,0),IF(VE17&gt;=$VK$20,VF17,0),IF(VH17&gt;=$VK$20,VI17,0),IF(WF17&gt;=$WS$20,WG17,0),IF(WI17&gt;=$WS$20,WJ17,0),IF(WM17&gt;=$WS$20,WN17,0),IF(WP17&gt;=$WS$20,WQ17,0)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P17="",0,P17)=WO17,$VL$1,IF(V17+IF(P17="",0,P17)=VG17,$UD$1,IF(V17+IF(P17="",0,P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WR17,$VL$1,IF(V17+IF(P17="",0,P17)=VJ17,$UD$1,IF(V17+IF(P17="",0,P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2">
        <v>11.9</v>
      </c>
      <c r="Z17" s="22">
        <v>9.1999999999999993</v>
      </c>
      <c r="AA17" s="22">
        <v>9.8000000000000007</v>
      </c>
      <c r="AB17" s="22">
        <v>13.51</v>
      </c>
      <c r="AC17" s="22">
        <v>1.4</v>
      </c>
      <c r="AD17" s="22">
        <v>13.1</v>
      </c>
      <c r="AE17" s="22">
        <v>9.1</v>
      </c>
      <c r="AF17" s="22">
        <v>10.1</v>
      </c>
      <c r="AG17" s="22">
        <v>13.21</v>
      </c>
      <c r="AH17" s="22">
        <v>1.1000000000000001</v>
      </c>
      <c r="AI17" s="22"/>
      <c r="AJ17" s="22"/>
      <c r="AK17" s="22"/>
      <c r="AL17" s="22"/>
      <c r="AM17" s="22"/>
      <c r="AN17" s="27"/>
      <c r="AO17" s="38">
        <f>IF(AA17&gt;0,AA17,"")</f>
        <v>9.8000000000000007</v>
      </c>
      <c r="AP17" s="38">
        <f>IF(AB17&gt;0,AB17,"")</f>
        <v>13.51</v>
      </c>
      <c r="AQ17" s="40">
        <f>IF(SUM(Y17:AB17)-AC17&gt;0,SUM(Y17:AB17)-AC17,"")</f>
        <v>43.010000000000005</v>
      </c>
      <c r="AR17" s="40">
        <f>IF(AF17&gt;0,AF17,"")</f>
        <v>10.1</v>
      </c>
      <c r="AS17" s="40">
        <f>IF(AG17&gt;0,AG17,"")</f>
        <v>13.21</v>
      </c>
      <c r="AT17" s="40">
        <f>IF(SUM(AD17:AG17)-AH17&gt;0,SUM(AD17:AG17)-AH17,"")</f>
        <v>44.41</v>
      </c>
      <c r="AU17" s="40">
        <f>IF(AQ17="","",MAX(AQ17,AT17))</f>
        <v>44.41</v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>
        <f>IF(SUM(AU17,AX17)&gt;0,SUM(AU17,AX17),"")</f>
        <v>44.41</v>
      </c>
      <c r="AZ17" s="26">
        <v>1.4</v>
      </c>
      <c r="BA17" s="26">
        <v>1</v>
      </c>
      <c r="BB17" s="26">
        <v>1.5</v>
      </c>
      <c r="BC17" s="26">
        <v>1.56</v>
      </c>
      <c r="BD17" s="26">
        <v>0</v>
      </c>
      <c r="BE17" s="26">
        <v>1.6</v>
      </c>
      <c r="BF17" s="26">
        <v>1</v>
      </c>
      <c r="BG17" s="26">
        <v>1.5</v>
      </c>
      <c r="BH17" s="26">
        <v>1.56</v>
      </c>
      <c r="BI17" s="26">
        <v>0</v>
      </c>
      <c r="BJ17" s="26"/>
      <c r="BK17" s="26"/>
      <c r="BL17" s="26"/>
      <c r="BM17" s="26"/>
      <c r="BN17" s="26"/>
      <c r="BO17" s="28"/>
      <c r="BP17" s="39">
        <f>IF(BB17&gt;0,BB17,"")</f>
        <v>1.5</v>
      </c>
      <c r="BQ17" s="39">
        <f>IF(BC17&gt;0,BC17,"")</f>
        <v>1.56</v>
      </c>
      <c r="BR17" s="11">
        <f>IF(SUM(AZ17:BC17)-BD17&gt;0,SUM(AZ17:BC17)-BD17,"")</f>
        <v>5.46</v>
      </c>
      <c r="BS17" s="11">
        <f>IF(BG17&gt;0,BG17,"")</f>
        <v>1.5</v>
      </c>
      <c r="BT17" s="11">
        <f>IF(BH17&gt;0,BH17,"")</f>
        <v>1.56</v>
      </c>
      <c r="BU17" s="11">
        <f>IF(SUM(BE17:BH17)-BI17&gt;0,SUM(BE17:BH17)-BI17,"")</f>
        <v>5.66</v>
      </c>
      <c r="BV17" s="11">
        <f>IF(BR17="","",MAX(BR17,BU17))</f>
        <v>5.66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5.66</v>
      </c>
      <c r="CA17" s="22">
        <v>14.8</v>
      </c>
      <c r="CB17" s="22">
        <v>8.9</v>
      </c>
      <c r="CC17" s="22">
        <v>9.1</v>
      </c>
      <c r="CD17" s="22">
        <v>14.68</v>
      </c>
      <c r="CE17" s="22">
        <v>2.1</v>
      </c>
      <c r="CF17" s="22">
        <v>3.2</v>
      </c>
      <c r="CG17" s="22">
        <v>1.8</v>
      </c>
      <c r="CH17" s="22">
        <v>2.7</v>
      </c>
      <c r="CI17" s="22">
        <v>3.1</v>
      </c>
      <c r="CJ17" s="22">
        <v>0</v>
      </c>
      <c r="CK17" s="22">
        <v>3.2</v>
      </c>
      <c r="CL17" s="22">
        <v>1.6</v>
      </c>
      <c r="CM17" s="22">
        <v>2.7</v>
      </c>
      <c r="CN17" s="22">
        <v>3.12</v>
      </c>
      <c r="CO17" s="22">
        <v>0</v>
      </c>
      <c r="CP17" s="27"/>
      <c r="CQ17" s="38">
        <f>IF(CC17&gt;0,CC17,"")</f>
        <v>9.1</v>
      </c>
      <c r="CR17" s="38">
        <f>IF(CD17&gt;0,CD17,"")</f>
        <v>14.68</v>
      </c>
      <c r="CS17" s="40">
        <f>IF(SUM(CA17:CD17)-CE17&gt;0,SUM(CA17:CD17)-CE17,"")</f>
        <v>45.38</v>
      </c>
      <c r="CT17" s="40">
        <f>IF(CH17&gt;0,CH17,"")</f>
        <v>2.7</v>
      </c>
      <c r="CU17" s="40">
        <f>IF(CI17&gt;0,CI17,"")</f>
        <v>3.1</v>
      </c>
      <c r="CV17" s="40">
        <f>IF(SUM(CF17:CI17)-CJ17&gt;0,SUM(CF17:CI17)-CJ17,"")</f>
        <v>10.8</v>
      </c>
      <c r="CW17" s="40">
        <f>IF(CS17="","",MAX(CS17,CV17))</f>
        <v>45.38</v>
      </c>
      <c r="CX17" s="40">
        <f>IF(CM17&gt;0,CM17,"")</f>
        <v>2.7</v>
      </c>
      <c r="CY17" s="40">
        <f>IF(CN17&gt;0,CN17,"")</f>
        <v>3.12</v>
      </c>
      <c r="CZ17" s="40">
        <f>IF(SUM(CK17:CN17)-CO17&gt;0,SUM(CK17:CN17)-CO17,"")</f>
        <v>10.620000000000001</v>
      </c>
      <c r="DA17" s="40">
        <f>IF(SUM(CW17,CZ17)&gt;0,SUM(CW17,CZ17),"")</f>
        <v>56</v>
      </c>
      <c r="DB17" s="51" t="str">
        <f>IF(MAX(ED17,FL17,GT17,IB17,JJ17,KR17,LZ17,NH17,OP17,PX17,RF17,SN17,TV17,VD17,WWL17)-IF(N17="",0,N17)&gt;0.001,MAX(ED17,FL17,GT17,IB17,JJ17,KR17,LZ17,NH17,OP17,PX17,RF17,SN17,TV17,VD17,WL17)-IF(N17="",0,N17),"")</f>
        <v/>
      </c>
      <c r="DC17" s="51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>IF(SX17&gt;0,SX17,"")</f>
        <v/>
      </c>
      <c r="TQ17" s="40" t="str">
        <f>IF(SY17&gt;0,SY17,"")</f>
        <v/>
      </c>
      <c r="TR17" s="40" t="str">
        <f>IF(SUM(SV17:SY17)-SZ17&gt;0,SUM(SV17:SY17)-SZ17,"")</f>
        <v/>
      </c>
      <c r="TS17" s="40" t="str">
        <f>IF(TC17&gt;0,TC17,"")</f>
        <v/>
      </c>
      <c r="TT17" s="40" t="str">
        <f>IF(TD17&gt;0,TD17,"")</f>
        <v/>
      </c>
      <c r="TU17" s="40" t="str">
        <f>IF(SUM(TA17:TD17)-TE17&gt;0,SUM(TA17:TD17)-TE17,"")</f>
        <v/>
      </c>
      <c r="TV17" s="40" t="str">
        <f>IF(MAX(TR17,TU17)&gt;0,MAX(TR17,TU17),"")</f>
        <v/>
      </c>
      <c r="TW17" s="40" t="str">
        <f>IF(TH17&gt;0,TH17,"")</f>
        <v/>
      </c>
      <c r="TX17" s="40" t="str">
        <f>IF(TI17&gt;0,TI17,"")</f>
        <v/>
      </c>
      <c r="TY17" s="40" t="str">
        <f>IF(SUM(TF17:TI17)-TJ17&gt;0,SUM(TF17:TI17)-TJ17,"")</f>
        <v/>
      </c>
      <c r="TZ17" s="40" t="str">
        <f>IF(TM17&gt;0,TM17,"")</f>
        <v/>
      </c>
      <c r="UA17" s="40" t="str">
        <f>IF(TN17&gt;0,TN17,"")</f>
        <v/>
      </c>
      <c r="UB17" s="40" t="str">
        <f>IF(SUM(TK17:TN17)-TO17&gt;0,SUM(TK17:TN17)-TO17,"")</f>
        <v/>
      </c>
      <c r="UC17" s="40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>IF(VN17&gt;0,VN17,"")</f>
        <v/>
      </c>
      <c r="WG17" s="40" t="str">
        <f>IF(VO17&gt;0,VO17,"")</f>
        <v/>
      </c>
      <c r="WH17" s="40" t="str">
        <f>IF(SUM(VL17:VO17)-VP17&gt;0,SUM(VL17:VO17)-VP17,"")</f>
        <v/>
      </c>
      <c r="WI17" s="40" t="str">
        <f>IF(VS17&gt;0,VS17,"")</f>
        <v/>
      </c>
      <c r="WJ17" s="40" t="str">
        <f>IF(VT17&gt;0,VT17,"")</f>
        <v/>
      </c>
      <c r="WK17" s="40" t="str">
        <f>IF(SUM(VQ17:VT17)-VU17&gt;0,SUM(VQ17:VT17)-VU17,"")</f>
        <v/>
      </c>
      <c r="WL17" s="40" t="str">
        <f>IF(MAX(WH17,WK17)&gt;0,MAX(WH17,WK17),"")</f>
        <v/>
      </c>
      <c r="WM17" s="40" t="str">
        <f>IF(VX17&gt;0,VX17,"")</f>
        <v/>
      </c>
      <c r="WN17" s="40" t="str">
        <f>IF(VY17&gt;0,VY17,"")</f>
        <v/>
      </c>
      <c r="WO17" s="40" t="str">
        <f>IF(SUM(VV17:VY17)-VZ17&gt;0,SUM(VV17:VY17)-VZ17,"")</f>
        <v/>
      </c>
      <c r="WP17" s="40" t="str">
        <f>IF(WC17&gt;0,WC17,"")</f>
        <v/>
      </c>
      <c r="WQ17" s="40" t="str">
        <f>IF(WD17&gt;0,WD17,"")</f>
        <v/>
      </c>
      <c r="WR17" s="40" t="str">
        <f>IF(SUM(WA17:WD17)-WE17&gt;0,SUM(WA17:WD17)-WE17,"")</f>
        <v/>
      </c>
      <c r="WS17" s="40" t="str">
        <f>IF(SUM(WL17,WO17,WR17)&gt;0,SUM(WL17,WO17,WR17),"")</f>
        <v/>
      </c>
      <c r="WT17" s="26">
        <f>IF($CP17="P",CA17,(CA17+AZ17)/2)</f>
        <v>8.1</v>
      </c>
      <c r="WU17" s="26">
        <f>IF($CP17="P",CB17,(CB17+BA17)/2)</f>
        <v>4.95</v>
      </c>
      <c r="WV17" s="26">
        <f>IF($CP17="P",CC17,(CC17+BB17)/2)</f>
        <v>5.3</v>
      </c>
      <c r="WW17" s="26">
        <f>IF($CP17="P",CD17,(CD17+BC17)/2)</f>
        <v>8.1199999999999992</v>
      </c>
      <c r="WX17" s="26">
        <f>IF($CP17="P",CE17,(CE17+BD17)/2)</f>
        <v>1.05</v>
      </c>
      <c r="WY17" s="26">
        <f>IF($CP17="P",CF17,(CF17+BE17)/2)</f>
        <v>2.4000000000000004</v>
      </c>
      <c r="WZ17" s="26">
        <f>IF($CP17="P",CG17,(CG17+BF17)/2)</f>
        <v>1.4</v>
      </c>
      <c r="XA17" s="26">
        <f>IF($CP17="P",CH17,(CH17+BG17)/2)</f>
        <v>2.1</v>
      </c>
      <c r="XB17" s="26">
        <f>IF($CP17="P",CI17,(CI17+BH17)/2)</f>
        <v>2.33</v>
      </c>
      <c r="XC17" s="26">
        <f>IF($CP17="P",CJ17,(CJ17+BI17)/2)</f>
        <v>0</v>
      </c>
      <c r="XD17" s="26">
        <f>IF($CP17="P",CK17,(CK17+BJ17)/2)</f>
        <v>1.6</v>
      </c>
      <c r="XE17" s="26">
        <f>IF($CP17="P",CL17,(CL17+BK17)/2)</f>
        <v>0.8</v>
      </c>
      <c r="XF17" s="26">
        <f>IF($CP17="P",CM17,(CM17+BL17)/2)</f>
        <v>1.35</v>
      </c>
      <c r="XG17" s="26">
        <f>IF($CP17="P",CN17,(CN17+BM17)/2)</f>
        <v>1.56</v>
      </c>
      <c r="XH17" s="26">
        <f>IF($CP17="P",CO17,(CO17+BN17)/2)</f>
        <v>0</v>
      </c>
      <c r="XI17" s="28" t="s">
        <v>53</v>
      </c>
      <c r="XJ17" s="11">
        <f>IF(WV17&gt;0,WV17,"")</f>
        <v>5.3</v>
      </c>
      <c r="XK17" s="11">
        <f>IF(WW17&gt;0,WW17,"")</f>
        <v>8.1199999999999992</v>
      </c>
      <c r="XL17" s="11">
        <f>IF(SUM(WT17:WW17)-WX17&gt;0,SUM(WT17:WW17)-WX17,"")</f>
        <v>25.419999999999998</v>
      </c>
      <c r="XM17" s="11">
        <f>IF(XA17&gt;0,XA17,"")</f>
        <v>2.1</v>
      </c>
      <c r="XN17" s="11">
        <f>IF(XB17&gt;0,XB17,"")</f>
        <v>2.33</v>
      </c>
      <c r="XO17" s="11">
        <f>IF(SUM(WY17:XB17)-XC17&gt;0,SUM(WY17:XB17)-XC17,"")</f>
        <v>8.23</v>
      </c>
      <c r="XP17" s="11">
        <f>IF(MAX(XL17,XO17)&gt;0,MAX(XL17,XO17),"")</f>
        <v>25.419999999999998</v>
      </c>
      <c r="XQ17" s="11">
        <f>IF(XF17&gt;0,XF17,"")</f>
        <v>1.35</v>
      </c>
      <c r="XR17" s="11">
        <f>IF(XG17&gt;0,XG17,"")</f>
        <v>1.56</v>
      </c>
      <c r="XS17" s="11">
        <f>IF(SUM(XD17:XG17)-XH17&gt;0,SUM(XD17:XG17)-XH17,"")</f>
        <v>5.3100000000000005</v>
      </c>
      <c r="XT17" s="11">
        <f>IF(SUM(XP17,XS17)&gt;0,SUM(XP17,XS17),"")</f>
        <v>30.729999999999997</v>
      </c>
    </row>
    <row r="18" spans="1:644" x14ac:dyDescent="0.2">
      <c r="B18" s="5"/>
      <c r="D18" s="1"/>
    </row>
    <row r="19" spans="1:644" x14ac:dyDescent="0.2">
      <c r="G19" s="36"/>
      <c r="I19" s="36"/>
    </row>
    <row r="20" spans="1:644" x14ac:dyDescent="0.2">
      <c r="B20" s="23" t="s">
        <v>51</v>
      </c>
      <c r="C20" s="5"/>
      <c r="G20" s="3"/>
      <c r="AR20" s="41"/>
      <c r="AS20" s="41"/>
      <c r="AT20" s="41"/>
      <c r="AV20" s="32"/>
      <c r="AW20" s="32"/>
      <c r="AY20" s="42">
        <v>12.7</v>
      </c>
      <c r="BS20" s="41"/>
      <c r="BT20" s="41"/>
      <c r="BU20" s="41"/>
      <c r="BW20" s="32"/>
      <c r="BX20" s="32"/>
      <c r="BZ20" s="42">
        <v>12.7</v>
      </c>
      <c r="CT20" s="41"/>
      <c r="CU20" s="41"/>
      <c r="CV20" s="41"/>
      <c r="CX20" s="32"/>
      <c r="CY20" s="32"/>
      <c r="DA20" s="42">
        <v>12.7</v>
      </c>
      <c r="DX20" s="5"/>
      <c r="DY20" s="5"/>
      <c r="EH20" s="2"/>
      <c r="EI20" s="2"/>
      <c r="EK20" s="42">
        <v>12.7</v>
      </c>
      <c r="FF20" s="5"/>
      <c r="FG20" s="5"/>
      <c r="FP20" s="2"/>
      <c r="FQ20" s="2"/>
      <c r="FS20" s="42">
        <v>12.7</v>
      </c>
      <c r="GN20" s="5"/>
      <c r="GO20" s="5"/>
      <c r="GX20" s="2"/>
      <c r="GY20" s="2"/>
      <c r="HA20" s="42">
        <v>12.7</v>
      </c>
      <c r="HV20" s="5"/>
      <c r="HW20" s="5"/>
      <c r="IF20" s="2"/>
      <c r="IG20" s="2"/>
      <c r="II20" s="42">
        <v>12.7</v>
      </c>
      <c r="JD20" s="5"/>
      <c r="JE20" s="5"/>
      <c r="JN20" s="2"/>
      <c r="JO20" s="2"/>
      <c r="JQ20" s="42">
        <v>12.7</v>
      </c>
      <c r="KL20" s="5"/>
      <c r="KM20" s="5"/>
      <c r="KV20" s="2"/>
      <c r="KW20" s="2"/>
      <c r="KY20" s="42">
        <v>12.7</v>
      </c>
      <c r="LT20" s="5"/>
      <c r="LU20" s="5"/>
      <c r="MD20" s="2"/>
      <c r="ME20" s="2"/>
      <c r="MG20" s="42">
        <v>12.7</v>
      </c>
      <c r="NB20" s="5"/>
      <c r="NC20" s="5"/>
      <c r="NL20" s="2"/>
      <c r="NM20" s="2"/>
      <c r="NO20" s="42">
        <v>12.7</v>
      </c>
      <c r="OJ20" s="5"/>
      <c r="OK20" s="5"/>
      <c r="OT20" s="2"/>
      <c r="OU20" s="2"/>
      <c r="OW20" s="42">
        <v>12.7</v>
      </c>
      <c r="PR20" s="5"/>
      <c r="PS20" s="5"/>
      <c r="QB20" s="2"/>
      <c r="QC20" s="2"/>
      <c r="QE20" s="42">
        <v>12.7</v>
      </c>
      <c r="QZ20" s="5"/>
      <c r="RA20" s="5"/>
      <c r="RJ20" s="2"/>
      <c r="RK20" s="2"/>
      <c r="RM20" s="42">
        <v>12.7</v>
      </c>
      <c r="SH20" s="5"/>
      <c r="SI20" s="5"/>
      <c r="SR20" s="2"/>
      <c r="SS20" s="2"/>
      <c r="SU20" s="42">
        <v>12.7</v>
      </c>
      <c r="TP20" s="5"/>
      <c r="TQ20" s="5"/>
      <c r="TZ20" s="2"/>
      <c r="UA20" s="2"/>
      <c r="UC20" s="42">
        <v>12.7</v>
      </c>
      <c r="UX20" s="5"/>
      <c r="UY20" s="5"/>
      <c r="VH20" s="2"/>
      <c r="VI20" s="2"/>
      <c r="VK20" s="42">
        <v>12.7</v>
      </c>
      <c r="WF20" s="5"/>
      <c r="WG20" s="5"/>
      <c r="WP20" s="2"/>
      <c r="WQ20" s="2"/>
      <c r="WS20" s="42">
        <v>12.7</v>
      </c>
    </row>
    <row r="21" spans="1:644" x14ac:dyDescent="0.2">
      <c r="B21" s="30" t="s">
        <v>50</v>
      </c>
      <c r="C21" s="5"/>
      <c r="X21" s="2"/>
      <c r="AR21" s="41"/>
      <c r="AS21" s="41"/>
      <c r="AT21" s="41"/>
      <c r="AV21" s="32"/>
      <c r="AW21" s="32"/>
      <c r="AY21" s="43">
        <v>13.1</v>
      </c>
      <c r="BS21" s="41"/>
      <c r="BT21" s="41"/>
      <c r="BU21" s="41"/>
      <c r="BW21" s="32"/>
      <c r="BX21" s="32"/>
      <c r="BZ21" s="43">
        <v>13.1</v>
      </c>
      <c r="CT21" s="41"/>
      <c r="CU21" s="41"/>
      <c r="CV21" s="41"/>
      <c r="CX21" s="32"/>
      <c r="CY21" s="32"/>
      <c r="DA21" s="43">
        <v>13.1</v>
      </c>
      <c r="DX21" s="5"/>
      <c r="DY21" s="5"/>
      <c r="EH21" s="2"/>
      <c r="EI21" s="2"/>
      <c r="EK21" s="43">
        <v>13.1</v>
      </c>
      <c r="FF21" s="5"/>
      <c r="FG21" s="5"/>
      <c r="FP21" s="2"/>
      <c r="FQ21" s="2"/>
      <c r="FS21" s="43">
        <v>13.1</v>
      </c>
      <c r="GN21" s="5"/>
      <c r="GO21" s="5"/>
      <c r="GX21" s="2"/>
      <c r="GY21" s="2"/>
      <c r="HA21" s="43">
        <v>13.1</v>
      </c>
      <c r="HV21" s="5"/>
      <c r="HW21" s="5"/>
      <c r="IF21" s="2"/>
      <c r="IG21" s="2"/>
      <c r="II21" s="43">
        <v>13.1</v>
      </c>
      <c r="JD21" s="5"/>
      <c r="JE21" s="5"/>
      <c r="JN21" s="2"/>
      <c r="JO21" s="2"/>
      <c r="JQ21" s="43">
        <v>13.1</v>
      </c>
      <c r="KL21" s="5"/>
      <c r="KM21" s="5"/>
      <c r="KV21" s="2"/>
      <c r="KW21" s="2"/>
      <c r="KY21" s="43">
        <v>13.1</v>
      </c>
      <c r="LT21" s="5"/>
      <c r="LU21" s="5"/>
      <c r="MD21" s="2"/>
      <c r="ME21" s="2"/>
      <c r="MG21" s="43">
        <v>13.1</v>
      </c>
      <c r="NB21" s="5"/>
      <c r="NC21" s="5"/>
      <c r="NL21" s="2"/>
      <c r="NM21" s="2"/>
      <c r="NO21" s="43">
        <v>13.1</v>
      </c>
      <c r="OJ21" s="5"/>
      <c r="OK21" s="5"/>
      <c r="OT21" s="2"/>
      <c r="OU21" s="2"/>
      <c r="OW21" s="43">
        <v>13.1</v>
      </c>
      <c r="PR21" s="5"/>
      <c r="PS21" s="5"/>
      <c r="QB21" s="2"/>
      <c r="QC21" s="2"/>
      <c r="QE21" s="43">
        <v>13.1</v>
      </c>
      <c r="QZ21" s="5"/>
      <c r="RA21" s="5"/>
      <c r="RJ21" s="2"/>
      <c r="RK21" s="2"/>
      <c r="RM21" s="43">
        <v>13.1</v>
      </c>
      <c r="SH21" s="5"/>
      <c r="SI21" s="5"/>
      <c r="SR21" s="2"/>
      <c r="SS21" s="2"/>
      <c r="SU21" s="43">
        <v>13.1</v>
      </c>
      <c r="TP21" s="5"/>
      <c r="TQ21" s="5"/>
      <c r="TZ21" s="2"/>
      <c r="UA21" s="2"/>
      <c r="UC21" s="43">
        <v>13.1</v>
      </c>
      <c r="UX21" s="5"/>
      <c r="UY21" s="5"/>
      <c r="VH21" s="2"/>
      <c r="VI21" s="2"/>
      <c r="VK21" s="43">
        <v>13.1</v>
      </c>
      <c r="WF21" s="5"/>
      <c r="WG21" s="5"/>
      <c r="WP21" s="2"/>
      <c r="WQ21" s="2"/>
      <c r="WS21" s="43">
        <v>13.1</v>
      </c>
    </row>
    <row r="22" spans="1:644" x14ac:dyDescent="0.2">
      <c r="A22" s="5"/>
      <c r="B22" s="31" t="s">
        <v>63</v>
      </c>
      <c r="C22" s="5"/>
      <c r="E22" s="2"/>
      <c r="AR22" s="41"/>
      <c r="AS22" s="41"/>
      <c r="AT22" s="41"/>
      <c r="AU22" s="32"/>
      <c r="AV22" s="32"/>
      <c r="AW22" s="32"/>
      <c r="AX22" s="32"/>
      <c r="AY22" s="44">
        <v>13.5</v>
      </c>
      <c r="BS22" s="41"/>
      <c r="BT22" s="41"/>
      <c r="BU22" s="41"/>
      <c r="BW22" s="32"/>
      <c r="BX22" s="32"/>
      <c r="BZ22" s="44">
        <v>13.5</v>
      </c>
      <c r="CT22" s="41"/>
      <c r="CU22" s="41"/>
      <c r="CV22" s="41"/>
      <c r="CW22" s="32"/>
      <c r="CX22" s="32"/>
      <c r="CY22" s="32"/>
      <c r="CZ22" s="32"/>
      <c r="DA22" s="44">
        <v>13.5</v>
      </c>
      <c r="DX22" s="5"/>
      <c r="DY22" s="5"/>
      <c r="EH22" s="2"/>
      <c r="EI22" s="2"/>
      <c r="EK22" s="44">
        <v>13.5</v>
      </c>
      <c r="FF22" s="5"/>
      <c r="FG22" s="5"/>
      <c r="FP22" s="2"/>
      <c r="FQ22" s="2"/>
      <c r="FS22" s="44">
        <v>13.5</v>
      </c>
      <c r="GN22" s="5"/>
      <c r="GO22" s="5"/>
      <c r="GX22" s="2"/>
      <c r="GY22" s="2"/>
      <c r="HA22" s="44">
        <v>13.5</v>
      </c>
      <c r="HV22" s="5"/>
      <c r="HW22" s="5"/>
      <c r="IF22" s="2"/>
      <c r="IG22" s="2"/>
      <c r="II22" s="44">
        <v>13.5</v>
      </c>
      <c r="JD22" s="5"/>
      <c r="JE22" s="5"/>
      <c r="JN22" s="2"/>
      <c r="JO22" s="2"/>
      <c r="JQ22" s="44">
        <v>13.5</v>
      </c>
      <c r="KL22" s="5"/>
      <c r="KM22" s="5"/>
      <c r="KV22" s="2"/>
      <c r="KW22" s="2"/>
      <c r="KY22" s="44">
        <v>13.5</v>
      </c>
      <c r="LT22" s="5"/>
      <c r="LU22" s="5"/>
      <c r="MD22" s="2"/>
      <c r="ME22" s="2"/>
      <c r="MG22" s="44">
        <v>13.5</v>
      </c>
      <c r="NB22" s="5"/>
      <c r="NC22" s="5"/>
      <c r="NL22" s="2"/>
      <c r="NM22" s="2"/>
      <c r="NO22" s="44">
        <v>13.5</v>
      </c>
      <c r="OJ22" s="5"/>
      <c r="OK22" s="5"/>
      <c r="OT22" s="2"/>
      <c r="OU22" s="2"/>
      <c r="OW22" s="44">
        <v>13.5</v>
      </c>
      <c r="PR22" s="5"/>
      <c r="PS22" s="5"/>
      <c r="QB22" s="2"/>
      <c r="QC22" s="2"/>
      <c r="QE22" s="44">
        <v>13.5</v>
      </c>
      <c r="QZ22" s="5"/>
      <c r="RA22" s="5"/>
      <c r="RJ22" s="2"/>
      <c r="RK22" s="2"/>
      <c r="RM22" s="44">
        <v>13.5</v>
      </c>
      <c r="SH22" s="5"/>
      <c r="SI22" s="5"/>
      <c r="SR22" s="2"/>
      <c r="SS22" s="2"/>
      <c r="SU22" s="44">
        <v>13.5</v>
      </c>
      <c r="TP22" s="5"/>
      <c r="TQ22" s="5"/>
      <c r="TZ22" s="2"/>
      <c r="UA22" s="2"/>
      <c r="UC22" s="44">
        <v>13.5</v>
      </c>
      <c r="UX22" s="5"/>
      <c r="UY22" s="5"/>
      <c r="VH22" s="2"/>
      <c r="VI22" s="2"/>
      <c r="VK22" s="44">
        <v>13.5</v>
      </c>
      <c r="WF22" s="5"/>
      <c r="WG22" s="5"/>
      <c r="WP22" s="2"/>
      <c r="WQ22" s="2"/>
      <c r="WS22" s="44">
        <v>13.5</v>
      </c>
    </row>
    <row r="23" spans="1:644" x14ac:dyDescent="0.2">
      <c r="A23" s="5"/>
      <c r="B23" s="35" t="s">
        <v>76</v>
      </c>
      <c r="C23" s="5"/>
      <c r="E23" s="2"/>
      <c r="AR23" s="41"/>
      <c r="AS23" s="41"/>
      <c r="AT23" s="41"/>
      <c r="AU23" s="32"/>
      <c r="AV23" s="32"/>
      <c r="AW23" s="32"/>
      <c r="AX23" s="32"/>
      <c r="AY23" s="45">
        <v>14</v>
      </c>
      <c r="BS23" s="41"/>
      <c r="BT23" s="41"/>
      <c r="BU23" s="41"/>
      <c r="BW23" s="32"/>
      <c r="BX23" s="32"/>
      <c r="BZ23" s="45">
        <v>14</v>
      </c>
      <c r="CT23" s="41"/>
      <c r="CU23" s="41"/>
      <c r="CV23" s="41"/>
      <c r="CW23" s="32"/>
      <c r="CX23" s="32"/>
      <c r="CY23" s="32"/>
      <c r="CZ23" s="32"/>
      <c r="DA23" s="45">
        <v>14</v>
      </c>
      <c r="DX23" s="5"/>
      <c r="DY23" s="5"/>
      <c r="EH23" s="2"/>
      <c r="EI23" s="2"/>
      <c r="EK23" s="45">
        <v>14</v>
      </c>
      <c r="FF23" s="5"/>
      <c r="FG23" s="5"/>
      <c r="FP23" s="2"/>
      <c r="FQ23" s="2"/>
      <c r="FS23" s="45">
        <v>14</v>
      </c>
      <c r="GN23" s="5"/>
      <c r="GO23" s="5"/>
      <c r="GX23" s="2"/>
      <c r="GY23" s="2"/>
      <c r="HA23" s="45">
        <v>14</v>
      </c>
      <c r="HV23" s="5"/>
      <c r="HW23" s="5"/>
      <c r="IF23" s="2"/>
      <c r="IG23" s="2"/>
      <c r="II23" s="45">
        <v>14</v>
      </c>
      <c r="JD23" s="5"/>
      <c r="JE23" s="5"/>
      <c r="JN23" s="2"/>
      <c r="JO23" s="2"/>
      <c r="JQ23" s="45">
        <v>14</v>
      </c>
      <c r="KL23" s="5"/>
      <c r="KM23" s="5"/>
      <c r="KV23" s="2"/>
      <c r="KW23" s="2"/>
      <c r="KY23" s="45">
        <v>14</v>
      </c>
      <c r="LT23" s="5"/>
      <c r="LU23" s="5"/>
      <c r="MD23" s="2"/>
      <c r="ME23" s="2"/>
      <c r="MG23" s="45">
        <v>14</v>
      </c>
      <c r="NB23" s="5"/>
      <c r="NC23" s="5"/>
      <c r="NL23" s="2"/>
      <c r="NM23" s="2"/>
      <c r="NO23" s="45">
        <v>14</v>
      </c>
      <c r="OJ23" s="5"/>
      <c r="OK23" s="5"/>
      <c r="OT23" s="2"/>
      <c r="OU23" s="2"/>
      <c r="OW23" s="45">
        <v>14</v>
      </c>
      <c r="PR23" s="5"/>
      <c r="PS23" s="5"/>
      <c r="QB23" s="2"/>
      <c r="QC23" s="2"/>
      <c r="QE23" s="45">
        <v>14</v>
      </c>
      <c r="QZ23" s="5"/>
      <c r="RA23" s="5"/>
      <c r="RJ23" s="2"/>
      <c r="RK23" s="2"/>
      <c r="RM23" s="45">
        <v>14</v>
      </c>
      <c r="SH23" s="5"/>
      <c r="SI23" s="5"/>
      <c r="SR23" s="2"/>
      <c r="SS23" s="2"/>
      <c r="SU23" s="45">
        <v>14</v>
      </c>
      <c r="TP23" s="5"/>
      <c r="TQ23" s="5"/>
      <c r="TZ23" s="2"/>
      <c r="UA23" s="2"/>
      <c r="UC23" s="45">
        <v>14</v>
      </c>
      <c r="UX23" s="5"/>
      <c r="UY23" s="5"/>
      <c r="VH23" s="2"/>
      <c r="VI23" s="2"/>
      <c r="VK23" s="45">
        <v>14</v>
      </c>
      <c r="WF23" s="5"/>
      <c r="WG23" s="5"/>
      <c r="WP23" s="2"/>
      <c r="WQ23" s="2"/>
      <c r="WS23" s="45">
        <v>14</v>
      </c>
    </row>
    <row r="24" spans="1:644" x14ac:dyDescent="0.2">
      <c r="A24" s="5"/>
      <c r="B24" s="34" t="s">
        <v>48</v>
      </c>
      <c r="C24" s="5"/>
      <c r="P24" s="2"/>
      <c r="AR24" s="41"/>
      <c r="AS24" s="41"/>
      <c r="AT24" s="41"/>
      <c r="AU24" s="32"/>
      <c r="AV24" s="32"/>
      <c r="AW24" s="32"/>
      <c r="AX24" s="32"/>
      <c r="AY24" s="46">
        <v>49.5</v>
      </c>
      <c r="BS24" s="41"/>
      <c r="BT24" s="41"/>
      <c r="BU24" s="41"/>
      <c r="BW24" s="32"/>
      <c r="BX24" s="32"/>
      <c r="BZ24" s="46">
        <v>49.5</v>
      </c>
      <c r="CT24" s="41"/>
      <c r="CU24" s="41"/>
      <c r="CV24" s="41"/>
      <c r="CW24" s="32"/>
      <c r="CX24" s="32"/>
      <c r="CY24" s="32"/>
      <c r="CZ24" s="32"/>
      <c r="DA24" s="46">
        <v>49.5</v>
      </c>
      <c r="DX24" s="5"/>
      <c r="DY24" s="5"/>
      <c r="EH24" s="2"/>
      <c r="EI24" s="2"/>
      <c r="EK24" s="46">
        <v>49.5</v>
      </c>
      <c r="FF24" s="5"/>
      <c r="FG24" s="5"/>
      <c r="FP24" s="2"/>
      <c r="FQ24" s="2"/>
      <c r="FS24" s="46">
        <v>49.5</v>
      </c>
      <c r="GN24" s="5"/>
      <c r="GO24" s="5"/>
      <c r="GX24" s="2"/>
      <c r="GY24" s="2"/>
      <c r="HA24" s="46">
        <v>49.5</v>
      </c>
      <c r="HV24" s="5"/>
      <c r="HW24" s="5"/>
      <c r="IF24" s="2"/>
      <c r="IG24" s="2"/>
      <c r="II24" s="46">
        <v>49.5</v>
      </c>
      <c r="JD24" s="5"/>
      <c r="JE24" s="5"/>
      <c r="JN24" s="2"/>
      <c r="JO24" s="2"/>
      <c r="JQ24" s="46">
        <v>49.5</v>
      </c>
      <c r="KL24" s="5"/>
      <c r="KM24" s="5"/>
      <c r="KV24" s="2"/>
      <c r="KW24" s="2"/>
      <c r="KY24" s="46">
        <v>49.5</v>
      </c>
      <c r="LT24" s="5"/>
      <c r="LU24" s="5"/>
      <c r="MD24" s="2"/>
      <c r="ME24" s="2"/>
      <c r="MG24" s="46">
        <v>49.5</v>
      </c>
      <c r="NB24" s="5"/>
      <c r="NC24" s="5"/>
      <c r="NL24" s="2"/>
      <c r="NM24" s="2"/>
      <c r="NO24" s="46">
        <v>49.5</v>
      </c>
      <c r="OJ24" s="5"/>
      <c r="OK24" s="5"/>
      <c r="OT24" s="2"/>
      <c r="OU24" s="2"/>
      <c r="OW24" s="46">
        <v>49.5</v>
      </c>
      <c r="PR24" s="5"/>
      <c r="PS24" s="5"/>
      <c r="QB24" s="2"/>
      <c r="QC24" s="2"/>
      <c r="QE24" s="46">
        <v>49.5</v>
      </c>
      <c r="QZ24" s="5"/>
      <c r="RA24" s="5"/>
      <c r="RJ24" s="2"/>
      <c r="RK24" s="2"/>
      <c r="RM24" s="46">
        <v>49.5</v>
      </c>
      <c r="SH24" s="5"/>
      <c r="SI24" s="5"/>
      <c r="SR24" s="2"/>
      <c r="SS24" s="2"/>
      <c r="SU24" s="46">
        <v>49.5</v>
      </c>
      <c r="TP24" s="5"/>
      <c r="TQ24" s="5"/>
      <c r="TZ24" s="2"/>
      <c r="UA24" s="2"/>
      <c r="UC24" s="46">
        <v>49.5</v>
      </c>
      <c r="UX24" s="5"/>
      <c r="UY24" s="5"/>
      <c r="VH24" s="2"/>
      <c r="VI24" s="2"/>
      <c r="VK24" s="46">
        <v>49.5</v>
      </c>
      <c r="WF24" s="5"/>
      <c r="WG24" s="5"/>
      <c r="WP24" s="2"/>
      <c r="WQ24" s="2"/>
      <c r="WS24" s="46">
        <v>49.5</v>
      </c>
    </row>
    <row r="25" spans="1:644" x14ac:dyDescent="0.2">
      <c r="A25" s="5"/>
      <c r="B25" s="24" t="s">
        <v>49</v>
      </c>
      <c r="C25" s="5"/>
      <c r="P25" s="2"/>
      <c r="AR25" s="41"/>
      <c r="AS25" s="41"/>
      <c r="AT25" s="41"/>
      <c r="AU25" s="32"/>
      <c r="AV25" s="32"/>
      <c r="AW25" s="32"/>
      <c r="AX25" s="32"/>
      <c r="AY25" s="47">
        <v>51.3</v>
      </c>
      <c r="BS25" s="41"/>
      <c r="BT25" s="41"/>
      <c r="BU25" s="41"/>
      <c r="BW25" s="32"/>
      <c r="BX25" s="32"/>
      <c r="BZ25" s="47">
        <v>51.3</v>
      </c>
      <c r="CT25" s="41"/>
      <c r="CU25" s="41"/>
      <c r="CV25" s="41"/>
      <c r="CW25" s="32"/>
      <c r="CX25" s="32"/>
      <c r="CY25" s="32"/>
      <c r="CZ25" s="32"/>
      <c r="DA25" s="47">
        <v>51.3</v>
      </c>
      <c r="DX25" s="5"/>
      <c r="DY25" s="5"/>
      <c r="EH25" s="2"/>
      <c r="EI25" s="2"/>
      <c r="EK25" s="47">
        <v>51.3</v>
      </c>
      <c r="FF25" s="5"/>
      <c r="FG25" s="5"/>
      <c r="FP25" s="2"/>
      <c r="FQ25" s="2"/>
      <c r="FS25" s="47">
        <v>51.3</v>
      </c>
      <c r="GN25" s="5"/>
      <c r="GO25" s="5"/>
      <c r="GX25" s="2"/>
      <c r="GY25" s="2"/>
      <c r="HA25" s="47">
        <v>51.3</v>
      </c>
      <c r="HV25" s="5"/>
      <c r="HW25" s="5"/>
      <c r="IF25" s="2"/>
      <c r="IG25" s="2"/>
      <c r="II25" s="47">
        <v>51.3</v>
      </c>
      <c r="JD25" s="5"/>
      <c r="JE25" s="5"/>
      <c r="JN25" s="2"/>
      <c r="JO25" s="2"/>
      <c r="JQ25" s="47">
        <v>51.3</v>
      </c>
      <c r="KL25" s="5"/>
      <c r="KM25" s="5"/>
      <c r="KV25" s="2"/>
      <c r="KW25" s="2"/>
      <c r="KY25" s="47">
        <v>51.3</v>
      </c>
      <c r="LT25" s="5"/>
      <c r="LU25" s="5"/>
      <c r="MD25" s="2"/>
      <c r="ME25" s="2"/>
      <c r="MG25" s="47">
        <v>51.3</v>
      </c>
      <c r="NB25" s="5"/>
      <c r="NC25" s="5"/>
      <c r="NL25" s="2"/>
      <c r="NM25" s="2"/>
      <c r="NO25" s="47">
        <v>51.3</v>
      </c>
      <c r="OJ25" s="5"/>
      <c r="OK25" s="5"/>
      <c r="OT25" s="2"/>
      <c r="OU25" s="2"/>
      <c r="OW25" s="47">
        <v>51.3</v>
      </c>
      <c r="PR25" s="5"/>
      <c r="PS25" s="5"/>
      <c r="QB25" s="2"/>
      <c r="QC25" s="2"/>
      <c r="QE25" s="47">
        <v>51.3</v>
      </c>
      <c r="QZ25" s="5"/>
      <c r="RA25" s="5"/>
      <c r="RJ25" s="2"/>
      <c r="RK25" s="2"/>
      <c r="RM25" s="47">
        <v>51.3</v>
      </c>
      <c r="SH25" s="5"/>
      <c r="SI25" s="5"/>
      <c r="SR25" s="2"/>
      <c r="SS25" s="2"/>
      <c r="SU25" s="47">
        <v>51.3</v>
      </c>
      <c r="TP25" s="5"/>
      <c r="TQ25" s="5"/>
      <c r="TZ25" s="2"/>
      <c r="UA25" s="2"/>
      <c r="UC25" s="47">
        <v>51.3</v>
      </c>
      <c r="UX25" s="5"/>
      <c r="UY25" s="5"/>
      <c r="VH25" s="2"/>
      <c r="VI25" s="2"/>
      <c r="VK25" s="47">
        <v>51.3</v>
      </c>
      <c r="WF25" s="5"/>
      <c r="WG25" s="5"/>
      <c r="WP25" s="2"/>
      <c r="WQ25" s="2"/>
      <c r="WS25" s="47">
        <v>51.3</v>
      </c>
    </row>
    <row r="26" spans="1:644" x14ac:dyDescent="0.2">
      <c r="A26" s="5"/>
      <c r="B26" s="33" t="s">
        <v>62</v>
      </c>
      <c r="C26" s="5"/>
      <c r="AR26" s="41"/>
      <c r="AS26" s="41"/>
      <c r="AT26" s="41"/>
      <c r="AU26" s="32"/>
      <c r="AV26" s="32"/>
      <c r="AW26" s="32"/>
      <c r="AX26" s="32"/>
      <c r="AY26" s="48">
        <v>52.2</v>
      </c>
      <c r="BS26" s="41"/>
      <c r="BT26" s="41"/>
      <c r="BU26" s="41"/>
      <c r="BW26" s="32"/>
      <c r="BX26" s="32"/>
      <c r="BZ26" s="48">
        <v>52.2</v>
      </c>
      <c r="CT26" s="41"/>
      <c r="CU26" s="41"/>
      <c r="CV26" s="41"/>
      <c r="CW26" s="32"/>
      <c r="CX26" s="32"/>
      <c r="CY26" s="32"/>
      <c r="CZ26" s="32"/>
      <c r="DA26" s="48">
        <v>52.2</v>
      </c>
      <c r="DX26" s="5"/>
      <c r="DY26" s="5"/>
      <c r="EH26" s="2"/>
      <c r="EI26" s="2"/>
      <c r="EJ26" s="37"/>
      <c r="EK26" s="48">
        <v>52.2</v>
      </c>
      <c r="FF26" s="5"/>
      <c r="FG26" s="5"/>
      <c r="FP26" s="2"/>
      <c r="FQ26" s="2"/>
      <c r="FR26" s="37"/>
      <c r="FS26" s="48">
        <v>52.2</v>
      </c>
      <c r="GN26" s="5"/>
      <c r="GO26" s="5"/>
      <c r="GX26" s="2"/>
      <c r="GY26" s="2"/>
      <c r="GZ26" s="37"/>
      <c r="HA26" s="48">
        <v>52.2</v>
      </c>
      <c r="HV26" s="5"/>
      <c r="HW26" s="5"/>
      <c r="IF26" s="2"/>
      <c r="IG26" s="2"/>
      <c r="IH26" s="37"/>
      <c r="II26" s="48">
        <v>52.2</v>
      </c>
      <c r="JD26" s="5"/>
      <c r="JE26" s="5"/>
      <c r="JN26" s="2"/>
      <c r="JO26" s="2"/>
      <c r="JP26" s="37"/>
      <c r="JQ26" s="48">
        <v>52.2</v>
      </c>
      <c r="KL26" s="5"/>
      <c r="KM26" s="5"/>
      <c r="KV26" s="2"/>
      <c r="KW26" s="2"/>
      <c r="KX26" s="37"/>
      <c r="KY26" s="48">
        <v>52.2</v>
      </c>
      <c r="LT26" s="5"/>
      <c r="LU26" s="5"/>
      <c r="MD26" s="2"/>
      <c r="ME26" s="2"/>
      <c r="MF26" s="37"/>
      <c r="MG26" s="48">
        <v>52.2</v>
      </c>
      <c r="NB26" s="5"/>
      <c r="NC26" s="5"/>
      <c r="NL26" s="2"/>
      <c r="NM26" s="2"/>
      <c r="NN26" s="37"/>
      <c r="NO26" s="48">
        <v>52.2</v>
      </c>
      <c r="OJ26" s="5"/>
      <c r="OK26" s="5"/>
      <c r="OT26" s="2"/>
      <c r="OU26" s="2"/>
      <c r="OV26" s="37"/>
      <c r="OW26" s="48">
        <v>52.2</v>
      </c>
      <c r="PR26" s="5"/>
      <c r="PS26" s="5"/>
      <c r="QB26" s="2"/>
      <c r="QC26" s="2"/>
      <c r="QD26" s="37"/>
      <c r="QE26" s="48">
        <v>52.2</v>
      </c>
      <c r="QZ26" s="5"/>
      <c r="RA26" s="5"/>
      <c r="RJ26" s="2"/>
      <c r="RK26" s="2"/>
      <c r="RL26" s="37"/>
      <c r="RM26" s="48">
        <v>52.2</v>
      </c>
      <c r="SH26" s="5"/>
      <c r="SI26" s="5"/>
      <c r="SR26" s="2"/>
      <c r="SS26" s="2"/>
      <c r="ST26" s="37"/>
      <c r="SU26" s="48">
        <v>52.2</v>
      </c>
      <c r="TP26" s="5"/>
      <c r="TQ26" s="5"/>
      <c r="TZ26" s="2"/>
      <c r="UA26" s="2"/>
      <c r="UB26" s="37"/>
      <c r="UC26" s="48">
        <v>52.2</v>
      </c>
      <c r="UX26" s="5"/>
      <c r="UY26" s="5"/>
      <c r="VH26" s="2"/>
      <c r="VI26" s="2"/>
      <c r="VJ26" s="37"/>
      <c r="VK26" s="48">
        <v>52.2</v>
      </c>
      <c r="WF26" s="5"/>
      <c r="WG26" s="5"/>
      <c r="WP26" s="2"/>
      <c r="WQ26" s="2"/>
      <c r="WR26" s="37"/>
      <c r="WS26" s="48">
        <v>52.2</v>
      </c>
    </row>
    <row r="27" spans="1:644" x14ac:dyDescent="0.2">
      <c r="A27" s="5"/>
      <c r="B27" s="25" t="s">
        <v>32</v>
      </c>
      <c r="C27" s="5"/>
      <c r="P27" s="2"/>
      <c r="AR27" s="41"/>
      <c r="AS27" s="41"/>
      <c r="AT27" s="41"/>
      <c r="AU27" s="32"/>
      <c r="AV27" s="41"/>
      <c r="AW27" s="41"/>
      <c r="AX27" s="32"/>
      <c r="AY27" s="49">
        <v>54</v>
      </c>
      <c r="BS27" s="41"/>
      <c r="BT27" s="41"/>
      <c r="BU27" s="41"/>
      <c r="BW27" s="41"/>
      <c r="BX27" s="32"/>
      <c r="BZ27" s="49">
        <v>54</v>
      </c>
      <c r="CT27" s="41"/>
      <c r="CU27" s="41"/>
      <c r="CV27" s="41"/>
      <c r="CW27" s="32"/>
      <c r="CX27" s="41"/>
      <c r="CY27" s="32"/>
      <c r="CZ27" s="32"/>
      <c r="DA27" s="49">
        <v>54</v>
      </c>
      <c r="DX27" s="5"/>
      <c r="DY27" s="5"/>
      <c r="EH27" s="41"/>
      <c r="EI27" s="2"/>
      <c r="EK27" s="49">
        <v>54</v>
      </c>
      <c r="FF27" s="5"/>
      <c r="FG27" s="5"/>
      <c r="FP27" s="41"/>
      <c r="FQ27" s="2"/>
      <c r="FS27" s="49">
        <v>54</v>
      </c>
      <c r="GN27" s="5"/>
      <c r="GO27" s="5"/>
      <c r="GX27" s="2"/>
      <c r="GY27" s="2"/>
      <c r="HA27" s="49">
        <v>54</v>
      </c>
      <c r="HV27" s="5"/>
      <c r="HW27" s="5"/>
      <c r="IF27" s="41"/>
      <c r="IG27" s="2"/>
      <c r="II27" s="49">
        <v>54</v>
      </c>
      <c r="JD27" s="5"/>
      <c r="JE27" s="5"/>
      <c r="JN27" s="2"/>
      <c r="JO27" s="2"/>
      <c r="JQ27" s="49">
        <v>54</v>
      </c>
      <c r="KL27" s="5"/>
      <c r="KM27" s="5"/>
      <c r="KV27" s="2"/>
      <c r="KW27" s="2"/>
      <c r="KY27" s="49">
        <v>54</v>
      </c>
      <c r="LT27" s="5"/>
      <c r="LU27" s="5"/>
      <c r="MD27" s="2"/>
      <c r="ME27" s="2"/>
      <c r="MG27" s="49">
        <v>54</v>
      </c>
      <c r="NB27" s="5"/>
      <c r="NC27" s="5"/>
      <c r="NL27" s="2"/>
      <c r="NM27" s="2"/>
      <c r="NO27" s="49">
        <v>54</v>
      </c>
      <c r="OJ27" s="5"/>
      <c r="OK27" s="5"/>
      <c r="OT27" s="2"/>
      <c r="OU27" s="2"/>
      <c r="OW27" s="49">
        <v>54</v>
      </c>
      <c r="PR27" s="5"/>
      <c r="PS27" s="5"/>
      <c r="QB27" s="2"/>
      <c r="QC27" s="2"/>
      <c r="QE27" s="49">
        <v>54</v>
      </c>
      <c r="QZ27" s="5"/>
      <c r="RA27" s="5"/>
      <c r="RJ27" s="2"/>
      <c r="RK27" s="2"/>
      <c r="RM27" s="49">
        <v>54</v>
      </c>
      <c r="SH27" s="5"/>
      <c r="SI27" s="5"/>
      <c r="SR27" s="2"/>
      <c r="SS27" s="2"/>
      <c r="SU27" s="49">
        <v>54</v>
      </c>
      <c r="TP27" s="5"/>
      <c r="TQ27" s="5"/>
      <c r="TZ27" s="2"/>
      <c r="UA27" s="2"/>
      <c r="UC27" s="49">
        <v>54</v>
      </c>
      <c r="UX27" s="5"/>
      <c r="UY27" s="5"/>
      <c r="VH27" s="2"/>
      <c r="VI27" s="2"/>
      <c r="VK27" s="49">
        <v>54</v>
      </c>
      <c r="WF27" s="5"/>
      <c r="WG27" s="5"/>
      <c r="WP27" s="2"/>
      <c r="WQ27" s="2"/>
      <c r="WS27" s="49">
        <v>54</v>
      </c>
    </row>
    <row r="28" spans="1:644" s="36" customFormat="1" x14ac:dyDescent="0.2">
      <c r="A28"/>
      <c r="B28" s="29" t="s">
        <v>54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2"/>
      <c r="AX28" s="32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2"/>
      <c r="CZ28" s="32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644" s="36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2"/>
      <c r="AR29" s="32"/>
      <c r="AS29" s="32"/>
      <c r="AT29" s="32"/>
      <c r="AU29" s="32"/>
      <c r="AX29" s="32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2"/>
      <c r="CT29" s="32"/>
      <c r="CU29" s="32"/>
      <c r="CV29" s="32"/>
      <c r="CW29" s="32"/>
      <c r="CZ29" s="32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644" s="36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2"/>
      <c r="AR30" s="32"/>
      <c r="AS30" s="32"/>
      <c r="AT30" s="32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2"/>
      <c r="CT30" s="32"/>
      <c r="CU30" s="32"/>
      <c r="CV30" s="32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644" s="36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2"/>
      <c r="AR31" s="32"/>
      <c r="AS31" s="32"/>
      <c r="AT31" s="32"/>
      <c r="AU31" s="32"/>
      <c r="AX31" s="32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2"/>
      <c r="CT31" s="32"/>
      <c r="CU31" s="32"/>
      <c r="CV31" s="32"/>
      <c r="CW31" s="32"/>
      <c r="CZ31" s="32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644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2"/>
      <c r="AR32" s="32"/>
      <c r="AS32" s="32"/>
      <c r="AT32" s="32"/>
      <c r="AU32" s="32"/>
      <c r="AX32" s="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2"/>
      <c r="CT32" s="32"/>
      <c r="CU32" s="32"/>
      <c r="CV32" s="32"/>
      <c r="CW32" s="32"/>
      <c r="CZ32" s="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2"/>
      <c r="AR33" s="32"/>
      <c r="AS33" s="32"/>
      <c r="AT33" s="32"/>
      <c r="AU33" s="32"/>
      <c r="AX33" s="32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2"/>
      <c r="CT33" s="32"/>
      <c r="CU33" s="32"/>
      <c r="CV33" s="32"/>
      <c r="CW33" s="32"/>
      <c r="CZ33" s="32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2"/>
      <c r="AR34" s="32"/>
      <c r="AS34" s="32"/>
      <c r="AT34" s="32"/>
      <c r="AU34" s="32"/>
      <c r="AX34" s="32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2"/>
      <c r="CT34" s="32"/>
      <c r="CU34" s="32"/>
      <c r="CV34" s="32"/>
      <c r="CW34" s="32"/>
      <c r="CZ34" s="32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TU39"/>
      <c r="TV39"/>
      <c r="TW39"/>
      <c r="TX39"/>
    </row>
    <row r="40" spans="1:544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TU40"/>
      <c r="TV40"/>
      <c r="TW40"/>
      <c r="TX40"/>
    </row>
    <row r="41" spans="1:544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TU41"/>
      <c r="TV41"/>
      <c r="TW41"/>
      <c r="TX41"/>
    </row>
    <row r="42" spans="1:544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TU42"/>
      <c r="TV42"/>
      <c r="TW42"/>
      <c r="TX42"/>
    </row>
    <row r="43" spans="1:544" s="36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XT1" xr:uid="{94C79765-154A-EA43-A55F-A16A8EEFCEE9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17">
      <sortCondition descending="1" ref="F1:F18"/>
    </sortState>
  </autoFilter>
  <mergeCells count="116">
    <mergeCell ref="VL1:WS1"/>
    <mergeCell ref="VL2:VP2"/>
    <mergeCell ref="VQ2:VU2"/>
    <mergeCell ref="VV2:VZ2"/>
    <mergeCell ref="WA2:WE2"/>
    <mergeCell ref="SV1:UC1"/>
    <mergeCell ref="SV2:SZ2"/>
    <mergeCell ref="TA2:TE2"/>
    <mergeCell ref="TF2:TJ2"/>
    <mergeCell ref="TK2:TO2"/>
    <mergeCell ref="UD1:VK1"/>
    <mergeCell ref="UD2:UH2"/>
    <mergeCell ref="UI2:UM2"/>
    <mergeCell ref="UN2:UR2"/>
    <mergeCell ref="US2:UW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WT1:XT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XD2:XH2"/>
    <mergeCell ref="RN2:RR2"/>
    <mergeCell ref="RS2:RW2"/>
    <mergeCell ref="RX2:SB2"/>
    <mergeCell ref="SC2:SG2"/>
    <mergeCell ref="WT2:WX2"/>
    <mergeCell ref="WY2:XC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630" priority="66" operator="containsText" text="No DD">
      <formula>NOT(ISERROR(SEARCH("No DD",H1)))</formula>
    </cfRule>
    <cfRule type="containsText" dxfId="629" priority="67" operator="containsText" text="Merit">
      <formula>NOT(ISERROR(SEARCH("Merit",H1)))</formula>
    </cfRule>
    <cfRule type="containsText" dxfId="628" priority="68" operator="containsText" text="Excellence">
      <formula>NOT(ISERROR(SEARCH("Excellence",H1)))</formula>
    </cfRule>
    <cfRule type="containsText" dxfId="627" priority="69" operator="containsText" text="Worlds Team">
      <formula>NOT(ISERROR(SEARCH("Worlds Team",H1)))</formula>
    </cfRule>
    <cfRule type="containsText" dxfId="626" priority="70" operator="containsText" text="National Team">
      <formula>NOT(ISERROR(SEARCH("National Team",H1)))</formula>
    </cfRule>
  </conditionalFormatting>
  <conditionalFormatting sqref="A4:A1048576">
    <cfRule type="expression" dxfId="625" priority="31">
      <formula>AND(G4&lt;&gt;"",F4="")</formula>
    </cfRule>
    <cfRule type="expression" dxfId="624" priority="71">
      <formula>IF(A4&gt;8,1,0)</formula>
    </cfRule>
  </conditionalFormatting>
  <conditionalFormatting sqref="Y4:AY17">
    <cfRule type="expression" dxfId="623" priority="72" stopIfTrue="1">
      <formula>IF($AN4&lt;&gt;"",1,0)</formula>
    </cfRule>
  </conditionalFormatting>
  <conditionalFormatting sqref="AZ4:BZ17">
    <cfRule type="expression" dxfId="622" priority="65" stopIfTrue="1">
      <formula>IF($BO4&lt;&gt;"",1,0)</formula>
    </cfRule>
  </conditionalFormatting>
  <conditionalFormatting sqref="CA4:DA17">
    <cfRule type="expression" dxfId="621" priority="64" stopIfTrue="1">
      <formula>IF($CP4&lt;&gt;"",1,0)</formula>
    </cfRule>
  </conditionalFormatting>
  <conditionalFormatting sqref="BW28:BW1048576 BP1:BP1048576 BS1:BS1048576 BW1:BW26">
    <cfRule type="cellIs" dxfId="620" priority="77" operator="between">
      <formula>$BZ$23</formula>
      <formula>1000</formula>
    </cfRule>
    <cfRule type="cellIs" dxfId="619" priority="78" operator="between">
      <formula>$BZ$22</formula>
      <formula>$BZ$23</formula>
    </cfRule>
    <cfRule type="cellIs" dxfId="618" priority="79" operator="between">
      <formula>$BZ$21</formula>
      <formula>$BZ$22</formula>
    </cfRule>
    <cfRule type="cellIs" dxfId="617" priority="80" operator="between">
      <formula>$BZ$20</formula>
      <formula>$BZ$21</formula>
    </cfRule>
  </conditionalFormatting>
  <conditionalFormatting sqref="CX28:CX1048576 CQ1:CQ1048576 CT1:CT1048576 CX1:CX26">
    <cfRule type="cellIs" dxfId="616" priority="73" operator="between">
      <formula>$DA$23</formula>
      <formula>1000</formula>
    </cfRule>
    <cfRule type="cellIs" dxfId="615" priority="74" operator="between">
      <formula>$DA$22</formula>
      <formula>$DA$23</formula>
    </cfRule>
    <cfRule type="cellIs" dxfId="614" priority="75" operator="between">
      <formula>$DA$21</formula>
      <formula>$DA$22</formula>
    </cfRule>
    <cfRule type="cellIs" dxfId="613" priority="76" operator="between">
      <formula>$DA$20</formula>
      <formula>$DA$21</formula>
    </cfRule>
  </conditionalFormatting>
  <conditionalFormatting sqref="EH28:EH1048576 DX1:DX1048576 EA1:EA1048576 EE1:EE1048576 EH1:EH26">
    <cfRule type="cellIs" dxfId="612" priority="84" operator="between">
      <formula>$EK$23</formula>
      <formula>1000</formula>
    </cfRule>
    <cfRule type="cellIs" dxfId="611" priority="85" operator="between">
      <formula>$EK$22</formula>
      <formula>$EK$23</formula>
    </cfRule>
    <cfRule type="cellIs" dxfId="610" priority="86" operator="between">
      <formula>$EK$21</formula>
      <formula>$EK$22</formula>
    </cfRule>
    <cfRule type="cellIs" dxfId="609" priority="87" operator="between">
      <formula>$EK$20</formula>
      <formula>$EK$21</formula>
    </cfRule>
  </conditionalFormatting>
  <conditionalFormatting sqref="FP28:FP1048576 FF1:FF1048576 FI1:FI1048576 FM1:FM1048576 FP1:FP26">
    <cfRule type="cellIs" dxfId="608" priority="60" operator="between">
      <formula>$FS$23</formula>
      <formula>1000</formula>
    </cfRule>
    <cfRule type="cellIs" dxfId="607" priority="61" operator="between">
      <formula>$FS$22</formula>
      <formula>$FS$23</formula>
    </cfRule>
    <cfRule type="cellIs" dxfId="606" priority="62" operator="between">
      <formula>$FS$21</formula>
      <formula>$FS$22</formula>
    </cfRule>
    <cfRule type="cellIs" dxfId="605" priority="63" operator="between">
      <formula>$FS$20</formula>
      <formula>$FS$21</formula>
    </cfRule>
  </conditionalFormatting>
  <conditionalFormatting sqref="IF28:IF1048576 HV1:HV1048576 HY1:HY1048576 IC1:IC1048576 IF1:IF26">
    <cfRule type="cellIs" dxfId="604" priority="56" operator="between">
      <formula>$II$23</formula>
      <formula>1000</formula>
    </cfRule>
    <cfRule type="cellIs" dxfId="603" priority="57" operator="between">
      <formula>$II$22</formula>
      <formula>$II$23</formula>
    </cfRule>
    <cfRule type="cellIs" dxfId="602" priority="58" operator="between">
      <formula>$II$21</formula>
      <formula>$II$22</formula>
    </cfRule>
    <cfRule type="cellIs" dxfId="601" priority="59" operator="between">
      <formula>$II$20</formula>
      <formula>$II$21</formula>
    </cfRule>
  </conditionalFormatting>
  <conditionalFormatting sqref="AW27 AO1:AO1048576 AR1:AR1048576 AV1:AV1048576">
    <cfRule type="cellIs" dxfId="600" priority="52" operator="between">
      <formula>$AY$23</formula>
      <formula>1000</formula>
    </cfRule>
    <cfRule type="cellIs" dxfId="599" priority="53" operator="between">
      <formula>$AY$22</formula>
      <formula>$AY$23</formula>
    </cfRule>
    <cfRule type="cellIs" dxfId="598" priority="54" operator="between">
      <formula>$AY$21</formula>
      <formula>$AY$22</formula>
    </cfRule>
    <cfRule type="cellIs" dxfId="597" priority="55" operator="between">
      <formula>$AY$20</formula>
      <formula>$AY$21</formula>
    </cfRule>
  </conditionalFormatting>
  <conditionalFormatting sqref="BW27">
    <cfRule type="cellIs" dxfId="596" priority="48" operator="between">
      <formula>$AY$23</formula>
      <formula>1000</formula>
    </cfRule>
    <cfRule type="cellIs" dxfId="595" priority="49" operator="between">
      <formula>$AY$22</formula>
      <formula>$AY$23</formula>
    </cfRule>
    <cfRule type="cellIs" dxfId="594" priority="50" operator="between">
      <formula>$AY$21</formula>
      <formula>$AY$22</formula>
    </cfRule>
    <cfRule type="cellIs" dxfId="593" priority="51" operator="between">
      <formula>$AY$20</formula>
      <formula>$AY$21</formula>
    </cfRule>
  </conditionalFormatting>
  <conditionalFormatting sqref="CX27">
    <cfRule type="cellIs" dxfId="592" priority="44" operator="between">
      <formula>$AY$23</formula>
      <formula>1000</formula>
    </cfRule>
    <cfRule type="cellIs" dxfId="591" priority="45" operator="between">
      <formula>$AY$22</formula>
      <formula>$AY$23</formula>
    </cfRule>
    <cfRule type="cellIs" dxfId="590" priority="46" operator="between">
      <formula>$AY$21</formula>
      <formula>$AY$22</formula>
    </cfRule>
    <cfRule type="cellIs" dxfId="589" priority="47" operator="between">
      <formula>$AY$20</formula>
      <formula>$AY$21</formula>
    </cfRule>
  </conditionalFormatting>
  <conditionalFormatting sqref="EH27">
    <cfRule type="cellIs" dxfId="588" priority="40" operator="between">
      <formula>$AY$23</formula>
      <formula>1000</formula>
    </cfRule>
    <cfRule type="cellIs" dxfId="587" priority="41" operator="between">
      <formula>$AY$22</formula>
      <formula>$AY$23</formula>
    </cfRule>
    <cfRule type="cellIs" dxfId="586" priority="42" operator="between">
      <formula>$AY$21</formula>
      <formula>$AY$22</formula>
    </cfRule>
    <cfRule type="cellIs" dxfId="585" priority="43" operator="between">
      <formula>$AY$20</formula>
      <formula>$AY$21</formula>
    </cfRule>
  </conditionalFormatting>
  <conditionalFormatting sqref="FP27">
    <cfRule type="cellIs" dxfId="584" priority="36" operator="between">
      <formula>$AY$23</formula>
      <formula>1000</formula>
    </cfRule>
    <cfRule type="cellIs" dxfId="583" priority="37" operator="between">
      <formula>$AY$22</formula>
      <formula>$AY$23</formula>
    </cfRule>
    <cfRule type="cellIs" dxfId="582" priority="38" operator="between">
      <formula>$AY$21</formula>
      <formula>$AY$22</formula>
    </cfRule>
    <cfRule type="cellIs" dxfId="581" priority="39" operator="between">
      <formula>$AY$20</formula>
      <formula>$AY$21</formula>
    </cfRule>
  </conditionalFormatting>
  <conditionalFormatting sqref="IF27">
    <cfRule type="cellIs" dxfId="580" priority="32" operator="between">
      <formula>$AY$23</formula>
      <formula>1000</formula>
    </cfRule>
    <cfRule type="cellIs" dxfId="579" priority="33" operator="between">
      <formula>$AY$22</formula>
      <formula>$AY$23</formula>
    </cfRule>
    <cfRule type="cellIs" dxfId="578" priority="34" operator="between">
      <formula>$AY$21</formula>
      <formula>$AY$22</formula>
    </cfRule>
    <cfRule type="cellIs" dxfId="577" priority="35" operator="between">
      <formula>$AY$20</formula>
      <formula>$AY$21</formula>
    </cfRule>
  </conditionalFormatting>
  <conditionalFormatting sqref="K1:K1048576 M1:M1048576 O1:O1048576 Q1:Q1048576 S1:S1048576 U1:U1048576">
    <cfRule type="expression" dxfId="576" priority="81">
      <formula>IF(K1=$CA$1,1,0)</formula>
    </cfRule>
    <cfRule type="expression" dxfId="575" priority="82" stopIfTrue="1">
      <formula>IF(K1=$AZ$1,1,0)</formula>
    </cfRule>
    <cfRule type="expression" dxfId="574" priority="83">
      <formula>IF(K1=$Y$1,1,0)</formula>
    </cfRule>
  </conditionalFormatting>
  <conditionalFormatting sqref="ST51:ST1048576 SJ1:SJ1048576 SM1:SM1048576 SQ1:SQ1048576 ST1:ST33 WT1:WT17 TU1:TU27 TY1:TY27 UB1:UB27 VC1:VC27 VG1:VG27 VJ1:VJ27 WK1:WK27 WO1:WO27 WR1:WR27 TR1:TR27 UZ1:UZ27 WH1:WH27">
    <cfRule type="cellIs" dxfId="573" priority="98990" operator="between">
      <formula>$SU$27</formula>
      <formula>1000</formula>
    </cfRule>
    <cfRule type="cellIs" dxfId="572" priority="98991" operator="between">
      <formula>$SU$26</formula>
      <formula>$SU$27</formula>
    </cfRule>
    <cfRule type="cellIs" dxfId="571" priority="98992" operator="between">
      <formula>$SU$25</formula>
      <formula>$SU$26</formula>
    </cfRule>
    <cfRule type="cellIs" dxfId="570" priority="98993" operator="between">
      <formula>$SU$24</formula>
      <formula>$SU$25</formula>
    </cfRule>
  </conditionalFormatting>
  <conditionalFormatting sqref="CV1:CV1048576 AT1:AT1048576">
    <cfRule type="cellIs" dxfId="569" priority="108812" operator="between">
      <formula>AY$27</formula>
      <formula>1000</formula>
    </cfRule>
    <cfRule type="cellIs" dxfId="568" priority="108813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 TU1:TU27 VC1:VC27 WK1:WK27">
    <cfRule type="cellIs" dxfId="567" priority="108824" operator="between">
      <formula>EK$27</formula>
      <formula>1000</formula>
    </cfRule>
    <cfRule type="cellIs" dxfId="566" priority="108825" operator="between">
      <formula>EK$26</formula>
      <formula>EK$27</formula>
    </cfRule>
  </conditionalFormatting>
  <conditionalFormatting sqref="AQ1:AQ1048576 AT1:AT1048576 AX1:AX1048576">
    <cfRule type="cellIs" dxfId="565" priority="108908" operator="between">
      <formula>$AY$27</formula>
      <formula>1000</formula>
    </cfRule>
    <cfRule type="cellIs" dxfId="564" priority="108909" operator="between">
      <formula>$AY$26</formula>
      <formula>$AY$27</formula>
    </cfRule>
    <cfRule type="cellIs" dxfId="563" priority="108910" operator="between">
      <formula>$AY$25</formula>
      <formula>$AY$26</formula>
    </cfRule>
    <cfRule type="cellIs" dxfId="562" priority="108911" operator="between">
      <formula>$AY$24</formula>
      <formula>$AY$25</formula>
    </cfRule>
  </conditionalFormatting>
  <conditionalFormatting sqref="BR1:BR1048576 BU1:BU1048576 BY1:BY1048576">
    <cfRule type="cellIs" dxfId="561" priority="108944" operator="between">
      <formula>$BZ$27</formula>
      <formula>1000</formula>
    </cfRule>
    <cfRule type="cellIs" dxfId="560" priority="108945" operator="between">
      <formula>$BZ$26</formula>
      <formula>$BZ$27</formula>
    </cfRule>
    <cfRule type="cellIs" dxfId="559" priority="108946" operator="between">
      <formula>$BZ$25</formula>
      <formula>$BZ$26</formula>
    </cfRule>
    <cfRule type="cellIs" dxfId="558" priority="108947" operator="between">
      <formula>$BZ$24</formula>
      <formula>$BZ$25</formula>
    </cfRule>
  </conditionalFormatting>
  <conditionalFormatting sqref="CS1:CS1048576 CV1:CV1048576 CZ1:CZ1048576">
    <cfRule type="cellIs" dxfId="557" priority="108980" operator="between">
      <formula>$DA$27</formula>
      <formula>1000</formula>
    </cfRule>
    <cfRule type="cellIs" dxfId="556" priority="108981" operator="between">
      <formula>$DA$26</formula>
      <formula>$DA$27</formula>
    </cfRule>
    <cfRule type="cellIs" dxfId="555" priority="108982" operator="between">
      <formula>$DA$25</formula>
      <formula>$DA$26</formula>
    </cfRule>
    <cfRule type="cellIs" dxfId="554" priority="108983" operator="between">
      <formula>$DA$24</formula>
      <formula>$DA$25</formula>
    </cfRule>
  </conditionalFormatting>
  <conditionalFormatting sqref="NB1:NB1048576 NE1:NE1048576 NI1:NI1048576 NL1:NL1048576">
    <cfRule type="cellIs" dxfId="553" priority="109016" operator="between">
      <formula>$NO$20</formula>
      <formula>$NO$21</formula>
    </cfRule>
  </conditionalFormatting>
  <conditionalFormatting sqref="DZ1:DZ1048576 EC1:EC1048576 EG1:EG1048576 EJ1:EJ1048576">
    <cfRule type="cellIs" dxfId="552" priority="109028" operator="between">
      <formula>$EK$27</formula>
      <formula>1000</formula>
    </cfRule>
    <cfRule type="cellIs" dxfId="551" priority="109029" operator="between">
      <formula>$EK$26</formula>
      <formula>$EK$27</formula>
    </cfRule>
    <cfRule type="cellIs" dxfId="550" priority="109030" operator="between">
      <formula>$EK$25</formula>
      <formula>$EK$26</formula>
    </cfRule>
    <cfRule type="cellIs" dxfId="549" priority="109031" operator="between">
      <formula>$EK$24</formula>
      <formula>$EK$25</formula>
    </cfRule>
  </conditionalFormatting>
  <conditionalFormatting sqref="FH1:FH1048576 FK1:FK1048576 FO1:FO1048576 FR1:FR1048576">
    <cfRule type="cellIs" dxfId="548" priority="109076" operator="between">
      <formula>$FS$27</formula>
      <formula>1000</formula>
    </cfRule>
    <cfRule type="cellIs" dxfId="547" priority="109077" operator="between">
      <formula>$FS$26</formula>
      <formula>$FS$27</formula>
    </cfRule>
    <cfRule type="cellIs" dxfId="546" priority="109078" operator="between">
      <formula>$FS$25</formula>
      <formula>$FS$26</formula>
    </cfRule>
    <cfRule type="cellIs" dxfId="545" priority="109079" operator="between">
      <formula>$FS$24</formula>
      <formula>$FS$25</formula>
    </cfRule>
  </conditionalFormatting>
  <conditionalFormatting sqref="GN1:GN1048576 GQ1:GQ1048576 GU1:GU1048576 GX1:GX1048576">
    <cfRule type="cellIs" dxfId="544" priority="109124" operator="between">
      <formula>$HA$23</formula>
      <formula>1000</formula>
    </cfRule>
    <cfRule type="cellIs" dxfId="543" priority="109125" operator="between">
      <formula>$HA$22</formula>
      <formula>$HA$23</formula>
    </cfRule>
    <cfRule type="cellIs" dxfId="542" priority="109126" operator="between">
      <formula>$HA$21</formula>
      <formula>$HA$22</formula>
    </cfRule>
    <cfRule type="cellIs" dxfId="541" priority="109127" operator="between">
      <formula>$HA$20</formula>
      <formula>$HA$21</formula>
    </cfRule>
  </conditionalFormatting>
  <conditionalFormatting sqref="GP1:GP1048576 GS1:GS1048576 GW1:GW1048576 GZ1:GZ1048576">
    <cfRule type="cellIs" dxfId="540" priority="109172" operator="between">
      <formula>$HA$27</formula>
      <formula>1000</formula>
    </cfRule>
    <cfRule type="cellIs" dxfId="539" priority="109173" operator="between">
      <formula>$HA$26</formula>
      <formula>$HA$27</formula>
    </cfRule>
    <cfRule type="cellIs" dxfId="538" priority="109174" operator="between">
      <formula>$HA$25</formula>
      <formula>$HA$26</formula>
    </cfRule>
    <cfRule type="cellIs" dxfId="537" priority="109175" operator="between">
      <formula>$HA$24</formula>
      <formula>$HA$25</formula>
    </cfRule>
  </conditionalFormatting>
  <conditionalFormatting sqref="HX1:HX1048576 IA1:IA1048576 IE1:IE1048576 IH1:IH1048576">
    <cfRule type="cellIs" dxfId="536" priority="109220" operator="between">
      <formula>$II$27</formula>
      <formula>1000</formula>
    </cfRule>
    <cfRule type="cellIs" dxfId="535" priority="109221" operator="between">
      <formula>$II$26</formula>
      <formula>$II$27</formula>
    </cfRule>
    <cfRule type="cellIs" dxfId="534" priority="109222" operator="between">
      <formula>$II$25</formula>
      <formula>$II$26</formula>
    </cfRule>
    <cfRule type="cellIs" dxfId="533" priority="109223" operator="between">
      <formula>$II$24</formula>
      <formula>$II$25</formula>
    </cfRule>
  </conditionalFormatting>
  <conditionalFormatting sqref="JD1:JD1048576 JG1:JG1048576 JK1:JK1048576 JN1:JN1048576">
    <cfRule type="cellIs" dxfId="532" priority="109268" operator="between">
      <formula>$JQ$23</formula>
      <formula>1000</formula>
    </cfRule>
    <cfRule type="cellIs" dxfId="531" priority="109269" operator="between">
      <formula>$JQ$22</formula>
      <formula>$JQ$23</formula>
    </cfRule>
    <cfRule type="cellIs" dxfId="530" priority="109270" operator="between">
      <formula>$JQ$21</formula>
      <formula>$JQ$22</formula>
    </cfRule>
    <cfRule type="cellIs" dxfId="529" priority="109271" operator="between">
      <formula>$JQ$20</formula>
      <formula>$JQ$21</formula>
    </cfRule>
  </conditionalFormatting>
  <conditionalFormatting sqref="JF1:JF1048576 JI1:JI1048576 JM1:JM1048576 JP1:JP1048576">
    <cfRule type="cellIs" dxfId="528" priority="109316" operator="between">
      <formula>$JQ$27</formula>
      <formula>1000</formula>
    </cfRule>
    <cfRule type="cellIs" dxfId="527" priority="109317" operator="between">
      <formula>$JQ$26</formula>
      <formula>$JQ$27</formula>
    </cfRule>
    <cfRule type="cellIs" dxfId="526" priority="109318" operator="between">
      <formula>$JQ$25</formula>
      <formula>$JQ$26</formula>
    </cfRule>
    <cfRule type="cellIs" dxfId="525" priority="109319" operator="between">
      <formula>$JQ$24</formula>
      <formula>$JQ$25</formula>
    </cfRule>
  </conditionalFormatting>
  <conditionalFormatting sqref="KL1:KL1048576 KO1:KO1048576 KS1:KS1048576 KV1:KV1048576">
    <cfRule type="cellIs" dxfId="524" priority="109364" operator="between">
      <formula>$KY$23</formula>
      <formula>1000</formula>
    </cfRule>
    <cfRule type="cellIs" dxfId="523" priority="109365" operator="between">
      <formula>$KY$22</formula>
      <formula>$KY$23</formula>
    </cfRule>
    <cfRule type="cellIs" dxfId="522" priority="109366" operator="between">
      <formula>$KY$21</formula>
      <formula>$KY$22</formula>
    </cfRule>
    <cfRule type="cellIs" dxfId="521" priority="109367" operator="between">
      <formula>$KY$20</formula>
      <formula>$KY$21</formula>
    </cfRule>
  </conditionalFormatting>
  <conditionalFormatting sqref="KN1:KN1048576 KQ1:KQ1048576 KU1:KU1048576 KX1:KX1048576">
    <cfRule type="cellIs" dxfId="520" priority="109412" operator="between">
      <formula>$KY$27</formula>
      <formula>1000</formula>
    </cfRule>
    <cfRule type="cellIs" dxfId="519" priority="109413" operator="between">
      <formula>$KY$26</formula>
      <formula>$KY$27</formula>
    </cfRule>
    <cfRule type="cellIs" dxfId="518" priority="109414" operator="between">
      <formula>$KY$25</formula>
      <formula>$KY$26</formula>
    </cfRule>
    <cfRule type="cellIs" dxfId="517" priority="109415" operator="between">
      <formula>$KY$24</formula>
      <formula>$KY$25</formula>
    </cfRule>
  </conditionalFormatting>
  <conditionalFormatting sqref="LT1:LT1048576 LW1:LW1048576 MA1:MA1048576 MD1:MD1048576">
    <cfRule type="cellIs" dxfId="516" priority="109460" operator="between">
      <formula>$MG$23</formula>
      <formula>1000</formula>
    </cfRule>
    <cfRule type="cellIs" dxfId="515" priority="109461" operator="between">
      <formula>$MG$22</formula>
      <formula>$MG$23</formula>
    </cfRule>
    <cfRule type="cellIs" dxfId="514" priority="109462" operator="between">
      <formula>$MG$21</formula>
      <formula>$MG$22</formula>
    </cfRule>
    <cfRule type="cellIs" dxfId="513" priority="109463" operator="between">
      <formula>$MG$20</formula>
      <formula>$MG$21</formula>
    </cfRule>
  </conditionalFormatting>
  <conditionalFormatting sqref="LV1:LV1048576 LY1:LY1048576 MC1:MC1048576 MF1:MF1048576">
    <cfRule type="cellIs" dxfId="512" priority="109508" operator="between">
      <formula>$MG$27</formula>
      <formula>1000</formula>
    </cfRule>
    <cfRule type="cellIs" dxfId="511" priority="109509" operator="between">
      <formula>$MG$26</formula>
      <formula>$MG$27</formula>
    </cfRule>
    <cfRule type="cellIs" dxfId="510" priority="109510" operator="between">
      <formula>$MG$25</formula>
      <formula>$MG$26</formula>
    </cfRule>
    <cfRule type="cellIs" dxfId="509" priority="109511" operator="between">
      <formula>$MG$24</formula>
      <formula>$MG$25</formula>
    </cfRule>
  </conditionalFormatting>
  <conditionalFormatting sqref="NB1:NB1048576 NE1:NE1048576 NI1:NI1048576">
    <cfRule type="cellIs" dxfId="508" priority="109556" operator="between">
      <formula>$NO$23</formula>
      <formula>1000</formula>
    </cfRule>
    <cfRule type="cellIs" dxfId="507" priority="109557" operator="between">
      <formula>$NO$22</formula>
      <formula>$NO$23</formula>
    </cfRule>
    <cfRule type="cellIs" dxfId="506" priority="109558" operator="between">
      <formula>$NO$21</formula>
      <formula>$NO$22</formula>
    </cfRule>
  </conditionalFormatting>
  <conditionalFormatting sqref="ND1:ND1048576 NG1:NG1048576 NK1:NK1048576 NN1:NN1048576">
    <cfRule type="cellIs" dxfId="505" priority="109583" operator="between">
      <formula>$NO$27</formula>
      <formula>1000</formula>
    </cfRule>
    <cfRule type="cellIs" dxfId="504" priority="109584" operator="between">
      <formula>$NO$26</formula>
      <formula>$NO$27</formula>
    </cfRule>
    <cfRule type="cellIs" dxfId="503" priority="109585" operator="between">
      <formula>$NO$25</formula>
      <formula>$NO$26</formula>
    </cfRule>
    <cfRule type="cellIs" dxfId="502" priority="109586" operator="between">
      <formula>$NO$24</formula>
      <formula>$NO$25</formula>
    </cfRule>
  </conditionalFormatting>
  <conditionalFormatting sqref="OJ1:OJ1048576 OM1:OM1048576 OQ1:OQ1048576 OT1:OT1048576">
    <cfRule type="cellIs" dxfId="501" priority="109631" operator="between">
      <formula>$OW$23</formula>
      <formula>1000</formula>
    </cfRule>
    <cfRule type="cellIs" dxfId="500" priority="109632" operator="between">
      <formula>$OW$22</formula>
      <formula>$OW$23</formula>
    </cfRule>
    <cfRule type="cellIs" dxfId="499" priority="109633" operator="between">
      <formula>$OW$21</formula>
      <formula>$OW$22</formula>
    </cfRule>
    <cfRule type="cellIs" dxfId="498" priority="109634" operator="between">
      <formula>$OW$20</formula>
      <formula>$OW$21</formula>
    </cfRule>
  </conditionalFormatting>
  <conditionalFormatting sqref="OL1:OL1048576 OO1:OO1048576 OS1:OS1048576 OV1:OV1048576">
    <cfRule type="cellIs" dxfId="497" priority="109679" operator="between">
      <formula>$OW$27</formula>
      <formula>1000</formula>
    </cfRule>
    <cfRule type="cellIs" dxfId="496" priority="109680" operator="between">
      <formula>$OW$26</formula>
      <formula>$OW$27</formula>
    </cfRule>
    <cfRule type="cellIs" dxfId="495" priority="109681" operator="between">
      <formula>$OW$25</formula>
      <formula>$OW$26</formula>
    </cfRule>
    <cfRule type="cellIs" dxfId="494" priority="109682" operator="between">
      <formula>$OW$24</formula>
      <formula>$OW$25</formula>
    </cfRule>
  </conditionalFormatting>
  <conditionalFormatting sqref="PR1:PR1048576 PU1:PU1048576 PY1:PY1048576 QB1:QB1048576">
    <cfRule type="cellIs" dxfId="493" priority="109727" operator="between">
      <formula>$QE$23</formula>
      <formula>1000</formula>
    </cfRule>
    <cfRule type="cellIs" dxfId="492" priority="109728" operator="between">
      <formula>$QE$22</formula>
      <formula>$QE$23</formula>
    </cfRule>
    <cfRule type="cellIs" dxfId="491" priority="109729" operator="between">
      <formula>$QE$21</formula>
      <formula>$QE$22</formula>
    </cfRule>
    <cfRule type="cellIs" dxfId="490" priority="109730" operator="between">
      <formula>$QE$20</formula>
      <formula>$QE$21</formula>
    </cfRule>
  </conditionalFormatting>
  <conditionalFormatting sqref="PT1:PT1048576 PW1:PW1048576 QA1:QA1048576 QD1:QD1048576">
    <cfRule type="cellIs" dxfId="489" priority="109775" operator="between">
      <formula>$QE$27</formula>
      <formula>1000</formula>
    </cfRule>
    <cfRule type="cellIs" dxfId="488" priority="109776" operator="between">
      <formula>$QE$26</formula>
      <formula>$QE$27</formula>
    </cfRule>
    <cfRule type="cellIs" dxfId="487" priority="109777" operator="between">
      <formula>$QE$25</formula>
      <formula>$QE$26</formula>
    </cfRule>
    <cfRule type="cellIs" dxfId="486" priority="109778" operator="between">
      <formula>$QE$24</formula>
      <formula>$QE$25</formula>
    </cfRule>
  </conditionalFormatting>
  <conditionalFormatting sqref="QZ1:QZ1048576 RC1:RC1048576 RG1:RG1048576 RJ1:RJ1048576">
    <cfRule type="cellIs" dxfId="485" priority="109823" operator="between">
      <formula>$RM$23</formula>
      <formula>1000</formula>
    </cfRule>
    <cfRule type="cellIs" dxfId="484" priority="109824" operator="between">
      <formula>$RM$22</formula>
      <formula>$RM$23</formula>
    </cfRule>
    <cfRule type="cellIs" dxfId="483" priority="109825" operator="between">
      <formula>$RM$21</formula>
      <formula>$RM$22</formula>
    </cfRule>
    <cfRule type="cellIs" dxfId="482" priority="109826" operator="between">
      <formula>$RM$20</formula>
      <formula>$RM$21</formula>
    </cfRule>
  </conditionalFormatting>
  <conditionalFormatting sqref="RB1:RB1048576 RE1:RE1048576 RI1:RI1048576 RL1:RL1048576">
    <cfRule type="cellIs" dxfId="481" priority="109871" operator="between">
      <formula>$RM$27</formula>
      <formula>1000</formula>
    </cfRule>
    <cfRule type="cellIs" dxfId="480" priority="109872" operator="between">
      <formula>$RM$26</formula>
      <formula>$RM$27</formula>
    </cfRule>
    <cfRule type="cellIs" dxfId="479" priority="109873" operator="between">
      <formula>$RM$25</formula>
      <formula>$RM$26</formula>
    </cfRule>
    <cfRule type="cellIs" dxfId="478" priority="109874" operator="between">
      <formula>$RM$24</formula>
      <formula>$RM$25</formula>
    </cfRule>
  </conditionalFormatting>
  <conditionalFormatting sqref="SH1:SH1048576 SK1:SK1048576 SO1:SO1048576 SR1:SR1048576 TS1:TS27 TW1:TW27 TZ1:TZ27 VA1:VA27 VE1:VE27 VH1:VH27 WI1:WI27 WM1:WM27 WP1:WP27 TP1:TP27 UX1:UX27 WF1:WF27">
    <cfRule type="cellIs" dxfId="477" priority="109919" operator="between">
      <formula>$SU$23</formula>
      <formula>1000</formula>
    </cfRule>
    <cfRule type="cellIs" dxfId="476" priority="109920" operator="between">
      <formula>$SU$22</formula>
      <formula>$SU$23</formula>
    </cfRule>
    <cfRule type="cellIs" dxfId="475" priority="109921" operator="between">
      <formula>$SU$21</formula>
      <formula>$SU$22</formula>
    </cfRule>
    <cfRule type="cellIs" dxfId="474" priority="109922" operator="between">
      <formula>$SU$20</formula>
      <formula>$SU$21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XL50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68" width="10.83203125" hidden="1" customWidth="1"/>
    <col min="269" max="269" width="10.83203125" style="36" hidden="1" customWidth="1"/>
    <col min="270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4" t="s">
        <v>10</v>
      </c>
      <c r="H1" s="64" t="s">
        <v>11</v>
      </c>
      <c r="I1" s="64" t="s">
        <v>83</v>
      </c>
      <c r="J1" s="70" t="s">
        <v>105</v>
      </c>
      <c r="K1" s="66" t="s">
        <v>30</v>
      </c>
      <c r="L1" s="70" t="s">
        <v>153</v>
      </c>
      <c r="M1" s="66" t="s">
        <v>30</v>
      </c>
      <c r="N1" s="69" t="s">
        <v>13</v>
      </c>
      <c r="O1" s="66" t="s">
        <v>31</v>
      </c>
      <c r="P1" s="66" t="s">
        <v>30</v>
      </c>
      <c r="Q1" s="67" t="s">
        <v>193</v>
      </c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72" t="s">
        <v>232</v>
      </c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67" t="s">
        <v>253</v>
      </c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73" t="s">
        <v>13</v>
      </c>
      <c r="CU1" s="73"/>
      <c r="CV1" s="67" t="s">
        <v>223</v>
      </c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72" t="s">
        <v>224</v>
      </c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67" t="s">
        <v>240</v>
      </c>
      <c r="FM1" s="67"/>
      <c r="FN1" s="67"/>
      <c r="FO1" s="67"/>
      <c r="FP1" s="67"/>
      <c r="FQ1" s="67"/>
      <c r="FR1" s="67"/>
      <c r="FS1" s="67"/>
      <c r="FT1" s="67"/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67"/>
      <c r="GN1" s="67"/>
      <c r="GO1" s="67"/>
      <c r="GP1" s="67"/>
      <c r="GQ1" s="67"/>
      <c r="GR1" s="67"/>
      <c r="GS1" s="67"/>
      <c r="GT1" s="72" t="s">
        <v>244</v>
      </c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67"/>
      <c r="IC1" s="67"/>
      <c r="ID1" s="67"/>
      <c r="IE1" s="67"/>
      <c r="IF1" s="67"/>
      <c r="IG1" s="67"/>
      <c r="IH1" s="67"/>
      <c r="II1" s="67"/>
      <c r="IJ1" s="67"/>
      <c r="IK1" s="67"/>
      <c r="IL1" s="67"/>
      <c r="IM1" s="67"/>
      <c r="IN1" s="67"/>
      <c r="IO1" s="67"/>
      <c r="IP1" s="67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67"/>
      <c r="KS1" s="67"/>
      <c r="KT1" s="67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7"/>
      <c r="LX1" s="67"/>
      <c r="LY1" s="67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67"/>
      <c r="PY1" s="67"/>
      <c r="PZ1" s="67"/>
      <c r="QA1" s="67"/>
      <c r="QB1" s="67"/>
      <c r="QC1" s="67"/>
      <c r="QD1" s="67"/>
      <c r="QE1" s="67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67"/>
      <c r="SO1" s="67"/>
      <c r="SP1" s="67"/>
      <c r="SQ1" s="67"/>
      <c r="SR1" s="67"/>
      <c r="SS1" s="67"/>
      <c r="ST1" s="67"/>
      <c r="SU1" s="67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67"/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67"/>
      <c r="VE1" s="67"/>
      <c r="VF1" s="67"/>
      <c r="VG1" s="67"/>
      <c r="VH1" s="67"/>
      <c r="VI1" s="67"/>
      <c r="VJ1" s="67"/>
      <c r="VK1" s="67"/>
      <c r="VL1" s="67"/>
      <c r="VM1" s="67"/>
      <c r="VN1" s="67"/>
      <c r="VO1" s="67"/>
      <c r="VP1" s="67"/>
      <c r="VQ1" s="67"/>
      <c r="VR1" s="67"/>
      <c r="VS1" s="67"/>
      <c r="VT1" s="67"/>
      <c r="VU1" s="67"/>
      <c r="VV1" s="67"/>
      <c r="VW1" s="67"/>
      <c r="VX1" s="67"/>
      <c r="VY1" s="67"/>
      <c r="VZ1" s="67"/>
      <c r="WA1" s="67"/>
      <c r="WB1" s="67"/>
      <c r="WC1" s="67"/>
      <c r="WD1" s="67"/>
      <c r="WE1" s="67"/>
      <c r="WF1" s="67"/>
      <c r="WG1" s="67"/>
      <c r="WH1" s="67"/>
      <c r="WI1" s="67"/>
      <c r="WJ1" s="67"/>
      <c r="WK1" s="67"/>
      <c r="WL1" s="72" t="s">
        <v>64</v>
      </c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</row>
    <row r="2" spans="1:636" ht="16" customHeight="1" x14ac:dyDescent="0.2">
      <c r="A2" s="64"/>
      <c r="B2" s="64"/>
      <c r="C2" s="64"/>
      <c r="D2" s="64"/>
      <c r="E2" s="64"/>
      <c r="F2" s="65"/>
      <c r="G2" s="64"/>
      <c r="H2" s="64"/>
      <c r="I2" s="64"/>
      <c r="J2" s="70"/>
      <c r="K2" s="66"/>
      <c r="L2" s="70"/>
      <c r="M2" s="66"/>
      <c r="N2" s="69"/>
      <c r="O2" s="66"/>
      <c r="P2" s="66"/>
      <c r="Q2" s="68" t="s">
        <v>18</v>
      </c>
      <c r="R2" s="68"/>
      <c r="S2" s="68"/>
      <c r="T2" s="68"/>
      <c r="U2" s="68"/>
      <c r="V2" s="68" t="s">
        <v>19</v>
      </c>
      <c r="W2" s="68"/>
      <c r="X2" s="68"/>
      <c r="Y2" s="68"/>
      <c r="Z2" s="68"/>
      <c r="AA2" s="68" t="s">
        <v>22</v>
      </c>
      <c r="AB2" s="68"/>
      <c r="AC2" s="68"/>
      <c r="AD2" s="68"/>
      <c r="AE2" s="68"/>
      <c r="AF2" s="14"/>
      <c r="AG2" s="14" t="s">
        <v>97</v>
      </c>
      <c r="AH2" s="14" t="s">
        <v>129</v>
      </c>
      <c r="AI2" s="14" t="s">
        <v>20</v>
      </c>
      <c r="AJ2" s="14" t="s">
        <v>77</v>
      </c>
      <c r="AK2" s="14" t="s">
        <v>128</v>
      </c>
      <c r="AL2" s="14" t="s">
        <v>21</v>
      </c>
      <c r="AM2" s="14" t="s">
        <v>23</v>
      </c>
      <c r="AN2" s="14" t="s">
        <v>100</v>
      </c>
      <c r="AO2" s="14" t="s">
        <v>130</v>
      </c>
      <c r="AP2" s="14" t="s">
        <v>22</v>
      </c>
      <c r="AQ2" s="14" t="s">
        <v>17</v>
      </c>
      <c r="AR2" s="71" t="s">
        <v>18</v>
      </c>
      <c r="AS2" s="71"/>
      <c r="AT2" s="71"/>
      <c r="AU2" s="71"/>
      <c r="AV2" s="71"/>
      <c r="AW2" s="71" t="s">
        <v>19</v>
      </c>
      <c r="AX2" s="71"/>
      <c r="AY2" s="71"/>
      <c r="AZ2" s="71"/>
      <c r="BA2" s="71"/>
      <c r="BB2" s="71" t="s">
        <v>22</v>
      </c>
      <c r="BC2" s="71"/>
      <c r="BD2" s="71"/>
      <c r="BE2" s="71"/>
      <c r="BF2" s="71"/>
      <c r="BG2" s="13"/>
      <c r="BH2" s="13" t="s">
        <v>97</v>
      </c>
      <c r="BI2" s="13" t="s">
        <v>129</v>
      </c>
      <c r="BJ2" s="13" t="s">
        <v>20</v>
      </c>
      <c r="BK2" s="13" t="s">
        <v>77</v>
      </c>
      <c r="BL2" s="13" t="s">
        <v>128</v>
      </c>
      <c r="BM2" s="13" t="s">
        <v>21</v>
      </c>
      <c r="BN2" s="13" t="s">
        <v>23</v>
      </c>
      <c r="BO2" s="13" t="s">
        <v>100</v>
      </c>
      <c r="BP2" s="13" t="s">
        <v>130</v>
      </c>
      <c r="BQ2" s="13" t="s">
        <v>22</v>
      </c>
      <c r="BR2" s="13" t="s">
        <v>17</v>
      </c>
      <c r="BS2" s="68" t="s">
        <v>18</v>
      </c>
      <c r="BT2" s="68"/>
      <c r="BU2" s="68"/>
      <c r="BV2" s="68"/>
      <c r="BW2" s="68"/>
      <c r="BX2" s="68" t="s">
        <v>19</v>
      </c>
      <c r="BY2" s="68"/>
      <c r="BZ2" s="68"/>
      <c r="CA2" s="68"/>
      <c r="CB2" s="68"/>
      <c r="CC2" s="68" t="s">
        <v>22</v>
      </c>
      <c r="CD2" s="68"/>
      <c r="CE2" s="68"/>
      <c r="CF2" s="68"/>
      <c r="CG2" s="68"/>
      <c r="CH2" s="14"/>
      <c r="CI2" s="14" t="s">
        <v>97</v>
      </c>
      <c r="CJ2" s="14" t="s">
        <v>129</v>
      </c>
      <c r="CK2" s="14" t="s">
        <v>20</v>
      </c>
      <c r="CL2" s="14" t="s">
        <v>77</v>
      </c>
      <c r="CM2" s="14" t="s">
        <v>128</v>
      </c>
      <c r="CN2" s="14" t="s">
        <v>21</v>
      </c>
      <c r="CO2" s="14" t="s">
        <v>23</v>
      </c>
      <c r="CP2" s="14" t="s">
        <v>100</v>
      </c>
      <c r="CQ2" s="14" t="s">
        <v>130</v>
      </c>
      <c r="CR2" s="14" t="s">
        <v>22</v>
      </c>
      <c r="CS2" s="14" t="s">
        <v>17</v>
      </c>
      <c r="CT2" s="50" t="s">
        <v>23</v>
      </c>
      <c r="CU2" s="50" t="s">
        <v>22</v>
      </c>
      <c r="CV2" s="68" t="s">
        <v>18</v>
      </c>
      <c r="CW2" s="68"/>
      <c r="CX2" s="68"/>
      <c r="CY2" s="68"/>
      <c r="CZ2" s="68"/>
      <c r="DA2" s="68" t="s">
        <v>19</v>
      </c>
      <c r="DB2" s="68"/>
      <c r="DC2" s="68"/>
      <c r="DD2" s="68"/>
      <c r="DE2" s="68"/>
      <c r="DF2" s="68" t="s">
        <v>102</v>
      </c>
      <c r="DG2" s="68"/>
      <c r="DH2" s="68"/>
      <c r="DI2" s="68"/>
      <c r="DJ2" s="68"/>
      <c r="DK2" s="68" t="s">
        <v>22</v>
      </c>
      <c r="DL2" s="68"/>
      <c r="DM2" s="68"/>
      <c r="DN2" s="68"/>
      <c r="DO2" s="68"/>
      <c r="DP2" s="14" t="s">
        <v>97</v>
      </c>
      <c r="DQ2" s="14" t="s">
        <v>129</v>
      </c>
      <c r="DR2" s="14" t="s">
        <v>20</v>
      </c>
      <c r="DS2" s="14" t="s">
        <v>77</v>
      </c>
      <c r="DT2" s="14" t="s">
        <v>128</v>
      </c>
      <c r="DU2" s="14" t="s">
        <v>21</v>
      </c>
      <c r="DV2" s="14" t="s">
        <v>23</v>
      </c>
      <c r="DW2" s="14" t="s">
        <v>103</v>
      </c>
      <c r="DX2" s="14" t="s">
        <v>131</v>
      </c>
      <c r="DY2" s="14" t="s">
        <v>102</v>
      </c>
      <c r="DZ2" s="14" t="s">
        <v>100</v>
      </c>
      <c r="EA2" s="14" t="s">
        <v>130</v>
      </c>
      <c r="EB2" s="14" t="s">
        <v>22</v>
      </c>
      <c r="EC2" s="14" t="s">
        <v>17</v>
      </c>
      <c r="ED2" s="71" t="s">
        <v>18</v>
      </c>
      <c r="EE2" s="71"/>
      <c r="EF2" s="71"/>
      <c r="EG2" s="71"/>
      <c r="EH2" s="71"/>
      <c r="EI2" s="71" t="s">
        <v>19</v>
      </c>
      <c r="EJ2" s="71"/>
      <c r="EK2" s="71"/>
      <c r="EL2" s="71"/>
      <c r="EM2" s="71"/>
      <c r="EN2" s="71" t="s">
        <v>102</v>
      </c>
      <c r="EO2" s="71"/>
      <c r="EP2" s="71"/>
      <c r="EQ2" s="71"/>
      <c r="ER2" s="71"/>
      <c r="ES2" s="71" t="s">
        <v>22</v>
      </c>
      <c r="ET2" s="71"/>
      <c r="EU2" s="71"/>
      <c r="EV2" s="71"/>
      <c r="EW2" s="71"/>
      <c r="EX2" s="13" t="s">
        <v>97</v>
      </c>
      <c r="EY2" s="13" t="s">
        <v>129</v>
      </c>
      <c r="EZ2" s="13" t="s">
        <v>20</v>
      </c>
      <c r="FA2" s="13" t="s">
        <v>77</v>
      </c>
      <c r="FB2" s="13" t="s">
        <v>128</v>
      </c>
      <c r="FC2" s="13" t="s">
        <v>21</v>
      </c>
      <c r="FD2" s="13" t="s">
        <v>23</v>
      </c>
      <c r="FE2" s="13" t="s">
        <v>103</v>
      </c>
      <c r="FF2" s="13" t="s">
        <v>131</v>
      </c>
      <c r="FG2" s="13" t="s">
        <v>102</v>
      </c>
      <c r="FH2" s="13" t="s">
        <v>100</v>
      </c>
      <c r="FI2" s="13" t="s">
        <v>130</v>
      </c>
      <c r="FJ2" s="13" t="s">
        <v>22</v>
      </c>
      <c r="FK2" s="13" t="s">
        <v>17</v>
      </c>
      <c r="FL2" s="68" t="s">
        <v>18</v>
      </c>
      <c r="FM2" s="68"/>
      <c r="FN2" s="68"/>
      <c r="FO2" s="68"/>
      <c r="FP2" s="68"/>
      <c r="FQ2" s="68" t="s">
        <v>19</v>
      </c>
      <c r="FR2" s="68"/>
      <c r="FS2" s="68"/>
      <c r="FT2" s="68"/>
      <c r="FU2" s="68"/>
      <c r="FV2" s="68" t="s">
        <v>102</v>
      </c>
      <c r="FW2" s="68"/>
      <c r="FX2" s="68"/>
      <c r="FY2" s="68"/>
      <c r="FZ2" s="68"/>
      <c r="GA2" s="68" t="s">
        <v>22</v>
      </c>
      <c r="GB2" s="68"/>
      <c r="GC2" s="68"/>
      <c r="GD2" s="68"/>
      <c r="GE2" s="68"/>
      <c r="GF2" s="14" t="s">
        <v>97</v>
      </c>
      <c r="GG2" s="14" t="s">
        <v>129</v>
      </c>
      <c r="GH2" s="14" t="s">
        <v>20</v>
      </c>
      <c r="GI2" s="14" t="s">
        <v>77</v>
      </c>
      <c r="GJ2" s="14" t="s">
        <v>128</v>
      </c>
      <c r="GK2" s="14" t="s">
        <v>21</v>
      </c>
      <c r="GL2" s="14" t="s">
        <v>23</v>
      </c>
      <c r="GM2" s="14" t="s">
        <v>103</v>
      </c>
      <c r="GN2" s="14" t="s">
        <v>131</v>
      </c>
      <c r="GO2" s="14" t="s">
        <v>102</v>
      </c>
      <c r="GP2" s="14" t="s">
        <v>100</v>
      </c>
      <c r="GQ2" s="14" t="s">
        <v>130</v>
      </c>
      <c r="GR2" s="14" t="s">
        <v>22</v>
      </c>
      <c r="GS2" s="14" t="s">
        <v>17</v>
      </c>
      <c r="GT2" s="71" t="s">
        <v>18</v>
      </c>
      <c r="GU2" s="71"/>
      <c r="GV2" s="71"/>
      <c r="GW2" s="71"/>
      <c r="GX2" s="71"/>
      <c r="GY2" s="71" t="s">
        <v>19</v>
      </c>
      <c r="GZ2" s="71"/>
      <c r="HA2" s="71"/>
      <c r="HB2" s="71"/>
      <c r="HC2" s="71"/>
      <c r="HD2" s="71" t="s">
        <v>102</v>
      </c>
      <c r="HE2" s="71"/>
      <c r="HF2" s="71"/>
      <c r="HG2" s="71"/>
      <c r="HH2" s="71"/>
      <c r="HI2" s="71" t="s">
        <v>22</v>
      </c>
      <c r="HJ2" s="71"/>
      <c r="HK2" s="71"/>
      <c r="HL2" s="71"/>
      <c r="HM2" s="71"/>
      <c r="HN2" s="13" t="s">
        <v>97</v>
      </c>
      <c r="HO2" s="13" t="s">
        <v>129</v>
      </c>
      <c r="HP2" s="13" t="s">
        <v>20</v>
      </c>
      <c r="HQ2" s="13" t="s">
        <v>77</v>
      </c>
      <c r="HR2" s="13" t="s">
        <v>128</v>
      </c>
      <c r="HS2" s="13" t="s">
        <v>21</v>
      </c>
      <c r="HT2" s="13" t="s">
        <v>23</v>
      </c>
      <c r="HU2" s="13" t="s">
        <v>103</v>
      </c>
      <c r="HV2" s="13" t="s">
        <v>131</v>
      </c>
      <c r="HW2" s="13" t="s">
        <v>102</v>
      </c>
      <c r="HX2" s="13" t="s">
        <v>100</v>
      </c>
      <c r="HY2" s="13" t="s">
        <v>130</v>
      </c>
      <c r="HZ2" s="13" t="s">
        <v>22</v>
      </c>
      <c r="IA2" s="13" t="s">
        <v>17</v>
      </c>
      <c r="IB2" s="68" t="s">
        <v>18</v>
      </c>
      <c r="IC2" s="68"/>
      <c r="ID2" s="68"/>
      <c r="IE2" s="68"/>
      <c r="IF2" s="68"/>
      <c r="IG2" s="68" t="s">
        <v>19</v>
      </c>
      <c r="IH2" s="68"/>
      <c r="II2" s="68"/>
      <c r="IJ2" s="68"/>
      <c r="IK2" s="68"/>
      <c r="IL2" s="68" t="s">
        <v>102</v>
      </c>
      <c r="IM2" s="68"/>
      <c r="IN2" s="68"/>
      <c r="IO2" s="68"/>
      <c r="IP2" s="68"/>
      <c r="IQ2" s="68" t="s">
        <v>22</v>
      </c>
      <c r="IR2" s="68"/>
      <c r="IS2" s="68"/>
      <c r="IT2" s="68"/>
      <c r="IU2" s="68"/>
      <c r="IV2" s="14" t="s">
        <v>97</v>
      </c>
      <c r="IW2" s="14" t="s">
        <v>129</v>
      </c>
      <c r="IX2" s="14" t="s">
        <v>20</v>
      </c>
      <c r="IY2" s="14" t="s">
        <v>77</v>
      </c>
      <c r="IZ2" s="14" t="s">
        <v>128</v>
      </c>
      <c r="JA2" s="14" t="s">
        <v>21</v>
      </c>
      <c r="JB2" s="14" t="s">
        <v>23</v>
      </c>
      <c r="JC2" s="14" t="s">
        <v>103</v>
      </c>
      <c r="JD2" s="14" t="s">
        <v>131</v>
      </c>
      <c r="JE2" s="14" t="s">
        <v>102</v>
      </c>
      <c r="JF2" s="14" t="s">
        <v>100</v>
      </c>
      <c r="JG2" s="14" t="s">
        <v>130</v>
      </c>
      <c r="JH2" s="14" t="s">
        <v>22</v>
      </c>
      <c r="JI2" s="14" t="s">
        <v>17</v>
      </c>
      <c r="JJ2" s="71" t="s">
        <v>18</v>
      </c>
      <c r="JK2" s="71"/>
      <c r="JL2" s="71"/>
      <c r="JM2" s="71"/>
      <c r="JN2" s="71"/>
      <c r="JO2" s="71" t="s">
        <v>19</v>
      </c>
      <c r="JP2" s="71"/>
      <c r="JQ2" s="71"/>
      <c r="JR2" s="71"/>
      <c r="JS2" s="71"/>
      <c r="JT2" s="71" t="s">
        <v>102</v>
      </c>
      <c r="JU2" s="71"/>
      <c r="JV2" s="71"/>
      <c r="JW2" s="71"/>
      <c r="JX2" s="71"/>
      <c r="JY2" s="71" t="s">
        <v>22</v>
      </c>
      <c r="JZ2" s="71"/>
      <c r="KA2" s="71"/>
      <c r="KB2" s="71"/>
      <c r="KC2" s="71"/>
      <c r="KD2" s="13" t="s">
        <v>97</v>
      </c>
      <c r="KE2" s="13" t="s">
        <v>129</v>
      </c>
      <c r="KF2" s="13" t="s">
        <v>20</v>
      </c>
      <c r="KG2" s="13" t="s">
        <v>77</v>
      </c>
      <c r="KH2" s="13" t="s">
        <v>128</v>
      </c>
      <c r="KI2" s="13" t="s">
        <v>21</v>
      </c>
      <c r="KJ2" s="13" t="s">
        <v>23</v>
      </c>
      <c r="KK2" s="13" t="s">
        <v>103</v>
      </c>
      <c r="KL2" s="13" t="s">
        <v>131</v>
      </c>
      <c r="KM2" s="13" t="s">
        <v>102</v>
      </c>
      <c r="KN2" s="13" t="s">
        <v>100</v>
      </c>
      <c r="KO2" s="13" t="s">
        <v>130</v>
      </c>
      <c r="KP2" s="13" t="s">
        <v>22</v>
      </c>
      <c r="KQ2" s="13" t="s">
        <v>17</v>
      </c>
      <c r="KR2" s="68" t="s">
        <v>18</v>
      </c>
      <c r="KS2" s="68"/>
      <c r="KT2" s="68"/>
      <c r="KU2" s="68"/>
      <c r="KV2" s="68"/>
      <c r="KW2" s="68" t="s">
        <v>19</v>
      </c>
      <c r="KX2" s="68"/>
      <c r="KY2" s="68"/>
      <c r="KZ2" s="68"/>
      <c r="LA2" s="68"/>
      <c r="LB2" s="68" t="s">
        <v>102</v>
      </c>
      <c r="LC2" s="68"/>
      <c r="LD2" s="68"/>
      <c r="LE2" s="68"/>
      <c r="LF2" s="68"/>
      <c r="LG2" s="68" t="s">
        <v>22</v>
      </c>
      <c r="LH2" s="68"/>
      <c r="LI2" s="68"/>
      <c r="LJ2" s="68"/>
      <c r="LK2" s="68"/>
      <c r="LL2" s="14" t="s">
        <v>97</v>
      </c>
      <c r="LM2" s="14" t="s">
        <v>129</v>
      </c>
      <c r="LN2" s="14" t="s">
        <v>20</v>
      </c>
      <c r="LO2" s="14" t="s">
        <v>77</v>
      </c>
      <c r="LP2" s="14" t="s">
        <v>128</v>
      </c>
      <c r="LQ2" s="14" t="s">
        <v>21</v>
      </c>
      <c r="LR2" s="14" t="s">
        <v>23</v>
      </c>
      <c r="LS2" s="14" t="s">
        <v>103</v>
      </c>
      <c r="LT2" s="14" t="s">
        <v>131</v>
      </c>
      <c r="LU2" s="14" t="s">
        <v>102</v>
      </c>
      <c r="LV2" s="14" t="s">
        <v>100</v>
      </c>
      <c r="LW2" s="14" t="s">
        <v>130</v>
      </c>
      <c r="LX2" s="14" t="s">
        <v>22</v>
      </c>
      <c r="LY2" s="14" t="s">
        <v>17</v>
      </c>
      <c r="LZ2" s="71" t="s">
        <v>18</v>
      </c>
      <c r="MA2" s="71"/>
      <c r="MB2" s="71"/>
      <c r="MC2" s="71"/>
      <c r="MD2" s="71"/>
      <c r="ME2" s="71" t="s">
        <v>19</v>
      </c>
      <c r="MF2" s="71"/>
      <c r="MG2" s="71"/>
      <c r="MH2" s="71"/>
      <c r="MI2" s="71"/>
      <c r="MJ2" s="71" t="s">
        <v>102</v>
      </c>
      <c r="MK2" s="71"/>
      <c r="ML2" s="71"/>
      <c r="MM2" s="71"/>
      <c r="MN2" s="71"/>
      <c r="MO2" s="71" t="s">
        <v>22</v>
      </c>
      <c r="MP2" s="71"/>
      <c r="MQ2" s="71"/>
      <c r="MR2" s="71"/>
      <c r="MS2" s="71"/>
      <c r="MT2" s="13" t="s">
        <v>97</v>
      </c>
      <c r="MU2" s="13" t="s">
        <v>129</v>
      </c>
      <c r="MV2" s="13" t="s">
        <v>20</v>
      </c>
      <c r="MW2" s="13" t="s">
        <v>77</v>
      </c>
      <c r="MX2" s="13" t="s">
        <v>128</v>
      </c>
      <c r="MY2" s="13" t="s">
        <v>21</v>
      </c>
      <c r="MZ2" s="13" t="s">
        <v>23</v>
      </c>
      <c r="NA2" s="13" t="s">
        <v>103</v>
      </c>
      <c r="NB2" s="13" t="s">
        <v>131</v>
      </c>
      <c r="NC2" s="13" t="s">
        <v>102</v>
      </c>
      <c r="ND2" s="13" t="s">
        <v>100</v>
      </c>
      <c r="NE2" s="13" t="s">
        <v>130</v>
      </c>
      <c r="NF2" s="13" t="s">
        <v>22</v>
      </c>
      <c r="NG2" s="13" t="s">
        <v>17</v>
      </c>
      <c r="NH2" s="68" t="s">
        <v>18</v>
      </c>
      <c r="NI2" s="68"/>
      <c r="NJ2" s="68"/>
      <c r="NK2" s="68"/>
      <c r="NL2" s="68"/>
      <c r="NM2" s="68" t="s">
        <v>19</v>
      </c>
      <c r="NN2" s="68"/>
      <c r="NO2" s="68"/>
      <c r="NP2" s="68"/>
      <c r="NQ2" s="68"/>
      <c r="NR2" s="68" t="s">
        <v>102</v>
      </c>
      <c r="NS2" s="68"/>
      <c r="NT2" s="68"/>
      <c r="NU2" s="68"/>
      <c r="NV2" s="68"/>
      <c r="NW2" s="68" t="s">
        <v>22</v>
      </c>
      <c r="NX2" s="68"/>
      <c r="NY2" s="68"/>
      <c r="NZ2" s="68"/>
      <c r="OA2" s="68"/>
      <c r="OB2" s="14" t="s">
        <v>97</v>
      </c>
      <c r="OC2" s="14" t="s">
        <v>129</v>
      </c>
      <c r="OD2" s="14" t="s">
        <v>20</v>
      </c>
      <c r="OE2" s="14" t="s">
        <v>77</v>
      </c>
      <c r="OF2" s="14" t="s">
        <v>128</v>
      </c>
      <c r="OG2" s="14" t="s">
        <v>21</v>
      </c>
      <c r="OH2" s="14" t="s">
        <v>23</v>
      </c>
      <c r="OI2" s="14" t="s">
        <v>103</v>
      </c>
      <c r="OJ2" s="14" t="s">
        <v>131</v>
      </c>
      <c r="OK2" s="14" t="s">
        <v>102</v>
      </c>
      <c r="OL2" s="14" t="s">
        <v>100</v>
      </c>
      <c r="OM2" s="14" t="s">
        <v>130</v>
      </c>
      <c r="ON2" s="14" t="s">
        <v>22</v>
      </c>
      <c r="OO2" s="14" t="s">
        <v>17</v>
      </c>
      <c r="OP2" s="71" t="s">
        <v>18</v>
      </c>
      <c r="OQ2" s="71"/>
      <c r="OR2" s="71"/>
      <c r="OS2" s="71"/>
      <c r="OT2" s="71"/>
      <c r="OU2" s="71" t="s">
        <v>19</v>
      </c>
      <c r="OV2" s="71"/>
      <c r="OW2" s="71"/>
      <c r="OX2" s="71"/>
      <c r="OY2" s="71"/>
      <c r="OZ2" s="71" t="s">
        <v>102</v>
      </c>
      <c r="PA2" s="71"/>
      <c r="PB2" s="71"/>
      <c r="PC2" s="71"/>
      <c r="PD2" s="71"/>
      <c r="PE2" s="71" t="s">
        <v>22</v>
      </c>
      <c r="PF2" s="71"/>
      <c r="PG2" s="71"/>
      <c r="PH2" s="71"/>
      <c r="PI2" s="71"/>
      <c r="PJ2" s="13" t="s">
        <v>97</v>
      </c>
      <c r="PK2" s="13" t="s">
        <v>129</v>
      </c>
      <c r="PL2" s="13" t="s">
        <v>20</v>
      </c>
      <c r="PM2" s="13" t="s">
        <v>77</v>
      </c>
      <c r="PN2" s="13" t="s">
        <v>128</v>
      </c>
      <c r="PO2" s="13" t="s">
        <v>21</v>
      </c>
      <c r="PP2" s="13" t="s">
        <v>23</v>
      </c>
      <c r="PQ2" s="13" t="s">
        <v>103</v>
      </c>
      <c r="PR2" s="13" t="s">
        <v>131</v>
      </c>
      <c r="PS2" s="13" t="s">
        <v>102</v>
      </c>
      <c r="PT2" s="13" t="s">
        <v>100</v>
      </c>
      <c r="PU2" s="13" t="s">
        <v>130</v>
      </c>
      <c r="PV2" s="13" t="s">
        <v>22</v>
      </c>
      <c r="PW2" s="13" t="s">
        <v>17</v>
      </c>
      <c r="PX2" s="68" t="s">
        <v>18</v>
      </c>
      <c r="PY2" s="68"/>
      <c r="PZ2" s="68"/>
      <c r="QA2" s="68"/>
      <c r="QB2" s="68"/>
      <c r="QC2" s="68" t="s">
        <v>19</v>
      </c>
      <c r="QD2" s="68"/>
      <c r="QE2" s="68"/>
      <c r="QF2" s="68"/>
      <c r="QG2" s="68"/>
      <c r="QH2" s="68" t="s">
        <v>102</v>
      </c>
      <c r="QI2" s="68"/>
      <c r="QJ2" s="68"/>
      <c r="QK2" s="68"/>
      <c r="QL2" s="68"/>
      <c r="QM2" s="68" t="s">
        <v>22</v>
      </c>
      <c r="QN2" s="68"/>
      <c r="QO2" s="68"/>
      <c r="QP2" s="68"/>
      <c r="QQ2" s="68"/>
      <c r="QR2" s="14" t="s">
        <v>97</v>
      </c>
      <c r="QS2" s="14" t="s">
        <v>129</v>
      </c>
      <c r="QT2" s="14" t="s">
        <v>20</v>
      </c>
      <c r="QU2" s="14" t="s">
        <v>77</v>
      </c>
      <c r="QV2" s="14" t="s">
        <v>128</v>
      </c>
      <c r="QW2" s="14" t="s">
        <v>21</v>
      </c>
      <c r="QX2" s="14" t="s">
        <v>23</v>
      </c>
      <c r="QY2" s="14" t="s">
        <v>103</v>
      </c>
      <c r="QZ2" s="14" t="s">
        <v>131</v>
      </c>
      <c r="RA2" s="14" t="s">
        <v>102</v>
      </c>
      <c r="RB2" s="14" t="s">
        <v>100</v>
      </c>
      <c r="RC2" s="14" t="s">
        <v>130</v>
      </c>
      <c r="RD2" s="14" t="s">
        <v>22</v>
      </c>
      <c r="RE2" s="14" t="s">
        <v>17</v>
      </c>
      <c r="RF2" s="71" t="s">
        <v>18</v>
      </c>
      <c r="RG2" s="71"/>
      <c r="RH2" s="71"/>
      <c r="RI2" s="71"/>
      <c r="RJ2" s="71"/>
      <c r="RK2" s="71" t="s">
        <v>19</v>
      </c>
      <c r="RL2" s="71"/>
      <c r="RM2" s="71"/>
      <c r="RN2" s="71"/>
      <c r="RO2" s="71"/>
      <c r="RP2" s="71" t="s">
        <v>102</v>
      </c>
      <c r="RQ2" s="71"/>
      <c r="RR2" s="71"/>
      <c r="RS2" s="71"/>
      <c r="RT2" s="71"/>
      <c r="RU2" s="71" t="s">
        <v>22</v>
      </c>
      <c r="RV2" s="71"/>
      <c r="RW2" s="71"/>
      <c r="RX2" s="71"/>
      <c r="RY2" s="71"/>
      <c r="RZ2" s="13" t="s">
        <v>97</v>
      </c>
      <c r="SA2" s="13" t="s">
        <v>129</v>
      </c>
      <c r="SB2" s="13" t="s">
        <v>20</v>
      </c>
      <c r="SC2" s="13" t="s">
        <v>77</v>
      </c>
      <c r="SD2" s="13" t="s">
        <v>128</v>
      </c>
      <c r="SE2" s="13" t="s">
        <v>21</v>
      </c>
      <c r="SF2" s="13" t="s">
        <v>23</v>
      </c>
      <c r="SG2" s="13" t="s">
        <v>103</v>
      </c>
      <c r="SH2" s="13" t="s">
        <v>131</v>
      </c>
      <c r="SI2" s="13" t="s">
        <v>102</v>
      </c>
      <c r="SJ2" s="13" t="s">
        <v>100</v>
      </c>
      <c r="SK2" s="13" t="s">
        <v>130</v>
      </c>
      <c r="SL2" s="13" t="s">
        <v>22</v>
      </c>
      <c r="SM2" s="13" t="s">
        <v>17</v>
      </c>
      <c r="SN2" s="68" t="s">
        <v>18</v>
      </c>
      <c r="SO2" s="68"/>
      <c r="SP2" s="68"/>
      <c r="SQ2" s="68"/>
      <c r="SR2" s="68"/>
      <c r="SS2" s="68" t="s">
        <v>19</v>
      </c>
      <c r="ST2" s="68"/>
      <c r="SU2" s="68"/>
      <c r="SV2" s="68"/>
      <c r="SW2" s="68"/>
      <c r="SX2" s="68" t="s">
        <v>102</v>
      </c>
      <c r="SY2" s="68"/>
      <c r="SZ2" s="68"/>
      <c r="TA2" s="68"/>
      <c r="TB2" s="68"/>
      <c r="TC2" s="68" t="s">
        <v>22</v>
      </c>
      <c r="TD2" s="68"/>
      <c r="TE2" s="68"/>
      <c r="TF2" s="68"/>
      <c r="TG2" s="68"/>
      <c r="TH2" s="14" t="s">
        <v>97</v>
      </c>
      <c r="TI2" s="14" t="s">
        <v>129</v>
      </c>
      <c r="TJ2" s="14" t="s">
        <v>20</v>
      </c>
      <c r="TK2" s="14" t="s">
        <v>77</v>
      </c>
      <c r="TL2" s="14" t="s">
        <v>128</v>
      </c>
      <c r="TM2" s="14" t="s">
        <v>21</v>
      </c>
      <c r="TN2" s="14" t="s">
        <v>23</v>
      </c>
      <c r="TO2" s="14" t="s">
        <v>103</v>
      </c>
      <c r="TP2" s="14" t="s">
        <v>131</v>
      </c>
      <c r="TQ2" s="14" t="s">
        <v>102</v>
      </c>
      <c r="TR2" s="14" t="s">
        <v>100</v>
      </c>
      <c r="TS2" s="14" t="s">
        <v>130</v>
      </c>
      <c r="TT2" s="14" t="s">
        <v>22</v>
      </c>
      <c r="TU2" s="14" t="s">
        <v>17</v>
      </c>
      <c r="TV2" s="71" t="s">
        <v>18</v>
      </c>
      <c r="TW2" s="71"/>
      <c r="TX2" s="71"/>
      <c r="TY2" s="71"/>
      <c r="TZ2" s="71"/>
      <c r="UA2" s="71" t="s">
        <v>19</v>
      </c>
      <c r="UB2" s="71"/>
      <c r="UC2" s="71"/>
      <c r="UD2" s="71"/>
      <c r="UE2" s="71"/>
      <c r="UF2" s="71" t="s">
        <v>102</v>
      </c>
      <c r="UG2" s="71"/>
      <c r="UH2" s="71"/>
      <c r="UI2" s="71"/>
      <c r="UJ2" s="71"/>
      <c r="UK2" s="71" t="s">
        <v>22</v>
      </c>
      <c r="UL2" s="71"/>
      <c r="UM2" s="71"/>
      <c r="UN2" s="71"/>
      <c r="UO2" s="71"/>
      <c r="UP2" s="13" t="s">
        <v>97</v>
      </c>
      <c r="UQ2" s="13" t="s">
        <v>129</v>
      </c>
      <c r="UR2" s="13" t="s">
        <v>20</v>
      </c>
      <c r="US2" s="13" t="s">
        <v>77</v>
      </c>
      <c r="UT2" s="13" t="s">
        <v>128</v>
      </c>
      <c r="UU2" s="13" t="s">
        <v>21</v>
      </c>
      <c r="UV2" s="13" t="s">
        <v>23</v>
      </c>
      <c r="UW2" s="13" t="s">
        <v>103</v>
      </c>
      <c r="UX2" s="13" t="s">
        <v>131</v>
      </c>
      <c r="UY2" s="13" t="s">
        <v>102</v>
      </c>
      <c r="UZ2" s="13" t="s">
        <v>100</v>
      </c>
      <c r="VA2" s="13" t="s">
        <v>130</v>
      </c>
      <c r="VB2" s="13" t="s">
        <v>22</v>
      </c>
      <c r="VC2" s="13" t="s">
        <v>17</v>
      </c>
      <c r="VD2" s="68" t="s">
        <v>18</v>
      </c>
      <c r="VE2" s="68"/>
      <c r="VF2" s="68"/>
      <c r="VG2" s="68"/>
      <c r="VH2" s="68"/>
      <c r="VI2" s="68" t="s">
        <v>19</v>
      </c>
      <c r="VJ2" s="68"/>
      <c r="VK2" s="68"/>
      <c r="VL2" s="68"/>
      <c r="VM2" s="68"/>
      <c r="VN2" s="68" t="s">
        <v>102</v>
      </c>
      <c r="VO2" s="68"/>
      <c r="VP2" s="68"/>
      <c r="VQ2" s="68"/>
      <c r="VR2" s="68"/>
      <c r="VS2" s="68" t="s">
        <v>22</v>
      </c>
      <c r="VT2" s="68"/>
      <c r="VU2" s="68"/>
      <c r="VV2" s="68"/>
      <c r="VW2" s="68"/>
      <c r="VX2" s="14" t="s">
        <v>97</v>
      </c>
      <c r="VY2" s="14" t="s">
        <v>129</v>
      </c>
      <c r="VZ2" s="14" t="s">
        <v>20</v>
      </c>
      <c r="WA2" s="14" t="s">
        <v>77</v>
      </c>
      <c r="WB2" s="14" t="s">
        <v>128</v>
      </c>
      <c r="WC2" s="14" t="s">
        <v>21</v>
      </c>
      <c r="WD2" s="14" t="s">
        <v>23</v>
      </c>
      <c r="WE2" s="14" t="s">
        <v>103</v>
      </c>
      <c r="WF2" s="14" t="s">
        <v>131</v>
      </c>
      <c r="WG2" s="14" t="s">
        <v>102</v>
      </c>
      <c r="WH2" s="14" t="s">
        <v>100</v>
      </c>
      <c r="WI2" s="14" t="s">
        <v>130</v>
      </c>
      <c r="WJ2" s="14" t="s">
        <v>22</v>
      </c>
      <c r="WK2" s="14" t="s">
        <v>17</v>
      </c>
      <c r="WL2" s="71" t="s">
        <v>18</v>
      </c>
      <c r="WM2" s="71"/>
      <c r="WN2" s="71"/>
      <c r="WO2" s="71"/>
      <c r="WP2" s="71"/>
      <c r="WQ2" s="71" t="s">
        <v>19</v>
      </c>
      <c r="WR2" s="71"/>
      <c r="WS2" s="71"/>
      <c r="WT2" s="71"/>
      <c r="WU2" s="71"/>
      <c r="WV2" s="71" t="s">
        <v>22</v>
      </c>
      <c r="WW2" s="71"/>
      <c r="WX2" s="71"/>
      <c r="WY2" s="71"/>
      <c r="WZ2" s="71"/>
      <c r="XA2" s="13"/>
      <c r="XB2" s="13" t="s">
        <v>97</v>
      </c>
      <c r="XC2" s="13" t="s">
        <v>129</v>
      </c>
      <c r="XD2" s="13" t="s">
        <v>20</v>
      </c>
      <c r="XE2" s="13" t="s">
        <v>77</v>
      </c>
      <c r="XF2" s="13" t="s">
        <v>128</v>
      </c>
      <c r="XG2" s="13" t="s">
        <v>21</v>
      </c>
      <c r="XH2" s="13" t="s">
        <v>23</v>
      </c>
      <c r="XI2" s="13" t="s">
        <v>100</v>
      </c>
      <c r="XJ2" s="13" t="s">
        <v>130</v>
      </c>
      <c r="XK2" s="13" t="s">
        <v>22</v>
      </c>
      <c r="XL2" s="13" t="s">
        <v>17</v>
      </c>
    </row>
    <row r="3" spans="1:636" x14ac:dyDescent="0.2">
      <c r="A3" s="64"/>
      <c r="B3" s="64"/>
      <c r="C3" s="64"/>
      <c r="D3" s="64"/>
      <c r="E3" s="64"/>
      <c r="F3" s="65"/>
      <c r="G3" s="64"/>
      <c r="H3" s="64"/>
      <c r="I3" s="64"/>
      <c r="J3" s="70"/>
      <c r="K3" s="66"/>
      <c r="L3" s="70"/>
      <c r="M3" s="66"/>
      <c r="N3" s="69"/>
      <c r="O3" s="66"/>
      <c r="P3" s="66"/>
      <c r="Q3" s="14" t="s">
        <v>14</v>
      </c>
      <c r="R3" s="14" t="s">
        <v>15</v>
      </c>
      <c r="S3" s="14" t="s">
        <v>9</v>
      </c>
      <c r="T3" s="14" t="s">
        <v>127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127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127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127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127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127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127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127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127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127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127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127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127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127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127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127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127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127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127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127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127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127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127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127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127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127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127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127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127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127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127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127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127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127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127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127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127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127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127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127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127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127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127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127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127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127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127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127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127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127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127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127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127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127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127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127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127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127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127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127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127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127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127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127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127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127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127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127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127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127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127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127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173</v>
      </c>
      <c r="C4" s="4" t="s">
        <v>172</v>
      </c>
      <c r="D4" s="4" t="s">
        <v>171</v>
      </c>
      <c r="E4" s="9">
        <f>SUM(J4,L4,N4)</f>
        <v>100.51000000000002</v>
      </c>
      <c r="F4" s="3" t="str">
        <f>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P","")</f>
        <v>P</v>
      </c>
      <c r="G4" s="3" t="str">
        <f>IF(OR(AND(AI4&gt;=AQ$25,AI4&lt;&gt;"",AF4=""),AND(AL4&gt;=AQ$25,AL4&lt;&gt;"",AF4=""),AND(AP4&gt;=AQ$25,AP4&lt;&gt;"",AF4=""),AND(BJ4&gt;=BR$25,BJ4&lt;&gt;"",BG4=""),AND(BM4&gt;=BR$25,BM4&lt;&gt;"",BG4=""),AND(BQ4&gt;=BR$25,BQ4&lt;&gt;"",BG4=""),AND(CK4&gt;=CS$25,CK4&lt;&gt;"",CH4=""),AND(CN4&gt;=CS$25,CN4&lt;&gt;"",CH4=""),AND(CR4&gt;=CS$25,CR4&lt;&gt;"",CH4=""),AND(DR4&gt;=EC$25,DR4&lt;&gt;""),AND(DU4&gt;=EC$25,DU4&lt;&gt;""),AND(DY4&gt;=EC$25,DY4&lt;&gt;""),AND(EB4&gt;=EC$25,EB4&lt;&gt;""),AND(EZ4&gt;=FK$25,EZ4&lt;&gt;""),AND(FC4&gt;=FK$25,FC4&lt;&gt;""),AND(FG4&gt;=FK$25,FG4&lt;&gt;""),AND(FJ4&gt;=FK$25,FJ4&lt;&gt;""),AND(GH4&gt;=GS$25,GH4&lt;&gt;""),AND(GK4&gt;=GS$25,GK4&lt;&gt;""),AND(GO4&gt;=GS$25,GO4&lt;&gt;""),AND(GR4&gt;=GS$25,GR4&lt;&gt;""),AND(HP4&gt;=IA$25,HP4&lt;&gt;""),AND(HS4&gt;=IA$25,HS4&lt;&gt;""),AND(HW4&gt;=IA$25,HW4&lt;&gt;""),AND(HZ4&gt;=IA$25,HZ4&lt;&gt;""),AND(IX4&gt;=JI$25,IX4&lt;&gt;""),AND(JA4&gt;=JI$25,JA4&lt;&gt;""),AND(JE4&gt;=JI$25,JE4&lt;&gt;""),AND(JH4&gt;=JI$25,JH4&lt;&gt;""),AND(KF4&gt;=KQ$25,KF4&lt;&gt;""),AND(KI4&gt;=KQ$25,KI4&lt;&gt;""),AND(KM4&gt;=KQ$25,KM4&lt;&gt;""),AND(KP4&gt;=KQ$25,KP4&lt;&gt;""),AND(LN4&gt;=LY$25,LN4&lt;&gt;""),AND(LQ4&gt;=LY$25,LQ4&lt;&gt;""),AND(LU4&gt;=LY$25,LU4&lt;&gt;""),AND(LX4&gt;=LY$25,LX4&lt;&gt;""),AND(MV4&gt;=NG$25,MV4&lt;&gt;""),AND(MY4&gt;=NG$25,MY4&lt;&gt;""),AND(NC4&gt;=NG$25,NC4&lt;&gt;""),AND(NF4&gt;=NG$25,NF4&lt;&gt;""),AND(OD4&gt;=OO$25,OD4&lt;&gt;""),AND(OG4&gt;=OO$25,OG4&lt;&gt;""),AND(OK4&gt;=OO$25,OK4&lt;&gt;""),AND(ON4&gt;=OO$25,ON4&lt;&gt;""),AND(PL4&gt;=PW$25,PL4&lt;&gt;""),AND(PO4&gt;=PW$25,PO4&lt;&gt;""),AND(PS4&gt;=PW$25,PS4&lt;&gt;""),AND(PV4&gt;=PW$25,PV4&lt;&gt;""),AND(QT4&gt;=RE$25,QT4&lt;&gt;""),AND(QW4&gt;=RE$25,QW4&lt;&gt;""),AND(RA4&gt;=RE$25,RA4&lt;&gt;""),AND(RD4&gt;=RE$25,RD4&lt;&gt;""),AND(SB4&gt;=SM$25,SB4&lt;&gt;""),AND(SE4&gt;=SM$25,SE4&lt;&gt;""),AND(SI4&gt;=SM$25,SI4&lt;&gt;""),AND(SL4&gt;=SM$25,SL4&lt;&gt;""),AND(TJ4&gt;=TU$25,TJ4&lt;&gt;""),AND(TM4&gt;=TU$25,TM4&lt;&gt;""),AND(TQ4&gt;=TU$25,TQ4&lt;&gt;""),AND(TT4&gt;=TU$25,TT4&lt;&gt;""),AND(UR4&gt;=VC$25,UR4&lt;&gt;""),AND(UU4&gt;=VC$25,UU4&lt;&gt;""),AND(UY4&gt;=VC$25,UY4&lt;&gt;""),AND(VB4&gt;=VC$25,VB4&lt;&gt;""),AND(VZ4&gt;=WK$25,VZ4&lt;&gt;""),AND(WC4&gt;=WK$25,WC4&lt;&gt;""),AND(WG4&gt;=WK$25,WG4&lt;&gt;""),AND(WJ4&gt;=WK$25,WJ4&lt;&gt;"")),"P","")</f>
        <v>P</v>
      </c>
      <c r="H4" s="36" t="str">
        <f>IF(AND(G4="P",F4=""),"No DD",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,AND(TH4&gt;=TU$24,TH4&lt;&gt;"",TJ4&gt;=TU$28,TJ4&lt;&gt;""),AND(TK4&gt;=TU$24,TK4&lt;&gt;"",TM4&gt;=TU$28,TM4&lt;&gt;""),AND(TO4&gt;=TU$24,TO4&lt;&gt;"",TQ4&gt;=TU$28,TQ4&lt;&gt;""),AND(TR4&gt;=TU$24,TR4&lt;&gt;"",TT4&gt;=TU$28,TT4&lt;&gt;""),AND(UP4&gt;=VC$24,UP4&lt;&gt;"",UR4&gt;=VC$28,UR4&lt;&gt;""),AND(US4&gt;=VC$24,US4&lt;&gt;"",UU4&gt;=VC$28,UU4&lt;&gt;""),AND(UW4&gt;=VC$24,UW4&lt;&gt;"",UY4&gt;=VC$28,UY4&lt;&gt;""),AND(UZ4&gt;=VC$24,UZ4&lt;&gt;"",VB4&gt;=VC$28,VB4&lt;&gt;""),AND(VX4&gt;=WK$24,VX4&lt;&gt;"",VZ4&gt;=WK$28,VZ4&lt;&gt;""),AND(WA4&gt;=WK$24,WA4&lt;&gt;"",WC4&gt;=WK$28,WC4&lt;&gt;""),AND(WE4&gt;=WK$24,WE4&lt;&gt;"",WG4&gt;=WK$28,WG4&lt;&gt;""),AND(WH4&gt;=WK$24,WH4&lt;&gt;"",WJ4&gt;=WK$28,WJ4&lt;&gt;"")),"Merit",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,AND(TH4&gt;=TU$23,TH4&lt;&gt;"",TJ4&gt;=TU$27,TJ4&lt;&gt;""),AND(TK4&gt;=TU$23,TK4&lt;&gt;"",TM4&gt;=TU$27,TM4&lt;&gt;""),AND(TO4&gt;=TU$23,TO4&lt;&gt;"",TQ4&gt;=TU$27,TQ4&lt;&gt;""),AND(TR4&gt;=TU$23,TR4&lt;&gt;"",TT4&gt;=TU$27,TT4&lt;&gt;""),AND(UP4&gt;=VC$23,UP4&lt;&gt;"",UR4&gt;=VC$27,UR4&lt;&gt;""),AND(US4&gt;=VC$23,US4&lt;&gt;"",UU4&gt;=VC$27,UU4&lt;&gt;""),AND(UW4&gt;=VC$23,UW4&lt;&gt;"",UY4&gt;=VC$27,UY4&lt;&gt;""),AND(UZ4&gt;=VC$23,UZ4&lt;&gt;"",VB4&gt;=VC$27,VB4&lt;&gt;""),AND(VX4&gt;=WK$23,VX4&lt;&gt;"",VZ4&gt;=WK$27,VZ4&lt;&gt;""),AND(WA4&gt;=WK$23,WA4&lt;&gt;"",WC4&gt;=WK$27,WC4&lt;&gt;""),AND(WE4&gt;=WK$23,WE4&lt;&gt;"",WG4&gt;=WK$27,WG4&lt;&gt;""),AND(WH4&gt;=WK$23,WH4&lt;&gt;"",WJ4&gt;=WK$27,WJ4&lt;&gt;"")),"Excellence",IF(I4="P","Worlds Team",IF(F4="P","National Team","")))))</f>
        <v>Excellence</v>
      </c>
      <c r="I4" s="3" t="str">
        <f>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,AND(TH4&gt;=TU$22,TH4&lt;&gt;"",TJ4&gt;=TU$26,TJ4&lt;&gt;""),AND(TK4&gt;=TU$22,TK4&lt;&gt;"",TM4&gt;=TU$26,TM4&lt;&gt;""),AND(TO4&gt;=TU$22,TO4&lt;&gt;"",TQ4&gt;=TU$26,TQ4&lt;&gt;""),AND(TR4&gt;=TU$22,TR4&lt;&gt;"",TT4&gt;=TU$26,TT4&lt;&gt;""),AND(UP4&gt;=VC$22,UP4&lt;&gt;"",UR4&gt;=VC$26,UR4&lt;&gt;""),AND(US4&gt;=VC$22,US4&lt;&gt;"",UU4&gt;=VC$26,UU4&lt;&gt;""),AND(UW4&gt;=VC$22,UW4&lt;&gt;"",UY4&gt;=VC$26,UY4&lt;&gt;""),AND(UZ4&gt;=VC$22,UZ4&lt;&gt;"",VB4&gt;=VC$26,VB4&lt;&gt;""),AND(VX4&gt;=WK$22,VX4&lt;&gt;"",VZ4&gt;=WK$26,VZ4&lt;&gt;""),AND(WA4&gt;=WK$22,WA4&lt;&gt;"",WC4&gt;=WK$26,WC4&lt;&gt;""),AND(WE4&gt;=WK$22,WE4&lt;&gt;"",WG4&gt;=WK$26,WG4&lt;&gt;""),AND(WH4&gt;=WK$22,WH4&lt;&gt;"",WJ4&gt;=WK$26,WJ4&lt;&gt;"")),"P","")</f>
        <v>P</v>
      </c>
      <c r="J4" s="8">
        <f>IF(COUNT(AI4,AL4,AP4,BJ4,BM4,BQ4,CK4,CN4,CR4)&gt;0,LARGE((AI4,AL4,AP4,BJ4,BM4,BQ4,CK4,CN4,CR4),1),0)</f>
        <v>50.02</v>
      </c>
      <c r="K4" s="8" t="str">
        <f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48.150000000000006</v>
      </c>
      <c r="M4" s="8" t="str">
        <f>IF(L4="","",IF(OR(L4=CK4,L4=CN4,L4=CR4),$BS$1,IF(OR(L4=BJ4,L4=BM4,L4=BQ4),$AR$1,IF(OR(L4=AI4,L4=AL4,L4=AP4),$Q$1,""))))</f>
        <v>2024 Nationals</v>
      </c>
      <c r="N4" s="8">
        <f>IF(MAX(CT4,CU4)&gt;0,MAX(CT4,CU4),"")</f>
        <v>2.3399999999999963</v>
      </c>
      <c r="O4" s="11" t="str">
        <f>IF(N4="","",IF(N4=CT4,"("&amp;CT$2&amp;")",IF(N4=CU4,"("&amp;CU$2&amp;")")))</f>
        <v>(Final)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2024 World Cup SUI (Jun 29)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>IF(S4&gt;0,S4,"")</f>
        <v/>
      </c>
      <c r="AH4" s="38" t="str">
        <f>IF(T4&gt;0,T4,"")</f>
        <v/>
      </c>
      <c r="AI4" s="40" t="str">
        <f>IF(SUM(Q4:T4)-U4&gt;0,SUM(Q4:T4)-U4,"")</f>
        <v/>
      </c>
      <c r="AJ4" s="40" t="str">
        <f>IF(X4&gt;0,X4,"")</f>
        <v/>
      </c>
      <c r="AK4" s="40" t="str">
        <f>IF(Y4&gt;0,Y4,"")</f>
        <v/>
      </c>
      <c r="AL4" s="40" t="str">
        <f>IF(SUM(V4:Y4)-Z4&gt;0,SUM(V4:Y4)-Z4,"")</f>
        <v/>
      </c>
      <c r="AM4" s="40" t="str">
        <f>IF(AI4="","",MAX(AI4,AL4))</f>
        <v/>
      </c>
      <c r="AN4" s="40" t="str">
        <f>IF(AC4&gt;0,AC4,"")</f>
        <v/>
      </c>
      <c r="AO4" s="40" t="str">
        <f>IF(AD4&gt;0,AD4,"")</f>
        <v/>
      </c>
      <c r="AP4" s="40" t="str">
        <f>IF(SUM(AA4:AD4)-AE4&gt;0,SUM(AA4:AD4)-AE4,"")</f>
        <v/>
      </c>
      <c r="AQ4" s="40" t="str">
        <f>IF(SUM(AM4,AP4)&gt;0,SUM(AM4,AP4),"")</f>
        <v/>
      </c>
      <c r="AR4" s="26">
        <v>8.5</v>
      </c>
      <c r="AS4" s="26">
        <v>9.1999999999999993</v>
      </c>
      <c r="AT4" s="26">
        <v>14.6</v>
      </c>
      <c r="AU4" s="26">
        <v>18.12</v>
      </c>
      <c r="AV4" s="26">
        <v>0.4</v>
      </c>
      <c r="AW4" s="26">
        <v>2.35</v>
      </c>
      <c r="AX4" s="26">
        <v>2.8</v>
      </c>
      <c r="AY4" s="26">
        <v>5.5</v>
      </c>
      <c r="AZ4" s="26">
        <v>5.2</v>
      </c>
      <c r="BA4" s="26">
        <v>0</v>
      </c>
      <c r="BB4" s="26">
        <v>8.15</v>
      </c>
      <c r="BC4" s="26">
        <v>9.3000000000000007</v>
      </c>
      <c r="BD4" s="26">
        <v>14.6</v>
      </c>
      <c r="BE4" s="26">
        <v>16.100000000000001</v>
      </c>
      <c r="BF4" s="26">
        <v>0</v>
      </c>
      <c r="BG4" s="28"/>
      <c r="BH4" s="39">
        <f>IF(AT4&gt;0,AT4,"")</f>
        <v>14.6</v>
      </c>
      <c r="BI4" s="39">
        <f>IF(AU4&gt;0,AU4,"")</f>
        <v>18.12</v>
      </c>
      <c r="BJ4" s="11">
        <f>IF(SUM(AR4:AU4)-AV4&gt;0,SUM(AR4:AU4)-AV4,"")</f>
        <v>50.02</v>
      </c>
      <c r="BK4" s="11">
        <f>IF(AY4&gt;0,AY4,"")</f>
        <v>5.5</v>
      </c>
      <c r="BL4" s="11">
        <f>IF(AZ4&gt;0,AZ4,"")</f>
        <v>5.2</v>
      </c>
      <c r="BM4" s="11">
        <f>IF(SUM(AW4:AZ4)-BA4&gt;0,SUM(AW4:AZ4)-BA4,"")</f>
        <v>15.850000000000001</v>
      </c>
      <c r="BN4" s="11">
        <f>IF(BJ4="","",MAX(BJ4,BM4))</f>
        <v>50.02</v>
      </c>
      <c r="BO4" s="11">
        <f>IF(BD4&gt;0,BD4,"")</f>
        <v>14.6</v>
      </c>
      <c r="BP4" s="11">
        <f>IF(BE4&gt;0,BE4,"")</f>
        <v>16.100000000000001</v>
      </c>
      <c r="BQ4" s="11">
        <f>IF(SUM(BB4:BE4)-BF4&gt;0,SUM(BB4:BE4)-BF4,"")</f>
        <v>48.150000000000006</v>
      </c>
      <c r="BR4" s="11">
        <f>IF(SUM(BN4,BQ4)&gt;0,SUM(BN4,BQ4),"")</f>
        <v>98.170000000000016</v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>IF(BU4&gt;0,BU4,"")</f>
        <v/>
      </c>
      <c r="CJ4" s="38" t="str">
        <f>IF(BV4&gt;0,BV4,"")</f>
        <v/>
      </c>
      <c r="CK4" s="40" t="str">
        <f>IF(SUM(BS4:BV4)-BW4&gt;0,SUM(BS4:BV4)-BW4,"")</f>
        <v/>
      </c>
      <c r="CL4" s="40" t="str">
        <f>IF(BZ4&gt;0,BZ4,"")</f>
        <v/>
      </c>
      <c r="CM4" s="40" t="str">
        <f>IF(CA4&gt;0,CA4,"")</f>
        <v/>
      </c>
      <c r="CN4" s="40" t="str">
        <f>IF(SUM(BX4:CA4)-CB4&gt;0,SUM(BX4:CA4)-CB4,"")</f>
        <v/>
      </c>
      <c r="CO4" s="40" t="str">
        <f>IF(CK4="","",MAX(CK4,CN4))</f>
        <v/>
      </c>
      <c r="CP4" s="40" t="str">
        <f>IF(CE4&gt;0,CE4,"")</f>
        <v/>
      </c>
      <c r="CQ4" s="40" t="str">
        <f>IF(CF4&gt;0,CF4,"")</f>
        <v/>
      </c>
      <c r="CR4" s="40" t="str">
        <f>IF(SUM(CC4:CF4)-CG4&gt;0,SUM(CC4:CF4)-CG4,"")</f>
        <v/>
      </c>
      <c r="CS4" s="40" t="str">
        <f>IF(SUM(CO4,CR4)&gt;0,SUM(CO4,CR4),"")</f>
        <v/>
      </c>
      <c r="CT4" s="51">
        <f>IF(MAX(DV4,FD4,GL4,HT4,JB4,KJ4,LR4,MZ4,OH4,PP4,QX4,SF4,TN4,UV4,WD4)-IF(L4="",0,L4)&gt;0.001,MAX(DV4,FD4,GL4,HT4,JB4,KJ4,LR4,MZ4,OH4,PP4,QX4,SF4,TN4,UV4,WD4)-IF(L4="",0,L4),"")</f>
        <v>2.1399999999999935</v>
      </c>
      <c r="CU4" s="51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>2.3399999999999963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>IF(CX4&gt;0,CX4,"")</f>
        <v/>
      </c>
      <c r="DQ4" s="40" t="str">
        <f>IF(CY4&gt;0,CY4,"")</f>
        <v/>
      </c>
      <c r="DR4" s="40" t="str">
        <f>IF(SUM(CV4:CY4)-CZ4&gt;0,SUM(CV4:CY4)-CZ4,"")</f>
        <v/>
      </c>
      <c r="DS4" s="40" t="str">
        <f>IF(DC4&gt;0,DC4,"")</f>
        <v/>
      </c>
      <c r="DT4" s="40" t="str">
        <f>IF(DD4&gt;0,DD4,"")</f>
        <v/>
      </c>
      <c r="DU4" s="40" t="str">
        <f>IF(SUM(DA4:DD4)-DE4&gt;0,SUM(DA4:DD4)-DE4,"")</f>
        <v/>
      </c>
      <c r="DV4" s="40" t="str">
        <f>IF(MAX(DR4,DU4)&gt;0,MAX(DR4,DU4),"")</f>
        <v/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 t="str">
        <f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>
        <v>7.6</v>
      </c>
      <c r="FM4" s="17">
        <v>8.9499999999999993</v>
      </c>
      <c r="FN4" s="17">
        <v>15.6</v>
      </c>
      <c r="FO4" s="17">
        <v>18.14</v>
      </c>
      <c r="FP4" s="17">
        <v>0</v>
      </c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7.75</v>
      </c>
      <c r="GB4" s="17">
        <v>9.1</v>
      </c>
      <c r="GC4" s="17">
        <v>15.6</v>
      </c>
      <c r="GD4" s="17">
        <v>18.04</v>
      </c>
      <c r="GE4" s="17">
        <v>0</v>
      </c>
      <c r="GF4" s="40">
        <f>IF(FN4&gt;0,FN4,"")</f>
        <v>15.6</v>
      </c>
      <c r="GG4" s="40">
        <f>IF(FO4&gt;0,FO4,"")</f>
        <v>18.14</v>
      </c>
      <c r="GH4" s="40">
        <f>IF(SUM(FL4:FO4)-FP4&gt;0,SUM(FL4:FO4)-FP4,"")</f>
        <v>50.29</v>
      </c>
      <c r="GI4" s="40" t="str">
        <f>IF(FS4&gt;0,FS4,"")</f>
        <v/>
      </c>
      <c r="GJ4" s="40" t="str">
        <f>IF(FT4&gt;0,FT4,"")</f>
        <v/>
      </c>
      <c r="GK4" s="40" t="str">
        <f>IF(SUM(FQ4:FT4)-FU4&gt;0,SUM(FQ4:FT4)-FU4,"")</f>
        <v/>
      </c>
      <c r="GL4" s="40">
        <f>IF(MAX(GH4,GK4)&gt;0,MAX(GH4,GK4),"")</f>
        <v>50.29</v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>
        <f>IF(GC4&gt;0,GC4,"")</f>
        <v>15.6</v>
      </c>
      <c r="GQ4" s="40">
        <f>IF(GD4&gt;0,GD4,"")</f>
        <v>18.04</v>
      </c>
      <c r="GR4" s="40">
        <f>IF(SUM(GA4:GD4)-GE4&gt;0,SUM(GA4:GD4)-GE4,"")</f>
        <v>50.49</v>
      </c>
      <c r="GS4" s="40">
        <f>IF(SUM(GL4,GR4)&gt;0,SUM(GL4,GR4),"")</f>
        <v>100.78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IF(SUM(TN4,TT4)&gt;0,SUM(TN4,TT4),"")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IF(SUM(UV4,VB4)&gt;0,SUM(UV4,VB4),"")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IF(SUM(WD4,WJ4)&gt;0,SUM(WD4,WJ4),"")</f>
        <v/>
      </c>
      <c r="WL4" s="26">
        <f>IF($CH4="P",BS4,(BS4+AR4)/2)</f>
        <v>4.25</v>
      </c>
      <c r="WM4" s="26">
        <f>IF($CH4="P",BT4,(BT4+AS4)/2)</f>
        <v>4.5999999999999996</v>
      </c>
      <c r="WN4" s="26">
        <f>IF($CH4="P",BU4,(BU4+AT4)/2)</f>
        <v>7.3</v>
      </c>
      <c r="WO4" s="26">
        <f>IF($CH4="P",BV4,(BV4+AU4)/2)</f>
        <v>9.06</v>
      </c>
      <c r="WP4" s="26">
        <f>IF($CH4="P",BW4,(BW4+AV4)/2)</f>
        <v>0.2</v>
      </c>
      <c r="WQ4" s="26">
        <f>IF($CH4="P",BX4,(BX4+AW4)/2)</f>
        <v>1.175</v>
      </c>
      <c r="WR4" s="26">
        <f>IF($CH4="P",BY4,(BY4+AX4)/2)</f>
        <v>1.4</v>
      </c>
      <c r="WS4" s="26">
        <f>IF($CH4="P",BZ4,(BZ4+AY4)/2)</f>
        <v>2.75</v>
      </c>
      <c r="WT4" s="26">
        <f>IF($CH4="P",CA4,(CA4+AZ4)/2)</f>
        <v>2.6</v>
      </c>
      <c r="WU4" s="26">
        <f>IF($CH4="P",CB4,(CB4+BA4)/2)</f>
        <v>0</v>
      </c>
      <c r="WV4" s="26">
        <f>IF($CH4="P",CC4,(CC4+BB4)/2)</f>
        <v>4.0750000000000002</v>
      </c>
      <c r="WW4" s="26">
        <f>IF($CH4="P",CD4,(CD4+BC4)/2)</f>
        <v>4.6500000000000004</v>
      </c>
      <c r="WX4" s="26">
        <f>IF($CH4="P",CE4,(CE4+BD4)/2)</f>
        <v>7.3</v>
      </c>
      <c r="WY4" s="26">
        <f>IF($CH4="P",CF4,(CF4+BE4)/2)</f>
        <v>8.0500000000000007</v>
      </c>
      <c r="WZ4" s="26">
        <f>IF($CH4="P",CG4,(CG4+BF4)/2)</f>
        <v>0</v>
      </c>
      <c r="XA4" s="28" t="s">
        <v>53</v>
      </c>
      <c r="XB4" s="11">
        <f>IF(WN4&gt;0,WN4,"")</f>
        <v>7.3</v>
      </c>
      <c r="XC4" s="11">
        <f>IF(WO4&gt;0,WO4,"")</f>
        <v>9.06</v>
      </c>
      <c r="XD4" s="11">
        <f>IF(SUM(WL4:WO4)-WP4&gt;0,SUM(WL4:WO4)-WP4,"")</f>
        <v>25.01</v>
      </c>
      <c r="XE4" s="11">
        <f>IF(WS4&gt;0,WS4,"")</f>
        <v>2.75</v>
      </c>
      <c r="XF4" s="11">
        <f>IF(WT4&gt;0,WT4,"")</f>
        <v>2.6</v>
      </c>
      <c r="XG4" s="11">
        <f>IF(SUM(WQ4:WT4)-WU4&gt;0,SUM(WQ4:WT4)-WU4,"")</f>
        <v>7.9250000000000007</v>
      </c>
      <c r="XH4" s="11">
        <f>IF(MAX(XD4,XG4)&gt;0,MAX(XD4,XG4),"")</f>
        <v>25.01</v>
      </c>
      <c r="XI4" s="11">
        <f>IF(WX4&gt;0,WX4,"")</f>
        <v>7.3</v>
      </c>
      <c r="XJ4" s="11">
        <f>IF(WY4&gt;0,WY4,"")</f>
        <v>8.0500000000000007</v>
      </c>
      <c r="XK4" s="11">
        <f>IF(SUM(WV4:WY4)-WZ4&gt;0,SUM(WV4:WY4)-WZ4,"")</f>
        <v>24.075000000000003</v>
      </c>
      <c r="XL4" s="11">
        <f>IF(SUM(XH4,XK4)&gt;0,SUM(XH4,XK4),"")</f>
        <v>49.085000000000008</v>
      </c>
    </row>
    <row r="5" spans="1:636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198</v>
      </c>
      <c r="C5" s="4" t="s">
        <v>197</v>
      </c>
      <c r="D5" s="4" t="s">
        <v>247</v>
      </c>
      <c r="E5" s="9">
        <f>SUM(J5,L5,N5)</f>
        <v>89.25</v>
      </c>
      <c r="F5" s="3" t="str">
        <f>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,AND(TH5&gt;=TU$21,TH5&lt;&gt;"",TJ5&gt;=TU$25,TJ5&lt;&gt;""),AND(TK5&gt;=TU$21,TK5&lt;&gt;"",TM5&gt;=TU$25,TM5&lt;&gt;""),AND(TO5&gt;=TU$21,TO5&lt;&gt;"",TQ5&gt;=TU$25,TQ5&lt;&gt;""),AND(TR5&gt;=TU$21,TR5&lt;&gt;"",TT5&gt;=TU$25,TT5&lt;&gt;""),AND(UP5&gt;=VC$21,UP5&lt;&gt;"",UR5&gt;=VC$25,UR5&lt;&gt;""),AND(US5&gt;=VC$21,US5&lt;&gt;"",UU5&gt;=VC$25,UU5&lt;&gt;""),AND(UW5&gt;=VC$21,UW5&lt;&gt;"",UY5&gt;=VC$25,UY5&lt;&gt;""),AND(UZ5&gt;=VC$21,UZ5&lt;&gt;"",VB5&gt;=VC$25,VB5&lt;&gt;""),AND(VX5&gt;=WK$21,VX5&lt;&gt;"",VZ5&gt;=WK$25,VZ5&lt;&gt;""),AND(WA5&gt;=WK$21,WA5&lt;&gt;"",WC5&gt;=WK$25,WC5&lt;&gt;""),AND(WE5&gt;=WK$21,WE5&lt;&gt;"",WG5&gt;=WK$25,WG5&lt;&gt;""),AND(WH5&gt;=WK$21,WH5&lt;&gt;"",WJ5&gt;=WK$25,WJ5&lt;&gt;"")),"P","")</f>
        <v>P</v>
      </c>
      <c r="G5" s="3" t="str">
        <f>IF(OR(AND(AI5&gt;=AQ$25,AI5&lt;&gt;"",AF5=""),AND(AL5&gt;=AQ$25,AL5&lt;&gt;"",AF5=""),AND(AP5&gt;=AQ$25,AP5&lt;&gt;"",AF5=""),AND(BJ5&gt;=BR$25,BJ5&lt;&gt;"",BG5=""),AND(BM5&gt;=BR$25,BM5&lt;&gt;"",BG5=""),AND(BQ5&gt;=BR$25,BQ5&lt;&gt;"",BG5=""),AND(CK5&gt;=CS$25,CK5&lt;&gt;"",CH5=""),AND(CN5&gt;=CS$25,CN5&lt;&gt;"",CH5=""),AND(CR5&gt;=CS$25,CR5&lt;&gt;"",CH5=""),AND(DR5&gt;=EC$25,DR5&lt;&gt;""),AND(DU5&gt;=EC$25,DU5&lt;&gt;""),AND(DY5&gt;=EC$25,DY5&lt;&gt;""),AND(EB5&gt;=EC$25,EB5&lt;&gt;""),AND(EZ5&gt;=FK$25,EZ5&lt;&gt;""),AND(FC5&gt;=FK$25,FC5&lt;&gt;""),AND(FG5&gt;=FK$25,FG5&lt;&gt;""),AND(FJ5&gt;=FK$25,FJ5&lt;&gt;""),AND(GH5&gt;=GS$25,GH5&lt;&gt;""),AND(GK5&gt;=GS$25,GK5&lt;&gt;""),AND(GO5&gt;=GS$25,GO5&lt;&gt;""),AND(GR5&gt;=GS$25,GR5&lt;&gt;""),AND(HP5&gt;=IA$25,HP5&lt;&gt;""),AND(HS5&gt;=IA$25,HS5&lt;&gt;""),AND(HW5&gt;=IA$25,HW5&lt;&gt;""),AND(HZ5&gt;=IA$25,HZ5&lt;&gt;""),AND(IX5&gt;=JI$25,IX5&lt;&gt;""),AND(JA5&gt;=JI$25,JA5&lt;&gt;""),AND(JE5&gt;=JI$25,JE5&lt;&gt;""),AND(JH5&gt;=JI$25,JH5&lt;&gt;""),AND(KF5&gt;=KQ$25,KF5&lt;&gt;""),AND(KI5&gt;=KQ$25,KI5&lt;&gt;""),AND(KM5&gt;=KQ$25,KM5&lt;&gt;""),AND(KP5&gt;=KQ$25,KP5&lt;&gt;""),AND(LN5&gt;=LY$25,LN5&lt;&gt;""),AND(LQ5&gt;=LY$25,LQ5&lt;&gt;""),AND(LU5&gt;=LY$25,LU5&lt;&gt;""),AND(LX5&gt;=LY$25,LX5&lt;&gt;""),AND(MV5&gt;=NG$25,MV5&lt;&gt;""),AND(MY5&gt;=NG$25,MY5&lt;&gt;""),AND(NC5&gt;=NG$25,NC5&lt;&gt;""),AND(NF5&gt;=NG$25,NF5&lt;&gt;""),AND(OD5&gt;=OO$25,OD5&lt;&gt;""),AND(OG5&gt;=OO$25,OG5&lt;&gt;""),AND(OK5&gt;=OO$25,OK5&lt;&gt;""),AND(ON5&gt;=OO$25,ON5&lt;&gt;""),AND(PL5&gt;=PW$25,PL5&lt;&gt;""),AND(PO5&gt;=PW$25,PO5&lt;&gt;""),AND(PS5&gt;=PW$25,PS5&lt;&gt;""),AND(PV5&gt;=PW$25,PV5&lt;&gt;""),AND(QT5&gt;=RE$25,QT5&lt;&gt;""),AND(QW5&gt;=RE$25,QW5&lt;&gt;""),AND(RA5&gt;=RE$25,RA5&lt;&gt;""),AND(RD5&gt;=RE$25,RD5&lt;&gt;""),AND(SB5&gt;=SM$25,SB5&lt;&gt;""),AND(SE5&gt;=SM$25,SE5&lt;&gt;""),AND(SI5&gt;=SM$25,SI5&lt;&gt;""),AND(SL5&gt;=SM$25,SL5&lt;&gt;""),AND(TJ5&gt;=TU$25,TJ5&lt;&gt;""),AND(TM5&gt;=TU$25,TM5&lt;&gt;""),AND(TQ5&gt;=TU$25,TQ5&lt;&gt;""),AND(TT5&gt;=TU$25,TT5&lt;&gt;""),AND(UR5&gt;=VC$25,UR5&lt;&gt;""),AND(UU5&gt;=VC$25,UU5&lt;&gt;""),AND(UY5&gt;=VC$25,UY5&lt;&gt;""),AND(VB5&gt;=VC$25,VB5&lt;&gt;""),AND(VZ5&gt;=WK$25,VZ5&lt;&gt;""),AND(WC5&gt;=WK$25,WC5&lt;&gt;""),AND(WG5&gt;=WK$25,WG5&lt;&gt;""),AND(WJ5&gt;=WK$25,WJ5&lt;&gt;"")),"P","")</f>
        <v>P</v>
      </c>
      <c r="H5" s="36" t="str">
        <f>IF(AND(G5="P",F5=""),"No DD",IF(OR(AND(AG5&gt;=AQ$24,AG5&lt;&gt;"",AI5&gt;=AQ$28,AI5&lt;&gt;"",AF5=""),AND(AJ5&gt;=AQ$24,AJ5&lt;&gt;"",AL5&gt;=AQ$28,AL5&lt;&gt;"",AF5=""),AND(AN5&gt;=AQ$24,AN5&lt;&gt;"",AP5&gt;=AQ$28,AP5&lt;&gt;"",AF5=""),AND(BH5&gt;=BR$24,BH5&lt;&gt;"",BJ5&gt;=BR$28,BJ5&lt;&gt;"",BG5=""),AND(BK5&gt;=BR$24,BK5&lt;&gt;"",BM5&gt;=BR$28,BM5&lt;&gt;"",BG5=""),AND(BO5&gt;=BR$24,BO5&lt;&gt;"",BQ5&gt;=BR$28,BQ5&lt;&gt;"",BG5=""),AND(CI5&gt;=CS$24,CI5&lt;&gt;"",CK5&gt;=CS$28,CK5&lt;&gt;"",CH5=""),AND(CL5&gt;=CS$24,CL5&lt;&gt;"",CN5&gt;=CS$28,CN5&lt;&gt;"",CH5=""),AND(CP5&gt;=CS$24,CP5&lt;&gt;"",CR5&gt;=CS$28,CR5&lt;&gt;"",CH5=""),AND(DP5&gt;=EC$24,DP5&lt;&gt;"",DR5&gt;=EC$28,DR5&lt;&gt;""),AND(DS5&gt;=EC$24,DS5&lt;&gt;"",DU5&gt;=EC$28,DU5&lt;&gt;""),AND(DW5&gt;=EC$24,DW5&lt;&gt;"",DY5&gt;=EC$28,DY5&lt;&gt;""),AND(DZ5&gt;=EC$24,DZ5&lt;&gt;"",EB5&gt;=EC$28,EB5&lt;&gt;""),AND(EX5&gt;=FK$24,EX5&lt;&gt;"",EZ5&gt;=FK$28,EZ5&lt;&gt;""),AND(FA5&gt;=FK$24,FA5&lt;&gt;"",FC5&gt;=FK$28,FC5&lt;&gt;""),AND(FE5&gt;=FK$24,FE5&lt;&gt;"",FG5&gt;=FK$28,FG5&lt;&gt;""),AND(FH5&gt;=FK$24,FH5&lt;&gt;"",FJ5&gt;=FK$28,FJ5&lt;&gt;""),AND(GF5&gt;=GS$24,GF5&lt;&gt;"",GH5&gt;=GS$28,GH5&lt;&gt;""),AND(GI5&gt;=GS$24,GI5&lt;&gt;"",GK5&gt;=GS$28,GK5&lt;&gt;""),AND(GM5&gt;=GS$24,GM5&lt;&gt;"",GO5&gt;=GS$28,GO5&lt;&gt;""),AND(GP5&gt;=GS$24,GP5&lt;&gt;"",GR5&gt;=GS$28,GR5&lt;&gt;""),AND(HN5&gt;=IA$24,HN5&lt;&gt;"",HP5&gt;=IA$28,HP5&lt;&gt;""),AND(HQ5&gt;=IA$24,HQ5&lt;&gt;"",HS5&gt;=IA$28,HS5&lt;&gt;""),AND(HU5&gt;=IA$24,HU5&lt;&gt;"",HW5&gt;=IA$28,HW5&lt;&gt;""),AND(HX5&gt;=IA$24,HX5&lt;&gt;"",HZ5&gt;=IA$28,HZ5&lt;&gt;""),AND(IV5&gt;=JI$24,IV5&lt;&gt;"",IX5&gt;=JI$28,IX5&lt;&gt;""),AND(IY5&gt;=JI$24,IY5&lt;&gt;"",JA5&gt;=JI$28,JA5&lt;&gt;""),AND(JC5&gt;=JI$24,JC5&lt;&gt;"",JE5&gt;=JI$28,JE5&lt;&gt;""),AND(JF5&gt;=JI$24,JF5&lt;&gt;"",JH5&gt;=JI$28,JH5&lt;&gt;""),AND(KD5&gt;=KQ$24,KD5&lt;&gt;"",KF5&gt;=KQ$28,KF5&lt;&gt;""),AND(KG5&gt;=KQ$24,KG5&lt;&gt;"",KI5&gt;=KQ$28,KI5&lt;&gt;""),AND(KK5&gt;=KQ$24,KK5&lt;&gt;"",KM5&gt;=KQ$28,KM5&lt;&gt;""),AND(KN5&gt;=KQ$24,KN5&lt;&gt;"",KP5&gt;=KQ$28,KP5&lt;&gt;""),AND(LL5&gt;=LY$24,LL5&lt;&gt;"",LN5&gt;=LY$28,LN5&lt;&gt;""),AND(LO5&gt;=LY$24,LO5&lt;&gt;"",LQ5&gt;=LY$28,LQ5&lt;&gt;""),AND(LS5&gt;=LY$24,LS5&lt;&gt;"",LU5&gt;=LY$28,LU5&lt;&gt;""),AND(LV5&gt;=LY$24,LV5&lt;&gt;"",LX5&gt;=LY$28,LX5&lt;&gt;""),AND(MT5&gt;=NG$24,MT5&lt;&gt;"",MV5&gt;=NG$28,MV5&lt;&gt;""),AND(MW5&gt;=NG$24,MW5&lt;&gt;"",MY5&gt;=NG$28,MY5&lt;&gt;""),AND(NA5&gt;=NG$24,NA5&lt;&gt;"",NC5&gt;=NG$28,NC5&lt;&gt;""),AND(ND5&gt;=NG$24,ND5&lt;&gt;"",NF5&gt;=NG$28,NF5&lt;&gt;""),AND(OB5&gt;=OO$24,OB5&lt;&gt;"",OD5&gt;=OO$28,OD5&lt;&gt;""),AND(OE5&gt;=OO$24,OE5&lt;&gt;"",OG5&gt;=OO$28,OG5&lt;&gt;""),AND(OI5&gt;=OO$24,OI5&lt;&gt;"",OK5&gt;=OO$28,OK5&lt;&gt;""),AND(OL5&gt;=OO$24,OL5&lt;&gt;"",ON5&gt;=OO$28,ON5&lt;&gt;""),AND(PJ5&gt;=PW$24,PJ5&lt;&gt;"",PL5&gt;=PW$28,PL5&lt;&gt;""),AND(PM5&gt;=PW$24,PM5&lt;&gt;"",PO5&gt;=PW$28,PO5&lt;&gt;""),AND(PQ5&gt;=PW$24,PQ5&lt;&gt;"",PS5&gt;=PW$28,PS5&lt;&gt;""),AND(PT5&gt;=PW$24,PT5&lt;&gt;"",PV5&gt;=PW$28,PV5&lt;&gt;""),AND(QR5&gt;=RE$24,QR5&lt;&gt;"",QT5&gt;=RE$28,QT5&lt;&gt;""),AND(QU5&gt;=RE$24,QU5&lt;&gt;"",QW5&gt;=RE$28,QW5&lt;&gt;""),AND(QY5&gt;=RE$24,QY5&lt;&gt;"",RA5&gt;=RE$28,RA5&lt;&gt;""),AND(RB5&gt;=RE$24,RB5&lt;&gt;"",RD5&gt;=RE$28,RD5&lt;&gt;""),AND(RZ5&gt;=SM$24,RZ5&lt;&gt;"",SB5&gt;=SM$28,SB5&lt;&gt;""),AND(SC5&gt;=SM$24,SC5&lt;&gt;"",SE5&gt;=SM$28,SE5&lt;&gt;""),AND(SG5&gt;=SM$24,SG5&lt;&gt;"",SI5&gt;=SM$28,SI5&lt;&gt;""),AND(SJ5&gt;=SM$24,SJ5&lt;&gt;"",SL5&gt;=SM$28,SL5&lt;&gt;""),AND(TH5&gt;=TU$24,TH5&lt;&gt;"",TJ5&gt;=TU$28,TJ5&lt;&gt;""),AND(TK5&gt;=TU$24,TK5&lt;&gt;"",TM5&gt;=TU$28,TM5&lt;&gt;""),AND(TO5&gt;=TU$24,TO5&lt;&gt;"",TQ5&gt;=TU$28,TQ5&lt;&gt;""),AND(TR5&gt;=TU$24,TR5&lt;&gt;"",TT5&gt;=TU$28,TT5&lt;&gt;""),AND(UP5&gt;=VC$24,UP5&lt;&gt;"",UR5&gt;=VC$28,UR5&lt;&gt;""),AND(US5&gt;=VC$24,US5&lt;&gt;"",UU5&gt;=VC$28,UU5&lt;&gt;""),AND(UW5&gt;=VC$24,UW5&lt;&gt;"",UY5&gt;=VC$28,UY5&lt;&gt;""),AND(UZ5&gt;=VC$24,UZ5&lt;&gt;"",VB5&gt;=VC$28,VB5&lt;&gt;""),AND(VX5&gt;=WK$24,VX5&lt;&gt;"",VZ5&gt;=WK$28,VZ5&lt;&gt;""),AND(WA5&gt;=WK$24,WA5&lt;&gt;"",WC5&gt;=WK$28,WC5&lt;&gt;""),AND(WE5&gt;=WK$24,WE5&lt;&gt;"",WG5&gt;=WK$28,WG5&lt;&gt;""),AND(WH5&gt;=WK$24,WH5&lt;&gt;"",WJ5&gt;=WK$28,WJ5&lt;&gt;"")),"Merit",IF(OR(AND(AG5&gt;=AQ$23,AG5&lt;&gt;"",AI5&gt;=AQ$27,AI5&lt;&gt;"",AF5=""),AND(AJ5&gt;=AQ$23,AJ5&lt;&gt;"",AL5&gt;=AQ$27,AL5&lt;&gt;"",AF5=""),AND(AN5&gt;=AQ$23,AN5&lt;&gt;"",AP5&gt;=AQ$27,AP5&lt;&gt;"",AF5=""),AND(BH5&gt;=BR$23,BH5&lt;&gt;"",BJ5&gt;=BR$27,BJ5&lt;&gt;"",BG5=""),AND(BK5&gt;=BR$23,BK5&lt;&gt;"",BM5&gt;=BR$27,BM5&lt;&gt;"",BG5=""),AND(BO5&gt;=BR$23,BO5&lt;&gt;"",BQ5&gt;=BR$27,BQ5&lt;&gt;"",BG5=""),AND(CI5&gt;=CS$23,CI5&lt;&gt;"",CK5&gt;=CS$27,CK5&lt;&gt;"",CH5=""),AND(CL5&gt;=CS$23,CL5&lt;&gt;"",CN5&gt;=CS$27,CN5&lt;&gt;"",CH5=""),AND(CP5&gt;=CS$23,CP5&lt;&gt;"",CR5&gt;=CS$27,CR5&lt;&gt;"",CH5=""),AND(DP5&gt;=EC$23,DP5&lt;&gt;"",DR5&gt;=EC$27,DR5&lt;&gt;""),AND(DS5&gt;=EC$23,DS5&lt;&gt;"",DU5&gt;=EC$27,DU5&lt;&gt;""),AND(DW5&gt;=EC$23,DW5&lt;&gt;"",DY5&gt;=EC$27,DY5&lt;&gt;""),AND(DZ5&gt;=EC$23,DZ5&lt;&gt;"",EB5&gt;=EC$27,EB5&lt;&gt;""),AND(EX5&gt;=FK$23,EX5&lt;&gt;"",EZ5&gt;=FK$27,EZ5&lt;&gt;""),AND(FA5&gt;=FK$23,FA5&lt;&gt;"",FC5&gt;=FK$27,FC5&lt;&gt;""),AND(FE5&gt;=FK$23,FE5&lt;&gt;"",FG5&gt;=FK$27,FG5&lt;&gt;""),AND(FH5&gt;=FK$23,FH5&lt;&gt;"",FJ5&gt;=FK$27,FJ5&lt;&gt;""),AND(GF5&gt;=GS$23,GF5&lt;&gt;"",GH5&gt;=GS$27,GH5&lt;&gt;""),AND(GI5&gt;=GS$23,GI5&lt;&gt;"",GK5&gt;=GS$27,GK5&lt;&gt;""),AND(GM5&gt;=GS$23,GM5&lt;&gt;"",GO5&gt;=GS$27,GO5&lt;&gt;""),AND(GP5&gt;=GS$23,GP5&lt;&gt;"",GR5&gt;=GS$27,GR5&lt;&gt;""),AND(HN5&gt;=IA$23,HN5&lt;&gt;"",HP5&gt;=IA$27,HP5&lt;&gt;""),AND(HQ5&gt;=IA$23,HQ5&lt;&gt;"",HS5&gt;=IA$27,HS5&lt;&gt;""),AND(HU5&gt;=IA$23,HU5&lt;&gt;"",HW5&gt;=IA$27,HW5&lt;&gt;""),AND(HX5&gt;=IA$23,HX5&lt;&gt;"",HZ5&gt;=IA$27,HZ5&lt;&gt;""),AND(IV5&gt;=JI$23,IV5&lt;&gt;"",IX5&gt;=JI$27,IX5&lt;&gt;""),AND(IY5&gt;=JI$23,IY5&lt;&gt;"",JA5&gt;=JI$27,JA5&lt;&gt;""),AND(JC5&gt;=JI$23,JC5&lt;&gt;"",JE5&gt;=JI$27,JE5&lt;&gt;""),AND(JF5&gt;=JI$23,JF5&lt;&gt;"",JH5&gt;=JI$27,JH5&lt;&gt;""),AND(KD5&gt;=KQ$23,KD5&lt;&gt;"",KF5&gt;=KQ$27,KF5&lt;&gt;""),AND(KG5&gt;=KQ$23,KG5&lt;&gt;"",KI5&gt;=KQ$27,KI5&lt;&gt;""),AND(KK5&gt;=KQ$23,KK5&lt;&gt;"",KM5&gt;=KQ$27,KM5&lt;&gt;""),AND(KN5&gt;=KQ$23,KN5&lt;&gt;"",KP5&gt;=KQ$27,KP5&lt;&gt;""),AND(LL5&gt;=LY$23,LL5&lt;&gt;"",LN5&gt;=LY$27,LN5&lt;&gt;""),AND(LO5&gt;=LY$23,LO5&lt;&gt;"",LQ5&gt;=LY$27,LQ5&lt;&gt;""),AND(LS5&gt;=LY$23,LS5&lt;&gt;"",LU5&gt;=LY$27,LU5&lt;&gt;""),AND(LV5&gt;=LY$23,LV5&lt;&gt;"",LX5&gt;=LY$27,LX5&lt;&gt;""),AND(MT5&gt;=NG$23,MT5&lt;&gt;"",MV5&gt;=NG$27,MV5&lt;&gt;""),AND(MW5&gt;=NG$23,MW5&lt;&gt;"",MY5&gt;=NG$27,MY5&lt;&gt;""),AND(NA5&gt;=NG$23,NA5&lt;&gt;"",NC5&gt;=NG$27,NC5&lt;&gt;""),AND(ND5&gt;=NG$23,ND5&lt;&gt;"",NF5&gt;=NG$27,NF5&lt;&gt;""),AND(OB5&gt;=OO$23,OB5&lt;&gt;"",OD5&gt;=OO$27,OD5&lt;&gt;""),AND(OE5&gt;=OO$23,OE5&lt;&gt;"",OG5&gt;=OO$27,OG5&lt;&gt;""),AND(OI5&gt;=OO$23,OI5&lt;&gt;"",OK5&gt;=OO$27,OK5&lt;&gt;""),AND(OL5&gt;=OO$23,OL5&lt;&gt;"",ON5&gt;=OO$27,ON5&lt;&gt;""),AND(PJ5&gt;=PW$23,PJ5&lt;&gt;"",PL5&gt;=PW$27,PL5&lt;&gt;""),AND(PM5&gt;=PW$23,PM5&lt;&gt;"",PO5&gt;=PW$27,PO5&lt;&gt;""),AND(PQ5&gt;=PW$23,PQ5&lt;&gt;"",PS5&gt;=PW$27,PS5&lt;&gt;""),AND(PT5&gt;=PW$23,PT5&lt;&gt;"",PV5&gt;=PW$27,PV5&lt;&gt;""),AND(QR5&gt;=RE$23,QR5&lt;&gt;"",QT5&gt;=RE$27,QT5&lt;&gt;""),AND(QU5&gt;=RE$23,QU5&lt;&gt;"",QW5&gt;=RE$27,QW5&lt;&gt;""),AND(QY5&gt;=RE$23,QY5&lt;&gt;"",RA5&gt;=RE$27,RA5&lt;&gt;""),AND(RB5&gt;=RE$23,RB5&lt;&gt;"",RD5&gt;=RE$27,RD5&lt;&gt;""),AND(RZ5&gt;=SM$23,RZ5&lt;&gt;"",SB5&gt;=SM$27,SB5&lt;&gt;""),AND(SC5&gt;=SM$23,SC5&lt;&gt;"",SE5&gt;=SM$27,SE5&lt;&gt;""),AND(SG5&gt;=SM$23,SG5&lt;&gt;"",SI5&gt;=SM$27,SI5&lt;&gt;""),AND(SJ5&gt;=SM$23,SJ5&lt;&gt;"",SL5&gt;=SM$27,SL5&lt;&gt;""),AND(TH5&gt;=TU$23,TH5&lt;&gt;"",TJ5&gt;=TU$27,TJ5&lt;&gt;""),AND(TK5&gt;=TU$23,TK5&lt;&gt;"",TM5&gt;=TU$27,TM5&lt;&gt;""),AND(TO5&gt;=TU$23,TO5&lt;&gt;"",TQ5&gt;=TU$27,TQ5&lt;&gt;""),AND(TR5&gt;=TU$23,TR5&lt;&gt;"",TT5&gt;=TU$27,TT5&lt;&gt;""),AND(UP5&gt;=VC$23,UP5&lt;&gt;"",UR5&gt;=VC$27,UR5&lt;&gt;""),AND(US5&gt;=VC$23,US5&lt;&gt;"",UU5&gt;=VC$27,UU5&lt;&gt;""),AND(UW5&gt;=VC$23,UW5&lt;&gt;"",UY5&gt;=VC$27,UY5&lt;&gt;""),AND(UZ5&gt;=VC$23,UZ5&lt;&gt;"",VB5&gt;=VC$27,VB5&lt;&gt;""),AND(VX5&gt;=WK$23,VX5&lt;&gt;"",VZ5&gt;=WK$27,VZ5&lt;&gt;""),AND(WA5&gt;=WK$23,WA5&lt;&gt;"",WC5&gt;=WK$27,WC5&lt;&gt;""),AND(WE5&gt;=WK$23,WE5&lt;&gt;"",WG5&gt;=WK$27,WG5&lt;&gt;""),AND(WH5&gt;=WK$23,WH5&lt;&gt;"",WJ5&gt;=WK$27,WJ5&lt;&gt;"")),"Excellence",IF(I5="P","Worlds Team",IF(F5="P","National Team","")))))</f>
        <v>National Team</v>
      </c>
      <c r="I5" s="3" t="str">
        <f>IF(OR(AND(AG5&gt;=AQ$22,AG5&lt;&gt;"",AI5&gt;=AQ$26,AI5&lt;&gt;"",AF5=""),AND(AJ5&gt;=AQ$22,AJ5&lt;&gt;"",AL5&gt;=AQ$26,AL5&lt;&gt;"",AF5=""),AND(AN5&gt;=AQ$22,AN5&lt;&gt;"",AP5&gt;=AQ$26,AP5&lt;&gt;"",AF5=""),AND(BH5&gt;=BR$22,BH5&lt;&gt;"",BJ5&gt;=BR$26,BJ5&lt;&gt;"",BG5=""),AND(BK5&gt;=BR$22,BK5&lt;&gt;"",BM5&gt;=BR$26,BM5&lt;&gt;"",BG5=""),AND(BO5&gt;=BR$22,BO5&lt;&gt;"",BQ5&gt;=BR$26,BQ5&lt;&gt;"",BG5=""),AND(CI5&gt;=CS$22,CI5&lt;&gt;"",CK5&gt;=CS$26,CK5&lt;&gt;"",CH5=""),AND(CL5&gt;=CS$22,CL5&lt;&gt;"",CN5&gt;=CS$26,CN5&lt;&gt;"",CH5=""),AND(CP5&gt;=CS$22,CP5&lt;&gt;"",CR5&gt;=CS$26,CR5&lt;&gt;"",CH5=""),AND(DP5&gt;=EC$22,DP5&lt;&gt;"",DR5&gt;=EC$26,DR5&lt;&gt;""),AND(DS5&gt;=EC$22,DS5&lt;&gt;"",DU5&gt;=EC$26,DU5&lt;&gt;""),AND(DW5&gt;=EC$22,DW5&lt;&gt;"",DY5&gt;=EC$26,DY5&lt;&gt;""),AND(DZ5&gt;=EC$22,DZ5&lt;&gt;"",EB5&gt;=EC$26,EB5&lt;&gt;""),AND(EX5&gt;=FK$22,EX5&lt;&gt;"",EZ5&gt;=FK$26,EZ5&lt;&gt;""),AND(FA5&gt;=FK$22,FA5&lt;&gt;"",FC5&gt;=FK$26,FC5&lt;&gt;""),AND(FE5&gt;=FK$22,FE5&lt;&gt;"",FG5&gt;=FK$26,FG5&lt;&gt;""),AND(FH5&gt;=FK$22,FH5&lt;&gt;"",FJ5&gt;=FK$26,FJ5&lt;&gt;""),AND(GF5&gt;=GS$22,GF5&lt;&gt;"",GH5&gt;=GS$26,GH5&lt;&gt;""),AND(GI5&gt;=GS$22,GI5&lt;&gt;"",GK5&gt;=GS$26,GK5&lt;&gt;""),AND(GM5&gt;=GS$22,GM5&lt;&gt;"",GO5&gt;=GS$26,GO5&lt;&gt;""),AND(GP5&gt;=GS$22,GP5&lt;&gt;"",GR5&gt;=GS$26,GR5&lt;&gt;""),AND(HN5&gt;=IA$22,HN5&lt;&gt;"",HP5&gt;=IA$26,HP5&lt;&gt;""),AND(HQ5&gt;=IA$22,HQ5&lt;&gt;"",HS5&gt;=IA$26,HS5&lt;&gt;""),AND(HU5&gt;=IA$22,HU5&lt;&gt;"",HW5&gt;=IA$26,HW5&lt;&gt;""),AND(HX5&gt;=IA$22,HX5&lt;&gt;"",HZ5&gt;=IA$26,HZ5&lt;&gt;""),AND(IV5&gt;=JI$22,IV5&lt;&gt;"",IX5&gt;=JI$26,IX5&lt;&gt;""),AND(IY5&gt;=JI$22,IY5&lt;&gt;"",JA5&gt;=JI$26,JA5&lt;&gt;""),AND(JC5&gt;=JI$22,JC5&lt;&gt;"",JE5&gt;=JI$26,JE5&lt;&gt;""),AND(JF5&gt;=JI$22,JF5&lt;&gt;"",JH5&gt;=JI$26,JH5&lt;&gt;""),AND(KD5&gt;=KQ$22,KD5&lt;&gt;"",KF5&gt;=KQ$26,KF5&lt;&gt;""),AND(KG5&gt;=KQ$22,KG5&lt;&gt;"",KI5&gt;=KQ$26,KI5&lt;&gt;""),AND(KK5&gt;=KQ$22,KK5&lt;&gt;"",KM5&gt;=KQ$26,KM5&lt;&gt;""),AND(KN5&gt;=KQ$22,KN5&lt;&gt;"",KP5&gt;=KQ$26,KP5&lt;&gt;""),AND(LL5&gt;=LY$22,LL5&lt;&gt;"",LN5&gt;=LY$26,LN5&lt;&gt;""),AND(LO5&gt;=LY$22,LO5&lt;&gt;"",LQ5&gt;=LY$26,LQ5&lt;&gt;""),AND(LS5&gt;=LY$22,LS5&lt;&gt;"",LU5&gt;=LY$26,LU5&lt;&gt;""),AND(LV5&gt;=LY$22,LV5&lt;&gt;"",LX5&gt;=LY$26,LX5&lt;&gt;""),AND(MT5&gt;=NG$22,MT5&lt;&gt;"",MV5&gt;=NG$26,MV5&lt;&gt;""),AND(MW5&gt;=NG$22,MW5&lt;&gt;"",MY5&gt;=NG$26,MY5&lt;&gt;""),AND(NA5&gt;=NG$22,NA5&lt;&gt;"",NC5&gt;=NG$26,NC5&lt;&gt;""),AND(ND5&gt;=NG$22,ND5&lt;&gt;"",NF5&gt;=NG$26,NF5&lt;&gt;""),AND(OB5&gt;=OO$22,OB5&lt;&gt;"",OD5&gt;=OO$26,OD5&lt;&gt;""),AND(OE5&gt;=OO$22,OE5&lt;&gt;"",OG5&gt;=OO$26,OG5&lt;&gt;""),AND(OI5&gt;=OO$22,OI5&lt;&gt;"",OK5&gt;=OO$26,OK5&lt;&gt;""),AND(OL5&gt;=OO$22,OL5&lt;&gt;"",ON5&gt;=OO$26,ON5&lt;&gt;""),AND(PJ5&gt;=PW$22,PJ5&lt;&gt;"",PL5&gt;=PW$26,PL5&lt;&gt;""),AND(PM5&gt;=PW$22,PM5&lt;&gt;"",PO5&gt;=PW$26,PO5&lt;&gt;""),AND(PQ5&gt;=PW$22,PQ5&lt;&gt;"",PS5&gt;=PW$26,PS5&lt;&gt;""),AND(PT5&gt;=PW$22,PT5&lt;&gt;"",PV5&gt;=PW$26,PV5&lt;&gt;""),AND(QR5&gt;=RE$22,QR5&lt;&gt;"",QT5&gt;=RE$26,QT5&lt;&gt;""),AND(QU5&gt;=RE$22,QU5&lt;&gt;"",QW5&gt;=RE$26,QW5&lt;&gt;""),AND(QY5&gt;=RE$22,QY5&lt;&gt;"",RA5&gt;=RE$26,RA5&lt;&gt;""),AND(RB5&gt;=RE$22,RB5&lt;&gt;"",RD5&gt;=RE$26,RD5&lt;&gt;""),AND(RZ5&gt;=SM$22,RZ5&lt;&gt;"",SB5&gt;=SM$26,SB5&lt;&gt;""),AND(SC5&gt;=SM$22,SC5&lt;&gt;"",SE5&gt;=SM$26,SE5&lt;&gt;""),AND(SG5&gt;=SM$22,SG5&lt;&gt;"",SI5&gt;=SM$26,SI5&lt;&gt;""),AND(SJ5&gt;=SM$22,SJ5&lt;&gt;"",SL5&gt;=SM$26,SL5&lt;&gt;""),AND(TH5&gt;=TU$22,TH5&lt;&gt;"",TJ5&gt;=TU$26,TJ5&lt;&gt;""),AND(TK5&gt;=TU$22,TK5&lt;&gt;"",TM5&gt;=TU$26,TM5&lt;&gt;""),AND(TO5&gt;=TU$22,TO5&lt;&gt;"",TQ5&gt;=TU$26,TQ5&lt;&gt;""),AND(TR5&gt;=TU$22,TR5&lt;&gt;"",TT5&gt;=TU$26,TT5&lt;&gt;""),AND(UP5&gt;=VC$22,UP5&lt;&gt;"",UR5&gt;=VC$26,UR5&lt;&gt;""),AND(US5&gt;=VC$22,US5&lt;&gt;"",UU5&gt;=VC$26,UU5&lt;&gt;""),AND(UW5&gt;=VC$22,UW5&lt;&gt;"",UY5&gt;=VC$26,UY5&lt;&gt;""),AND(UZ5&gt;=VC$22,UZ5&lt;&gt;"",VB5&gt;=VC$26,VB5&lt;&gt;""),AND(VX5&gt;=WK$22,VX5&lt;&gt;"",VZ5&gt;=WK$26,VZ5&lt;&gt;""),AND(WA5&gt;=WK$22,WA5&lt;&gt;"",WC5&gt;=WK$26,WC5&lt;&gt;""),AND(WE5&gt;=WK$22,WE5&lt;&gt;"",WG5&gt;=WK$26,WG5&lt;&gt;""),AND(WH5&gt;=WK$22,WH5&lt;&gt;"",WJ5&gt;=WK$26,WJ5&lt;&gt;"")),"P","")</f>
        <v/>
      </c>
      <c r="J5" s="8">
        <f>IF(COUNT(AI5,AL5,AP5,BJ5,BM5,BQ5,CK5,CN5,CR5)&gt;0,LARGE((AI5,AL5,AP5,BJ5,BM5,BQ5,CK5,CN5,CR5),1),0)</f>
        <v>49.849999999999994</v>
      </c>
      <c r="K5" s="8" t="str">
        <f>IF(J5="","",IF(OR(J5=CK5,J5=CN5,J5=CR5),$BS$1,IF(OR(J5=BJ5,J5=BM5,J5=BQ5),$AR$1,IF(OR(J5=AI5,J5=AL5,J5=AP5),$Q$1,""))))</f>
        <v>2024 Elite Canada</v>
      </c>
      <c r="L5" s="8">
        <f>IF(COUNT(AI5,AL5,AP5,BJ5,BM5,BQ5,CK5,CN5,CR5)&gt;1,LARGE((AI5,AL5,AP5,BJ5,BM5,BQ5,CK5,CN5,CR5),2),0)</f>
        <v>39.4</v>
      </c>
      <c r="M5" s="8" t="str">
        <f>IF(L5="","",IF(OR(L5=CK5,L5=CN5,L5=CR5),$BS$1,IF(OR(L5=BJ5,L5=BM5,L5=BQ5),$AR$1,IF(OR(L5=AI5,L5=AL5,L5=AP5),$Q$1,""))))</f>
        <v>2024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2">
        <v>5.75</v>
      </c>
      <c r="R5" s="22">
        <v>6.6</v>
      </c>
      <c r="S5" s="22">
        <v>10.3</v>
      </c>
      <c r="T5" s="22">
        <v>11.84</v>
      </c>
      <c r="U5" s="22">
        <v>0</v>
      </c>
      <c r="V5" s="22">
        <v>8.4499999999999993</v>
      </c>
      <c r="W5" s="22">
        <v>9.3000000000000007</v>
      </c>
      <c r="X5" s="22">
        <v>14.2</v>
      </c>
      <c r="Y5" s="22">
        <v>17.899999999999999</v>
      </c>
      <c r="Z5" s="22">
        <v>0</v>
      </c>
      <c r="AA5" s="22">
        <v>6.95</v>
      </c>
      <c r="AB5" s="22">
        <v>7.75</v>
      </c>
      <c r="AC5" s="22">
        <v>9.8000000000000007</v>
      </c>
      <c r="AD5" s="22">
        <v>14.9</v>
      </c>
      <c r="AE5" s="22">
        <v>0</v>
      </c>
      <c r="AF5" s="27"/>
      <c r="AG5" s="38">
        <f>IF(S5&gt;0,S5,"")</f>
        <v>10.3</v>
      </c>
      <c r="AH5" s="38">
        <f>IF(T5&gt;0,T5,"")</f>
        <v>11.84</v>
      </c>
      <c r="AI5" s="40">
        <f>IF(SUM(Q5:T5)-U5&gt;0,SUM(Q5:T5)-U5,"")</f>
        <v>34.489999999999995</v>
      </c>
      <c r="AJ5" s="40">
        <f>IF(X5&gt;0,X5,"")</f>
        <v>14.2</v>
      </c>
      <c r="AK5" s="40">
        <f>IF(Y5&gt;0,Y5,"")</f>
        <v>17.899999999999999</v>
      </c>
      <c r="AL5" s="40">
        <f>IF(SUM(V5:Y5)-Z5&gt;0,SUM(V5:Y5)-Z5,"")</f>
        <v>49.849999999999994</v>
      </c>
      <c r="AM5" s="40">
        <f>IF(AI5="","",MAX(AI5,AL5))</f>
        <v>49.849999999999994</v>
      </c>
      <c r="AN5" s="40">
        <f>IF(AC5&gt;0,AC5,"")</f>
        <v>9.8000000000000007</v>
      </c>
      <c r="AO5" s="40">
        <f>IF(AD5&gt;0,AD5,"")</f>
        <v>14.9</v>
      </c>
      <c r="AP5" s="40">
        <f>IF(SUM(AA5:AD5)-AE5&gt;0,SUM(AA5:AD5)-AE5,"")</f>
        <v>39.4</v>
      </c>
      <c r="AQ5" s="40">
        <f>IF(SUM(AM5,AP5)&gt;0,SUM(AM5,AP5),"")</f>
        <v>89.25</v>
      </c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8"/>
      <c r="BH5" s="39" t="str">
        <f>IF(AT5&gt;0,AT5,"")</f>
        <v/>
      </c>
      <c r="BI5" s="39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>IF(BU5&gt;0,BU5,"")</f>
        <v/>
      </c>
      <c r="CJ5" s="38" t="str">
        <f>IF(BV5&gt;0,BV5,"")</f>
        <v/>
      </c>
      <c r="CK5" s="40" t="str">
        <f>IF(SUM(BS5:BV5)-BW5&gt;0,SUM(BS5:BV5)-BW5,"")</f>
        <v/>
      </c>
      <c r="CL5" s="40" t="str">
        <f>IF(BZ5&gt;0,BZ5,"")</f>
        <v/>
      </c>
      <c r="CM5" s="40" t="str">
        <f>IF(CA5&gt;0,CA5,"")</f>
        <v/>
      </c>
      <c r="CN5" s="40" t="str">
        <f>IF(SUM(BX5:CA5)-CB5&gt;0,SUM(BX5:CA5)-CB5,"")</f>
        <v/>
      </c>
      <c r="CO5" s="40" t="str">
        <f>IF(CK5="","",MAX(CK5,CN5))</f>
        <v/>
      </c>
      <c r="CP5" s="40" t="str">
        <f>IF(CE5&gt;0,CE5,"")</f>
        <v/>
      </c>
      <c r="CQ5" s="40" t="str">
        <f>IF(CF5&gt;0,CF5,"")</f>
        <v/>
      </c>
      <c r="CR5" s="40" t="str">
        <f>IF(SUM(CC5:CF5)-CG5&gt;0,SUM(CC5:CF5)-CG5,"")</f>
        <v/>
      </c>
      <c r="CS5" s="40" t="str">
        <f>IF(SUM(CO5,CR5)&gt;0,SUM(CO5,CR5),"")</f>
        <v/>
      </c>
      <c r="CT5" s="51" t="str">
        <f>IF(MAX(DV5,FD5,GL5,HT5,JB5,KJ5,LR5,MZ5,OH5,PP5,QX5,SF5,TN5,UV5,WD5)-IF(L5="",0,L5)&gt;0.001,MAX(DV5,FD5,GL5,HT5,JB5,KJ5,LR5,MZ5,OH5,PP5,QX5,SF5,TN5,UV5,WD5)-IF(L5="",0,L5),"")</f>
        <v/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>IF(FN5&gt;0,FN5,"")</f>
        <v/>
      </c>
      <c r="GG5" s="40" t="str">
        <f>IF(FO5&gt;0,FO5,"")</f>
        <v/>
      </c>
      <c r="GH5" s="40" t="str">
        <f>IF(SUM(FL5:FO5)-FP5&gt;0,SUM(FL5:FO5)-FP5,"")</f>
        <v/>
      </c>
      <c r="GI5" s="40" t="str">
        <f>IF(FS5&gt;0,FS5,"")</f>
        <v/>
      </c>
      <c r="GJ5" s="40" t="str">
        <f>IF(FT5&gt;0,FT5,"")</f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IF(SUM(TN5,TT5)&gt;0,SUM(TN5,TT5),"")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IF(SUM(UV5,VB5)&gt;0,SUM(UV5,VB5),"")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IF(SUM(WD5,WJ5)&gt;0,SUM(WD5,WJ5),"")</f>
        <v/>
      </c>
      <c r="WL5" s="26">
        <f>IF($CH5="P",BS5,(BS5+AR5)/2)</f>
        <v>0</v>
      </c>
      <c r="WM5" s="26">
        <f>IF($CH5="P",BT5,(BT5+AS5)/2)</f>
        <v>0</v>
      </c>
      <c r="WN5" s="26">
        <f>IF($CH5="P",BU5,(BU5+AT5)/2)</f>
        <v>0</v>
      </c>
      <c r="WO5" s="26">
        <f>IF($CH5="P",BV5,(BV5+AU5)/2)</f>
        <v>0</v>
      </c>
      <c r="WP5" s="26">
        <f>IF($CH5="P",BW5,(BW5+AV5)/2)</f>
        <v>0</v>
      </c>
      <c r="WQ5" s="26">
        <f>IF($CH5="P",BX5,(BX5+AW5)/2)</f>
        <v>0</v>
      </c>
      <c r="WR5" s="26">
        <f>IF($CH5="P",BY5,(BY5+AX5)/2)</f>
        <v>0</v>
      </c>
      <c r="WS5" s="26">
        <f>IF($CH5="P",BZ5,(BZ5+AY5)/2)</f>
        <v>0</v>
      </c>
      <c r="WT5" s="26">
        <f>IF($CH5="P",CA5,(CA5+AZ5)/2)</f>
        <v>0</v>
      </c>
      <c r="WU5" s="26">
        <f>IF($CH5="P",CB5,(CB5+BA5)/2)</f>
        <v>0</v>
      </c>
      <c r="WV5" s="26">
        <f>IF($CH5="P",CC5,(CC5+BB5)/2)</f>
        <v>0</v>
      </c>
      <c r="WW5" s="26">
        <f>IF($CH5="P",CD5,(CD5+BC5)/2)</f>
        <v>0</v>
      </c>
      <c r="WX5" s="26">
        <f>IF($CH5="P",CE5,(CE5+BD5)/2)</f>
        <v>0</v>
      </c>
      <c r="WY5" s="26">
        <f>IF($CH5="P",CF5,(CF5+BE5)/2)</f>
        <v>0</v>
      </c>
      <c r="WZ5" s="26">
        <f>IF($CH5="P",CG5,(CG5+BF5)/2)</f>
        <v>0</v>
      </c>
      <c r="XA5" s="28" t="s">
        <v>53</v>
      </c>
      <c r="XB5" s="11" t="str">
        <f>IF(WN5&gt;0,WN5,"")</f>
        <v/>
      </c>
      <c r="XC5" s="11" t="str">
        <f>IF(WO5&gt;0,WO5,"")</f>
        <v/>
      </c>
      <c r="XD5" s="11" t="str">
        <f>IF(SUM(WL5:WO5)-WP5&gt;0,SUM(WL5:WO5)-WP5,"")</f>
        <v/>
      </c>
      <c r="XE5" s="11" t="str">
        <f>IF(WS5&gt;0,WS5,"")</f>
        <v/>
      </c>
      <c r="XF5" s="11" t="str">
        <f>IF(WT5&gt;0,WT5,"")</f>
        <v/>
      </c>
      <c r="XG5" s="11" t="str">
        <f>IF(SUM(WQ5:WT5)-WU5&gt;0,SUM(WQ5:WT5)-WU5,"")</f>
        <v/>
      </c>
      <c r="XH5" s="11" t="str">
        <f>IF(MAX(XD5,XG5)&gt;0,MAX(XD5,XG5),"")</f>
        <v/>
      </c>
      <c r="XI5" s="11" t="str">
        <f>IF(WX5&gt;0,WX5,"")</f>
        <v/>
      </c>
      <c r="XJ5" s="11" t="str">
        <f>IF(WY5&gt;0,WY5,"")</f>
        <v/>
      </c>
      <c r="XK5" s="11" t="str">
        <f>IF(SUM(WV5:WY5)-WZ5&gt;0,SUM(WV5:WY5)-WZ5,"")</f>
        <v/>
      </c>
      <c r="XL5" s="11" t="str">
        <f>IF(SUM(XH5,XK5)&gt;0,SUM(XH5,XK5),"")</f>
        <v/>
      </c>
    </row>
    <row r="6" spans="1:636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199</v>
      </c>
      <c r="C6" s="4" t="s">
        <v>7</v>
      </c>
      <c r="D6" s="4" t="s">
        <v>200</v>
      </c>
      <c r="E6" s="9">
        <f>SUM(J6,L6,N6)</f>
        <v>95.11</v>
      </c>
      <c r="F6" s="3" t="str">
        <f>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,AND(TH6&gt;=TU$21,TH6&lt;&gt;"",TJ6&gt;=TU$25,TJ6&lt;&gt;""),AND(TK6&gt;=TU$21,TK6&lt;&gt;"",TM6&gt;=TU$25,TM6&lt;&gt;""),AND(TO6&gt;=TU$21,TO6&lt;&gt;"",TQ6&gt;=TU$25,TQ6&lt;&gt;""),AND(TR6&gt;=TU$21,TR6&lt;&gt;"",TT6&gt;=TU$25,TT6&lt;&gt;""),AND(UP6&gt;=VC$21,UP6&lt;&gt;"",UR6&gt;=VC$25,UR6&lt;&gt;""),AND(US6&gt;=VC$21,US6&lt;&gt;"",UU6&gt;=VC$25,UU6&lt;&gt;""),AND(UW6&gt;=VC$21,UW6&lt;&gt;"",UY6&gt;=VC$25,UY6&lt;&gt;""),AND(UZ6&gt;=VC$21,UZ6&lt;&gt;"",VB6&gt;=VC$25,VB6&lt;&gt;""),AND(VX6&gt;=WK$21,VX6&lt;&gt;"",VZ6&gt;=WK$25,VZ6&lt;&gt;""),AND(WA6&gt;=WK$21,WA6&lt;&gt;"",WC6&gt;=WK$25,WC6&lt;&gt;""),AND(WE6&gt;=WK$21,WE6&lt;&gt;"",WG6&gt;=WK$25,WG6&lt;&gt;""),AND(WH6&gt;=WK$21,WH6&lt;&gt;"",WJ6&gt;=WK$25,WJ6&lt;&gt;"")),"P","")</f>
        <v/>
      </c>
      <c r="G6" s="3" t="str">
        <f>IF(OR(AND(AI6&gt;=AQ$25,AI6&lt;&gt;"",AF6=""),AND(AL6&gt;=AQ$25,AL6&lt;&gt;"",AF6=""),AND(AP6&gt;=AQ$25,AP6&lt;&gt;"",AF6=""),AND(BJ6&gt;=BR$25,BJ6&lt;&gt;"",BG6=""),AND(BM6&gt;=BR$25,BM6&lt;&gt;"",BG6=""),AND(BQ6&gt;=BR$25,BQ6&lt;&gt;"",BG6=""),AND(CK6&gt;=CS$25,CK6&lt;&gt;"",CH6=""),AND(CN6&gt;=CS$25,CN6&lt;&gt;"",CH6=""),AND(CR6&gt;=CS$25,CR6&lt;&gt;"",CH6=""),AND(DR6&gt;=EC$25,DR6&lt;&gt;""),AND(DU6&gt;=EC$25,DU6&lt;&gt;""),AND(DY6&gt;=EC$25,DY6&lt;&gt;""),AND(EB6&gt;=EC$25,EB6&lt;&gt;""),AND(EZ6&gt;=FK$25,EZ6&lt;&gt;""),AND(FC6&gt;=FK$25,FC6&lt;&gt;""),AND(FG6&gt;=FK$25,FG6&lt;&gt;""),AND(FJ6&gt;=FK$25,FJ6&lt;&gt;""),AND(GH6&gt;=GS$25,GH6&lt;&gt;""),AND(GK6&gt;=GS$25,GK6&lt;&gt;""),AND(GO6&gt;=GS$25,GO6&lt;&gt;""),AND(GR6&gt;=GS$25,GR6&lt;&gt;""),AND(HP6&gt;=IA$25,HP6&lt;&gt;""),AND(HS6&gt;=IA$25,HS6&lt;&gt;""),AND(HW6&gt;=IA$25,HW6&lt;&gt;""),AND(HZ6&gt;=IA$25,HZ6&lt;&gt;""),AND(IX6&gt;=JI$25,IX6&lt;&gt;""),AND(JA6&gt;=JI$25,JA6&lt;&gt;""),AND(JE6&gt;=JI$25,JE6&lt;&gt;""),AND(JH6&gt;=JI$25,JH6&lt;&gt;""),AND(KF6&gt;=KQ$25,KF6&lt;&gt;""),AND(KI6&gt;=KQ$25,KI6&lt;&gt;""),AND(KM6&gt;=KQ$25,KM6&lt;&gt;""),AND(KP6&gt;=KQ$25,KP6&lt;&gt;""),AND(LN6&gt;=LY$25,LN6&lt;&gt;""),AND(LQ6&gt;=LY$25,LQ6&lt;&gt;""),AND(LU6&gt;=LY$25,LU6&lt;&gt;""),AND(LX6&gt;=LY$25,LX6&lt;&gt;""),AND(MV6&gt;=NG$25,MV6&lt;&gt;""),AND(MY6&gt;=NG$25,MY6&lt;&gt;""),AND(NC6&gt;=NG$25,NC6&lt;&gt;""),AND(NF6&gt;=NG$25,NF6&lt;&gt;""),AND(OD6&gt;=OO$25,OD6&lt;&gt;""),AND(OG6&gt;=OO$25,OG6&lt;&gt;""),AND(OK6&gt;=OO$25,OK6&lt;&gt;""),AND(ON6&gt;=OO$25,ON6&lt;&gt;""),AND(PL6&gt;=PW$25,PL6&lt;&gt;""),AND(PO6&gt;=PW$25,PO6&lt;&gt;""),AND(PS6&gt;=PW$25,PS6&lt;&gt;""),AND(PV6&gt;=PW$25,PV6&lt;&gt;""),AND(QT6&gt;=RE$25,QT6&lt;&gt;""),AND(QW6&gt;=RE$25,QW6&lt;&gt;""),AND(RA6&gt;=RE$25,RA6&lt;&gt;""),AND(RD6&gt;=RE$25,RD6&lt;&gt;""),AND(SB6&gt;=SM$25,SB6&lt;&gt;""),AND(SE6&gt;=SM$25,SE6&lt;&gt;""),AND(SI6&gt;=SM$25,SI6&lt;&gt;""),AND(SL6&gt;=SM$25,SL6&lt;&gt;""),AND(TJ6&gt;=TU$25,TJ6&lt;&gt;""),AND(TM6&gt;=TU$25,TM6&lt;&gt;""),AND(TQ6&gt;=TU$25,TQ6&lt;&gt;""),AND(TT6&gt;=TU$25,TT6&lt;&gt;""),AND(UR6&gt;=VC$25,UR6&lt;&gt;""),AND(UU6&gt;=VC$25,UU6&lt;&gt;""),AND(UY6&gt;=VC$25,UY6&lt;&gt;""),AND(VB6&gt;=VC$25,VB6&lt;&gt;""),AND(VZ6&gt;=WK$25,VZ6&lt;&gt;""),AND(WC6&gt;=WK$25,WC6&lt;&gt;""),AND(WG6&gt;=WK$25,WG6&lt;&gt;""),AND(WJ6&gt;=WK$25,WJ6&lt;&gt;"")),"P","")</f>
        <v>P</v>
      </c>
      <c r="H6" s="36" t="str">
        <f>IF(AND(G6="P",F6=""),"No DD",IF(OR(AND(AG6&gt;=AQ$24,AG6&lt;&gt;"",AI6&gt;=AQ$28,AI6&lt;&gt;"",AF6=""),AND(AJ6&gt;=AQ$24,AJ6&lt;&gt;"",AL6&gt;=AQ$28,AL6&lt;&gt;"",AF6=""),AND(AN6&gt;=AQ$24,AN6&lt;&gt;"",AP6&gt;=AQ$28,AP6&lt;&gt;"",AF6=""),AND(BH6&gt;=BR$24,BH6&lt;&gt;"",BJ6&gt;=BR$28,BJ6&lt;&gt;"",BG6=""),AND(BK6&gt;=BR$24,BK6&lt;&gt;"",BM6&gt;=BR$28,BM6&lt;&gt;"",BG6=""),AND(BO6&gt;=BR$24,BO6&lt;&gt;"",BQ6&gt;=BR$28,BQ6&lt;&gt;"",BG6=""),AND(CI6&gt;=CS$24,CI6&lt;&gt;"",CK6&gt;=CS$28,CK6&lt;&gt;"",CH6=""),AND(CL6&gt;=CS$24,CL6&lt;&gt;"",CN6&gt;=CS$28,CN6&lt;&gt;"",CH6=""),AND(CP6&gt;=CS$24,CP6&lt;&gt;"",CR6&gt;=CS$28,CR6&lt;&gt;"",CH6=""),AND(DP6&gt;=EC$24,DP6&lt;&gt;"",DR6&gt;=EC$28,DR6&lt;&gt;""),AND(DS6&gt;=EC$24,DS6&lt;&gt;"",DU6&gt;=EC$28,DU6&lt;&gt;""),AND(DW6&gt;=EC$24,DW6&lt;&gt;"",DY6&gt;=EC$28,DY6&lt;&gt;""),AND(DZ6&gt;=EC$24,DZ6&lt;&gt;"",EB6&gt;=EC$28,EB6&lt;&gt;""),AND(EX6&gt;=FK$24,EX6&lt;&gt;"",EZ6&gt;=FK$28,EZ6&lt;&gt;""),AND(FA6&gt;=FK$24,FA6&lt;&gt;"",FC6&gt;=FK$28,FC6&lt;&gt;""),AND(FE6&gt;=FK$24,FE6&lt;&gt;"",FG6&gt;=FK$28,FG6&lt;&gt;""),AND(FH6&gt;=FK$24,FH6&lt;&gt;"",FJ6&gt;=FK$28,FJ6&lt;&gt;""),AND(GF6&gt;=GS$24,GF6&lt;&gt;"",GH6&gt;=GS$28,GH6&lt;&gt;""),AND(GI6&gt;=GS$24,GI6&lt;&gt;"",GK6&gt;=GS$28,GK6&lt;&gt;""),AND(GM6&gt;=GS$24,GM6&lt;&gt;"",GO6&gt;=GS$28,GO6&lt;&gt;""),AND(GP6&gt;=GS$24,GP6&lt;&gt;"",GR6&gt;=GS$28,GR6&lt;&gt;""),AND(HN6&gt;=IA$24,HN6&lt;&gt;"",HP6&gt;=IA$28,HP6&lt;&gt;""),AND(HQ6&gt;=IA$24,HQ6&lt;&gt;"",HS6&gt;=IA$28,HS6&lt;&gt;""),AND(HU6&gt;=IA$24,HU6&lt;&gt;"",HW6&gt;=IA$28,HW6&lt;&gt;""),AND(HX6&gt;=IA$24,HX6&lt;&gt;"",HZ6&gt;=IA$28,HZ6&lt;&gt;""),AND(IV6&gt;=JI$24,IV6&lt;&gt;"",IX6&gt;=JI$28,IX6&lt;&gt;""),AND(IY6&gt;=JI$24,IY6&lt;&gt;"",JA6&gt;=JI$28,JA6&lt;&gt;""),AND(JC6&gt;=JI$24,JC6&lt;&gt;"",JE6&gt;=JI$28,JE6&lt;&gt;""),AND(JF6&gt;=JI$24,JF6&lt;&gt;"",JH6&gt;=JI$28,JH6&lt;&gt;""),AND(KD6&gt;=KQ$24,KD6&lt;&gt;"",KF6&gt;=KQ$28,KF6&lt;&gt;""),AND(KG6&gt;=KQ$24,KG6&lt;&gt;"",KI6&gt;=KQ$28,KI6&lt;&gt;""),AND(KK6&gt;=KQ$24,KK6&lt;&gt;"",KM6&gt;=KQ$28,KM6&lt;&gt;""),AND(KN6&gt;=KQ$24,KN6&lt;&gt;"",KP6&gt;=KQ$28,KP6&lt;&gt;""),AND(LL6&gt;=LY$24,LL6&lt;&gt;"",LN6&gt;=LY$28,LN6&lt;&gt;""),AND(LO6&gt;=LY$24,LO6&lt;&gt;"",LQ6&gt;=LY$28,LQ6&lt;&gt;""),AND(LS6&gt;=LY$24,LS6&lt;&gt;"",LU6&gt;=LY$28,LU6&lt;&gt;""),AND(LV6&gt;=LY$24,LV6&lt;&gt;"",LX6&gt;=LY$28,LX6&lt;&gt;""),AND(MT6&gt;=NG$24,MT6&lt;&gt;"",MV6&gt;=NG$28,MV6&lt;&gt;""),AND(MW6&gt;=NG$24,MW6&lt;&gt;"",MY6&gt;=NG$28,MY6&lt;&gt;""),AND(NA6&gt;=NG$24,NA6&lt;&gt;"",NC6&gt;=NG$28,NC6&lt;&gt;""),AND(ND6&gt;=NG$24,ND6&lt;&gt;"",NF6&gt;=NG$28,NF6&lt;&gt;""),AND(OB6&gt;=OO$24,OB6&lt;&gt;"",OD6&gt;=OO$28,OD6&lt;&gt;""),AND(OE6&gt;=OO$24,OE6&lt;&gt;"",OG6&gt;=OO$28,OG6&lt;&gt;""),AND(OI6&gt;=OO$24,OI6&lt;&gt;"",OK6&gt;=OO$28,OK6&lt;&gt;""),AND(OL6&gt;=OO$24,OL6&lt;&gt;"",ON6&gt;=OO$28,ON6&lt;&gt;""),AND(PJ6&gt;=PW$24,PJ6&lt;&gt;"",PL6&gt;=PW$28,PL6&lt;&gt;""),AND(PM6&gt;=PW$24,PM6&lt;&gt;"",PO6&gt;=PW$28,PO6&lt;&gt;""),AND(PQ6&gt;=PW$24,PQ6&lt;&gt;"",PS6&gt;=PW$28,PS6&lt;&gt;""),AND(PT6&gt;=PW$24,PT6&lt;&gt;"",PV6&gt;=PW$28,PV6&lt;&gt;""),AND(QR6&gt;=RE$24,QR6&lt;&gt;"",QT6&gt;=RE$28,QT6&lt;&gt;""),AND(QU6&gt;=RE$24,QU6&lt;&gt;"",QW6&gt;=RE$28,QW6&lt;&gt;""),AND(QY6&gt;=RE$24,QY6&lt;&gt;"",RA6&gt;=RE$28,RA6&lt;&gt;""),AND(RB6&gt;=RE$24,RB6&lt;&gt;"",RD6&gt;=RE$28,RD6&lt;&gt;""),AND(RZ6&gt;=SM$24,RZ6&lt;&gt;"",SB6&gt;=SM$28,SB6&lt;&gt;""),AND(SC6&gt;=SM$24,SC6&lt;&gt;"",SE6&gt;=SM$28,SE6&lt;&gt;""),AND(SG6&gt;=SM$24,SG6&lt;&gt;"",SI6&gt;=SM$28,SI6&lt;&gt;""),AND(SJ6&gt;=SM$24,SJ6&lt;&gt;"",SL6&gt;=SM$28,SL6&lt;&gt;""),AND(TH6&gt;=TU$24,TH6&lt;&gt;"",TJ6&gt;=TU$28,TJ6&lt;&gt;""),AND(TK6&gt;=TU$24,TK6&lt;&gt;"",TM6&gt;=TU$28,TM6&lt;&gt;""),AND(TO6&gt;=TU$24,TO6&lt;&gt;"",TQ6&gt;=TU$28,TQ6&lt;&gt;""),AND(TR6&gt;=TU$24,TR6&lt;&gt;"",TT6&gt;=TU$28,TT6&lt;&gt;""),AND(UP6&gt;=VC$24,UP6&lt;&gt;"",UR6&gt;=VC$28,UR6&lt;&gt;""),AND(US6&gt;=VC$24,US6&lt;&gt;"",UU6&gt;=VC$28,UU6&lt;&gt;""),AND(UW6&gt;=VC$24,UW6&lt;&gt;"",UY6&gt;=VC$28,UY6&lt;&gt;""),AND(UZ6&gt;=VC$24,UZ6&lt;&gt;"",VB6&gt;=VC$28,VB6&lt;&gt;""),AND(VX6&gt;=WK$24,VX6&lt;&gt;"",VZ6&gt;=WK$28,VZ6&lt;&gt;""),AND(WA6&gt;=WK$24,WA6&lt;&gt;"",WC6&gt;=WK$28,WC6&lt;&gt;""),AND(WE6&gt;=WK$24,WE6&lt;&gt;"",WG6&gt;=WK$28,WG6&lt;&gt;""),AND(WH6&gt;=WK$24,WH6&lt;&gt;"",WJ6&gt;=WK$28,WJ6&lt;&gt;"")),"Merit",IF(OR(AND(AG6&gt;=AQ$23,AG6&lt;&gt;"",AI6&gt;=AQ$27,AI6&lt;&gt;"",AF6=""),AND(AJ6&gt;=AQ$23,AJ6&lt;&gt;"",AL6&gt;=AQ$27,AL6&lt;&gt;"",AF6=""),AND(AN6&gt;=AQ$23,AN6&lt;&gt;"",AP6&gt;=AQ$27,AP6&lt;&gt;"",AF6=""),AND(BH6&gt;=BR$23,BH6&lt;&gt;"",BJ6&gt;=BR$27,BJ6&lt;&gt;"",BG6=""),AND(BK6&gt;=BR$23,BK6&lt;&gt;"",BM6&gt;=BR$27,BM6&lt;&gt;"",BG6=""),AND(BO6&gt;=BR$23,BO6&lt;&gt;"",BQ6&gt;=BR$27,BQ6&lt;&gt;"",BG6=""),AND(CI6&gt;=CS$23,CI6&lt;&gt;"",CK6&gt;=CS$27,CK6&lt;&gt;"",CH6=""),AND(CL6&gt;=CS$23,CL6&lt;&gt;"",CN6&gt;=CS$27,CN6&lt;&gt;"",CH6=""),AND(CP6&gt;=CS$23,CP6&lt;&gt;"",CR6&gt;=CS$27,CR6&lt;&gt;"",CH6=""),AND(DP6&gt;=EC$23,DP6&lt;&gt;"",DR6&gt;=EC$27,DR6&lt;&gt;""),AND(DS6&gt;=EC$23,DS6&lt;&gt;"",DU6&gt;=EC$27,DU6&lt;&gt;""),AND(DW6&gt;=EC$23,DW6&lt;&gt;"",DY6&gt;=EC$27,DY6&lt;&gt;""),AND(DZ6&gt;=EC$23,DZ6&lt;&gt;"",EB6&gt;=EC$27,EB6&lt;&gt;""),AND(EX6&gt;=FK$23,EX6&lt;&gt;"",EZ6&gt;=FK$27,EZ6&lt;&gt;""),AND(FA6&gt;=FK$23,FA6&lt;&gt;"",FC6&gt;=FK$27,FC6&lt;&gt;""),AND(FE6&gt;=FK$23,FE6&lt;&gt;"",FG6&gt;=FK$27,FG6&lt;&gt;""),AND(FH6&gt;=FK$23,FH6&lt;&gt;"",FJ6&gt;=FK$27,FJ6&lt;&gt;""),AND(GF6&gt;=GS$23,GF6&lt;&gt;"",GH6&gt;=GS$27,GH6&lt;&gt;""),AND(GI6&gt;=GS$23,GI6&lt;&gt;"",GK6&gt;=GS$27,GK6&lt;&gt;""),AND(GM6&gt;=GS$23,GM6&lt;&gt;"",GO6&gt;=GS$27,GO6&lt;&gt;""),AND(GP6&gt;=GS$23,GP6&lt;&gt;"",GR6&gt;=GS$27,GR6&lt;&gt;""),AND(HN6&gt;=IA$23,HN6&lt;&gt;"",HP6&gt;=IA$27,HP6&lt;&gt;""),AND(HQ6&gt;=IA$23,HQ6&lt;&gt;"",HS6&gt;=IA$27,HS6&lt;&gt;""),AND(HU6&gt;=IA$23,HU6&lt;&gt;"",HW6&gt;=IA$27,HW6&lt;&gt;""),AND(HX6&gt;=IA$23,HX6&lt;&gt;"",HZ6&gt;=IA$27,HZ6&lt;&gt;""),AND(IV6&gt;=JI$23,IV6&lt;&gt;"",IX6&gt;=JI$27,IX6&lt;&gt;""),AND(IY6&gt;=JI$23,IY6&lt;&gt;"",JA6&gt;=JI$27,JA6&lt;&gt;""),AND(JC6&gt;=JI$23,JC6&lt;&gt;"",JE6&gt;=JI$27,JE6&lt;&gt;""),AND(JF6&gt;=JI$23,JF6&lt;&gt;"",JH6&gt;=JI$27,JH6&lt;&gt;""),AND(KD6&gt;=KQ$23,KD6&lt;&gt;"",KF6&gt;=KQ$27,KF6&lt;&gt;""),AND(KG6&gt;=KQ$23,KG6&lt;&gt;"",KI6&gt;=KQ$27,KI6&lt;&gt;""),AND(KK6&gt;=KQ$23,KK6&lt;&gt;"",KM6&gt;=KQ$27,KM6&lt;&gt;""),AND(KN6&gt;=KQ$23,KN6&lt;&gt;"",KP6&gt;=KQ$27,KP6&lt;&gt;""),AND(LL6&gt;=LY$23,LL6&lt;&gt;"",LN6&gt;=LY$27,LN6&lt;&gt;""),AND(LO6&gt;=LY$23,LO6&lt;&gt;"",LQ6&gt;=LY$27,LQ6&lt;&gt;""),AND(LS6&gt;=LY$23,LS6&lt;&gt;"",LU6&gt;=LY$27,LU6&lt;&gt;""),AND(LV6&gt;=LY$23,LV6&lt;&gt;"",LX6&gt;=LY$27,LX6&lt;&gt;""),AND(MT6&gt;=NG$23,MT6&lt;&gt;"",MV6&gt;=NG$27,MV6&lt;&gt;""),AND(MW6&gt;=NG$23,MW6&lt;&gt;"",MY6&gt;=NG$27,MY6&lt;&gt;""),AND(NA6&gt;=NG$23,NA6&lt;&gt;"",NC6&gt;=NG$27,NC6&lt;&gt;""),AND(ND6&gt;=NG$23,ND6&lt;&gt;"",NF6&gt;=NG$27,NF6&lt;&gt;""),AND(OB6&gt;=OO$23,OB6&lt;&gt;"",OD6&gt;=OO$27,OD6&lt;&gt;""),AND(OE6&gt;=OO$23,OE6&lt;&gt;"",OG6&gt;=OO$27,OG6&lt;&gt;""),AND(OI6&gt;=OO$23,OI6&lt;&gt;"",OK6&gt;=OO$27,OK6&lt;&gt;""),AND(OL6&gt;=OO$23,OL6&lt;&gt;"",ON6&gt;=OO$27,ON6&lt;&gt;""),AND(PJ6&gt;=PW$23,PJ6&lt;&gt;"",PL6&gt;=PW$27,PL6&lt;&gt;""),AND(PM6&gt;=PW$23,PM6&lt;&gt;"",PO6&gt;=PW$27,PO6&lt;&gt;""),AND(PQ6&gt;=PW$23,PQ6&lt;&gt;"",PS6&gt;=PW$27,PS6&lt;&gt;""),AND(PT6&gt;=PW$23,PT6&lt;&gt;"",PV6&gt;=PW$27,PV6&lt;&gt;""),AND(QR6&gt;=RE$23,QR6&lt;&gt;"",QT6&gt;=RE$27,QT6&lt;&gt;""),AND(QU6&gt;=RE$23,QU6&lt;&gt;"",QW6&gt;=RE$27,QW6&lt;&gt;""),AND(QY6&gt;=RE$23,QY6&lt;&gt;"",RA6&gt;=RE$27,RA6&lt;&gt;""),AND(RB6&gt;=RE$23,RB6&lt;&gt;"",RD6&gt;=RE$27,RD6&lt;&gt;""),AND(RZ6&gt;=SM$23,RZ6&lt;&gt;"",SB6&gt;=SM$27,SB6&lt;&gt;""),AND(SC6&gt;=SM$23,SC6&lt;&gt;"",SE6&gt;=SM$27,SE6&lt;&gt;""),AND(SG6&gt;=SM$23,SG6&lt;&gt;"",SI6&gt;=SM$27,SI6&lt;&gt;""),AND(SJ6&gt;=SM$23,SJ6&lt;&gt;"",SL6&gt;=SM$27,SL6&lt;&gt;""),AND(TH6&gt;=TU$23,TH6&lt;&gt;"",TJ6&gt;=TU$27,TJ6&lt;&gt;""),AND(TK6&gt;=TU$23,TK6&lt;&gt;"",TM6&gt;=TU$27,TM6&lt;&gt;""),AND(TO6&gt;=TU$23,TO6&lt;&gt;"",TQ6&gt;=TU$27,TQ6&lt;&gt;""),AND(TR6&gt;=TU$23,TR6&lt;&gt;"",TT6&gt;=TU$27,TT6&lt;&gt;""),AND(UP6&gt;=VC$23,UP6&lt;&gt;"",UR6&gt;=VC$27,UR6&lt;&gt;""),AND(US6&gt;=VC$23,US6&lt;&gt;"",UU6&gt;=VC$27,UU6&lt;&gt;""),AND(UW6&gt;=VC$23,UW6&lt;&gt;"",UY6&gt;=VC$27,UY6&lt;&gt;""),AND(UZ6&gt;=VC$23,UZ6&lt;&gt;"",VB6&gt;=VC$27,VB6&lt;&gt;""),AND(VX6&gt;=WK$23,VX6&lt;&gt;"",VZ6&gt;=WK$27,VZ6&lt;&gt;""),AND(WA6&gt;=WK$23,WA6&lt;&gt;"",WC6&gt;=WK$27,WC6&lt;&gt;""),AND(WE6&gt;=WK$23,WE6&lt;&gt;"",WG6&gt;=WK$27,WG6&lt;&gt;""),AND(WH6&gt;=WK$23,WH6&lt;&gt;"",WJ6&gt;=WK$27,WJ6&lt;&gt;"")),"Excellence",IF(I6="P","Worlds Team",IF(F6="P","National Team","")))))</f>
        <v>No DD</v>
      </c>
      <c r="I6" s="3" t="str">
        <f>IF(OR(AND(AG6&gt;=AQ$22,AG6&lt;&gt;"",AI6&gt;=AQ$26,AI6&lt;&gt;"",AF6=""),AND(AJ6&gt;=AQ$22,AJ6&lt;&gt;"",AL6&gt;=AQ$26,AL6&lt;&gt;"",AF6=""),AND(AN6&gt;=AQ$22,AN6&lt;&gt;"",AP6&gt;=AQ$26,AP6&lt;&gt;"",AF6=""),AND(BH6&gt;=BR$22,BH6&lt;&gt;"",BJ6&gt;=BR$26,BJ6&lt;&gt;"",BG6=""),AND(BK6&gt;=BR$22,BK6&lt;&gt;"",BM6&gt;=BR$26,BM6&lt;&gt;"",BG6=""),AND(BO6&gt;=BR$22,BO6&lt;&gt;"",BQ6&gt;=BR$26,BQ6&lt;&gt;"",BG6=""),AND(CI6&gt;=CS$22,CI6&lt;&gt;"",CK6&gt;=CS$26,CK6&lt;&gt;"",CH6=""),AND(CL6&gt;=CS$22,CL6&lt;&gt;"",CN6&gt;=CS$26,CN6&lt;&gt;"",CH6=""),AND(CP6&gt;=CS$22,CP6&lt;&gt;"",CR6&gt;=CS$26,CR6&lt;&gt;"",CH6=""),AND(DP6&gt;=EC$22,DP6&lt;&gt;"",DR6&gt;=EC$26,DR6&lt;&gt;""),AND(DS6&gt;=EC$22,DS6&lt;&gt;"",DU6&gt;=EC$26,DU6&lt;&gt;""),AND(DW6&gt;=EC$22,DW6&lt;&gt;"",DY6&gt;=EC$26,DY6&lt;&gt;""),AND(DZ6&gt;=EC$22,DZ6&lt;&gt;"",EB6&gt;=EC$26,EB6&lt;&gt;""),AND(EX6&gt;=FK$22,EX6&lt;&gt;"",EZ6&gt;=FK$26,EZ6&lt;&gt;""),AND(FA6&gt;=FK$22,FA6&lt;&gt;"",FC6&gt;=FK$26,FC6&lt;&gt;""),AND(FE6&gt;=FK$22,FE6&lt;&gt;"",FG6&gt;=FK$26,FG6&lt;&gt;""),AND(FH6&gt;=FK$22,FH6&lt;&gt;"",FJ6&gt;=FK$26,FJ6&lt;&gt;""),AND(GF6&gt;=GS$22,GF6&lt;&gt;"",GH6&gt;=GS$26,GH6&lt;&gt;""),AND(GI6&gt;=GS$22,GI6&lt;&gt;"",GK6&gt;=GS$26,GK6&lt;&gt;""),AND(GM6&gt;=GS$22,GM6&lt;&gt;"",GO6&gt;=GS$26,GO6&lt;&gt;""),AND(GP6&gt;=GS$22,GP6&lt;&gt;"",GR6&gt;=GS$26,GR6&lt;&gt;""),AND(HN6&gt;=IA$22,HN6&lt;&gt;"",HP6&gt;=IA$26,HP6&lt;&gt;""),AND(HQ6&gt;=IA$22,HQ6&lt;&gt;"",HS6&gt;=IA$26,HS6&lt;&gt;""),AND(HU6&gt;=IA$22,HU6&lt;&gt;"",HW6&gt;=IA$26,HW6&lt;&gt;""),AND(HX6&gt;=IA$22,HX6&lt;&gt;"",HZ6&gt;=IA$26,HZ6&lt;&gt;""),AND(IV6&gt;=JI$22,IV6&lt;&gt;"",IX6&gt;=JI$26,IX6&lt;&gt;""),AND(IY6&gt;=JI$22,IY6&lt;&gt;"",JA6&gt;=JI$26,JA6&lt;&gt;""),AND(JC6&gt;=JI$22,JC6&lt;&gt;"",JE6&gt;=JI$26,JE6&lt;&gt;""),AND(JF6&gt;=JI$22,JF6&lt;&gt;"",JH6&gt;=JI$26,JH6&lt;&gt;""),AND(KD6&gt;=KQ$22,KD6&lt;&gt;"",KF6&gt;=KQ$26,KF6&lt;&gt;""),AND(KG6&gt;=KQ$22,KG6&lt;&gt;"",KI6&gt;=KQ$26,KI6&lt;&gt;""),AND(KK6&gt;=KQ$22,KK6&lt;&gt;"",KM6&gt;=KQ$26,KM6&lt;&gt;""),AND(KN6&gt;=KQ$22,KN6&lt;&gt;"",KP6&gt;=KQ$26,KP6&lt;&gt;""),AND(LL6&gt;=LY$22,LL6&lt;&gt;"",LN6&gt;=LY$26,LN6&lt;&gt;""),AND(LO6&gt;=LY$22,LO6&lt;&gt;"",LQ6&gt;=LY$26,LQ6&lt;&gt;""),AND(LS6&gt;=LY$22,LS6&lt;&gt;"",LU6&gt;=LY$26,LU6&lt;&gt;""),AND(LV6&gt;=LY$22,LV6&lt;&gt;"",LX6&gt;=LY$26,LX6&lt;&gt;""),AND(MT6&gt;=NG$22,MT6&lt;&gt;"",MV6&gt;=NG$26,MV6&lt;&gt;""),AND(MW6&gt;=NG$22,MW6&lt;&gt;"",MY6&gt;=NG$26,MY6&lt;&gt;""),AND(NA6&gt;=NG$22,NA6&lt;&gt;"",NC6&gt;=NG$26,NC6&lt;&gt;""),AND(ND6&gt;=NG$22,ND6&lt;&gt;"",NF6&gt;=NG$26,NF6&lt;&gt;""),AND(OB6&gt;=OO$22,OB6&lt;&gt;"",OD6&gt;=OO$26,OD6&lt;&gt;""),AND(OE6&gt;=OO$22,OE6&lt;&gt;"",OG6&gt;=OO$26,OG6&lt;&gt;""),AND(OI6&gt;=OO$22,OI6&lt;&gt;"",OK6&gt;=OO$26,OK6&lt;&gt;""),AND(OL6&gt;=OO$22,OL6&lt;&gt;"",ON6&gt;=OO$26,ON6&lt;&gt;""),AND(PJ6&gt;=PW$22,PJ6&lt;&gt;"",PL6&gt;=PW$26,PL6&lt;&gt;""),AND(PM6&gt;=PW$22,PM6&lt;&gt;"",PO6&gt;=PW$26,PO6&lt;&gt;""),AND(PQ6&gt;=PW$22,PQ6&lt;&gt;"",PS6&gt;=PW$26,PS6&lt;&gt;""),AND(PT6&gt;=PW$22,PT6&lt;&gt;"",PV6&gt;=PW$26,PV6&lt;&gt;""),AND(QR6&gt;=RE$22,QR6&lt;&gt;"",QT6&gt;=RE$26,QT6&lt;&gt;""),AND(QU6&gt;=RE$22,QU6&lt;&gt;"",QW6&gt;=RE$26,QW6&lt;&gt;""),AND(QY6&gt;=RE$22,QY6&lt;&gt;"",RA6&gt;=RE$26,RA6&lt;&gt;""),AND(RB6&gt;=RE$22,RB6&lt;&gt;"",RD6&gt;=RE$26,RD6&lt;&gt;""),AND(RZ6&gt;=SM$22,RZ6&lt;&gt;"",SB6&gt;=SM$26,SB6&lt;&gt;""),AND(SC6&gt;=SM$22,SC6&lt;&gt;"",SE6&gt;=SM$26,SE6&lt;&gt;""),AND(SG6&gt;=SM$22,SG6&lt;&gt;"",SI6&gt;=SM$26,SI6&lt;&gt;""),AND(SJ6&gt;=SM$22,SJ6&lt;&gt;"",SL6&gt;=SM$26,SL6&lt;&gt;""),AND(TH6&gt;=TU$22,TH6&lt;&gt;"",TJ6&gt;=TU$26,TJ6&lt;&gt;""),AND(TK6&gt;=TU$22,TK6&lt;&gt;"",TM6&gt;=TU$26,TM6&lt;&gt;""),AND(TO6&gt;=TU$22,TO6&lt;&gt;"",TQ6&gt;=TU$26,TQ6&lt;&gt;""),AND(TR6&gt;=TU$22,TR6&lt;&gt;"",TT6&gt;=TU$26,TT6&lt;&gt;""),AND(UP6&gt;=VC$22,UP6&lt;&gt;"",UR6&gt;=VC$26,UR6&lt;&gt;""),AND(US6&gt;=VC$22,US6&lt;&gt;"",UU6&gt;=VC$26,UU6&lt;&gt;""),AND(UW6&gt;=VC$22,UW6&lt;&gt;"",UY6&gt;=VC$26,UY6&lt;&gt;""),AND(UZ6&gt;=VC$22,UZ6&lt;&gt;"",VB6&gt;=VC$26,VB6&lt;&gt;""),AND(VX6&gt;=WK$22,VX6&lt;&gt;"",VZ6&gt;=WK$26,VZ6&lt;&gt;""),AND(WA6&gt;=WK$22,WA6&lt;&gt;"",WC6&gt;=WK$26,WC6&lt;&gt;""),AND(WE6&gt;=WK$22,WE6&lt;&gt;"",WG6&gt;=WK$26,WG6&lt;&gt;""),AND(WH6&gt;=WK$22,WH6&lt;&gt;"",WJ6&gt;=WK$26,WJ6&lt;&gt;"")),"P","")</f>
        <v/>
      </c>
      <c r="J6" s="8">
        <f>IF(COUNT(AI6,AL6,AP6,BJ6,BM6,BQ6,CK6,CN6,CR6)&gt;0,LARGE((AI6,AL6,AP6,BJ6,BM6,BQ6,CK6,CN6,CR6),1),0)</f>
        <v>47.7</v>
      </c>
      <c r="K6" s="8" t="str">
        <f>IF(J6="","",IF(OR(J6=CK6,J6=CN6,J6=CR6),$BS$1,IF(OR(J6=BJ6,J6=BM6,J6=BQ6),$AR$1,IF(OR(J6=AI6,J6=AL6,J6=AP6),$Q$1,""))))</f>
        <v>2024 Nationals</v>
      </c>
      <c r="L6" s="8">
        <f>IF(COUNT(AI6,AL6,AP6,BJ6,BM6,BQ6,CK6,CN6,CR6)&gt;1,LARGE((AI6,AL6,AP6,BJ6,BM6,BQ6,CK6,CN6,CR6),2),0)</f>
        <v>47.41</v>
      </c>
      <c r="M6" s="8" t="str">
        <f>IF(L6="","",IF(OR(L6=CK6,L6=CN6,L6=CR6),$BS$1,IF(OR(L6=BJ6,L6=BM6,L6=BQ6),$AR$1,IF(OR(L6=AI6,L6=AL6,L6=AP6),$Q$1,""))))</f>
        <v>2024 Elite Canada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>
        <v>4.95</v>
      </c>
      <c r="R6" s="22">
        <v>5.6</v>
      </c>
      <c r="S6" s="22">
        <v>6.2</v>
      </c>
      <c r="T6" s="22">
        <v>10.78</v>
      </c>
      <c r="U6" s="22">
        <v>0</v>
      </c>
      <c r="V6" s="22">
        <v>8.25</v>
      </c>
      <c r="W6" s="22">
        <v>9.3000000000000007</v>
      </c>
      <c r="X6" s="22">
        <v>11.2</v>
      </c>
      <c r="Y6" s="22">
        <v>18.66</v>
      </c>
      <c r="Z6" s="22">
        <v>0</v>
      </c>
      <c r="AA6" s="22">
        <v>6.6</v>
      </c>
      <c r="AB6" s="22">
        <v>7.65</v>
      </c>
      <c r="AC6" s="22">
        <v>8.6999999999999993</v>
      </c>
      <c r="AD6" s="22">
        <v>13.36</v>
      </c>
      <c r="AE6" s="22">
        <v>0</v>
      </c>
      <c r="AF6" s="27"/>
      <c r="AG6" s="38">
        <f>IF(S6&gt;0,S6,"")</f>
        <v>6.2</v>
      </c>
      <c r="AH6" s="38">
        <f>IF(T6&gt;0,T6,"")</f>
        <v>10.78</v>
      </c>
      <c r="AI6" s="40">
        <f>IF(SUM(Q6:T6)-U6&gt;0,SUM(Q6:T6)-U6,"")</f>
        <v>27.53</v>
      </c>
      <c r="AJ6" s="40">
        <f>IF(X6&gt;0,X6,"")</f>
        <v>11.2</v>
      </c>
      <c r="AK6" s="40">
        <f>IF(Y6&gt;0,Y6,"")</f>
        <v>18.66</v>
      </c>
      <c r="AL6" s="40">
        <f>IF(SUM(V6:Y6)-Z6&gt;0,SUM(V6:Y6)-Z6,"")</f>
        <v>47.41</v>
      </c>
      <c r="AM6" s="40">
        <f>IF(AI6="","",MAX(AI6,AL6))</f>
        <v>47.41</v>
      </c>
      <c r="AN6" s="40">
        <f>IF(AC6&gt;0,AC6,"")</f>
        <v>8.6999999999999993</v>
      </c>
      <c r="AO6" s="40">
        <f>IF(AD6&gt;0,AD6,"")</f>
        <v>13.36</v>
      </c>
      <c r="AP6" s="40">
        <f>IF(SUM(AA6:AD6)-AE6&gt;0,SUM(AA6:AD6)-AE6,"")</f>
        <v>36.31</v>
      </c>
      <c r="AQ6" s="40">
        <f>IF(SUM(AM6,AP6)&gt;0,SUM(AM6,AP6),"")</f>
        <v>83.72</v>
      </c>
      <c r="AR6" s="26">
        <v>2.4500000000000002</v>
      </c>
      <c r="AS6" s="26">
        <v>2.75</v>
      </c>
      <c r="AT6" s="26">
        <v>3.8</v>
      </c>
      <c r="AU6" s="26">
        <v>3.7</v>
      </c>
      <c r="AV6" s="26">
        <v>0</v>
      </c>
      <c r="AW6" s="26">
        <v>8.0500000000000007</v>
      </c>
      <c r="AX6" s="26">
        <v>9.25</v>
      </c>
      <c r="AY6" s="26">
        <v>11.2</v>
      </c>
      <c r="AZ6" s="26">
        <v>18.32</v>
      </c>
      <c r="BA6" s="26">
        <v>0</v>
      </c>
      <c r="BB6" s="26">
        <v>8.1</v>
      </c>
      <c r="BC6" s="26">
        <v>9.4</v>
      </c>
      <c r="BD6" s="26">
        <v>11.2</v>
      </c>
      <c r="BE6" s="26">
        <v>19</v>
      </c>
      <c r="BF6" s="26">
        <v>0</v>
      </c>
      <c r="BG6" s="28"/>
      <c r="BH6" s="39">
        <f>IF(AT6&gt;0,AT6,"")</f>
        <v>3.8</v>
      </c>
      <c r="BI6" s="39">
        <f>IF(AU6&gt;0,AU6,"")</f>
        <v>3.7</v>
      </c>
      <c r="BJ6" s="11">
        <f>IF(SUM(AR6:AU6)-AV6&gt;0,SUM(AR6:AU6)-AV6,"")</f>
        <v>12.7</v>
      </c>
      <c r="BK6" s="11">
        <f>IF(AY6&gt;0,AY6,"")</f>
        <v>11.2</v>
      </c>
      <c r="BL6" s="11">
        <f>IF(AZ6&gt;0,AZ6,"")</f>
        <v>18.32</v>
      </c>
      <c r="BM6" s="11">
        <f>IF(SUM(AW6:AZ6)-BA6&gt;0,SUM(AW6:AZ6)-BA6,"")</f>
        <v>46.82</v>
      </c>
      <c r="BN6" s="11">
        <f>IF(BJ6="","",MAX(BJ6,BM6))</f>
        <v>46.82</v>
      </c>
      <c r="BO6" s="11">
        <f>IF(BD6&gt;0,BD6,"")</f>
        <v>11.2</v>
      </c>
      <c r="BP6" s="11">
        <f>IF(BE6&gt;0,BE6,"")</f>
        <v>19</v>
      </c>
      <c r="BQ6" s="11">
        <f>IF(SUM(BB6:BE6)-BF6&gt;0,SUM(BB6:BE6)-BF6,"")</f>
        <v>47.7</v>
      </c>
      <c r="BR6" s="11">
        <f>IF(SUM(BN6,BQ6)&gt;0,SUM(BN6,BQ6),"")</f>
        <v>94.52000000000001</v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>IF(BU6&gt;0,BU6,"")</f>
        <v/>
      </c>
      <c r="CJ6" s="38" t="str">
        <f>IF(BV6&gt;0,BV6,"")</f>
        <v/>
      </c>
      <c r="CK6" s="40" t="str">
        <f>IF(SUM(BS6:BV6)-BW6&gt;0,SUM(BS6:BV6)-BW6,"")</f>
        <v/>
      </c>
      <c r="CL6" s="40" t="str">
        <f>IF(BZ6&gt;0,BZ6,"")</f>
        <v/>
      </c>
      <c r="CM6" s="40" t="str">
        <f>IF(CA6&gt;0,CA6,"")</f>
        <v/>
      </c>
      <c r="CN6" s="40" t="str">
        <f>IF(SUM(BX6:CA6)-CB6&gt;0,SUM(BX6:CA6)-CB6,"")</f>
        <v/>
      </c>
      <c r="CO6" s="40" t="str">
        <f>IF(CK6="","",MAX(CK6,CN6))</f>
        <v/>
      </c>
      <c r="CP6" s="40" t="str">
        <f>IF(CE6&gt;0,CE6,"")</f>
        <v/>
      </c>
      <c r="CQ6" s="40" t="str">
        <f>IF(CF6&gt;0,CF6,"")</f>
        <v/>
      </c>
      <c r="CR6" s="40" t="str">
        <f>IF(SUM(CC6:CF6)-CG6&gt;0,SUM(CC6:CF6)-CG6,"")</f>
        <v/>
      </c>
      <c r="CS6" s="40" t="str">
        <f>IF(SUM(CO6,CR6)&gt;0,SUM(CO6,CR6),"")</f>
        <v/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IF(SUM(DV6,EB6)&gt;0,SUM(DV6,EB6),"")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IF(SUM(GL6,GR6)&gt;0,SUM(GL6,GR6),"")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IF(SUM(TN6,TT6)&gt;0,SUM(TN6,TT6),"")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IF(SUM(UV6,VB6)&gt;0,SUM(UV6,VB6),"")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IF(SUM(WD6,WJ6)&gt;0,SUM(WD6,WJ6),"")</f>
        <v/>
      </c>
      <c r="WL6" s="26">
        <f>IF($CH6="P",BS6,(BS6+AR6)/2)</f>
        <v>1.2250000000000001</v>
      </c>
      <c r="WM6" s="26">
        <f>IF($CH6="P",BT6,(BT6+AS6)/2)</f>
        <v>1.375</v>
      </c>
      <c r="WN6" s="26">
        <f>IF($CH6="P",BU6,(BU6+AT6)/2)</f>
        <v>1.9</v>
      </c>
      <c r="WO6" s="26">
        <f>IF($CH6="P",BV6,(BV6+AU6)/2)</f>
        <v>1.85</v>
      </c>
      <c r="WP6" s="26">
        <f>IF($CH6="P",BW6,(BW6+AV6)/2)</f>
        <v>0</v>
      </c>
      <c r="WQ6" s="26">
        <f>IF($CH6="P",BX6,(BX6+AW6)/2)</f>
        <v>4.0250000000000004</v>
      </c>
      <c r="WR6" s="26">
        <f>IF($CH6="P",BY6,(BY6+AX6)/2)</f>
        <v>4.625</v>
      </c>
      <c r="WS6" s="26">
        <f>IF($CH6="P",BZ6,(BZ6+AY6)/2)</f>
        <v>5.6</v>
      </c>
      <c r="WT6" s="26">
        <f>IF($CH6="P",CA6,(CA6+AZ6)/2)</f>
        <v>9.16</v>
      </c>
      <c r="WU6" s="26">
        <f>IF($CH6="P",CB6,(CB6+BA6)/2)</f>
        <v>0</v>
      </c>
      <c r="WV6" s="26">
        <f>IF($CH6="P",CC6,(CC6+BB6)/2)</f>
        <v>4.05</v>
      </c>
      <c r="WW6" s="26">
        <f>IF($CH6="P",CD6,(CD6+BC6)/2)</f>
        <v>4.7</v>
      </c>
      <c r="WX6" s="26">
        <f>IF($CH6="P",CE6,(CE6+BD6)/2)</f>
        <v>5.6</v>
      </c>
      <c r="WY6" s="26">
        <f>IF($CH6="P",CF6,(CF6+BE6)/2)</f>
        <v>9.5</v>
      </c>
      <c r="WZ6" s="26">
        <f>IF($CH6="P",CG6,(CG6+BF6)/2)</f>
        <v>0</v>
      </c>
      <c r="XA6" s="28" t="s">
        <v>53</v>
      </c>
      <c r="XB6" s="11">
        <f>IF(WN6&gt;0,WN6,"")</f>
        <v>1.9</v>
      </c>
      <c r="XC6" s="11">
        <f>IF(WO6&gt;0,WO6,"")</f>
        <v>1.85</v>
      </c>
      <c r="XD6" s="11">
        <f>IF(SUM(WL6:WO6)-WP6&gt;0,SUM(WL6:WO6)-WP6,"")</f>
        <v>6.35</v>
      </c>
      <c r="XE6" s="11">
        <f>IF(WS6&gt;0,WS6,"")</f>
        <v>5.6</v>
      </c>
      <c r="XF6" s="11">
        <f>IF(WT6&gt;0,WT6,"")</f>
        <v>9.16</v>
      </c>
      <c r="XG6" s="11">
        <f>IF(SUM(WQ6:WT6)-WU6&gt;0,SUM(WQ6:WT6)-WU6,"")</f>
        <v>23.41</v>
      </c>
      <c r="XH6" s="11">
        <f>IF(MAX(XD6,XG6)&gt;0,MAX(XD6,XG6),"")</f>
        <v>23.41</v>
      </c>
      <c r="XI6" s="11">
        <f>IF(WX6&gt;0,WX6,"")</f>
        <v>5.6</v>
      </c>
      <c r="XJ6" s="11">
        <f>IF(WY6&gt;0,WY6,"")</f>
        <v>9.5</v>
      </c>
      <c r="XK6" s="11">
        <f>IF(SUM(WV6:WY6)-WZ6&gt;0,SUM(WV6:WY6)-WZ6,"")</f>
        <v>23.85</v>
      </c>
      <c r="XL6" s="11">
        <f>IF(SUM(XH6,XK6)&gt;0,SUM(XH6,XK6),"")</f>
        <v>47.260000000000005</v>
      </c>
    </row>
    <row r="7" spans="1:636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166</v>
      </c>
      <c r="C7" s="4" t="s">
        <v>165</v>
      </c>
      <c r="D7" s="4" t="s">
        <v>164</v>
      </c>
      <c r="E7" s="9">
        <f>SUM(J7,L7,N7)</f>
        <v>92.2</v>
      </c>
      <c r="F7" s="3" t="str">
        <f>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,AND(TH7&gt;=TU$21,TH7&lt;&gt;"",TJ7&gt;=TU$25,TJ7&lt;&gt;""),AND(TK7&gt;=TU$21,TK7&lt;&gt;"",TM7&gt;=TU$25,TM7&lt;&gt;""),AND(TO7&gt;=TU$21,TO7&lt;&gt;"",TQ7&gt;=TU$25,TQ7&lt;&gt;""),AND(TR7&gt;=TU$21,TR7&lt;&gt;"",TT7&gt;=TU$25,TT7&lt;&gt;""),AND(UP7&gt;=VC$21,UP7&lt;&gt;"",UR7&gt;=VC$25,UR7&lt;&gt;""),AND(US7&gt;=VC$21,US7&lt;&gt;"",UU7&gt;=VC$25,UU7&lt;&gt;""),AND(UW7&gt;=VC$21,UW7&lt;&gt;"",UY7&gt;=VC$25,UY7&lt;&gt;""),AND(UZ7&gt;=VC$21,UZ7&lt;&gt;"",VB7&gt;=VC$25,VB7&lt;&gt;""),AND(VX7&gt;=WK$21,VX7&lt;&gt;"",VZ7&gt;=WK$25,VZ7&lt;&gt;""),AND(WA7&gt;=WK$21,WA7&lt;&gt;"",WC7&gt;=WK$25,WC7&lt;&gt;""),AND(WE7&gt;=WK$21,WE7&lt;&gt;"",WG7&gt;=WK$25,WG7&lt;&gt;""),AND(WH7&gt;=WK$21,WH7&lt;&gt;"",WJ7&gt;=WK$25,WJ7&lt;&gt;"")),"P","")</f>
        <v/>
      </c>
      <c r="G7" s="3" t="str">
        <f>IF(OR(AND(AI7&gt;=AQ$25,AI7&lt;&gt;"",AF7=""),AND(AL7&gt;=AQ$25,AL7&lt;&gt;"",AF7=""),AND(AP7&gt;=AQ$25,AP7&lt;&gt;"",AF7=""),AND(BJ7&gt;=BR$25,BJ7&lt;&gt;"",BG7=""),AND(BM7&gt;=BR$25,BM7&lt;&gt;"",BG7=""),AND(BQ7&gt;=BR$25,BQ7&lt;&gt;"",BG7=""),AND(CK7&gt;=CS$25,CK7&lt;&gt;"",CH7=""),AND(CN7&gt;=CS$25,CN7&lt;&gt;"",CH7=""),AND(CR7&gt;=CS$25,CR7&lt;&gt;"",CH7=""),AND(DR7&gt;=EC$25,DR7&lt;&gt;""),AND(DU7&gt;=EC$25,DU7&lt;&gt;""),AND(DY7&gt;=EC$25,DY7&lt;&gt;""),AND(EB7&gt;=EC$25,EB7&lt;&gt;""),AND(EZ7&gt;=FK$25,EZ7&lt;&gt;""),AND(FC7&gt;=FK$25,FC7&lt;&gt;""),AND(FG7&gt;=FK$25,FG7&lt;&gt;""),AND(FJ7&gt;=FK$25,FJ7&lt;&gt;""),AND(GH7&gt;=GS$25,GH7&lt;&gt;""),AND(GK7&gt;=GS$25,GK7&lt;&gt;""),AND(GO7&gt;=GS$25,GO7&lt;&gt;""),AND(GR7&gt;=GS$25,GR7&lt;&gt;""),AND(HP7&gt;=IA$25,HP7&lt;&gt;""),AND(HS7&gt;=IA$25,HS7&lt;&gt;""),AND(HW7&gt;=IA$25,HW7&lt;&gt;""),AND(HZ7&gt;=IA$25,HZ7&lt;&gt;""),AND(IX7&gt;=JI$25,IX7&lt;&gt;""),AND(JA7&gt;=JI$25,JA7&lt;&gt;""),AND(JE7&gt;=JI$25,JE7&lt;&gt;""),AND(JH7&gt;=JI$25,JH7&lt;&gt;""),AND(KF7&gt;=KQ$25,KF7&lt;&gt;""),AND(KI7&gt;=KQ$25,KI7&lt;&gt;""),AND(KM7&gt;=KQ$25,KM7&lt;&gt;""),AND(KP7&gt;=KQ$25,KP7&lt;&gt;""),AND(LN7&gt;=LY$25,LN7&lt;&gt;""),AND(LQ7&gt;=LY$25,LQ7&lt;&gt;""),AND(LU7&gt;=LY$25,LU7&lt;&gt;""),AND(LX7&gt;=LY$25,LX7&lt;&gt;""),AND(MV7&gt;=NG$25,MV7&lt;&gt;""),AND(MY7&gt;=NG$25,MY7&lt;&gt;""),AND(NC7&gt;=NG$25,NC7&lt;&gt;""),AND(NF7&gt;=NG$25,NF7&lt;&gt;""),AND(OD7&gt;=OO$25,OD7&lt;&gt;""),AND(OG7&gt;=OO$25,OG7&lt;&gt;""),AND(OK7&gt;=OO$25,OK7&lt;&gt;""),AND(ON7&gt;=OO$25,ON7&lt;&gt;""),AND(PL7&gt;=PW$25,PL7&lt;&gt;""),AND(PO7&gt;=PW$25,PO7&lt;&gt;""),AND(PS7&gt;=PW$25,PS7&lt;&gt;""),AND(PV7&gt;=PW$25,PV7&lt;&gt;""),AND(QT7&gt;=RE$25,QT7&lt;&gt;""),AND(QW7&gt;=RE$25,QW7&lt;&gt;""),AND(RA7&gt;=RE$25,RA7&lt;&gt;""),AND(RD7&gt;=RE$25,RD7&lt;&gt;""),AND(SB7&gt;=SM$25,SB7&lt;&gt;""),AND(SE7&gt;=SM$25,SE7&lt;&gt;""),AND(SI7&gt;=SM$25,SI7&lt;&gt;""),AND(SL7&gt;=SM$25,SL7&lt;&gt;""),AND(TJ7&gt;=TU$25,TJ7&lt;&gt;""),AND(TM7&gt;=TU$25,TM7&lt;&gt;""),AND(TQ7&gt;=TU$25,TQ7&lt;&gt;""),AND(TT7&gt;=TU$25,TT7&lt;&gt;""),AND(UR7&gt;=VC$25,UR7&lt;&gt;""),AND(UU7&gt;=VC$25,UU7&lt;&gt;""),AND(UY7&gt;=VC$25,UY7&lt;&gt;""),AND(VB7&gt;=VC$25,VB7&lt;&gt;""),AND(VZ7&gt;=WK$25,VZ7&lt;&gt;""),AND(WC7&gt;=WK$25,WC7&lt;&gt;""),AND(WG7&gt;=WK$25,WG7&lt;&gt;""),AND(WJ7&gt;=WK$25,WJ7&lt;&gt;"")),"P","")</f>
        <v>P</v>
      </c>
      <c r="H7" s="36" t="str">
        <f>IF(AND(G7="P",F7=""),"No DD",IF(OR(AND(AG7&gt;=AQ$24,AG7&lt;&gt;"",AI7&gt;=AQ$28,AI7&lt;&gt;"",AF7=""),AND(AJ7&gt;=AQ$24,AJ7&lt;&gt;"",AL7&gt;=AQ$28,AL7&lt;&gt;"",AF7=""),AND(AN7&gt;=AQ$24,AN7&lt;&gt;"",AP7&gt;=AQ$28,AP7&lt;&gt;"",AF7=""),AND(BH7&gt;=BR$24,BH7&lt;&gt;"",BJ7&gt;=BR$28,BJ7&lt;&gt;"",BG7=""),AND(BK7&gt;=BR$24,BK7&lt;&gt;"",BM7&gt;=BR$28,BM7&lt;&gt;"",BG7=""),AND(BO7&gt;=BR$24,BO7&lt;&gt;"",BQ7&gt;=BR$28,BQ7&lt;&gt;"",BG7=""),AND(CI7&gt;=CS$24,CI7&lt;&gt;"",CK7&gt;=CS$28,CK7&lt;&gt;"",CH7=""),AND(CL7&gt;=CS$24,CL7&lt;&gt;"",CN7&gt;=CS$28,CN7&lt;&gt;"",CH7=""),AND(CP7&gt;=CS$24,CP7&lt;&gt;"",CR7&gt;=CS$28,CR7&lt;&gt;"",CH7=""),AND(DP7&gt;=EC$24,DP7&lt;&gt;"",DR7&gt;=EC$28,DR7&lt;&gt;""),AND(DS7&gt;=EC$24,DS7&lt;&gt;"",DU7&gt;=EC$28,DU7&lt;&gt;""),AND(DW7&gt;=EC$24,DW7&lt;&gt;"",DY7&gt;=EC$28,DY7&lt;&gt;""),AND(DZ7&gt;=EC$24,DZ7&lt;&gt;"",EB7&gt;=EC$28,EB7&lt;&gt;""),AND(EX7&gt;=FK$24,EX7&lt;&gt;"",EZ7&gt;=FK$28,EZ7&lt;&gt;""),AND(FA7&gt;=FK$24,FA7&lt;&gt;"",FC7&gt;=FK$28,FC7&lt;&gt;""),AND(FE7&gt;=FK$24,FE7&lt;&gt;"",FG7&gt;=FK$28,FG7&lt;&gt;""),AND(FH7&gt;=FK$24,FH7&lt;&gt;"",FJ7&gt;=FK$28,FJ7&lt;&gt;""),AND(GF7&gt;=GS$24,GF7&lt;&gt;"",GH7&gt;=GS$28,GH7&lt;&gt;""),AND(GI7&gt;=GS$24,GI7&lt;&gt;"",GK7&gt;=GS$28,GK7&lt;&gt;""),AND(GM7&gt;=GS$24,GM7&lt;&gt;"",GO7&gt;=GS$28,GO7&lt;&gt;""),AND(GP7&gt;=GS$24,GP7&lt;&gt;"",GR7&gt;=GS$28,GR7&lt;&gt;""),AND(HN7&gt;=IA$24,HN7&lt;&gt;"",HP7&gt;=IA$28,HP7&lt;&gt;""),AND(HQ7&gt;=IA$24,HQ7&lt;&gt;"",HS7&gt;=IA$28,HS7&lt;&gt;""),AND(HU7&gt;=IA$24,HU7&lt;&gt;"",HW7&gt;=IA$28,HW7&lt;&gt;""),AND(HX7&gt;=IA$24,HX7&lt;&gt;"",HZ7&gt;=IA$28,HZ7&lt;&gt;""),AND(IV7&gt;=JI$24,IV7&lt;&gt;"",IX7&gt;=JI$28,IX7&lt;&gt;""),AND(IY7&gt;=JI$24,IY7&lt;&gt;"",JA7&gt;=JI$28,JA7&lt;&gt;""),AND(JC7&gt;=JI$24,JC7&lt;&gt;"",JE7&gt;=JI$28,JE7&lt;&gt;""),AND(JF7&gt;=JI$24,JF7&lt;&gt;"",JH7&gt;=JI$28,JH7&lt;&gt;""),AND(KD7&gt;=KQ$24,KD7&lt;&gt;"",KF7&gt;=KQ$28,KF7&lt;&gt;""),AND(KG7&gt;=KQ$24,KG7&lt;&gt;"",KI7&gt;=KQ$28,KI7&lt;&gt;""),AND(KK7&gt;=KQ$24,KK7&lt;&gt;"",KM7&gt;=KQ$28,KM7&lt;&gt;""),AND(KN7&gt;=KQ$24,KN7&lt;&gt;"",KP7&gt;=KQ$28,KP7&lt;&gt;""),AND(LL7&gt;=LY$24,LL7&lt;&gt;"",LN7&gt;=LY$28,LN7&lt;&gt;""),AND(LO7&gt;=LY$24,LO7&lt;&gt;"",LQ7&gt;=LY$28,LQ7&lt;&gt;""),AND(LS7&gt;=LY$24,LS7&lt;&gt;"",LU7&gt;=LY$28,LU7&lt;&gt;""),AND(LV7&gt;=LY$24,LV7&lt;&gt;"",LX7&gt;=LY$28,LX7&lt;&gt;""),AND(MT7&gt;=NG$24,MT7&lt;&gt;"",MV7&gt;=NG$28,MV7&lt;&gt;""),AND(MW7&gt;=NG$24,MW7&lt;&gt;"",MY7&gt;=NG$28,MY7&lt;&gt;""),AND(NA7&gt;=NG$24,NA7&lt;&gt;"",NC7&gt;=NG$28,NC7&lt;&gt;""),AND(ND7&gt;=NG$24,ND7&lt;&gt;"",NF7&gt;=NG$28,NF7&lt;&gt;""),AND(OB7&gt;=OO$24,OB7&lt;&gt;"",OD7&gt;=OO$28,OD7&lt;&gt;""),AND(OE7&gt;=OO$24,OE7&lt;&gt;"",OG7&gt;=OO$28,OG7&lt;&gt;""),AND(OI7&gt;=OO$24,OI7&lt;&gt;"",OK7&gt;=OO$28,OK7&lt;&gt;""),AND(OL7&gt;=OO$24,OL7&lt;&gt;"",ON7&gt;=OO$28,ON7&lt;&gt;""),AND(PJ7&gt;=PW$24,PJ7&lt;&gt;"",PL7&gt;=PW$28,PL7&lt;&gt;""),AND(PM7&gt;=PW$24,PM7&lt;&gt;"",PO7&gt;=PW$28,PO7&lt;&gt;""),AND(PQ7&gt;=PW$24,PQ7&lt;&gt;"",PS7&gt;=PW$28,PS7&lt;&gt;""),AND(PT7&gt;=PW$24,PT7&lt;&gt;"",PV7&gt;=PW$28,PV7&lt;&gt;""),AND(QR7&gt;=RE$24,QR7&lt;&gt;"",QT7&gt;=RE$28,QT7&lt;&gt;""),AND(QU7&gt;=RE$24,QU7&lt;&gt;"",QW7&gt;=RE$28,QW7&lt;&gt;""),AND(QY7&gt;=RE$24,QY7&lt;&gt;"",RA7&gt;=RE$28,RA7&lt;&gt;""),AND(RB7&gt;=RE$24,RB7&lt;&gt;"",RD7&gt;=RE$28,RD7&lt;&gt;""),AND(RZ7&gt;=SM$24,RZ7&lt;&gt;"",SB7&gt;=SM$28,SB7&lt;&gt;""),AND(SC7&gt;=SM$24,SC7&lt;&gt;"",SE7&gt;=SM$28,SE7&lt;&gt;""),AND(SG7&gt;=SM$24,SG7&lt;&gt;"",SI7&gt;=SM$28,SI7&lt;&gt;""),AND(SJ7&gt;=SM$24,SJ7&lt;&gt;"",SL7&gt;=SM$28,SL7&lt;&gt;""),AND(TH7&gt;=TU$24,TH7&lt;&gt;"",TJ7&gt;=TU$28,TJ7&lt;&gt;""),AND(TK7&gt;=TU$24,TK7&lt;&gt;"",TM7&gt;=TU$28,TM7&lt;&gt;""),AND(TO7&gt;=TU$24,TO7&lt;&gt;"",TQ7&gt;=TU$28,TQ7&lt;&gt;""),AND(TR7&gt;=TU$24,TR7&lt;&gt;"",TT7&gt;=TU$28,TT7&lt;&gt;""),AND(UP7&gt;=VC$24,UP7&lt;&gt;"",UR7&gt;=VC$28,UR7&lt;&gt;""),AND(US7&gt;=VC$24,US7&lt;&gt;"",UU7&gt;=VC$28,UU7&lt;&gt;""),AND(UW7&gt;=VC$24,UW7&lt;&gt;"",UY7&gt;=VC$28,UY7&lt;&gt;""),AND(UZ7&gt;=VC$24,UZ7&lt;&gt;"",VB7&gt;=VC$28,VB7&lt;&gt;""),AND(VX7&gt;=WK$24,VX7&lt;&gt;"",VZ7&gt;=WK$28,VZ7&lt;&gt;""),AND(WA7&gt;=WK$24,WA7&lt;&gt;"",WC7&gt;=WK$28,WC7&lt;&gt;""),AND(WE7&gt;=WK$24,WE7&lt;&gt;"",WG7&gt;=WK$28,WG7&lt;&gt;""),AND(WH7&gt;=WK$24,WH7&lt;&gt;"",WJ7&gt;=WK$28,WJ7&lt;&gt;"")),"Merit",IF(OR(AND(AG7&gt;=AQ$23,AG7&lt;&gt;"",AI7&gt;=AQ$27,AI7&lt;&gt;"",AF7=""),AND(AJ7&gt;=AQ$23,AJ7&lt;&gt;"",AL7&gt;=AQ$27,AL7&lt;&gt;"",AF7=""),AND(AN7&gt;=AQ$23,AN7&lt;&gt;"",AP7&gt;=AQ$27,AP7&lt;&gt;"",AF7=""),AND(BH7&gt;=BR$23,BH7&lt;&gt;"",BJ7&gt;=BR$27,BJ7&lt;&gt;"",BG7=""),AND(BK7&gt;=BR$23,BK7&lt;&gt;"",BM7&gt;=BR$27,BM7&lt;&gt;"",BG7=""),AND(BO7&gt;=BR$23,BO7&lt;&gt;"",BQ7&gt;=BR$27,BQ7&lt;&gt;"",BG7=""),AND(CI7&gt;=CS$23,CI7&lt;&gt;"",CK7&gt;=CS$27,CK7&lt;&gt;"",CH7=""),AND(CL7&gt;=CS$23,CL7&lt;&gt;"",CN7&gt;=CS$27,CN7&lt;&gt;"",CH7=""),AND(CP7&gt;=CS$23,CP7&lt;&gt;"",CR7&gt;=CS$27,CR7&lt;&gt;"",CH7=""),AND(DP7&gt;=EC$23,DP7&lt;&gt;"",DR7&gt;=EC$27,DR7&lt;&gt;""),AND(DS7&gt;=EC$23,DS7&lt;&gt;"",DU7&gt;=EC$27,DU7&lt;&gt;""),AND(DW7&gt;=EC$23,DW7&lt;&gt;"",DY7&gt;=EC$27,DY7&lt;&gt;""),AND(DZ7&gt;=EC$23,DZ7&lt;&gt;"",EB7&gt;=EC$27,EB7&lt;&gt;""),AND(EX7&gt;=FK$23,EX7&lt;&gt;"",EZ7&gt;=FK$27,EZ7&lt;&gt;""),AND(FA7&gt;=FK$23,FA7&lt;&gt;"",FC7&gt;=FK$27,FC7&lt;&gt;""),AND(FE7&gt;=FK$23,FE7&lt;&gt;"",FG7&gt;=FK$27,FG7&lt;&gt;""),AND(FH7&gt;=FK$23,FH7&lt;&gt;"",FJ7&gt;=FK$27,FJ7&lt;&gt;""),AND(GF7&gt;=GS$23,GF7&lt;&gt;"",GH7&gt;=GS$27,GH7&lt;&gt;""),AND(GI7&gt;=GS$23,GI7&lt;&gt;"",GK7&gt;=GS$27,GK7&lt;&gt;""),AND(GM7&gt;=GS$23,GM7&lt;&gt;"",GO7&gt;=GS$27,GO7&lt;&gt;""),AND(GP7&gt;=GS$23,GP7&lt;&gt;"",GR7&gt;=GS$27,GR7&lt;&gt;""),AND(HN7&gt;=IA$23,HN7&lt;&gt;"",HP7&gt;=IA$27,HP7&lt;&gt;""),AND(HQ7&gt;=IA$23,HQ7&lt;&gt;"",HS7&gt;=IA$27,HS7&lt;&gt;""),AND(HU7&gt;=IA$23,HU7&lt;&gt;"",HW7&gt;=IA$27,HW7&lt;&gt;""),AND(HX7&gt;=IA$23,HX7&lt;&gt;"",HZ7&gt;=IA$27,HZ7&lt;&gt;""),AND(IV7&gt;=JI$23,IV7&lt;&gt;"",IX7&gt;=JI$27,IX7&lt;&gt;""),AND(IY7&gt;=JI$23,IY7&lt;&gt;"",JA7&gt;=JI$27,JA7&lt;&gt;""),AND(JC7&gt;=JI$23,JC7&lt;&gt;"",JE7&gt;=JI$27,JE7&lt;&gt;""),AND(JF7&gt;=JI$23,JF7&lt;&gt;"",JH7&gt;=JI$27,JH7&lt;&gt;""),AND(KD7&gt;=KQ$23,KD7&lt;&gt;"",KF7&gt;=KQ$27,KF7&lt;&gt;""),AND(KG7&gt;=KQ$23,KG7&lt;&gt;"",KI7&gt;=KQ$27,KI7&lt;&gt;""),AND(KK7&gt;=KQ$23,KK7&lt;&gt;"",KM7&gt;=KQ$27,KM7&lt;&gt;""),AND(KN7&gt;=KQ$23,KN7&lt;&gt;"",KP7&gt;=KQ$27,KP7&lt;&gt;""),AND(LL7&gt;=LY$23,LL7&lt;&gt;"",LN7&gt;=LY$27,LN7&lt;&gt;""),AND(LO7&gt;=LY$23,LO7&lt;&gt;"",LQ7&gt;=LY$27,LQ7&lt;&gt;""),AND(LS7&gt;=LY$23,LS7&lt;&gt;"",LU7&gt;=LY$27,LU7&lt;&gt;""),AND(LV7&gt;=LY$23,LV7&lt;&gt;"",LX7&gt;=LY$27,LX7&lt;&gt;""),AND(MT7&gt;=NG$23,MT7&lt;&gt;"",MV7&gt;=NG$27,MV7&lt;&gt;""),AND(MW7&gt;=NG$23,MW7&lt;&gt;"",MY7&gt;=NG$27,MY7&lt;&gt;""),AND(NA7&gt;=NG$23,NA7&lt;&gt;"",NC7&gt;=NG$27,NC7&lt;&gt;""),AND(ND7&gt;=NG$23,ND7&lt;&gt;"",NF7&gt;=NG$27,NF7&lt;&gt;""),AND(OB7&gt;=OO$23,OB7&lt;&gt;"",OD7&gt;=OO$27,OD7&lt;&gt;""),AND(OE7&gt;=OO$23,OE7&lt;&gt;"",OG7&gt;=OO$27,OG7&lt;&gt;""),AND(OI7&gt;=OO$23,OI7&lt;&gt;"",OK7&gt;=OO$27,OK7&lt;&gt;""),AND(OL7&gt;=OO$23,OL7&lt;&gt;"",ON7&gt;=OO$27,ON7&lt;&gt;""),AND(PJ7&gt;=PW$23,PJ7&lt;&gt;"",PL7&gt;=PW$27,PL7&lt;&gt;""),AND(PM7&gt;=PW$23,PM7&lt;&gt;"",PO7&gt;=PW$27,PO7&lt;&gt;""),AND(PQ7&gt;=PW$23,PQ7&lt;&gt;"",PS7&gt;=PW$27,PS7&lt;&gt;""),AND(PT7&gt;=PW$23,PT7&lt;&gt;"",PV7&gt;=PW$27,PV7&lt;&gt;""),AND(QR7&gt;=RE$23,QR7&lt;&gt;"",QT7&gt;=RE$27,QT7&lt;&gt;""),AND(QU7&gt;=RE$23,QU7&lt;&gt;"",QW7&gt;=RE$27,QW7&lt;&gt;""),AND(QY7&gt;=RE$23,QY7&lt;&gt;"",RA7&gt;=RE$27,RA7&lt;&gt;""),AND(RB7&gt;=RE$23,RB7&lt;&gt;"",RD7&gt;=RE$27,RD7&lt;&gt;""),AND(RZ7&gt;=SM$23,RZ7&lt;&gt;"",SB7&gt;=SM$27,SB7&lt;&gt;""),AND(SC7&gt;=SM$23,SC7&lt;&gt;"",SE7&gt;=SM$27,SE7&lt;&gt;""),AND(SG7&gt;=SM$23,SG7&lt;&gt;"",SI7&gt;=SM$27,SI7&lt;&gt;""),AND(SJ7&gt;=SM$23,SJ7&lt;&gt;"",SL7&gt;=SM$27,SL7&lt;&gt;""),AND(TH7&gt;=TU$23,TH7&lt;&gt;"",TJ7&gt;=TU$27,TJ7&lt;&gt;""),AND(TK7&gt;=TU$23,TK7&lt;&gt;"",TM7&gt;=TU$27,TM7&lt;&gt;""),AND(TO7&gt;=TU$23,TO7&lt;&gt;"",TQ7&gt;=TU$27,TQ7&lt;&gt;""),AND(TR7&gt;=TU$23,TR7&lt;&gt;"",TT7&gt;=TU$27,TT7&lt;&gt;""),AND(UP7&gt;=VC$23,UP7&lt;&gt;"",UR7&gt;=VC$27,UR7&lt;&gt;""),AND(US7&gt;=VC$23,US7&lt;&gt;"",UU7&gt;=VC$27,UU7&lt;&gt;""),AND(UW7&gt;=VC$23,UW7&lt;&gt;"",UY7&gt;=VC$27,UY7&lt;&gt;""),AND(UZ7&gt;=VC$23,UZ7&lt;&gt;"",VB7&gt;=VC$27,VB7&lt;&gt;""),AND(VX7&gt;=WK$23,VX7&lt;&gt;"",VZ7&gt;=WK$27,VZ7&lt;&gt;""),AND(WA7&gt;=WK$23,WA7&lt;&gt;"",WC7&gt;=WK$27,WC7&lt;&gt;""),AND(WE7&gt;=WK$23,WE7&lt;&gt;"",WG7&gt;=WK$27,WG7&lt;&gt;""),AND(WH7&gt;=WK$23,WH7&lt;&gt;"",WJ7&gt;=WK$27,WJ7&lt;&gt;"")),"Excellence",IF(I7="P","Worlds Team",IF(F7="P","National Team","")))))</f>
        <v>No DD</v>
      </c>
      <c r="I7" s="3" t="str">
        <f>IF(OR(AND(AG7&gt;=AQ$22,AG7&lt;&gt;"",AI7&gt;=AQ$26,AI7&lt;&gt;"",AF7=""),AND(AJ7&gt;=AQ$22,AJ7&lt;&gt;"",AL7&gt;=AQ$26,AL7&lt;&gt;"",AF7=""),AND(AN7&gt;=AQ$22,AN7&lt;&gt;"",AP7&gt;=AQ$26,AP7&lt;&gt;"",AF7=""),AND(BH7&gt;=BR$22,BH7&lt;&gt;"",BJ7&gt;=BR$26,BJ7&lt;&gt;"",BG7=""),AND(BK7&gt;=BR$22,BK7&lt;&gt;"",BM7&gt;=BR$26,BM7&lt;&gt;"",BG7=""),AND(BO7&gt;=BR$22,BO7&lt;&gt;"",BQ7&gt;=BR$26,BQ7&lt;&gt;"",BG7=""),AND(CI7&gt;=CS$22,CI7&lt;&gt;"",CK7&gt;=CS$26,CK7&lt;&gt;"",CH7=""),AND(CL7&gt;=CS$22,CL7&lt;&gt;"",CN7&gt;=CS$26,CN7&lt;&gt;"",CH7=""),AND(CP7&gt;=CS$22,CP7&lt;&gt;"",CR7&gt;=CS$26,CR7&lt;&gt;"",CH7=""),AND(DP7&gt;=EC$22,DP7&lt;&gt;"",DR7&gt;=EC$26,DR7&lt;&gt;""),AND(DS7&gt;=EC$22,DS7&lt;&gt;"",DU7&gt;=EC$26,DU7&lt;&gt;""),AND(DW7&gt;=EC$22,DW7&lt;&gt;"",DY7&gt;=EC$26,DY7&lt;&gt;""),AND(DZ7&gt;=EC$22,DZ7&lt;&gt;"",EB7&gt;=EC$26,EB7&lt;&gt;""),AND(EX7&gt;=FK$22,EX7&lt;&gt;"",EZ7&gt;=FK$26,EZ7&lt;&gt;""),AND(FA7&gt;=FK$22,FA7&lt;&gt;"",FC7&gt;=FK$26,FC7&lt;&gt;""),AND(FE7&gt;=FK$22,FE7&lt;&gt;"",FG7&gt;=FK$26,FG7&lt;&gt;""),AND(FH7&gt;=FK$22,FH7&lt;&gt;"",FJ7&gt;=FK$26,FJ7&lt;&gt;""),AND(GF7&gt;=GS$22,GF7&lt;&gt;"",GH7&gt;=GS$26,GH7&lt;&gt;""),AND(GI7&gt;=GS$22,GI7&lt;&gt;"",GK7&gt;=GS$26,GK7&lt;&gt;""),AND(GM7&gt;=GS$22,GM7&lt;&gt;"",GO7&gt;=GS$26,GO7&lt;&gt;""),AND(GP7&gt;=GS$22,GP7&lt;&gt;"",GR7&gt;=GS$26,GR7&lt;&gt;""),AND(HN7&gt;=IA$22,HN7&lt;&gt;"",HP7&gt;=IA$26,HP7&lt;&gt;""),AND(HQ7&gt;=IA$22,HQ7&lt;&gt;"",HS7&gt;=IA$26,HS7&lt;&gt;""),AND(HU7&gt;=IA$22,HU7&lt;&gt;"",HW7&gt;=IA$26,HW7&lt;&gt;""),AND(HX7&gt;=IA$22,HX7&lt;&gt;"",HZ7&gt;=IA$26,HZ7&lt;&gt;""),AND(IV7&gt;=JI$22,IV7&lt;&gt;"",IX7&gt;=JI$26,IX7&lt;&gt;""),AND(IY7&gt;=JI$22,IY7&lt;&gt;"",JA7&gt;=JI$26,JA7&lt;&gt;""),AND(JC7&gt;=JI$22,JC7&lt;&gt;"",JE7&gt;=JI$26,JE7&lt;&gt;""),AND(JF7&gt;=JI$22,JF7&lt;&gt;"",JH7&gt;=JI$26,JH7&lt;&gt;""),AND(KD7&gt;=KQ$22,KD7&lt;&gt;"",KF7&gt;=KQ$26,KF7&lt;&gt;""),AND(KG7&gt;=KQ$22,KG7&lt;&gt;"",KI7&gt;=KQ$26,KI7&lt;&gt;""),AND(KK7&gt;=KQ$22,KK7&lt;&gt;"",KM7&gt;=KQ$26,KM7&lt;&gt;""),AND(KN7&gt;=KQ$22,KN7&lt;&gt;"",KP7&gt;=KQ$26,KP7&lt;&gt;""),AND(LL7&gt;=LY$22,LL7&lt;&gt;"",LN7&gt;=LY$26,LN7&lt;&gt;""),AND(LO7&gt;=LY$22,LO7&lt;&gt;"",LQ7&gt;=LY$26,LQ7&lt;&gt;""),AND(LS7&gt;=LY$22,LS7&lt;&gt;"",LU7&gt;=LY$26,LU7&lt;&gt;""),AND(LV7&gt;=LY$22,LV7&lt;&gt;"",LX7&gt;=LY$26,LX7&lt;&gt;""),AND(MT7&gt;=NG$22,MT7&lt;&gt;"",MV7&gt;=NG$26,MV7&lt;&gt;""),AND(MW7&gt;=NG$22,MW7&lt;&gt;"",MY7&gt;=NG$26,MY7&lt;&gt;""),AND(NA7&gt;=NG$22,NA7&lt;&gt;"",NC7&gt;=NG$26,NC7&lt;&gt;""),AND(ND7&gt;=NG$22,ND7&lt;&gt;"",NF7&gt;=NG$26,NF7&lt;&gt;""),AND(OB7&gt;=OO$22,OB7&lt;&gt;"",OD7&gt;=OO$26,OD7&lt;&gt;""),AND(OE7&gt;=OO$22,OE7&lt;&gt;"",OG7&gt;=OO$26,OG7&lt;&gt;""),AND(OI7&gt;=OO$22,OI7&lt;&gt;"",OK7&gt;=OO$26,OK7&lt;&gt;""),AND(OL7&gt;=OO$22,OL7&lt;&gt;"",ON7&gt;=OO$26,ON7&lt;&gt;""),AND(PJ7&gt;=PW$22,PJ7&lt;&gt;"",PL7&gt;=PW$26,PL7&lt;&gt;""),AND(PM7&gt;=PW$22,PM7&lt;&gt;"",PO7&gt;=PW$26,PO7&lt;&gt;""),AND(PQ7&gt;=PW$22,PQ7&lt;&gt;"",PS7&gt;=PW$26,PS7&lt;&gt;""),AND(PT7&gt;=PW$22,PT7&lt;&gt;"",PV7&gt;=PW$26,PV7&lt;&gt;""),AND(QR7&gt;=RE$22,QR7&lt;&gt;"",QT7&gt;=RE$26,QT7&lt;&gt;""),AND(QU7&gt;=RE$22,QU7&lt;&gt;"",QW7&gt;=RE$26,QW7&lt;&gt;""),AND(QY7&gt;=RE$22,QY7&lt;&gt;"",RA7&gt;=RE$26,RA7&lt;&gt;""),AND(RB7&gt;=RE$22,RB7&lt;&gt;"",RD7&gt;=RE$26,RD7&lt;&gt;""),AND(RZ7&gt;=SM$22,RZ7&lt;&gt;"",SB7&gt;=SM$26,SB7&lt;&gt;""),AND(SC7&gt;=SM$22,SC7&lt;&gt;"",SE7&gt;=SM$26,SE7&lt;&gt;""),AND(SG7&gt;=SM$22,SG7&lt;&gt;"",SI7&gt;=SM$26,SI7&lt;&gt;""),AND(SJ7&gt;=SM$22,SJ7&lt;&gt;"",SL7&gt;=SM$26,SL7&lt;&gt;""),AND(TH7&gt;=TU$22,TH7&lt;&gt;"",TJ7&gt;=TU$26,TJ7&lt;&gt;""),AND(TK7&gt;=TU$22,TK7&lt;&gt;"",TM7&gt;=TU$26,TM7&lt;&gt;""),AND(TO7&gt;=TU$22,TO7&lt;&gt;"",TQ7&gt;=TU$26,TQ7&lt;&gt;""),AND(TR7&gt;=TU$22,TR7&lt;&gt;"",TT7&gt;=TU$26,TT7&lt;&gt;""),AND(UP7&gt;=VC$22,UP7&lt;&gt;"",UR7&gt;=VC$26,UR7&lt;&gt;""),AND(US7&gt;=VC$22,US7&lt;&gt;"",UU7&gt;=VC$26,UU7&lt;&gt;""),AND(UW7&gt;=VC$22,UW7&lt;&gt;"",UY7&gt;=VC$26,UY7&lt;&gt;""),AND(UZ7&gt;=VC$22,UZ7&lt;&gt;"",VB7&gt;=VC$26,VB7&lt;&gt;""),AND(VX7&gt;=WK$22,VX7&lt;&gt;"",VZ7&gt;=WK$26,VZ7&lt;&gt;""),AND(WA7&gt;=WK$22,WA7&lt;&gt;"",WC7&gt;=WK$26,WC7&lt;&gt;""),AND(WE7&gt;=WK$22,WE7&lt;&gt;"",WG7&gt;=WK$26,WG7&lt;&gt;""),AND(WH7&gt;=WK$22,WH7&lt;&gt;"",WJ7&gt;=WK$26,WJ7&lt;&gt;"")),"P","")</f>
        <v/>
      </c>
      <c r="J7" s="8">
        <f>IF(COUNT(AI7,AL7,AP7,BJ7,BM7,BQ7,CK7,CN7,CR7)&gt;0,LARGE((AI7,AL7,AP7,BJ7,BM7,BQ7,CK7,CN7,CR7),1),0)</f>
        <v>47.73</v>
      </c>
      <c r="K7" s="8" t="str">
        <f>IF(J7="","",IF(OR(J7=CK7,J7=CN7,J7=CR7),$BS$1,IF(OR(J7=BJ7,J7=BM7,J7=BQ7),$AR$1,IF(OR(J7=AI7,J7=AL7,J7=AP7),$Q$1,""))))</f>
        <v>2024 Elite Canada</v>
      </c>
      <c r="L7" s="8">
        <f>IF(COUNT(AI7,AL7,AP7,BJ7,BM7,BQ7,CK7,CN7,CR7)&gt;1,LARGE((AI7,AL7,AP7,BJ7,BM7,BQ7,CK7,CN7,CR7),2),0)</f>
        <v>44.470000000000006</v>
      </c>
      <c r="M7" s="8" t="str">
        <f>IF(L7="","",IF(OR(L7=CK7,L7=CN7,L7=CR7),$BS$1,IF(OR(L7=BJ7,L7=BM7,L7=BQ7),$AR$1,IF(OR(L7=AI7,L7=AL7,L7=AP7),$Q$1,""))))</f>
        <v>2024 Elite Canada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>
        <v>8.3000000000000007</v>
      </c>
      <c r="R7" s="22">
        <v>9.35</v>
      </c>
      <c r="S7" s="22">
        <v>11.1</v>
      </c>
      <c r="T7" s="22">
        <v>16.12</v>
      </c>
      <c r="U7" s="22">
        <v>0.4</v>
      </c>
      <c r="V7" s="22">
        <v>8.6</v>
      </c>
      <c r="W7" s="22">
        <v>9.4499999999999993</v>
      </c>
      <c r="X7" s="22">
        <v>11.1</v>
      </c>
      <c r="Y7" s="22">
        <v>18.579999999999998</v>
      </c>
      <c r="Z7" s="22">
        <v>0</v>
      </c>
      <c r="AA7" s="22">
        <v>1.8</v>
      </c>
      <c r="AB7" s="22">
        <v>1.85</v>
      </c>
      <c r="AC7" s="22">
        <v>2.7</v>
      </c>
      <c r="AD7" s="22">
        <v>3.38</v>
      </c>
      <c r="AE7" s="22">
        <v>0</v>
      </c>
      <c r="AF7" s="27"/>
      <c r="AG7" s="38">
        <f>IF(S7&gt;0,S7,"")</f>
        <v>11.1</v>
      </c>
      <c r="AH7" s="38">
        <f>IF(T7&gt;0,T7,"")</f>
        <v>16.12</v>
      </c>
      <c r="AI7" s="40">
        <f>IF(SUM(Q7:T7)-U7&gt;0,SUM(Q7:T7)-U7,"")</f>
        <v>44.470000000000006</v>
      </c>
      <c r="AJ7" s="40">
        <f>IF(X7&gt;0,X7,"")</f>
        <v>11.1</v>
      </c>
      <c r="AK7" s="40">
        <f>IF(Y7&gt;0,Y7,"")</f>
        <v>18.579999999999998</v>
      </c>
      <c r="AL7" s="40">
        <f>IF(SUM(V7:Y7)-Z7&gt;0,SUM(V7:Y7)-Z7,"")</f>
        <v>47.73</v>
      </c>
      <c r="AM7" s="40">
        <f>IF(AI7="","",MAX(AI7,AL7))</f>
        <v>47.73</v>
      </c>
      <c r="AN7" s="40">
        <f>IF(AC7&gt;0,AC7,"")</f>
        <v>2.7</v>
      </c>
      <c r="AO7" s="40">
        <f>IF(AD7&gt;0,AD7,"")</f>
        <v>3.38</v>
      </c>
      <c r="AP7" s="40">
        <f>IF(SUM(AA7:AD7)-AE7&gt;0,SUM(AA7:AD7)-AE7,"")</f>
        <v>9.73</v>
      </c>
      <c r="AQ7" s="40">
        <f>IF(SUM(AM7,AP7)&gt;0,SUM(AM7,AP7),"")</f>
        <v>57.459999999999994</v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>IF(AT7&gt;0,AT7,"")</f>
        <v/>
      </c>
      <c r="BI7" s="39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IF(SUM(GL7,GR7)&gt;0,SUM(GL7,GR7),"")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IF(SUM(TN7,TT7)&gt;0,SUM(TN7,TT7),"")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IF(SUM(UV7,VB7)&gt;0,SUM(UV7,VB7),"")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IF(SUM(WD7,WJ7)&gt;0,SUM(WD7,WJ7),"")</f>
        <v/>
      </c>
      <c r="WL7" s="26">
        <f>IF($CH7="P",BS7,(BS7+AR7)/2)</f>
        <v>0</v>
      </c>
      <c r="WM7" s="26">
        <f>IF($CH7="P",BT7,(BT7+AS7)/2)</f>
        <v>0</v>
      </c>
      <c r="WN7" s="26">
        <f>IF($CH7="P",BU7,(BU7+AT7)/2)</f>
        <v>0</v>
      </c>
      <c r="WO7" s="26">
        <f>IF($CH7="P",BV7,(BV7+AU7)/2)</f>
        <v>0</v>
      </c>
      <c r="WP7" s="26">
        <f>IF($CH7="P",BW7,(BW7+AV7)/2)</f>
        <v>0</v>
      </c>
      <c r="WQ7" s="26">
        <f>IF($CH7="P",BX7,(BX7+AW7)/2)</f>
        <v>0</v>
      </c>
      <c r="WR7" s="26">
        <f>IF($CH7="P",BY7,(BY7+AX7)/2)</f>
        <v>0</v>
      </c>
      <c r="WS7" s="26">
        <f>IF($CH7="P",BZ7,(BZ7+AY7)/2)</f>
        <v>0</v>
      </c>
      <c r="WT7" s="26">
        <f>IF($CH7="P",CA7,(CA7+AZ7)/2)</f>
        <v>0</v>
      </c>
      <c r="WU7" s="26">
        <f>IF($CH7="P",CB7,(CB7+BA7)/2)</f>
        <v>0</v>
      </c>
      <c r="WV7" s="26">
        <f>IF($CH7="P",CC7,(CC7+BB7)/2)</f>
        <v>0</v>
      </c>
      <c r="WW7" s="26">
        <f>IF($CH7="P",CD7,(CD7+BC7)/2)</f>
        <v>0</v>
      </c>
      <c r="WX7" s="26">
        <f>IF($CH7="P",CE7,(CE7+BD7)/2)</f>
        <v>0</v>
      </c>
      <c r="WY7" s="26">
        <f>IF($CH7="P",CF7,(CF7+BE7)/2)</f>
        <v>0</v>
      </c>
      <c r="WZ7" s="26">
        <f>IF($CH7="P",CG7,(CG7+BF7)/2)</f>
        <v>0</v>
      </c>
      <c r="XA7" s="28" t="s">
        <v>53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t="str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/>
      </c>
      <c r="B8" s="5" t="s">
        <v>175</v>
      </c>
      <c r="C8" s="4" t="s">
        <v>5</v>
      </c>
      <c r="D8" s="4" t="s">
        <v>174</v>
      </c>
      <c r="E8" s="9">
        <f>SUM(J8,L8,N8)</f>
        <v>89.96</v>
      </c>
      <c r="F8" s="3" t="str">
        <f>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,AND(TH8&gt;=TU$21,TH8&lt;&gt;"",TJ8&gt;=TU$25,TJ8&lt;&gt;""),AND(TK8&gt;=TU$21,TK8&lt;&gt;"",TM8&gt;=TU$25,TM8&lt;&gt;""),AND(TO8&gt;=TU$21,TO8&lt;&gt;"",TQ8&gt;=TU$25,TQ8&lt;&gt;""),AND(TR8&gt;=TU$21,TR8&lt;&gt;"",TT8&gt;=TU$25,TT8&lt;&gt;""),AND(UP8&gt;=VC$21,UP8&lt;&gt;"",UR8&gt;=VC$25,UR8&lt;&gt;""),AND(US8&gt;=VC$21,US8&lt;&gt;"",UU8&gt;=VC$25,UU8&lt;&gt;""),AND(UW8&gt;=VC$21,UW8&lt;&gt;"",UY8&gt;=VC$25,UY8&lt;&gt;""),AND(UZ8&gt;=VC$21,UZ8&lt;&gt;"",VB8&gt;=VC$25,VB8&lt;&gt;""),AND(VX8&gt;=WK$21,VX8&lt;&gt;"",VZ8&gt;=WK$25,VZ8&lt;&gt;""),AND(WA8&gt;=WK$21,WA8&lt;&gt;"",WC8&gt;=WK$25,WC8&lt;&gt;""),AND(WE8&gt;=WK$21,WE8&lt;&gt;"",WG8&gt;=WK$25,WG8&lt;&gt;""),AND(WH8&gt;=WK$21,WH8&lt;&gt;"",WJ8&gt;=WK$25,WJ8&lt;&gt;"")),"P","")</f>
        <v/>
      </c>
      <c r="G8" s="3" t="str">
        <f>IF(OR(AND(AI8&gt;=AQ$25,AI8&lt;&gt;"",AF8=""),AND(AL8&gt;=AQ$25,AL8&lt;&gt;"",AF8=""),AND(AP8&gt;=AQ$25,AP8&lt;&gt;"",AF8=""),AND(BJ8&gt;=BR$25,BJ8&lt;&gt;"",BG8=""),AND(BM8&gt;=BR$25,BM8&lt;&gt;"",BG8=""),AND(BQ8&gt;=BR$25,BQ8&lt;&gt;"",BG8=""),AND(CK8&gt;=CS$25,CK8&lt;&gt;"",CH8=""),AND(CN8&gt;=CS$25,CN8&lt;&gt;"",CH8=""),AND(CR8&gt;=CS$25,CR8&lt;&gt;"",CH8=""),AND(DR8&gt;=EC$25,DR8&lt;&gt;""),AND(DU8&gt;=EC$25,DU8&lt;&gt;""),AND(DY8&gt;=EC$25,DY8&lt;&gt;""),AND(EB8&gt;=EC$25,EB8&lt;&gt;""),AND(EZ8&gt;=FK$25,EZ8&lt;&gt;""),AND(FC8&gt;=FK$25,FC8&lt;&gt;""),AND(FG8&gt;=FK$25,FG8&lt;&gt;""),AND(FJ8&gt;=FK$25,FJ8&lt;&gt;""),AND(GH8&gt;=GS$25,GH8&lt;&gt;""),AND(GK8&gt;=GS$25,GK8&lt;&gt;""),AND(GO8&gt;=GS$25,GO8&lt;&gt;""),AND(GR8&gt;=GS$25,GR8&lt;&gt;""),AND(HP8&gt;=IA$25,HP8&lt;&gt;""),AND(HS8&gt;=IA$25,HS8&lt;&gt;""),AND(HW8&gt;=IA$25,HW8&lt;&gt;""),AND(HZ8&gt;=IA$25,HZ8&lt;&gt;""),AND(IX8&gt;=JI$25,IX8&lt;&gt;""),AND(JA8&gt;=JI$25,JA8&lt;&gt;""),AND(JE8&gt;=JI$25,JE8&lt;&gt;""),AND(JH8&gt;=JI$25,JH8&lt;&gt;""),AND(KF8&gt;=KQ$25,KF8&lt;&gt;""),AND(KI8&gt;=KQ$25,KI8&lt;&gt;""),AND(KM8&gt;=KQ$25,KM8&lt;&gt;""),AND(KP8&gt;=KQ$25,KP8&lt;&gt;""),AND(LN8&gt;=LY$25,LN8&lt;&gt;""),AND(LQ8&gt;=LY$25,LQ8&lt;&gt;""),AND(LU8&gt;=LY$25,LU8&lt;&gt;""),AND(LX8&gt;=LY$25,LX8&lt;&gt;""),AND(MV8&gt;=NG$25,MV8&lt;&gt;""),AND(MY8&gt;=NG$25,MY8&lt;&gt;""),AND(NC8&gt;=NG$25,NC8&lt;&gt;""),AND(NF8&gt;=NG$25,NF8&lt;&gt;""),AND(OD8&gt;=OO$25,OD8&lt;&gt;""),AND(OG8&gt;=OO$25,OG8&lt;&gt;""),AND(OK8&gt;=OO$25,OK8&lt;&gt;""),AND(ON8&gt;=OO$25,ON8&lt;&gt;""),AND(PL8&gt;=PW$25,PL8&lt;&gt;""),AND(PO8&gt;=PW$25,PO8&lt;&gt;""),AND(PS8&gt;=PW$25,PS8&lt;&gt;""),AND(PV8&gt;=PW$25,PV8&lt;&gt;""),AND(QT8&gt;=RE$25,QT8&lt;&gt;""),AND(QW8&gt;=RE$25,QW8&lt;&gt;""),AND(RA8&gt;=RE$25,RA8&lt;&gt;""),AND(RD8&gt;=RE$25,RD8&lt;&gt;""),AND(SB8&gt;=SM$25,SB8&lt;&gt;""),AND(SE8&gt;=SM$25,SE8&lt;&gt;""),AND(SI8&gt;=SM$25,SI8&lt;&gt;""),AND(SL8&gt;=SM$25,SL8&lt;&gt;""),AND(TJ8&gt;=TU$25,TJ8&lt;&gt;""),AND(TM8&gt;=TU$25,TM8&lt;&gt;""),AND(TQ8&gt;=TU$25,TQ8&lt;&gt;""),AND(TT8&gt;=TU$25,TT8&lt;&gt;""),AND(UR8&gt;=VC$25,UR8&lt;&gt;""),AND(UU8&gt;=VC$25,UU8&lt;&gt;""),AND(UY8&gt;=VC$25,UY8&lt;&gt;""),AND(VB8&gt;=VC$25,VB8&lt;&gt;""),AND(VZ8&gt;=WK$25,VZ8&lt;&gt;""),AND(WC8&gt;=WK$25,WC8&lt;&gt;""),AND(WG8&gt;=WK$25,WG8&lt;&gt;""),AND(WJ8&gt;=WK$25,WJ8&lt;&gt;"")),"P","")</f>
        <v/>
      </c>
      <c r="H8" s="36" t="str">
        <f>IF(AND(G8="P",F8=""),"No DD",IF(OR(AND(AG8&gt;=AQ$24,AG8&lt;&gt;"",AI8&gt;=AQ$28,AI8&lt;&gt;"",AF8=""),AND(AJ8&gt;=AQ$24,AJ8&lt;&gt;"",AL8&gt;=AQ$28,AL8&lt;&gt;"",AF8=""),AND(AN8&gt;=AQ$24,AN8&lt;&gt;"",AP8&gt;=AQ$28,AP8&lt;&gt;"",AF8=""),AND(BH8&gt;=BR$24,BH8&lt;&gt;"",BJ8&gt;=BR$28,BJ8&lt;&gt;"",BG8=""),AND(BK8&gt;=BR$24,BK8&lt;&gt;"",BM8&gt;=BR$28,BM8&lt;&gt;"",BG8=""),AND(BO8&gt;=BR$24,BO8&lt;&gt;"",BQ8&gt;=BR$28,BQ8&lt;&gt;"",BG8=""),AND(CI8&gt;=CS$24,CI8&lt;&gt;"",CK8&gt;=CS$28,CK8&lt;&gt;"",CH8=""),AND(CL8&gt;=CS$24,CL8&lt;&gt;"",CN8&gt;=CS$28,CN8&lt;&gt;"",CH8=""),AND(CP8&gt;=CS$24,CP8&lt;&gt;"",CR8&gt;=CS$28,CR8&lt;&gt;"",CH8=""),AND(DP8&gt;=EC$24,DP8&lt;&gt;"",DR8&gt;=EC$28,DR8&lt;&gt;""),AND(DS8&gt;=EC$24,DS8&lt;&gt;"",DU8&gt;=EC$28,DU8&lt;&gt;""),AND(DW8&gt;=EC$24,DW8&lt;&gt;"",DY8&gt;=EC$28,DY8&lt;&gt;""),AND(DZ8&gt;=EC$24,DZ8&lt;&gt;"",EB8&gt;=EC$28,EB8&lt;&gt;""),AND(EX8&gt;=FK$24,EX8&lt;&gt;"",EZ8&gt;=FK$28,EZ8&lt;&gt;""),AND(FA8&gt;=FK$24,FA8&lt;&gt;"",FC8&gt;=FK$28,FC8&lt;&gt;""),AND(FE8&gt;=FK$24,FE8&lt;&gt;"",FG8&gt;=FK$28,FG8&lt;&gt;""),AND(FH8&gt;=FK$24,FH8&lt;&gt;"",FJ8&gt;=FK$28,FJ8&lt;&gt;""),AND(GF8&gt;=GS$24,GF8&lt;&gt;"",GH8&gt;=GS$28,GH8&lt;&gt;""),AND(GI8&gt;=GS$24,GI8&lt;&gt;"",GK8&gt;=GS$28,GK8&lt;&gt;""),AND(GM8&gt;=GS$24,GM8&lt;&gt;"",GO8&gt;=GS$28,GO8&lt;&gt;""),AND(GP8&gt;=GS$24,GP8&lt;&gt;"",GR8&gt;=GS$28,GR8&lt;&gt;""),AND(HN8&gt;=IA$24,HN8&lt;&gt;"",HP8&gt;=IA$28,HP8&lt;&gt;""),AND(HQ8&gt;=IA$24,HQ8&lt;&gt;"",HS8&gt;=IA$28,HS8&lt;&gt;""),AND(HU8&gt;=IA$24,HU8&lt;&gt;"",HW8&gt;=IA$28,HW8&lt;&gt;""),AND(HX8&gt;=IA$24,HX8&lt;&gt;"",HZ8&gt;=IA$28,HZ8&lt;&gt;""),AND(IV8&gt;=JI$24,IV8&lt;&gt;"",IX8&gt;=JI$28,IX8&lt;&gt;""),AND(IY8&gt;=JI$24,IY8&lt;&gt;"",JA8&gt;=JI$28,JA8&lt;&gt;""),AND(JC8&gt;=JI$24,JC8&lt;&gt;"",JE8&gt;=JI$28,JE8&lt;&gt;""),AND(JF8&gt;=JI$24,JF8&lt;&gt;"",JH8&gt;=JI$28,JH8&lt;&gt;""),AND(KD8&gt;=KQ$24,KD8&lt;&gt;"",KF8&gt;=KQ$28,KF8&lt;&gt;""),AND(KG8&gt;=KQ$24,KG8&lt;&gt;"",KI8&gt;=KQ$28,KI8&lt;&gt;""),AND(KK8&gt;=KQ$24,KK8&lt;&gt;"",KM8&gt;=KQ$28,KM8&lt;&gt;""),AND(KN8&gt;=KQ$24,KN8&lt;&gt;"",KP8&gt;=KQ$28,KP8&lt;&gt;""),AND(LL8&gt;=LY$24,LL8&lt;&gt;"",LN8&gt;=LY$28,LN8&lt;&gt;""),AND(LO8&gt;=LY$24,LO8&lt;&gt;"",LQ8&gt;=LY$28,LQ8&lt;&gt;""),AND(LS8&gt;=LY$24,LS8&lt;&gt;"",LU8&gt;=LY$28,LU8&lt;&gt;""),AND(LV8&gt;=LY$24,LV8&lt;&gt;"",LX8&gt;=LY$28,LX8&lt;&gt;""),AND(MT8&gt;=NG$24,MT8&lt;&gt;"",MV8&gt;=NG$28,MV8&lt;&gt;""),AND(MW8&gt;=NG$24,MW8&lt;&gt;"",MY8&gt;=NG$28,MY8&lt;&gt;""),AND(NA8&gt;=NG$24,NA8&lt;&gt;"",NC8&gt;=NG$28,NC8&lt;&gt;""),AND(ND8&gt;=NG$24,ND8&lt;&gt;"",NF8&gt;=NG$28,NF8&lt;&gt;""),AND(OB8&gt;=OO$24,OB8&lt;&gt;"",OD8&gt;=OO$28,OD8&lt;&gt;""),AND(OE8&gt;=OO$24,OE8&lt;&gt;"",OG8&gt;=OO$28,OG8&lt;&gt;""),AND(OI8&gt;=OO$24,OI8&lt;&gt;"",OK8&gt;=OO$28,OK8&lt;&gt;""),AND(OL8&gt;=OO$24,OL8&lt;&gt;"",ON8&gt;=OO$28,ON8&lt;&gt;""),AND(PJ8&gt;=PW$24,PJ8&lt;&gt;"",PL8&gt;=PW$28,PL8&lt;&gt;""),AND(PM8&gt;=PW$24,PM8&lt;&gt;"",PO8&gt;=PW$28,PO8&lt;&gt;""),AND(PQ8&gt;=PW$24,PQ8&lt;&gt;"",PS8&gt;=PW$28,PS8&lt;&gt;""),AND(PT8&gt;=PW$24,PT8&lt;&gt;"",PV8&gt;=PW$28,PV8&lt;&gt;""),AND(QR8&gt;=RE$24,QR8&lt;&gt;"",QT8&gt;=RE$28,QT8&lt;&gt;""),AND(QU8&gt;=RE$24,QU8&lt;&gt;"",QW8&gt;=RE$28,QW8&lt;&gt;""),AND(QY8&gt;=RE$24,QY8&lt;&gt;"",RA8&gt;=RE$28,RA8&lt;&gt;""),AND(RB8&gt;=RE$24,RB8&lt;&gt;"",RD8&gt;=RE$28,RD8&lt;&gt;""),AND(RZ8&gt;=SM$24,RZ8&lt;&gt;"",SB8&gt;=SM$28,SB8&lt;&gt;""),AND(SC8&gt;=SM$24,SC8&lt;&gt;"",SE8&gt;=SM$28,SE8&lt;&gt;""),AND(SG8&gt;=SM$24,SG8&lt;&gt;"",SI8&gt;=SM$28,SI8&lt;&gt;""),AND(SJ8&gt;=SM$24,SJ8&lt;&gt;"",SL8&gt;=SM$28,SL8&lt;&gt;""),AND(TH8&gt;=TU$24,TH8&lt;&gt;"",TJ8&gt;=TU$28,TJ8&lt;&gt;""),AND(TK8&gt;=TU$24,TK8&lt;&gt;"",TM8&gt;=TU$28,TM8&lt;&gt;""),AND(TO8&gt;=TU$24,TO8&lt;&gt;"",TQ8&gt;=TU$28,TQ8&lt;&gt;""),AND(TR8&gt;=TU$24,TR8&lt;&gt;"",TT8&gt;=TU$28,TT8&lt;&gt;""),AND(UP8&gt;=VC$24,UP8&lt;&gt;"",UR8&gt;=VC$28,UR8&lt;&gt;""),AND(US8&gt;=VC$24,US8&lt;&gt;"",UU8&gt;=VC$28,UU8&lt;&gt;""),AND(UW8&gt;=VC$24,UW8&lt;&gt;"",UY8&gt;=VC$28,UY8&lt;&gt;""),AND(UZ8&gt;=VC$24,UZ8&lt;&gt;"",VB8&gt;=VC$28,VB8&lt;&gt;""),AND(VX8&gt;=WK$24,VX8&lt;&gt;"",VZ8&gt;=WK$28,VZ8&lt;&gt;""),AND(WA8&gt;=WK$24,WA8&lt;&gt;"",WC8&gt;=WK$28,WC8&lt;&gt;""),AND(WE8&gt;=WK$24,WE8&lt;&gt;"",WG8&gt;=WK$28,WG8&lt;&gt;""),AND(WH8&gt;=WK$24,WH8&lt;&gt;"",WJ8&gt;=WK$28,WJ8&lt;&gt;"")),"Merit",IF(OR(AND(AG8&gt;=AQ$23,AG8&lt;&gt;"",AI8&gt;=AQ$27,AI8&lt;&gt;"",AF8=""),AND(AJ8&gt;=AQ$23,AJ8&lt;&gt;"",AL8&gt;=AQ$27,AL8&lt;&gt;"",AF8=""),AND(AN8&gt;=AQ$23,AN8&lt;&gt;"",AP8&gt;=AQ$27,AP8&lt;&gt;"",AF8=""),AND(BH8&gt;=BR$23,BH8&lt;&gt;"",BJ8&gt;=BR$27,BJ8&lt;&gt;"",BG8=""),AND(BK8&gt;=BR$23,BK8&lt;&gt;"",BM8&gt;=BR$27,BM8&lt;&gt;"",BG8=""),AND(BO8&gt;=BR$23,BO8&lt;&gt;"",BQ8&gt;=BR$27,BQ8&lt;&gt;"",BG8=""),AND(CI8&gt;=CS$23,CI8&lt;&gt;"",CK8&gt;=CS$27,CK8&lt;&gt;"",CH8=""),AND(CL8&gt;=CS$23,CL8&lt;&gt;"",CN8&gt;=CS$27,CN8&lt;&gt;"",CH8=""),AND(CP8&gt;=CS$23,CP8&lt;&gt;"",CR8&gt;=CS$27,CR8&lt;&gt;"",CH8=""),AND(DP8&gt;=EC$23,DP8&lt;&gt;"",DR8&gt;=EC$27,DR8&lt;&gt;""),AND(DS8&gt;=EC$23,DS8&lt;&gt;"",DU8&gt;=EC$27,DU8&lt;&gt;""),AND(DW8&gt;=EC$23,DW8&lt;&gt;"",DY8&gt;=EC$27,DY8&lt;&gt;""),AND(DZ8&gt;=EC$23,DZ8&lt;&gt;"",EB8&gt;=EC$27,EB8&lt;&gt;""),AND(EX8&gt;=FK$23,EX8&lt;&gt;"",EZ8&gt;=FK$27,EZ8&lt;&gt;""),AND(FA8&gt;=FK$23,FA8&lt;&gt;"",FC8&gt;=FK$27,FC8&lt;&gt;""),AND(FE8&gt;=FK$23,FE8&lt;&gt;"",FG8&gt;=FK$27,FG8&lt;&gt;""),AND(FH8&gt;=FK$23,FH8&lt;&gt;"",FJ8&gt;=FK$27,FJ8&lt;&gt;""),AND(GF8&gt;=GS$23,GF8&lt;&gt;"",GH8&gt;=GS$27,GH8&lt;&gt;""),AND(GI8&gt;=GS$23,GI8&lt;&gt;"",GK8&gt;=GS$27,GK8&lt;&gt;""),AND(GM8&gt;=GS$23,GM8&lt;&gt;"",GO8&gt;=GS$27,GO8&lt;&gt;""),AND(GP8&gt;=GS$23,GP8&lt;&gt;"",GR8&gt;=GS$27,GR8&lt;&gt;""),AND(HN8&gt;=IA$23,HN8&lt;&gt;"",HP8&gt;=IA$27,HP8&lt;&gt;""),AND(HQ8&gt;=IA$23,HQ8&lt;&gt;"",HS8&gt;=IA$27,HS8&lt;&gt;""),AND(HU8&gt;=IA$23,HU8&lt;&gt;"",HW8&gt;=IA$27,HW8&lt;&gt;""),AND(HX8&gt;=IA$23,HX8&lt;&gt;"",HZ8&gt;=IA$27,HZ8&lt;&gt;""),AND(IV8&gt;=JI$23,IV8&lt;&gt;"",IX8&gt;=JI$27,IX8&lt;&gt;""),AND(IY8&gt;=JI$23,IY8&lt;&gt;"",JA8&gt;=JI$27,JA8&lt;&gt;""),AND(JC8&gt;=JI$23,JC8&lt;&gt;"",JE8&gt;=JI$27,JE8&lt;&gt;""),AND(JF8&gt;=JI$23,JF8&lt;&gt;"",JH8&gt;=JI$27,JH8&lt;&gt;""),AND(KD8&gt;=KQ$23,KD8&lt;&gt;"",KF8&gt;=KQ$27,KF8&lt;&gt;""),AND(KG8&gt;=KQ$23,KG8&lt;&gt;"",KI8&gt;=KQ$27,KI8&lt;&gt;""),AND(KK8&gt;=KQ$23,KK8&lt;&gt;"",KM8&gt;=KQ$27,KM8&lt;&gt;""),AND(KN8&gt;=KQ$23,KN8&lt;&gt;"",KP8&gt;=KQ$27,KP8&lt;&gt;""),AND(LL8&gt;=LY$23,LL8&lt;&gt;"",LN8&gt;=LY$27,LN8&lt;&gt;""),AND(LO8&gt;=LY$23,LO8&lt;&gt;"",LQ8&gt;=LY$27,LQ8&lt;&gt;""),AND(LS8&gt;=LY$23,LS8&lt;&gt;"",LU8&gt;=LY$27,LU8&lt;&gt;""),AND(LV8&gt;=LY$23,LV8&lt;&gt;"",LX8&gt;=LY$27,LX8&lt;&gt;""),AND(MT8&gt;=NG$23,MT8&lt;&gt;"",MV8&gt;=NG$27,MV8&lt;&gt;""),AND(MW8&gt;=NG$23,MW8&lt;&gt;"",MY8&gt;=NG$27,MY8&lt;&gt;""),AND(NA8&gt;=NG$23,NA8&lt;&gt;"",NC8&gt;=NG$27,NC8&lt;&gt;""),AND(ND8&gt;=NG$23,ND8&lt;&gt;"",NF8&gt;=NG$27,NF8&lt;&gt;""),AND(OB8&gt;=OO$23,OB8&lt;&gt;"",OD8&gt;=OO$27,OD8&lt;&gt;""),AND(OE8&gt;=OO$23,OE8&lt;&gt;"",OG8&gt;=OO$27,OG8&lt;&gt;""),AND(OI8&gt;=OO$23,OI8&lt;&gt;"",OK8&gt;=OO$27,OK8&lt;&gt;""),AND(OL8&gt;=OO$23,OL8&lt;&gt;"",ON8&gt;=OO$27,ON8&lt;&gt;""),AND(PJ8&gt;=PW$23,PJ8&lt;&gt;"",PL8&gt;=PW$27,PL8&lt;&gt;""),AND(PM8&gt;=PW$23,PM8&lt;&gt;"",PO8&gt;=PW$27,PO8&lt;&gt;""),AND(PQ8&gt;=PW$23,PQ8&lt;&gt;"",PS8&gt;=PW$27,PS8&lt;&gt;""),AND(PT8&gt;=PW$23,PT8&lt;&gt;"",PV8&gt;=PW$27,PV8&lt;&gt;""),AND(QR8&gt;=RE$23,QR8&lt;&gt;"",QT8&gt;=RE$27,QT8&lt;&gt;""),AND(QU8&gt;=RE$23,QU8&lt;&gt;"",QW8&gt;=RE$27,QW8&lt;&gt;""),AND(QY8&gt;=RE$23,QY8&lt;&gt;"",RA8&gt;=RE$27,RA8&lt;&gt;""),AND(RB8&gt;=RE$23,RB8&lt;&gt;"",RD8&gt;=RE$27,RD8&lt;&gt;""),AND(RZ8&gt;=SM$23,RZ8&lt;&gt;"",SB8&gt;=SM$27,SB8&lt;&gt;""),AND(SC8&gt;=SM$23,SC8&lt;&gt;"",SE8&gt;=SM$27,SE8&lt;&gt;""),AND(SG8&gt;=SM$23,SG8&lt;&gt;"",SI8&gt;=SM$27,SI8&lt;&gt;""),AND(SJ8&gt;=SM$23,SJ8&lt;&gt;"",SL8&gt;=SM$27,SL8&lt;&gt;""),AND(TH8&gt;=TU$23,TH8&lt;&gt;"",TJ8&gt;=TU$27,TJ8&lt;&gt;""),AND(TK8&gt;=TU$23,TK8&lt;&gt;"",TM8&gt;=TU$27,TM8&lt;&gt;""),AND(TO8&gt;=TU$23,TO8&lt;&gt;"",TQ8&gt;=TU$27,TQ8&lt;&gt;""),AND(TR8&gt;=TU$23,TR8&lt;&gt;"",TT8&gt;=TU$27,TT8&lt;&gt;""),AND(UP8&gt;=VC$23,UP8&lt;&gt;"",UR8&gt;=VC$27,UR8&lt;&gt;""),AND(US8&gt;=VC$23,US8&lt;&gt;"",UU8&gt;=VC$27,UU8&lt;&gt;""),AND(UW8&gt;=VC$23,UW8&lt;&gt;"",UY8&gt;=VC$27,UY8&lt;&gt;""),AND(UZ8&gt;=VC$23,UZ8&lt;&gt;"",VB8&gt;=VC$27,VB8&lt;&gt;""),AND(VX8&gt;=WK$23,VX8&lt;&gt;"",VZ8&gt;=WK$27,VZ8&lt;&gt;""),AND(WA8&gt;=WK$23,WA8&lt;&gt;"",WC8&gt;=WK$27,WC8&lt;&gt;""),AND(WE8&gt;=WK$23,WE8&lt;&gt;"",WG8&gt;=WK$27,WG8&lt;&gt;""),AND(WH8&gt;=WK$23,WH8&lt;&gt;"",WJ8&gt;=WK$27,WJ8&lt;&gt;"")),"Excellence",IF(I8="P","Worlds Team",IF(F8="P","National Team","")))))</f>
        <v/>
      </c>
      <c r="I8" s="3" t="str">
        <f>IF(OR(AND(AG8&gt;=AQ$22,AG8&lt;&gt;"",AI8&gt;=AQ$26,AI8&lt;&gt;"",AF8=""),AND(AJ8&gt;=AQ$22,AJ8&lt;&gt;"",AL8&gt;=AQ$26,AL8&lt;&gt;"",AF8=""),AND(AN8&gt;=AQ$22,AN8&lt;&gt;"",AP8&gt;=AQ$26,AP8&lt;&gt;"",AF8=""),AND(BH8&gt;=BR$22,BH8&lt;&gt;"",BJ8&gt;=BR$26,BJ8&lt;&gt;"",BG8=""),AND(BK8&gt;=BR$22,BK8&lt;&gt;"",BM8&gt;=BR$26,BM8&lt;&gt;"",BG8=""),AND(BO8&gt;=BR$22,BO8&lt;&gt;"",BQ8&gt;=BR$26,BQ8&lt;&gt;"",BG8=""),AND(CI8&gt;=CS$22,CI8&lt;&gt;"",CK8&gt;=CS$26,CK8&lt;&gt;"",CH8=""),AND(CL8&gt;=CS$22,CL8&lt;&gt;"",CN8&gt;=CS$26,CN8&lt;&gt;"",CH8=""),AND(CP8&gt;=CS$22,CP8&lt;&gt;"",CR8&gt;=CS$26,CR8&lt;&gt;"",CH8=""),AND(DP8&gt;=EC$22,DP8&lt;&gt;"",DR8&gt;=EC$26,DR8&lt;&gt;""),AND(DS8&gt;=EC$22,DS8&lt;&gt;"",DU8&gt;=EC$26,DU8&lt;&gt;""),AND(DW8&gt;=EC$22,DW8&lt;&gt;"",DY8&gt;=EC$26,DY8&lt;&gt;""),AND(DZ8&gt;=EC$22,DZ8&lt;&gt;"",EB8&gt;=EC$26,EB8&lt;&gt;""),AND(EX8&gt;=FK$22,EX8&lt;&gt;"",EZ8&gt;=FK$26,EZ8&lt;&gt;""),AND(FA8&gt;=FK$22,FA8&lt;&gt;"",FC8&gt;=FK$26,FC8&lt;&gt;""),AND(FE8&gt;=FK$22,FE8&lt;&gt;"",FG8&gt;=FK$26,FG8&lt;&gt;""),AND(FH8&gt;=FK$22,FH8&lt;&gt;"",FJ8&gt;=FK$26,FJ8&lt;&gt;""),AND(GF8&gt;=GS$22,GF8&lt;&gt;"",GH8&gt;=GS$26,GH8&lt;&gt;""),AND(GI8&gt;=GS$22,GI8&lt;&gt;"",GK8&gt;=GS$26,GK8&lt;&gt;""),AND(GM8&gt;=GS$22,GM8&lt;&gt;"",GO8&gt;=GS$26,GO8&lt;&gt;""),AND(GP8&gt;=GS$22,GP8&lt;&gt;"",GR8&gt;=GS$26,GR8&lt;&gt;""),AND(HN8&gt;=IA$22,HN8&lt;&gt;"",HP8&gt;=IA$26,HP8&lt;&gt;""),AND(HQ8&gt;=IA$22,HQ8&lt;&gt;"",HS8&gt;=IA$26,HS8&lt;&gt;""),AND(HU8&gt;=IA$22,HU8&lt;&gt;"",HW8&gt;=IA$26,HW8&lt;&gt;""),AND(HX8&gt;=IA$22,HX8&lt;&gt;"",HZ8&gt;=IA$26,HZ8&lt;&gt;""),AND(IV8&gt;=JI$22,IV8&lt;&gt;"",IX8&gt;=JI$26,IX8&lt;&gt;""),AND(IY8&gt;=JI$22,IY8&lt;&gt;"",JA8&gt;=JI$26,JA8&lt;&gt;""),AND(JC8&gt;=JI$22,JC8&lt;&gt;"",JE8&gt;=JI$26,JE8&lt;&gt;""),AND(JF8&gt;=JI$22,JF8&lt;&gt;"",JH8&gt;=JI$26,JH8&lt;&gt;""),AND(KD8&gt;=KQ$22,KD8&lt;&gt;"",KF8&gt;=KQ$26,KF8&lt;&gt;""),AND(KG8&gt;=KQ$22,KG8&lt;&gt;"",KI8&gt;=KQ$26,KI8&lt;&gt;""),AND(KK8&gt;=KQ$22,KK8&lt;&gt;"",KM8&gt;=KQ$26,KM8&lt;&gt;""),AND(KN8&gt;=KQ$22,KN8&lt;&gt;"",KP8&gt;=KQ$26,KP8&lt;&gt;""),AND(LL8&gt;=LY$22,LL8&lt;&gt;"",LN8&gt;=LY$26,LN8&lt;&gt;""),AND(LO8&gt;=LY$22,LO8&lt;&gt;"",LQ8&gt;=LY$26,LQ8&lt;&gt;""),AND(LS8&gt;=LY$22,LS8&lt;&gt;"",LU8&gt;=LY$26,LU8&lt;&gt;""),AND(LV8&gt;=LY$22,LV8&lt;&gt;"",LX8&gt;=LY$26,LX8&lt;&gt;""),AND(MT8&gt;=NG$22,MT8&lt;&gt;"",MV8&gt;=NG$26,MV8&lt;&gt;""),AND(MW8&gt;=NG$22,MW8&lt;&gt;"",MY8&gt;=NG$26,MY8&lt;&gt;""),AND(NA8&gt;=NG$22,NA8&lt;&gt;"",NC8&gt;=NG$26,NC8&lt;&gt;""),AND(ND8&gt;=NG$22,ND8&lt;&gt;"",NF8&gt;=NG$26,NF8&lt;&gt;""),AND(OB8&gt;=OO$22,OB8&lt;&gt;"",OD8&gt;=OO$26,OD8&lt;&gt;""),AND(OE8&gt;=OO$22,OE8&lt;&gt;"",OG8&gt;=OO$26,OG8&lt;&gt;""),AND(OI8&gt;=OO$22,OI8&lt;&gt;"",OK8&gt;=OO$26,OK8&lt;&gt;""),AND(OL8&gt;=OO$22,OL8&lt;&gt;"",ON8&gt;=OO$26,ON8&lt;&gt;""),AND(PJ8&gt;=PW$22,PJ8&lt;&gt;"",PL8&gt;=PW$26,PL8&lt;&gt;""),AND(PM8&gt;=PW$22,PM8&lt;&gt;"",PO8&gt;=PW$26,PO8&lt;&gt;""),AND(PQ8&gt;=PW$22,PQ8&lt;&gt;"",PS8&gt;=PW$26,PS8&lt;&gt;""),AND(PT8&gt;=PW$22,PT8&lt;&gt;"",PV8&gt;=PW$26,PV8&lt;&gt;""),AND(QR8&gt;=RE$22,QR8&lt;&gt;"",QT8&gt;=RE$26,QT8&lt;&gt;""),AND(QU8&gt;=RE$22,QU8&lt;&gt;"",QW8&gt;=RE$26,QW8&lt;&gt;""),AND(QY8&gt;=RE$22,QY8&lt;&gt;"",RA8&gt;=RE$26,RA8&lt;&gt;""),AND(RB8&gt;=RE$22,RB8&lt;&gt;"",RD8&gt;=RE$26,RD8&lt;&gt;""),AND(RZ8&gt;=SM$22,RZ8&lt;&gt;"",SB8&gt;=SM$26,SB8&lt;&gt;""),AND(SC8&gt;=SM$22,SC8&lt;&gt;"",SE8&gt;=SM$26,SE8&lt;&gt;""),AND(SG8&gt;=SM$22,SG8&lt;&gt;"",SI8&gt;=SM$26,SI8&lt;&gt;""),AND(SJ8&gt;=SM$22,SJ8&lt;&gt;"",SL8&gt;=SM$26,SL8&lt;&gt;""),AND(TH8&gt;=TU$22,TH8&lt;&gt;"",TJ8&gt;=TU$26,TJ8&lt;&gt;""),AND(TK8&gt;=TU$22,TK8&lt;&gt;"",TM8&gt;=TU$26,TM8&lt;&gt;""),AND(TO8&gt;=TU$22,TO8&lt;&gt;"",TQ8&gt;=TU$26,TQ8&lt;&gt;""),AND(TR8&gt;=TU$22,TR8&lt;&gt;"",TT8&gt;=TU$26,TT8&lt;&gt;""),AND(UP8&gt;=VC$22,UP8&lt;&gt;"",UR8&gt;=VC$26,UR8&lt;&gt;""),AND(US8&gt;=VC$22,US8&lt;&gt;"",UU8&gt;=VC$26,UU8&lt;&gt;""),AND(UW8&gt;=VC$22,UW8&lt;&gt;"",UY8&gt;=VC$26,UY8&lt;&gt;""),AND(UZ8&gt;=VC$22,UZ8&lt;&gt;"",VB8&gt;=VC$26,VB8&lt;&gt;""),AND(VX8&gt;=WK$22,VX8&lt;&gt;"",VZ8&gt;=WK$26,VZ8&lt;&gt;""),AND(WA8&gt;=WK$22,WA8&lt;&gt;"",WC8&gt;=WK$26,WC8&lt;&gt;""),AND(WE8&gt;=WK$22,WE8&lt;&gt;"",WG8&gt;=WK$26,WG8&lt;&gt;""),AND(WH8&gt;=WK$22,WH8&lt;&gt;"",WJ8&gt;=WK$26,WJ8&lt;&gt;"")),"P","")</f>
        <v/>
      </c>
      <c r="J8" s="8">
        <f>IF(COUNT(AI8,AL8,AP8,BJ8,BM8,BQ8,CK8,CN8,CR8)&gt;0,LARGE((AI8,AL8,AP8,BJ8,BM8,BQ8,CK8,CN8,CR8),1),0)</f>
        <v>45.8</v>
      </c>
      <c r="K8" s="8" t="str">
        <f>IF(J8="","",IF(OR(J8=CK8,J8=CN8,J8=CR8),$BS$1,IF(OR(J8=BJ8,J8=BM8,J8=BQ8),$AR$1,IF(OR(J8=AI8,J8=AL8,J8=AP8),$Q$1,""))))</f>
        <v>2024 Nationals</v>
      </c>
      <c r="L8" s="8">
        <f>IF(COUNT(AI8,AL8,AP8,BJ8,BM8,BQ8,CK8,CN8,CR8)&gt;1,LARGE((AI8,AL8,AP8,BJ8,BM8,BQ8,CK8,CN8,CR8),2),0)</f>
        <v>44.16</v>
      </c>
      <c r="M8" s="8" t="str">
        <f>IF(L8="","",IF(OR(L8=CK8,L8=CN8,L8=CR8),$BS$1,IF(OR(L8=BJ8,L8=BM8,L8=BQ8),$AR$1,IF(OR(L8=AI8,L8=AL8,L8=AP8),$Q$1,""))))</f>
        <v>2024 Nationals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/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>
        <v>2.35</v>
      </c>
      <c r="AS8" s="26">
        <v>2.95</v>
      </c>
      <c r="AT8" s="26">
        <v>3.8</v>
      </c>
      <c r="AU8" s="26">
        <v>4.92</v>
      </c>
      <c r="AV8" s="26">
        <v>0</v>
      </c>
      <c r="AW8" s="26">
        <v>6.85</v>
      </c>
      <c r="AX8" s="26">
        <v>9.4499999999999993</v>
      </c>
      <c r="AY8" s="26">
        <v>11.1</v>
      </c>
      <c r="AZ8" s="26">
        <v>16.760000000000002</v>
      </c>
      <c r="BA8" s="26">
        <v>0</v>
      </c>
      <c r="BB8" s="26">
        <v>6.75</v>
      </c>
      <c r="BC8" s="26">
        <v>9.15</v>
      </c>
      <c r="BD8" s="26">
        <v>12.2</v>
      </c>
      <c r="BE8" s="26">
        <v>17.7</v>
      </c>
      <c r="BF8" s="26">
        <v>0</v>
      </c>
      <c r="BG8" s="28"/>
      <c r="BH8" s="39">
        <f>IF(AT8&gt;0,AT8,"")</f>
        <v>3.8</v>
      </c>
      <c r="BI8" s="39">
        <f>IF(AU8&gt;0,AU8,"")</f>
        <v>4.92</v>
      </c>
      <c r="BJ8" s="11">
        <f>IF(SUM(AR8:AU8)-AV8&gt;0,SUM(AR8:AU8)-AV8,"")</f>
        <v>14.020000000000001</v>
      </c>
      <c r="BK8" s="11">
        <f>IF(AY8&gt;0,AY8,"")</f>
        <v>11.1</v>
      </c>
      <c r="BL8" s="11">
        <f>IF(AZ8&gt;0,AZ8,"")</f>
        <v>16.760000000000002</v>
      </c>
      <c r="BM8" s="11">
        <f>IF(SUM(AW8:AZ8)-BA8&gt;0,SUM(AW8:AZ8)-BA8,"")</f>
        <v>44.16</v>
      </c>
      <c r="BN8" s="11">
        <f>IF(BJ8="","",MAX(BJ8,BM8))</f>
        <v>44.16</v>
      </c>
      <c r="BO8" s="11">
        <f>IF(BD8&gt;0,BD8,"")</f>
        <v>12.2</v>
      </c>
      <c r="BP8" s="11">
        <f>IF(BE8&gt;0,BE8,"")</f>
        <v>17.7</v>
      </c>
      <c r="BQ8" s="11">
        <f>IF(SUM(BB8:BE8)-BF8&gt;0,SUM(BB8:BE8)-BF8,"")</f>
        <v>45.8</v>
      </c>
      <c r="BR8" s="11">
        <f>IF(SUM(BN8,BQ8)&gt;0,SUM(BN8,BQ8),"")</f>
        <v>89.96</v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 t="str">
        <f>IF(MAX(DV8,FD8,GL8,HT8,JB8,KJ8,LR8,MZ8,OH8,PP8,QX8,SF8,TN8,UV8,WD8)-IF(L8="",0,L8)&gt;0.001,MAX(DV8,FD8,GL8,HT8,JB8,KJ8,LR8,MZ8,OH8,PP8,QX8,SF8,TN8,UV8,WD8)-IF(L8="",0,L8),"")</f>
        <v/>
      </c>
      <c r="CU8" s="51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IF(SUM(TN8,TT8)&gt;0,SUM(TN8,TT8),"")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IF(SUM(UV8,VB8)&gt;0,SUM(UV8,VB8),"")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IF(SUM(WD8,WJ8)&gt;0,SUM(WD8,WJ8),"")</f>
        <v/>
      </c>
      <c r="WL8" s="26">
        <f>IF($CH8="P",BS8,(BS8+AR8)/2)</f>
        <v>1.175</v>
      </c>
      <c r="WM8" s="26">
        <f>IF($CH8="P",BT8,(BT8+AS8)/2)</f>
        <v>1.4750000000000001</v>
      </c>
      <c r="WN8" s="26">
        <f>IF($CH8="P",BU8,(BU8+AT8)/2)</f>
        <v>1.9</v>
      </c>
      <c r="WO8" s="26">
        <f>IF($CH8="P",BV8,(BV8+AU8)/2)</f>
        <v>2.46</v>
      </c>
      <c r="WP8" s="26">
        <f>IF($CH8="P",BW8,(BW8+AV8)/2)</f>
        <v>0</v>
      </c>
      <c r="WQ8" s="26">
        <f>IF($CH8="P",BX8,(BX8+AW8)/2)</f>
        <v>3.4249999999999998</v>
      </c>
      <c r="WR8" s="26">
        <f>IF($CH8="P",BY8,(BY8+AX8)/2)</f>
        <v>4.7249999999999996</v>
      </c>
      <c r="WS8" s="26">
        <f>IF($CH8="P",BZ8,(BZ8+AY8)/2)</f>
        <v>5.55</v>
      </c>
      <c r="WT8" s="26">
        <f>IF($CH8="P",CA8,(CA8+AZ8)/2)</f>
        <v>8.3800000000000008</v>
      </c>
      <c r="WU8" s="26">
        <f>IF($CH8="P",CB8,(CB8+BA8)/2)</f>
        <v>0</v>
      </c>
      <c r="WV8" s="26">
        <f>IF($CH8="P",CC8,(CC8+BB8)/2)</f>
        <v>3.375</v>
      </c>
      <c r="WW8" s="26">
        <f>IF($CH8="P",CD8,(CD8+BC8)/2)</f>
        <v>4.5750000000000002</v>
      </c>
      <c r="WX8" s="26">
        <f>IF($CH8="P",CE8,(CE8+BD8)/2)</f>
        <v>6.1</v>
      </c>
      <c r="WY8" s="26">
        <f>IF($CH8="P",CF8,(CF8+BE8)/2)</f>
        <v>8.85</v>
      </c>
      <c r="WZ8" s="26">
        <f>IF($CH8="P",CG8,(CG8+BF8)/2)</f>
        <v>0</v>
      </c>
      <c r="XA8" s="28" t="s">
        <v>53</v>
      </c>
      <c r="XB8" s="11">
        <f>IF(WN8&gt;0,WN8,"")</f>
        <v>1.9</v>
      </c>
      <c r="XC8" s="11">
        <f>IF(WO8&gt;0,WO8,"")</f>
        <v>2.46</v>
      </c>
      <c r="XD8" s="11">
        <f>IF(SUM(WL8:WO8)-WP8&gt;0,SUM(WL8:WO8)-WP8,"")</f>
        <v>7.0100000000000007</v>
      </c>
      <c r="XE8" s="11">
        <f>IF(WS8&gt;0,WS8,"")</f>
        <v>5.55</v>
      </c>
      <c r="XF8" s="11">
        <f>IF(WT8&gt;0,WT8,"")</f>
        <v>8.3800000000000008</v>
      </c>
      <c r="XG8" s="11">
        <f>IF(SUM(WQ8:WT8)-WU8&gt;0,SUM(WQ8:WT8)-WU8,"")</f>
        <v>22.08</v>
      </c>
      <c r="XH8" s="11">
        <f>IF(MAX(XD8,XG8)&gt;0,MAX(XD8,XG8),"")</f>
        <v>22.08</v>
      </c>
      <c r="XI8" s="11">
        <f>IF(WX8&gt;0,WX8,"")</f>
        <v>6.1</v>
      </c>
      <c r="XJ8" s="11">
        <f>IF(WY8&gt;0,WY8,"")</f>
        <v>8.85</v>
      </c>
      <c r="XK8" s="11">
        <f>IF(SUM(WV8:WY8)-WZ8&gt;0,SUM(WV8:WY8)-WZ8,"")</f>
        <v>22.9</v>
      </c>
      <c r="XL8" s="11">
        <f>IF(SUM(XH8,XK8)&gt;0,SUM(XH8,XK8),"")</f>
        <v>44.98</v>
      </c>
    </row>
    <row r="9" spans="1:636" x14ac:dyDescent="0.2">
      <c r="A9" s="4" t="str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/>
      </c>
      <c r="B9" s="5" t="s">
        <v>233</v>
      </c>
      <c r="C9" s="4" t="s">
        <v>234</v>
      </c>
      <c r="D9" s="4" t="s">
        <v>235</v>
      </c>
      <c r="E9" s="9">
        <f>SUM(J9,L9,N9)</f>
        <v>85.31</v>
      </c>
      <c r="F9" s="3" t="str">
        <f>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,AND(TH9&gt;=TU$21,TH9&lt;&gt;"",TJ9&gt;=TU$25,TJ9&lt;&gt;""),AND(TK9&gt;=TU$21,TK9&lt;&gt;"",TM9&gt;=TU$25,TM9&lt;&gt;""),AND(TO9&gt;=TU$21,TO9&lt;&gt;"",TQ9&gt;=TU$25,TQ9&lt;&gt;""),AND(TR9&gt;=TU$21,TR9&lt;&gt;"",TT9&gt;=TU$25,TT9&lt;&gt;""),AND(UP9&gt;=VC$21,UP9&lt;&gt;"",UR9&gt;=VC$25,UR9&lt;&gt;""),AND(US9&gt;=VC$21,US9&lt;&gt;"",UU9&gt;=VC$25,UU9&lt;&gt;""),AND(UW9&gt;=VC$21,UW9&lt;&gt;"",UY9&gt;=VC$25,UY9&lt;&gt;""),AND(UZ9&gt;=VC$21,UZ9&lt;&gt;"",VB9&gt;=VC$25,VB9&lt;&gt;""),AND(VX9&gt;=WK$21,VX9&lt;&gt;"",VZ9&gt;=WK$25,VZ9&lt;&gt;""),AND(WA9&gt;=WK$21,WA9&lt;&gt;"",WC9&gt;=WK$25,WC9&lt;&gt;""),AND(WE9&gt;=WK$21,WE9&lt;&gt;"",WG9&gt;=WK$25,WG9&lt;&gt;""),AND(WH9&gt;=WK$21,WH9&lt;&gt;"",WJ9&gt;=WK$25,WJ9&lt;&gt;"")),"P","")</f>
        <v/>
      </c>
      <c r="G9" s="3" t="str">
        <f>IF(OR(AND(AI9&gt;=AQ$25,AI9&lt;&gt;"",AF9=""),AND(AL9&gt;=AQ$25,AL9&lt;&gt;"",AF9=""),AND(AP9&gt;=AQ$25,AP9&lt;&gt;"",AF9=""),AND(BJ9&gt;=BR$25,BJ9&lt;&gt;"",BG9=""),AND(BM9&gt;=BR$25,BM9&lt;&gt;"",BG9=""),AND(BQ9&gt;=BR$25,BQ9&lt;&gt;"",BG9=""),AND(CK9&gt;=CS$25,CK9&lt;&gt;"",CH9=""),AND(CN9&gt;=CS$25,CN9&lt;&gt;"",CH9=""),AND(CR9&gt;=CS$25,CR9&lt;&gt;"",CH9=""),AND(DR9&gt;=EC$25,DR9&lt;&gt;""),AND(DU9&gt;=EC$25,DU9&lt;&gt;""),AND(DY9&gt;=EC$25,DY9&lt;&gt;""),AND(EB9&gt;=EC$25,EB9&lt;&gt;""),AND(EZ9&gt;=FK$25,EZ9&lt;&gt;""),AND(FC9&gt;=FK$25,FC9&lt;&gt;""),AND(FG9&gt;=FK$25,FG9&lt;&gt;""),AND(FJ9&gt;=FK$25,FJ9&lt;&gt;""),AND(GH9&gt;=GS$25,GH9&lt;&gt;""),AND(GK9&gt;=GS$25,GK9&lt;&gt;""),AND(GO9&gt;=GS$25,GO9&lt;&gt;""),AND(GR9&gt;=GS$25,GR9&lt;&gt;""),AND(HP9&gt;=IA$25,HP9&lt;&gt;""),AND(HS9&gt;=IA$25,HS9&lt;&gt;""),AND(HW9&gt;=IA$25,HW9&lt;&gt;""),AND(HZ9&gt;=IA$25,HZ9&lt;&gt;""),AND(IX9&gt;=JI$25,IX9&lt;&gt;""),AND(JA9&gt;=JI$25,JA9&lt;&gt;""),AND(JE9&gt;=JI$25,JE9&lt;&gt;""),AND(JH9&gt;=JI$25,JH9&lt;&gt;""),AND(KF9&gt;=KQ$25,KF9&lt;&gt;""),AND(KI9&gt;=KQ$25,KI9&lt;&gt;""),AND(KM9&gt;=KQ$25,KM9&lt;&gt;""),AND(KP9&gt;=KQ$25,KP9&lt;&gt;""),AND(LN9&gt;=LY$25,LN9&lt;&gt;""),AND(LQ9&gt;=LY$25,LQ9&lt;&gt;""),AND(LU9&gt;=LY$25,LU9&lt;&gt;""),AND(LX9&gt;=LY$25,LX9&lt;&gt;""),AND(MV9&gt;=NG$25,MV9&lt;&gt;""),AND(MY9&gt;=NG$25,MY9&lt;&gt;""),AND(NC9&gt;=NG$25,NC9&lt;&gt;""),AND(NF9&gt;=NG$25,NF9&lt;&gt;""),AND(OD9&gt;=OO$25,OD9&lt;&gt;""),AND(OG9&gt;=OO$25,OG9&lt;&gt;""),AND(OK9&gt;=OO$25,OK9&lt;&gt;""),AND(ON9&gt;=OO$25,ON9&lt;&gt;""),AND(PL9&gt;=PW$25,PL9&lt;&gt;""),AND(PO9&gt;=PW$25,PO9&lt;&gt;""),AND(PS9&gt;=PW$25,PS9&lt;&gt;""),AND(PV9&gt;=PW$25,PV9&lt;&gt;""),AND(QT9&gt;=RE$25,QT9&lt;&gt;""),AND(QW9&gt;=RE$25,QW9&lt;&gt;""),AND(RA9&gt;=RE$25,RA9&lt;&gt;""),AND(RD9&gt;=RE$25,RD9&lt;&gt;""),AND(SB9&gt;=SM$25,SB9&lt;&gt;""),AND(SE9&gt;=SM$25,SE9&lt;&gt;""),AND(SI9&gt;=SM$25,SI9&lt;&gt;""),AND(SL9&gt;=SM$25,SL9&lt;&gt;""),AND(TJ9&gt;=TU$25,TJ9&lt;&gt;""),AND(TM9&gt;=TU$25,TM9&lt;&gt;""),AND(TQ9&gt;=TU$25,TQ9&lt;&gt;""),AND(TT9&gt;=TU$25,TT9&lt;&gt;""),AND(UR9&gt;=VC$25,UR9&lt;&gt;""),AND(UU9&gt;=VC$25,UU9&lt;&gt;""),AND(UY9&gt;=VC$25,UY9&lt;&gt;""),AND(VB9&gt;=VC$25,VB9&lt;&gt;""),AND(VZ9&gt;=WK$25,VZ9&lt;&gt;""),AND(WC9&gt;=WK$25,WC9&lt;&gt;""),AND(WG9&gt;=WK$25,WG9&lt;&gt;""),AND(WJ9&gt;=WK$25,WJ9&lt;&gt;"")),"P","")</f>
        <v/>
      </c>
      <c r="H9" s="36" t="str">
        <f>IF(AND(G9="P",F9=""),"No DD",IF(OR(AND(AG9&gt;=AQ$24,AG9&lt;&gt;"",AI9&gt;=AQ$28,AI9&lt;&gt;"",AF9=""),AND(AJ9&gt;=AQ$24,AJ9&lt;&gt;"",AL9&gt;=AQ$28,AL9&lt;&gt;"",AF9=""),AND(AN9&gt;=AQ$24,AN9&lt;&gt;"",AP9&gt;=AQ$28,AP9&lt;&gt;"",AF9=""),AND(BH9&gt;=BR$24,BH9&lt;&gt;"",BJ9&gt;=BR$28,BJ9&lt;&gt;"",BG9=""),AND(BK9&gt;=BR$24,BK9&lt;&gt;"",BM9&gt;=BR$28,BM9&lt;&gt;"",BG9=""),AND(BO9&gt;=BR$24,BO9&lt;&gt;"",BQ9&gt;=BR$28,BQ9&lt;&gt;"",BG9=""),AND(CI9&gt;=CS$24,CI9&lt;&gt;"",CK9&gt;=CS$28,CK9&lt;&gt;"",CH9=""),AND(CL9&gt;=CS$24,CL9&lt;&gt;"",CN9&gt;=CS$28,CN9&lt;&gt;"",CH9=""),AND(CP9&gt;=CS$24,CP9&lt;&gt;"",CR9&gt;=CS$28,CR9&lt;&gt;"",CH9=""),AND(DP9&gt;=EC$24,DP9&lt;&gt;"",DR9&gt;=EC$28,DR9&lt;&gt;""),AND(DS9&gt;=EC$24,DS9&lt;&gt;"",DU9&gt;=EC$28,DU9&lt;&gt;""),AND(DW9&gt;=EC$24,DW9&lt;&gt;"",DY9&gt;=EC$28,DY9&lt;&gt;""),AND(DZ9&gt;=EC$24,DZ9&lt;&gt;"",EB9&gt;=EC$28,EB9&lt;&gt;""),AND(EX9&gt;=FK$24,EX9&lt;&gt;"",EZ9&gt;=FK$28,EZ9&lt;&gt;""),AND(FA9&gt;=FK$24,FA9&lt;&gt;"",FC9&gt;=FK$28,FC9&lt;&gt;""),AND(FE9&gt;=FK$24,FE9&lt;&gt;"",FG9&gt;=FK$28,FG9&lt;&gt;""),AND(FH9&gt;=FK$24,FH9&lt;&gt;"",FJ9&gt;=FK$28,FJ9&lt;&gt;""),AND(GF9&gt;=GS$24,GF9&lt;&gt;"",GH9&gt;=GS$28,GH9&lt;&gt;""),AND(GI9&gt;=GS$24,GI9&lt;&gt;"",GK9&gt;=GS$28,GK9&lt;&gt;""),AND(GM9&gt;=GS$24,GM9&lt;&gt;"",GO9&gt;=GS$28,GO9&lt;&gt;""),AND(GP9&gt;=GS$24,GP9&lt;&gt;"",GR9&gt;=GS$28,GR9&lt;&gt;""),AND(HN9&gt;=IA$24,HN9&lt;&gt;"",HP9&gt;=IA$28,HP9&lt;&gt;""),AND(HQ9&gt;=IA$24,HQ9&lt;&gt;"",HS9&gt;=IA$28,HS9&lt;&gt;""),AND(HU9&gt;=IA$24,HU9&lt;&gt;"",HW9&gt;=IA$28,HW9&lt;&gt;""),AND(HX9&gt;=IA$24,HX9&lt;&gt;"",HZ9&gt;=IA$28,HZ9&lt;&gt;""),AND(IV9&gt;=JI$24,IV9&lt;&gt;"",IX9&gt;=JI$28,IX9&lt;&gt;""),AND(IY9&gt;=JI$24,IY9&lt;&gt;"",JA9&gt;=JI$28,JA9&lt;&gt;""),AND(JC9&gt;=JI$24,JC9&lt;&gt;"",JE9&gt;=JI$28,JE9&lt;&gt;""),AND(JF9&gt;=JI$24,JF9&lt;&gt;"",JH9&gt;=JI$28,JH9&lt;&gt;""),AND(KD9&gt;=KQ$24,KD9&lt;&gt;"",KF9&gt;=KQ$28,KF9&lt;&gt;""),AND(KG9&gt;=KQ$24,KG9&lt;&gt;"",KI9&gt;=KQ$28,KI9&lt;&gt;""),AND(KK9&gt;=KQ$24,KK9&lt;&gt;"",KM9&gt;=KQ$28,KM9&lt;&gt;""),AND(KN9&gt;=KQ$24,KN9&lt;&gt;"",KP9&gt;=KQ$28,KP9&lt;&gt;""),AND(LL9&gt;=LY$24,LL9&lt;&gt;"",LN9&gt;=LY$28,LN9&lt;&gt;""),AND(LO9&gt;=LY$24,LO9&lt;&gt;"",LQ9&gt;=LY$28,LQ9&lt;&gt;""),AND(LS9&gt;=LY$24,LS9&lt;&gt;"",LU9&gt;=LY$28,LU9&lt;&gt;""),AND(LV9&gt;=LY$24,LV9&lt;&gt;"",LX9&gt;=LY$28,LX9&lt;&gt;""),AND(MT9&gt;=NG$24,MT9&lt;&gt;"",MV9&gt;=NG$28,MV9&lt;&gt;""),AND(MW9&gt;=NG$24,MW9&lt;&gt;"",MY9&gt;=NG$28,MY9&lt;&gt;""),AND(NA9&gt;=NG$24,NA9&lt;&gt;"",NC9&gt;=NG$28,NC9&lt;&gt;""),AND(ND9&gt;=NG$24,ND9&lt;&gt;"",NF9&gt;=NG$28,NF9&lt;&gt;""),AND(OB9&gt;=OO$24,OB9&lt;&gt;"",OD9&gt;=OO$28,OD9&lt;&gt;""),AND(OE9&gt;=OO$24,OE9&lt;&gt;"",OG9&gt;=OO$28,OG9&lt;&gt;""),AND(OI9&gt;=OO$24,OI9&lt;&gt;"",OK9&gt;=OO$28,OK9&lt;&gt;""),AND(OL9&gt;=OO$24,OL9&lt;&gt;"",ON9&gt;=OO$28,ON9&lt;&gt;""),AND(PJ9&gt;=PW$24,PJ9&lt;&gt;"",PL9&gt;=PW$28,PL9&lt;&gt;""),AND(PM9&gt;=PW$24,PM9&lt;&gt;"",PO9&gt;=PW$28,PO9&lt;&gt;""),AND(PQ9&gt;=PW$24,PQ9&lt;&gt;"",PS9&gt;=PW$28,PS9&lt;&gt;""),AND(PT9&gt;=PW$24,PT9&lt;&gt;"",PV9&gt;=PW$28,PV9&lt;&gt;""),AND(QR9&gt;=RE$24,QR9&lt;&gt;"",QT9&gt;=RE$28,QT9&lt;&gt;""),AND(QU9&gt;=RE$24,QU9&lt;&gt;"",QW9&gt;=RE$28,QW9&lt;&gt;""),AND(QY9&gt;=RE$24,QY9&lt;&gt;"",RA9&gt;=RE$28,RA9&lt;&gt;""),AND(RB9&gt;=RE$24,RB9&lt;&gt;"",RD9&gt;=RE$28,RD9&lt;&gt;""),AND(RZ9&gt;=SM$24,RZ9&lt;&gt;"",SB9&gt;=SM$28,SB9&lt;&gt;""),AND(SC9&gt;=SM$24,SC9&lt;&gt;"",SE9&gt;=SM$28,SE9&lt;&gt;""),AND(SG9&gt;=SM$24,SG9&lt;&gt;"",SI9&gt;=SM$28,SI9&lt;&gt;""),AND(SJ9&gt;=SM$24,SJ9&lt;&gt;"",SL9&gt;=SM$28,SL9&lt;&gt;""),AND(TH9&gt;=TU$24,TH9&lt;&gt;"",TJ9&gt;=TU$28,TJ9&lt;&gt;""),AND(TK9&gt;=TU$24,TK9&lt;&gt;"",TM9&gt;=TU$28,TM9&lt;&gt;""),AND(TO9&gt;=TU$24,TO9&lt;&gt;"",TQ9&gt;=TU$28,TQ9&lt;&gt;""),AND(TR9&gt;=TU$24,TR9&lt;&gt;"",TT9&gt;=TU$28,TT9&lt;&gt;""),AND(UP9&gt;=VC$24,UP9&lt;&gt;"",UR9&gt;=VC$28,UR9&lt;&gt;""),AND(US9&gt;=VC$24,US9&lt;&gt;"",UU9&gt;=VC$28,UU9&lt;&gt;""),AND(UW9&gt;=VC$24,UW9&lt;&gt;"",UY9&gt;=VC$28,UY9&lt;&gt;""),AND(UZ9&gt;=VC$24,UZ9&lt;&gt;"",VB9&gt;=VC$28,VB9&lt;&gt;""),AND(VX9&gt;=WK$24,VX9&lt;&gt;"",VZ9&gt;=WK$28,VZ9&lt;&gt;""),AND(WA9&gt;=WK$24,WA9&lt;&gt;"",WC9&gt;=WK$28,WC9&lt;&gt;""),AND(WE9&gt;=WK$24,WE9&lt;&gt;"",WG9&gt;=WK$28,WG9&lt;&gt;""),AND(WH9&gt;=WK$24,WH9&lt;&gt;"",WJ9&gt;=WK$28,WJ9&lt;&gt;"")),"Merit",IF(OR(AND(AG9&gt;=AQ$23,AG9&lt;&gt;"",AI9&gt;=AQ$27,AI9&lt;&gt;"",AF9=""),AND(AJ9&gt;=AQ$23,AJ9&lt;&gt;"",AL9&gt;=AQ$27,AL9&lt;&gt;"",AF9=""),AND(AN9&gt;=AQ$23,AN9&lt;&gt;"",AP9&gt;=AQ$27,AP9&lt;&gt;"",AF9=""),AND(BH9&gt;=BR$23,BH9&lt;&gt;"",BJ9&gt;=BR$27,BJ9&lt;&gt;"",BG9=""),AND(BK9&gt;=BR$23,BK9&lt;&gt;"",BM9&gt;=BR$27,BM9&lt;&gt;"",BG9=""),AND(BO9&gt;=BR$23,BO9&lt;&gt;"",BQ9&gt;=BR$27,BQ9&lt;&gt;"",BG9=""),AND(CI9&gt;=CS$23,CI9&lt;&gt;"",CK9&gt;=CS$27,CK9&lt;&gt;"",CH9=""),AND(CL9&gt;=CS$23,CL9&lt;&gt;"",CN9&gt;=CS$27,CN9&lt;&gt;"",CH9=""),AND(CP9&gt;=CS$23,CP9&lt;&gt;"",CR9&gt;=CS$27,CR9&lt;&gt;"",CH9=""),AND(DP9&gt;=EC$23,DP9&lt;&gt;"",DR9&gt;=EC$27,DR9&lt;&gt;""),AND(DS9&gt;=EC$23,DS9&lt;&gt;"",DU9&gt;=EC$27,DU9&lt;&gt;""),AND(DW9&gt;=EC$23,DW9&lt;&gt;"",DY9&gt;=EC$27,DY9&lt;&gt;""),AND(DZ9&gt;=EC$23,DZ9&lt;&gt;"",EB9&gt;=EC$27,EB9&lt;&gt;""),AND(EX9&gt;=FK$23,EX9&lt;&gt;"",EZ9&gt;=FK$27,EZ9&lt;&gt;""),AND(FA9&gt;=FK$23,FA9&lt;&gt;"",FC9&gt;=FK$27,FC9&lt;&gt;""),AND(FE9&gt;=FK$23,FE9&lt;&gt;"",FG9&gt;=FK$27,FG9&lt;&gt;""),AND(FH9&gt;=FK$23,FH9&lt;&gt;"",FJ9&gt;=FK$27,FJ9&lt;&gt;""),AND(GF9&gt;=GS$23,GF9&lt;&gt;"",GH9&gt;=GS$27,GH9&lt;&gt;""),AND(GI9&gt;=GS$23,GI9&lt;&gt;"",GK9&gt;=GS$27,GK9&lt;&gt;""),AND(GM9&gt;=GS$23,GM9&lt;&gt;"",GO9&gt;=GS$27,GO9&lt;&gt;""),AND(GP9&gt;=GS$23,GP9&lt;&gt;"",GR9&gt;=GS$27,GR9&lt;&gt;""),AND(HN9&gt;=IA$23,HN9&lt;&gt;"",HP9&gt;=IA$27,HP9&lt;&gt;""),AND(HQ9&gt;=IA$23,HQ9&lt;&gt;"",HS9&gt;=IA$27,HS9&lt;&gt;""),AND(HU9&gt;=IA$23,HU9&lt;&gt;"",HW9&gt;=IA$27,HW9&lt;&gt;""),AND(HX9&gt;=IA$23,HX9&lt;&gt;"",HZ9&gt;=IA$27,HZ9&lt;&gt;""),AND(IV9&gt;=JI$23,IV9&lt;&gt;"",IX9&gt;=JI$27,IX9&lt;&gt;""),AND(IY9&gt;=JI$23,IY9&lt;&gt;"",JA9&gt;=JI$27,JA9&lt;&gt;""),AND(JC9&gt;=JI$23,JC9&lt;&gt;"",JE9&gt;=JI$27,JE9&lt;&gt;""),AND(JF9&gt;=JI$23,JF9&lt;&gt;"",JH9&gt;=JI$27,JH9&lt;&gt;""),AND(KD9&gt;=KQ$23,KD9&lt;&gt;"",KF9&gt;=KQ$27,KF9&lt;&gt;""),AND(KG9&gt;=KQ$23,KG9&lt;&gt;"",KI9&gt;=KQ$27,KI9&lt;&gt;""),AND(KK9&gt;=KQ$23,KK9&lt;&gt;"",KM9&gt;=KQ$27,KM9&lt;&gt;""),AND(KN9&gt;=KQ$23,KN9&lt;&gt;"",KP9&gt;=KQ$27,KP9&lt;&gt;""),AND(LL9&gt;=LY$23,LL9&lt;&gt;"",LN9&gt;=LY$27,LN9&lt;&gt;""),AND(LO9&gt;=LY$23,LO9&lt;&gt;"",LQ9&gt;=LY$27,LQ9&lt;&gt;""),AND(LS9&gt;=LY$23,LS9&lt;&gt;"",LU9&gt;=LY$27,LU9&lt;&gt;""),AND(LV9&gt;=LY$23,LV9&lt;&gt;"",LX9&gt;=LY$27,LX9&lt;&gt;""),AND(MT9&gt;=NG$23,MT9&lt;&gt;"",MV9&gt;=NG$27,MV9&lt;&gt;""),AND(MW9&gt;=NG$23,MW9&lt;&gt;"",MY9&gt;=NG$27,MY9&lt;&gt;""),AND(NA9&gt;=NG$23,NA9&lt;&gt;"",NC9&gt;=NG$27,NC9&lt;&gt;""),AND(ND9&gt;=NG$23,ND9&lt;&gt;"",NF9&gt;=NG$27,NF9&lt;&gt;""),AND(OB9&gt;=OO$23,OB9&lt;&gt;"",OD9&gt;=OO$27,OD9&lt;&gt;""),AND(OE9&gt;=OO$23,OE9&lt;&gt;"",OG9&gt;=OO$27,OG9&lt;&gt;""),AND(OI9&gt;=OO$23,OI9&lt;&gt;"",OK9&gt;=OO$27,OK9&lt;&gt;""),AND(OL9&gt;=OO$23,OL9&lt;&gt;"",ON9&gt;=OO$27,ON9&lt;&gt;""),AND(PJ9&gt;=PW$23,PJ9&lt;&gt;"",PL9&gt;=PW$27,PL9&lt;&gt;""),AND(PM9&gt;=PW$23,PM9&lt;&gt;"",PO9&gt;=PW$27,PO9&lt;&gt;""),AND(PQ9&gt;=PW$23,PQ9&lt;&gt;"",PS9&gt;=PW$27,PS9&lt;&gt;""),AND(PT9&gt;=PW$23,PT9&lt;&gt;"",PV9&gt;=PW$27,PV9&lt;&gt;""),AND(QR9&gt;=RE$23,QR9&lt;&gt;"",QT9&gt;=RE$27,QT9&lt;&gt;""),AND(QU9&gt;=RE$23,QU9&lt;&gt;"",QW9&gt;=RE$27,QW9&lt;&gt;""),AND(QY9&gt;=RE$23,QY9&lt;&gt;"",RA9&gt;=RE$27,RA9&lt;&gt;""),AND(RB9&gt;=RE$23,RB9&lt;&gt;"",RD9&gt;=RE$27,RD9&lt;&gt;""),AND(RZ9&gt;=SM$23,RZ9&lt;&gt;"",SB9&gt;=SM$27,SB9&lt;&gt;""),AND(SC9&gt;=SM$23,SC9&lt;&gt;"",SE9&gt;=SM$27,SE9&lt;&gt;""),AND(SG9&gt;=SM$23,SG9&lt;&gt;"",SI9&gt;=SM$27,SI9&lt;&gt;""),AND(SJ9&gt;=SM$23,SJ9&lt;&gt;"",SL9&gt;=SM$27,SL9&lt;&gt;""),AND(TH9&gt;=TU$23,TH9&lt;&gt;"",TJ9&gt;=TU$27,TJ9&lt;&gt;""),AND(TK9&gt;=TU$23,TK9&lt;&gt;"",TM9&gt;=TU$27,TM9&lt;&gt;""),AND(TO9&gt;=TU$23,TO9&lt;&gt;"",TQ9&gt;=TU$27,TQ9&lt;&gt;""),AND(TR9&gt;=TU$23,TR9&lt;&gt;"",TT9&gt;=TU$27,TT9&lt;&gt;""),AND(UP9&gt;=VC$23,UP9&lt;&gt;"",UR9&gt;=VC$27,UR9&lt;&gt;""),AND(US9&gt;=VC$23,US9&lt;&gt;"",UU9&gt;=VC$27,UU9&lt;&gt;""),AND(UW9&gt;=VC$23,UW9&lt;&gt;"",UY9&gt;=VC$27,UY9&lt;&gt;""),AND(UZ9&gt;=VC$23,UZ9&lt;&gt;"",VB9&gt;=VC$27,VB9&lt;&gt;""),AND(VX9&gt;=WK$23,VX9&lt;&gt;"",VZ9&gt;=WK$27,VZ9&lt;&gt;""),AND(WA9&gt;=WK$23,WA9&lt;&gt;"",WC9&gt;=WK$27,WC9&lt;&gt;""),AND(WE9&gt;=WK$23,WE9&lt;&gt;"",WG9&gt;=WK$27,WG9&lt;&gt;""),AND(WH9&gt;=WK$23,WH9&lt;&gt;"",WJ9&gt;=WK$27,WJ9&lt;&gt;"")),"Excellence",IF(I9="P","Worlds Team",IF(F9="P","National Team","")))))</f>
        <v/>
      </c>
      <c r="I9" s="3" t="str">
        <f>IF(OR(AND(AG9&gt;=AQ$22,AG9&lt;&gt;"",AI9&gt;=AQ$26,AI9&lt;&gt;"",AF9=""),AND(AJ9&gt;=AQ$22,AJ9&lt;&gt;"",AL9&gt;=AQ$26,AL9&lt;&gt;"",AF9=""),AND(AN9&gt;=AQ$22,AN9&lt;&gt;"",AP9&gt;=AQ$26,AP9&lt;&gt;"",AF9=""),AND(BH9&gt;=BR$22,BH9&lt;&gt;"",BJ9&gt;=BR$26,BJ9&lt;&gt;"",BG9=""),AND(BK9&gt;=BR$22,BK9&lt;&gt;"",BM9&gt;=BR$26,BM9&lt;&gt;"",BG9=""),AND(BO9&gt;=BR$22,BO9&lt;&gt;"",BQ9&gt;=BR$26,BQ9&lt;&gt;"",BG9=""),AND(CI9&gt;=CS$22,CI9&lt;&gt;"",CK9&gt;=CS$26,CK9&lt;&gt;"",CH9=""),AND(CL9&gt;=CS$22,CL9&lt;&gt;"",CN9&gt;=CS$26,CN9&lt;&gt;"",CH9=""),AND(CP9&gt;=CS$22,CP9&lt;&gt;"",CR9&gt;=CS$26,CR9&lt;&gt;"",CH9=""),AND(DP9&gt;=EC$22,DP9&lt;&gt;"",DR9&gt;=EC$26,DR9&lt;&gt;""),AND(DS9&gt;=EC$22,DS9&lt;&gt;"",DU9&gt;=EC$26,DU9&lt;&gt;""),AND(DW9&gt;=EC$22,DW9&lt;&gt;"",DY9&gt;=EC$26,DY9&lt;&gt;""),AND(DZ9&gt;=EC$22,DZ9&lt;&gt;"",EB9&gt;=EC$26,EB9&lt;&gt;""),AND(EX9&gt;=FK$22,EX9&lt;&gt;"",EZ9&gt;=FK$26,EZ9&lt;&gt;""),AND(FA9&gt;=FK$22,FA9&lt;&gt;"",FC9&gt;=FK$26,FC9&lt;&gt;""),AND(FE9&gt;=FK$22,FE9&lt;&gt;"",FG9&gt;=FK$26,FG9&lt;&gt;""),AND(FH9&gt;=FK$22,FH9&lt;&gt;"",FJ9&gt;=FK$26,FJ9&lt;&gt;""),AND(GF9&gt;=GS$22,GF9&lt;&gt;"",GH9&gt;=GS$26,GH9&lt;&gt;""),AND(GI9&gt;=GS$22,GI9&lt;&gt;"",GK9&gt;=GS$26,GK9&lt;&gt;""),AND(GM9&gt;=GS$22,GM9&lt;&gt;"",GO9&gt;=GS$26,GO9&lt;&gt;""),AND(GP9&gt;=GS$22,GP9&lt;&gt;"",GR9&gt;=GS$26,GR9&lt;&gt;""),AND(HN9&gt;=IA$22,HN9&lt;&gt;"",HP9&gt;=IA$26,HP9&lt;&gt;""),AND(HQ9&gt;=IA$22,HQ9&lt;&gt;"",HS9&gt;=IA$26,HS9&lt;&gt;""),AND(HU9&gt;=IA$22,HU9&lt;&gt;"",HW9&gt;=IA$26,HW9&lt;&gt;""),AND(HX9&gt;=IA$22,HX9&lt;&gt;"",HZ9&gt;=IA$26,HZ9&lt;&gt;""),AND(IV9&gt;=JI$22,IV9&lt;&gt;"",IX9&gt;=JI$26,IX9&lt;&gt;""),AND(IY9&gt;=JI$22,IY9&lt;&gt;"",JA9&gt;=JI$26,JA9&lt;&gt;""),AND(JC9&gt;=JI$22,JC9&lt;&gt;"",JE9&gt;=JI$26,JE9&lt;&gt;""),AND(JF9&gt;=JI$22,JF9&lt;&gt;"",JH9&gt;=JI$26,JH9&lt;&gt;""),AND(KD9&gt;=KQ$22,KD9&lt;&gt;"",KF9&gt;=KQ$26,KF9&lt;&gt;""),AND(KG9&gt;=KQ$22,KG9&lt;&gt;"",KI9&gt;=KQ$26,KI9&lt;&gt;""),AND(KK9&gt;=KQ$22,KK9&lt;&gt;"",KM9&gt;=KQ$26,KM9&lt;&gt;""),AND(KN9&gt;=KQ$22,KN9&lt;&gt;"",KP9&gt;=KQ$26,KP9&lt;&gt;""),AND(LL9&gt;=LY$22,LL9&lt;&gt;"",LN9&gt;=LY$26,LN9&lt;&gt;""),AND(LO9&gt;=LY$22,LO9&lt;&gt;"",LQ9&gt;=LY$26,LQ9&lt;&gt;""),AND(LS9&gt;=LY$22,LS9&lt;&gt;"",LU9&gt;=LY$26,LU9&lt;&gt;""),AND(LV9&gt;=LY$22,LV9&lt;&gt;"",LX9&gt;=LY$26,LX9&lt;&gt;""),AND(MT9&gt;=NG$22,MT9&lt;&gt;"",MV9&gt;=NG$26,MV9&lt;&gt;""),AND(MW9&gt;=NG$22,MW9&lt;&gt;"",MY9&gt;=NG$26,MY9&lt;&gt;""),AND(NA9&gt;=NG$22,NA9&lt;&gt;"",NC9&gt;=NG$26,NC9&lt;&gt;""),AND(ND9&gt;=NG$22,ND9&lt;&gt;"",NF9&gt;=NG$26,NF9&lt;&gt;""),AND(OB9&gt;=OO$22,OB9&lt;&gt;"",OD9&gt;=OO$26,OD9&lt;&gt;""),AND(OE9&gt;=OO$22,OE9&lt;&gt;"",OG9&gt;=OO$26,OG9&lt;&gt;""),AND(OI9&gt;=OO$22,OI9&lt;&gt;"",OK9&gt;=OO$26,OK9&lt;&gt;""),AND(OL9&gt;=OO$22,OL9&lt;&gt;"",ON9&gt;=OO$26,ON9&lt;&gt;""),AND(PJ9&gt;=PW$22,PJ9&lt;&gt;"",PL9&gt;=PW$26,PL9&lt;&gt;""),AND(PM9&gt;=PW$22,PM9&lt;&gt;"",PO9&gt;=PW$26,PO9&lt;&gt;""),AND(PQ9&gt;=PW$22,PQ9&lt;&gt;"",PS9&gt;=PW$26,PS9&lt;&gt;""),AND(PT9&gt;=PW$22,PT9&lt;&gt;"",PV9&gt;=PW$26,PV9&lt;&gt;""),AND(QR9&gt;=RE$22,QR9&lt;&gt;"",QT9&gt;=RE$26,QT9&lt;&gt;""),AND(QU9&gt;=RE$22,QU9&lt;&gt;"",QW9&gt;=RE$26,QW9&lt;&gt;""),AND(QY9&gt;=RE$22,QY9&lt;&gt;"",RA9&gt;=RE$26,RA9&lt;&gt;""),AND(RB9&gt;=RE$22,RB9&lt;&gt;"",RD9&gt;=RE$26,RD9&lt;&gt;""),AND(RZ9&gt;=SM$22,RZ9&lt;&gt;"",SB9&gt;=SM$26,SB9&lt;&gt;""),AND(SC9&gt;=SM$22,SC9&lt;&gt;"",SE9&gt;=SM$26,SE9&lt;&gt;""),AND(SG9&gt;=SM$22,SG9&lt;&gt;"",SI9&gt;=SM$26,SI9&lt;&gt;""),AND(SJ9&gt;=SM$22,SJ9&lt;&gt;"",SL9&gt;=SM$26,SL9&lt;&gt;""),AND(TH9&gt;=TU$22,TH9&lt;&gt;"",TJ9&gt;=TU$26,TJ9&lt;&gt;""),AND(TK9&gt;=TU$22,TK9&lt;&gt;"",TM9&gt;=TU$26,TM9&lt;&gt;""),AND(TO9&gt;=TU$22,TO9&lt;&gt;"",TQ9&gt;=TU$26,TQ9&lt;&gt;""),AND(TR9&gt;=TU$22,TR9&lt;&gt;"",TT9&gt;=TU$26,TT9&lt;&gt;""),AND(UP9&gt;=VC$22,UP9&lt;&gt;"",UR9&gt;=VC$26,UR9&lt;&gt;""),AND(US9&gt;=VC$22,US9&lt;&gt;"",UU9&gt;=VC$26,UU9&lt;&gt;""),AND(UW9&gt;=VC$22,UW9&lt;&gt;"",UY9&gt;=VC$26,UY9&lt;&gt;""),AND(UZ9&gt;=VC$22,UZ9&lt;&gt;"",VB9&gt;=VC$26,VB9&lt;&gt;""),AND(VX9&gt;=WK$22,VX9&lt;&gt;"",VZ9&gt;=WK$26,VZ9&lt;&gt;""),AND(WA9&gt;=WK$22,WA9&lt;&gt;"",WC9&gt;=WK$26,WC9&lt;&gt;""),AND(WE9&gt;=WK$22,WE9&lt;&gt;"",WG9&gt;=WK$26,WG9&lt;&gt;""),AND(WH9&gt;=WK$22,WH9&lt;&gt;"",WJ9&gt;=WK$26,WJ9&lt;&gt;"")),"P","")</f>
        <v/>
      </c>
      <c r="J9" s="8">
        <f>IF(COUNT(AI9,AL9,AP9,BJ9,BM9,BQ9,CK9,CN9,CR9)&gt;0,LARGE((AI9,AL9,AP9,BJ9,BM9,BQ9,CK9,CN9,CR9),1),0)</f>
        <v>45.08</v>
      </c>
      <c r="K9" s="8" t="str">
        <f>IF(J9="","",IF(OR(J9=CK9,J9=CN9,J9=CR9),$BS$1,IF(OR(J9=BJ9,J9=BM9,J9=BQ9),$AR$1,IF(OR(J9=AI9,J9=AL9,J9=AP9),$Q$1,""))))</f>
        <v>2024 Nationals</v>
      </c>
      <c r="L9" s="8">
        <f>IF(COUNT(AI9,AL9,AP9,BJ9,BM9,BQ9,CK9,CN9,CR9)&gt;1,LARGE((AI9,AL9,AP9,BJ9,BM9,BQ9,CK9,CN9,CR9),2),0)</f>
        <v>40.230000000000004</v>
      </c>
      <c r="M9" s="8" t="str">
        <f>IF(L9="","",IF(OR(L9=CK9,L9=CN9,L9=CR9),$BS$1,IF(OR(L9=BJ9,L9=BM9,L9=BQ9),$AR$1,IF(OR(L9=AI9,L9=AL9,L9=AP9),$Q$1,""))))</f>
        <v>2024 Nationals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>
        <v>7.45</v>
      </c>
      <c r="AS9" s="26">
        <v>9.25</v>
      </c>
      <c r="AT9" s="26">
        <v>12.6</v>
      </c>
      <c r="AU9" s="26">
        <v>15.78</v>
      </c>
      <c r="AV9" s="26">
        <v>0</v>
      </c>
      <c r="AW9" s="26">
        <v>6.6</v>
      </c>
      <c r="AX9" s="26">
        <v>8.15</v>
      </c>
      <c r="AY9" s="26">
        <v>11</v>
      </c>
      <c r="AZ9" s="26">
        <v>14.48</v>
      </c>
      <c r="BA9" s="26">
        <v>0</v>
      </c>
      <c r="BB9" s="26">
        <v>1.55</v>
      </c>
      <c r="BC9" s="26">
        <v>1.75</v>
      </c>
      <c r="BD9" s="26">
        <v>3.1</v>
      </c>
      <c r="BE9" s="26">
        <v>3.22</v>
      </c>
      <c r="BF9" s="26">
        <v>0</v>
      </c>
      <c r="BG9" s="28"/>
      <c r="BH9" s="39">
        <f>IF(AT9&gt;0,AT9,"")</f>
        <v>12.6</v>
      </c>
      <c r="BI9" s="39">
        <f>IF(AU9&gt;0,AU9,"")</f>
        <v>15.78</v>
      </c>
      <c r="BJ9" s="11">
        <f>IF(SUM(AR9:AU9)-AV9&gt;0,SUM(AR9:AU9)-AV9,"")</f>
        <v>45.08</v>
      </c>
      <c r="BK9" s="11">
        <f>IF(AY9&gt;0,AY9,"")</f>
        <v>11</v>
      </c>
      <c r="BL9" s="11">
        <f>IF(AZ9&gt;0,AZ9,"")</f>
        <v>14.48</v>
      </c>
      <c r="BM9" s="11">
        <f>IF(SUM(AW9:AZ9)-BA9&gt;0,SUM(AW9:AZ9)-BA9,"")</f>
        <v>40.230000000000004</v>
      </c>
      <c r="BN9" s="11">
        <f>IF(BJ9="","",MAX(BJ9,BM9))</f>
        <v>45.08</v>
      </c>
      <c r="BO9" s="11">
        <f>IF(BD9&gt;0,BD9,"")</f>
        <v>3.1</v>
      </c>
      <c r="BP9" s="11">
        <f>IF(BE9&gt;0,BE9,"")</f>
        <v>3.22</v>
      </c>
      <c r="BQ9" s="11">
        <f>IF(SUM(BB9:BE9)-BF9&gt;0,SUM(BB9:BE9)-BF9,"")</f>
        <v>9.620000000000001</v>
      </c>
      <c r="BR9" s="11">
        <f>IF(SUM(BN9,BQ9)&gt;0,SUM(BN9,BQ9),"")</f>
        <v>54.7</v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 t="str">
        <f>IF(MAX(DV9,FD9,GL9,HT9,JB9,KJ9,LR9,MZ9,OH9,PP9,QX9,SF9,TN9,UV9,WD9)-IF(L9="",0,L9)&gt;0.001,MAX(DV9,FD9,GL9,HT9,JB9,KJ9,LR9,MZ9,OH9,PP9,QX9,SF9,TN9,UV9,WD9)-IF(L9="",0,L9),"")</f>
        <v/>
      </c>
      <c r="CU9" s="51" t="str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IF(SUM(TN9,TT9)&gt;0,SUM(TN9,TT9),"")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IF(SUM(UV9,VB9)&gt;0,SUM(UV9,VB9),"")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IF(SUM(WD9,WJ9)&gt;0,SUM(WD9,WJ9),"")</f>
        <v/>
      </c>
      <c r="WL9" s="26">
        <f>IF($CH9="P",BS9,(BS9+AR9)/2)</f>
        <v>3.7250000000000001</v>
      </c>
      <c r="WM9" s="26">
        <f>IF($CH9="P",BT9,(BT9+AS9)/2)</f>
        <v>4.625</v>
      </c>
      <c r="WN9" s="26">
        <f>IF($CH9="P",BU9,(BU9+AT9)/2)</f>
        <v>6.3</v>
      </c>
      <c r="WO9" s="26">
        <f>IF($CH9="P",BV9,(BV9+AU9)/2)</f>
        <v>7.89</v>
      </c>
      <c r="WP9" s="26">
        <f>IF($CH9="P",BW9,(BW9+AV9)/2)</f>
        <v>0</v>
      </c>
      <c r="WQ9" s="26">
        <f>IF($CH9="P",BX9,(BX9+AW9)/2)</f>
        <v>3.3</v>
      </c>
      <c r="WR9" s="26">
        <f>IF($CH9="P",BY9,(BY9+AX9)/2)</f>
        <v>4.0750000000000002</v>
      </c>
      <c r="WS9" s="26">
        <f>IF($CH9="P",BZ9,(BZ9+AY9)/2)</f>
        <v>5.5</v>
      </c>
      <c r="WT9" s="26">
        <f>IF($CH9="P",CA9,(CA9+AZ9)/2)</f>
        <v>7.24</v>
      </c>
      <c r="WU9" s="26">
        <f>IF($CH9="P",CB9,(CB9+BA9)/2)</f>
        <v>0</v>
      </c>
      <c r="WV9" s="26">
        <f>IF($CH9="P",CC9,(CC9+BB9)/2)</f>
        <v>0.77500000000000002</v>
      </c>
      <c r="WW9" s="26">
        <f>IF($CH9="P",CD9,(CD9+BC9)/2)</f>
        <v>0.875</v>
      </c>
      <c r="WX9" s="26">
        <f>IF($CH9="P",CE9,(CE9+BD9)/2)</f>
        <v>1.55</v>
      </c>
      <c r="WY9" s="26">
        <f>IF($CH9="P",CF9,(CF9+BE9)/2)</f>
        <v>1.61</v>
      </c>
      <c r="WZ9" s="26">
        <f>IF($CH9="P",CG9,(CG9+BF9)/2)</f>
        <v>0</v>
      </c>
      <c r="XA9" s="28" t="s">
        <v>53</v>
      </c>
      <c r="XB9" s="11">
        <f>IF(WN9&gt;0,WN9,"")</f>
        <v>6.3</v>
      </c>
      <c r="XC9" s="11">
        <f>IF(WO9&gt;0,WO9,"")</f>
        <v>7.89</v>
      </c>
      <c r="XD9" s="11">
        <f>IF(SUM(WL9:WO9)-WP9&gt;0,SUM(WL9:WO9)-WP9,"")</f>
        <v>22.54</v>
      </c>
      <c r="XE9" s="11">
        <f>IF(WS9&gt;0,WS9,"")</f>
        <v>5.5</v>
      </c>
      <c r="XF9" s="11">
        <f>IF(WT9&gt;0,WT9,"")</f>
        <v>7.24</v>
      </c>
      <c r="XG9" s="11">
        <f>IF(SUM(WQ9:WT9)-WU9&gt;0,SUM(WQ9:WT9)-WU9,"")</f>
        <v>20.115000000000002</v>
      </c>
      <c r="XH9" s="11">
        <f>IF(MAX(XD9,XG9)&gt;0,MAX(XD9,XG9),"")</f>
        <v>22.54</v>
      </c>
      <c r="XI9" s="11">
        <f>IF(WX9&gt;0,WX9,"")</f>
        <v>1.55</v>
      </c>
      <c r="XJ9" s="11">
        <f>IF(WY9&gt;0,WY9,"")</f>
        <v>1.61</v>
      </c>
      <c r="XK9" s="11">
        <f>IF(SUM(WV9:WY9)-WZ9&gt;0,SUM(WV9:WY9)-WZ9,"")</f>
        <v>4.8100000000000005</v>
      </c>
      <c r="XL9" s="11">
        <f>IF(SUM(XH9,XK9)&gt;0,SUM(XH9,XK9),"")</f>
        <v>27.35</v>
      </c>
    </row>
    <row r="10" spans="1:636" x14ac:dyDescent="0.2">
      <c r="A10" s="4" t="str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/>
      </c>
      <c r="B10" s="5" t="s">
        <v>204</v>
      </c>
      <c r="C10" s="4" t="s">
        <v>5</v>
      </c>
      <c r="D10" s="4" t="s">
        <v>203</v>
      </c>
      <c r="E10" s="9">
        <f>SUM(J10,L10,N10)</f>
        <v>73.400000000000006</v>
      </c>
      <c r="F10" s="3" t="str">
        <f>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,AND(TH10&gt;=TU$21,TH10&lt;&gt;"",TJ10&gt;=TU$25,TJ10&lt;&gt;""),AND(TK10&gt;=TU$21,TK10&lt;&gt;"",TM10&gt;=TU$25,TM10&lt;&gt;""),AND(TO10&gt;=TU$21,TO10&lt;&gt;"",TQ10&gt;=TU$25,TQ10&lt;&gt;""),AND(TR10&gt;=TU$21,TR10&lt;&gt;"",TT10&gt;=TU$25,TT10&lt;&gt;""),AND(UP10&gt;=VC$21,UP10&lt;&gt;"",UR10&gt;=VC$25,UR10&lt;&gt;""),AND(US10&gt;=VC$21,US10&lt;&gt;"",UU10&gt;=VC$25,UU10&lt;&gt;""),AND(UW10&gt;=VC$21,UW10&lt;&gt;"",UY10&gt;=VC$25,UY10&lt;&gt;""),AND(UZ10&gt;=VC$21,UZ10&lt;&gt;"",VB10&gt;=VC$25,VB10&lt;&gt;""),AND(VX10&gt;=WK$21,VX10&lt;&gt;"",VZ10&gt;=WK$25,VZ10&lt;&gt;""),AND(WA10&gt;=WK$21,WA10&lt;&gt;"",WC10&gt;=WK$25,WC10&lt;&gt;""),AND(WE10&gt;=WK$21,WE10&lt;&gt;"",WG10&gt;=WK$25,WG10&lt;&gt;""),AND(WH10&gt;=WK$21,WH10&lt;&gt;"",WJ10&gt;=WK$25,WJ10&lt;&gt;"")),"P","")</f>
        <v/>
      </c>
      <c r="G10" s="3" t="str">
        <f>IF(OR(AND(AI10&gt;=AQ$25,AI10&lt;&gt;"",AF10=""),AND(AL10&gt;=AQ$25,AL10&lt;&gt;"",AF10=""),AND(AP10&gt;=AQ$25,AP10&lt;&gt;"",AF10=""),AND(BJ10&gt;=BR$25,BJ10&lt;&gt;"",BG10=""),AND(BM10&gt;=BR$25,BM10&lt;&gt;"",BG10=""),AND(BQ10&gt;=BR$25,BQ10&lt;&gt;"",BG10=""),AND(CK10&gt;=CS$25,CK10&lt;&gt;"",CH10=""),AND(CN10&gt;=CS$25,CN10&lt;&gt;"",CH10=""),AND(CR10&gt;=CS$25,CR10&lt;&gt;"",CH10=""),AND(DR10&gt;=EC$25,DR10&lt;&gt;""),AND(DU10&gt;=EC$25,DU10&lt;&gt;""),AND(DY10&gt;=EC$25,DY10&lt;&gt;""),AND(EB10&gt;=EC$25,EB10&lt;&gt;""),AND(EZ10&gt;=FK$25,EZ10&lt;&gt;""),AND(FC10&gt;=FK$25,FC10&lt;&gt;""),AND(FG10&gt;=FK$25,FG10&lt;&gt;""),AND(FJ10&gt;=FK$25,FJ10&lt;&gt;""),AND(GH10&gt;=GS$25,GH10&lt;&gt;""),AND(GK10&gt;=GS$25,GK10&lt;&gt;""),AND(GO10&gt;=GS$25,GO10&lt;&gt;""),AND(GR10&gt;=GS$25,GR10&lt;&gt;""),AND(HP10&gt;=IA$25,HP10&lt;&gt;""),AND(HS10&gt;=IA$25,HS10&lt;&gt;""),AND(HW10&gt;=IA$25,HW10&lt;&gt;""),AND(HZ10&gt;=IA$25,HZ10&lt;&gt;""),AND(IX10&gt;=JI$25,IX10&lt;&gt;""),AND(JA10&gt;=JI$25,JA10&lt;&gt;""),AND(JE10&gt;=JI$25,JE10&lt;&gt;""),AND(JH10&gt;=JI$25,JH10&lt;&gt;""),AND(KF10&gt;=KQ$25,KF10&lt;&gt;""),AND(KI10&gt;=KQ$25,KI10&lt;&gt;""),AND(KM10&gt;=KQ$25,KM10&lt;&gt;""),AND(KP10&gt;=KQ$25,KP10&lt;&gt;""),AND(LN10&gt;=LY$25,LN10&lt;&gt;""),AND(LQ10&gt;=LY$25,LQ10&lt;&gt;""),AND(LU10&gt;=LY$25,LU10&lt;&gt;""),AND(LX10&gt;=LY$25,LX10&lt;&gt;""),AND(MV10&gt;=NG$25,MV10&lt;&gt;""),AND(MY10&gt;=NG$25,MY10&lt;&gt;""),AND(NC10&gt;=NG$25,NC10&lt;&gt;""),AND(NF10&gt;=NG$25,NF10&lt;&gt;""),AND(OD10&gt;=OO$25,OD10&lt;&gt;""),AND(OG10&gt;=OO$25,OG10&lt;&gt;""),AND(OK10&gt;=OO$25,OK10&lt;&gt;""),AND(ON10&gt;=OO$25,ON10&lt;&gt;""),AND(PL10&gt;=PW$25,PL10&lt;&gt;""),AND(PO10&gt;=PW$25,PO10&lt;&gt;""),AND(PS10&gt;=PW$25,PS10&lt;&gt;""),AND(PV10&gt;=PW$25,PV10&lt;&gt;""),AND(QT10&gt;=RE$25,QT10&lt;&gt;""),AND(QW10&gt;=RE$25,QW10&lt;&gt;""),AND(RA10&gt;=RE$25,RA10&lt;&gt;""),AND(RD10&gt;=RE$25,RD10&lt;&gt;""),AND(SB10&gt;=SM$25,SB10&lt;&gt;""),AND(SE10&gt;=SM$25,SE10&lt;&gt;""),AND(SI10&gt;=SM$25,SI10&lt;&gt;""),AND(SL10&gt;=SM$25,SL10&lt;&gt;""),AND(TJ10&gt;=TU$25,TJ10&lt;&gt;""),AND(TM10&gt;=TU$25,TM10&lt;&gt;""),AND(TQ10&gt;=TU$25,TQ10&lt;&gt;""),AND(TT10&gt;=TU$25,TT10&lt;&gt;""),AND(UR10&gt;=VC$25,UR10&lt;&gt;""),AND(UU10&gt;=VC$25,UU10&lt;&gt;""),AND(UY10&gt;=VC$25,UY10&lt;&gt;""),AND(VB10&gt;=VC$25,VB10&lt;&gt;""),AND(VZ10&gt;=WK$25,VZ10&lt;&gt;""),AND(WC10&gt;=WK$25,WC10&lt;&gt;""),AND(WG10&gt;=WK$25,WG10&lt;&gt;""),AND(WJ10&gt;=WK$25,WJ10&lt;&gt;"")),"P","")</f>
        <v/>
      </c>
      <c r="H10" s="36" t="str">
        <f>IF(AND(G10="P",F10=""),"No DD",IF(OR(AND(AG10&gt;=AQ$24,AG10&lt;&gt;"",AI10&gt;=AQ$28,AI10&lt;&gt;"",AF10=""),AND(AJ10&gt;=AQ$24,AJ10&lt;&gt;"",AL10&gt;=AQ$28,AL10&lt;&gt;"",AF10=""),AND(AN10&gt;=AQ$24,AN10&lt;&gt;"",AP10&gt;=AQ$28,AP10&lt;&gt;"",AF10=""),AND(BH10&gt;=BR$24,BH10&lt;&gt;"",BJ10&gt;=BR$28,BJ10&lt;&gt;"",BG10=""),AND(BK10&gt;=BR$24,BK10&lt;&gt;"",BM10&gt;=BR$28,BM10&lt;&gt;"",BG10=""),AND(BO10&gt;=BR$24,BO10&lt;&gt;"",BQ10&gt;=BR$28,BQ10&lt;&gt;"",BG10=""),AND(CI10&gt;=CS$24,CI10&lt;&gt;"",CK10&gt;=CS$28,CK10&lt;&gt;"",CH10=""),AND(CL10&gt;=CS$24,CL10&lt;&gt;"",CN10&gt;=CS$28,CN10&lt;&gt;"",CH10=""),AND(CP10&gt;=CS$24,CP10&lt;&gt;"",CR10&gt;=CS$28,CR10&lt;&gt;"",CH10=""),AND(DP10&gt;=EC$24,DP10&lt;&gt;"",DR10&gt;=EC$28,DR10&lt;&gt;""),AND(DS10&gt;=EC$24,DS10&lt;&gt;"",DU10&gt;=EC$28,DU10&lt;&gt;""),AND(DW10&gt;=EC$24,DW10&lt;&gt;"",DY10&gt;=EC$28,DY10&lt;&gt;""),AND(DZ10&gt;=EC$24,DZ10&lt;&gt;"",EB10&gt;=EC$28,EB10&lt;&gt;""),AND(EX10&gt;=FK$24,EX10&lt;&gt;"",EZ10&gt;=FK$28,EZ10&lt;&gt;""),AND(FA10&gt;=FK$24,FA10&lt;&gt;"",FC10&gt;=FK$28,FC10&lt;&gt;""),AND(FE10&gt;=FK$24,FE10&lt;&gt;"",FG10&gt;=FK$28,FG10&lt;&gt;""),AND(FH10&gt;=FK$24,FH10&lt;&gt;"",FJ10&gt;=FK$28,FJ10&lt;&gt;""),AND(GF10&gt;=GS$24,GF10&lt;&gt;"",GH10&gt;=GS$28,GH10&lt;&gt;""),AND(GI10&gt;=GS$24,GI10&lt;&gt;"",GK10&gt;=GS$28,GK10&lt;&gt;""),AND(GM10&gt;=GS$24,GM10&lt;&gt;"",GO10&gt;=GS$28,GO10&lt;&gt;""),AND(GP10&gt;=GS$24,GP10&lt;&gt;"",GR10&gt;=GS$28,GR10&lt;&gt;""),AND(HN10&gt;=IA$24,HN10&lt;&gt;"",HP10&gt;=IA$28,HP10&lt;&gt;""),AND(HQ10&gt;=IA$24,HQ10&lt;&gt;"",HS10&gt;=IA$28,HS10&lt;&gt;""),AND(HU10&gt;=IA$24,HU10&lt;&gt;"",HW10&gt;=IA$28,HW10&lt;&gt;""),AND(HX10&gt;=IA$24,HX10&lt;&gt;"",HZ10&gt;=IA$28,HZ10&lt;&gt;""),AND(IV10&gt;=JI$24,IV10&lt;&gt;"",IX10&gt;=JI$28,IX10&lt;&gt;""),AND(IY10&gt;=JI$24,IY10&lt;&gt;"",JA10&gt;=JI$28,JA10&lt;&gt;""),AND(JC10&gt;=JI$24,JC10&lt;&gt;"",JE10&gt;=JI$28,JE10&lt;&gt;""),AND(JF10&gt;=JI$24,JF10&lt;&gt;"",JH10&gt;=JI$28,JH10&lt;&gt;""),AND(KD10&gt;=KQ$24,KD10&lt;&gt;"",KF10&gt;=KQ$28,KF10&lt;&gt;""),AND(KG10&gt;=KQ$24,KG10&lt;&gt;"",KI10&gt;=KQ$28,KI10&lt;&gt;""),AND(KK10&gt;=KQ$24,KK10&lt;&gt;"",KM10&gt;=KQ$28,KM10&lt;&gt;""),AND(KN10&gt;=KQ$24,KN10&lt;&gt;"",KP10&gt;=KQ$28,KP10&lt;&gt;""),AND(LL10&gt;=LY$24,LL10&lt;&gt;"",LN10&gt;=LY$28,LN10&lt;&gt;""),AND(LO10&gt;=LY$24,LO10&lt;&gt;"",LQ10&gt;=LY$28,LQ10&lt;&gt;""),AND(LS10&gt;=LY$24,LS10&lt;&gt;"",LU10&gt;=LY$28,LU10&lt;&gt;""),AND(LV10&gt;=LY$24,LV10&lt;&gt;"",LX10&gt;=LY$28,LX10&lt;&gt;""),AND(MT10&gt;=NG$24,MT10&lt;&gt;"",MV10&gt;=NG$28,MV10&lt;&gt;""),AND(MW10&gt;=NG$24,MW10&lt;&gt;"",MY10&gt;=NG$28,MY10&lt;&gt;""),AND(NA10&gt;=NG$24,NA10&lt;&gt;"",NC10&gt;=NG$28,NC10&lt;&gt;""),AND(ND10&gt;=NG$24,ND10&lt;&gt;"",NF10&gt;=NG$28,NF10&lt;&gt;""),AND(OB10&gt;=OO$24,OB10&lt;&gt;"",OD10&gt;=OO$28,OD10&lt;&gt;""),AND(OE10&gt;=OO$24,OE10&lt;&gt;"",OG10&gt;=OO$28,OG10&lt;&gt;""),AND(OI10&gt;=OO$24,OI10&lt;&gt;"",OK10&gt;=OO$28,OK10&lt;&gt;""),AND(OL10&gt;=OO$24,OL10&lt;&gt;"",ON10&gt;=OO$28,ON10&lt;&gt;""),AND(PJ10&gt;=PW$24,PJ10&lt;&gt;"",PL10&gt;=PW$28,PL10&lt;&gt;""),AND(PM10&gt;=PW$24,PM10&lt;&gt;"",PO10&gt;=PW$28,PO10&lt;&gt;""),AND(PQ10&gt;=PW$24,PQ10&lt;&gt;"",PS10&gt;=PW$28,PS10&lt;&gt;""),AND(PT10&gt;=PW$24,PT10&lt;&gt;"",PV10&gt;=PW$28,PV10&lt;&gt;""),AND(QR10&gt;=RE$24,QR10&lt;&gt;"",QT10&gt;=RE$28,QT10&lt;&gt;""),AND(QU10&gt;=RE$24,QU10&lt;&gt;"",QW10&gt;=RE$28,QW10&lt;&gt;""),AND(QY10&gt;=RE$24,QY10&lt;&gt;"",RA10&gt;=RE$28,RA10&lt;&gt;""),AND(RB10&gt;=RE$24,RB10&lt;&gt;"",RD10&gt;=RE$28,RD10&lt;&gt;""),AND(RZ10&gt;=SM$24,RZ10&lt;&gt;"",SB10&gt;=SM$28,SB10&lt;&gt;""),AND(SC10&gt;=SM$24,SC10&lt;&gt;"",SE10&gt;=SM$28,SE10&lt;&gt;""),AND(SG10&gt;=SM$24,SG10&lt;&gt;"",SI10&gt;=SM$28,SI10&lt;&gt;""),AND(SJ10&gt;=SM$24,SJ10&lt;&gt;"",SL10&gt;=SM$28,SL10&lt;&gt;""),AND(TH10&gt;=TU$24,TH10&lt;&gt;"",TJ10&gt;=TU$28,TJ10&lt;&gt;""),AND(TK10&gt;=TU$24,TK10&lt;&gt;"",TM10&gt;=TU$28,TM10&lt;&gt;""),AND(TO10&gt;=TU$24,TO10&lt;&gt;"",TQ10&gt;=TU$28,TQ10&lt;&gt;""),AND(TR10&gt;=TU$24,TR10&lt;&gt;"",TT10&gt;=TU$28,TT10&lt;&gt;""),AND(UP10&gt;=VC$24,UP10&lt;&gt;"",UR10&gt;=VC$28,UR10&lt;&gt;""),AND(US10&gt;=VC$24,US10&lt;&gt;"",UU10&gt;=VC$28,UU10&lt;&gt;""),AND(UW10&gt;=VC$24,UW10&lt;&gt;"",UY10&gt;=VC$28,UY10&lt;&gt;""),AND(UZ10&gt;=VC$24,UZ10&lt;&gt;"",VB10&gt;=VC$28,VB10&lt;&gt;""),AND(VX10&gt;=WK$24,VX10&lt;&gt;"",VZ10&gt;=WK$28,VZ10&lt;&gt;""),AND(WA10&gt;=WK$24,WA10&lt;&gt;"",WC10&gt;=WK$28,WC10&lt;&gt;""),AND(WE10&gt;=WK$24,WE10&lt;&gt;"",WG10&gt;=WK$28,WG10&lt;&gt;""),AND(WH10&gt;=WK$24,WH10&lt;&gt;"",WJ10&gt;=WK$28,WJ10&lt;&gt;"")),"Merit",IF(OR(AND(AG10&gt;=AQ$23,AG10&lt;&gt;"",AI10&gt;=AQ$27,AI10&lt;&gt;"",AF10=""),AND(AJ10&gt;=AQ$23,AJ10&lt;&gt;"",AL10&gt;=AQ$27,AL10&lt;&gt;"",AF10=""),AND(AN10&gt;=AQ$23,AN10&lt;&gt;"",AP10&gt;=AQ$27,AP10&lt;&gt;"",AF10=""),AND(BH10&gt;=BR$23,BH10&lt;&gt;"",BJ10&gt;=BR$27,BJ10&lt;&gt;"",BG10=""),AND(BK10&gt;=BR$23,BK10&lt;&gt;"",BM10&gt;=BR$27,BM10&lt;&gt;"",BG10=""),AND(BO10&gt;=BR$23,BO10&lt;&gt;"",BQ10&gt;=BR$27,BQ10&lt;&gt;"",BG10=""),AND(CI10&gt;=CS$23,CI10&lt;&gt;"",CK10&gt;=CS$27,CK10&lt;&gt;"",CH10=""),AND(CL10&gt;=CS$23,CL10&lt;&gt;"",CN10&gt;=CS$27,CN10&lt;&gt;"",CH10=""),AND(CP10&gt;=CS$23,CP10&lt;&gt;"",CR10&gt;=CS$27,CR10&lt;&gt;"",CH10=""),AND(DP10&gt;=EC$23,DP10&lt;&gt;"",DR10&gt;=EC$27,DR10&lt;&gt;""),AND(DS10&gt;=EC$23,DS10&lt;&gt;"",DU10&gt;=EC$27,DU10&lt;&gt;""),AND(DW10&gt;=EC$23,DW10&lt;&gt;"",DY10&gt;=EC$27,DY10&lt;&gt;""),AND(DZ10&gt;=EC$23,DZ10&lt;&gt;"",EB10&gt;=EC$27,EB10&lt;&gt;""),AND(EX10&gt;=FK$23,EX10&lt;&gt;"",EZ10&gt;=FK$27,EZ10&lt;&gt;""),AND(FA10&gt;=FK$23,FA10&lt;&gt;"",FC10&gt;=FK$27,FC10&lt;&gt;""),AND(FE10&gt;=FK$23,FE10&lt;&gt;"",FG10&gt;=FK$27,FG10&lt;&gt;""),AND(FH10&gt;=FK$23,FH10&lt;&gt;"",FJ10&gt;=FK$27,FJ10&lt;&gt;""),AND(GF10&gt;=GS$23,GF10&lt;&gt;"",GH10&gt;=GS$27,GH10&lt;&gt;""),AND(GI10&gt;=GS$23,GI10&lt;&gt;"",GK10&gt;=GS$27,GK10&lt;&gt;""),AND(GM10&gt;=GS$23,GM10&lt;&gt;"",GO10&gt;=GS$27,GO10&lt;&gt;""),AND(GP10&gt;=GS$23,GP10&lt;&gt;"",GR10&gt;=GS$27,GR10&lt;&gt;""),AND(HN10&gt;=IA$23,HN10&lt;&gt;"",HP10&gt;=IA$27,HP10&lt;&gt;""),AND(HQ10&gt;=IA$23,HQ10&lt;&gt;"",HS10&gt;=IA$27,HS10&lt;&gt;""),AND(HU10&gt;=IA$23,HU10&lt;&gt;"",HW10&gt;=IA$27,HW10&lt;&gt;""),AND(HX10&gt;=IA$23,HX10&lt;&gt;"",HZ10&gt;=IA$27,HZ10&lt;&gt;""),AND(IV10&gt;=JI$23,IV10&lt;&gt;"",IX10&gt;=JI$27,IX10&lt;&gt;""),AND(IY10&gt;=JI$23,IY10&lt;&gt;"",JA10&gt;=JI$27,JA10&lt;&gt;""),AND(JC10&gt;=JI$23,JC10&lt;&gt;"",JE10&gt;=JI$27,JE10&lt;&gt;""),AND(JF10&gt;=JI$23,JF10&lt;&gt;"",JH10&gt;=JI$27,JH10&lt;&gt;""),AND(KD10&gt;=KQ$23,KD10&lt;&gt;"",KF10&gt;=KQ$27,KF10&lt;&gt;""),AND(KG10&gt;=KQ$23,KG10&lt;&gt;"",KI10&gt;=KQ$27,KI10&lt;&gt;""),AND(KK10&gt;=KQ$23,KK10&lt;&gt;"",KM10&gt;=KQ$27,KM10&lt;&gt;""),AND(KN10&gt;=KQ$23,KN10&lt;&gt;"",KP10&gt;=KQ$27,KP10&lt;&gt;""),AND(LL10&gt;=LY$23,LL10&lt;&gt;"",LN10&gt;=LY$27,LN10&lt;&gt;""),AND(LO10&gt;=LY$23,LO10&lt;&gt;"",LQ10&gt;=LY$27,LQ10&lt;&gt;""),AND(LS10&gt;=LY$23,LS10&lt;&gt;"",LU10&gt;=LY$27,LU10&lt;&gt;""),AND(LV10&gt;=LY$23,LV10&lt;&gt;"",LX10&gt;=LY$27,LX10&lt;&gt;""),AND(MT10&gt;=NG$23,MT10&lt;&gt;"",MV10&gt;=NG$27,MV10&lt;&gt;""),AND(MW10&gt;=NG$23,MW10&lt;&gt;"",MY10&gt;=NG$27,MY10&lt;&gt;""),AND(NA10&gt;=NG$23,NA10&lt;&gt;"",NC10&gt;=NG$27,NC10&lt;&gt;""),AND(ND10&gt;=NG$23,ND10&lt;&gt;"",NF10&gt;=NG$27,NF10&lt;&gt;""),AND(OB10&gt;=OO$23,OB10&lt;&gt;"",OD10&gt;=OO$27,OD10&lt;&gt;""),AND(OE10&gt;=OO$23,OE10&lt;&gt;"",OG10&gt;=OO$27,OG10&lt;&gt;""),AND(OI10&gt;=OO$23,OI10&lt;&gt;"",OK10&gt;=OO$27,OK10&lt;&gt;""),AND(OL10&gt;=OO$23,OL10&lt;&gt;"",ON10&gt;=OO$27,ON10&lt;&gt;""),AND(PJ10&gt;=PW$23,PJ10&lt;&gt;"",PL10&gt;=PW$27,PL10&lt;&gt;""),AND(PM10&gt;=PW$23,PM10&lt;&gt;"",PO10&gt;=PW$27,PO10&lt;&gt;""),AND(PQ10&gt;=PW$23,PQ10&lt;&gt;"",PS10&gt;=PW$27,PS10&lt;&gt;""),AND(PT10&gt;=PW$23,PT10&lt;&gt;"",PV10&gt;=PW$27,PV10&lt;&gt;""),AND(QR10&gt;=RE$23,QR10&lt;&gt;"",QT10&gt;=RE$27,QT10&lt;&gt;""),AND(QU10&gt;=RE$23,QU10&lt;&gt;"",QW10&gt;=RE$27,QW10&lt;&gt;""),AND(QY10&gt;=RE$23,QY10&lt;&gt;"",RA10&gt;=RE$27,RA10&lt;&gt;""),AND(RB10&gt;=RE$23,RB10&lt;&gt;"",RD10&gt;=RE$27,RD10&lt;&gt;""),AND(RZ10&gt;=SM$23,RZ10&lt;&gt;"",SB10&gt;=SM$27,SB10&lt;&gt;""),AND(SC10&gt;=SM$23,SC10&lt;&gt;"",SE10&gt;=SM$27,SE10&lt;&gt;""),AND(SG10&gt;=SM$23,SG10&lt;&gt;"",SI10&gt;=SM$27,SI10&lt;&gt;""),AND(SJ10&gt;=SM$23,SJ10&lt;&gt;"",SL10&gt;=SM$27,SL10&lt;&gt;""),AND(TH10&gt;=TU$23,TH10&lt;&gt;"",TJ10&gt;=TU$27,TJ10&lt;&gt;""),AND(TK10&gt;=TU$23,TK10&lt;&gt;"",TM10&gt;=TU$27,TM10&lt;&gt;""),AND(TO10&gt;=TU$23,TO10&lt;&gt;"",TQ10&gt;=TU$27,TQ10&lt;&gt;""),AND(TR10&gt;=TU$23,TR10&lt;&gt;"",TT10&gt;=TU$27,TT10&lt;&gt;""),AND(UP10&gt;=VC$23,UP10&lt;&gt;"",UR10&gt;=VC$27,UR10&lt;&gt;""),AND(US10&gt;=VC$23,US10&lt;&gt;"",UU10&gt;=VC$27,UU10&lt;&gt;""),AND(UW10&gt;=VC$23,UW10&lt;&gt;"",UY10&gt;=VC$27,UY10&lt;&gt;""),AND(UZ10&gt;=VC$23,UZ10&lt;&gt;"",VB10&gt;=VC$27,VB10&lt;&gt;""),AND(VX10&gt;=WK$23,VX10&lt;&gt;"",VZ10&gt;=WK$27,VZ10&lt;&gt;""),AND(WA10&gt;=WK$23,WA10&lt;&gt;"",WC10&gt;=WK$27,WC10&lt;&gt;""),AND(WE10&gt;=WK$23,WE10&lt;&gt;"",WG10&gt;=WK$27,WG10&lt;&gt;""),AND(WH10&gt;=WK$23,WH10&lt;&gt;"",WJ10&gt;=WK$27,WJ10&lt;&gt;"")),"Excellence",IF(I10="P","Worlds Team",IF(F10="P","National Team","")))))</f>
        <v/>
      </c>
      <c r="I10" s="3" t="str">
        <f>IF(OR(AND(AG10&gt;=AQ$22,AG10&lt;&gt;"",AI10&gt;=AQ$26,AI10&lt;&gt;"",AF10=""),AND(AJ10&gt;=AQ$22,AJ10&lt;&gt;"",AL10&gt;=AQ$26,AL10&lt;&gt;"",AF10=""),AND(AN10&gt;=AQ$22,AN10&lt;&gt;"",AP10&gt;=AQ$26,AP10&lt;&gt;"",AF10=""),AND(BH10&gt;=BR$22,BH10&lt;&gt;"",BJ10&gt;=BR$26,BJ10&lt;&gt;"",BG10=""),AND(BK10&gt;=BR$22,BK10&lt;&gt;"",BM10&gt;=BR$26,BM10&lt;&gt;"",BG10=""),AND(BO10&gt;=BR$22,BO10&lt;&gt;"",BQ10&gt;=BR$26,BQ10&lt;&gt;"",BG10=""),AND(CI10&gt;=CS$22,CI10&lt;&gt;"",CK10&gt;=CS$26,CK10&lt;&gt;"",CH10=""),AND(CL10&gt;=CS$22,CL10&lt;&gt;"",CN10&gt;=CS$26,CN10&lt;&gt;"",CH10=""),AND(CP10&gt;=CS$22,CP10&lt;&gt;"",CR10&gt;=CS$26,CR10&lt;&gt;"",CH10=""),AND(DP10&gt;=EC$22,DP10&lt;&gt;"",DR10&gt;=EC$26,DR10&lt;&gt;""),AND(DS10&gt;=EC$22,DS10&lt;&gt;"",DU10&gt;=EC$26,DU10&lt;&gt;""),AND(DW10&gt;=EC$22,DW10&lt;&gt;"",DY10&gt;=EC$26,DY10&lt;&gt;""),AND(DZ10&gt;=EC$22,DZ10&lt;&gt;"",EB10&gt;=EC$26,EB10&lt;&gt;""),AND(EX10&gt;=FK$22,EX10&lt;&gt;"",EZ10&gt;=FK$26,EZ10&lt;&gt;""),AND(FA10&gt;=FK$22,FA10&lt;&gt;"",FC10&gt;=FK$26,FC10&lt;&gt;""),AND(FE10&gt;=FK$22,FE10&lt;&gt;"",FG10&gt;=FK$26,FG10&lt;&gt;""),AND(FH10&gt;=FK$22,FH10&lt;&gt;"",FJ10&gt;=FK$26,FJ10&lt;&gt;""),AND(GF10&gt;=GS$22,GF10&lt;&gt;"",GH10&gt;=GS$26,GH10&lt;&gt;""),AND(GI10&gt;=GS$22,GI10&lt;&gt;"",GK10&gt;=GS$26,GK10&lt;&gt;""),AND(GM10&gt;=GS$22,GM10&lt;&gt;"",GO10&gt;=GS$26,GO10&lt;&gt;""),AND(GP10&gt;=GS$22,GP10&lt;&gt;"",GR10&gt;=GS$26,GR10&lt;&gt;""),AND(HN10&gt;=IA$22,HN10&lt;&gt;"",HP10&gt;=IA$26,HP10&lt;&gt;""),AND(HQ10&gt;=IA$22,HQ10&lt;&gt;"",HS10&gt;=IA$26,HS10&lt;&gt;""),AND(HU10&gt;=IA$22,HU10&lt;&gt;"",HW10&gt;=IA$26,HW10&lt;&gt;""),AND(HX10&gt;=IA$22,HX10&lt;&gt;"",HZ10&gt;=IA$26,HZ10&lt;&gt;""),AND(IV10&gt;=JI$22,IV10&lt;&gt;"",IX10&gt;=JI$26,IX10&lt;&gt;""),AND(IY10&gt;=JI$22,IY10&lt;&gt;"",JA10&gt;=JI$26,JA10&lt;&gt;""),AND(JC10&gt;=JI$22,JC10&lt;&gt;"",JE10&gt;=JI$26,JE10&lt;&gt;""),AND(JF10&gt;=JI$22,JF10&lt;&gt;"",JH10&gt;=JI$26,JH10&lt;&gt;""),AND(KD10&gt;=KQ$22,KD10&lt;&gt;"",KF10&gt;=KQ$26,KF10&lt;&gt;""),AND(KG10&gt;=KQ$22,KG10&lt;&gt;"",KI10&gt;=KQ$26,KI10&lt;&gt;""),AND(KK10&gt;=KQ$22,KK10&lt;&gt;"",KM10&gt;=KQ$26,KM10&lt;&gt;""),AND(KN10&gt;=KQ$22,KN10&lt;&gt;"",KP10&gt;=KQ$26,KP10&lt;&gt;""),AND(LL10&gt;=LY$22,LL10&lt;&gt;"",LN10&gt;=LY$26,LN10&lt;&gt;""),AND(LO10&gt;=LY$22,LO10&lt;&gt;"",LQ10&gt;=LY$26,LQ10&lt;&gt;""),AND(LS10&gt;=LY$22,LS10&lt;&gt;"",LU10&gt;=LY$26,LU10&lt;&gt;""),AND(LV10&gt;=LY$22,LV10&lt;&gt;"",LX10&gt;=LY$26,LX10&lt;&gt;""),AND(MT10&gt;=NG$22,MT10&lt;&gt;"",MV10&gt;=NG$26,MV10&lt;&gt;""),AND(MW10&gt;=NG$22,MW10&lt;&gt;"",MY10&gt;=NG$26,MY10&lt;&gt;""),AND(NA10&gt;=NG$22,NA10&lt;&gt;"",NC10&gt;=NG$26,NC10&lt;&gt;""),AND(ND10&gt;=NG$22,ND10&lt;&gt;"",NF10&gt;=NG$26,NF10&lt;&gt;""),AND(OB10&gt;=OO$22,OB10&lt;&gt;"",OD10&gt;=OO$26,OD10&lt;&gt;""),AND(OE10&gt;=OO$22,OE10&lt;&gt;"",OG10&gt;=OO$26,OG10&lt;&gt;""),AND(OI10&gt;=OO$22,OI10&lt;&gt;"",OK10&gt;=OO$26,OK10&lt;&gt;""),AND(OL10&gt;=OO$22,OL10&lt;&gt;"",ON10&gt;=OO$26,ON10&lt;&gt;""),AND(PJ10&gt;=PW$22,PJ10&lt;&gt;"",PL10&gt;=PW$26,PL10&lt;&gt;""),AND(PM10&gt;=PW$22,PM10&lt;&gt;"",PO10&gt;=PW$26,PO10&lt;&gt;""),AND(PQ10&gt;=PW$22,PQ10&lt;&gt;"",PS10&gt;=PW$26,PS10&lt;&gt;""),AND(PT10&gt;=PW$22,PT10&lt;&gt;"",PV10&gt;=PW$26,PV10&lt;&gt;""),AND(QR10&gt;=RE$22,QR10&lt;&gt;"",QT10&gt;=RE$26,QT10&lt;&gt;""),AND(QU10&gt;=RE$22,QU10&lt;&gt;"",QW10&gt;=RE$26,QW10&lt;&gt;""),AND(QY10&gt;=RE$22,QY10&lt;&gt;"",RA10&gt;=RE$26,RA10&lt;&gt;""),AND(RB10&gt;=RE$22,RB10&lt;&gt;"",RD10&gt;=RE$26,RD10&lt;&gt;""),AND(RZ10&gt;=SM$22,RZ10&lt;&gt;"",SB10&gt;=SM$26,SB10&lt;&gt;""),AND(SC10&gt;=SM$22,SC10&lt;&gt;"",SE10&gt;=SM$26,SE10&lt;&gt;""),AND(SG10&gt;=SM$22,SG10&lt;&gt;"",SI10&gt;=SM$26,SI10&lt;&gt;""),AND(SJ10&gt;=SM$22,SJ10&lt;&gt;"",SL10&gt;=SM$26,SL10&lt;&gt;""),AND(TH10&gt;=TU$22,TH10&lt;&gt;"",TJ10&gt;=TU$26,TJ10&lt;&gt;""),AND(TK10&gt;=TU$22,TK10&lt;&gt;"",TM10&gt;=TU$26,TM10&lt;&gt;""),AND(TO10&gt;=TU$22,TO10&lt;&gt;"",TQ10&gt;=TU$26,TQ10&lt;&gt;""),AND(TR10&gt;=TU$22,TR10&lt;&gt;"",TT10&gt;=TU$26,TT10&lt;&gt;""),AND(UP10&gt;=VC$22,UP10&lt;&gt;"",UR10&gt;=VC$26,UR10&lt;&gt;""),AND(US10&gt;=VC$22,US10&lt;&gt;"",UU10&gt;=VC$26,UU10&lt;&gt;""),AND(UW10&gt;=VC$22,UW10&lt;&gt;"",UY10&gt;=VC$26,UY10&lt;&gt;""),AND(UZ10&gt;=VC$22,UZ10&lt;&gt;"",VB10&gt;=VC$26,VB10&lt;&gt;""),AND(VX10&gt;=WK$22,VX10&lt;&gt;"",VZ10&gt;=WK$26,VZ10&lt;&gt;""),AND(WA10&gt;=WK$22,WA10&lt;&gt;"",WC10&gt;=WK$26,WC10&lt;&gt;""),AND(WE10&gt;=WK$22,WE10&lt;&gt;"",WG10&gt;=WK$26,WG10&lt;&gt;""),AND(WH10&gt;=WK$22,WH10&lt;&gt;"",WJ10&gt;=WK$26,WJ10&lt;&gt;"")),"P","")</f>
        <v/>
      </c>
      <c r="J10" s="8">
        <f>IF(COUNT(AI10,AL10,AP10,BJ10,BM10,BQ10,CK10,CN10,CR10)&gt;0,LARGE((AI10,AL10,AP10,BJ10,BM10,BQ10,CK10,CN10,CR10),1),0)</f>
        <v>37.769999999999996</v>
      </c>
      <c r="K10" s="8" t="str">
        <f>IF(J10="","",IF(OR(J10=CK10,J10=CN10,J10=CR10),$BS$1,IF(OR(J10=BJ10,J10=BM10,J10=BQ10),$AR$1,IF(OR(J10=AI10,J10=AL10,J10=AP10),$Q$1,""))))</f>
        <v>2024 Nationals</v>
      </c>
      <c r="L10" s="8">
        <f>IF(COUNT(AI10,AL10,AP10,BJ10,BM10,BQ10,CK10,CN10,CR10)&gt;1,LARGE((AI10,AL10,AP10,BJ10,BM10,BQ10,CK10,CN10,CR10),2),0)</f>
        <v>35.630000000000003</v>
      </c>
      <c r="M10" s="8" t="str">
        <f>IF(L10="","",IF(OR(L10=CK10,L10=CN10,L10=CR10),$BS$1,IF(OR(L10=BJ10,L10=BM10,L10=BQ10),$AR$1,IF(OR(L10=AI10,L10=AL10,L10=AP10),$Q$1,""))))</f>
        <v>2024 Elite Canada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/>
      </c>
      <c r="Q10" s="22">
        <v>5.15</v>
      </c>
      <c r="R10" s="22">
        <v>7.6</v>
      </c>
      <c r="S10" s="22">
        <v>11.5</v>
      </c>
      <c r="T10" s="22">
        <v>11.78</v>
      </c>
      <c r="U10" s="22">
        <v>0.4</v>
      </c>
      <c r="V10" s="22">
        <v>1.3</v>
      </c>
      <c r="W10" s="22">
        <v>1.8</v>
      </c>
      <c r="X10" s="22">
        <v>3.2</v>
      </c>
      <c r="Y10" s="22">
        <v>2.04</v>
      </c>
      <c r="Z10" s="22">
        <v>0.2</v>
      </c>
      <c r="AA10" s="22">
        <v>0.7</v>
      </c>
      <c r="AB10" s="22">
        <v>1</v>
      </c>
      <c r="AC10" s="22">
        <v>2</v>
      </c>
      <c r="AD10" s="22">
        <v>1.06</v>
      </c>
      <c r="AE10" s="22">
        <v>0.4</v>
      </c>
      <c r="AF10" s="27"/>
      <c r="AG10" s="38">
        <f>IF(S10&gt;0,S10,"")</f>
        <v>11.5</v>
      </c>
      <c r="AH10" s="38">
        <f>IF(T10&gt;0,T10,"")</f>
        <v>11.78</v>
      </c>
      <c r="AI10" s="40">
        <f>IF(SUM(Q10:T10)-U10&gt;0,SUM(Q10:T10)-U10,"")</f>
        <v>35.630000000000003</v>
      </c>
      <c r="AJ10" s="40">
        <f>IF(X10&gt;0,X10,"")</f>
        <v>3.2</v>
      </c>
      <c r="AK10" s="40">
        <f>IF(Y10&gt;0,Y10,"")</f>
        <v>2.04</v>
      </c>
      <c r="AL10" s="40">
        <f>IF(SUM(V10:Y10)-Z10&gt;0,SUM(V10:Y10)-Z10,"")</f>
        <v>8.14</v>
      </c>
      <c r="AM10" s="40">
        <f>IF(AI10="","",MAX(AI10,AL10))</f>
        <v>35.630000000000003</v>
      </c>
      <c r="AN10" s="40">
        <f>IF(AC10&gt;0,AC10,"")</f>
        <v>2</v>
      </c>
      <c r="AO10" s="40">
        <f>IF(AD10&gt;0,AD10,"")</f>
        <v>1.06</v>
      </c>
      <c r="AP10" s="40">
        <f>IF(SUM(AA10:AD10)-AE10&gt;0,SUM(AA10:AD10)-AE10,"")</f>
        <v>4.3599999999999994</v>
      </c>
      <c r="AQ10" s="40">
        <f>IF(SUM(AM10,AP10)&gt;0,SUM(AM10,AP10),"")</f>
        <v>39.99</v>
      </c>
      <c r="AR10" s="26">
        <v>2.2000000000000002</v>
      </c>
      <c r="AS10" s="26">
        <v>2.65</v>
      </c>
      <c r="AT10" s="26">
        <v>4</v>
      </c>
      <c r="AU10" s="26">
        <v>2.42</v>
      </c>
      <c r="AV10" s="26">
        <v>0</v>
      </c>
      <c r="AW10" s="26">
        <v>6.5</v>
      </c>
      <c r="AX10" s="26">
        <v>8.5500000000000007</v>
      </c>
      <c r="AY10" s="26">
        <v>10.199999999999999</v>
      </c>
      <c r="AZ10" s="26">
        <v>12.52</v>
      </c>
      <c r="BA10" s="26">
        <v>0</v>
      </c>
      <c r="BB10" s="26">
        <v>6.3</v>
      </c>
      <c r="BC10" s="26">
        <v>8.4</v>
      </c>
      <c r="BD10" s="26">
        <v>10.199999999999999</v>
      </c>
      <c r="BE10" s="26">
        <v>7.32</v>
      </c>
      <c r="BF10" s="26">
        <v>0</v>
      </c>
      <c r="BG10" s="28"/>
      <c r="BH10" s="39">
        <f>IF(AT10&gt;0,AT10,"")</f>
        <v>4</v>
      </c>
      <c r="BI10" s="39">
        <f>IF(AU10&gt;0,AU10,"")</f>
        <v>2.42</v>
      </c>
      <c r="BJ10" s="11">
        <f>IF(SUM(AR10:AU10)-AV10&gt;0,SUM(AR10:AU10)-AV10,"")</f>
        <v>11.27</v>
      </c>
      <c r="BK10" s="11">
        <f>IF(AY10&gt;0,AY10,"")</f>
        <v>10.199999999999999</v>
      </c>
      <c r="BL10" s="11">
        <f>IF(AZ10&gt;0,AZ10,"")</f>
        <v>12.52</v>
      </c>
      <c r="BM10" s="11">
        <f>IF(SUM(AW10:AZ10)-BA10&gt;0,SUM(AW10:AZ10)-BA10,"")</f>
        <v>37.769999999999996</v>
      </c>
      <c r="BN10" s="11">
        <f>IF(BJ10="","",MAX(BJ10,BM10))</f>
        <v>37.769999999999996</v>
      </c>
      <c r="BO10" s="11">
        <f>IF(BD10&gt;0,BD10,"")</f>
        <v>10.199999999999999</v>
      </c>
      <c r="BP10" s="11">
        <f>IF(BE10&gt;0,BE10,"")</f>
        <v>7.32</v>
      </c>
      <c r="BQ10" s="11">
        <f>IF(SUM(BB10:BE10)-BF10&gt;0,SUM(BB10:BE10)-BF10,"")</f>
        <v>32.22</v>
      </c>
      <c r="BR10" s="11">
        <f>IF(SUM(BN10,BQ10)&gt;0,SUM(BN10,BQ10),"")</f>
        <v>69.989999999999995</v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>IF(BU10&gt;0,BU10,"")</f>
        <v/>
      </c>
      <c r="CJ10" s="38" t="str">
        <f>IF(BV10&gt;0,BV10,"")</f>
        <v/>
      </c>
      <c r="CK10" s="40" t="str">
        <f>IF(SUM(BS10:BV10)-BW10&gt;0,SUM(BS10:BV10)-BW10,"")</f>
        <v/>
      </c>
      <c r="CL10" s="40" t="str">
        <f>IF(BZ10&gt;0,BZ10,"")</f>
        <v/>
      </c>
      <c r="CM10" s="40" t="str">
        <f>IF(CA10&gt;0,CA10,"")</f>
        <v/>
      </c>
      <c r="CN10" s="40" t="str">
        <f>IF(SUM(BX10:CA10)-CB10&gt;0,SUM(BX10:CA10)-CB10,"")</f>
        <v/>
      </c>
      <c r="CO10" s="40" t="str">
        <f>IF(CK10="","",MAX(CK10,CN10))</f>
        <v/>
      </c>
      <c r="CP10" s="40" t="str">
        <f>IF(CE10&gt;0,CE10,"")</f>
        <v/>
      </c>
      <c r="CQ10" s="40" t="str">
        <f>IF(CF10&gt;0,CF10,"")</f>
        <v/>
      </c>
      <c r="CR10" s="40" t="str">
        <f>IF(SUM(CC10:CF10)-CG10&gt;0,SUM(CC10:CF10)-CG10,"")</f>
        <v/>
      </c>
      <c r="CS10" s="40" t="str">
        <f>IF(SUM(CO10,CR10)&gt;0,SUM(CO10,CR10),"")</f>
        <v/>
      </c>
      <c r="CT10" s="51" t="str">
        <f>IF(MAX(DV10,FD10,GL10,HT10,JB10,KJ10,LR10,MZ10,OH10,PP10,QX10,SF10,TN10,UV10,WD10)-IF(L10="",0,L10)&gt;0.001,MAX(DV10,FD10,GL10,HT10,JB10,KJ10,LR10,MZ10,OH10,PP10,QX10,SF10,TN10,UV10,WD10)-IF(L10="",0,L10),"")</f>
        <v/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IF(SUM(TN10,TT10)&gt;0,SUM(TN10,TT10),"")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IF(SUM(UV10,VB10)&gt;0,SUM(UV10,VB10),"")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IF(SUM(WD10,WJ10)&gt;0,SUM(WD10,WJ10),"")</f>
        <v/>
      </c>
      <c r="WL10" s="26">
        <f>IF($CH10="P",BS10,(BS10+AR10)/2)</f>
        <v>1.1000000000000001</v>
      </c>
      <c r="WM10" s="26">
        <f>IF($CH10="P",BT10,(BT10+AS10)/2)</f>
        <v>1.325</v>
      </c>
      <c r="WN10" s="26">
        <f>IF($CH10="P",BU10,(BU10+AT10)/2)</f>
        <v>2</v>
      </c>
      <c r="WO10" s="26">
        <f>IF($CH10="P",BV10,(BV10+AU10)/2)</f>
        <v>1.21</v>
      </c>
      <c r="WP10" s="26">
        <f>IF($CH10="P",BW10,(BW10+AV10)/2)</f>
        <v>0</v>
      </c>
      <c r="WQ10" s="26">
        <f>IF($CH10="P",BX10,(BX10+AW10)/2)</f>
        <v>3.25</v>
      </c>
      <c r="WR10" s="26">
        <f>IF($CH10="P",BY10,(BY10+AX10)/2)</f>
        <v>4.2750000000000004</v>
      </c>
      <c r="WS10" s="26">
        <f>IF($CH10="P",BZ10,(BZ10+AY10)/2)</f>
        <v>5.0999999999999996</v>
      </c>
      <c r="WT10" s="26">
        <f>IF($CH10="P",CA10,(CA10+AZ10)/2)</f>
        <v>6.26</v>
      </c>
      <c r="WU10" s="26">
        <f>IF($CH10="P",CB10,(CB10+BA10)/2)</f>
        <v>0</v>
      </c>
      <c r="WV10" s="26">
        <f>IF($CH10="P",CC10,(CC10+BB10)/2)</f>
        <v>3.15</v>
      </c>
      <c r="WW10" s="26">
        <f>IF($CH10="P",CD10,(CD10+BC10)/2)</f>
        <v>4.2</v>
      </c>
      <c r="WX10" s="26">
        <f>IF($CH10="P",CE10,(CE10+BD10)/2)</f>
        <v>5.0999999999999996</v>
      </c>
      <c r="WY10" s="26">
        <f>IF($CH10="P",CF10,(CF10+BE10)/2)</f>
        <v>3.66</v>
      </c>
      <c r="WZ10" s="26">
        <f>IF($CH10="P",CG10,(CG10+BF10)/2)</f>
        <v>0</v>
      </c>
      <c r="XA10" s="28" t="s">
        <v>53</v>
      </c>
      <c r="XB10" s="11">
        <f>IF(WN10&gt;0,WN10,"")</f>
        <v>2</v>
      </c>
      <c r="XC10" s="11">
        <f>IF(WO10&gt;0,WO10,"")</f>
        <v>1.21</v>
      </c>
      <c r="XD10" s="11">
        <f>IF(SUM(WL10:WO10)-WP10&gt;0,SUM(WL10:WO10)-WP10,"")</f>
        <v>5.6349999999999998</v>
      </c>
      <c r="XE10" s="11">
        <f>IF(WS10&gt;0,WS10,"")</f>
        <v>5.0999999999999996</v>
      </c>
      <c r="XF10" s="11">
        <f>IF(WT10&gt;0,WT10,"")</f>
        <v>6.26</v>
      </c>
      <c r="XG10" s="11">
        <f>IF(SUM(WQ10:WT10)-WU10&gt;0,SUM(WQ10:WT10)-WU10,"")</f>
        <v>18.884999999999998</v>
      </c>
      <c r="XH10" s="11">
        <f>IF(MAX(XD10,XG10)&gt;0,MAX(XD10,XG10),"")</f>
        <v>18.884999999999998</v>
      </c>
      <c r="XI10" s="11">
        <f>IF(WX10&gt;0,WX10,"")</f>
        <v>5.0999999999999996</v>
      </c>
      <c r="XJ10" s="11">
        <f>IF(WY10&gt;0,WY10,"")</f>
        <v>3.66</v>
      </c>
      <c r="XK10" s="11">
        <f>IF(SUM(WV10:WY10)-WZ10&gt;0,SUM(WV10:WY10)-WZ10,"")</f>
        <v>16.11</v>
      </c>
      <c r="XL10" s="11">
        <f>IF(SUM(XH10,XK10)&gt;0,SUM(XH10,XK10),"")</f>
        <v>34.994999999999997</v>
      </c>
    </row>
    <row r="11" spans="1:636" x14ac:dyDescent="0.2">
      <c r="A11" s="4" t="str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/>
      </c>
      <c r="B11" s="5" t="s">
        <v>202</v>
      </c>
      <c r="C11" s="4" t="s">
        <v>5</v>
      </c>
      <c r="D11" s="4" t="s">
        <v>201</v>
      </c>
      <c r="E11" s="9">
        <f>SUM(J11,L11,N11)</f>
        <v>68.02</v>
      </c>
      <c r="F11" s="3" t="str">
        <f>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,AND(TH11&gt;=TU$21,TH11&lt;&gt;"",TJ11&gt;=TU$25,TJ11&lt;&gt;""),AND(TK11&gt;=TU$21,TK11&lt;&gt;"",TM11&gt;=TU$25,TM11&lt;&gt;""),AND(TO11&gt;=TU$21,TO11&lt;&gt;"",TQ11&gt;=TU$25,TQ11&lt;&gt;""),AND(TR11&gt;=TU$21,TR11&lt;&gt;"",TT11&gt;=TU$25,TT11&lt;&gt;""),AND(UP11&gt;=VC$21,UP11&lt;&gt;"",UR11&gt;=VC$25,UR11&lt;&gt;""),AND(US11&gt;=VC$21,US11&lt;&gt;"",UU11&gt;=VC$25,UU11&lt;&gt;""),AND(UW11&gt;=VC$21,UW11&lt;&gt;"",UY11&gt;=VC$25,UY11&lt;&gt;""),AND(UZ11&gt;=VC$21,UZ11&lt;&gt;"",VB11&gt;=VC$25,VB11&lt;&gt;""),AND(VX11&gt;=WK$21,VX11&lt;&gt;"",VZ11&gt;=WK$25,VZ11&lt;&gt;""),AND(WA11&gt;=WK$21,WA11&lt;&gt;"",WC11&gt;=WK$25,WC11&lt;&gt;""),AND(WE11&gt;=WK$21,WE11&lt;&gt;"",WG11&gt;=WK$25,WG11&lt;&gt;""),AND(WH11&gt;=WK$21,WH11&lt;&gt;"",WJ11&gt;=WK$25,WJ11&lt;&gt;"")),"P","")</f>
        <v/>
      </c>
      <c r="G11" s="3" t="str">
        <f>IF(OR(AND(AI11&gt;=AQ$25,AI11&lt;&gt;"",AF11=""),AND(AL11&gt;=AQ$25,AL11&lt;&gt;"",AF11=""),AND(AP11&gt;=AQ$25,AP11&lt;&gt;"",AF11=""),AND(BJ11&gt;=BR$25,BJ11&lt;&gt;"",BG11=""),AND(BM11&gt;=BR$25,BM11&lt;&gt;"",BG11=""),AND(BQ11&gt;=BR$25,BQ11&lt;&gt;"",BG11=""),AND(CK11&gt;=CS$25,CK11&lt;&gt;"",CH11=""),AND(CN11&gt;=CS$25,CN11&lt;&gt;"",CH11=""),AND(CR11&gt;=CS$25,CR11&lt;&gt;"",CH11=""),AND(DR11&gt;=EC$25,DR11&lt;&gt;""),AND(DU11&gt;=EC$25,DU11&lt;&gt;""),AND(DY11&gt;=EC$25,DY11&lt;&gt;""),AND(EB11&gt;=EC$25,EB11&lt;&gt;""),AND(EZ11&gt;=FK$25,EZ11&lt;&gt;""),AND(FC11&gt;=FK$25,FC11&lt;&gt;""),AND(FG11&gt;=FK$25,FG11&lt;&gt;""),AND(FJ11&gt;=FK$25,FJ11&lt;&gt;""),AND(GH11&gt;=GS$25,GH11&lt;&gt;""),AND(GK11&gt;=GS$25,GK11&lt;&gt;""),AND(GO11&gt;=GS$25,GO11&lt;&gt;""),AND(GR11&gt;=GS$25,GR11&lt;&gt;""),AND(HP11&gt;=IA$25,HP11&lt;&gt;""),AND(HS11&gt;=IA$25,HS11&lt;&gt;""),AND(HW11&gt;=IA$25,HW11&lt;&gt;""),AND(HZ11&gt;=IA$25,HZ11&lt;&gt;""),AND(IX11&gt;=JI$25,IX11&lt;&gt;""),AND(JA11&gt;=JI$25,JA11&lt;&gt;""),AND(JE11&gt;=JI$25,JE11&lt;&gt;""),AND(JH11&gt;=JI$25,JH11&lt;&gt;""),AND(KF11&gt;=KQ$25,KF11&lt;&gt;""),AND(KI11&gt;=KQ$25,KI11&lt;&gt;""),AND(KM11&gt;=KQ$25,KM11&lt;&gt;""),AND(KP11&gt;=KQ$25,KP11&lt;&gt;""),AND(LN11&gt;=LY$25,LN11&lt;&gt;""),AND(LQ11&gt;=LY$25,LQ11&lt;&gt;""),AND(LU11&gt;=LY$25,LU11&lt;&gt;""),AND(LX11&gt;=LY$25,LX11&lt;&gt;""),AND(MV11&gt;=NG$25,MV11&lt;&gt;""),AND(MY11&gt;=NG$25,MY11&lt;&gt;""),AND(NC11&gt;=NG$25,NC11&lt;&gt;""),AND(NF11&gt;=NG$25,NF11&lt;&gt;""),AND(OD11&gt;=OO$25,OD11&lt;&gt;""),AND(OG11&gt;=OO$25,OG11&lt;&gt;""),AND(OK11&gt;=OO$25,OK11&lt;&gt;""),AND(ON11&gt;=OO$25,ON11&lt;&gt;""),AND(PL11&gt;=PW$25,PL11&lt;&gt;""),AND(PO11&gt;=PW$25,PO11&lt;&gt;""),AND(PS11&gt;=PW$25,PS11&lt;&gt;""),AND(PV11&gt;=PW$25,PV11&lt;&gt;""),AND(QT11&gt;=RE$25,QT11&lt;&gt;""),AND(QW11&gt;=RE$25,QW11&lt;&gt;""),AND(RA11&gt;=RE$25,RA11&lt;&gt;""),AND(RD11&gt;=RE$25,RD11&lt;&gt;""),AND(SB11&gt;=SM$25,SB11&lt;&gt;""),AND(SE11&gt;=SM$25,SE11&lt;&gt;""),AND(SI11&gt;=SM$25,SI11&lt;&gt;""),AND(SL11&gt;=SM$25,SL11&lt;&gt;""),AND(TJ11&gt;=TU$25,TJ11&lt;&gt;""),AND(TM11&gt;=TU$25,TM11&lt;&gt;""),AND(TQ11&gt;=TU$25,TQ11&lt;&gt;""),AND(TT11&gt;=TU$25,TT11&lt;&gt;""),AND(UR11&gt;=VC$25,UR11&lt;&gt;""),AND(UU11&gt;=VC$25,UU11&lt;&gt;""),AND(UY11&gt;=VC$25,UY11&lt;&gt;""),AND(VB11&gt;=VC$25,VB11&lt;&gt;""),AND(VZ11&gt;=WK$25,VZ11&lt;&gt;""),AND(WC11&gt;=WK$25,WC11&lt;&gt;""),AND(WG11&gt;=WK$25,WG11&lt;&gt;""),AND(WJ11&gt;=WK$25,WJ11&lt;&gt;"")),"P","")</f>
        <v/>
      </c>
      <c r="H11" s="36" t="str">
        <f>IF(AND(G11="P",F11=""),"No DD",IF(OR(AND(AG11&gt;=AQ$24,AG11&lt;&gt;"",AI11&gt;=AQ$28,AI11&lt;&gt;"",AF11=""),AND(AJ11&gt;=AQ$24,AJ11&lt;&gt;"",AL11&gt;=AQ$28,AL11&lt;&gt;"",AF11=""),AND(AN11&gt;=AQ$24,AN11&lt;&gt;"",AP11&gt;=AQ$28,AP11&lt;&gt;"",AF11=""),AND(BH11&gt;=BR$24,BH11&lt;&gt;"",BJ11&gt;=BR$28,BJ11&lt;&gt;"",BG11=""),AND(BK11&gt;=BR$24,BK11&lt;&gt;"",BM11&gt;=BR$28,BM11&lt;&gt;"",BG11=""),AND(BO11&gt;=BR$24,BO11&lt;&gt;"",BQ11&gt;=BR$28,BQ11&lt;&gt;"",BG11=""),AND(CI11&gt;=CS$24,CI11&lt;&gt;"",CK11&gt;=CS$28,CK11&lt;&gt;"",CH11=""),AND(CL11&gt;=CS$24,CL11&lt;&gt;"",CN11&gt;=CS$28,CN11&lt;&gt;"",CH11=""),AND(CP11&gt;=CS$24,CP11&lt;&gt;"",CR11&gt;=CS$28,CR11&lt;&gt;"",CH11=""),AND(DP11&gt;=EC$24,DP11&lt;&gt;"",DR11&gt;=EC$28,DR11&lt;&gt;""),AND(DS11&gt;=EC$24,DS11&lt;&gt;"",DU11&gt;=EC$28,DU11&lt;&gt;""),AND(DW11&gt;=EC$24,DW11&lt;&gt;"",DY11&gt;=EC$28,DY11&lt;&gt;""),AND(DZ11&gt;=EC$24,DZ11&lt;&gt;"",EB11&gt;=EC$28,EB11&lt;&gt;""),AND(EX11&gt;=FK$24,EX11&lt;&gt;"",EZ11&gt;=FK$28,EZ11&lt;&gt;""),AND(FA11&gt;=FK$24,FA11&lt;&gt;"",FC11&gt;=FK$28,FC11&lt;&gt;""),AND(FE11&gt;=FK$24,FE11&lt;&gt;"",FG11&gt;=FK$28,FG11&lt;&gt;""),AND(FH11&gt;=FK$24,FH11&lt;&gt;"",FJ11&gt;=FK$28,FJ11&lt;&gt;""),AND(GF11&gt;=GS$24,GF11&lt;&gt;"",GH11&gt;=GS$28,GH11&lt;&gt;""),AND(GI11&gt;=GS$24,GI11&lt;&gt;"",GK11&gt;=GS$28,GK11&lt;&gt;""),AND(GM11&gt;=GS$24,GM11&lt;&gt;"",GO11&gt;=GS$28,GO11&lt;&gt;""),AND(GP11&gt;=GS$24,GP11&lt;&gt;"",GR11&gt;=GS$28,GR11&lt;&gt;""),AND(HN11&gt;=IA$24,HN11&lt;&gt;"",HP11&gt;=IA$28,HP11&lt;&gt;""),AND(HQ11&gt;=IA$24,HQ11&lt;&gt;"",HS11&gt;=IA$28,HS11&lt;&gt;""),AND(HU11&gt;=IA$24,HU11&lt;&gt;"",HW11&gt;=IA$28,HW11&lt;&gt;""),AND(HX11&gt;=IA$24,HX11&lt;&gt;"",HZ11&gt;=IA$28,HZ11&lt;&gt;""),AND(IV11&gt;=JI$24,IV11&lt;&gt;"",IX11&gt;=JI$28,IX11&lt;&gt;""),AND(IY11&gt;=JI$24,IY11&lt;&gt;"",JA11&gt;=JI$28,JA11&lt;&gt;""),AND(JC11&gt;=JI$24,JC11&lt;&gt;"",JE11&gt;=JI$28,JE11&lt;&gt;""),AND(JF11&gt;=JI$24,JF11&lt;&gt;"",JH11&gt;=JI$28,JH11&lt;&gt;""),AND(KD11&gt;=KQ$24,KD11&lt;&gt;"",KF11&gt;=KQ$28,KF11&lt;&gt;""),AND(KG11&gt;=KQ$24,KG11&lt;&gt;"",KI11&gt;=KQ$28,KI11&lt;&gt;""),AND(KK11&gt;=KQ$24,KK11&lt;&gt;"",KM11&gt;=KQ$28,KM11&lt;&gt;""),AND(KN11&gt;=KQ$24,KN11&lt;&gt;"",KP11&gt;=KQ$28,KP11&lt;&gt;""),AND(LL11&gt;=LY$24,LL11&lt;&gt;"",LN11&gt;=LY$28,LN11&lt;&gt;""),AND(LO11&gt;=LY$24,LO11&lt;&gt;"",LQ11&gt;=LY$28,LQ11&lt;&gt;""),AND(LS11&gt;=LY$24,LS11&lt;&gt;"",LU11&gt;=LY$28,LU11&lt;&gt;""),AND(LV11&gt;=LY$24,LV11&lt;&gt;"",LX11&gt;=LY$28,LX11&lt;&gt;""),AND(MT11&gt;=NG$24,MT11&lt;&gt;"",MV11&gt;=NG$28,MV11&lt;&gt;""),AND(MW11&gt;=NG$24,MW11&lt;&gt;"",MY11&gt;=NG$28,MY11&lt;&gt;""),AND(NA11&gt;=NG$24,NA11&lt;&gt;"",NC11&gt;=NG$28,NC11&lt;&gt;""),AND(ND11&gt;=NG$24,ND11&lt;&gt;"",NF11&gt;=NG$28,NF11&lt;&gt;""),AND(OB11&gt;=OO$24,OB11&lt;&gt;"",OD11&gt;=OO$28,OD11&lt;&gt;""),AND(OE11&gt;=OO$24,OE11&lt;&gt;"",OG11&gt;=OO$28,OG11&lt;&gt;""),AND(OI11&gt;=OO$24,OI11&lt;&gt;"",OK11&gt;=OO$28,OK11&lt;&gt;""),AND(OL11&gt;=OO$24,OL11&lt;&gt;"",ON11&gt;=OO$28,ON11&lt;&gt;""),AND(PJ11&gt;=PW$24,PJ11&lt;&gt;"",PL11&gt;=PW$28,PL11&lt;&gt;""),AND(PM11&gt;=PW$24,PM11&lt;&gt;"",PO11&gt;=PW$28,PO11&lt;&gt;""),AND(PQ11&gt;=PW$24,PQ11&lt;&gt;"",PS11&gt;=PW$28,PS11&lt;&gt;""),AND(PT11&gt;=PW$24,PT11&lt;&gt;"",PV11&gt;=PW$28,PV11&lt;&gt;""),AND(QR11&gt;=RE$24,QR11&lt;&gt;"",QT11&gt;=RE$28,QT11&lt;&gt;""),AND(QU11&gt;=RE$24,QU11&lt;&gt;"",QW11&gt;=RE$28,QW11&lt;&gt;""),AND(QY11&gt;=RE$24,QY11&lt;&gt;"",RA11&gt;=RE$28,RA11&lt;&gt;""),AND(RB11&gt;=RE$24,RB11&lt;&gt;"",RD11&gt;=RE$28,RD11&lt;&gt;""),AND(RZ11&gt;=SM$24,RZ11&lt;&gt;"",SB11&gt;=SM$28,SB11&lt;&gt;""),AND(SC11&gt;=SM$24,SC11&lt;&gt;"",SE11&gt;=SM$28,SE11&lt;&gt;""),AND(SG11&gt;=SM$24,SG11&lt;&gt;"",SI11&gt;=SM$28,SI11&lt;&gt;""),AND(SJ11&gt;=SM$24,SJ11&lt;&gt;"",SL11&gt;=SM$28,SL11&lt;&gt;""),AND(TH11&gt;=TU$24,TH11&lt;&gt;"",TJ11&gt;=TU$28,TJ11&lt;&gt;""),AND(TK11&gt;=TU$24,TK11&lt;&gt;"",TM11&gt;=TU$28,TM11&lt;&gt;""),AND(TO11&gt;=TU$24,TO11&lt;&gt;"",TQ11&gt;=TU$28,TQ11&lt;&gt;""),AND(TR11&gt;=TU$24,TR11&lt;&gt;"",TT11&gt;=TU$28,TT11&lt;&gt;""),AND(UP11&gt;=VC$24,UP11&lt;&gt;"",UR11&gt;=VC$28,UR11&lt;&gt;""),AND(US11&gt;=VC$24,US11&lt;&gt;"",UU11&gt;=VC$28,UU11&lt;&gt;""),AND(UW11&gt;=VC$24,UW11&lt;&gt;"",UY11&gt;=VC$28,UY11&lt;&gt;""),AND(UZ11&gt;=VC$24,UZ11&lt;&gt;"",VB11&gt;=VC$28,VB11&lt;&gt;""),AND(VX11&gt;=WK$24,VX11&lt;&gt;"",VZ11&gt;=WK$28,VZ11&lt;&gt;""),AND(WA11&gt;=WK$24,WA11&lt;&gt;"",WC11&gt;=WK$28,WC11&lt;&gt;""),AND(WE11&gt;=WK$24,WE11&lt;&gt;"",WG11&gt;=WK$28,WG11&lt;&gt;""),AND(WH11&gt;=WK$24,WH11&lt;&gt;"",WJ11&gt;=WK$28,WJ11&lt;&gt;"")),"Merit",IF(OR(AND(AG11&gt;=AQ$23,AG11&lt;&gt;"",AI11&gt;=AQ$27,AI11&lt;&gt;"",AF11=""),AND(AJ11&gt;=AQ$23,AJ11&lt;&gt;"",AL11&gt;=AQ$27,AL11&lt;&gt;"",AF11=""),AND(AN11&gt;=AQ$23,AN11&lt;&gt;"",AP11&gt;=AQ$27,AP11&lt;&gt;"",AF11=""),AND(BH11&gt;=BR$23,BH11&lt;&gt;"",BJ11&gt;=BR$27,BJ11&lt;&gt;"",BG11=""),AND(BK11&gt;=BR$23,BK11&lt;&gt;"",BM11&gt;=BR$27,BM11&lt;&gt;"",BG11=""),AND(BO11&gt;=BR$23,BO11&lt;&gt;"",BQ11&gt;=BR$27,BQ11&lt;&gt;"",BG11=""),AND(CI11&gt;=CS$23,CI11&lt;&gt;"",CK11&gt;=CS$27,CK11&lt;&gt;"",CH11=""),AND(CL11&gt;=CS$23,CL11&lt;&gt;"",CN11&gt;=CS$27,CN11&lt;&gt;"",CH11=""),AND(CP11&gt;=CS$23,CP11&lt;&gt;"",CR11&gt;=CS$27,CR11&lt;&gt;"",CH11=""),AND(DP11&gt;=EC$23,DP11&lt;&gt;"",DR11&gt;=EC$27,DR11&lt;&gt;""),AND(DS11&gt;=EC$23,DS11&lt;&gt;"",DU11&gt;=EC$27,DU11&lt;&gt;""),AND(DW11&gt;=EC$23,DW11&lt;&gt;"",DY11&gt;=EC$27,DY11&lt;&gt;""),AND(DZ11&gt;=EC$23,DZ11&lt;&gt;"",EB11&gt;=EC$27,EB11&lt;&gt;""),AND(EX11&gt;=FK$23,EX11&lt;&gt;"",EZ11&gt;=FK$27,EZ11&lt;&gt;""),AND(FA11&gt;=FK$23,FA11&lt;&gt;"",FC11&gt;=FK$27,FC11&lt;&gt;""),AND(FE11&gt;=FK$23,FE11&lt;&gt;"",FG11&gt;=FK$27,FG11&lt;&gt;""),AND(FH11&gt;=FK$23,FH11&lt;&gt;"",FJ11&gt;=FK$27,FJ11&lt;&gt;""),AND(GF11&gt;=GS$23,GF11&lt;&gt;"",GH11&gt;=GS$27,GH11&lt;&gt;""),AND(GI11&gt;=GS$23,GI11&lt;&gt;"",GK11&gt;=GS$27,GK11&lt;&gt;""),AND(GM11&gt;=GS$23,GM11&lt;&gt;"",GO11&gt;=GS$27,GO11&lt;&gt;""),AND(GP11&gt;=GS$23,GP11&lt;&gt;"",GR11&gt;=GS$27,GR11&lt;&gt;""),AND(HN11&gt;=IA$23,HN11&lt;&gt;"",HP11&gt;=IA$27,HP11&lt;&gt;""),AND(HQ11&gt;=IA$23,HQ11&lt;&gt;"",HS11&gt;=IA$27,HS11&lt;&gt;""),AND(HU11&gt;=IA$23,HU11&lt;&gt;"",HW11&gt;=IA$27,HW11&lt;&gt;""),AND(HX11&gt;=IA$23,HX11&lt;&gt;"",HZ11&gt;=IA$27,HZ11&lt;&gt;""),AND(IV11&gt;=JI$23,IV11&lt;&gt;"",IX11&gt;=JI$27,IX11&lt;&gt;""),AND(IY11&gt;=JI$23,IY11&lt;&gt;"",JA11&gt;=JI$27,JA11&lt;&gt;""),AND(JC11&gt;=JI$23,JC11&lt;&gt;"",JE11&gt;=JI$27,JE11&lt;&gt;""),AND(JF11&gt;=JI$23,JF11&lt;&gt;"",JH11&gt;=JI$27,JH11&lt;&gt;""),AND(KD11&gt;=KQ$23,KD11&lt;&gt;"",KF11&gt;=KQ$27,KF11&lt;&gt;""),AND(KG11&gt;=KQ$23,KG11&lt;&gt;"",KI11&gt;=KQ$27,KI11&lt;&gt;""),AND(KK11&gt;=KQ$23,KK11&lt;&gt;"",KM11&gt;=KQ$27,KM11&lt;&gt;""),AND(KN11&gt;=KQ$23,KN11&lt;&gt;"",KP11&gt;=KQ$27,KP11&lt;&gt;""),AND(LL11&gt;=LY$23,LL11&lt;&gt;"",LN11&gt;=LY$27,LN11&lt;&gt;""),AND(LO11&gt;=LY$23,LO11&lt;&gt;"",LQ11&gt;=LY$27,LQ11&lt;&gt;""),AND(LS11&gt;=LY$23,LS11&lt;&gt;"",LU11&gt;=LY$27,LU11&lt;&gt;""),AND(LV11&gt;=LY$23,LV11&lt;&gt;"",LX11&gt;=LY$27,LX11&lt;&gt;""),AND(MT11&gt;=NG$23,MT11&lt;&gt;"",MV11&gt;=NG$27,MV11&lt;&gt;""),AND(MW11&gt;=NG$23,MW11&lt;&gt;"",MY11&gt;=NG$27,MY11&lt;&gt;""),AND(NA11&gt;=NG$23,NA11&lt;&gt;"",NC11&gt;=NG$27,NC11&lt;&gt;""),AND(ND11&gt;=NG$23,ND11&lt;&gt;"",NF11&gt;=NG$27,NF11&lt;&gt;""),AND(OB11&gt;=OO$23,OB11&lt;&gt;"",OD11&gt;=OO$27,OD11&lt;&gt;""),AND(OE11&gt;=OO$23,OE11&lt;&gt;"",OG11&gt;=OO$27,OG11&lt;&gt;""),AND(OI11&gt;=OO$23,OI11&lt;&gt;"",OK11&gt;=OO$27,OK11&lt;&gt;""),AND(OL11&gt;=OO$23,OL11&lt;&gt;"",ON11&gt;=OO$27,ON11&lt;&gt;""),AND(PJ11&gt;=PW$23,PJ11&lt;&gt;"",PL11&gt;=PW$27,PL11&lt;&gt;""),AND(PM11&gt;=PW$23,PM11&lt;&gt;"",PO11&gt;=PW$27,PO11&lt;&gt;""),AND(PQ11&gt;=PW$23,PQ11&lt;&gt;"",PS11&gt;=PW$27,PS11&lt;&gt;""),AND(PT11&gt;=PW$23,PT11&lt;&gt;"",PV11&gt;=PW$27,PV11&lt;&gt;""),AND(QR11&gt;=RE$23,QR11&lt;&gt;"",QT11&gt;=RE$27,QT11&lt;&gt;""),AND(QU11&gt;=RE$23,QU11&lt;&gt;"",QW11&gt;=RE$27,QW11&lt;&gt;""),AND(QY11&gt;=RE$23,QY11&lt;&gt;"",RA11&gt;=RE$27,RA11&lt;&gt;""),AND(RB11&gt;=RE$23,RB11&lt;&gt;"",RD11&gt;=RE$27,RD11&lt;&gt;""),AND(RZ11&gt;=SM$23,RZ11&lt;&gt;"",SB11&gt;=SM$27,SB11&lt;&gt;""),AND(SC11&gt;=SM$23,SC11&lt;&gt;"",SE11&gt;=SM$27,SE11&lt;&gt;""),AND(SG11&gt;=SM$23,SG11&lt;&gt;"",SI11&gt;=SM$27,SI11&lt;&gt;""),AND(SJ11&gt;=SM$23,SJ11&lt;&gt;"",SL11&gt;=SM$27,SL11&lt;&gt;""),AND(TH11&gt;=TU$23,TH11&lt;&gt;"",TJ11&gt;=TU$27,TJ11&lt;&gt;""),AND(TK11&gt;=TU$23,TK11&lt;&gt;"",TM11&gt;=TU$27,TM11&lt;&gt;""),AND(TO11&gt;=TU$23,TO11&lt;&gt;"",TQ11&gt;=TU$27,TQ11&lt;&gt;""),AND(TR11&gt;=TU$23,TR11&lt;&gt;"",TT11&gt;=TU$27,TT11&lt;&gt;""),AND(UP11&gt;=VC$23,UP11&lt;&gt;"",UR11&gt;=VC$27,UR11&lt;&gt;""),AND(US11&gt;=VC$23,US11&lt;&gt;"",UU11&gt;=VC$27,UU11&lt;&gt;""),AND(UW11&gt;=VC$23,UW11&lt;&gt;"",UY11&gt;=VC$27,UY11&lt;&gt;""),AND(UZ11&gt;=VC$23,UZ11&lt;&gt;"",VB11&gt;=VC$27,VB11&lt;&gt;""),AND(VX11&gt;=WK$23,VX11&lt;&gt;"",VZ11&gt;=WK$27,VZ11&lt;&gt;""),AND(WA11&gt;=WK$23,WA11&lt;&gt;"",WC11&gt;=WK$27,WC11&lt;&gt;""),AND(WE11&gt;=WK$23,WE11&lt;&gt;"",WG11&gt;=WK$27,WG11&lt;&gt;""),AND(WH11&gt;=WK$23,WH11&lt;&gt;"",WJ11&gt;=WK$27,WJ11&lt;&gt;"")),"Excellence",IF(I11="P","Worlds Team",IF(F11="P","National Team","")))))</f>
        <v/>
      </c>
      <c r="I11" s="3" t="str">
        <f>IF(OR(AND(AG11&gt;=AQ$22,AG11&lt;&gt;"",AI11&gt;=AQ$26,AI11&lt;&gt;"",AF11=""),AND(AJ11&gt;=AQ$22,AJ11&lt;&gt;"",AL11&gt;=AQ$26,AL11&lt;&gt;"",AF11=""),AND(AN11&gt;=AQ$22,AN11&lt;&gt;"",AP11&gt;=AQ$26,AP11&lt;&gt;"",AF11=""),AND(BH11&gt;=BR$22,BH11&lt;&gt;"",BJ11&gt;=BR$26,BJ11&lt;&gt;"",BG11=""),AND(BK11&gt;=BR$22,BK11&lt;&gt;"",BM11&gt;=BR$26,BM11&lt;&gt;"",BG11=""),AND(BO11&gt;=BR$22,BO11&lt;&gt;"",BQ11&gt;=BR$26,BQ11&lt;&gt;"",BG11=""),AND(CI11&gt;=CS$22,CI11&lt;&gt;"",CK11&gt;=CS$26,CK11&lt;&gt;"",CH11=""),AND(CL11&gt;=CS$22,CL11&lt;&gt;"",CN11&gt;=CS$26,CN11&lt;&gt;"",CH11=""),AND(CP11&gt;=CS$22,CP11&lt;&gt;"",CR11&gt;=CS$26,CR11&lt;&gt;"",CH11=""),AND(DP11&gt;=EC$22,DP11&lt;&gt;"",DR11&gt;=EC$26,DR11&lt;&gt;""),AND(DS11&gt;=EC$22,DS11&lt;&gt;"",DU11&gt;=EC$26,DU11&lt;&gt;""),AND(DW11&gt;=EC$22,DW11&lt;&gt;"",DY11&gt;=EC$26,DY11&lt;&gt;""),AND(DZ11&gt;=EC$22,DZ11&lt;&gt;"",EB11&gt;=EC$26,EB11&lt;&gt;""),AND(EX11&gt;=FK$22,EX11&lt;&gt;"",EZ11&gt;=FK$26,EZ11&lt;&gt;""),AND(FA11&gt;=FK$22,FA11&lt;&gt;"",FC11&gt;=FK$26,FC11&lt;&gt;""),AND(FE11&gt;=FK$22,FE11&lt;&gt;"",FG11&gt;=FK$26,FG11&lt;&gt;""),AND(FH11&gt;=FK$22,FH11&lt;&gt;"",FJ11&gt;=FK$26,FJ11&lt;&gt;""),AND(GF11&gt;=GS$22,GF11&lt;&gt;"",GH11&gt;=GS$26,GH11&lt;&gt;""),AND(GI11&gt;=GS$22,GI11&lt;&gt;"",GK11&gt;=GS$26,GK11&lt;&gt;""),AND(GM11&gt;=GS$22,GM11&lt;&gt;"",GO11&gt;=GS$26,GO11&lt;&gt;""),AND(GP11&gt;=GS$22,GP11&lt;&gt;"",GR11&gt;=GS$26,GR11&lt;&gt;""),AND(HN11&gt;=IA$22,HN11&lt;&gt;"",HP11&gt;=IA$26,HP11&lt;&gt;""),AND(HQ11&gt;=IA$22,HQ11&lt;&gt;"",HS11&gt;=IA$26,HS11&lt;&gt;""),AND(HU11&gt;=IA$22,HU11&lt;&gt;"",HW11&gt;=IA$26,HW11&lt;&gt;""),AND(HX11&gt;=IA$22,HX11&lt;&gt;"",HZ11&gt;=IA$26,HZ11&lt;&gt;""),AND(IV11&gt;=JI$22,IV11&lt;&gt;"",IX11&gt;=JI$26,IX11&lt;&gt;""),AND(IY11&gt;=JI$22,IY11&lt;&gt;"",JA11&gt;=JI$26,JA11&lt;&gt;""),AND(JC11&gt;=JI$22,JC11&lt;&gt;"",JE11&gt;=JI$26,JE11&lt;&gt;""),AND(JF11&gt;=JI$22,JF11&lt;&gt;"",JH11&gt;=JI$26,JH11&lt;&gt;""),AND(KD11&gt;=KQ$22,KD11&lt;&gt;"",KF11&gt;=KQ$26,KF11&lt;&gt;""),AND(KG11&gt;=KQ$22,KG11&lt;&gt;"",KI11&gt;=KQ$26,KI11&lt;&gt;""),AND(KK11&gt;=KQ$22,KK11&lt;&gt;"",KM11&gt;=KQ$26,KM11&lt;&gt;""),AND(KN11&gt;=KQ$22,KN11&lt;&gt;"",KP11&gt;=KQ$26,KP11&lt;&gt;""),AND(LL11&gt;=LY$22,LL11&lt;&gt;"",LN11&gt;=LY$26,LN11&lt;&gt;""),AND(LO11&gt;=LY$22,LO11&lt;&gt;"",LQ11&gt;=LY$26,LQ11&lt;&gt;""),AND(LS11&gt;=LY$22,LS11&lt;&gt;"",LU11&gt;=LY$26,LU11&lt;&gt;""),AND(LV11&gt;=LY$22,LV11&lt;&gt;"",LX11&gt;=LY$26,LX11&lt;&gt;""),AND(MT11&gt;=NG$22,MT11&lt;&gt;"",MV11&gt;=NG$26,MV11&lt;&gt;""),AND(MW11&gt;=NG$22,MW11&lt;&gt;"",MY11&gt;=NG$26,MY11&lt;&gt;""),AND(NA11&gt;=NG$22,NA11&lt;&gt;"",NC11&gt;=NG$26,NC11&lt;&gt;""),AND(ND11&gt;=NG$22,ND11&lt;&gt;"",NF11&gt;=NG$26,NF11&lt;&gt;""),AND(OB11&gt;=OO$22,OB11&lt;&gt;"",OD11&gt;=OO$26,OD11&lt;&gt;""),AND(OE11&gt;=OO$22,OE11&lt;&gt;"",OG11&gt;=OO$26,OG11&lt;&gt;""),AND(OI11&gt;=OO$22,OI11&lt;&gt;"",OK11&gt;=OO$26,OK11&lt;&gt;""),AND(OL11&gt;=OO$22,OL11&lt;&gt;"",ON11&gt;=OO$26,ON11&lt;&gt;""),AND(PJ11&gt;=PW$22,PJ11&lt;&gt;"",PL11&gt;=PW$26,PL11&lt;&gt;""),AND(PM11&gt;=PW$22,PM11&lt;&gt;"",PO11&gt;=PW$26,PO11&lt;&gt;""),AND(PQ11&gt;=PW$22,PQ11&lt;&gt;"",PS11&gt;=PW$26,PS11&lt;&gt;""),AND(PT11&gt;=PW$22,PT11&lt;&gt;"",PV11&gt;=PW$26,PV11&lt;&gt;""),AND(QR11&gt;=RE$22,QR11&lt;&gt;"",QT11&gt;=RE$26,QT11&lt;&gt;""),AND(QU11&gt;=RE$22,QU11&lt;&gt;"",QW11&gt;=RE$26,QW11&lt;&gt;""),AND(QY11&gt;=RE$22,QY11&lt;&gt;"",RA11&gt;=RE$26,RA11&lt;&gt;""),AND(RB11&gt;=RE$22,RB11&lt;&gt;"",RD11&gt;=RE$26,RD11&lt;&gt;""),AND(RZ11&gt;=SM$22,RZ11&lt;&gt;"",SB11&gt;=SM$26,SB11&lt;&gt;""),AND(SC11&gt;=SM$22,SC11&lt;&gt;"",SE11&gt;=SM$26,SE11&lt;&gt;""),AND(SG11&gt;=SM$22,SG11&lt;&gt;"",SI11&gt;=SM$26,SI11&lt;&gt;""),AND(SJ11&gt;=SM$22,SJ11&lt;&gt;"",SL11&gt;=SM$26,SL11&lt;&gt;""),AND(TH11&gt;=TU$22,TH11&lt;&gt;"",TJ11&gt;=TU$26,TJ11&lt;&gt;""),AND(TK11&gt;=TU$22,TK11&lt;&gt;"",TM11&gt;=TU$26,TM11&lt;&gt;""),AND(TO11&gt;=TU$22,TO11&lt;&gt;"",TQ11&gt;=TU$26,TQ11&lt;&gt;""),AND(TR11&gt;=TU$22,TR11&lt;&gt;"",TT11&gt;=TU$26,TT11&lt;&gt;""),AND(UP11&gt;=VC$22,UP11&lt;&gt;"",UR11&gt;=VC$26,UR11&lt;&gt;""),AND(US11&gt;=VC$22,US11&lt;&gt;"",UU11&gt;=VC$26,UU11&lt;&gt;""),AND(UW11&gt;=VC$22,UW11&lt;&gt;"",UY11&gt;=VC$26,UY11&lt;&gt;""),AND(UZ11&gt;=VC$22,UZ11&lt;&gt;"",VB11&gt;=VC$26,VB11&lt;&gt;""),AND(VX11&gt;=WK$22,VX11&lt;&gt;"",VZ11&gt;=WK$26,VZ11&lt;&gt;""),AND(WA11&gt;=WK$22,WA11&lt;&gt;"",WC11&gt;=WK$26,WC11&lt;&gt;""),AND(WE11&gt;=WK$22,WE11&lt;&gt;"",WG11&gt;=WK$26,WG11&lt;&gt;""),AND(WH11&gt;=WK$22,WH11&lt;&gt;"",WJ11&gt;=WK$26,WJ11&lt;&gt;"")),"P","")</f>
        <v/>
      </c>
      <c r="J11" s="8">
        <f>IF(COUNT(AI11,AL11,AP11,BJ11,BM11,BQ11,CK11,CN11,CR11)&gt;0,LARGE((AI11,AL11,AP11,BJ11,BM11,BQ11,CK11,CN11,CR11),1),0)</f>
        <v>36.29</v>
      </c>
      <c r="K11" s="8" t="str">
        <f>IF(J11="","",IF(OR(J11=CK11,J11=CN11,J11=CR11),$BS$1,IF(OR(J11=BJ11,J11=BM11,J11=BQ11),$AR$1,IF(OR(J11=AI11,J11=AL11,J11=AP11),$Q$1,""))))</f>
        <v>2024 Elite Canada</v>
      </c>
      <c r="L11" s="8">
        <f>IF(COUNT(AI11,AL11,AP11,BJ11,BM11,BQ11,CK11,CN11,CR11)&gt;1,LARGE((AI11,AL11,AP11,BJ11,BM11,BQ11,CK11,CN11,CR11),2),0)</f>
        <v>31.73</v>
      </c>
      <c r="M11" s="8" t="str">
        <f>IF(L11="","",IF(OR(L11=CK11,L11=CN11,L11=CR11),$BS$1,IF(OR(L11=BJ11,L11=BM11,L11=BQ11),$AR$1,IF(OR(L11=AI11,L11=AL11,L11=AP11),$Q$1,""))))</f>
        <v>2024 Elite Canada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/>
      </c>
      <c r="Q11" s="22">
        <v>5.7</v>
      </c>
      <c r="R11" s="22">
        <v>7.25</v>
      </c>
      <c r="S11" s="22">
        <v>8.1999999999999993</v>
      </c>
      <c r="T11" s="22">
        <v>15.14</v>
      </c>
      <c r="U11" s="22">
        <v>0</v>
      </c>
      <c r="V11" s="22">
        <v>2</v>
      </c>
      <c r="W11" s="22">
        <v>2.75</v>
      </c>
      <c r="X11" s="22">
        <v>3.1</v>
      </c>
      <c r="Y11" s="22">
        <v>5.26</v>
      </c>
      <c r="Z11" s="22">
        <v>0</v>
      </c>
      <c r="AA11" s="22">
        <v>5.0999999999999996</v>
      </c>
      <c r="AB11" s="22">
        <v>6.65</v>
      </c>
      <c r="AC11" s="22">
        <v>7</v>
      </c>
      <c r="AD11" s="22">
        <v>12.98</v>
      </c>
      <c r="AE11" s="22">
        <v>0</v>
      </c>
      <c r="AF11" s="27"/>
      <c r="AG11" s="38">
        <f>IF(S11&gt;0,S11,"")</f>
        <v>8.1999999999999993</v>
      </c>
      <c r="AH11" s="38">
        <f>IF(T11&gt;0,T11,"")</f>
        <v>15.14</v>
      </c>
      <c r="AI11" s="40">
        <f>IF(SUM(Q11:T11)-U11&gt;0,SUM(Q11:T11)-U11,"")</f>
        <v>36.29</v>
      </c>
      <c r="AJ11" s="40">
        <f>IF(X11&gt;0,X11,"")</f>
        <v>3.1</v>
      </c>
      <c r="AK11" s="40">
        <f>IF(Y11&gt;0,Y11,"")</f>
        <v>5.26</v>
      </c>
      <c r="AL11" s="40">
        <f>IF(SUM(V11:Y11)-Z11&gt;0,SUM(V11:Y11)-Z11,"")</f>
        <v>13.11</v>
      </c>
      <c r="AM11" s="40">
        <f>IF(AI11="","",MAX(AI11,AL11))</f>
        <v>36.29</v>
      </c>
      <c r="AN11" s="40">
        <f>IF(AC11&gt;0,AC11,"")</f>
        <v>7</v>
      </c>
      <c r="AO11" s="40">
        <f>IF(AD11&gt;0,AD11,"")</f>
        <v>12.98</v>
      </c>
      <c r="AP11" s="40">
        <f>IF(SUM(AA11:AD11)-AE11&gt;0,SUM(AA11:AD11)-AE11,"")</f>
        <v>31.73</v>
      </c>
      <c r="AQ11" s="40">
        <f>IF(SUM(AM11,AP11)&gt;0,SUM(AM11,AP11),"")</f>
        <v>68.02</v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>IF(AT11&gt;0,AT11,"")</f>
        <v/>
      </c>
      <c r="BI11" s="39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 t="str">
        <f>IF(MAX(DV11,FD11,GL11,HT11,JB11,KJ11,LR11,MZ11,OH11,PP11,QX11,SF11,TN11,UV11,WD11)-IF(L11="",0,L11)&gt;0.001,MAX(DV11,FD11,GL11,HT11,JB11,KJ11,LR11,MZ11,OH11,PP11,QX11,SF11,TN11,UV11,WD11)-IF(L11="",0,L11),"")</f>
        <v/>
      </c>
      <c r="CU11" s="51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IF(SUM(TN11,TT11)&gt;0,SUM(TN11,TT11),"")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IF(SUM(UV11,VB11)&gt;0,SUM(UV11,VB11),"")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IF(SUM(WD11,WJ11)&gt;0,SUM(WD11,WJ11),"")</f>
        <v/>
      </c>
      <c r="WL11" s="26">
        <f>IF($CH11="P",BS11,(BS11+AR11)/2)</f>
        <v>0</v>
      </c>
      <c r="WM11" s="26">
        <f>IF($CH11="P",BT11,(BT11+AS11)/2)</f>
        <v>0</v>
      </c>
      <c r="WN11" s="26">
        <f>IF($CH11="P",BU11,(BU11+AT11)/2)</f>
        <v>0</v>
      </c>
      <c r="WO11" s="26">
        <f>IF($CH11="P",BV11,(BV11+AU11)/2)</f>
        <v>0</v>
      </c>
      <c r="WP11" s="26">
        <f>IF($CH11="P",BW11,(BW11+AV11)/2)</f>
        <v>0</v>
      </c>
      <c r="WQ11" s="26">
        <f>IF($CH11="P",BX11,(BX11+AW11)/2)</f>
        <v>0</v>
      </c>
      <c r="WR11" s="26">
        <f>IF($CH11="P",BY11,(BY11+AX11)/2)</f>
        <v>0</v>
      </c>
      <c r="WS11" s="26">
        <f>IF($CH11="P",BZ11,(BZ11+AY11)/2)</f>
        <v>0</v>
      </c>
      <c r="WT11" s="26">
        <f>IF($CH11="P",CA11,(CA11+AZ11)/2)</f>
        <v>0</v>
      </c>
      <c r="WU11" s="26">
        <f>IF($CH11="P",CB11,(CB11+BA11)/2)</f>
        <v>0</v>
      </c>
      <c r="WV11" s="26">
        <f>IF($CH11="P",CC11,(CC11+BB11)/2)</f>
        <v>0</v>
      </c>
      <c r="WW11" s="26">
        <f>IF($CH11="P",CD11,(CD11+BC11)/2)</f>
        <v>0</v>
      </c>
      <c r="WX11" s="26">
        <f>IF($CH11="P",CE11,(CE11+BD11)/2)</f>
        <v>0</v>
      </c>
      <c r="WY11" s="26">
        <f>IF($CH11="P",CF11,(CF11+BE11)/2)</f>
        <v>0</v>
      </c>
      <c r="WZ11" s="26">
        <f>IF($CH11="P",CG11,(CG11+BF11)/2)</f>
        <v>0</v>
      </c>
      <c r="XA11" s="28" t="s">
        <v>53</v>
      </c>
      <c r="XB11" s="11" t="str">
        <f>IF(WN11&gt;0,WN11,"")</f>
        <v/>
      </c>
      <c r="XC11" s="11" t="str">
        <f>IF(WO11&gt;0,WO11,"")</f>
        <v/>
      </c>
      <c r="XD11" s="11" t="str">
        <f>IF(SUM(WL11:WO11)-WP11&gt;0,SUM(WL11:WO11)-WP11,"")</f>
        <v/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 t="str">
        <f>IF(MAX(XD11,XG11)&gt;0,MAX(XD11,XG11),"")</f>
        <v/>
      </c>
      <c r="XI11" s="11" t="str">
        <f>IF(WX11&gt;0,WX11,"")</f>
        <v/>
      </c>
      <c r="XJ11" s="11" t="str">
        <f>IF(WY11&gt;0,WY11,"")</f>
        <v/>
      </c>
      <c r="XK11" s="11" t="str">
        <f>IF(SUM(WV11:WY11)-WZ11&gt;0,SUM(WV11:WY11)-WZ11,"")</f>
        <v/>
      </c>
      <c r="XL11" s="11" t="str">
        <f>IF(SUM(XH11,XK11)&gt;0,SUM(XH11,XK11),"")</f>
        <v/>
      </c>
    </row>
    <row r="12" spans="1:636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5</v>
      </c>
      <c r="B12" s="5" t="s">
        <v>184</v>
      </c>
      <c r="C12" s="4" t="s">
        <v>7</v>
      </c>
      <c r="D12" s="4" t="s">
        <v>183</v>
      </c>
      <c r="E12" s="9">
        <f>SUM(J12,L12,N12)</f>
        <v>49.5</v>
      </c>
      <c r="F12" s="3" t="str">
        <f>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,AND(TH12&gt;=TU$21,TH12&lt;&gt;"",TJ12&gt;=TU$25,TJ12&lt;&gt;""),AND(TK12&gt;=TU$21,TK12&lt;&gt;"",TM12&gt;=TU$25,TM12&lt;&gt;""),AND(TO12&gt;=TU$21,TO12&lt;&gt;"",TQ12&gt;=TU$25,TQ12&lt;&gt;""),AND(TR12&gt;=TU$21,TR12&lt;&gt;"",TT12&gt;=TU$25,TT12&lt;&gt;""),AND(UP12&gt;=VC$21,UP12&lt;&gt;"",UR12&gt;=VC$25,UR12&lt;&gt;""),AND(US12&gt;=VC$21,US12&lt;&gt;"",UU12&gt;=VC$25,UU12&lt;&gt;""),AND(UW12&gt;=VC$21,UW12&lt;&gt;"",UY12&gt;=VC$25,UY12&lt;&gt;""),AND(UZ12&gt;=VC$21,UZ12&lt;&gt;"",VB12&gt;=VC$25,VB12&lt;&gt;""),AND(VX12&gt;=WK$21,VX12&lt;&gt;"",VZ12&gt;=WK$25,VZ12&lt;&gt;""),AND(WA12&gt;=WK$21,WA12&lt;&gt;"",WC12&gt;=WK$25,WC12&lt;&gt;""),AND(WE12&gt;=WK$21,WE12&lt;&gt;"",WG12&gt;=WK$25,WG12&lt;&gt;""),AND(WH12&gt;=WK$21,WH12&lt;&gt;"",WJ12&gt;=WK$25,WJ12&lt;&gt;"")),"P","")</f>
        <v/>
      </c>
      <c r="G12" s="3" t="str">
        <f>IF(OR(AND(AI12&gt;=AQ$25,AI12&lt;&gt;"",AF12=""),AND(AL12&gt;=AQ$25,AL12&lt;&gt;"",AF12=""),AND(AP12&gt;=AQ$25,AP12&lt;&gt;"",AF12=""),AND(BJ12&gt;=BR$25,BJ12&lt;&gt;"",BG12=""),AND(BM12&gt;=BR$25,BM12&lt;&gt;"",BG12=""),AND(BQ12&gt;=BR$25,BQ12&lt;&gt;"",BG12=""),AND(CK12&gt;=CS$25,CK12&lt;&gt;"",CH12=""),AND(CN12&gt;=CS$25,CN12&lt;&gt;"",CH12=""),AND(CR12&gt;=CS$25,CR12&lt;&gt;"",CH12=""),AND(DR12&gt;=EC$25,DR12&lt;&gt;""),AND(DU12&gt;=EC$25,DU12&lt;&gt;""),AND(DY12&gt;=EC$25,DY12&lt;&gt;""),AND(EB12&gt;=EC$25,EB12&lt;&gt;""),AND(EZ12&gt;=FK$25,EZ12&lt;&gt;""),AND(FC12&gt;=FK$25,FC12&lt;&gt;""),AND(FG12&gt;=FK$25,FG12&lt;&gt;""),AND(FJ12&gt;=FK$25,FJ12&lt;&gt;""),AND(GH12&gt;=GS$25,GH12&lt;&gt;""),AND(GK12&gt;=GS$25,GK12&lt;&gt;""),AND(GO12&gt;=GS$25,GO12&lt;&gt;""),AND(GR12&gt;=GS$25,GR12&lt;&gt;""),AND(HP12&gt;=IA$25,HP12&lt;&gt;""),AND(HS12&gt;=IA$25,HS12&lt;&gt;""),AND(HW12&gt;=IA$25,HW12&lt;&gt;""),AND(HZ12&gt;=IA$25,HZ12&lt;&gt;""),AND(IX12&gt;=JI$25,IX12&lt;&gt;""),AND(JA12&gt;=JI$25,JA12&lt;&gt;""),AND(JE12&gt;=JI$25,JE12&lt;&gt;""),AND(JH12&gt;=JI$25,JH12&lt;&gt;""),AND(KF12&gt;=KQ$25,KF12&lt;&gt;""),AND(KI12&gt;=KQ$25,KI12&lt;&gt;""),AND(KM12&gt;=KQ$25,KM12&lt;&gt;""),AND(KP12&gt;=KQ$25,KP12&lt;&gt;""),AND(LN12&gt;=LY$25,LN12&lt;&gt;""),AND(LQ12&gt;=LY$25,LQ12&lt;&gt;""),AND(LU12&gt;=LY$25,LU12&lt;&gt;""),AND(LX12&gt;=LY$25,LX12&lt;&gt;""),AND(MV12&gt;=NG$25,MV12&lt;&gt;""),AND(MY12&gt;=NG$25,MY12&lt;&gt;""),AND(NC12&gt;=NG$25,NC12&lt;&gt;""),AND(NF12&gt;=NG$25,NF12&lt;&gt;""),AND(OD12&gt;=OO$25,OD12&lt;&gt;""),AND(OG12&gt;=OO$25,OG12&lt;&gt;""),AND(OK12&gt;=OO$25,OK12&lt;&gt;""),AND(ON12&gt;=OO$25,ON12&lt;&gt;""),AND(PL12&gt;=PW$25,PL12&lt;&gt;""),AND(PO12&gt;=PW$25,PO12&lt;&gt;""),AND(PS12&gt;=PW$25,PS12&lt;&gt;""),AND(PV12&gt;=PW$25,PV12&lt;&gt;""),AND(QT12&gt;=RE$25,QT12&lt;&gt;""),AND(QW12&gt;=RE$25,QW12&lt;&gt;""),AND(RA12&gt;=RE$25,RA12&lt;&gt;""),AND(RD12&gt;=RE$25,RD12&lt;&gt;""),AND(SB12&gt;=SM$25,SB12&lt;&gt;""),AND(SE12&gt;=SM$25,SE12&lt;&gt;""),AND(SI12&gt;=SM$25,SI12&lt;&gt;""),AND(SL12&gt;=SM$25,SL12&lt;&gt;""),AND(TJ12&gt;=TU$25,TJ12&lt;&gt;""),AND(TM12&gt;=TU$25,TM12&lt;&gt;""),AND(TQ12&gt;=TU$25,TQ12&lt;&gt;""),AND(TT12&gt;=TU$25,TT12&lt;&gt;""),AND(UR12&gt;=VC$25,UR12&lt;&gt;""),AND(UU12&gt;=VC$25,UU12&lt;&gt;""),AND(UY12&gt;=VC$25,UY12&lt;&gt;""),AND(VB12&gt;=VC$25,VB12&lt;&gt;""),AND(VZ12&gt;=WK$25,VZ12&lt;&gt;""),AND(WC12&gt;=WK$25,WC12&lt;&gt;""),AND(WG12&gt;=WK$25,WG12&lt;&gt;""),AND(WJ12&gt;=WK$25,WJ12&lt;&gt;"")),"P","")</f>
        <v>P</v>
      </c>
      <c r="H12" s="36" t="str">
        <f>IF(AND(G12="P",F12=""),"No DD",IF(OR(AND(AG12&gt;=AQ$24,AG12&lt;&gt;"",AI12&gt;=AQ$28,AI12&lt;&gt;"",AF12=""),AND(AJ12&gt;=AQ$24,AJ12&lt;&gt;"",AL12&gt;=AQ$28,AL12&lt;&gt;"",AF12=""),AND(AN12&gt;=AQ$24,AN12&lt;&gt;"",AP12&gt;=AQ$28,AP12&lt;&gt;"",AF12=""),AND(BH12&gt;=BR$24,BH12&lt;&gt;"",BJ12&gt;=BR$28,BJ12&lt;&gt;"",BG12=""),AND(BK12&gt;=BR$24,BK12&lt;&gt;"",BM12&gt;=BR$28,BM12&lt;&gt;"",BG12=""),AND(BO12&gt;=BR$24,BO12&lt;&gt;"",BQ12&gt;=BR$28,BQ12&lt;&gt;"",BG12=""),AND(CI12&gt;=CS$24,CI12&lt;&gt;"",CK12&gt;=CS$28,CK12&lt;&gt;"",CH12=""),AND(CL12&gt;=CS$24,CL12&lt;&gt;"",CN12&gt;=CS$28,CN12&lt;&gt;"",CH12=""),AND(CP12&gt;=CS$24,CP12&lt;&gt;"",CR12&gt;=CS$28,CR12&lt;&gt;"",CH12=""),AND(DP12&gt;=EC$24,DP12&lt;&gt;"",DR12&gt;=EC$28,DR12&lt;&gt;""),AND(DS12&gt;=EC$24,DS12&lt;&gt;"",DU12&gt;=EC$28,DU12&lt;&gt;""),AND(DW12&gt;=EC$24,DW12&lt;&gt;"",DY12&gt;=EC$28,DY12&lt;&gt;""),AND(DZ12&gt;=EC$24,DZ12&lt;&gt;"",EB12&gt;=EC$28,EB12&lt;&gt;""),AND(EX12&gt;=FK$24,EX12&lt;&gt;"",EZ12&gt;=FK$28,EZ12&lt;&gt;""),AND(FA12&gt;=FK$24,FA12&lt;&gt;"",FC12&gt;=FK$28,FC12&lt;&gt;""),AND(FE12&gt;=FK$24,FE12&lt;&gt;"",FG12&gt;=FK$28,FG12&lt;&gt;""),AND(FH12&gt;=FK$24,FH12&lt;&gt;"",FJ12&gt;=FK$28,FJ12&lt;&gt;""),AND(GF12&gt;=GS$24,GF12&lt;&gt;"",GH12&gt;=GS$28,GH12&lt;&gt;""),AND(GI12&gt;=GS$24,GI12&lt;&gt;"",GK12&gt;=GS$28,GK12&lt;&gt;""),AND(GM12&gt;=GS$24,GM12&lt;&gt;"",GO12&gt;=GS$28,GO12&lt;&gt;""),AND(GP12&gt;=GS$24,GP12&lt;&gt;"",GR12&gt;=GS$28,GR12&lt;&gt;""),AND(HN12&gt;=IA$24,HN12&lt;&gt;"",HP12&gt;=IA$28,HP12&lt;&gt;""),AND(HQ12&gt;=IA$24,HQ12&lt;&gt;"",HS12&gt;=IA$28,HS12&lt;&gt;""),AND(HU12&gt;=IA$24,HU12&lt;&gt;"",HW12&gt;=IA$28,HW12&lt;&gt;""),AND(HX12&gt;=IA$24,HX12&lt;&gt;"",HZ12&gt;=IA$28,HZ12&lt;&gt;""),AND(IV12&gt;=JI$24,IV12&lt;&gt;"",IX12&gt;=JI$28,IX12&lt;&gt;""),AND(IY12&gt;=JI$24,IY12&lt;&gt;"",JA12&gt;=JI$28,JA12&lt;&gt;""),AND(JC12&gt;=JI$24,JC12&lt;&gt;"",JE12&gt;=JI$28,JE12&lt;&gt;""),AND(JF12&gt;=JI$24,JF12&lt;&gt;"",JH12&gt;=JI$28,JH12&lt;&gt;""),AND(KD12&gt;=KQ$24,KD12&lt;&gt;"",KF12&gt;=KQ$28,KF12&lt;&gt;""),AND(KG12&gt;=KQ$24,KG12&lt;&gt;"",KI12&gt;=KQ$28,KI12&lt;&gt;""),AND(KK12&gt;=KQ$24,KK12&lt;&gt;"",KM12&gt;=KQ$28,KM12&lt;&gt;""),AND(KN12&gt;=KQ$24,KN12&lt;&gt;"",KP12&gt;=KQ$28,KP12&lt;&gt;""),AND(LL12&gt;=LY$24,LL12&lt;&gt;"",LN12&gt;=LY$28,LN12&lt;&gt;""),AND(LO12&gt;=LY$24,LO12&lt;&gt;"",LQ12&gt;=LY$28,LQ12&lt;&gt;""),AND(LS12&gt;=LY$24,LS12&lt;&gt;"",LU12&gt;=LY$28,LU12&lt;&gt;""),AND(LV12&gt;=LY$24,LV12&lt;&gt;"",LX12&gt;=LY$28,LX12&lt;&gt;""),AND(MT12&gt;=NG$24,MT12&lt;&gt;"",MV12&gt;=NG$28,MV12&lt;&gt;""),AND(MW12&gt;=NG$24,MW12&lt;&gt;"",MY12&gt;=NG$28,MY12&lt;&gt;""),AND(NA12&gt;=NG$24,NA12&lt;&gt;"",NC12&gt;=NG$28,NC12&lt;&gt;""),AND(ND12&gt;=NG$24,ND12&lt;&gt;"",NF12&gt;=NG$28,NF12&lt;&gt;""),AND(OB12&gt;=OO$24,OB12&lt;&gt;"",OD12&gt;=OO$28,OD12&lt;&gt;""),AND(OE12&gt;=OO$24,OE12&lt;&gt;"",OG12&gt;=OO$28,OG12&lt;&gt;""),AND(OI12&gt;=OO$24,OI12&lt;&gt;"",OK12&gt;=OO$28,OK12&lt;&gt;""),AND(OL12&gt;=OO$24,OL12&lt;&gt;"",ON12&gt;=OO$28,ON12&lt;&gt;""),AND(PJ12&gt;=PW$24,PJ12&lt;&gt;"",PL12&gt;=PW$28,PL12&lt;&gt;""),AND(PM12&gt;=PW$24,PM12&lt;&gt;"",PO12&gt;=PW$28,PO12&lt;&gt;""),AND(PQ12&gt;=PW$24,PQ12&lt;&gt;"",PS12&gt;=PW$28,PS12&lt;&gt;""),AND(PT12&gt;=PW$24,PT12&lt;&gt;"",PV12&gt;=PW$28,PV12&lt;&gt;""),AND(QR12&gt;=RE$24,QR12&lt;&gt;"",QT12&gt;=RE$28,QT12&lt;&gt;""),AND(QU12&gt;=RE$24,QU12&lt;&gt;"",QW12&gt;=RE$28,QW12&lt;&gt;""),AND(QY12&gt;=RE$24,QY12&lt;&gt;"",RA12&gt;=RE$28,RA12&lt;&gt;""),AND(RB12&gt;=RE$24,RB12&lt;&gt;"",RD12&gt;=RE$28,RD12&lt;&gt;""),AND(RZ12&gt;=SM$24,RZ12&lt;&gt;"",SB12&gt;=SM$28,SB12&lt;&gt;""),AND(SC12&gt;=SM$24,SC12&lt;&gt;"",SE12&gt;=SM$28,SE12&lt;&gt;""),AND(SG12&gt;=SM$24,SG12&lt;&gt;"",SI12&gt;=SM$28,SI12&lt;&gt;""),AND(SJ12&gt;=SM$24,SJ12&lt;&gt;"",SL12&gt;=SM$28,SL12&lt;&gt;""),AND(TH12&gt;=TU$24,TH12&lt;&gt;"",TJ12&gt;=TU$28,TJ12&lt;&gt;""),AND(TK12&gt;=TU$24,TK12&lt;&gt;"",TM12&gt;=TU$28,TM12&lt;&gt;""),AND(TO12&gt;=TU$24,TO12&lt;&gt;"",TQ12&gt;=TU$28,TQ12&lt;&gt;""),AND(TR12&gt;=TU$24,TR12&lt;&gt;"",TT12&gt;=TU$28,TT12&lt;&gt;""),AND(UP12&gt;=VC$24,UP12&lt;&gt;"",UR12&gt;=VC$28,UR12&lt;&gt;""),AND(US12&gt;=VC$24,US12&lt;&gt;"",UU12&gt;=VC$28,UU12&lt;&gt;""),AND(UW12&gt;=VC$24,UW12&lt;&gt;"",UY12&gt;=VC$28,UY12&lt;&gt;""),AND(UZ12&gt;=VC$24,UZ12&lt;&gt;"",VB12&gt;=VC$28,VB12&lt;&gt;""),AND(VX12&gt;=WK$24,VX12&lt;&gt;"",VZ12&gt;=WK$28,VZ12&lt;&gt;""),AND(WA12&gt;=WK$24,WA12&lt;&gt;"",WC12&gt;=WK$28,WC12&lt;&gt;""),AND(WE12&gt;=WK$24,WE12&lt;&gt;"",WG12&gt;=WK$28,WG12&lt;&gt;""),AND(WH12&gt;=WK$24,WH12&lt;&gt;"",WJ12&gt;=WK$28,WJ12&lt;&gt;"")),"Merit",IF(OR(AND(AG12&gt;=AQ$23,AG12&lt;&gt;"",AI12&gt;=AQ$27,AI12&lt;&gt;"",AF12=""),AND(AJ12&gt;=AQ$23,AJ12&lt;&gt;"",AL12&gt;=AQ$27,AL12&lt;&gt;"",AF12=""),AND(AN12&gt;=AQ$23,AN12&lt;&gt;"",AP12&gt;=AQ$27,AP12&lt;&gt;"",AF12=""),AND(BH12&gt;=BR$23,BH12&lt;&gt;"",BJ12&gt;=BR$27,BJ12&lt;&gt;"",BG12=""),AND(BK12&gt;=BR$23,BK12&lt;&gt;"",BM12&gt;=BR$27,BM12&lt;&gt;"",BG12=""),AND(BO12&gt;=BR$23,BO12&lt;&gt;"",BQ12&gt;=BR$27,BQ12&lt;&gt;"",BG12=""),AND(CI12&gt;=CS$23,CI12&lt;&gt;"",CK12&gt;=CS$27,CK12&lt;&gt;"",CH12=""),AND(CL12&gt;=CS$23,CL12&lt;&gt;"",CN12&gt;=CS$27,CN12&lt;&gt;"",CH12=""),AND(CP12&gt;=CS$23,CP12&lt;&gt;"",CR12&gt;=CS$27,CR12&lt;&gt;"",CH12=""),AND(DP12&gt;=EC$23,DP12&lt;&gt;"",DR12&gt;=EC$27,DR12&lt;&gt;""),AND(DS12&gt;=EC$23,DS12&lt;&gt;"",DU12&gt;=EC$27,DU12&lt;&gt;""),AND(DW12&gt;=EC$23,DW12&lt;&gt;"",DY12&gt;=EC$27,DY12&lt;&gt;""),AND(DZ12&gt;=EC$23,DZ12&lt;&gt;"",EB12&gt;=EC$27,EB12&lt;&gt;""),AND(EX12&gt;=FK$23,EX12&lt;&gt;"",EZ12&gt;=FK$27,EZ12&lt;&gt;""),AND(FA12&gt;=FK$23,FA12&lt;&gt;"",FC12&gt;=FK$27,FC12&lt;&gt;""),AND(FE12&gt;=FK$23,FE12&lt;&gt;"",FG12&gt;=FK$27,FG12&lt;&gt;""),AND(FH12&gt;=FK$23,FH12&lt;&gt;"",FJ12&gt;=FK$27,FJ12&lt;&gt;""),AND(GF12&gt;=GS$23,GF12&lt;&gt;"",GH12&gt;=GS$27,GH12&lt;&gt;""),AND(GI12&gt;=GS$23,GI12&lt;&gt;"",GK12&gt;=GS$27,GK12&lt;&gt;""),AND(GM12&gt;=GS$23,GM12&lt;&gt;"",GO12&gt;=GS$27,GO12&lt;&gt;""),AND(GP12&gt;=GS$23,GP12&lt;&gt;"",GR12&gt;=GS$27,GR12&lt;&gt;""),AND(HN12&gt;=IA$23,HN12&lt;&gt;"",HP12&gt;=IA$27,HP12&lt;&gt;""),AND(HQ12&gt;=IA$23,HQ12&lt;&gt;"",HS12&gt;=IA$27,HS12&lt;&gt;""),AND(HU12&gt;=IA$23,HU12&lt;&gt;"",HW12&gt;=IA$27,HW12&lt;&gt;""),AND(HX12&gt;=IA$23,HX12&lt;&gt;"",HZ12&gt;=IA$27,HZ12&lt;&gt;""),AND(IV12&gt;=JI$23,IV12&lt;&gt;"",IX12&gt;=JI$27,IX12&lt;&gt;""),AND(IY12&gt;=JI$23,IY12&lt;&gt;"",JA12&gt;=JI$27,JA12&lt;&gt;""),AND(JC12&gt;=JI$23,JC12&lt;&gt;"",JE12&gt;=JI$27,JE12&lt;&gt;""),AND(JF12&gt;=JI$23,JF12&lt;&gt;"",JH12&gt;=JI$27,JH12&lt;&gt;""),AND(KD12&gt;=KQ$23,KD12&lt;&gt;"",KF12&gt;=KQ$27,KF12&lt;&gt;""),AND(KG12&gt;=KQ$23,KG12&lt;&gt;"",KI12&gt;=KQ$27,KI12&lt;&gt;""),AND(KK12&gt;=KQ$23,KK12&lt;&gt;"",KM12&gt;=KQ$27,KM12&lt;&gt;""),AND(KN12&gt;=KQ$23,KN12&lt;&gt;"",KP12&gt;=KQ$27,KP12&lt;&gt;""),AND(LL12&gt;=LY$23,LL12&lt;&gt;"",LN12&gt;=LY$27,LN12&lt;&gt;""),AND(LO12&gt;=LY$23,LO12&lt;&gt;"",LQ12&gt;=LY$27,LQ12&lt;&gt;""),AND(LS12&gt;=LY$23,LS12&lt;&gt;"",LU12&gt;=LY$27,LU12&lt;&gt;""),AND(LV12&gt;=LY$23,LV12&lt;&gt;"",LX12&gt;=LY$27,LX12&lt;&gt;""),AND(MT12&gt;=NG$23,MT12&lt;&gt;"",MV12&gt;=NG$27,MV12&lt;&gt;""),AND(MW12&gt;=NG$23,MW12&lt;&gt;"",MY12&gt;=NG$27,MY12&lt;&gt;""),AND(NA12&gt;=NG$23,NA12&lt;&gt;"",NC12&gt;=NG$27,NC12&lt;&gt;""),AND(ND12&gt;=NG$23,ND12&lt;&gt;"",NF12&gt;=NG$27,NF12&lt;&gt;""),AND(OB12&gt;=OO$23,OB12&lt;&gt;"",OD12&gt;=OO$27,OD12&lt;&gt;""),AND(OE12&gt;=OO$23,OE12&lt;&gt;"",OG12&gt;=OO$27,OG12&lt;&gt;""),AND(OI12&gt;=OO$23,OI12&lt;&gt;"",OK12&gt;=OO$27,OK12&lt;&gt;""),AND(OL12&gt;=OO$23,OL12&lt;&gt;"",ON12&gt;=OO$27,ON12&lt;&gt;""),AND(PJ12&gt;=PW$23,PJ12&lt;&gt;"",PL12&gt;=PW$27,PL12&lt;&gt;""),AND(PM12&gt;=PW$23,PM12&lt;&gt;"",PO12&gt;=PW$27,PO12&lt;&gt;""),AND(PQ12&gt;=PW$23,PQ12&lt;&gt;"",PS12&gt;=PW$27,PS12&lt;&gt;""),AND(PT12&gt;=PW$23,PT12&lt;&gt;"",PV12&gt;=PW$27,PV12&lt;&gt;""),AND(QR12&gt;=RE$23,QR12&lt;&gt;"",QT12&gt;=RE$27,QT12&lt;&gt;""),AND(QU12&gt;=RE$23,QU12&lt;&gt;"",QW12&gt;=RE$27,QW12&lt;&gt;""),AND(QY12&gt;=RE$23,QY12&lt;&gt;"",RA12&gt;=RE$27,RA12&lt;&gt;""),AND(RB12&gt;=RE$23,RB12&lt;&gt;"",RD12&gt;=RE$27,RD12&lt;&gt;""),AND(RZ12&gt;=SM$23,RZ12&lt;&gt;"",SB12&gt;=SM$27,SB12&lt;&gt;""),AND(SC12&gt;=SM$23,SC12&lt;&gt;"",SE12&gt;=SM$27,SE12&lt;&gt;""),AND(SG12&gt;=SM$23,SG12&lt;&gt;"",SI12&gt;=SM$27,SI12&lt;&gt;""),AND(SJ12&gt;=SM$23,SJ12&lt;&gt;"",SL12&gt;=SM$27,SL12&lt;&gt;""),AND(TH12&gt;=TU$23,TH12&lt;&gt;"",TJ12&gt;=TU$27,TJ12&lt;&gt;""),AND(TK12&gt;=TU$23,TK12&lt;&gt;"",TM12&gt;=TU$27,TM12&lt;&gt;""),AND(TO12&gt;=TU$23,TO12&lt;&gt;"",TQ12&gt;=TU$27,TQ12&lt;&gt;""),AND(TR12&gt;=TU$23,TR12&lt;&gt;"",TT12&gt;=TU$27,TT12&lt;&gt;""),AND(UP12&gt;=VC$23,UP12&lt;&gt;"",UR12&gt;=VC$27,UR12&lt;&gt;""),AND(US12&gt;=VC$23,US12&lt;&gt;"",UU12&gt;=VC$27,UU12&lt;&gt;""),AND(UW12&gt;=VC$23,UW12&lt;&gt;"",UY12&gt;=VC$27,UY12&lt;&gt;""),AND(UZ12&gt;=VC$23,UZ12&lt;&gt;"",VB12&gt;=VC$27,VB12&lt;&gt;""),AND(VX12&gt;=WK$23,VX12&lt;&gt;"",VZ12&gt;=WK$27,VZ12&lt;&gt;""),AND(WA12&gt;=WK$23,WA12&lt;&gt;"",WC12&gt;=WK$27,WC12&lt;&gt;""),AND(WE12&gt;=WK$23,WE12&lt;&gt;"",WG12&gt;=WK$27,WG12&lt;&gt;""),AND(WH12&gt;=WK$23,WH12&lt;&gt;"",WJ12&gt;=WK$27,WJ12&lt;&gt;"")),"Excellence",IF(I12="P","Worlds Team",IF(F12="P","National Team","")))))</f>
        <v>No DD</v>
      </c>
      <c r="I12" s="3" t="str">
        <f>IF(OR(AND(AG12&gt;=AQ$22,AG12&lt;&gt;"",AI12&gt;=AQ$26,AI12&lt;&gt;"",AF12=""),AND(AJ12&gt;=AQ$22,AJ12&lt;&gt;"",AL12&gt;=AQ$26,AL12&lt;&gt;"",AF12=""),AND(AN12&gt;=AQ$22,AN12&lt;&gt;"",AP12&gt;=AQ$26,AP12&lt;&gt;"",AF12=""),AND(BH12&gt;=BR$22,BH12&lt;&gt;"",BJ12&gt;=BR$26,BJ12&lt;&gt;"",BG12=""),AND(BK12&gt;=BR$22,BK12&lt;&gt;"",BM12&gt;=BR$26,BM12&lt;&gt;"",BG12=""),AND(BO12&gt;=BR$22,BO12&lt;&gt;"",BQ12&gt;=BR$26,BQ12&lt;&gt;"",BG12=""),AND(CI12&gt;=CS$22,CI12&lt;&gt;"",CK12&gt;=CS$26,CK12&lt;&gt;"",CH12=""),AND(CL12&gt;=CS$22,CL12&lt;&gt;"",CN12&gt;=CS$26,CN12&lt;&gt;"",CH12=""),AND(CP12&gt;=CS$22,CP12&lt;&gt;"",CR12&gt;=CS$26,CR12&lt;&gt;"",CH12=""),AND(DP12&gt;=EC$22,DP12&lt;&gt;"",DR12&gt;=EC$26,DR12&lt;&gt;""),AND(DS12&gt;=EC$22,DS12&lt;&gt;"",DU12&gt;=EC$26,DU12&lt;&gt;""),AND(DW12&gt;=EC$22,DW12&lt;&gt;"",DY12&gt;=EC$26,DY12&lt;&gt;""),AND(DZ12&gt;=EC$22,DZ12&lt;&gt;"",EB12&gt;=EC$26,EB12&lt;&gt;""),AND(EX12&gt;=FK$22,EX12&lt;&gt;"",EZ12&gt;=FK$26,EZ12&lt;&gt;""),AND(FA12&gt;=FK$22,FA12&lt;&gt;"",FC12&gt;=FK$26,FC12&lt;&gt;""),AND(FE12&gt;=FK$22,FE12&lt;&gt;"",FG12&gt;=FK$26,FG12&lt;&gt;""),AND(FH12&gt;=FK$22,FH12&lt;&gt;"",FJ12&gt;=FK$26,FJ12&lt;&gt;""),AND(GF12&gt;=GS$22,GF12&lt;&gt;"",GH12&gt;=GS$26,GH12&lt;&gt;""),AND(GI12&gt;=GS$22,GI12&lt;&gt;"",GK12&gt;=GS$26,GK12&lt;&gt;""),AND(GM12&gt;=GS$22,GM12&lt;&gt;"",GO12&gt;=GS$26,GO12&lt;&gt;""),AND(GP12&gt;=GS$22,GP12&lt;&gt;"",GR12&gt;=GS$26,GR12&lt;&gt;""),AND(HN12&gt;=IA$22,HN12&lt;&gt;"",HP12&gt;=IA$26,HP12&lt;&gt;""),AND(HQ12&gt;=IA$22,HQ12&lt;&gt;"",HS12&gt;=IA$26,HS12&lt;&gt;""),AND(HU12&gt;=IA$22,HU12&lt;&gt;"",HW12&gt;=IA$26,HW12&lt;&gt;""),AND(HX12&gt;=IA$22,HX12&lt;&gt;"",HZ12&gt;=IA$26,HZ12&lt;&gt;""),AND(IV12&gt;=JI$22,IV12&lt;&gt;"",IX12&gt;=JI$26,IX12&lt;&gt;""),AND(IY12&gt;=JI$22,IY12&lt;&gt;"",JA12&gt;=JI$26,JA12&lt;&gt;""),AND(JC12&gt;=JI$22,JC12&lt;&gt;"",JE12&gt;=JI$26,JE12&lt;&gt;""),AND(JF12&gt;=JI$22,JF12&lt;&gt;"",JH12&gt;=JI$26,JH12&lt;&gt;""),AND(KD12&gt;=KQ$22,KD12&lt;&gt;"",KF12&gt;=KQ$26,KF12&lt;&gt;""),AND(KG12&gt;=KQ$22,KG12&lt;&gt;"",KI12&gt;=KQ$26,KI12&lt;&gt;""),AND(KK12&gt;=KQ$22,KK12&lt;&gt;"",KM12&gt;=KQ$26,KM12&lt;&gt;""),AND(KN12&gt;=KQ$22,KN12&lt;&gt;"",KP12&gt;=KQ$26,KP12&lt;&gt;""),AND(LL12&gt;=LY$22,LL12&lt;&gt;"",LN12&gt;=LY$26,LN12&lt;&gt;""),AND(LO12&gt;=LY$22,LO12&lt;&gt;"",LQ12&gt;=LY$26,LQ12&lt;&gt;""),AND(LS12&gt;=LY$22,LS12&lt;&gt;"",LU12&gt;=LY$26,LU12&lt;&gt;""),AND(LV12&gt;=LY$22,LV12&lt;&gt;"",LX12&gt;=LY$26,LX12&lt;&gt;""),AND(MT12&gt;=NG$22,MT12&lt;&gt;"",MV12&gt;=NG$26,MV12&lt;&gt;""),AND(MW12&gt;=NG$22,MW12&lt;&gt;"",MY12&gt;=NG$26,MY12&lt;&gt;""),AND(NA12&gt;=NG$22,NA12&lt;&gt;"",NC12&gt;=NG$26,NC12&lt;&gt;""),AND(ND12&gt;=NG$22,ND12&lt;&gt;"",NF12&gt;=NG$26,NF12&lt;&gt;""),AND(OB12&gt;=OO$22,OB12&lt;&gt;"",OD12&gt;=OO$26,OD12&lt;&gt;""),AND(OE12&gt;=OO$22,OE12&lt;&gt;"",OG12&gt;=OO$26,OG12&lt;&gt;""),AND(OI12&gt;=OO$22,OI12&lt;&gt;"",OK12&gt;=OO$26,OK12&lt;&gt;""),AND(OL12&gt;=OO$22,OL12&lt;&gt;"",ON12&gt;=OO$26,ON12&lt;&gt;""),AND(PJ12&gt;=PW$22,PJ12&lt;&gt;"",PL12&gt;=PW$26,PL12&lt;&gt;""),AND(PM12&gt;=PW$22,PM12&lt;&gt;"",PO12&gt;=PW$26,PO12&lt;&gt;""),AND(PQ12&gt;=PW$22,PQ12&lt;&gt;"",PS12&gt;=PW$26,PS12&lt;&gt;""),AND(PT12&gt;=PW$22,PT12&lt;&gt;"",PV12&gt;=PW$26,PV12&lt;&gt;""),AND(QR12&gt;=RE$22,QR12&lt;&gt;"",QT12&gt;=RE$26,QT12&lt;&gt;""),AND(QU12&gt;=RE$22,QU12&lt;&gt;"",QW12&gt;=RE$26,QW12&lt;&gt;""),AND(QY12&gt;=RE$22,QY12&lt;&gt;"",RA12&gt;=RE$26,RA12&lt;&gt;""),AND(RB12&gt;=RE$22,RB12&lt;&gt;"",RD12&gt;=RE$26,RD12&lt;&gt;""),AND(RZ12&gt;=SM$22,RZ12&lt;&gt;"",SB12&gt;=SM$26,SB12&lt;&gt;""),AND(SC12&gt;=SM$22,SC12&lt;&gt;"",SE12&gt;=SM$26,SE12&lt;&gt;""),AND(SG12&gt;=SM$22,SG12&lt;&gt;"",SI12&gt;=SM$26,SI12&lt;&gt;""),AND(SJ12&gt;=SM$22,SJ12&lt;&gt;"",SL12&gt;=SM$26,SL12&lt;&gt;""),AND(TH12&gt;=TU$22,TH12&lt;&gt;"",TJ12&gt;=TU$26,TJ12&lt;&gt;""),AND(TK12&gt;=TU$22,TK12&lt;&gt;"",TM12&gt;=TU$26,TM12&lt;&gt;""),AND(TO12&gt;=TU$22,TO12&lt;&gt;"",TQ12&gt;=TU$26,TQ12&lt;&gt;""),AND(TR12&gt;=TU$22,TR12&lt;&gt;"",TT12&gt;=TU$26,TT12&lt;&gt;""),AND(UP12&gt;=VC$22,UP12&lt;&gt;"",UR12&gt;=VC$26,UR12&lt;&gt;""),AND(US12&gt;=VC$22,US12&lt;&gt;"",UU12&gt;=VC$26,UU12&lt;&gt;""),AND(UW12&gt;=VC$22,UW12&lt;&gt;"",UY12&gt;=VC$26,UY12&lt;&gt;""),AND(UZ12&gt;=VC$22,UZ12&lt;&gt;"",VB12&gt;=VC$26,VB12&lt;&gt;""),AND(VX12&gt;=WK$22,VX12&lt;&gt;"",VZ12&gt;=WK$26,VZ12&lt;&gt;""),AND(WA12&gt;=WK$22,WA12&lt;&gt;"",WC12&gt;=WK$26,WC12&lt;&gt;""),AND(WE12&gt;=WK$22,WE12&lt;&gt;"",WG12&gt;=WK$26,WG12&lt;&gt;""),AND(WH12&gt;=WK$22,WH12&lt;&gt;"",WJ12&gt;=WK$26,WJ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49.5</v>
      </c>
      <c r="O12" s="11" t="str">
        <f>IF(N12="","",IF(N12=CT12,"("&amp;CT$2&amp;")",IF(N12=CU12,"("&amp;CU$2&amp;")")))</f>
        <v>(Final)</v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>2024 World Cup POR (July 7)</v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>IF(S12&gt;0,S12,"")</f>
        <v/>
      </c>
      <c r="AH12" s="38" t="str">
        <f>IF(T12&gt;0,T12,"")</f>
        <v/>
      </c>
      <c r="AI12" s="40" t="str">
        <f>IF(SUM(Q12:T12)-U12&gt;0,SUM(Q12:T12)-U12,"")</f>
        <v/>
      </c>
      <c r="AJ12" s="40" t="str">
        <f>IF(X12&gt;0,X12,"")</f>
        <v/>
      </c>
      <c r="AK12" s="40" t="str">
        <f>IF(Y12&gt;0,Y12,"")</f>
        <v/>
      </c>
      <c r="AL12" s="40" t="str">
        <f>IF(SUM(V12:Y12)-Z12&gt;0,SUM(V12:Y12)-Z12,"")</f>
        <v/>
      </c>
      <c r="AM12" s="40" t="str">
        <f>IF(AI12="","",MAX(AI12,AL12))</f>
        <v/>
      </c>
      <c r="AN12" s="40" t="str">
        <f>IF(AC12&gt;0,AC12,"")</f>
        <v/>
      </c>
      <c r="AO12" s="40" t="str">
        <f>IF(AD12&gt;0,AD12,"")</f>
        <v/>
      </c>
      <c r="AP12" s="40" t="str">
        <f>IF(SUM(AA12:AD12)-AE12&gt;0,SUM(AA12:AD12)-AE12,"")</f>
        <v/>
      </c>
      <c r="AQ12" s="40" t="str">
        <f>IF(SUM(AM12,AP12)&gt;0,SUM(AM12,AP12),"")</f>
        <v/>
      </c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8"/>
      <c r="BH12" s="39" t="str">
        <f>IF(AT12&gt;0,AT12,"")</f>
        <v/>
      </c>
      <c r="BI12" s="39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>IF(BU12&gt;0,BU12,"")</f>
        <v/>
      </c>
      <c r="CJ12" s="38" t="str">
        <f>IF(BV12&gt;0,BV12,"")</f>
        <v/>
      </c>
      <c r="CK12" s="40" t="str">
        <f>IF(SUM(BS12:BV12)-BW12&gt;0,SUM(BS12:BV12)-BW12,"")</f>
        <v/>
      </c>
      <c r="CL12" s="40" t="str">
        <f>IF(BZ12&gt;0,BZ12,"")</f>
        <v/>
      </c>
      <c r="CM12" s="40" t="str">
        <f>IF(CA12&gt;0,CA12,"")</f>
        <v/>
      </c>
      <c r="CN12" s="40" t="str">
        <f>IF(SUM(BX12:CA12)-CB12&gt;0,SUM(BX12:CA12)-CB12,"")</f>
        <v/>
      </c>
      <c r="CO12" s="40" t="str">
        <f>IF(CK12="","",MAX(CK12,CN12))</f>
        <v/>
      </c>
      <c r="CP12" s="40" t="str">
        <f>IF(CE12&gt;0,CE12,"")</f>
        <v/>
      </c>
      <c r="CQ12" s="40" t="str">
        <f>IF(CF12&gt;0,CF12,"")</f>
        <v/>
      </c>
      <c r="CR12" s="40" t="str">
        <f>IF(SUM(CC12:CF12)-CG12&gt;0,SUM(CC12:CF12)-CG12,"")</f>
        <v/>
      </c>
      <c r="CS12" s="40" t="str">
        <f>IF(SUM(CO12,CR12)&gt;0,SUM(CO12,CR12),"")</f>
        <v/>
      </c>
      <c r="CT12" s="51">
        <f>IF(MAX(DV12,FD12,GL12,HT12,JB12,KJ12,LR12,MZ12,OH12,PP12,QX12,SF12,TN12,UV12,WD12)-IF(L12="",0,L12)&gt;0.001,MAX(DV12,FD12,GL12,HT12,JB12,KJ12,LR12,MZ12,OH12,PP12,QX12,SF12,TN12,UV12,WD12)-IF(L12="",0,L12),"")</f>
        <v>48.74</v>
      </c>
      <c r="CU12" s="51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>49.5</v>
      </c>
      <c r="CV12" s="17">
        <v>7.75</v>
      </c>
      <c r="CW12" s="17">
        <v>9.1999999999999993</v>
      </c>
      <c r="CX12" s="17">
        <v>12.2</v>
      </c>
      <c r="CY12" s="17">
        <v>16.420000000000002</v>
      </c>
      <c r="CZ12" s="17">
        <v>0</v>
      </c>
      <c r="DA12" s="17">
        <v>2.2999999999999998</v>
      </c>
      <c r="DB12" s="17">
        <v>2.65</v>
      </c>
      <c r="DC12" s="17">
        <v>4.4000000000000004</v>
      </c>
      <c r="DD12" s="17">
        <v>4.7</v>
      </c>
      <c r="DE12" s="17">
        <v>0</v>
      </c>
      <c r="DF12" s="17"/>
      <c r="DG12" s="17"/>
      <c r="DH12" s="17"/>
      <c r="DI12" s="17"/>
      <c r="DJ12" s="17"/>
      <c r="DK12" s="17">
        <v>7.75</v>
      </c>
      <c r="DL12" s="17">
        <v>9.1999999999999993</v>
      </c>
      <c r="DM12" s="17">
        <v>12.2</v>
      </c>
      <c r="DN12" s="17">
        <v>17.64</v>
      </c>
      <c r="DO12" s="17">
        <v>0</v>
      </c>
      <c r="DP12" s="40">
        <f>IF(CX12&gt;0,CX12,"")</f>
        <v>12.2</v>
      </c>
      <c r="DQ12" s="40">
        <f>IF(CY12&gt;0,CY12,"")</f>
        <v>16.420000000000002</v>
      </c>
      <c r="DR12" s="40">
        <f>IF(SUM(CV12:CY12)-CZ12&gt;0,SUM(CV12:CY12)-CZ12,"")</f>
        <v>45.57</v>
      </c>
      <c r="DS12" s="40">
        <f>IF(DC12&gt;0,DC12,"")</f>
        <v>4.4000000000000004</v>
      </c>
      <c r="DT12" s="40">
        <f>IF(DD12&gt;0,DD12,"")</f>
        <v>4.7</v>
      </c>
      <c r="DU12" s="40">
        <f>IF(SUM(DA12:DD12)-DE12&gt;0,SUM(DA12:DD12)-DE12,"")</f>
        <v>14.05</v>
      </c>
      <c r="DV12" s="40">
        <f>IF(MAX(DR12,DU12)&gt;0,MAX(DR12,DU12),"")</f>
        <v>45.57</v>
      </c>
      <c r="DW12" s="40" t="str">
        <f>IF(DH12&gt;0,DH12,"")</f>
        <v/>
      </c>
      <c r="DX12" s="40" t="str">
        <f>IF(DI12&gt;0,DI12,"")</f>
        <v/>
      </c>
      <c r="DY12" s="40" t="str">
        <f>IF(SUM(DF12:DI12)-DJ12&gt;0,SUM(DF12:DI12)-DJ12,"")</f>
        <v/>
      </c>
      <c r="DZ12" s="40">
        <f>IF(DM12&gt;0,DM12,"")</f>
        <v>12.2</v>
      </c>
      <c r="EA12" s="40">
        <f>IF(DN12&gt;0,DN12,"")</f>
        <v>17.64</v>
      </c>
      <c r="EB12" s="40">
        <f>IF(SUM(DK12:DN12)-DO12&gt;0,SUM(DK12:DN12)-DO12,"")</f>
        <v>46.79</v>
      </c>
      <c r="EC12" s="40">
        <f>IF(SUM(DV12,EB12)&gt;0,SUM(DV12,EB12),"")</f>
        <v>92.36</v>
      </c>
      <c r="ED12" s="18">
        <v>7.8</v>
      </c>
      <c r="EE12" s="18">
        <v>12.2</v>
      </c>
      <c r="EF12" s="18">
        <v>9.1</v>
      </c>
      <c r="EG12" s="18">
        <v>18.46</v>
      </c>
      <c r="EH12" s="18">
        <v>0</v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>
        <v>7.9</v>
      </c>
      <c r="ET12" s="18">
        <v>9.5</v>
      </c>
      <c r="EU12" s="18">
        <v>12.2</v>
      </c>
      <c r="EV12" s="18">
        <v>17.8</v>
      </c>
      <c r="EW12" s="18">
        <v>0</v>
      </c>
      <c r="EX12" s="11">
        <f>IF(EF12&gt;0,EF12,"")</f>
        <v>9.1</v>
      </c>
      <c r="EY12" s="11">
        <f>IF(EG12&gt;0,EG12,"")</f>
        <v>18.46</v>
      </c>
      <c r="EZ12" s="11">
        <f>IF(SUM(ED12:EG12)-EH12&gt;0,SUM(ED12:EG12)-EH12,"")</f>
        <v>47.56</v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>
        <f>IF(MAX(EZ12,FC12)&gt;0,MAX(EZ12,FC12),"")</f>
        <v>47.56</v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>
        <f>IF(EU12&gt;0,EU12,"")</f>
        <v>12.2</v>
      </c>
      <c r="FI12" s="11">
        <f>IF(EV12&gt;0,EV12,"")</f>
        <v>17.8</v>
      </c>
      <c r="FJ12" s="11">
        <f>IF(SUM(ES12:EV12)-EW12&gt;0,SUM(ES12:EV12)-EW12,"")</f>
        <v>47.4</v>
      </c>
      <c r="FK12" s="11">
        <f>IF(SUM(FD12,FJ12)&gt;0,SUM(FD12,FJ12),"")</f>
        <v>94.960000000000008</v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>IF(FN12&gt;0,FN12,"")</f>
        <v/>
      </c>
      <c r="GG12" s="40" t="str">
        <f>IF(FO12&gt;0,FO12,"")</f>
        <v/>
      </c>
      <c r="GH12" s="40" t="str">
        <f>IF(SUM(FL12:FO12)-FP12&gt;0,SUM(FL12:FO12)-FP12,"")</f>
        <v/>
      </c>
      <c r="GI12" s="40" t="str">
        <f>IF(FS12&gt;0,FS12,"")</f>
        <v/>
      </c>
      <c r="GJ12" s="40" t="str">
        <f>IF(FT12&gt;0,FT12,"")</f>
        <v/>
      </c>
      <c r="GK12" s="40" t="str">
        <f>IF(SUM(FQ12:FT12)-FU12&gt;0,SUM(FQ12:FT12)-FU12,"")</f>
        <v/>
      </c>
      <c r="GL12" s="40" t="str">
        <f>IF(MAX(GH12,GK12)&gt;0,MAX(GH12,GK12),"")</f>
        <v/>
      </c>
      <c r="GM12" s="40" t="str">
        <f>IF(FX12&gt;0,FX12,"")</f>
        <v/>
      </c>
      <c r="GN12" s="40" t="str">
        <f>IF(FY12&gt;0,FY12,"")</f>
        <v/>
      </c>
      <c r="GO12" s="40" t="str">
        <f>IF(SUM(FV12:FY12)-FZ12&gt;0,SUM(FV12:FY12)-FZ12,"")</f>
        <v/>
      </c>
      <c r="GP12" s="40" t="str">
        <f>IF(GC12&gt;0,GC12,"")</f>
        <v/>
      </c>
      <c r="GQ12" s="40" t="str">
        <f>IF(GD12&gt;0,GD12,"")</f>
        <v/>
      </c>
      <c r="GR12" s="40" t="str">
        <f>IF(SUM(GA12:GD12)-GE12&gt;0,SUM(GA12:GD12)-GE12,"")</f>
        <v/>
      </c>
      <c r="GS12" s="40" t="str">
        <f>IF(SUM(GL12,GR12)&gt;0,SUM(GL12,GR12),"")</f>
        <v/>
      </c>
      <c r="GT12" s="18">
        <v>7.6</v>
      </c>
      <c r="GU12" s="18">
        <v>9.5</v>
      </c>
      <c r="GV12" s="18">
        <v>13.8</v>
      </c>
      <c r="GW12" s="18">
        <v>17.84</v>
      </c>
      <c r="GX12" s="18">
        <v>0</v>
      </c>
      <c r="GY12" s="18">
        <v>7.6</v>
      </c>
      <c r="GZ12" s="18">
        <v>8.85</v>
      </c>
      <c r="HA12" s="18">
        <v>13.8</v>
      </c>
      <c r="HB12" s="18">
        <v>18.3</v>
      </c>
      <c r="HC12" s="18">
        <v>0</v>
      </c>
      <c r="HD12" s="18"/>
      <c r="HE12" s="18"/>
      <c r="HF12" s="18"/>
      <c r="HG12" s="18"/>
      <c r="HH12" s="18"/>
      <c r="HI12" s="18">
        <v>7.75</v>
      </c>
      <c r="HJ12" s="18">
        <v>9.15</v>
      </c>
      <c r="HK12" s="18">
        <v>13.8</v>
      </c>
      <c r="HL12" s="18">
        <v>18.8</v>
      </c>
      <c r="HM12" s="18">
        <v>0</v>
      </c>
      <c r="HN12" s="11">
        <f>IF(GV12&gt;0,GV12,"")</f>
        <v>13.8</v>
      </c>
      <c r="HO12" s="11">
        <f>IF(GW12&gt;0,GW12,"")</f>
        <v>17.84</v>
      </c>
      <c r="HP12" s="11">
        <f>IF(SUM(GT12:GW12)-GX12&gt;0,SUM(GT12:GW12)-GX12,"")</f>
        <v>48.74</v>
      </c>
      <c r="HQ12" s="11">
        <f>IF(HA12&gt;0,HA12,"")</f>
        <v>13.8</v>
      </c>
      <c r="HR12" s="11">
        <f>IF(HB12&gt;0,HB12,"")</f>
        <v>18.3</v>
      </c>
      <c r="HS12" s="11">
        <f>IF(SUM(GY12:HB12)-HC12&gt;0,SUM(GY12:HB12)-HC12,"")</f>
        <v>48.55</v>
      </c>
      <c r="HT12" s="11">
        <f>IF(MAX(HP12,HS12)&gt;0,MAX(HP12,HS12),"")</f>
        <v>48.74</v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>
        <f>IF(HK12&gt;0,HK12,"")</f>
        <v>13.8</v>
      </c>
      <c r="HY12" s="11">
        <f>IF(HL12&gt;0,HL12,"")</f>
        <v>18.8</v>
      </c>
      <c r="HZ12" s="11">
        <f>IF(SUM(HI12:HL12)-HM12&gt;0,SUM(HI12:HL12)-HM12,"")</f>
        <v>49.5</v>
      </c>
      <c r="IA12" s="11">
        <f>IF(SUM(HT12,HZ12)&gt;0,SUM(HT12,HZ12),"")</f>
        <v>98.240000000000009</v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>IF(ID12&gt;0,ID12,"")</f>
        <v/>
      </c>
      <c r="IW12" s="40" t="str">
        <f>IF(IE12&gt;0,IE12,"")</f>
        <v/>
      </c>
      <c r="IX12" s="40" t="str">
        <f>IF(SUM(IB12:IE12)-IF12&gt;0,SUM(IB12:IE12)-IF12,"")</f>
        <v/>
      </c>
      <c r="IY12" s="40" t="str">
        <f>IF(II12&gt;0,II12,"")</f>
        <v/>
      </c>
      <c r="IZ12" s="40" t="str">
        <f>IF(IJ12&gt;0,IJ12,"")</f>
        <v/>
      </c>
      <c r="JA12" s="40" t="str">
        <f>IF(SUM(IG12:IJ12)-IK12&gt;0,SUM(IG12:IJ12)-IK12,"")</f>
        <v/>
      </c>
      <c r="JB12" s="40" t="str">
        <f>IF(MAX(IX12,JA12)&gt;0,MAX(IX12,JA12),"")</f>
        <v/>
      </c>
      <c r="JC12" s="40" t="str">
        <f>IF(IN12&gt;0,IN12,"")</f>
        <v/>
      </c>
      <c r="JD12" s="40" t="str">
        <f>IF(IO12&gt;0,IO12,"")</f>
        <v/>
      </c>
      <c r="JE12" s="40" t="str">
        <f>IF(SUM(IL12:IO12)-IP12&gt;0,SUM(IL12:IO12)-IP12,"")</f>
        <v/>
      </c>
      <c r="JF12" s="40" t="str">
        <f>IF(IS12&gt;0,IS12,"")</f>
        <v/>
      </c>
      <c r="JG12" s="40" t="str">
        <f>IF(IT12&gt;0,IT12,"")</f>
        <v/>
      </c>
      <c r="JH12" s="40" t="str">
        <f>IF(SUM(IQ12:IT12)-IU12&gt;0,SUM(IQ12:IT12)-IU12,"")</f>
        <v/>
      </c>
      <c r="JI12" s="40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>IF(KT12&gt;0,KT12,"")</f>
        <v/>
      </c>
      <c r="LM12" s="40" t="str">
        <f>IF(KU12&gt;0,KU12,"")</f>
        <v/>
      </c>
      <c r="LN12" s="40" t="str">
        <f>IF(SUM(KR12:KU12)-KV12&gt;0,SUM(KR12:KU12)-KV12,"")</f>
        <v/>
      </c>
      <c r="LO12" s="40" t="str">
        <f>IF(KY12&gt;0,KY12,"")</f>
        <v/>
      </c>
      <c r="LP12" s="40" t="str">
        <f>IF(KZ12&gt;0,KZ12,"")</f>
        <v/>
      </c>
      <c r="LQ12" s="40" t="str">
        <f>IF(SUM(KW12:KZ12)-LA12&gt;0,SUM(KW12:KZ12)-LA12,"")</f>
        <v/>
      </c>
      <c r="LR12" s="40" t="str">
        <f>IF(MAX(LN12,LQ12)&gt;0,MAX(LN12,LQ12),"")</f>
        <v/>
      </c>
      <c r="LS12" s="40" t="str">
        <f>IF(LD12&gt;0,LD12,"")</f>
        <v/>
      </c>
      <c r="LT12" s="40" t="str">
        <f>IF(LE12&gt;0,LE12,"")</f>
        <v/>
      </c>
      <c r="LU12" s="40" t="str">
        <f>IF(SUM(LB12:LE12)-LF12&gt;0,SUM(LB12:LE12)-LF12,"")</f>
        <v/>
      </c>
      <c r="LV12" s="40" t="str">
        <f>IF(LI12&gt;0,LI12,"")</f>
        <v/>
      </c>
      <c r="LW12" s="40" t="str">
        <f>IF(LJ12&gt;0,LJ12,"")</f>
        <v/>
      </c>
      <c r="LX12" s="40" t="str">
        <f>IF(SUM(LG12:LJ12)-LK12&gt;0,SUM(LG12:LJ12)-LK12,"")</f>
        <v/>
      </c>
      <c r="LY12" s="40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>IF(NJ12&gt;0,NJ12,"")</f>
        <v/>
      </c>
      <c r="OC12" s="40" t="str">
        <f>IF(NK12&gt;0,NK12,"")</f>
        <v/>
      </c>
      <c r="OD12" s="40" t="str">
        <f>IF(SUM(NH12:NK12)-NL12&gt;0,SUM(NH12:NK12)-NL12,"")</f>
        <v/>
      </c>
      <c r="OE12" s="40" t="str">
        <f>IF(NO12&gt;0,NO12,"")</f>
        <v/>
      </c>
      <c r="OF12" s="40" t="str">
        <f>IF(NP12&gt;0,NP12,"")</f>
        <v/>
      </c>
      <c r="OG12" s="40" t="str">
        <f>IF(SUM(NM12:NP12)-NQ12&gt;0,SUM(NM12:NP12)-NQ12,"")</f>
        <v/>
      </c>
      <c r="OH12" s="40" t="str">
        <f>IF(MAX(OD12,OG12)&gt;0,MAX(OD12,OG12),"")</f>
        <v/>
      </c>
      <c r="OI12" s="40" t="str">
        <f>IF(NT12&gt;0,NT12,"")</f>
        <v/>
      </c>
      <c r="OJ12" s="40" t="str">
        <f>IF(NU12&gt;0,NU12,"")</f>
        <v/>
      </c>
      <c r="OK12" s="40" t="str">
        <f>IF(SUM(NR12:NU12)-NV12&gt;0,SUM(NR12:NU12)-NV12,"")</f>
        <v/>
      </c>
      <c r="OL12" s="40" t="str">
        <f>IF(NY12&gt;0,NY12,"")</f>
        <v/>
      </c>
      <c r="OM12" s="40" t="str">
        <f>IF(NZ12&gt;0,NZ12,"")</f>
        <v/>
      </c>
      <c r="ON12" s="40" t="str">
        <f>IF(SUM(NW12:NZ12)-OA12&gt;0,SUM(NW12:NZ12)-OA12,"")</f>
        <v/>
      </c>
      <c r="OO12" s="40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>IF(PZ12&gt;0,PZ12,"")</f>
        <v/>
      </c>
      <c r="QS12" s="40" t="str">
        <f>IF(QA12&gt;0,QA12,"")</f>
        <v/>
      </c>
      <c r="QT12" s="40" t="str">
        <f>IF(SUM(PX12:QA12)-QB12&gt;0,SUM(PX12:QA12)-QB12,"")</f>
        <v/>
      </c>
      <c r="QU12" s="40" t="str">
        <f>IF(QE12&gt;0,QE12,"")</f>
        <v/>
      </c>
      <c r="QV12" s="40" t="str">
        <f>IF(QF12&gt;0,QF12,"")</f>
        <v/>
      </c>
      <c r="QW12" s="40" t="str">
        <f>IF(SUM(QC12:QF12)-QG12&gt;0,SUM(QC12:QF12)-QG12,"")</f>
        <v/>
      </c>
      <c r="QX12" s="40" t="str">
        <f>IF(MAX(QT12,QW12)&gt;0,MAX(QT12,QW12),"")</f>
        <v/>
      </c>
      <c r="QY12" s="40" t="str">
        <f>IF(QJ12&gt;0,QJ12,"")</f>
        <v/>
      </c>
      <c r="QZ12" s="40" t="str">
        <f>IF(QK12&gt;0,QK12,"")</f>
        <v/>
      </c>
      <c r="RA12" s="40" t="str">
        <f>IF(SUM(QH12:QK12)-QL12&gt;0,SUM(QH12:QK12)-QL12,"")</f>
        <v/>
      </c>
      <c r="RB12" s="40" t="str">
        <f>IF(QO12&gt;0,QO12,"")</f>
        <v/>
      </c>
      <c r="RC12" s="40" t="str">
        <f>IF(QP12&gt;0,QP12,"")</f>
        <v/>
      </c>
      <c r="RD12" s="40" t="str">
        <f>IF(SUM(QM12:QP12)-QQ12&gt;0,SUM(QM12:QP12)-QQ12,"")</f>
        <v/>
      </c>
      <c r="RE12" s="40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>IF(SP12&gt;0,SP12,"")</f>
        <v/>
      </c>
      <c r="TI12" s="40" t="str">
        <f>IF(SQ12&gt;0,SQ12,"")</f>
        <v/>
      </c>
      <c r="TJ12" s="40" t="str">
        <f>IF(SUM(SN12:SQ12)-SR12&gt;0,SUM(SN12:SQ12)-SR12,"")</f>
        <v/>
      </c>
      <c r="TK12" s="40" t="str">
        <f>IF(SU12&gt;0,SU12,"")</f>
        <v/>
      </c>
      <c r="TL12" s="40" t="str">
        <f>IF(SV12&gt;0,SV12,"")</f>
        <v/>
      </c>
      <c r="TM12" s="40" t="str">
        <f>IF(SUM(SS12:SV12)-SW12&gt;0,SUM(SS12:SV12)-SW12,"")</f>
        <v/>
      </c>
      <c r="TN12" s="40" t="str">
        <f>IF(MAX(TJ12,TM12)&gt;0,MAX(TJ12,TM12),"")</f>
        <v/>
      </c>
      <c r="TO12" s="40" t="str">
        <f>IF(SZ12&gt;0,SZ12,"")</f>
        <v/>
      </c>
      <c r="TP12" s="40" t="str">
        <f>IF(TA12&gt;0,TA12,"")</f>
        <v/>
      </c>
      <c r="TQ12" s="40" t="str">
        <f>IF(SUM(SX12:TA12)-TB12&gt;0,SUM(SX12:TA12)-TB12,"")</f>
        <v/>
      </c>
      <c r="TR12" s="40" t="str">
        <f>IF(TE12&gt;0,TE12,"")</f>
        <v/>
      </c>
      <c r="TS12" s="40" t="str">
        <f>IF(TF12&gt;0,TF12,"")</f>
        <v/>
      </c>
      <c r="TT12" s="40" t="str">
        <f>IF(SUM(TC12:TF12)-TG12&gt;0,SUM(TC12:TF12)-TG12,"")</f>
        <v/>
      </c>
      <c r="TU12" s="40" t="str">
        <f>IF(SUM(TN12,TT12)&gt;0,SUM(TN12,TT12),"")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IF(SUM(UV12,VB12)&gt;0,SUM(UV12,VB12),"")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>IF(VF12&gt;0,VF12,"")</f>
        <v/>
      </c>
      <c r="VY12" s="40" t="str">
        <f>IF(VG12&gt;0,VG12,"")</f>
        <v/>
      </c>
      <c r="VZ12" s="40" t="str">
        <f>IF(SUM(VD12:VG12)-VH12&gt;0,SUM(VD12:VG12)-VH12,"")</f>
        <v/>
      </c>
      <c r="WA12" s="40" t="str">
        <f>IF(VK12&gt;0,VK12,"")</f>
        <v/>
      </c>
      <c r="WB12" s="40" t="str">
        <f>IF(VL12&gt;0,VL12,"")</f>
        <v/>
      </c>
      <c r="WC12" s="40" t="str">
        <f>IF(SUM(VI12:VL12)-VM12&gt;0,SUM(VI12:VL12)-VM12,"")</f>
        <v/>
      </c>
      <c r="WD12" s="40" t="str">
        <f>IF(MAX(VZ12,WC12)&gt;0,MAX(VZ12,WC12),"")</f>
        <v/>
      </c>
      <c r="WE12" s="40" t="str">
        <f>IF(VP12&gt;0,VP12,"")</f>
        <v/>
      </c>
      <c r="WF12" s="40" t="str">
        <f>IF(VQ12&gt;0,VQ12,"")</f>
        <v/>
      </c>
      <c r="WG12" s="40" t="str">
        <f>IF(SUM(VN12:VQ12)-VR12&gt;0,SUM(VN12:VQ12)-VR12,"")</f>
        <v/>
      </c>
      <c r="WH12" s="40" t="str">
        <f>IF(VU12&gt;0,VU12,"")</f>
        <v/>
      </c>
      <c r="WI12" s="40" t="str">
        <f>IF(VV12&gt;0,VV12,"")</f>
        <v/>
      </c>
      <c r="WJ12" s="40" t="str">
        <f>IF(SUM(VS12:VV12)-VW12&gt;0,SUM(VS12:VV12)-VW12,"")</f>
        <v/>
      </c>
      <c r="WK12" s="40" t="str">
        <f>IF(SUM(WD12,WJ12)&gt;0,SUM(WD12,WJ12),"")</f>
        <v/>
      </c>
      <c r="WL12" s="26">
        <f>IF($CH12="P",BS12,(BS12+AR12)/2)</f>
        <v>0</v>
      </c>
      <c r="WM12" s="26">
        <f>IF($CH12="P",BT12,(BT12+AS12)/2)</f>
        <v>0</v>
      </c>
      <c r="WN12" s="26">
        <f>IF($CH12="P",BU12,(BU12+AT12)/2)</f>
        <v>0</v>
      </c>
      <c r="WO12" s="26">
        <f>IF($CH12="P",BV12,(BV12+AU12)/2)</f>
        <v>0</v>
      </c>
      <c r="WP12" s="26">
        <f>IF($CH12="P",BW12,(BW12+AV12)/2)</f>
        <v>0</v>
      </c>
      <c r="WQ12" s="26">
        <f>IF($CH12="P",BX12,(BX12+AW12)/2)</f>
        <v>0</v>
      </c>
      <c r="WR12" s="26">
        <f>IF($CH12="P",BY12,(BY12+AX12)/2)</f>
        <v>0</v>
      </c>
      <c r="WS12" s="26">
        <f>IF($CH12="P",BZ12,(BZ12+AY12)/2)</f>
        <v>0</v>
      </c>
      <c r="WT12" s="26">
        <f>IF($CH12="P",CA12,(CA12+AZ12)/2)</f>
        <v>0</v>
      </c>
      <c r="WU12" s="26">
        <f>IF($CH12="P",CB12,(CB12+BA12)/2)</f>
        <v>0</v>
      </c>
      <c r="WV12" s="26">
        <f>IF($CH12="P",CC12,(CC12+BB12)/2)</f>
        <v>0</v>
      </c>
      <c r="WW12" s="26">
        <f>IF($CH12="P",CD12,(CD12+BC12)/2)</f>
        <v>0</v>
      </c>
      <c r="WX12" s="26">
        <f>IF($CH12="P",CE12,(CE12+BD12)/2)</f>
        <v>0</v>
      </c>
      <c r="WY12" s="26">
        <f>IF($CH12="P",CF12,(CF12+BE12)/2)</f>
        <v>0</v>
      </c>
      <c r="WZ12" s="26">
        <f>IF($CH12="P",CG12,(CG12+BF12)/2)</f>
        <v>0</v>
      </c>
      <c r="XA12" s="28" t="s">
        <v>53</v>
      </c>
      <c r="XB12" s="11" t="str">
        <f>IF(WN12&gt;0,WN12,"")</f>
        <v/>
      </c>
      <c r="XC12" s="11" t="str">
        <f>IF(WO12&gt;0,WO12,"")</f>
        <v/>
      </c>
      <c r="XD12" s="11" t="str">
        <f>IF(SUM(WL12:WO12)-WP12&gt;0,SUM(WL12:WO12)-WP12,"")</f>
        <v/>
      </c>
      <c r="XE12" s="11" t="str">
        <f>IF(WS12&gt;0,WS12,"")</f>
        <v/>
      </c>
      <c r="XF12" s="11" t="str">
        <f>IF(WT12&gt;0,WT12,"")</f>
        <v/>
      </c>
      <c r="XG12" s="11" t="str">
        <f>IF(SUM(WQ12:WT12)-WU12&gt;0,SUM(WQ12:WT12)-WU12,"")</f>
        <v/>
      </c>
      <c r="XH12" s="11" t="str">
        <f>IF(MAX(XD12,XG12)&gt;0,MAX(XD12,XG12),"")</f>
        <v/>
      </c>
      <c r="XI12" s="11" t="str">
        <f>IF(WX12&gt;0,WX12,"")</f>
        <v/>
      </c>
      <c r="XJ12" s="11" t="str">
        <f>IF(WY12&gt;0,WY12,"")</f>
        <v/>
      </c>
      <c r="XK12" s="11" t="str">
        <f>IF(SUM(WV12:WY12)-WZ12&gt;0,SUM(WV12:WY12)-WZ12,"")</f>
        <v/>
      </c>
      <c r="XL12" s="11" t="str">
        <f>IF(SUM(XH12,XK12)&gt;0,SUM(XH12,XK12),"")</f>
        <v/>
      </c>
    </row>
    <row r="13" spans="1:636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228</v>
      </c>
      <c r="C13" s="4" t="s">
        <v>227</v>
      </c>
      <c r="D13" s="4" t="s">
        <v>203</v>
      </c>
      <c r="E13" s="9">
        <f>SUM(J13,L13,N13)</f>
        <v>39.33</v>
      </c>
      <c r="F13" s="3" t="str">
        <f>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,AND(TH13&gt;=TU$21,TH13&lt;&gt;"",TJ13&gt;=TU$25,TJ13&lt;&gt;""),AND(TK13&gt;=TU$21,TK13&lt;&gt;"",TM13&gt;=TU$25,TM13&lt;&gt;""),AND(TO13&gt;=TU$21,TO13&lt;&gt;"",TQ13&gt;=TU$25,TQ13&lt;&gt;""),AND(TR13&gt;=TU$21,TR13&lt;&gt;"",TT13&gt;=TU$25,TT13&lt;&gt;""),AND(UP13&gt;=VC$21,UP13&lt;&gt;"",UR13&gt;=VC$25,UR13&lt;&gt;""),AND(US13&gt;=VC$21,US13&lt;&gt;"",UU13&gt;=VC$25,UU13&lt;&gt;""),AND(UW13&gt;=VC$21,UW13&lt;&gt;"",UY13&gt;=VC$25,UY13&lt;&gt;""),AND(UZ13&gt;=VC$21,UZ13&lt;&gt;"",VB13&gt;=VC$25,VB13&lt;&gt;""),AND(VX13&gt;=WK$21,VX13&lt;&gt;"",VZ13&gt;=WK$25,VZ13&lt;&gt;""),AND(WA13&gt;=WK$21,WA13&lt;&gt;"",WC13&gt;=WK$25,WC13&lt;&gt;""),AND(WE13&gt;=WK$21,WE13&lt;&gt;"",WG13&gt;=WK$25,WG13&lt;&gt;""),AND(WH13&gt;=WK$21,WH13&lt;&gt;"",WJ13&gt;=WK$25,WJ13&lt;&gt;"")),"P","")</f>
        <v/>
      </c>
      <c r="G13" s="3" t="str">
        <f>IF(OR(AND(AI13&gt;=AQ$25,AI13&lt;&gt;"",AF13=""),AND(AL13&gt;=AQ$25,AL13&lt;&gt;"",AF13=""),AND(AP13&gt;=AQ$25,AP13&lt;&gt;"",AF13=""),AND(BJ13&gt;=BR$25,BJ13&lt;&gt;"",BG13=""),AND(BM13&gt;=BR$25,BM13&lt;&gt;"",BG13=""),AND(BQ13&gt;=BR$25,BQ13&lt;&gt;"",BG13=""),AND(CK13&gt;=CS$25,CK13&lt;&gt;"",CH13=""),AND(CN13&gt;=CS$25,CN13&lt;&gt;"",CH13=""),AND(CR13&gt;=CS$25,CR13&lt;&gt;"",CH13=""),AND(DR13&gt;=EC$25,DR13&lt;&gt;""),AND(DU13&gt;=EC$25,DU13&lt;&gt;""),AND(DY13&gt;=EC$25,DY13&lt;&gt;""),AND(EB13&gt;=EC$25,EB13&lt;&gt;""),AND(EZ13&gt;=FK$25,EZ13&lt;&gt;""),AND(FC13&gt;=FK$25,FC13&lt;&gt;""),AND(FG13&gt;=FK$25,FG13&lt;&gt;""),AND(FJ13&gt;=FK$25,FJ13&lt;&gt;""),AND(GH13&gt;=GS$25,GH13&lt;&gt;""),AND(GK13&gt;=GS$25,GK13&lt;&gt;""),AND(GO13&gt;=GS$25,GO13&lt;&gt;""),AND(GR13&gt;=GS$25,GR13&lt;&gt;""),AND(HP13&gt;=IA$25,HP13&lt;&gt;""),AND(HS13&gt;=IA$25,HS13&lt;&gt;""),AND(HW13&gt;=IA$25,HW13&lt;&gt;""),AND(HZ13&gt;=IA$25,HZ13&lt;&gt;""),AND(IX13&gt;=JI$25,IX13&lt;&gt;""),AND(JA13&gt;=JI$25,JA13&lt;&gt;""),AND(JE13&gt;=JI$25,JE13&lt;&gt;""),AND(JH13&gt;=JI$25,JH13&lt;&gt;""),AND(KF13&gt;=KQ$25,KF13&lt;&gt;""),AND(KI13&gt;=KQ$25,KI13&lt;&gt;""),AND(KM13&gt;=KQ$25,KM13&lt;&gt;""),AND(KP13&gt;=KQ$25,KP13&lt;&gt;""),AND(LN13&gt;=LY$25,LN13&lt;&gt;""),AND(LQ13&gt;=LY$25,LQ13&lt;&gt;""),AND(LU13&gt;=LY$25,LU13&lt;&gt;""),AND(LX13&gt;=LY$25,LX13&lt;&gt;""),AND(MV13&gt;=NG$25,MV13&lt;&gt;""),AND(MY13&gt;=NG$25,MY13&lt;&gt;""),AND(NC13&gt;=NG$25,NC13&lt;&gt;""),AND(NF13&gt;=NG$25,NF13&lt;&gt;""),AND(OD13&gt;=OO$25,OD13&lt;&gt;""),AND(OG13&gt;=OO$25,OG13&lt;&gt;""),AND(OK13&gt;=OO$25,OK13&lt;&gt;""),AND(ON13&gt;=OO$25,ON13&lt;&gt;""),AND(PL13&gt;=PW$25,PL13&lt;&gt;""),AND(PO13&gt;=PW$25,PO13&lt;&gt;""),AND(PS13&gt;=PW$25,PS13&lt;&gt;""),AND(PV13&gt;=PW$25,PV13&lt;&gt;""),AND(QT13&gt;=RE$25,QT13&lt;&gt;""),AND(QW13&gt;=RE$25,QW13&lt;&gt;""),AND(RA13&gt;=RE$25,RA13&lt;&gt;""),AND(RD13&gt;=RE$25,RD13&lt;&gt;""),AND(SB13&gt;=SM$25,SB13&lt;&gt;""),AND(SE13&gt;=SM$25,SE13&lt;&gt;""),AND(SI13&gt;=SM$25,SI13&lt;&gt;""),AND(SL13&gt;=SM$25,SL13&lt;&gt;""),AND(TJ13&gt;=TU$25,TJ13&lt;&gt;""),AND(TM13&gt;=TU$25,TM13&lt;&gt;""),AND(TQ13&gt;=TU$25,TQ13&lt;&gt;""),AND(TT13&gt;=TU$25,TT13&lt;&gt;""),AND(UR13&gt;=VC$25,UR13&lt;&gt;""),AND(UU13&gt;=VC$25,UU13&lt;&gt;""),AND(UY13&gt;=VC$25,UY13&lt;&gt;""),AND(VB13&gt;=VC$25,VB13&lt;&gt;""),AND(VZ13&gt;=WK$25,VZ13&lt;&gt;""),AND(WC13&gt;=WK$25,WC13&lt;&gt;""),AND(WG13&gt;=WK$25,WG13&lt;&gt;""),AND(WJ13&gt;=WK$25,WJ13&lt;&gt;"")),"P","")</f>
        <v/>
      </c>
      <c r="H13" s="36" t="str">
        <f>IF(AND(G13="P",F13=""),"No DD",IF(OR(AND(AG13&gt;=AQ$24,AG13&lt;&gt;"",AI13&gt;=AQ$28,AI13&lt;&gt;"",AF13=""),AND(AJ13&gt;=AQ$24,AJ13&lt;&gt;"",AL13&gt;=AQ$28,AL13&lt;&gt;"",AF13=""),AND(AN13&gt;=AQ$24,AN13&lt;&gt;"",AP13&gt;=AQ$28,AP13&lt;&gt;"",AF13=""),AND(BH13&gt;=BR$24,BH13&lt;&gt;"",BJ13&gt;=BR$28,BJ13&lt;&gt;"",BG13=""),AND(BK13&gt;=BR$24,BK13&lt;&gt;"",BM13&gt;=BR$28,BM13&lt;&gt;"",BG13=""),AND(BO13&gt;=BR$24,BO13&lt;&gt;"",BQ13&gt;=BR$28,BQ13&lt;&gt;"",BG13=""),AND(CI13&gt;=CS$24,CI13&lt;&gt;"",CK13&gt;=CS$28,CK13&lt;&gt;"",CH13=""),AND(CL13&gt;=CS$24,CL13&lt;&gt;"",CN13&gt;=CS$28,CN13&lt;&gt;"",CH13=""),AND(CP13&gt;=CS$24,CP13&lt;&gt;"",CR13&gt;=CS$28,CR13&lt;&gt;"",CH13=""),AND(DP13&gt;=EC$24,DP13&lt;&gt;"",DR13&gt;=EC$28,DR13&lt;&gt;""),AND(DS13&gt;=EC$24,DS13&lt;&gt;"",DU13&gt;=EC$28,DU13&lt;&gt;""),AND(DW13&gt;=EC$24,DW13&lt;&gt;"",DY13&gt;=EC$28,DY13&lt;&gt;""),AND(DZ13&gt;=EC$24,DZ13&lt;&gt;"",EB13&gt;=EC$28,EB13&lt;&gt;""),AND(EX13&gt;=FK$24,EX13&lt;&gt;"",EZ13&gt;=FK$28,EZ13&lt;&gt;""),AND(FA13&gt;=FK$24,FA13&lt;&gt;"",FC13&gt;=FK$28,FC13&lt;&gt;""),AND(FE13&gt;=FK$24,FE13&lt;&gt;"",FG13&gt;=FK$28,FG13&lt;&gt;""),AND(FH13&gt;=FK$24,FH13&lt;&gt;"",FJ13&gt;=FK$28,FJ13&lt;&gt;""),AND(GF13&gt;=GS$24,GF13&lt;&gt;"",GH13&gt;=GS$28,GH13&lt;&gt;""),AND(GI13&gt;=GS$24,GI13&lt;&gt;"",GK13&gt;=GS$28,GK13&lt;&gt;""),AND(GM13&gt;=GS$24,GM13&lt;&gt;"",GO13&gt;=GS$28,GO13&lt;&gt;""),AND(GP13&gt;=GS$24,GP13&lt;&gt;"",GR13&gt;=GS$28,GR13&lt;&gt;""),AND(HN13&gt;=IA$24,HN13&lt;&gt;"",HP13&gt;=IA$28,HP13&lt;&gt;""),AND(HQ13&gt;=IA$24,HQ13&lt;&gt;"",HS13&gt;=IA$28,HS13&lt;&gt;""),AND(HU13&gt;=IA$24,HU13&lt;&gt;"",HW13&gt;=IA$28,HW13&lt;&gt;""),AND(HX13&gt;=IA$24,HX13&lt;&gt;"",HZ13&gt;=IA$28,HZ13&lt;&gt;""),AND(IV13&gt;=JI$24,IV13&lt;&gt;"",IX13&gt;=JI$28,IX13&lt;&gt;""),AND(IY13&gt;=JI$24,IY13&lt;&gt;"",JA13&gt;=JI$28,JA13&lt;&gt;""),AND(JC13&gt;=JI$24,JC13&lt;&gt;"",JE13&gt;=JI$28,JE13&lt;&gt;""),AND(JF13&gt;=JI$24,JF13&lt;&gt;"",JH13&gt;=JI$28,JH13&lt;&gt;""),AND(KD13&gt;=KQ$24,KD13&lt;&gt;"",KF13&gt;=KQ$28,KF13&lt;&gt;""),AND(KG13&gt;=KQ$24,KG13&lt;&gt;"",KI13&gt;=KQ$28,KI13&lt;&gt;""),AND(KK13&gt;=KQ$24,KK13&lt;&gt;"",KM13&gt;=KQ$28,KM13&lt;&gt;""),AND(KN13&gt;=KQ$24,KN13&lt;&gt;"",KP13&gt;=KQ$28,KP13&lt;&gt;""),AND(LL13&gt;=LY$24,LL13&lt;&gt;"",LN13&gt;=LY$28,LN13&lt;&gt;""),AND(LO13&gt;=LY$24,LO13&lt;&gt;"",LQ13&gt;=LY$28,LQ13&lt;&gt;""),AND(LS13&gt;=LY$24,LS13&lt;&gt;"",LU13&gt;=LY$28,LU13&lt;&gt;""),AND(LV13&gt;=LY$24,LV13&lt;&gt;"",LX13&gt;=LY$28,LX13&lt;&gt;""),AND(MT13&gt;=NG$24,MT13&lt;&gt;"",MV13&gt;=NG$28,MV13&lt;&gt;""),AND(MW13&gt;=NG$24,MW13&lt;&gt;"",MY13&gt;=NG$28,MY13&lt;&gt;""),AND(NA13&gt;=NG$24,NA13&lt;&gt;"",NC13&gt;=NG$28,NC13&lt;&gt;""),AND(ND13&gt;=NG$24,ND13&lt;&gt;"",NF13&gt;=NG$28,NF13&lt;&gt;""),AND(OB13&gt;=OO$24,OB13&lt;&gt;"",OD13&gt;=OO$28,OD13&lt;&gt;""),AND(OE13&gt;=OO$24,OE13&lt;&gt;"",OG13&gt;=OO$28,OG13&lt;&gt;""),AND(OI13&gt;=OO$24,OI13&lt;&gt;"",OK13&gt;=OO$28,OK13&lt;&gt;""),AND(OL13&gt;=OO$24,OL13&lt;&gt;"",ON13&gt;=OO$28,ON13&lt;&gt;""),AND(PJ13&gt;=PW$24,PJ13&lt;&gt;"",PL13&gt;=PW$28,PL13&lt;&gt;""),AND(PM13&gt;=PW$24,PM13&lt;&gt;"",PO13&gt;=PW$28,PO13&lt;&gt;""),AND(PQ13&gt;=PW$24,PQ13&lt;&gt;"",PS13&gt;=PW$28,PS13&lt;&gt;""),AND(PT13&gt;=PW$24,PT13&lt;&gt;"",PV13&gt;=PW$28,PV13&lt;&gt;""),AND(QR13&gt;=RE$24,QR13&lt;&gt;"",QT13&gt;=RE$28,QT13&lt;&gt;""),AND(QU13&gt;=RE$24,QU13&lt;&gt;"",QW13&gt;=RE$28,QW13&lt;&gt;""),AND(QY13&gt;=RE$24,QY13&lt;&gt;"",RA13&gt;=RE$28,RA13&lt;&gt;""),AND(RB13&gt;=RE$24,RB13&lt;&gt;"",RD13&gt;=RE$28,RD13&lt;&gt;""),AND(RZ13&gt;=SM$24,RZ13&lt;&gt;"",SB13&gt;=SM$28,SB13&lt;&gt;""),AND(SC13&gt;=SM$24,SC13&lt;&gt;"",SE13&gt;=SM$28,SE13&lt;&gt;""),AND(SG13&gt;=SM$24,SG13&lt;&gt;"",SI13&gt;=SM$28,SI13&lt;&gt;""),AND(SJ13&gt;=SM$24,SJ13&lt;&gt;"",SL13&gt;=SM$28,SL13&lt;&gt;""),AND(TH13&gt;=TU$24,TH13&lt;&gt;"",TJ13&gt;=TU$28,TJ13&lt;&gt;""),AND(TK13&gt;=TU$24,TK13&lt;&gt;"",TM13&gt;=TU$28,TM13&lt;&gt;""),AND(TO13&gt;=TU$24,TO13&lt;&gt;"",TQ13&gt;=TU$28,TQ13&lt;&gt;""),AND(TR13&gt;=TU$24,TR13&lt;&gt;"",TT13&gt;=TU$28,TT13&lt;&gt;""),AND(UP13&gt;=VC$24,UP13&lt;&gt;"",UR13&gt;=VC$28,UR13&lt;&gt;""),AND(US13&gt;=VC$24,US13&lt;&gt;"",UU13&gt;=VC$28,UU13&lt;&gt;""),AND(UW13&gt;=VC$24,UW13&lt;&gt;"",UY13&gt;=VC$28,UY13&lt;&gt;""),AND(UZ13&gt;=VC$24,UZ13&lt;&gt;"",VB13&gt;=VC$28,VB13&lt;&gt;""),AND(VX13&gt;=WK$24,VX13&lt;&gt;"",VZ13&gt;=WK$28,VZ13&lt;&gt;""),AND(WA13&gt;=WK$24,WA13&lt;&gt;"",WC13&gt;=WK$28,WC13&lt;&gt;""),AND(WE13&gt;=WK$24,WE13&lt;&gt;"",WG13&gt;=WK$28,WG13&lt;&gt;""),AND(WH13&gt;=WK$24,WH13&lt;&gt;"",WJ13&gt;=WK$28,WJ13&lt;&gt;"")),"Merit",IF(OR(AND(AG13&gt;=AQ$23,AG13&lt;&gt;"",AI13&gt;=AQ$27,AI13&lt;&gt;"",AF13=""),AND(AJ13&gt;=AQ$23,AJ13&lt;&gt;"",AL13&gt;=AQ$27,AL13&lt;&gt;"",AF13=""),AND(AN13&gt;=AQ$23,AN13&lt;&gt;"",AP13&gt;=AQ$27,AP13&lt;&gt;"",AF13=""),AND(BH13&gt;=BR$23,BH13&lt;&gt;"",BJ13&gt;=BR$27,BJ13&lt;&gt;"",BG13=""),AND(BK13&gt;=BR$23,BK13&lt;&gt;"",BM13&gt;=BR$27,BM13&lt;&gt;"",BG13=""),AND(BO13&gt;=BR$23,BO13&lt;&gt;"",BQ13&gt;=BR$27,BQ13&lt;&gt;"",BG13=""),AND(CI13&gt;=CS$23,CI13&lt;&gt;"",CK13&gt;=CS$27,CK13&lt;&gt;"",CH13=""),AND(CL13&gt;=CS$23,CL13&lt;&gt;"",CN13&gt;=CS$27,CN13&lt;&gt;"",CH13=""),AND(CP13&gt;=CS$23,CP13&lt;&gt;"",CR13&gt;=CS$27,CR13&lt;&gt;"",CH13=""),AND(DP13&gt;=EC$23,DP13&lt;&gt;"",DR13&gt;=EC$27,DR13&lt;&gt;""),AND(DS13&gt;=EC$23,DS13&lt;&gt;"",DU13&gt;=EC$27,DU13&lt;&gt;""),AND(DW13&gt;=EC$23,DW13&lt;&gt;"",DY13&gt;=EC$27,DY13&lt;&gt;""),AND(DZ13&gt;=EC$23,DZ13&lt;&gt;"",EB13&gt;=EC$27,EB13&lt;&gt;""),AND(EX13&gt;=FK$23,EX13&lt;&gt;"",EZ13&gt;=FK$27,EZ13&lt;&gt;""),AND(FA13&gt;=FK$23,FA13&lt;&gt;"",FC13&gt;=FK$27,FC13&lt;&gt;""),AND(FE13&gt;=FK$23,FE13&lt;&gt;"",FG13&gt;=FK$27,FG13&lt;&gt;""),AND(FH13&gt;=FK$23,FH13&lt;&gt;"",FJ13&gt;=FK$27,FJ13&lt;&gt;""),AND(GF13&gt;=GS$23,GF13&lt;&gt;"",GH13&gt;=GS$27,GH13&lt;&gt;""),AND(GI13&gt;=GS$23,GI13&lt;&gt;"",GK13&gt;=GS$27,GK13&lt;&gt;""),AND(GM13&gt;=GS$23,GM13&lt;&gt;"",GO13&gt;=GS$27,GO13&lt;&gt;""),AND(GP13&gt;=GS$23,GP13&lt;&gt;"",GR13&gt;=GS$27,GR13&lt;&gt;""),AND(HN13&gt;=IA$23,HN13&lt;&gt;"",HP13&gt;=IA$27,HP13&lt;&gt;""),AND(HQ13&gt;=IA$23,HQ13&lt;&gt;"",HS13&gt;=IA$27,HS13&lt;&gt;""),AND(HU13&gt;=IA$23,HU13&lt;&gt;"",HW13&gt;=IA$27,HW13&lt;&gt;""),AND(HX13&gt;=IA$23,HX13&lt;&gt;"",HZ13&gt;=IA$27,HZ13&lt;&gt;""),AND(IV13&gt;=JI$23,IV13&lt;&gt;"",IX13&gt;=JI$27,IX13&lt;&gt;""),AND(IY13&gt;=JI$23,IY13&lt;&gt;"",JA13&gt;=JI$27,JA13&lt;&gt;""),AND(JC13&gt;=JI$23,JC13&lt;&gt;"",JE13&gt;=JI$27,JE13&lt;&gt;""),AND(JF13&gt;=JI$23,JF13&lt;&gt;"",JH13&gt;=JI$27,JH13&lt;&gt;""),AND(KD13&gt;=KQ$23,KD13&lt;&gt;"",KF13&gt;=KQ$27,KF13&lt;&gt;""),AND(KG13&gt;=KQ$23,KG13&lt;&gt;"",KI13&gt;=KQ$27,KI13&lt;&gt;""),AND(KK13&gt;=KQ$23,KK13&lt;&gt;"",KM13&gt;=KQ$27,KM13&lt;&gt;""),AND(KN13&gt;=KQ$23,KN13&lt;&gt;"",KP13&gt;=KQ$27,KP13&lt;&gt;""),AND(LL13&gt;=LY$23,LL13&lt;&gt;"",LN13&gt;=LY$27,LN13&lt;&gt;""),AND(LO13&gt;=LY$23,LO13&lt;&gt;"",LQ13&gt;=LY$27,LQ13&lt;&gt;""),AND(LS13&gt;=LY$23,LS13&lt;&gt;"",LU13&gt;=LY$27,LU13&lt;&gt;""),AND(LV13&gt;=LY$23,LV13&lt;&gt;"",LX13&gt;=LY$27,LX13&lt;&gt;""),AND(MT13&gt;=NG$23,MT13&lt;&gt;"",MV13&gt;=NG$27,MV13&lt;&gt;""),AND(MW13&gt;=NG$23,MW13&lt;&gt;"",MY13&gt;=NG$27,MY13&lt;&gt;""),AND(NA13&gt;=NG$23,NA13&lt;&gt;"",NC13&gt;=NG$27,NC13&lt;&gt;""),AND(ND13&gt;=NG$23,ND13&lt;&gt;"",NF13&gt;=NG$27,NF13&lt;&gt;""),AND(OB13&gt;=OO$23,OB13&lt;&gt;"",OD13&gt;=OO$27,OD13&lt;&gt;""),AND(OE13&gt;=OO$23,OE13&lt;&gt;"",OG13&gt;=OO$27,OG13&lt;&gt;""),AND(OI13&gt;=OO$23,OI13&lt;&gt;"",OK13&gt;=OO$27,OK13&lt;&gt;""),AND(OL13&gt;=OO$23,OL13&lt;&gt;"",ON13&gt;=OO$27,ON13&lt;&gt;""),AND(PJ13&gt;=PW$23,PJ13&lt;&gt;"",PL13&gt;=PW$27,PL13&lt;&gt;""),AND(PM13&gt;=PW$23,PM13&lt;&gt;"",PO13&gt;=PW$27,PO13&lt;&gt;""),AND(PQ13&gt;=PW$23,PQ13&lt;&gt;"",PS13&gt;=PW$27,PS13&lt;&gt;""),AND(PT13&gt;=PW$23,PT13&lt;&gt;"",PV13&gt;=PW$27,PV13&lt;&gt;""),AND(QR13&gt;=RE$23,QR13&lt;&gt;"",QT13&gt;=RE$27,QT13&lt;&gt;""),AND(QU13&gt;=RE$23,QU13&lt;&gt;"",QW13&gt;=RE$27,QW13&lt;&gt;""),AND(QY13&gt;=RE$23,QY13&lt;&gt;"",RA13&gt;=RE$27,RA13&lt;&gt;""),AND(RB13&gt;=RE$23,RB13&lt;&gt;"",RD13&gt;=RE$27,RD13&lt;&gt;""),AND(RZ13&gt;=SM$23,RZ13&lt;&gt;"",SB13&gt;=SM$27,SB13&lt;&gt;""),AND(SC13&gt;=SM$23,SC13&lt;&gt;"",SE13&gt;=SM$27,SE13&lt;&gt;""),AND(SG13&gt;=SM$23,SG13&lt;&gt;"",SI13&gt;=SM$27,SI13&lt;&gt;""),AND(SJ13&gt;=SM$23,SJ13&lt;&gt;"",SL13&gt;=SM$27,SL13&lt;&gt;""),AND(TH13&gt;=TU$23,TH13&lt;&gt;"",TJ13&gt;=TU$27,TJ13&lt;&gt;""),AND(TK13&gt;=TU$23,TK13&lt;&gt;"",TM13&gt;=TU$27,TM13&lt;&gt;""),AND(TO13&gt;=TU$23,TO13&lt;&gt;"",TQ13&gt;=TU$27,TQ13&lt;&gt;""),AND(TR13&gt;=TU$23,TR13&lt;&gt;"",TT13&gt;=TU$27,TT13&lt;&gt;""),AND(UP13&gt;=VC$23,UP13&lt;&gt;"",UR13&gt;=VC$27,UR13&lt;&gt;""),AND(US13&gt;=VC$23,US13&lt;&gt;"",UU13&gt;=VC$27,UU13&lt;&gt;""),AND(UW13&gt;=VC$23,UW13&lt;&gt;"",UY13&gt;=VC$27,UY13&lt;&gt;""),AND(UZ13&gt;=VC$23,UZ13&lt;&gt;"",VB13&gt;=VC$27,VB13&lt;&gt;""),AND(VX13&gt;=WK$23,VX13&lt;&gt;"",VZ13&gt;=WK$27,VZ13&lt;&gt;""),AND(WA13&gt;=WK$23,WA13&lt;&gt;"",WC13&gt;=WK$27,WC13&lt;&gt;""),AND(WE13&gt;=WK$23,WE13&lt;&gt;"",WG13&gt;=WK$27,WG13&lt;&gt;""),AND(WH13&gt;=WK$23,WH13&lt;&gt;"",WJ13&gt;=WK$27,WJ13&lt;&gt;"")),"Excellence",IF(I13="P","Worlds Team",IF(F13="P","National Team","")))))</f>
        <v/>
      </c>
      <c r="I13" s="3" t="str">
        <f>IF(OR(AND(AG13&gt;=AQ$22,AG13&lt;&gt;"",AI13&gt;=AQ$26,AI13&lt;&gt;"",AF13=""),AND(AJ13&gt;=AQ$22,AJ13&lt;&gt;"",AL13&gt;=AQ$26,AL13&lt;&gt;"",AF13=""),AND(AN13&gt;=AQ$22,AN13&lt;&gt;"",AP13&gt;=AQ$26,AP13&lt;&gt;"",AF13=""),AND(BH13&gt;=BR$22,BH13&lt;&gt;"",BJ13&gt;=BR$26,BJ13&lt;&gt;"",BG13=""),AND(BK13&gt;=BR$22,BK13&lt;&gt;"",BM13&gt;=BR$26,BM13&lt;&gt;"",BG13=""),AND(BO13&gt;=BR$22,BO13&lt;&gt;"",BQ13&gt;=BR$26,BQ13&lt;&gt;"",BG13=""),AND(CI13&gt;=CS$22,CI13&lt;&gt;"",CK13&gt;=CS$26,CK13&lt;&gt;"",CH13=""),AND(CL13&gt;=CS$22,CL13&lt;&gt;"",CN13&gt;=CS$26,CN13&lt;&gt;"",CH13=""),AND(CP13&gt;=CS$22,CP13&lt;&gt;"",CR13&gt;=CS$26,CR13&lt;&gt;"",CH13=""),AND(DP13&gt;=EC$22,DP13&lt;&gt;"",DR13&gt;=EC$26,DR13&lt;&gt;""),AND(DS13&gt;=EC$22,DS13&lt;&gt;"",DU13&gt;=EC$26,DU13&lt;&gt;""),AND(DW13&gt;=EC$22,DW13&lt;&gt;"",DY13&gt;=EC$26,DY13&lt;&gt;""),AND(DZ13&gt;=EC$22,DZ13&lt;&gt;"",EB13&gt;=EC$26,EB13&lt;&gt;""),AND(EX13&gt;=FK$22,EX13&lt;&gt;"",EZ13&gt;=FK$26,EZ13&lt;&gt;""),AND(FA13&gt;=FK$22,FA13&lt;&gt;"",FC13&gt;=FK$26,FC13&lt;&gt;""),AND(FE13&gt;=FK$22,FE13&lt;&gt;"",FG13&gt;=FK$26,FG13&lt;&gt;""),AND(FH13&gt;=FK$22,FH13&lt;&gt;"",FJ13&gt;=FK$26,FJ13&lt;&gt;""),AND(GF13&gt;=GS$22,GF13&lt;&gt;"",GH13&gt;=GS$26,GH13&lt;&gt;""),AND(GI13&gt;=GS$22,GI13&lt;&gt;"",GK13&gt;=GS$26,GK13&lt;&gt;""),AND(GM13&gt;=GS$22,GM13&lt;&gt;"",GO13&gt;=GS$26,GO13&lt;&gt;""),AND(GP13&gt;=GS$22,GP13&lt;&gt;"",GR13&gt;=GS$26,GR13&lt;&gt;""),AND(HN13&gt;=IA$22,HN13&lt;&gt;"",HP13&gt;=IA$26,HP13&lt;&gt;""),AND(HQ13&gt;=IA$22,HQ13&lt;&gt;"",HS13&gt;=IA$26,HS13&lt;&gt;""),AND(HU13&gt;=IA$22,HU13&lt;&gt;"",HW13&gt;=IA$26,HW13&lt;&gt;""),AND(HX13&gt;=IA$22,HX13&lt;&gt;"",HZ13&gt;=IA$26,HZ13&lt;&gt;""),AND(IV13&gt;=JI$22,IV13&lt;&gt;"",IX13&gt;=JI$26,IX13&lt;&gt;""),AND(IY13&gt;=JI$22,IY13&lt;&gt;"",JA13&gt;=JI$26,JA13&lt;&gt;""),AND(JC13&gt;=JI$22,JC13&lt;&gt;"",JE13&gt;=JI$26,JE13&lt;&gt;""),AND(JF13&gt;=JI$22,JF13&lt;&gt;"",JH13&gt;=JI$26,JH13&lt;&gt;""),AND(KD13&gt;=KQ$22,KD13&lt;&gt;"",KF13&gt;=KQ$26,KF13&lt;&gt;""),AND(KG13&gt;=KQ$22,KG13&lt;&gt;"",KI13&gt;=KQ$26,KI13&lt;&gt;""),AND(KK13&gt;=KQ$22,KK13&lt;&gt;"",KM13&gt;=KQ$26,KM13&lt;&gt;""),AND(KN13&gt;=KQ$22,KN13&lt;&gt;"",KP13&gt;=KQ$26,KP13&lt;&gt;""),AND(LL13&gt;=LY$22,LL13&lt;&gt;"",LN13&gt;=LY$26,LN13&lt;&gt;""),AND(LO13&gt;=LY$22,LO13&lt;&gt;"",LQ13&gt;=LY$26,LQ13&lt;&gt;""),AND(LS13&gt;=LY$22,LS13&lt;&gt;"",LU13&gt;=LY$26,LU13&lt;&gt;""),AND(LV13&gt;=LY$22,LV13&lt;&gt;"",LX13&gt;=LY$26,LX13&lt;&gt;""),AND(MT13&gt;=NG$22,MT13&lt;&gt;"",MV13&gt;=NG$26,MV13&lt;&gt;""),AND(MW13&gt;=NG$22,MW13&lt;&gt;"",MY13&gt;=NG$26,MY13&lt;&gt;""),AND(NA13&gt;=NG$22,NA13&lt;&gt;"",NC13&gt;=NG$26,NC13&lt;&gt;""),AND(ND13&gt;=NG$22,ND13&lt;&gt;"",NF13&gt;=NG$26,NF13&lt;&gt;""),AND(OB13&gt;=OO$22,OB13&lt;&gt;"",OD13&gt;=OO$26,OD13&lt;&gt;""),AND(OE13&gt;=OO$22,OE13&lt;&gt;"",OG13&gt;=OO$26,OG13&lt;&gt;""),AND(OI13&gt;=OO$22,OI13&lt;&gt;"",OK13&gt;=OO$26,OK13&lt;&gt;""),AND(OL13&gt;=OO$22,OL13&lt;&gt;"",ON13&gt;=OO$26,ON13&lt;&gt;""),AND(PJ13&gt;=PW$22,PJ13&lt;&gt;"",PL13&gt;=PW$26,PL13&lt;&gt;""),AND(PM13&gt;=PW$22,PM13&lt;&gt;"",PO13&gt;=PW$26,PO13&lt;&gt;""),AND(PQ13&gt;=PW$22,PQ13&lt;&gt;"",PS13&gt;=PW$26,PS13&lt;&gt;""),AND(PT13&gt;=PW$22,PT13&lt;&gt;"",PV13&gt;=PW$26,PV13&lt;&gt;""),AND(QR13&gt;=RE$22,QR13&lt;&gt;"",QT13&gt;=RE$26,QT13&lt;&gt;""),AND(QU13&gt;=RE$22,QU13&lt;&gt;"",QW13&gt;=RE$26,QW13&lt;&gt;""),AND(QY13&gt;=RE$22,QY13&lt;&gt;"",RA13&gt;=RE$26,RA13&lt;&gt;""),AND(RB13&gt;=RE$22,RB13&lt;&gt;"",RD13&gt;=RE$26,RD13&lt;&gt;""),AND(RZ13&gt;=SM$22,RZ13&lt;&gt;"",SB13&gt;=SM$26,SB13&lt;&gt;""),AND(SC13&gt;=SM$22,SC13&lt;&gt;"",SE13&gt;=SM$26,SE13&lt;&gt;""),AND(SG13&gt;=SM$22,SG13&lt;&gt;"",SI13&gt;=SM$26,SI13&lt;&gt;""),AND(SJ13&gt;=SM$22,SJ13&lt;&gt;"",SL13&gt;=SM$26,SL13&lt;&gt;""),AND(TH13&gt;=TU$22,TH13&lt;&gt;"",TJ13&gt;=TU$26,TJ13&lt;&gt;""),AND(TK13&gt;=TU$22,TK13&lt;&gt;"",TM13&gt;=TU$26,TM13&lt;&gt;""),AND(TO13&gt;=TU$22,TO13&lt;&gt;"",TQ13&gt;=TU$26,TQ13&lt;&gt;""),AND(TR13&gt;=TU$22,TR13&lt;&gt;"",TT13&gt;=TU$26,TT13&lt;&gt;""),AND(UP13&gt;=VC$22,UP13&lt;&gt;"",UR13&gt;=VC$26,UR13&lt;&gt;""),AND(US13&gt;=VC$22,US13&lt;&gt;"",UU13&gt;=VC$26,UU13&lt;&gt;""),AND(UW13&gt;=VC$22,UW13&lt;&gt;"",UY13&gt;=VC$26,UY13&lt;&gt;""),AND(UZ13&gt;=VC$22,UZ13&lt;&gt;"",VB13&gt;=VC$26,VB13&lt;&gt;""),AND(VX13&gt;=WK$22,VX13&lt;&gt;"",VZ13&gt;=WK$26,VZ13&lt;&gt;""),AND(WA13&gt;=WK$22,WA13&lt;&gt;"",WC13&gt;=WK$26,WC13&lt;&gt;""),AND(WE13&gt;=WK$22,WE13&lt;&gt;"",WG13&gt;=WK$26,WG13&lt;&gt;""),AND(WH13&gt;=WK$22,WH13&lt;&gt;"",WJ13&gt;=WK$26,WJ13&lt;&gt;"")),"P","")</f>
        <v/>
      </c>
      <c r="J13" s="8">
        <f>IF(COUNT(AI13,AL13,AP13,BJ13,BM13,BQ13,CK13,CN13,CR13)&gt;0,LARGE((AI13,AL13,AP13,BJ13,BM13,BQ13,CK13,CN13,CR13),1),0)</f>
        <v>0</v>
      </c>
      <c r="K13" s="8" t="str">
        <f>IF(J13="","",IF(OR(J13=CK13,J13=CN13,J13=CR13),$BS$1,IF(OR(J13=BJ13,J13=BM13,J13=BQ13),$AR$1,IF(OR(J13=AI13,J13=AL13,J13=AP13),$Q$1,""))))</f>
        <v/>
      </c>
      <c r="L13" s="8">
        <f>IF(COUNT(AI13,AL13,AP13,BJ13,BM13,BQ13,CK13,CN13,CR13)&gt;1,LARGE((AI13,AL13,AP13,BJ13,BM13,BQ13,CK13,CN13,CR13),2),0)</f>
        <v>0</v>
      </c>
      <c r="M13" s="8" t="str">
        <f>IF(L13="","",IF(OR(L13=CK13,L13=CN13,L13=CR13),$BS$1,IF(OR(L13=BJ13,L13=BM13,L13=BQ13),$AR$1,IF(OR(L13=AI13,L13=AL13,L13=AP13),$Q$1,""))))</f>
        <v/>
      </c>
      <c r="N13" s="8">
        <f>IF(MAX(CT13,CU13)&gt;0,MAX(CT13,CU13),"")</f>
        <v>39.33</v>
      </c>
      <c r="O13" s="11" t="str">
        <f>IF(N13="","",IF(N13=CT13,"("&amp;CT$2&amp;")",IF(N13=CU13,"("&amp;CU$2&amp;")")))</f>
        <v>(Prelim)</v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>2024 Pan Am Club Championships (May 19)</v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>IF(S13&gt;0,S13,"")</f>
        <v/>
      </c>
      <c r="AH13" s="38" t="str">
        <f>IF(T13&gt;0,T13,"")</f>
        <v/>
      </c>
      <c r="AI13" s="40" t="str">
        <f>IF(SUM(Q13:T13)-U13&gt;0,SUM(Q13:T13)-U13,"")</f>
        <v/>
      </c>
      <c r="AJ13" s="40" t="str">
        <f>IF(X13&gt;0,X13,"")</f>
        <v/>
      </c>
      <c r="AK13" s="40" t="str">
        <f>IF(Y13&gt;0,Y13,"")</f>
        <v/>
      </c>
      <c r="AL13" s="40" t="str">
        <f>IF(SUM(V13:Y13)-Z13&gt;0,SUM(V13:Y13)-Z13,"")</f>
        <v/>
      </c>
      <c r="AM13" s="40" t="str">
        <f>IF(AI13="","",MAX(AI13,AL13))</f>
        <v/>
      </c>
      <c r="AN13" s="40" t="str">
        <f>IF(AC13&gt;0,AC13,"")</f>
        <v/>
      </c>
      <c r="AO13" s="40" t="str">
        <f>IF(AD13&gt;0,AD13,"")</f>
        <v/>
      </c>
      <c r="AP13" s="40" t="str">
        <f>IF(SUM(AA13:AD13)-AE13&gt;0,SUM(AA13:AD13)-AE13,"")</f>
        <v/>
      </c>
      <c r="AQ13" s="40" t="str">
        <f>IF(SUM(AM13,AP13)&gt;0,SUM(AM13,AP13),"")</f>
        <v/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>IF(AT13&gt;0,AT13,"")</f>
        <v/>
      </c>
      <c r="BI13" s="39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>IF(BU13&gt;0,BU13,"")</f>
        <v/>
      </c>
      <c r="CJ13" s="38" t="str">
        <f>IF(BV13&gt;0,BV13,"")</f>
        <v/>
      </c>
      <c r="CK13" s="40" t="str">
        <f>IF(SUM(BS13:BV13)-BW13&gt;0,SUM(BS13:BV13)-BW13,"")</f>
        <v/>
      </c>
      <c r="CL13" s="40" t="str">
        <f>IF(BZ13&gt;0,BZ13,"")</f>
        <v/>
      </c>
      <c r="CM13" s="40" t="str">
        <f>IF(CA13&gt;0,CA13,"")</f>
        <v/>
      </c>
      <c r="CN13" s="40" t="str">
        <f>IF(SUM(BX13:CA13)-CB13&gt;0,SUM(BX13:CA13)-CB13,"")</f>
        <v/>
      </c>
      <c r="CO13" s="40" t="str">
        <f>IF(CK13="","",MAX(CK13,CN13))</f>
        <v/>
      </c>
      <c r="CP13" s="40" t="str">
        <f>IF(CE13&gt;0,CE13,"")</f>
        <v/>
      </c>
      <c r="CQ13" s="40" t="str">
        <f>IF(CF13&gt;0,CF13,"")</f>
        <v/>
      </c>
      <c r="CR13" s="40" t="str">
        <f>IF(SUM(CC13:CF13)-CG13&gt;0,SUM(CC13:CF13)-CG13,"")</f>
        <v/>
      </c>
      <c r="CS13" s="40" t="str">
        <f>IF(SUM(CO13,CR13)&gt;0,SUM(CO13,CR13),"")</f>
        <v/>
      </c>
      <c r="CT13" s="51">
        <f>IF(MAX(DV13,FD13,GL13,HT13,JB13,KJ13,LR13,MZ13,OH13,PP13,QX13,SF13,TN13,UV13,WD13)-IF(L13="",0,L13)&gt;0.001,MAX(DV13,FD13,GL13,HT13,JB13,KJ13,LR13,MZ13,OH13,PP13,QX13,SF13,TN13,UV13,WD13)-IF(L13="",0,L13),"")</f>
        <v>39.33</v>
      </c>
      <c r="CU13" s="51" t="str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>IF(CX13&gt;0,CX13,"")</f>
        <v/>
      </c>
      <c r="DQ13" s="40" t="str">
        <f>IF(CY13&gt;0,CY13,"")</f>
        <v/>
      </c>
      <c r="DR13" s="40" t="str">
        <f>IF(SUM(CV13:CY13)-CZ13&gt;0,SUM(CV13:CY13)-CZ13,"")</f>
        <v/>
      </c>
      <c r="DS13" s="40" t="str">
        <f>IF(DC13&gt;0,DC13,"")</f>
        <v/>
      </c>
      <c r="DT13" s="40" t="str">
        <f>IF(DD13&gt;0,DD13,"")</f>
        <v/>
      </c>
      <c r="DU13" s="40" t="str">
        <f>IF(SUM(DA13:DD13)-DE13&gt;0,SUM(DA13:DD13)-DE13,"")</f>
        <v/>
      </c>
      <c r="DV13" s="40" t="str">
        <f>IF(MAX(DR13,DU13)&gt;0,MAX(DR13,DU13),"")</f>
        <v/>
      </c>
      <c r="DW13" s="40" t="str">
        <f>IF(DH13&gt;0,DH13,"")</f>
        <v/>
      </c>
      <c r="DX13" s="40" t="str">
        <f>IF(DI13&gt;0,DI13,"")</f>
        <v/>
      </c>
      <c r="DY13" s="40" t="str">
        <f>IF(SUM(DF13:DI13)-DJ13&gt;0,SUM(DF13:DI13)-DJ13,"")</f>
        <v/>
      </c>
      <c r="DZ13" s="40" t="str">
        <f>IF(DM13&gt;0,DM13,"")</f>
        <v/>
      </c>
      <c r="EA13" s="40" t="str">
        <f>IF(DN13&gt;0,DN13,"")</f>
        <v/>
      </c>
      <c r="EB13" s="40" t="str">
        <f>IF(SUM(DK13:DN13)-DO13&gt;0,SUM(DK13:DN13)-DO13,"")</f>
        <v/>
      </c>
      <c r="EC13" s="40" t="str">
        <f>IF(SUM(DV13,EB13)&gt;0,SUM(DV13,EB13),"")</f>
        <v/>
      </c>
      <c r="ED13" s="18">
        <v>7.35</v>
      </c>
      <c r="EE13" s="18">
        <v>9.1</v>
      </c>
      <c r="EF13" s="18">
        <v>10.7</v>
      </c>
      <c r="EG13" s="18">
        <v>12.18</v>
      </c>
      <c r="EH13" s="18">
        <v>0</v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>
        <f>IF(EF13&gt;0,EF13,"")</f>
        <v>10.7</v>
      </c>
      <c r="EY13" s="11">
        <f>IF(EG13&gt;0,EG13,"")</f>
        <v>12.18</v>
      </c>
      <c r="EZ13" s="11">
        <f>IF(SUM(ED13:EG13)-EH13&gt;0,SUM(ED13:EG13)-EH13,"")</f>
        <v>39.33</v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>
        <f>IF(MAX(EZ13,FC13)&gt;0,MAX(EZ13,FC13),"")</f>
        <v>39.33</v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>
        <f>IF(SUM(FD13,FJ13)&gt;0,SUM(FD13,FJ13),"")</f>
        <v>39.33</v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>IF(FN13&gt;0,FN13,"")</f>
        <v/>
      </c>
      <c r="GG13" s="40" t="str">
        <f>IF(FO13&gt;0,FO13,"")</f>
        <v/>
      </c>
      <c r="GH13" s="40" t="str">
        <f>IF(SUM(FL13:FO13)-FP13&gt;0,SUM(FL13:FO13)-FP13,"")</f>
        <v/>
      </c>
      <c r="GI13" s="40" t="str">
        <f>IF(FS13&gt;0,FS13,"")</f>
        <v/>
      </c>
      <c r="GJ13" s="40" t="str">
        <f>IF(FT13&gt;0,FT13,"")</f>
        <v/>
      </c>
      <c r="GK13" s="40" t="str">
        <f>IF(SUM(FQ13:FT13)-FU13&gt;0,SUM(FQ13:FT13)-FU13,"")</f>
        <v/>
      </c>
      <c r="GL13" s="40" t="str">
        <f>IF(MAX(GH13,GK13)&gt;0,MAX(GH13,GK13),"")</f>
        <v/>
      </c>
      <c r="GM13" s="40" t="str">
        <f>IF(FX13&gt;0,FX13,"")</f>
        <v/>
      </c>
      <c r="GN13" s="40" t="str">
        <f>IF(FY13&gt;0,FY13,"")</f>
        <v/>
      </c>
      <c r="GO13" s="40" t="str">
        <f>IF(SUM(FV13:FY13)-FZ13&gt;0,SUM(FV13:FY13)-FZ13,"")</f>
        <v/>
      </c>
      <c r="GP13" s="40" t="str">
        <f>IF(GC13&gt;0,GC13,"")</f>
        <v/>
      </c>
      <c r="GQ13" s="40" t="str">
        <f>IF(GD13&gt;0,GD13,"")</f>
        <v/>
      </c>
      <c r="GR13" s="40" t="str">
        <f>IF(SUM(GA13:GD13)-GE13&gt;0,SUM(GA13:GD13)-GE13,"")</f>
        <v/>
      </c>
      <c r="GS13" s="40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>IF(ID13&gt;0,ID13,"")</f>
        <v/>
      </c>
      <c r="IW13" s="40" t="str">
        <f>IF(IE13&gt;0,IE13,"")</f>
        <v/>
      </c>
      <c r="IX13" s="40" t="str">
        <f>IF(SUM(IB13:IE13)-IF13&gt;0,SUM(IB13:IE13)-IF13,"")</f>
        <v/>
      </c>
      <c r="IY13" s="40" t="str">
        <f>IF(II13&gt;0,II13,"")</f>
        <v/>
      </c>
      <c r="IZ13" s="40" t="str">
        <f>IF(IJ13&gt;0,IJ13,"")</f>
        <v/>
      </c>
      <c r="JA13" s="40" t="str">
        <f>IF(SUM(IG13:IJ13)-IK13&gt;0,SUM(IG13:IJ13)-IK13,"")</f>
        <v/>
      </c>
      <c r="JB13" s="40" t="str">
        <f>IF(MAX(IX13,JA13)&gt;0,MAX(IX13,JA13),"")</f>
        <v/>
      </c>
      <c r="JC13" s="40" t="str">
        <f>IF(IN13&gt;0,IN13,"")</f>
        <v/>
      </c>
      <c r="JD13" s="40" t="str">
        <f>IF(IO13&gt;0,IO13,"")</f>
        <v/>
      </c>
      <c r="JE13" s="40" t="str">
        <f>IF(SUM(IL13:IO13)-IP13&gt;0,SUM(IL13:IO13)-IP13,"")</f>
        <v/>
      </c>
      <c r="JF13" s="40" t="str">
        <f>IF(IS13&gt;0,IS13,"")</f>
        <v/>
      </c>
      <c r="JG13" s="40" t="str">
        <f>IF(IT13&gt;0,IT13,"")</f>
        <v/>
      </c>
      <c r="JH13" s="40" t="str">
        <f>IF(SUM(IQ13:IT13)-IU13&gt;0,SUM(IQ13:IT13)-IU13,"")</f>
        <v/>
      </c>
      <c r="JI13" s="40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>IF(KT13&gt;0,KT13,"")</f>
        <v/>
      </c>
      <c r="LM13" s="40" t="str">
        <f>IF(KU13&gt;0,KU13,"")</f>
        <v/>
      </c>
      <c r="LN13" s="40" t="str">
        <f>IF(SUM(KR13:KU13)-KV13&gt;0,SUM(KR13:KU13)-KV13,"")</f>
        <v/>
      </c>
      <c r="LO13" s="40" t="str">
        <f>IF(KY13&gt;0,KY13,"")</f>
        <v/>
      </c>
      <c r="LP13" s="40" t="str">
        <f>IF(KZ13&gt;0,KZ13,"")</f>
        <v/>
      </c>
      <c r="LQ13" s="40" t="str">
        <f>IF(SUM(KW13:KZ13)-LA13&gt;0,SUM(KW13:KZ13)-LA13,"")</f>
        <v/>
      </c>
      <c r="LR13" s="40" t="str">
        <f>IF(MAX(LN13,LQ13)&gt;0,MAX(LN13,LQ13),"")</f>
        <v/>
      </c>
      <c r="LS13" s="40" t="str">
        <f>IF(LD13&gt;0,LD13,"")</f>
        <v/>
      </c>
      <c r="LT13" s="40" t="str">
        <f>IF(LE13&gt;0,LE13,"")</f>
        <v/>
      </c>
      <c r="LU13" s="40" t="str">
        <f>IF(SUM(LB13:LE13)-LF13&gt;0,SUM(LB13:LE13)-LF13,"")</f>
        <v/>
      </c>
      <c r="LV13" s="40" t="str">
        <f>IF(LI13&gt;0,LI13,"")</f>
        <v/>
      </c>
      <c r="LW13" s="40" t="str">
        <f>IF(LJ13&gt;0,LJ13,"")</f>
        <v/>
      </c>
      <c r="LX13" s="40" t="str">
        <f>IF(SUM(LG13:LJ13)-LK13&gt;0,SUM(LG13:LJ13)-LK13,"")</f>
        <v/>
      </c>
      <c r="LY13" s="40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>IF(NJ13&gt;0,NJ13,"")</f>
        <v/>
      </c>
      <c r="OC13" s="40" t="str">
        <f>IF(NK13&gt;0,NK13,"")</f>
        <v/>
      </c>
      <c r="OD13" s="40" t="str">
        <f>IF(SUM(NH13:NK13)-NL13&gt;0,SUM(NH13:NK13)-NL13,"")</f>
        <v/>
      </c>
      <c r="OE13" s="40" t="str">
        <f>IF(NO13&gt;0,NO13,"")</f>
        <v/>
      </c>
      <c r="OF13" s="40" t="str">
        <f>IF(NP13&gt;0,NP13,"")</f>
        <v/>
      </c>
      <c r="OG13" s="40" t="str">
        <f>IF(SUM(NM13:NP13)-NQ13&gt;0,SUM(NM13:NP13)-NQ13,"")</f>
        <v/>
      </c>
      <c r="OH13" s="40" t="str">
        <f>IF(MAX(OD13,OG13)&gt;0,MAX(OD13,OG13),"")</f>
        <v/>
      </c>
      <c r="OI13" s="40" t="str">
        <f>IF(NT13&gt;0,NT13,"")</f>
        <v/>
      </c>
      <c r="OJ13" s="40" t="str">
        <f>IF(NU13&gt;0,NU13,"")</f>
        <v/>
      </c>
      <c r="OK13" s="40" t="str">
        <f>IF(SUM(NR13:NU13)-NV13&gt;0,SUM(NR13:NU13)-NV13,"")</f>
        <v/>
      </c>
      <c r="OL13" s="40" t="str">
        <f>IF(NY13&gt;0,NY13,"")</f>
        <v/>
      </c>
      <c r="OM13" s="40" t="str">
        <f>IF(NZ13&gt;0,NZ13,"")</f>
        <v/>
      </c>
      <c r="ON13" s="40" t="str">
        <f>IF(SUM(NW13:NZ13)-OA13&gt;0,SUM(NW13:NZ13)-OA13,"")</f>
        <v/>
      </c>
      <c r="OO13" s="40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>IF(PZ13&gt;0,PZ13,"")</f>
        <v/>
      </c>
      <c r="QS13" s="40" t="str">
        <f>IF(QA13&gt;0,QA13,"")</f>
        <v/>
      </c>
      <c r="QT13" s="40" t="str">
        <f>IF(SUM(PX13:QA13)-QB13&gt;0,SUM(PX13:QA13)-QB13,"")</f>
        <v/>
      </c>
      <c r="QU13" s="40" t="str">
        <f>IF(QE13&gt;0,QE13,"")</f>
        <v/>
      </c>
      <c r="QV13" s="40" t="str">
        <f>IF(QF13&gt;0,QF13,"")</f>
        <v/>
      </c>
      <c r="QW13" s="40" t="str">
        <f>IF(SUM(QC13:QF13)-QG13&gt;0,SUM(QC13:QF13)-QG13,"")</f>
        <v/>
      </c>
      <c r="QX13" s="40" t="str">
        <f>IF(MAX(QT13,QW13)&gt;0,MAX(QT13,QW13),"")</f>
        <v/>
      </c>
      <c r="QY13" s="40" t="str">
        <f>IF(QJ13&gt;0,QJ13,"")</f>
        <v/>
      </c>
      <c r="QZ13" s="40" t="str">
        <f>IF(QK13&gt;0,QK13,"")</f>
        <v/>
      </c>
      <c r="RA13" s="40" t="str">
        <f>IF(SUM(QH13:QK13)-QL13&gt;0,SUM(QH13:QK13)-QL13,"")</f>
        <v/>
      </c>
      <c r="RB13" s="40" t="str">
        <f>IF(QO13&gt;0,QO13,"")</f>
        <v/>
      </c>
      <c r="RC13" s="40" t="str">
        <f>IF(QP13&gt;0,QP13,"")</f>
        <v/>
      </c>
      <c r="RD13" s="40" t="str">
        <f>IF(SUM(QM13:QP13)-QQ13&gt;0,SUM(QM13:QP13)-QQ13,"")</f>
        <v/>
      </c>
      <c r="RE13" s="40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>IF(SP13&gt;0,SP13,"")</f>
        <v/>
      </c>
      <c r="TI13" s="40" t="str">
        <f>IF(SQ13&gt;0,SQ13,"")</f>
        <v/>
      </c>
      <c r="TJ13" s="40" t="str">
        <f>IF(SUM(SN13:SQ13)-SR13&gt;0,SUM(SN13:SQ13)-SR13,"")</f>
        <v/>
      </c>
      <c r="TK13" s="40" t="str">
        <f>IF(SU13&gt;0,SU13,"")</f>
        <v/>
      </c>
      <c r="TL13" s="40" t="str">
        <f>IF(SV13&gt;0,SV13,"")</f>
        <v/>
      </c>
      <c r="TM13" s="40" t="str">
        <f>IF(SUM(SS13:SV13)-SW13&gt;0,SUM(SS13:SV13)-SW13,"")</f>
        <v/>
      </c>
      <c r="TN13" s="40" t="str">
        <f>IF(MAX(TJ13,TM13)&gt;0,MAX(TJ13,TM13),"")</f>
        <v/>
      </c>
      <c r="TO13" s="40" t="str">
        <f>IF(SZ13&gt;0,SZ13,"")</f>
        <v/>
      </c>
      <c r="TP13" s="40" t="str">
        <f>IF(TA13&gt;0,TA13,"")</f>
        <v/>
      </c>
      <c r="TQ13" s="40" t="str">
        <f>IF(SUM(SX13:TA13)-TB13&gt;0,SUM(SX13:TA13)-TB13,"")</f>
        <v/>
      </c>
      <c r="TR13" s="40" t="str">
        <f>IF(TE13&gt;0,TE13,"")</f>
        <v/>
      </c>
      <c r="TS13" s="40" t="str">
        <f>IF(TF13&gt;0,TF13,"")</f>
        <v/>
      </c>
      <c r="TT13" s="40" t="str">
        <f>IF(SUM(TC13:TF13)-TG13&gt;0,SUM(TC13:TF13)-TG13,"")</f>
        <v/>
      </c>
      <c r="TU13" s="40" t="str">
        <f>IF(SUM(TN13,TT13)&gt;0,SUM(TN13,TT13),"")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IF(SUM(UV13,VB13)&gt;0,SUM(UV13,VB13),"")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>IF(VF13&gt;0,VF13,"")</f>
        <v/>
      </c>
      <c r="VY13" s="40" t="str">
        <f>IF(VG13&gt;0,VG13,"")</f>
        <v/>
      </c>
      <c r="VZ13" s="40" t="str">
        <f>IF(SUM(VD13:VG13)-VH13&gt;0,SUM(VD13:VG13)-VH13,"")</f>
        <v/>
      </c>
      <c r="WA13" s="40" t="str">
        <f>IF(VK13&gt;0,VK13,"")</f>
        <v/>
      </c>
      <c r="WB13" s="40" t="str">
        <f>IF(VL13&gt;0,VL13,"")</f>
        <v/>
      </c>
      <c r="WC13" s="40" t="str">
        <f>IF(SUM(VI13:VL13)-VM13&gt;0,SUM(VI13:VL13)-VM13,"")</f>
        <v/>
      </c>
      <c r="WD13" s="40" t="str">
        <f>IF(MAX(VZ13,WC13)&gt;0,MAX(VZ13,WC13),"")</f>
        <v/>
      </c>
      <c r="WE13" s="40" t="str">
        <f>IF(VP13&gt;0,VP13,"")</f>
        <v/>
      </c>
      <c r="WF13" s="40" t="str">
        <f>IF(VQ13&gt;0,VQ13,"")</f>
        <v/>
      </c>
      <c r="WG13" s="40" t="str">
        <f>IF(SUM(VN13:VQ13)-VR13&gt;0,SUM(VN13:VQ13)-VR13,"")</f>
        <v/>
      </c>
      <c r="WH13" s="40" t="str">
        <f>IF(VU13&gt;0,VU13,"")</f>
        <v/>
      </c>
      <c r="WI13" s="40" t="str">
        <f>IF(VV13&gt;0,VV13,"")</f>
        <v/>
      </c>
      <c r="WJ13" s="40" t="str">
        <f>IF(SUM(VS13:VV13)-VW13&gt;0,SUM(VS13:VV13)-VW13,"")</f>
        <v/>
      </c>
      <c r="WK13" s="40" t="str">
        <f>IF(SUM(WD13,WJ13)&gt;0,SUM(WD13,WJ13),"")</f>
        <v/>
      </c>
      <c r="WL13" s="26">
        <f>IF($CH13="P",BS13,(BS13+AR13)/2)</f>
        <v>0</v>
      </c>
      <c r="WM13" s="26">
        <f>IF($CH13="P",BT13,(BT13+AS13)/2)</f>
        <v>0</v>
      </c>
      <c r="WN13" s="26">
        <f>IF($CH13="P",BU13,(BU13+AT13)/2)</f>
        <v>0</v>
      </c>
      <c r="WO13" s="26">
        <f>IF($CH13="P",BV13,(BV13+AU13)/2)</f>
        <v>0</v>
      </c>
      <c r="WP13" s="26">
        <f>IF($CH13="P",BW13,(BW13+AV13)/2)</f>
        <v>0</v>
      </c>
      <c r="WQ13" s="26">
        <f>IF($CH13="P",BX13,(BX13+AW13)/2)</f>
        <v>0</v>
      </c>
      <c r="WR13" s="26">
        <f>IF($CH13="P",BY13,(BY13+AX13)/2)</f>
        <v>0</v>
      </c>
      <c r="WS13" s="26">
        <f>IF($CH13="P",BZ13,(BZ13+AY13)/2)</f>
        <v>0</v>
      </c>
      <c r="WT13" s="26">
        <f>IF($CH13="P",CA13,(CA13+AZ13)/2)</f>
        <v>0</v>
      </c>
      <c r="WU13" s="26">
        <f>IF($CH13="P",CB13,(CB13+BA13)/2)</f>
        <v>0</v>
      </c>
      <c r="WV13" s="26">
        <f>IF($CH13="P",CC13,(CC13+BB13)/2)</f>
        <v>0</v>
      </c>
      <c r="WW13" s="26">
        <f>IF($CH13="P",CD13,(CD13+BC13)/2)</f>
        <v>0</v>
      </c>
      <c r="WX13" s="26">
        <f>IF($CH13="P",CE13,(CE13+BD13)/2)</f>
        <v>0</v>
      </c>
      <c r="WY13" s="26">
        <f>IF($CH13="P",CF13,(CF13+BE13)/2)</f>
        <v>0</v>
      </c>
      <c r="WZ13" s="26">
        <f>IF($CH13="P",CG13,(CG13+BF13)/2)</f>
        <v>0</v>
      </c>
      <c r="XA13" s="28" t="s">
        <v>53</v>
      </c>
      <c r="XB13" s="11" t="str">
        <f>IF(WN13&gt;0,WN13,"")</f>
        <v/>
      </c>
      <c r="XC13" s="11" t="str">
        <f>IF(WO13&gt;0,WO13,"")</f>
        <v/>
      </c>
      <c r="XD13" s="11" t="str">
        <f>IF(SUM(WL13:WO13)-WP13&gt;0,SUM(WL13:WO13)-WP13,"")</f>
        <v/>
      </c>
      <c r="XE13" s="11" t="str">
        <f>IF(WS13&gt;0,WS13,"")</f>
        <v/>
      </c>
      <c r="XF13" s="11" t="str">
        <f>IF(WT13&gt;0,WT13,"")</f>
        <v/>
      </c>
      <c r="XG13" s="11" t="str">
        <f>IF(SUM(WQ13:WT13)-WU13&gt;0,SUM(WQ13:WT13)-WU13,"")</f>
        <v/>
      </c>
      <c r="XH13" s="11" t="str">
        <f>IF(MAX(XD13,XG13)&gt;0,MAX(XD13,XG13),"")</f>
        <v/>
      </c>
      <c r="XI13" s="11" t="str">
        <f>IF(WX13&gt;0,WX13,"")</f>
        <v/>
      </c>
      <c r="XJ13" s="11" t="str">
        <f>IF(WY13&gt;0,WY13,"")</f>
        <v/>
      </c>
      <c r="XK13" s="11" t="str">
        <f>IF(SUM(WV13:WY13)-WZ13&gt;0,SUM(WV13:WY13)-WZ13,"")</f>
        <v/>
      </c>
      <c r="XL13" s="11" t="str">
        <f>IF(SUM(XH13,XK13)&gt;0,SUM(XH13,XK13),"")</f>
        <v/>
      </c>
    </row>
    <row r="14" spans="1:636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205</v>
      </c>
      <c r="C14" s="4" t="s">
        <v>5</v>
      </c>
      <c r="D14" s="4" t="s">
        <v>206</v>
      </c>
      <c r="E14" s="9">
        <f>SUM(J14,L14,N14)</f>
        <v>32.28</v>
      </c>
      <c r="F14" s="3" t="str">
        <f>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,AND(TH14&gt;=TU$21,TH14&lt;&gt;"",TJ14&gt;=TU$25,TJ14&lt;&gt;""),AND(TK14&gt;=TU$21,TK14&lt;&gt;"",TM14&gt;=TU$25,TM14&lt;&gt;""),AND(TO14&gt;=TU$21,TO14&lt;&gt;"",TQ14&gt;=TU$25,TQ14&lt;&gt;""),AND(TR14&gt;=TU$21,TR14&lt;&gt;"",TT14&gt;=TU$25,TT14&lt;&gt;""),AND(UP14&gt;=VC$21,UP14&lt;&gt;"",UR14&gt;=VC$25,UR14&lt;&gt;""),AND(US14&gt;=VC$21,US14&lt;&gt;"",UU14&gt;=VC$25,UU14&lt;&gt;""),AND(UW14&gt;=VC$21,UW14&lt;&gt;"",UY14&gt;=VC$25,UY14&lt;&gt;""),AND(UZ14&gt;=VC$21,UZ14&lt;&gt;"",VB14&gt;=VC$25,VB14&lt;&gt;""),AND(VX14&gt;=WK$21,VX14&lt;&gt;"",VZ14&gt;=WK$25,VZ14&lt;&gt;""),AND(WA14&gt;=WK$21,WA14&lt;&gt;"",WC14&gt;=WK$25,WC14&lt;&gt;""),AND(WE14&gt;=WK$21,WE14&lt;&gt;"",WG14&gt;=WK$25,WG14&lt;&gt;""),AND(WH14&gt;=WK$21,WH14&lt;&gt;"",WJ14&gt;=WK$25,WJ14&lt;&gt;"")),"P","")</f>
        <v/>
      </c>
      <c r="G14" s="3" t="str">
        <f>IF(OR(AND(AI14&gt;=AQ$25,AI14&lt;&gt;"",AF14=""),AND(AL14&gt;=AQ$25,AL14&lt;&gt;"",AF14=""),AND(AP14&gt;=AQ$25,AP14&lt;&gt;"",AF14=""),AND(BJ14&gt;=BR$25,BJ14&lt;&gt;"",BG14=""),AND(BM14&gt;=BR$25,BM14&lt;&gt;"",BG14=""),AND(BQ14&gt;=BR$25,BQ14&lt;&gt;"",BG14=""),AND(CK14&gt;=CS$25,CK14&lt;&gt;"",CH14=""),AND(CN14&gt;=CS$25,CN14&lt;&gt;"",CH14=""),AND(CR14&gt;=CS$25,CR14&lt;&gt;"",CH14=""),AND(DR14&gt;=EC$25,DR14&lt;&gt;""),AND(DU14&gt;=EC$25,DU14&lt;&gt;""),AND(DY14&gt;=EC$25,DY14&lt;&gt;""),AND(EB14&gt;=EC$25,EB14&lt;&gt;""),AND(EZ14&gt;=FK$25,EZ14&lt;&gt;""),AND(FC14&gt;=FK$25,FC14&lt;&gt;""),AND(FG14&gt;=FK$25,FG14&lt;&gt;""),AND(FJ14&gt;=FK$25,FJ14&lt;&gt;""),AND(GH14&gt;=GS$25,GH14&lt;&gt;""),AND(GK14&gt;=GS$25,GK14&lt;&gt;""),AND(GO14&gt;=GS$25,GO14&lt;&gt;""),AND(GR14&gt;=GS$25,GR14&lt;&gt;""),AND(HP14&gt;=IA$25,HP14&lt;&gt;""),AND(HS14&gt;=IA$25,HS14&lt;&gt;""),AND(HW14&gt;=IA$25,HW14&lt;&gt;""),AND(HZ14&gt;=IA$25,HZ14&lt;&gt;""),AND(IX14&gt;=JI$25,IX14&lt;&gt;""),AND(JA14&gt;=JI$25,JA14&lt;&gt;""),AND(JE14&gt;=JI$25,JE14&lt;&gt;""),AND(JH14&gt;=JI$25,JH14&lt;&gt;""),AND(KF14&gt;=KQ$25,KF14&lt;&gt;""),AND(KI14&gt;=KQ$25,KI14&lt;&gt;""),AND(KM14&gt;=KQ$25,KM14&lt;&gt;""),AND(KP14&gt;=KQ$25,KP14&lt;&gt;""),AND(LN14&gt;=LY$25,LN14&lt;&gt;""),AND(LQ14&gt;=LY$25,LQ14&lt;&gt;""),AND(LU14&gt;=LY$25,LU14&lt;&gt;""),AND(LX14&gt;=LY$25,LX14&lt;&gt;""),AND(MV14&gt;=NG$25,MV14&lt;&gt;""),AND(MY14&gt;=NG$25,MY14&lt;&gt;""),AND(NC14&gt;=NG$25,NC14&lt;&gt;""),AND(NF14&gt;=NG$25,NF14&lt;&gt;""),AND(OD14&gt;=OO$25,OD14&lt;&gt;""),AND(OG14&gt;=OO$25,OG14&lt;&gt;""),AND(OK14&gt;=OO$25,OK14&lt;&gt;""),AND(ON14&gt;=OO$25,ON14&lt;&gt;""),AND(PL14&gt;=PW$25,PL14&lt;&gt;""),AND(PO14&gt;=PW$25,PO14&lt;&gt;""),AND(PS14&gt;=PW$25,PS14&lt;&gt;""),AND(PV14&gt;=PW$25,PV14&lt;&gt;""),AND(QT14&gt;=RE$25,QT14&lt;&gt;""),AND(QW14&gt;=RE$25,QW14&lt;&gt;""),AND(RA14&gt;=RE$25,RA14&lt;&gt;""),AND(RD14&gt;=RE$25,RD14&lt;&gt;""),AND(SB14&gt;=SM$25,SB14&lt;&gt;""),AND(SE14&gt;=SM$25,SE14&lt;&gt;""),AND(SI14&gt;=SM$25,SI14&lt;&gt;""),AND(SL14&gt;=SM$25,SL14&lt;&gt;""),AND(TJ14&gt;=TU$25,TJ14&lt;&gt;""),AND(TM14&gt;=TU$25,TM14&lt;&gt;""),AND(TQ14&gt;=TU$25,TQ14&lt;&gt;""),AND(TT14&gt;=TU$25,TT14&lt;&gt;""),AND(UR14&gt;=VC$25,UR14&lt;&gt;""),AND(UU14&gt;=VC$25,UU14&lt;&gt;""),AND(UY14&gt;=VC$25,UY14&lt;&gt;""),AND(VB14&gt;=VC$25,VB14&lt;&gt;""),AND(VZ14&gt;=WK$25,VZ14&lt;&gt;""),AND(WC14&gt;=WK$25,WC14&lt;&gt;""),AND(WG14&gt;=WK$25,WG14&lt;&gt;""),AND(WJ14&gt;=WK$25,WJ14&lt;&gt;"")),"P","")</f>
        <v/>
      </c>
      <c r="H14" s="36" t="str">
        <f>IF(AND(G14="P",F14=""),"No DD",IF(OR(AND(AG14&gt;=AQ$24,AG14&lt;&gt;"",AI14&gt;=AQ$28,AI14&lt;&gt;"",AF14=""),AND(AJ14&gt;=AQ$24,AJ14&lt;&gt;"",AL14&gt;=AQ$28,AL14&lt;&gt;"",AF14=""),AND(AN14&gt;=AQ$24,AN14&lt;&gt;"",AP14&gt;=AQ$28,AP14&lt;&gt;"",AF14=""),AND(BH14&gt;=BR$24,BH14&lt;&gt;"",BJ14&gt;=BR$28,BJ14&lt;&gt;"",BG14=""),AND(BK14&gt;=BR$24,BK14&lt;&gt;"",BM14&gt;=BR$28,BM14&lt;&gt;"",BG14=""),AND(BO14&gt;=BR$24,BO14&lt;&gt;"",BQ14&gt;=BR$28,BQ14&lt;&gt;"",BG14=""),AND(CI14&gt;=CS$24,CI14&lt;&gt;"",CK14&gt;=CS$28,CK14&lt;&gt;"",CH14=""),AND(CL14&gt;=CS$24,CL14&lt;&gt;"",CN14&gt;=CS$28,CN14&lt;&gt;"",CH14=""),AND(CP14&gt;=CS$24,CP14&lt;&gt;"",CR14&gt;=CS$28,CR14&lt;&gt;"",CH14=""),AND(DP14&gt;=EC$24,DP14&lt;&gt;"",DR14&gt;=EC$28,DR14&lt;&gt;""),AND(DS14&gt;=EC$24,DS14&lt;&gt;"",DU14&gt;=EC$28,DU14&lt;&gt;""),AND(DW14&gt;=EC$24,DW14&lt;&gt;"",DY14&gt;=EC$28,DY14&lt;&gt;""),AND(DZ14&gt;=EC$24,DZ14&lt;&gt;"",EB14&gt;=EC$28,EB14&lt;&gt;""),AND(EX14&gt;=FK$24,EX14&lt;&gt;"",EZ14&gt;=FK$28,EZ14&lt;&gt;""),AND(FA14&gt;=FK$24,FA14&lt;&gt;"",FC14&gt;=FK$28,FC14&lt;&gt;""),AND(FE14&gt;=FK$24,FE14&lt;&gt;"",FG14&gt;=FK$28,FG14&lt;&gt;""),AND(FH14&gt;=FK$24,FH14&lt;&gt;"",FJ14&gt;=FK$28,FJ14&lt;&gt;""),AND(GF14&gt;=GS$24,GF14&lt;&gt;"",GH14&gt;=GS$28,GH14&lt;&gt;""),AND(GI14&gt;=GS$24,GI14&lt;&gt;"",GK14&gt;=GS$28,GK14&lt;&gt;""),AND(GM14&gt;=GS$24,GM14&lt;&gt;"",GO14&gt;=GS$28,GO14&lt;&gt;""),AND(GP14&gt;=GS$24,GP14&lt;&gt;"",GR14&gt;=GS$28,GR14&lt;&gt;""),AND(HN14&gt;=IA$24,HN14&lt;&gt;"",HP14&gt;=IA$28,HP14&lt;&gt;""),AND(HQ14&gt;=IA$24,HQ14&lt;&gt;"",HS14&gt;=IA$28,HS14&lt;&gt;""),AND(HU14&gt;=IA$24,HU14&lt;&gt;"",HW14&gt;=IA$28,HW14&lt;&gt;""),AND(HX14&gt;=IA$24,HX14&lt;&gt;"",HZ14&gt;=IA$28,HZ14&lt;&gt;""),AND(IV14&gt;=JI$24,IV14&lt;&gt;"",IX14&gt;=JI$28,IX14&lt;&gt;""),AND(IY14&gt;=JI$24,IY14&lt;&gt;"",JA14&gt;=JI$28,JA14&lt;&gt;""),AND(JC14&gt;=JI$24,JC14&lt;&gt;"",JE14&gt;=JI$28,JE14&lt;&gt;""),AND(JF14&gt;=JI$24,JF14&lt;&gt;"",JH14&gt;=JI$28,JH14&lt;&gt;""),AND(KD14&gt;=KQ$24,KD14&lt;&gt;"",KF14&gt;=KQ$28,KF14&lt;&gt;""),AND(KG14&gt;=KQ$24,KG14&lt;&gt;"",KI14&gt;=KQ$28,KI14&lt;&gt;""),AND(KK14&gt;=KQ$24,KK14&lt;&gt;"",KM14&gt;=KQ$28,KM14&lt;&gt;""),AND(KN14&gt;=KQ$24,KN14&lt;&gt;"",KP14&gt;=KQ$28,KP14&lt;&gt;""),AND(LL14&gt;=LY$24,LL14&lt;&gt;"",LN14&gt;=LY$28,LN14&lt;&gt;""),AND(LO14&gt;=LY$24,LO14&lt;&gt;"",LQ14&gt;=LY$28,LQ14&lt;&gt;""),AND(LS14&gt;=LY$24,LS14&lt;&gt;"",LU14&gt;=LY$28,LU14&lt;&gt;""),AND(LV14&gt;=LY$24,LV14&lt;&gt;"",LX14&gt;=LY$28,LX14&lt;&gt;""),AND(MT14&gt;=NG$24,MT14&lt;&gt;"",MV14&gt;=NG$28,MV14&lt;&gt;""),AND(MW14&gt;=NG$24,MW14&lt;&gt;"",MY14&gt;=NG$28,MY14&lt;&gt;""),AND(NA14&gt;=NG$24,NA14&lt;&gt;"",NC14&gt;=NG$28,NC14&lt;&gt;""),AND(ND14&gt;=NG$24,ND14&lt;&gt;"",NF14&gt;=NG$28,NF14&lt;&gt;""),AND(OB14&gt;=OO$24,OB14&lt;&gt;"",OD14&gt;=OO$28,OD14&lt;&gt;""),AND(OE14&gt;=OO$24,OE14&lt;&gt;"",OG14&gt;=OO$28,OG14&lt;&gt;""),AND(OI14&gt;=OO$24,OI14&lt;&gt;"",OK14&gt;=OO$28,OK14&lt;&gt;""),AND(OL14&gt;=OO$24,OL14&lt;&gt;"",ON14&gt;=OO$28,ON14&lt;&gt;""),AND(PJ14&gt;=PW$24,PJ14&lt;&gt;"",PL14&gt;=PW$28,PL14&lt;&gt;""),AND(PM14&gt;=PW$24,PM14&lt;&gt;"",PO14&gt;=PW$28,PO14&lt;&gt;""),AND(PQ14&gt;=PW$24,PQ14&lt;&gt;"",PS14&gt;=PW$28,PS14&lt;&gt;""),AND(PT14&gt;=PW$24,PT14&lt;&gt;"",PV14&gt;=PW$28,PV14&lt;&gt;""),AND(QR14&gt;=RE$24,QR14&lt;&gt;"",QT14&gt;=RE$28,QT14&lt;&gt;""),AND(QU14&gt;=RE$24,QU14&lt;&gt;"",QW14&gt;=RE$28,QW14&lt;&gt;""),AND(QY14&gt;=RE$24,QY14&lt;&gt;"",RA14&gt;=RE$28,RA14&lt;&gt;""),AND(RB14&gt;=RE$24,RB14&lt;&gt;"",RD14&gt;=RE$28,RD14&lt;&gt;""),AND(RZ14&gt;=SM$24,RZ14&lt;&gt;"",SB14&gt;=SM$28,SB14&lt;&gt;""),AND(SC14&gt;=SM$24,SC14&lt;&gt;"",SE14&gt;=SM$28,SE14&lt;&gt;""),AND(SG14&gt;=SM$24,SG14&lt;&gt;"",SI14&gt;=SM$28,SI14&lt;&gt;""),AND(SJ14&gt;=SM$24,SJ14&lt;&gt;"",SL14&gt;=SM$28,SL14&lt;&gt;""),AND(TH14&gt;=TU$24,TH14&lt;&gt;"",TJ14&gt;=TU$28,TJ14&lt;&gt;""),AND(TK14&gt;=TU$24,TK14&lt;&gt;"",TM14&gt;=TU$28,TM14&lt;&gt;""),AND(TO14&gt;=TU$24,TO14&lt;&gt;"",TQ14&gt;=TU$28,TQ14&lt;&gt;""),AND(TR14&gt;=TU$24,TR14&lt;&gt;"",TT14&gt;=TU$28,TT14&lt;&gt;""),AND(UP14&gt;=VC$24,UP14&lt;&gt;"",UR14&gt;=VC$28,UR14&lt;&gt;""),AND(US14&gt;=VC$24,US14&lt;&gt;"",UU14&gt;=VC$28,UU14&lt;&gt;""),AND(UW14&gt;=VC$24,UW14&lt;&gt;"",UY14&gt;=VC$28,UY14&lt;&gt;""),AND(UZ14&gt;=VC$24,UZ14&lt;&gt;"",VB14&gt;=VC$28,VB14&lt;&gt;""),AND(VX14&gt;=WK$24,VX14&lt;&gt;"",VZ14&gt;=WK$28,VZ14&lt;&gt;""),AND(WA14&gt;=WK$24,WA14&lt;&gt;"",WC14&gt;=WK$28,WC14&lt;&gt;""),AND(WE14&gt;=WK$24,WE14&lt;&gt;"",WG14&gt;=WK$28,WG14&lt;&gt;""),AND(WH14&gt;=WK$24,WH14&lt;&gt;"",WJ14&gt;=WK$28,WJ14&lt;&gt;"")),"Merit",IF(OR(AND(AG14&gt;=AQ$23,AG14&lt;&gt;"",AI14&gt;=AQ$27,AI14&lt;&gt;"",AF14=""),AND(AJ14&gt;=AQ$23,AJ14&lt;&gt;"",AL14&gt;=AQ$27,AL14&lt;&gt;"",AF14=""),AND(AN14&gt;=AQ$23,AN14&lt;&gt;"",AP14&gt;=AQ$27,AP14&lt;&gt;"",AF14=""),AND(BH14&gt;=BR$23,BH14&lt;&gt;"",BJ14&gt;=BR$27,BJ14&lt;&gt;"",BG14=""),AND(BK14&gt;=BR$23,BK14&lt;&gt;"",BM14&gt;=BR$27,BM14&lt;&gt;"",BG14=""),AND(BO14&gt;=BR$23,BO14&lt;&gt;"",BQ14&gt;=BR$27,BQ14&lt;&gt;"",BG14=""),AND(CI14&gt;=CS$23,CI14&lt;&gt;"",CK14&gt;=CS$27,CK14&lt;&gt;"",CH14=""),AND(CL14&gt;=CS$23,CL14&lt;&gt;"",CN14&gt;=CS$27,CN14&lt;&gt;"",CH14=""),AND(CP14&gt;=CS$23,CP14&lt;&gt;"",CR14&gt;=CS$27,CR14&lt;&gt;"",CH14=""),AND(DP14&gt;=EC$23,DP14&lt;&gt;"",DR14&gt;=EC$27,DR14&lt;&gt;""),AND(DS14&gt;=EC$23,DS14&lt;&gt;"",DU14&gt;=EC$27,DU14&lt;&gt;""),AND(DW14&gt;=EC$23,DW14&lt;&gt;"",DY14&gt;=EC$27,DY14&lt;&gt;""),AND(DZ14&gt;=EC$23,DZ14&lt;&gt;"",EB14&gt;=EC$27,EB14&lt;&gt;""),AND(EX14&gt;=FK$23,EX14&lt;&gt;"",EZ14&gt;=FK$27,EZ14&lt;&gt;""),AND(FA14&gt;=FK$23,FA14&lt;&gt;"",FC14&gt;=FK$27,FC14&lt;&gt;""),AND(FE14&gt;=FK$23,FE14&lt;&gt;"",FG14&gt;=FK$27,FG14&lt;&gt;""),AND(FH14&gt;=FK$23,FH14&lt;&gt;"",FJ14&gt;=FK$27,FJ14&lt;&gt;""),AND(GF14&gt;=GS$23,GF14&lt;&gt;"",GH14&gt;=GS$27,GH14&lt;&gt;""),AND(GI14&gt;=GS$23,GI14&lt;&gt;"",GK14&gt;=GS$27,GK14&lt;&gt;""),AND(GM14&gt;=GS$23,GM14&lt;&gt;"",GO14&gt;=GS$27,GO14&lt;&gt;""),AND(GP14&gt;=GS$23,GP14&lt;&gt;"",GR14&gt;=GS$27,GR14&lt;&gt;""),AND(HN14&gt;=IA$23,HN14&lt;&gt;"",HP14&gt;=IA$27,HP14&lt;&gt;""),AND(HQ14&gt;=IA$23,HQ14&lt;&gt;"",HS14&gt;=IA$27,HS14&lt;&gt;""),AND(HU14&gt;=IA$23,HU14&lt;&gt;"",HW14&gt;=IA$27,HW14&lt;&gt;""),AND(HX14&gt;=IA$23,HX14&lt;&gt;"",HZ14&gt;=IA$27,HZ14&lt;&gt;""),AND(IV14&gt;=JI$23,IV14&lt;&gt;"",IX14&gt;=JI$27,IX14&lt;&gt;""),AND(IY14&gt;=JI$23,IY14&lt;&gt;"",JA14&gt;=JI$27,JA14&lt;&gt;""),AND(JC14&gt;=JI$23,JC14&lt;&gt;"",JE14&gt;=JI$27,JE14&lt;&gt;""),AND(JF14&gt;=JI$23,JF14&lt;&gt;"",JH14&gt;=JI$27,JH14&lt;&gt;""),AND(KD14&gt;=KQ$23,KD14&lt;&gt;"",KF14&gt;=KQ$27,KF14&lt;&gt;""),AND(KG14&gt;=KQ$23,KG14&lt;&gt;"",KI14&gt;=KQ$27,KI14&lt;&gt;""),AND(KK14&gt;=KQ$23,KK14&lt;&gt;"",KM14&gt;=KQ$27,KM14&lt;&gt;""),AND(KN14&gt;=KQ$23,KN14&lt;&gt;"",KP14&gt;=KQ$27,KP14&lt;&gt;""),AND(LL14&gt;=LY$23,LL14&lt;&gt;"",LN14&gt;=LY$27,LN14&lt;&gt;""),AND(LO14&gt;=LY$23,LO14&lt;&gt;"",LQ14&gt;=LY$27,LQ14&lt;&gt;""),AND(LS14&gt;=LY$23,LS14&lt;&gt;"",LU14&gt;=LY$27,LU14&lt;&gt;""),AND(LV14&gt;=LY$23,LV14&lt;&gt;"",LX14&gt;=LY$27,LX14&lt;&gt;""),AND(MT14&gt;=NG$23,MT14&lt;&gt;"",MV14&gt;=NG$27,MV14&lt;&gt;""),AND(MW14&gt;=NG$23,MW14&lt;&gt;"",MY14&gt;=NG$27,MY14&lt;&gt;""),AND(NA14&gt;=NG$23,NA14&lt;&gt;"",NC14&gt;=NG$27,NC14&lt;&gt;""),AND(ND14&gt;=NG$23,ND14&lt;&gt;"",NF14&gt;=NG$27,NF14&lt;&gt;""),AND(OB14&gt;=OO$23,OB14&lt;&gt;"",OD14&gt;=OO$27,OD14&lt;&gt;""),AND(OE14&gt;=OO$23,OE14&lt;&gt;"",OG14&gt;=OO$27,OG14&lt;&gt;""),AND(OI14&gt;=OO$23,OI14&lt;&gt;"",OK14&gt;=OO$27,OK14&lt;&gt;""),AND(OL14&gt;=OO$23,OL14&lt;&gt;"",ON14&gt;=OO$27,ON14&lt;&gt;""),AND(PJ14&gt;=PW$23,PJ14&lt;&gt;"",PL14&gt;=PW$27,PL14&lt;&gt;""),AND(PM14&gt;=PW$23,PM14&lt;&gt;"",PO14&gt;=PW$27,PO14&lt;&gt;""),AND(PQ14&gt;=PW$23,PQ14&lt;&gt;"",PS14&gt;=PW$27,PS14&lt;&gt;""),AND(PT14&gt;=PW$23,PT14&lt;&gt;"",PV14&gt;=PW$27,PV14&lt;&gt;""),AND(QR14&gt;=RE$23,QR14&lt;&gt;"",QT14&gt;=RE$27,QT14&lt;&gt;""),AND(QU14&gt;=RE$23,QU14&lt;&gt;"",QW14&gt;=RE$27,QW14&lt;&gt;""),AND(QY14&gt;=RE$23,QY14&lt;&gt;"",RA14&gt;=RE$27,RA14&lt;&gt;""),AND(RB14&gt;=RE$23,RB14&lt;&gt;"",RD14&gt;=RE$27,RD14&lt;&gt;""),AND(RZ14&gt;=SM$23,RZ14&lt;&gt;"",SB14&gt;=SM$27,SB14&lt;&gt;""),AND(SC14&gt;=SM$23,SC14&lt;&gt;"",SE14&gt;=SM$27,SE14&lt;&gt;""),AND(SG14&gt;=SM$23,SG14&lt;&gt;"",SI14&gt;=SM$27,SI14&lt;&gt;""),AND(SJ14&gt;=SM$23,SJ14&lt;&gt;"",SL14&gt;=SM$27,SL14&lt;&gt;""),AND(TH14&gt;=TU$23,TH14&lt;&gt;"",TJ14&gt;=TU$27,TJ14&lt;&gt;""),AND(TK14&gt;=TU$23,TK14&lt;&gt;"",TM14&gt;=TU$27,TM14&lt;&gt;""),AND(TO14&gt;=TU$23,TO14&lt;&gt;"",TQ14&gt;=TU$27,TQ14&lt;&gt;""),AND(TR14&gt;=TU$23,TR14&lt;&gt;"",TT14&gt;=TU$27,TT14&lt;&gt;""),AND(UP14&gt;=VC$23,UP14&lt;&gt;"",UR14&gt;=VC$27,UR14&lt;&gt;""),AND(US14&gt;=VC$23,US14&lt;&gt;"",UU14&gt;=VC$27,UU14&lt;&gt;""),AND(UW14&gt;=VC$23,UW14&lt;&gt;"",UY14&gt;=VC$27,UY14&lt;&gt;""),AND(UZ14&gt;=VC$23,UZ14&lt;&gt;"",VB14&gt;=VC$27,VB14&lt;&gt;""),AND(VX14&gt;=WK$23,VX14&lt;&gt;"",VZ14&gt;=WK$27,VZ14&lt;&gt;""),AND(WA14&gt;=WK$23,WA14&lt;&gt;"",WC14&gt;=WK$27,WC14&lt;&gt;""),AND(WE14&gt;=WK$23,WE14&lt;&gt;"",WG14&gt;=WK$27,WG14&lt;&gt;""),AND(WH14&gt;=WK$23,WH14&lt;&gt;"",WJ14&gt;=WK$27,WJ14&lt;&gt;"")),"Excellence",IF(I14="P","Worlds Team",IF(F14="P","National Team","")))))</f>
        <v/>
      </c>
      <c r="I14" s="3" t="str">
        <f>IF(OR(AND(AG14&gt;=AQ$22,AG14&lt;&gt;"",AI14&gt;=AQ$26,AI14&lt;&gt;"",AF14=""),AND(AJ14&gt;=AQ$22,AJ14&lt;&gt;"",AL14&gt;=AQ$26,AL14&lt;&gt;"",AF14=""),AND(AN14&gt;=AQ$22,AN14&lt;&gt;"",AP14&gt;=AQ$26,AP14&lt;&gt;"",AF14=""),AND(BH14&gt;=BR$22,BH14&lt;&gt;"",BJ14&gt;=BR$26,BJ14&lt;&gt;"",BG14=""),AND(BK14&gt;=BR$22,BK14&lt;&gt;"",BM14&gt;=BR$26,BM14&lt;&gt;"",BG14=""),AND(BO14&gt;=BR$22,BO14&lt;&gt;"",BQ14&gt;=BR$26,BQ14&lt;&gt;"",BG14=""),AND(CI14&gt;=CS$22,CI14&lt;&gt;"",CK14&gt;=CS$26,CK14&lt;&gt;"",CH14=""),AND(CL14&gt;=CS$22,CL14&lt;&gt;"",CN14&gt;=CS$26,CN14&lt;&gt;"",CH14=""),AND(CP14&gt;=CS$22,CP14&lt;&gt;"",CR14&gt;=CS$26,CR14&lt;&gt;"",CH14=""),AND(DP14&gt;=EC$22,DP14&lt;&gt;"",DR14&gt;=EC$26,DR14&lt;&gt;""),AND(DS14&gt;=EC$22,DS14&lt;&gt;"",DU14&gt;=EC$26,DU14&lt;&gt;""),AND(DW14&gt;=EC$22,DW14&lt;&gt;"",DY14&gt;=EC$26,DY14&lt;&gt;""),AND(DZ14&gt;=EC$22,DZ14&lt;&gt;"",EB14&gt;=EC$26,EB14&lt;&gt;""),AND(EX14&gt;=FK$22,EX14&lt;&gt;"",EZ14&gt;=FK$26,EZ14&lt;&gt;""),AND(FA14&gt;=FK$22,FA14&lt;&gt;"",FC14&gt;=FK$26,FC14&lt;&gt;""),AND(FE14&gt;=FK$22,FE14&lt;&gt;"",FG14&gt;=FK$26,FG14&lt;&gt;""),AND(FH14&gt;=FK$22,FH14&lt;&gt;"",FJ14&gt;=FK$26,FJ14&lt;&gt;""),AND(GF14&gt;=GS$22,GF14&lt;&gt;"",GH14&gt;=GS$26,GH14&lt;&gt;""),AND(GI14&gt;=GS$22,GI14&lt;&gt;"",GK14&gt;=GS$26,GK14&lt;&gt;""),AND(GM14&gt;=GS$22,GM14&lt;&gt;"",GO14&gt;=GS$26,GO14&lt;&gt;""),AND(GP14&gt;=GS$22,GP14&lt;&gt;"",GR14&gt;=GS$26,GR14&lt;&gt;""),AND(HN14&gt;=IA$22,HN14&lt;&gt;"",HP14&gt;=IA$26,HP14&lt;&gt;""),AND(HQ14&gt;=IA$22,HQ14&lt;&gt;"",HS14&gt;=IA$26,HS14&lt;&gt;""),AND(HU14&gt;=IA$22,HU14&lt;&gt;"",HW14&gt;=IA$26,HW14&lt;&gt;""),AND(HX14&gt;=IA$22,HX14&lt;&gt;"",HZ14&gt;=IA$26,HZ14&lt;&gt;""),AND(IV14&gt;=JI$22,IV14&lt;&gt;"",IX14&gt;=JI$26,IX14&lt;&gt;""),AND(IY14&gt;=JI$22,IY14&lt;&gt;"",JA14&gt;=JI$26,JA14&lt;&gt;""),AND(JC14&gt;=JI$22,JC14&lt;&gt;"",JE14&gt;=JI$26,JE14&lt;&gt;""),AND(JF14&gt;=JI$22,JF14&lt;&gt;"",JH14&gt;=JI$26,JH14&lt;&gt;""),AND(KD14&gt;=KQ$22,KD14&lt;&gt;"",KF14&gt;=KQ$26,KF14&lt;&gt;""),AND(KG14&gt;=KQ$22,KG14&lt;&gt;"",KI14&gt;=KQ$26,KI14&lt;&gt;""),AND(KK14&gt;=KQ$22,KK14&lt;&gt;"",KM14&gt;=KQ$26,KM14&lt;&gt;""),AND(KN14&gt;=KQ$22,KN14&lt;&gt;"",KP14&gt;=KQ$26,KP14&lt;&gt;""),AND(LL14&gt;=LY$22,LL14&lt;&gt;"",LN14&gt;=LY$26,LN14&lt;&gt;""),AND(LO14&gt;=LY$22,LO14&lt;&gt;"",LQ14&gt;=LY$26,LQ14&lt;&gt;""),AND(LS14&gt;=LY$22,LS14&lt;&gt;"",LU14&gt;=LY$26,LU14&lt;&gt;""),AND(LV14&gt;=LY$22,LV14&lt;&gt;"",LX14&gt;=LY$26,LX14&lt;&gt;""),AND(MT14&gt;=NG$22,MT14&lt;&gt;"",MV14&gt;=NG$26,MV14&lt;&gt;""),AND(MW14&gt;=NG$22,MW14&lt;&gt;"",MY14&gt;=NG$26,MY14&lt;&gt;""),AND(NA14&gt;=NG$22,NA14&lt;&gt;"",NC14&gt;=NG$26,NC14&lt;&gt;""),AND(ND14&gt;=NG$22,ND14&lt;&gt;"",NF14&gt;=NG$26,NF14&lt;&gt;""),AND(OB14&gt;=OO$22,OB14&lt;&gt;"",OD14&gt;=OO$26,OD14&lt;&gt;""),AND(OE14&gt;=OO$22,OE14&lt;&gt;"",OG14&gt;=OO$26,OG14&lt;&gt;""),AND(OI14&gt;=OO$22,OI14&lt;&gt;"",OK14&gt;=OO$26,OK14&lt;&gt;""),AND(OL14&gt;=OO$22,OL14&lt;&gt;"",ON14&gt;=OO$26,ON14&lt;&gt;""),AND(PJ14&gt;=PW$22,PJ14&lt;&gt;"",PL14&gt;=PW$26,PL14&lt;&gt;""),AND(PM14&gt;=PW$22,PM14&lt;&gt;"",PO14&gt;=PW$26,PO14&lt;&gt;""),AND(PQ14&gt;=PW$22,PQ14&lt;&gt;"",PS14&gt;=PW$26,PS14&lt;&gt;""),AND(PT14&gt;=PW$22,PT14&lt;&gt;"",PV14&gt;=PW$26,PV14&lt;&gt;""),AND(QR14&gt;=RE$22,QR14&lt;&gt;"",QT14&gt;=RE$26,QT14&lt;&gt;""),AND(QU14&gt;=RE$22,QU14&lt;&gt;"",QW14&gt;=RE$26,QW14&lt;&gt;""),AND(QY14&gt;=RE$22,QY14&lt;&gt;"",RA14&gt;=RE$26,RA14&lt;&gt;""),AND(RB14&gt;=RE$22,RB14&lt;&gt;"",RD14&gt;=RE$26,RD14&lt;&gt;""),AND(RZ14&gt;=SM$22,RZ14&lt;&gt;"",SB14&gt;=SM$26,SB14&lt;&gt;""),AND(SC14&gt;=SM$22,SC14&lt;&gt;"",SE14&gt;=SM$26,SE14&lt;&gt;""),AND(SG14&gt;=SM$22,SG14&lt;&gt;"",SI14&gt;=SM$26,SI14&lt;&gt;""),AND(SJ14&gt;=SM$22,SJ14&lt;&gt;"",SL14&gt;=SM$26,SL14&lt;&gt;""),AND(TH14&gt;=TU$22,TH14&lt;&gt;"",TJ14&gt;=TU$26,TJ14&lt;&gt;""),AND(TK14&gt;=TU$22,TK14&lt;&gt;"",TM14&gt;=TU$26,TM14&lt;&gt;""),AND(TO14&gt;=TU$22,TO14&lt;&gt;"",TQ14&gt;=TU$26,TQ14&lt;&gt;""),AND(TR14&gt;=TU$22,TR14&lt;&gt;"",TT14&gt;=TU$26,TT14&lt;&gt;""),AND(UP14&gt;=VC$22,UP14&lt;&gt;"",UR14&gt;=VC$26,UR14&lt;&gt;""),AND(US14&gt;=VC$22,US14&lt;&gt;"",UU14&gt;=VC$26,UU14&lt;&gt;""),AND(UW14&gt;=VC$22,UW14&lt;&gt;"",UY14&gt;=VC$26,UY14&lt;&gt;""),AND(UZ14&gt;=VC$22,UZ14&lt;&gt;"",VB14&gt;=VC$26,VB14&lt;&gt;""),AND(VX14&gt;=WK$22,VX14&lt;&gt;"",VZ14&gt;=WK$26,VZ14&lt;&gt;""),AND(WA14&gt;=WK$22,WA14&lt;&gt;"",WC14&gt;=WK$26,WC14&lt;&gt;""),AND(WE14&gt;=WK$22,WE14&lt;&gt;"",WG14&gt;=WK$26,WG14&lt;&gt;""),AND(WH14&gt;=WK$22,WH14&lt;&gt;"",WJ14&gt;=WK$26,WJ14&lt;&gt;"")),"P","")</f>
        <v/>
      </c>
      <c r="J14" s="8">
        <f>IF(COUNT(AI14,AL14,AP14,BJ14,BM14,BQ14,CK14,CN14,CR14)&gt;0,LARGE((AI14,AL14,AP14,BJ14,BM14,BQ14,CK14,CN14,CR14),1),0)</f>
        <v>17.48</v>
      </c>
      <c r="K14" s="8" t="str">
        <f>IF(J14="","",IF(OR(J14=CK14,J14=CN14,J14=CR14),$BS$1,IF(OR(J14=BJ14,J14=BM14,J14=BQ14),$AR$1,IF(OR(J14=AI14,J14=AL14,J14=AP14),$Q$1,""))))</f>
        <v>2024 Elite Canada</v>
      </c>
      <c r="L14" s="8">
        <f>IF(COUNT(AI14,AL14,AP14,BJ14,BM14,BQ14,CK14,CN14,CR14)&gt;1,LARGE((AI14,AL14,AP14,BJ14,BM14,BQ14,CK14,CN14,CR14),2),0)</f>
        <v>14.8</v>
      </c>
      <c r="M14" s="8" t="str">
        <f>IF(L14="","",IF(OR(L14=CK14,L14=CN14,L14=CR14),$BS$1,IF(OR(L14=BJ14,L14=BM14,L14=BQ14),$AR$1,IF(OR(L14=AI14,L14=AL14,L14=AP14),$Q$1,""))))</f>
        <v>2024 Elite Canada</v>
      </c>
      <c r="N14" s="8" t="str">
        <f>IF(MAX(CT14,CU14)&gt;0,MAX(CT14,CU14),"")</f>
        <v/>
      </c>
      <c r="O14" s="11" t="str">
        <f>IF(N14="","",IF(N14=CT14,"("&amp;CT$2&amp;")",IF(N14=CU14,"("&amp;CU$2&amp;")")))</f>
        <v/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/>
      </c>
      <c r="Q14" s="22">
        <v>2.95</v>
      </c>
      <c r="R14" s="22">
        <v>3.55</v>
      </c>
      <c r="S14" s="22">
        <v>5.4</v>
      </c>
      <c r="T14" s="22">
        <v>5.58</v>
      </c>
      <c r="U14" s="22">
        <v>0</v>
      </c>
      <c r="V14" s="22">
        <v>2.4500000000000002</v>
      </c>
      <c r="W14" s="22">
        <v>2.85</v>
      </c>
      <c r="X14" s="22">
        <v>4.2</v>
      </c>
      <c r="Y14" s="22">
        <v>5.3</v>
      </c>
      <c r="Z14" s="22">
        <v>0</v>
      </c>
      <c r="AA14" s="22"/>
      <c r="AB14" s="22"/>
      <c r="AC14" s="22"/>
      <c r="AD14" s="22"/>
      <c r="AE14" s="22"/>
      <c r="AF14" s="27"/>
      <c r="AG14" s="38">
        <f>IF(S14&gt;0,S14,"")</f>
        <v>5.4</v>
      </c>
      <c r="AH14" s="38">
        <f>IF(T14&gt;0,T14,"")</f>
        <v>5.58</v>
      </c>
      <c r="AI14" s="40">
        <f>IF(SUM(Q14:T14)-U14&gt;0,SUM(Q14:T14)-U14,"")</f>
        <v>17.48</v>
      </c>
      <c r="AJ14" s="40">
        <f>IF(X14&gt;0,X14,"")</f>
        <v>4.2</v>
      </c>
      <c r="AK14" s="40">
        <f>IF(Y14&gt;0,Y14,"")</f>
        <v>5.3</v>
      </c>
      <c r="AL14" s="40">
        <f>IF(SUM(V14:Y14)-Z14&gt;0,SUM(V14:Y14)-Z14,"")</f>
        <v>14.8</v>
      </c>
      <c r="AM14" s="40">
        <f>IF(AI14="","",MAX(AI14,AL14))</f>
        <v>17.48</v>
      </c>
      <c r="AN14" s="40" t="str">
        <f>IF(AC14&gt;0,AC14,"")</f>
        <v/>
      </c>
      <c r="AO14" s="40" t="str">
        <f>IF(AD14&gt;0,AD14,"")</f>
        <v/>
      </c>
      <c r="AP14" s="40" t="str">
        <f>IF(SUM(AA14:AD14)-AE14&gt;0,SUM(AA14:AD14)-AE14,"")</f>
        <v/>
      </c>
      <c r="AQ14" s="40">
        <f>IF(SUM(AM14,AP14)&gt;0,SUM(AM14,AP14),"")</f>
        <v>17.48</v>
      </c>
      <c r="AR14" s="26">
        <v>2.2999999999999998</v>
      </c>
      <c r="AS14" s="26">
        <v>2.85</v>
      </c>
      <c r="AT14" s="26">
        <v>4.2</v>
      </c>
      <c r="AU14" s="26">
        <v>3.48</v>
      </c>
      <c r="AV14" s="26">
        <v>0</v>
      </c>
      <c r="AW14" s="26">
        <v>2.2000000000000002</v>
      </c>
      <c r="AX14" s="26">
        <v>2.8</v>
      </c>
      <c r="AY14" s="26">
        <v>4.2</v>
      </c>
      <c r="AZ14" s="26">
        <v>2.34</v>
      </c>
      <c r="BA14" s="26">
        <v>0</v>
      </c>
      <c r="BB14" s="26"/>
      <c r="BC14" s="26"/>
      <c r="BD14" s="26"/>
      <c r="BE14" s="26"/>
      <c r="BF14" s="26"/>
      <c r="BG14" s="28"/>
      <c r="BH14" s="39">
        <f>IF(AT14&gt;0,AT14,"")</f>
        <v>4.2</v>
      </c>
      <c r="BI14" s="39">
        <f>IF(AU14&gt;0,AU14,"")</f>
        <v>3.48</v>
      </c>
      <c r="BJ14" s="11">
        <f>IF(SUM(AR14:AU14)-AV14&gt;0,SUM(AR14:AU14)-AV14,"")</f>
        <v>12.830000000000002</v>
      </c>
      <c r="BK14" s="11">
        <f>IF(AY14&gt;0,AY14,"")</f>
        <v>4.2</v>
      </c>
      <c r="BL14" s="11">
        <f>IF(AZ14&gt;0,AZ14,"")</f>
        <v>2.34</v>
      </c>
      <c r="BM14" s="11">
        <f>IF(SUM(AW14:AZ14)-BA14&gt;0,SUM(AW14:AZ14)-BA14,"")</f>
        <v>11.54</v>
      </c>
      <c r="BN14" s="11">
        <f>IF(BJ14="","",MAX(BJ14,BM14))</f>
        <v>12.830000000000002</v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>
        <f>IF(SUM(BN14,BQ14)&gt;0,SUM(BN14,BQ14),"")</f>
        <v>12.830000000000002</v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>IF(BU14&gt;0,BU14,"")</f>
        <v/>
      </c>
      <c r="CJ14" s="38" t="str">
        <f>IF(BV14&gt;0,BV14,"")</f>
        <v/>
      </c>
      <c r="CK14" s="40" t="str">
        <f>IF(SUM(BS14:BV14)-BW14&gt;0,SUM(BS14:BV14)-BW14,"")</f>
        <v/>
      </c>
      <c r="CL14" s="40" t="str">
        <f>IF(BZ14&gt;0,BZ14,"")</f>
        <v/>
      </c>
      <c r="CM14" s="40" t="str">
        <f>IF(CA14&gt;0,CA14,"")</f>
        <v/>
      </c>
      <c r="CN14" s="40" t="str">
        <f>IF(SUM(BX14:CA14)-CB14&gt;0,SUM(BX14:CA14)-CB14,"")</f>
        <v/>
      </c>
      <c r="CO14" s="40" t="str">
        <f>IF(CK14="","",MAX(CK14,CN14))</f>
        <v/>
      </c>
      <c r="CP14" s="40" t="str">
        <f>IF(CE14&gt;0,CE14,"")</f>
        <v/>
      </c>
      <c r="CQ14" s="40" t="str">
        <f>IF(CF14&gt;0,CF14,"")</f>
        <v/>
      </c>
      <c r="CR14" s="40" t="str">
        <f>IF(SUM(CC14:CF14)-CG14&gt;0,SUM(CC14:CF14)-CG14,"")</f>
        <v/>
      </c>
      <c r="CS14" s="40" t="str">
        <f>IF(SUM(CO14,CR14)&gt;0,SUM(CO14,CR14),"")</f>
        <v/>
      </c>
      <c r="CT14" s="51" t="str">
        <f>IF(MAX(DV14,FD14,GL14,HT14,JB14,KJ14,LR14,MZ14,OH14,PP14,QX14,SF14,TN14,UV14,WD14)-IF(L14="",0,L14)&gt;0.001,MAX(DV14,FD14,GL14,HT14,JB14,KJ14,LR14,MZ14,OH14,PP14,QX14,SF14,TN14,UV14,WD14)-IF(L14="",0,L14),"")</f>
        <v/>
      </c>
      <c r="CU14" s="51" t="str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>IF(CX14&gt;0,CX14,"")</f>
        <v/>
      </c>
      <c r="DQ14" s="40" t="str">
        <f>IF(CY14&gt;0,CY14,"")</f>
        <v/>
      </c>
      <c r="DR14" s="40" t="str">
        <f>IF(SUM(CV14:CY14)-CZ14&gt;0,SUM(CV14:CY14)-CZ14,"")</f>
        <v/>
      </c>
      <c r="DS14" s="40" t="str">
        <f>IF(DC14&gt;0,DC14,"")</f>
        <v/>
      </c>
      <c r="DT14" s="40" t="str">
        <f>IF(DD14&gt;0,DD14,"")</f>
        <v/>
      </c>
      <c r="DU14" s="40" t="str">
        <f>IF(SUM(DA14:DD14)-DE14&gt;0,SUM(DA14:DD14)-DE14,"")</f>
        <v/>
      </c>
      <c r="DV14" s="40" t="str">
        <f>IF(MAX(DR14,DU14)&gt;0,MAX(DR14,DU14),"")</f>
        <v/>
      </c>
      <c r="DW14" s="40" t="str">
        <f>IF(DH14&gt;0,DH14,"")</f>
        <v/>
      </c>
      <c r="DX14" s="40" t="str">
        <f>IF(DI14&gt;0,DI14,"")</f>
        <v/>
      </c>
      <c r="DY14" s="40" t="str">
        <f>IF(SUM(DF14:DI14)-DJ14&gt;0,SUM(DF14:DI14)-DJ14,"")</f>
        <v/>
      </c>
      <c r="DZ14" s="40" t="str">
        <f>IF(DM14&gt;0,DM14,"")</f>
        <v/>
      </c>
      <c r="EA14" s="40" t="str">
        <f>IF(DN14&gt;0,DN14,"")</f>
        <v/>
      </c>
      <c r="EB14" s="40" t="str">
        <f>IF(SUM(DK14:DN14)-DO14&gt;0,SUM(DK14:DN14)-DO14,"")</f>
        <v/>
      </c>
      <c r="EC14" s="40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 t="str">
        <f>IF(FN14&gt;0,FN14,"")</f>
        <v/>
      </c>
      <c r="GG14" s="40" t="str">
        <f>IF(FO14&gt;0,FO14,"")</f>
        <v/>
      </c>
      <c r="GH14" s="40" t="str">
        <f>IF(SUM(FL14:FO14)-FP14&gt;0,SUM(FL14:FO14)-FP14,"")</f>
        <v/>
      </c>
      <c r="GI14" s="40" t="str">
        <f>IF(FS14&gt;0,FS14,"")</f>
        <v/>
      </c>
      <c r="GJ14" s="40" t="str">
        <f>IF(FT14&gt;0,FT14,"")</f>
        <v/>
      </c>
      <c r="GK14" s="40" t="str">
        <f>IF(SUM(FQ14:FT14)-FU14&gt;0,SUM(FQ14:FT14)-FU14,"")</f>
        <v/>
      </c>
      <c r="GL14" s="40" t="str">
        <f>IF(MAX(GH14,GK14)&gt;0,MAX(GH14,GK14),"")</f>
        <v/>
      </c>
      <c r="GM14" s="40" t="str">
        <f>IF(FX14&gt;0,FX14,"")</f>
        <v/>
      </c>
      <c r="GN14" s="40" t="str">
        <f>IF(FY14&gt;0,FY14,"")</f>
        <v/>
      </c>
      <c r="GO14" s="40" t="str">
        <f>IF(SUM(FV14:FY14)-FZ14&gt;0,SUM(FV14:FY14)-FZ14,"")</f>
        <v/>
      </c>
      <c r="GP14" s="40" t="str">
        <f>IF(GC14&gt;0,GC14,"")</f>
        <v/>
      </c>
      <c r="GQ14" s="40" t="str">
        <f>IF(GD14&gt;0,GD14,"")</f>
        <v/>
      </c>
      <c r="GR14" s="40" t="str">
        <f>IF(SUM(GA14:GD14)-GE14&gt;0,SUM(GA14:GD14)-GE14,"")</f>
        <v/>
      </c>
      <c r="GS14" s="40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>IF(ID14&gt;0,ID14,"")</f>
        <v/>
      </c>
      <c r="IW14" s="40" t="str">
        <f>IF(IE14&gt;0,IE14,"")</f>
        <v/>
      </c>
      <c r="IX14" s="40" t="str">
        <f>IF(SUM(IB14:IE14)-IF14&gt;0,SUM(IB14:IE14)-IF14,"")</f>
        <v/>
      </c>
      <c r="IY14" s="40" t="str">
        <f>IF(II14&gt;0,II14,"")</f>
        <v/>
      </c>
      <c r="IZ14" s="40" t="str">
        <f>IF(IJ14&gt;0,IJ14,"")</f>
        <v/>
      </c>
      <c r="JA14" s="40" t="str">
        <f>IF(SUM(IG14:IJ14)-IK14&gt;0,SUM(IG14:IJ14)-IK14,"")</f>
        <v/>
      </c>
      <c r="JB14" s="40" t="str">
        <f>IF(MAX(IX14,JA14)&gt;0,MAX(IX14,JA14),"")</f>
        <v/>
      </c>
      <c r="JC14" s="40" t="str">
        <f>IF(IN14&gt;0,IN14,"")</f>
        <v/>
      </c>
      <c r="JD14" s="40" t="str">
        <f>IF(IO14&gt;0,IO14,"")</f>
        <v/>
      </c>
      <c r="JE14" s="40" t="str">
        <f>IF(SUM(IL14:IO14)-IP14&gt;0,SUM(IL14:IO14)-IP14,"")</f>
        <v/>
      </c>
      <c r="JF14" s="40" t="str">
        <f>IF(IS14&gt;0,IS14,"")</f>
        <v/>
      </c>
      <c r="JG14" s="40" t="str">
        <f>IF(IT14&gt;0,IT14,"")</f>
        <v/>
      </c>
      <c r="JH14" s="40" t="str">
        <f>IF(SUM(IQ14:IT14)-IU14&gt;0,SUM(IQ14:IT14)-IU14,"")</f>
        <v/>
      </c>
      <c r="JI14" s="40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>IF(KT14&gt;0,KT14,"")</f>
        <v/>
      </c>
      <c r="LM14" s="40" t="str">
        <f>IF(KU14&gt;0,KU14,"")</f>
        <v/>
      </c>
      <c r="LN14" s="40" t="str">
        <f>IF(SUM(KR14:KU14)-KV14&gt;0,SUM(KR14:KU14)-KV14,"")</f>
        <v/>
      </c>
      <c r="LO14" s="40" t="str">
        <f>IF(KY14&gt;0,KY14,"")</f>
        <v/>
      </c>
      <c r="LP14" s="40" t="str">
        <f>IF(KZ14&gt;0,KZ14,"")</f>
        <v/>
      </c>
      <c r="LQ14" s="40" t="str">
        <f>IF(SUM(KW14:KZ14)-LA14&gt;0,SUM(KW14:KZ14)-LA14,"")</f>
        <v/>
      </c>
      <c r="LR14" s="40" t="str">
        <f>IF(MAX(LN14,LQ14)&gt;0,MAX(LN14,LQ14),"")</f>
        <v/>
      </c>
      <c r="LS14" s="40" t="str">
        <f>IF(LD14&gt;0,LD14,"")</f>
        <v/>
      </c>
      <c r="LT14" s="40" t="str">
        <f>IF(LE14&gt;0,LE14,"")</f>
        <v/>
      </c>
      <c r="LU14" s="40" t="str">
        <f>IF(SUM(LB14:LE14)-LF14&gt;0,SUM(LB14:LE14)-LF14,"")</f>
        <v/>
      </c>
      <c r="LV14" s="40" t="str">
        <f>IF(LI14&gt;0,LI14,"")</f>
        <v/>
      </c>
      <c r="LW14" s="40" t="str">
        <f>IF(LJ14&gt;0,LJ14,"")</f>
        <v/>
      </c>
      <c r="LX14" s="40" t="str">
        <f>IF(SUM(LG14:LJ14)-LK14&gt;0,SUM(LG14:LJ14)-LK14,"")</f>
        <v/>
      </c>
      <c r="LY14" s="40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>IF(NJ14&gt;0,NJ14,"")</f>
        <v/>
      </c>
      <c r="OC14" s="40" t="str">
        <f>IF(NK14&gt;0,NK14,"")</f>
        <v/>
      </c>
      <c r="OD14" s="40" t="str">
        <f>IF(SUM(NH14:NK14)-NL14&gt;0,SUM(NH14:NK14)-NL14,"")</f>
        <v/>
      </c>
      <c r="OE14" s="40" t="str">
        <f>IF(NO14&gt;0,NO14,"")</f>
        <v/>
      </c>
      <c r="OF14" s="40" t="str">
        <f>IF(NP14&gt;0,NP14,"")</f>
        <v/>
      </c>
      <c r="OG14" s="40" t="str">
        <f>IF(SUM(NM14:NP14)-NQ14&gt;0,SUM(NM14:NP14)-NQ14,"")</f>
        <v/>
      </c>
      <c r="OH14" s="40" t="str">
        <f>IF(MAX(OD14,OG14)&gt;0,MAX(OD14,OG14),"")</f>
        <v/>
      </c>
      <c r="OI14" s="40" t="str">
        <f>IF(NT14&gt;0,NT14,"")</f>
        <v/>
      </c>
      <c r="OJ14" s="40" t="str">
        <f>IF(NU14&gt;0,NU14,"")</f>
        <v/>
      </c>
      <c r="OK14" s="40" t="str">
        <f>IF(SUM(NR14:NU14)-NV14&gt;0,SUM(NR14:NU14)-NV14,"")</f>
        <v/>
      </c>
      <c r="OL14" s="40" t="str">
        <f>IF(NY14&gt;0,NY14,"")</f>
        <v/>
      </c>
      <c r="OM14" s="40" t="str">
        <f>IF(NZ14&gt;0,NZ14,"")</f>
        <v/>
      </c>
      <c r="ON14" s="40" t="str">
        <f>IF(SUM(NW14:NZ14)-OA14&gt;0,SUM(NW14:NZ14)-OA14,"")</f>
        <v/>
      </c>
      <c r="OO14" s="40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>IF(PZ14&gt;0,PZ14,"")</f>
        <v/>
      </c>
      <c r="QS14" s="40" t="str">
        <f>IF(QA14&gt;0,QA14,"")</f>
        <v/>
      </c>
      <c r="QT14" s="40" t="str">
        <f>IF(SUM(PX14:QA14)-QB14&gt;0,SUM(PX14:QA14)-QB14,"")</f>
        <v/>
      </c>
      <c r="QU14" s="40" t="str">
        <f>IF(QE14&gt;0,QE14,"")</f>
        <v/>
      </c>
      <c r="QV14" s="40" t="str">
        <f>IF(QF14&gt;0,QF14,"")</f>
        <v/>
      </c>
      <c r="QW14" s="40" t="str">
        <f>IF(SUM(QC14:QF14)-QG14&gt;0,SUM(QC14:QF14)-QG14,"")</f>
        <v/>
      </c>
      <c r="QX14" s="40" t="str">
        <f>IF(MAX(QT14,QW14)&gt;0,MAX(QT14,QW14),"")</f>
        <v/>
      </c>
      <c r="QY14" s="40" t="str">
        <f>IF(QJ14&gt;0,QJ14,"")</f>
        <v/>
      </c>
      <c r="QZ14" s="40" t="str">
        <f>IF(QK14&gt;0,QK14,"")</f>
        <v/>
      </c>
      <c r="RA14" s="40" t="str">
        <f>IF(SUM(QH14:QK14)-QL14&gt;0,SUM(QH14:QK14)-QL14,"")</f>
        <v/>
      </c>
      <c r="RB14" s="40" t="str">
        <f>IF(QO14&gt;0,QO14,"")</f>
        <v/>
      </c>
      <c r="RC14" s="40" t="str">
        <f>IF(QP14&gt;0,QP14,"")</f>
        <v/>
      </c>
      <c r="RD14" s="40" t="str">
        <f>IF(SUM(QM14:QP14)-QQ14&gt;0,SUM(QM14:QP14)-QQ14,"")</f>
        <v/>
      </c>
      <c r="RE14" s="40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>IF(SP14&gt;0,SP14,"")</f>
        <v/>
      </c>
      <c r="TI14" s="40" t="str">
        <f>IF(SQ14&gt;0,SQ14,"")</f>
        <v/>
      </c>
      <c r="TJ14" s="40" t="str">
        <f>IF(SUM(SN14:SQ14)-SR14&gt;0,SUM(SN14:SQ14)-SR14,"")</f>
        <v/>
      </c>
      <c r="TK14" s="40" t="str">
        <f>IF(SU14&gt;0,SU14,"")</f>
        <v/>
      </c>
      <c r="TL14" s="40" t="str">
        <f>IF(SV14&gt;0,SV14,"")</f>
        <v/>
      </c>
      <c r="TM14" s="40" t="str">
        <f>IF(SUM(SS14:SV14)-SW14&gt;0,SUM(SS14:SV14)-SW14,"")</f>
        <v/>
      </c>
      <c r="TN14" s="40" t="str">
        <f>IF(MAX(TJ14,TM14)&gt;0,MAX(TJ14,TM14),"")</f>
        <v/>
      </c>
      <c r="TO14" s="40" t="str">
        <f>IF(SZ14&gt;0,SZ14,"")</f>
        <v/>
      </c>
      <c r="TP14" s="40" t="str">
        <f>IF(TA14&gt;0,TA14,"")</f>
        <v/>
      </c>
      <c r="TQ14" s="40" t="str">
        <f>IF(SUM(SX14:TA14)-TB14&gt;0,SUM(SX14:TA14)-TB14,"")</f>
        <v/>
      </c>
      <c r="TR14" s="40" t="str">
        <f>IF(TE14&gt;0,TE14,"")</f>
        <v/>
      </c>
      <c r="TS14" s="40" t="str">
        <f>IF(TF14&gt;0,TF14,"")</f>
        <v/>
      </c>
      <c r="TT14" s="40" t="str">
        <f>IF(SUM(TC14:TF14)-TG14&gt;0,SUM(TC14:TF14)-TG14,"")</f>
        <v/>
      </c>
      <c r="TU14" s="40" t="str">
        <f>IF(SUM(TN14,TT14)&gt;0,SUM(TN14,TT14),"")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IF(SUM(UV14,VB14)&gt;0,SUM(UV14,VB14),"")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>IF(VF14&gt;0,VF14,"")</f>
        <v/>
      </c>
      <c r="VY14" s="40" t="str">
        <f>IF(VG14&gt;0,VG14,"")</f>
        <v/>
      </c>
      <c r="VZ14" s="40" t="str">
        <f>IF(SUM(VD14:VG14)-VH14&gt;0,SUM(VD14:VG14)-VH14,"")</f>
        <v/>
      </c>
      <c r="WA14" s="40" t="str">
        <f>IF(VK14&gt;0,VK14,"")</f>
        <v/>
      </c>
      <c r="WB14" s="40" t="str">
        <f>IF(VL14&gt;0,VL14,"")</f>
        <v/>
      </c>
      <c r="WC14" s="40" t="str">
        <f>IF(SUM(VI14:VL14)-VM14&gt;0,SUM(VI14:VL14)-VM14,"")</f>
        <v/>
      </c>
      <c r="WD14" s="40" t="str">
        <f>IF(MAX(VZ14,WC14)&gt;0,MAX(VZ14,WC14),"")</f>
        <v/>
      </c>
      <c r="WE14" s="40" t="str">
        <f>IF(VP14&gt;0,VP14,"")</f>
        <v/>
      </c>
      <c r="WF14" s="40" t="str">
        <f>IF(VQ14&gt;0,VQ14,"")</f>
        <v/>
      </c>
      <c r="WG14" s="40" t="str">
        <f>IF(SUM(VN14:VQ14)-VR14&gt;0,SUM(VN14:VQ14)-VR14,"")</f>
        <v/>
      </c>
      <c r="WH14" s="40" t="str">
        <f>IF(VU14&gt;0,VU14,"")</f>
        <v/>
      </c>
      <c r="WI14" s="40" t="str">
        <f>IF(VV14&gt;0,VV14,"")</f>
        <v/>
      </c>
      <c r="WJ14" s="40" t="str">
        <f>IF(SUM(VS14:VV14)-VW14&gt;0,SUM(VS14:VV14)-VW14,"")</f>
        <v/>
      </c>
      <c r="WK14" s="40" t="str">
        <f>IF(SUM(WD14,WJ14)&gt;0,SUM(WD14,WJ14),"")</f>
        <v/>
      </c>
      <c r="WL14" s="26">
        <f>IF($CH14="P",BS14,(BS14+AR14)/2)</f>
        <v>1.1499999999999999</v>
      </c>
      <c r="WM14" s="26">
        <f>IF($CH14="P",BT14,(BT14+AS14)/2)</f>
        <v>1.425</v>
      </c>
      <c r="WN14" s="26">
        <f>IF($CH14="P",BU14,(BU14+AT14)/2)</f>
        <v>2.1</v>
      </c>
      <c r="WO14" s="26">
        <f>IF($CH14="P",BV14,(BV14+AU14)/2)</f>
        <v>1.74</v>
      </c>
      <c r="WP14" s="26">
        <f>IF($CH14="P",BW14,(BW14+AV14)/2)</f>
        <v>0</v>
      </c>
      <c r="WQ14" s="26">
        <f>IF($CH14="P",BX14,(BX14+AW14)/2)</f>
        <v>1.1000000000000001</v>
      </c>
      <c r="WR14" s="26">
        <f>IF($CH14="P",BY14,(BY14+AX14)/2)</f>
        <v>1.4</v>
      </c>
      <c r="WS14" s="26">
        <f>IF($CH14="P",BZ14,(BZ14+AY14)/2)</f>
        <v>2.1</v>
      </c>
      <c r="WT14" s="26">
        <f>IF($CH14="P",CA14,(CA14+AZ14)/2)</f>
        <v>1.17</v>
      </c>
      <c r="WU14" s="26">
        <f>IF($CH14="P",CB14,(CB14+BA14)/2)</f>
        <v>0</v>
      </c>
      <c r="WV14" s="26">
        <f>IF($CH14="P",CC14,(CC14+BB14)/2)</f>
        <v>0</v>
      </c>
      <c r="WW14" s="26">
        <f>IF($CH14="P",CD14,(CD14+BC14)/2)</f>
        <v>0</v>
      </c>
      <c r="WX14" s="26">
        <f>IF($CH14="P",CE14,(CE14+BD14)/2)</f>
        <v>0</v>
      </c>
      <c r="WY14" s="26">
        <f>IF($CH14="P",CF14,(CF14+BE14)/2)</f>
        <v>0</v>
      </c>
      <c r="WZ14" s="26">
        <f>IF($CH14="P",CG14,(CG14+BF14)/2)</f>
        <v>0</v>
      </c>
      <c r="XA14" s="28" t="s">
        <v>53</v>
      </c>
      <c r="XB14" s="11">
        <f>IF(WN14&gt;0,WN14,"")</f>
        <v>2.1</v>
      </c>
      <c r="XC14" s="11">
        <f>IF(WO14&gt;0,WO14,"")</f>
        <v>1.74</v>
      </c>
      <c r="XD14" s="11">
        <f>IF(SUM(WL14:WO14)-WP14&gt;0,SUM(WL14:WO14)-WP14,"")</f>
        <v>6.4150000000000009</v>
      </c>
      <c r="XE14" s="11">
        <f>IF(WS14&gt;0,WS14,"")</f>
        <v>2.1</v>
      </c>
      <c r="XF14" s="11">
        <f>IF(WT14&gt;0,WT14,"")</f>
        <v>1.17</v>
      </c>
      <c r="XG14" s="11">
        <f>IF(SUM(WQ14:WT14)-WU14&gt;0,SUM(WQ14:WT14)-WU14,"")</f>
        <v>5.77</v>
      </c>
      <c r="XH14" s="11">
        <f>IF(MAX(XD14,XG14)&gt;0,MAX(XD14,XG14),"")</f>
        <v>6.4150000000000009</v>
      </c>
      <c r="XI14" s="11" t="str">
        <f>IF(WX14&gt;0,WX14,"")</f>
        <v/>
      </c>
      <c r="XJ14" s="11" t="str">
        <f>IF(WY14&gt;0,WY14,"")</f>
        <v/>
      </c>
      <c r="XK14" s="11" t="str">
        <f>IF(SUM(WV14:WY14)-WZ14&gt;0,SUM(WV14:WY14)-WZ14,"")</f>
        <v/>
      </c>
      <c r="XL14" s="11">
        <f>IF(SUM(XH14,XK14)&gt;0,SUM(XH14,XK14),"")</f>
        <v>6.4150000000000009</v>
      </c>
    </row>
    <row r="15" spans="1:636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241</v>
      </c>
      <c r="C15" s="4" t="s">
        <v>168</v>
      </c>
      <c r="D15" s="4" t="s">
        <v>242</v>
      </c>
      <c r="E15" s="9">
        <f>SUM(J15,L15,N15)</f>
        <v>31.119999999999997</v>
      </c>
      <c r="F15" s="3" t="str">
        <f>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,AND(TH15&gt;=TU$21,TH15&lt;&gt;"",TJ15&gt;=TU$25,TJ15&lt;&gt;""),AND(TK15&gt;=TU$21,TK15&lt;&gt;"",TM15&gt;=TU$25,TM15&lt;&gt;""),AND(TO15&gt;=TU$21,TO15&lt;&gt;"",TQ15&gt;=TU$25,TQ15&lt;&gt;""),AND(TR15&gt;=TU$21,TR15&lt;&gt;"",TT15&gt;=TU$25,TT15&lt;&gt;""),AND(UP15&gt;=VC$21,UP15&lt;&gt;"",UR15&gt;=VC$25,UR15&lt;&gt;""),AND(US15&gt;=VC$21,US15&lt;&gt;"",UU15&gt;=VC$25,UU15&lt;&gt;""),AND(UW15&gt;=VC$21,UW15&lt;&gt;"",UY15&gt;=VC$25,UY15&lt;&gt;""),AND(UZ15&gt;=VC$21,UZ15&lt;&gt;"",VB15&gt;=VC$25,VB15&lt;&gt;""),AND(VX15&gt;=WK$21,VX15&lt;&gt;"",VZ15&gt;=WK$25,VZ15&lt;&gt;""),AND(WA15&gt;=WK$21,WA15&lt;&gt;"",WC15&gt;=WK$25,WC15&lt;&gt;""),AND(WE15&gt;=WK$21,WE15&lt;&gt;"",WG15&gt;=WK$25,WG15&lt;&gt;""),AND(WH15&gt;=WK$21,WH15&lt;&gt;"",WJ15&gt;=WK$25,WJ15&lt;&gt;"")),"P","")</f>
        <v/>
      </c>
      <c r="G15" s="3" t="str">
        <f>IF(OR(AND(AI15&gt;=AQ$25,AI15&lt;&gt;"",AF15=""),AND(AL15&gt;=AQ$25,AL15&lt;&gt;"",AF15=""),AND(AP15&gt;=AQ$25,AP15&lt;&gt;"",AF15=""),AND(BJ15&gt;=BR$25,BJ15&lt;&gt;"",BG15=""),AND(BM15&gt;=BR$25,BM15&lt;&gt;"",BG15=""),AND(BQ15&gt;=BR$25,BQ15&lt;&gt;"",BG15=""),AND(CK15&gt;=CS$25,CK15&lt;&gt;"",CH15=""),AND(CN15&gt;=CS$25,CN15&lt;&gt;"",CH15=""),AND(CR15&gt;=CS$25,CR15&lt;&gt;"",CH15=""),AND(DR15&gt;=EC$25,DR15&lt;&gt;""),AND(DU15&gt;=EC$25,DU15&lt;&gt;""),AND(DY15&gt;=EC$25,DY15&lt;&gt;""),AND(EB15&gt;=EC$25,EB15&lt;&gt;""),AND(EZ15&gt;=FK$25,EZ15&lt;&gt;""),AND(FC15&gt;=FK$25,FC15&lt;&gt;""),AND(FG15&gt;=FK$25,FG15&lt;&gt;""),AND(FJ15&gt;=FK$25,FJ15&lt;&gt;""),AND(GH15&gt;=GS$25,GH15&lt;&gt;""),AND(GK15&gt;=GS$25,GK15&lt;&gt;""),AND(GO15&gt;=GS$25,GO15&lt;&gt;""),AND(GR15&gt;=GS$25,GR15&lt;&gt;""),AND(HP15&gt;=IA$25,HP15&lt;&gt;""),AND(HS15&gt;=IA$25,HS15&lt;&gt;""),AND(HW15&gt;=IA$25,HW15&lt;&gt;""),AND(HZ15&gt;=IA$25,HZ15&lt;&gt;""),AND(IX15&gt;=JI$25,IX15&lt;&gt;""),AND(JA15&gt;=JI$25,JA15&lt;&gt;""),AND(JE15&gt;=JI$25,JE15&lt;&gt;""),AND(JH15&gt;=JI$25,JH15&lt;&gt;""),AND(KF15&gt;=KQ$25,KF15&lt;&gt;""),AND(KI15&gt;=KQ$25,KI15&lt;&gt;""),AND(KM15&gt;=KQ$25,KM15&lt;&gt;""),AND(KP15&gt;=KQ$25,KP15&lt;&gt;""),AND(LN15&gt;=LY$25,LN15&lt;&gt;""),AND(LQ15&gt;=LY$25,LQ15&lt;&gt;""),AND(LU15&gt;=LY$25,LU15&lt;&gt;""),AND(LX15&gt;=LY$25,LX15&lt;&gt;""),AND(MV15&gt;=NG$25,MV15&lt;&gt;""),AND(MY15&gt;=NG$25,MY15&lt;&gt;""),AND(NC15&gt;=NG$25,NC15&lt;&gt;""),AND(NF15&gt;=NG$25,NF15&lt;&gt;""),AND(OD15&gt;=OO$25,OD15&lt;&gt;""),AND(OG15&gt;=OO$25,OG15&lt;&gt;""),AND(OK15&gt;=OO$25,OK15&lt;&gt;""),AND(ON15&gt;=OO$25,ON15&lt;&gt;""),AND(PL15&gt;=PW$25,PL15&lt;&gt;""),AND(PO15&gt;=PW$25,PO15&lt;&gt;""),AND(PS15&gt;=PW$25,PS15&lt;&gt;""),AND(PV15&gt;=PW$25,PV15&lt;&gt;""),AND(QT15&gt;=RE$25,QT15&lt;&gt;""),AND(QW15&gt;=RE$25,QW15&lt;&gt;""),AND(RA15&gt;=RE$25,RA15&lt;&gt;""),AND(RD15&gt;=RE$25,RD15&lt;&gt;""),AND(SB15&gt;=SM$25,SB15&lt;&gt;""),AND(SE15&gt;=SM$25,SE15&lt;&gt;""),AND(SI15&gt;=SM$25,SI15&lt;&gt;""),AND(SL15&gt;=SM$25,SL15&lt;&gt;""),AND(TJ15&gt;=TU$25,TJ15&lt;&gt;""),AND(TM15&gt;=TU$25,TM15&lt;&gt;""),AND(TQ15&gt;=TU$25,TQ15&lt;&gt;""),AND(TT15&gt;=TU$25,TT15&lt;&gt;""),AND(UR15&gt;=VC$25,UR15&lt;&gt;""),AND(UU15&gt;=VC$25,UU15&lt;&gt;""),AND(UY15&gt;=VC$25,UY15&lt;&gt;""),AND(VB15&gt;=VC$25,VB15&lt;&gt;""),AND(VZ15&gt;=WK$25,VZ15&lt;&gt;""),AND(WC15&gt;=WK$25,WC15&lt;&gt;""),AND(WG15&gt;=WK$25,WG15&lt;&gt;""),AND(WJ15&gt;=WK$25,WJ15&lt;&gt;"")),"P","")</f>
        <v/>
      </c>
      <c r="H15" s="36" t="str">
        <f>IF(AND(G15="P",F15=""),"No DD",IF(OR(AND(AG15&gt;=AQ$24,AG15&lt;&gt;"",AI15&gt;=AQ$28,AI15&lt;&gt;"",AF15=""),AND(AJ15&gt;=AQ$24,AJ15&lt;&gt;"",AL15&gt;=AQ$28,AL15&lt;&gt;"",AF15=""),AND(AN15&gt;=AQ$24,AN15&lt;&gt;"",AP15&gt;=AQ$28,AP15&lt;&gt;"",AF15=""),AND(BH15&gt;=BR$24,BH15&lt;&gt;"",BJ15&gt;=BR$28,BJ15&lt;&gt;"",BG15=""),AND(BK15&gt;=BR$24,BK15&lt;&gt;"",BM15&gt;=BR$28,BM15&lt;&gt;"",BG15=""),AND(BO15&gt;=BR$24,BO15&lt;&gt;"",BQ15&gt;=BR$28,BQ15&lt;&gt;"",BG15=""),AND(CI15&gt;=CS$24,CI15&lt;&gt;"",CK15&gt;=CS$28,CK15&lt;&gt;"",CH15=""),AND(CL15&gt;=CS$24,CL15&lt;&gt;"",CN15&gt;=CS$28,CN15&lt;&gt;"",CH15=""),AND(CP15&gt;=CS$24,CP15&lt;&gt;"",CR15&gt;=CS$28,CR15&lt;&gt;"",CH15=""),AND(DP15&gt;=EC$24,DP15&lt;&gt;"",DR15&gt;=EC$28,DR15&lt;&gt;""),AND(DS15&gt;=EC$24,DS15&lt;&gt;"",DU15&gt;=EC$28,DU15&lt;&gt;""),AND(DW15&gt;=EC$24,DW15&lt;&gt;"",DY15&gt;=EC$28,DY15&lt;&gt;""),AND(DZ15&gt;=EC$24,DZ15&lt;&gt;"",EB15&gt;=EC$28,EB15&lt;&gt;""),AND(EX15&gt;=FK$24,EX15&lt;&gt;"",EZ15&gt;=FK$28,EZ15&lt;&gt;""),AND(FA15&gt;=FK$24,FA15&lt;&gt;"",FC15&gt;=FK$28,FC15&lt;&gt;""),AND(FE15&gt;=FK$24,FE15&lt;&gt;"",FG15&gt;=FK$28,FG15&lt;&gt;""),AND(FH15&gt;=FK$24,FH15&lt;&gt;"",FJ15&gt;=FK$28,FJ15&lt;&gt;""),AND(GF15&gt;=GS$24,GF15&lt;&gt;"",GH15&gt;=GS$28,GH15&lt;&gt;""),AND(GI15&gt;=GS$24,GI15&lt;&gt;"",GK15&gt;=GS$28,GK15&lt;&gt;""),AND(GM15&gt;=GS$24,GM15&lt;&gt;"",GO15&gt;=GS$28,GO15&lt;&gt;""),AND(GP15&gt;=GS$24,GP15&lt;&gt;"",GR15&gt;=GS$28,GR15&lt;&gt;""),AND(HN15&gt;=IA$24,HN15&lt;&gt;"",HP15&gt;=IA$28,HP15&lt;&gt;""),AND(HQ15&gt;=IA$24,HQ15&lt;&gt;"",HS15&gt;=IA$28,HS15&lt;&gt;""),AND(HU15&gt;=IA$24,HU15&lt;&gt;"",HW15&gt;=IA$28,HW15&lt;&gt;""),AND(HX15&gt;=IA$24,HX15&lt;&gt;"",HZ15&gt;=IA$28,HZ15&lt;&gt;""),AND(IV15&gt;=JI$24,IV15&lt;&gt;"",IX15&gt;=JI$28,IX15&lt;&gt;""),AND(IY15&gt;=JI$24,IY15&lt;&gt;"",JA15&gt;=JI$28,JA15&lt;&gt;""),AND(JC15&gt;=JI$24,JC15&lt;&gt;"",JE15&gt;=JI$28,JE15&lt;&gt;""),AND(JF15&gt;=JI$24,JF15&lt;&gt;"",JH15&gt;=JI$28,JH15&lt;&gt;""),AND(KD15&gt;=KQ$24,KD15&lt;&gt;"",KF15&gt;=KQ$28,KF15&lt;&gt;""),AND(KG15&gt;=KQ$24,KG15&lt;&gt;"",KI15&gt;=KQ$28,KI15&lt;&gt;""),AND(KK15&gt;=KQ$24,KK15&lt;&gt;"",KM15&gt;=KQ$28,KM15&lt;&gt;""),AND(KN15&gt;=KQ$24,KN15&lt;&gt;"",KP15&gt;=KQ$28,KP15&lt;&gt;""),AND(LL15&gt;=LY$24,LL15&lt;&gt;"",LN15&gt;=LY$28,LN15&lt;&gt;""),AND(LO15&gt;=LY$24,LO15&lt;&gt;"",LQ15&gt;=LY$28,LQ15&lt;&gt;""),AND(LS15&gt;=LY$24,LS15&lt;&gt;"",LU15&gt;=LY$28,LU15&lt;&gt;""),AND(LV15&gt;=LY$24,LV15&lt;&gt;"",LX15&gt;=LY$28,LX15&lt;&gt;""),AND(MT15&gt;=NG$24,MT15&lt;&gt;"",MV15&gt;=NG$28,MV15&lt;&gt;""),AND(MW15&gt;=NG$24,MW15&lt;&gt;"",MY15&gt;=NG$28,MY15&lt;&gt;""),AND(NA15&gt;=NG$24,NA15&lt;&gt;"",NC15&gt;=NG$28,NC15&lt;&gt;""),AND(ND15&gt;=NG$24,ND15&lt;&gt;"",NF15&gt;=NG$28,NF15&lt;&gt;""),AND(OB15&gt;=OO$24,OB15&lt;&gt;"",OD15&gt;=OO$28,OD15&lt;&gt;""),AND(OE15&gt;=OO$24,OE15&lt;&gt;"",OG15&gt;=OO$28,OG15&lt;&gt;""),AND(OI15&gt;=OO$24,OI15&lt;&gt;"",OK15&gt;=OO$28,OK15&lt;&gt;""),AND(OL15&gt;=OO$24,OL15&lt;&gt;"",ON15&gt;=OO$28,ON15&lt;&gt;""),AND(PJ15&gt;=PW$24,PJ15&lt;&gt;"",PL15&gt;=PW$28,PL15&lt;&gt;""),AND(PM15&gt;=PW$24,PM15&lt;&gt;"",PO15&gt;=PW$28,PO15&lt;&gt;""),AND(PQ15&gt;=PW$24,PQ15&lt;&gt;"",PS15&gt;=PW$28,PS15&lt;&gt;""),AND(PT15&gt;=PW$24,PT15&lt;&gt;"",PV15&gt;=PW$28,PV15&lt;&gt;""),AND(QR15&gt;=RE$24,QR15&lt;&gt;"",QT15&gt;=RE$28,QT15&lt;&gt;""),AND(QU15&gt;=RE$24,QU15&lt;&gt;"",QW15&gt;=RE$28,QW15&lt;&gt;""),AND(QY15&gt;=RE$24,QY15&lt;&gt;"",RA15&gt;=RE$28,RA15&lt;&gt;""),AND(RB15&gt;=RE$24,RB15&lt;&gt;"",RD15&gt;=RE$28,RD15&lt;&gt;""),AND(RZ15&gt;=SM$24,RZ15&lt;&gt;"",SB15&gt;=SM$28,SB15&lt;&gt;""),AND(SC15&gt;=SM$24,SC15&lt;&gt;"",SE15&gt;=SM$28,SE15&lt;&gt;""),AND(SG15&gt;=SM$24,SG15&lt;&gt;"",SI15&gt;=SM$28,SI15&lt;&gt;""),AND(SJ15&gt;=SM$24,SJ15&lt;&gt;"",SL15&gt;=SM$28,SL15&lt;&gt;""),AND(TH15&gt;=TU$24,TH15&lt;&gt;"",TJ15&gt;=TU$28,TJ15&lt;&gt;""),AND(TK15&gt;=TU$24,TK15&lt;&gt;"",TM15&gt;=TU$28,TM15&lt;&gt;""),AND(TO15&gt;=TU$24,TO15&lt;&gt;"",TQ15&gt;=TU$28,TQ15&lt;&gt;""),AND(TR15&gt;=TU$24,TR15&lt;&gt;"",TT15&gt;=TU$28,TT15&lt;&gt;""),AND(UP15&gt;=VC$24,UP15&lt;&gt;"",UR15&gt;=VC$28,UR15&lt;&gt;""),AND(US15&gt;=VC$24,US15&lt;&gt;"",UU15&gt;=VC$28,UU15&lt;&gt;""),AND(UW15&gt;=VC$24,UW15&lt;&gt;"",UY15&gt;=VC$28,UY15&lt;&gt;""),AND(UZ15&gt;=VC$24,UZ15&lt;&gt;"",VB15&gt;=VC$28,VB15&lt;&gt;""),AND(VX15&gt;=WK$24,VX15&lt;&gt;"",VZ15&gt;=WK$28,VZ15&lt;&gt;""),AND(WA15&gt;=WK$24,WA15&lt;&gt;"",WC15&gt;=WK$28,WC15&lt;&gt;""),AND(WE15&gt;=WK$24,WE15&lt;&gt;"",WG15&gt;=WK$28,WG15&lt;&gt;""),AND(WH15&gt;=WK$24,WH15&lt;&gt;"",WJ15&gt;=WK$28,WJ15&lt;&gt;"")),"Merit",IF(OR(AND(AG15&gt;=AQ$23,AG15&lt;&gt;"",AI15&gt;=AQ$27,AI15&lt;&gt;"",AF15=""),AND(AJ15&gt;=AQ$23,AJ15&lt;&gt;"",AL15&gt;=AQ$27,AL15&lt;&gt;"",AF15=""),AND(AN15&gt;=AQ$23,AN15&lt;&gt;"",AP15&gt;=AQ$27,AP15&lt;&gt;"",AF15=""),AND(BH15&gt;=BR$23,BH15&lt;&gt;"",BJ15&gt;=BR$27,BJ15&lt;&gt;"",BG15=""),AND(BK15&gt;=BR$23,BK15&lt;&gt;"",BM15&gt;=BR$27,BM15&lt;&gt;"",BG15=""),AND(BO15&gt;=BR$23,BO15&lt;&gt;"",BQ15&gt;=BR$27,BQ15&lt;&gt;"",BG15=""),AND(CI15&gt;=CS$23,CI15&lt;&gt;"",CK15&gt;=CS$27,CK15&lt;&gt;"",CH15=""),AND(CL15&gt;=CS$23,CL15&lt;&gt;"",CN15&gt;=CS$27,CN15&lt;&gt;"",CH15=""),AND(CP15&gt;=CS$23,CP15&lt;&gt;"",CR15&gt;=CS$27,CR15&lt;&gt;"",CH15=""),AND(DP15&gt;=EC$23,DP15&lt;&gt;"",DR15&gt;=EC$27,DR15&lt;&gt;""),AND(DS15&gt;=EC$23,DS15&lt;&gt;"",DU15&gt;=EC$27,DU15&lt;&gt;""),AND(DW15&gt;=EC$23,DW15&lt;&gt;"",DY15&gt;=EC$27,DY15&lt;&gt;""),AND(DZ15&gt;=EC$23,DZ15&lt;&gt;"",EB15&gt;=EC$27,EB15&lt;&gt;""),AND(EX15&gt;=FK$23,EX15&lt;&gt;"",EZ15&gt;=FK$27,EZ15&lt;&gt;""),AND(FA15&gt;=FK$23,FA15&lt;&gt;"",FC15&gt;=FK$27,FC15&lt;&gt;""),AND(FE15&gt;=FK$23,FE15&lt;&gt;"",FG15&gt;=FK$27,FG15&lt;&gt;""),AND(FH15&gt;=FK$23,FH15&lt;&gt;"",FJ15&gt;=FK$27,FJ15&lt;&gt;""),AND(GF15&gt;=GS$23,GF15&lt;&gt;"",GH15&gt;=GS$27,GH15&lt;&gt;""),AND(GI15&gt;=GS$23,GI15&lt;&gt;"",GK15&gt;=GS$27,GK15&lt;&gt;""),AND(GM15&gt;=GS$23,GM15&lt;&gt;"",GO15&gt;=GS$27,GO15&lt;&gt;""),AND(GP15&gt;=GS$23,GP15&lt;&gt;"",GR15&gt;=GS$27,GR15&lt;&gt;""),AND(HN15&gt;=IA$23,HN15&lt;&gt;"",HP15&gt;=IA$27,HP15&lt;&gt;""),AND(HQ15&gt;=IA$23,HQ15&lt;&gt;"",HS15&gt;=IA$27,HS15&lt;&gt;""),AND(HU15&gt;=IA$23,HU15&lt;&gt;"",HW15&gt;=IA$27,HW15&lt;&gt;""),AND(HX15&gt;=IA$23,HX15&lt;&gt;"",HZ15&gt;=IA$27,HZ15&lt;&gt;""),AND(IV15&gt;=JI$23,IV15&lt;&gt;"",IX15&gt;=JI$27,IX15&lt;&gt;""),AND(IY15&gt;=JI$23,IY15&lt;&gt;"",JA15&gt;=JI$27,JA15&lt;&gt;""),AND(JC15&gt;=JI$23,JC15&lt;&gt;"",JE15&gt;=JI$27,JE15&lt;&gt;""),AND(JF15&gt;=JI$23,JF15&lt;&gt;"",JH15&gt;=JI$27,JH15&lt;&gt;""),AND(KD15&gt;=KQ$23,KD15&lt;&gt;"",KF15&gt;=KQ$27,KF15&lt;&gt;""),AND(KG15&gt;=KQ$23,KG15&lt;&gt;"",KI15&gt;=KQ$27,KI15&lt;&gt;""),AND(KK15&gt;=KQ$23,KK15&lt;&gt;"",KM15&gt;=KQ$27,KM15&lt;&gt;""),AND(KN15&gt;=KQ$23,KN15&lt;&gt;"",KP15&gt;=KQ$27,KP15&lt;&gt;""),AND(LL15&gt;=LY$23,LL15&lt;&gt;"",LN15&gt;=LY$27,LN15&lt;&gt;""),AND(LO15&gt;=LY$23,LO15&lt;&gt;"",LQ15&gt;=LY$27,LQ15&lt;&gt;""),AND(LS15&gt;=LY$23,LS15&lt;&gt;"",LU15&gt;=LY$27,LU15&lt;&gt;""),AND(LV15&gt;=LY$23,LV15&lt;&gt;"",LX15&gt;=LY$27,LX15&lt;&gt;""),AND(MT15&gt;=NG$23,MT15&lt;&gt;"",MV15&gt;=NG$27,MV15&lt;&gt;""),AND(MW15&gt;=NG$23,MW15&lt;&gt;"",MY15&gt;=NG$27,MY15&lt;&gt;""),AND(NA15&gt;=NG$23,NA15&lt;&gt;"",NC15&gt;=NG$27,NC15&lt;&gt;""),AND(ND15&gt;=NG$23,ND15&lt;&gt;"",NF15&gt;=NG$27,NF15&lt;&gt;""),AND(OB15&gt;=OO$23,OB15&lt;&gt;"",OD15&gt;=OO$27,OD15&lt;&gt;""),AND(OE15&gt;=OO$23,OE15&lt;&gt;"",OG15&gt;=OO$27,OG15&lt;&gt;""),AND(OI15&gt;=OO$23,OI15&lt;&gt;"",OK15&gt;=OO$27,OK15&lt;&gt;""),AND(OL15&gt;=OO$23,OL15&lt;&gt;"",ON15&gt;=OO$27,ON15&lt;&gt;""),AND(PJ15&gt;=PW$23,PJ15&lt;&gt;"",PL15&gt;=PW$27,PL15&lt;&gt;""),AND(PM15&gt;=PW$23,PM15&lt;&gt;"",PO15&gt;=PW$27,PO15&lt;&gt;""),AND(PQ15&gt;=PW$23,PQ15&lt;&gt;"",PS15&gt;=PW$27,PS15&lt;&gt;""),AND(PT15&gt;=PW$23,PT15&lt;&gt;"",PV15&gt;=PW$27,PV15&lt;&gt;""),AND(QR15&gt;=RE$23,QR15&lt;&gt;"",QT15&gt;=RE$27,QT15&lt;&gt;""),AND(QU15&gt;=RE$23,QU15&lt;&gt;"",QW15&gt;=RE$27,QW15&lt;&gt;""),AND(QY15&gt;=RE$23,QY15&lt;&gt;"",RA15&gt;=RE$27,RA15&lt;&gt;""),AND(RB15&gt;=RE$23,RB15&lt;&gt;"",RD15&gt;=RE$27,RD15&lt;&gt;""),AND(RZ15&gt;=SM$23,RZ15&lt;&gt;"",SB15&gt;=SM$27,SB15&lt;&gt;""),AND(SC15&gt;=SM$23,SC15&lt;&gt;"",SE15&gt;=SM$27,SE15&lt;&gt;""),AND(SG15&gt;=SM$23,SG15&lt;&gt;"",SI15&gt;=SM$27,SI15&lt;&gt;""),AND(SJ15&gt;=SM$23,SJ15&lt;&gt;"",SL15&gt;=SM$27,SL15&lt;&gt;""),AND(TH15&gt;=TU$23,TH15&lt;&gt;"",TJ15&gt;=TU$27,TJ15&lt;&gt;""),AND(TK15&gt;=TU$23,TK15&lt;&gt;"",TM15&gt;=TU$27,TM15&lt;&gt;""),AND(TO15&gt;=TU$23,TO15&lt;&gt;"",TQ15&gt;=TU$27,TQ15&lt;&gt;""),AND(TR15&gt;=TU$23,TR15&lt;&gt;"",TT15&gt;=TU$27,TT15&lt;&gt;""),AND(UP15&gt;=VC$23,UP15&lt;&gt;"",UR15&gt;=VC$27,UR15&lt;&gt;""),AND(US15&gt;=VC$23,US15&lt;&gt;"",UU15&gt;=VC$27,UU15&lt;&gt;""),AND(UW15&gt;=VC$23,UW15&lt;&gt;"",UY15&gt;=VC$27,UY15&lt;&gt;""),AND(UZ15&gt;=VC$23,UZ15&lt;&gt;"",VB15&gt;=VC$27,VB15&lt;&gt;""),AND(VX15&gt;=WK$23,VX15&lt;&gt;"",VZ15&gt;=WK$27,VZ15&lt;&gt;""),AND(WA15&gt;=WK$23,WA15&lt;&gt;"",WC15&gt;=WK$27,WC15&lt;&gt;""),AND(WE15&gt;=WK$23,WE15&lt;&gt;"",WG15&gt;=WK$27,WG15&lt;&gt;""),AND(WH15&gt;=WK$23,WH15&lt;&gt;"",WJ15&gt;=WK$27,WJ15&lt;&gt;"")),"Excellence",IF(I15="P","Worlds Team",IF(F15="P","National Team","")))))</f>
        <v/>
      </c>
      <c r="I15" s="3" t="str">
        <f>IF(OR(AND(AG15&gt;=AQ$22,AG15&lt;&gt;"",AI15&gt;=AQ$26,AI15&lt;&gt;"",AF15=""),AND(AJ15&gt;=AQ$22,AJ15&lt;&gt;"",AL15&gt;=AQ$26,AL15&lt;&gt;"",AF15=""),AND(AN15&gt;=AQ$22,AN15&lt;&gt;"",AP15&gt;=AQ$26,AP15&lt;&gt;"",AF15=""),AND(BH15&gt;=BR$22,BH15&lt;&gt;"",BJ15&gt;=BR$26,BJ15&lt;&gt;"",BG15=""),AND(BK15&gt;=BR$22,BK15&lt;&gt;"",BM15&gt;=BR$26,BM15&lt;&gt;"",BG15=""),AND(BO15&gt;=BR$22,BO15&lt;&gt;"",BQ15&gt;=BR$26,BQ15&lt;&gt;"",BG15=""),AND(CI15&gt;=CS$22,CI15&lt;&gt;"",CK15&gt;=CS$26,CK15&lt;&gt;"",CH15=""),AND(CL15&gt;=CS$22,CL15&lt;&gt;"",CN15&gt;=CS$26,CN15&lt;&gt;"",CH15=""),AND(CP15&gt;=CS$22,CP15&lt;&gt;"",CR15&gt;=CS$26,CR15&lt;&gt;"",CH15=""),AND(DP15&gt;=EC$22,DP15&lt;&gt;"",DR15&gt;=EC$26,DR15&lt;&gt;""),AND(DS15&gt;=EC$22,DS15&lt;&gt;"",DU15&gt;=EC$26,DU15&lt;&gt;""),AND(DW15&gt;=EC$22,DW15&lt;&gt;"",DY15&gt;=EC$26,DY15&lt;&gt;""),AND(DZ15&gt;=EC$22,DZ15&lt;&gt;"",EB15&gt;=EC$26,EB15&lt;&gt;""),AND(EX15&gt;=FK$22,EX15&lt;&gt;"",EZ15&gt;=FK$26,EZ15&lt;&gt;""),AND(FA15&gt;=FK$22,FA15&lt;&gt;"",FC15&gt;=FK$26,FC15&lt;&gt;""),AND(FE15&gt;=FK$22,FE15&lt;&gt;"",FG15&gt;=FK$26,FG15&lt;&gt;""),AND(FH15&gt;=FK$22,FH15&lt;&gt;"",FJ15&gt;=FK$26,FJ15&lt;&gt;""),AND(GF15&gt;=GS$22,GF15&lt;&gt;"",GH15&gt;=GS$26,GH15&lt;&gt;""),AND(GI15&gt;=GS$22,GI15&lt;&gt;"",GK15&gt;=GS$26,GK15&lt;&gt;""),AND(GM15&gt;=GS$22,GM15&lt;&gt;"",GO15&gt;=GS$26,GO15&lt;&gt;""),AND(GP15&gt;=GS$22,GP15&lt;&gt;"",GR15&gt;=GS$26,GR15&lt;&gt;""),AND(HN15&gt;=IA$22,HN15&lt;&gt;"",HP15&gt;=IA$26,HP15&lt;&gt;""),AND(HQ15&gt;=IA$22,HQ15&lt;&gt;"",HS15&gt;=IA$26,HS15&lt;&gt;""),AND(HU15&gt;=IA$22,HU15&lt;&gt;"",HW15&gt;=IA$26,HW15&lt;&gt;""),AND(HX15&gt;=IA$22,HX15&lt;&gt;"",HZ15&gt;=IA$26,HZ15&lt;&gt;""),AND(IV15&gt;=JI$22,IV15&lt;&gt;"",IX15&gt;=JI$26,IX15&lt;&gt;""),AND(IY15&gt;=JI$22,IY15&lt;&gt;"",JA15&gt;=JI$26,JA15&lt;&gt;""),AND(JC15&gt;=JI$22,JC15&lt;&gt;"",JE15&gt;=JI$26,JE15&lt;&gt;""),AND(JF15&gt;=JI$22,JF15&lt;&gt;"",JH15&gt;=JI$26,JH15&lt;&gt;""),AND(KD15&gt;=KQ$22,KD15&lt;&gt;"",KF15&gt;=KQ$26,KF15&lt;&gt;""),AND(KG15&gt;=KQ$22,KG15&lt;&gt;"",KI15&gt;=KQ$26,KI15&lt;&gt;""),AND(KK15&gt;=KQ$22,KK15&lt;&gt;"",KM15&gt;=KQ$26,KM15&lt;&gt;""),AND(KN15&gt;=KQ$22,KN15&lt;&gt;"",KP15&gt;=KQ$26,KP15&lt;&gt;""),AND(LL15&gt;=LY$22,LL15&lt;&gt;"",LN15&gt;=LY$26,LN15&lt;&gt;""),AND(LO15&gt;=LY$22,LO15&lt;&gt;"",LQ15&gt;=LY$26,LQ15&lt;&gt;""),AND(LS15&gt;=LY$22,LS15&lt;&gt;"",LU15&gt;=LY$26,LU15&lt;&gt;""),AND(LV15&gt;=LY$22,LV15&lt;&gt;"",LX15&gt;=LY$26,LX15&lt;&gt;""),AND(MT15&gt;=NG$22,MT15&lt;&gt;"",MV15&gt;=NG$26,MV15&lt;&gt;""),AND(MW15&gt;=NG$22,MW15&lt;&gt;"",MY15&gt;=NG$26,MY15&lt;&gt;""),AND(NA15&gt;=NG$22,NA15&lt;&gt;"",NC15&gt;=NG$26,NC15&lt;&gt;""),AND(ND15&gt;=NG$22,ND15&lt;&gt;"",NF15&gt;=NG$26,NF15&lt;&gt;""),AND(OB15&gt;=OO$22,OB15&lt;&gt;"",OD15&gt;=OO$26,OD15&lt;&gt;""),AND(OE15&gt;=OO$22,OE15&lt;&gt;"",OG15&gt;=OO$26,OG15&lt;&gt;""),AND(OI15&gt;=OO$22,OI15&lt;&gt;"",OK15&gt;=OO$26,OK15&lt;&gt;""),AND(OL15&gt;=OO$22,OL15&lt;&gt;"",ON15&gt;=OO$26,ON15&lt;&gt;""),AND(PJ15&gt;=PW$22,PJ15&lt;&gt;"",PL15&gt;=PW$26,PL15&lt;&gt;""),AND(PM15&gt;=PW$22,PM15&lt;&gt;"",PO15&gt;=PW$26,PO15&lt;&gt;""),AND(PQ15&gt;=PW$22,PQ15&lt;&gt;"",PS15&gt;=PW$26,PS15&lt;&gt;""),AND(PT15&gt;=PW$22,PT15&lt;&gt;"",PV15&gt;=PW$26,PV15&lt;&gt;""),AND(QR15&gt;=RE$22,QR15&lt;&gt;"",QT15&gt;=RE$26,QT15&lt;&gt;""),AND(QU15&gt;=RE$22,QU15&lt;&gt;"",QW15&gt;=RE$26,QW15&lt;&gt;""),AND(QY15&gt;=RE$22,QY15&lt;&gt;"",RA15&gt;=RE$26,RA15&lt;&gt;""),AND(RB15&gt;=RE$22,RB15&lt;&gt;"",RD15&gt;=RE$26,RD15&lt;&gt;""),AND(RZ15&gt;=SM$22,RZ15&lt;&gt;"",SB15&gt;=SM$26,SB15&lt;&gt;""),AND(SC15&gt;=SM$22,SC15&lt;&gt;"",SE15&gt;=SM$26,SE15&lt;&gt;""),AND(SG15&gt;=SM$22,SG15&lt;&gt;"",SI15&gt;=SM$26,SI15&lt;&gt;""),AND(SJ15&gt;=SM$22,SJ15&lt;&gt;"",SL15&gt;=SM$26,SL15&lt;&gt;""),AND(TH15&gt;=TU$22,TH15&lt;&gt;"",TJ15&gt;=TU$26,TJ15&lt;&gt;""),AND(TK15&gt;=TU$22,TK15&lt;&gt;"",TM15&gt;=TU$26,TM15&lt;&gt;""),AND(TO15&gt;=TU$22,TO15&lt;&gt;"",TQ15&gt;=TU$26,TQ15&lt;&gt;""),AND(TR15&gt;=TU$22,TR15&lt;&gt;"",TT15&gt;=TU$26,TT15&lt;&gt;""),AND(UP15&gt;=VC$22,UP15&lt;&gt;"",UR15&gt;=VC$26,UR15&lt;&gt;""),AND(US15&gt;=VC$22,US15&lt;&gt;"",UU15&gt;=VC$26,UU15&lt;&gt;""),AND(UW15&gt;=VC$22,UW15&lt;&gt;"",UY15&gt;=VC$26,UY15&lt;&gt;""),AND(UZ15&gt;=VC$22,UZ15&lt;&gt;"",VB15&gt;=VC$26,VB15&lt;&gt;""),AND(VX15&gt;=WK$22,VX15&lt;&gt;"",VZ15&gt;=WK$26,VZ15&lt;&gt;""),AND(WA15&gt;=WK$22,WA15&lt;&gt;"",WC15&gt;=WK$26,WC15&lt;&gt;""),AND(WE15&gt;=WK$22,WE15&lt;&gt;"",WG15&gt;=WK$26,WG15&lt;&gt;""),AND(WH15&gt;=WK$22,WH15&lt;&gt;"",WJ15&gt;=WK$26,WJ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31.119999999999997</v>
      </c>
      <c r="O15" s="11" t="str">
        <f>IF(N15="","",IF(N15=CT15,"("&amp;CT$2&amp;")",IF(N15=CU15,"("&amp;CU$2&amp;")")))</f>
        <v>(Prelim)</v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>2024 World Cup SUI (Jun 29)</v>
      </c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7"/>
      <c r="AG15" s="38" t="str">
        <f>IF(S15&gt;0,S15,"")</f>
        <v/>
      </c>
      <c r="AH15" s="38" t="str">
        <f>IF(T15&gt;0,T15,"")</f>
        <v/>
      </c>
      <c r="AI15" s="40" t="str">
        <f>IF(SUM(Q15:T15)-U15&gt;0,SUM(Q15:T15)-U15,"")</f>
        <v/>
      </c>
      <c r="AJ15" s="40" t="str">
        <f>IF(X15&gt;0,X15,"")</f>
        <v/>
      </c>
      <c r="AK15" s="40" t="str">
        <f>IF(Y15&gt;0,Y15,"")</f>
        <v/>
      </c>
      <c r="AL15" s="40" t="str">
        <f>IF(SUM(V15:Y15)-Z15&gt;0,SUM(V15:Y15)-Z15,"")</f>
        <v/>
      </c>
      <c r="AM15" s="40" t="str">
        <f>IF(AI15="","",MAX(AI15,AL15))</f>
        <v/>
      </c>
      <c r="AN15" s="40" t="str">
        <f>IF(AC15&gt;0,AC15,"")</f>
        <v/>
      </c>
      <c r="AO15" s="40" t="str">
        <f>IF(AD15&gt;0,AD15,"")</f>
        <v/>
      </c>
      <c r="AP15" s="40" t="str">
        <f>IF(SUM(AA15:AD15)-AE15&gt;0,SUM(AA15:AD15)-AE15,"")</f>
        <v/>
      </c>
      <c r="AQ15" s="40" t="str">
        <f>IF(SUM(AM15,AP15)&gt;0,SUM(AM15,AP15),"")</f>
        <v/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>IF(AT15&gt;0,AT15,"")</f>
        <v/>
      </c>
      <c r="BI15" s="39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>IF(BU15&gt;0,BU15,"")</f>
        <v/>
      </c>
      <c r="CJ15" s="38" t="str">
        <f>IF(BV15&gt;0,BV15,"")</f>
        <v/>
      </c>
      <c r="CK15" s="40" t="str">
        <f>IF(SUM(BS15:BV15)-BW15&gt;0,SUM(BS15:BV15)-BW15,"")</f>
        <v/>
      </c>
      <c r="CL15" s="40" t="str">
        <f>IF(BZ15&gt;0,BZ15,"")</f>
        <v/>
      </c>
      <c r="CM15" s="40" t="str">
        <f>IF(CA15&gt;0,CA15,"")</f>
        <v/>
      </c>
      <c r="CN15" s="40" t="str">
        <f>IF(SUM(BX15:CA15)-CB15&gt;0,SUM(BX15:CA15)-CB15,"")</f>
        <v/>
      </c>
      <c r="CO15" s="40" t="str">
        <f>IF(CK15="","",MAX(CK15,CN15))</f>
        <v/>
      </c>
      <c r="CP15" s="40" t="str">
        <f>IF(CE15&gt;0,CE15,"")</f>
        <v/>
      </c>
      <c r="CQ15" s="40" t="str">
        <f>IF(CF15&gt;0,CF15,"")</f>
        <v/>
      </c>
      <c r="CR15" s="40" t="str">
        <f>IF(SUM(CC15:CF15)-CG15&gt;0,SUM(CC15:CF15)-CG15,"")</f>
        <v/>
      </c>
      <c r="CS15" s="40" t="str">
        <f>IF(SUM(CO15,CR15)&gt;0,SUM(CO15,CR15),"")</f>
        <v/>
      </c>
      <c r="CT15" s="51">
        <f>IF(MAX(DV15,FD15,GL15,HT15,JB15,KJ15,LR15,MZ15,OH15,PP15,QX15,SF15,TN15,UV15,WD15)-IF(L15="",0,L15)&gt;0.001,MAX(DV15,FD15,GL15,HT15,JB15,KJ15,LR15,MZ15,OH15,PP15,QX15,SF15,TN15,UV15,WD15)-IF(L15="",0,L15),"")</f>
        <v>31.119999999999997</v>
      </c>
      <c r="CU15" s="51" t="str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>IF(CX15&gt;0,CX15,"")</f>
        <v/>
      </c>
      <c r="DQ15" s="40" t="str">
        <f>IF(CY15&gt;0,CY15,"")</f>
        <v/>
      </c>
      <c r="DR15" s="40" t="str">
        <f>IF(SUM(CV15:CY15)-CZ15&gt;0,SUM(CV15:CY15)-CZ15,"")</f>
        <v/>
      </c>
      <c r="DS15" s="40" t="str">
        <f>IF(DC15&gt;0,DC15,"")</f>
        <v/>
      </c>
      <c r="DT15" s="40" t="str">
        <f>IF(DD15&gt;0,DD15,"")</f>
        <v/>
      </c>
      <c r="DU15" s="40" t="str">
        <f>IF(SUM(DA15:DD15)-DE15&gt;0,SUM(DA15:DD15)-DE15,"")</f>
        <v/>
      </c>
      <c r="DV15" s="40" t="str">
        <f>IF(MAX(DR15,DU15)&gt;0,MAX(DR15,DU15),"")</f>
        <v/>
      </c>
      <c r="DW15" s="40" t="str">
        <f>IF(DH15&gt;0,DH15,"")</f>
        <v/>
      </c>
      <c r="DX15" s="40" t="str">
        <f>IF(DI15&gt;0,DI15,"")</f>
        <v/>
      </c>
      <c r="DY15" s="40" t="str">
        <f>IF(SUM(DF15:DI15)-DJ15&gt;0,SUM(DF15:DI15)-DJ15,"")</f>
        <v/>
      </c>
      <c r="DZ15" s="40" t="str">
        <f>IF(DM15&gt;0,DM15,"")</f>
        <v/>
      </c>
      <c r="EA15" s="40" t="str">
        <f>IF(DN15&gt;0,DN15,"")</f>
        <v/>
      </c>
      <c r="EB15" s="40" t="str">
        <f>IF(SUM(DK15:DN15)-DO15&gt;0,SUM(DK15:DN15)-DO15,"")</f>
        <v/>
      </c>
      <c r="EC15" s="40" t="str">
        <f>IF(SUM(DV15,EB15)&gt;0,SUM(DV15,EB15),"")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>
        <v>0</v>
      </c>
      <c r="FM15" s="17">
        <v>0</v>
      </c>
      <c r="FN15" s="17">
        <v>0</v>
      </c>
      <c r="FO15" s="17">
        <v>0</v>
      </c>
      <c r="FP15" s="17">
        <v>0</v>
      </c>
      <c r="FQ15" s="17">
        <v>5.0999999999999996</v>
      </c>
      <c r="FR15" s="17">
        <v>6.3</v>
      </c>
      <c r="FS15" s="17">
        <v>9.5</v>
      </c>
      <c r="FT15" s="17">
        <v>10.220000000000001</v>
      </c>
      <c r="FU15" s="17">
        <v>0</v>
      </c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 t="str">
        <f>IF(FN15&gt;0,FN15,"")</f>
        <v/>
      </c>
      <c r="GG15" s="40" t="str">
        <f>IF(FO15&gt;0,FO15,"")</f>
        <v/>
      </c>
      <c r="GH15" s="40" t="str">
        <f>IF(SUM(FL15:FO15)-FP15&gt;0,SUM(FL15:FO15)-FP15,"")</f>
        <v/>
      </c>
      <c r="GI15" s="40">
        <f>IF(FS15&gt;0,FS15,"")</f>
        <v>9.5</v>
      </c>
      <c r="GJ15" s="40">
        <f>IF(FT15&gt;0,FT15,"")</f>
        <v>10.220000000000001</v>
      </c>
      <c r="GK15" s="40">
        <f>IF(SUM(FQ15:FT15)-FU15&gt;0,SUM(FQ15:FT15)-FU15,"")</f>
        <v>31.119999999999997</v>
      </c>
      <c r="GL15" s="40">
        <f>IF(MAX(GH15,GK15)&gt;0,MAX(GH15,GK15),"")</f>
        <v>31.119999999999997</v>
      </c>
      <c r="GM15" s="40" t="str">
        <f>IF(FX15&gt;0,FX15,"")</f>
        <v/>
      </c>
      <c r="GN15" s="40" t="str">
        <f>IF(FY15&gt;0,FY15,"")</f>
        <v/>
      </c>
      <c r="GO15" s="40" t="str">
        <f>IF(SUM(FV15:FY15)-FZ15&gt;0,SUM(FV15:FY15)-FZ15,"")</f>
        <v/>
      </c>
      <c r="GP15" s="40" t="str">
        <f>IF(GC15&gt;0,GC15,"")</f>
        <v/>
      </c>
      <c r="GQ15" s="40" t="str">
        <f>IF(GD15&gt;0,GD15,"")</f>
        <v/>
      </c>
      <c r="GR15" s="40" t="str">
        <f>IF(SUM(GA15:GD15)-GE15&gt;0,SUM(GA15:GD15)-GE15,"")</f>
        <v/>
      </c>
      <c r="GS15" s="40">
        <f>IF(SUM(GL15,GR15)&gt;0,SUM(GL15,GR15),"")</f>
        <v>31.119999999999997</v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>IF(ID15&gt;0,ID15,"")</f>
        <v/>
      </c>
      <c r="IW15" s="40" t="str">
        <f>IF(IE15&gt;0,IE15,"")</f>
        <v/>
      </c>
      <c r="IX15" s="40" t="str">
        <f>IF(SUM(IB15:IE15)-IF15&gt;0,SUM(IB15:IE15)-IF15,"")</f>
        <v/>
      </c>
      <c r="IY15" s="40" t="str">
        <f>IF(II15&gt;0,II15,"")</f>
        <v/>
      </c>
      <c r="IZ15" s="40" t="str">
        <f>IF(IJ15&gt;0,IJ15,"")</f>
        <v/>
      </c>
      <c r="JA15" s="40" t="str">
        <f>IF(SUM(IG15:IJ15)-IK15&gt;0,SUM(IG15:IJ15)-IK15,"")</f>
        <v/>
      </c>
      <c r="JB15" s="40" t="str">
        <f>IF(MAX(IX15,JA15)&gt;0,MAX(IX15,JA15),"")</f>
        <v/>
      </c>
      <c r="JC15" s="40" t="str">
        <f>IF(IN15&gt;0,IN15,"")</f>
        <v/>
      </c>
      <c r="JD15" s="40" t="str">
        <f>IF(IO15&gt;0,IO15,"")</f>
        <v/>
      </c>
      <c r="JE15" s="40" t="str">
        <f>IF(SUM(IL15:IO15)-IP15&gt;0,SUM(IL15:IO15)-IP15,"")</f>
        <v/>
      </c>
      <c r="JF15" s="40" t="str">
        <f>IF(IS15&gt;0,IS15,"")</f>
        <v/>
      </c>
      <c r="JG15" s="40" t="str">
        <f>IF(IT15&gt;0,IT15,"")</f>
        <v/>
      </c>
      <c r="JH15" s="40" t="str">
        <f>IF(SUM(IQ15:IT15)-IU15&gt;0,SUM(IQ15:IT15)-IU15,"")</f>
        <v/>
      </c>
      <c r="JI15" s="40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>IF(KT15&gt;0,KT15,"")</f>
        <v/>
      </c>
      <c r="LM15" s="40" t="str">
        <f>IF(KU15&gt;0,KU15,"")</f>
        <v/>
      </c>
      <c r="LN15" s="40" t="str">
        <f>IF(SUM(KR15:KU15)-KV15&gt;0,SUM(KR15:KU15)-KV15,"")</f>
        <v/>
      </c>
      <c r="LO15" s="40" t="str">
        <f>IF(KY15&gt;0,KY15,"")</f>
        <v/>
      </c>
      <c r="LP15" s="40" t="str">
        <f>IF(KZ15&gt;0,KZ15,"")</f>
        <v/>
      </c>
      <c r="LQ15" s="40" t="str">
        <f>IF(SUM(KW15:KZ15)-LA15&gt;0,SUM(KW15:KZ15)-LA15,"")</f>
        <v/>
      </c>
      <c r="LR15" s="40" t="str">
        <f>IF(MAX(LN15,LQ15)&gt;0,MAX(LN15,LQ15),"")</f>
        <v/>
      </c>
      <c r="LS15" s="40" t="str">
        <f>IF(LD15&gt;0,LD15,"")</f>
        <v/>
      </c>
      <c r="LT15" s="40" t="str">
        <f>IF(LE15&gt;0,LE15,"")</f>
        <v/>
      </c>
      <c r="LU15" s="40" t="str">
        <f>IF(SUM(LB15:LE15)-LF15&gt;0,SUM(LB15:LE15)-LF15,"")</f>
        <v/>
      </c>
      <c r="LV15" s="40" t="str">
        <f>IF(LI15&gt;0,LI15,"")</f>
        <v/>
      </c>
      <c r="LW15" s="40" t="str">
        <f>IF(LJ15&gt;0,LJ15,"")</f>
        <v/>
      </c>
      <c r="LX15" s="40" t="str">
        <f>IF(SUM(LG15:LJ15)-LK15&gt;0,SUM(LG15:LJ15)-LK15,"")</f>
        <v/>
      </c>
      <c r="LY15" s="40" t="str">
        <f>IF(SUM(LR15,LX15)&gt;0,SUM(LR15,LX15),"")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>IF(NJ15&gt;0,NJ15,"")</f>
        <v/>
      </c>
      <c r="OC15" s="40" t="str">
        <f>IF(NK15&gt;0,NK15,"")</f>
        <v/>
      </c>
      <c r="OD15" s="40" t="str">
        <f>IF(SUM(NH15:NK15)-NL15&gt;0,SUM(NH15:NK15)-NL15,"")</f>
        <v/>
      </c>
      <c r="OE15" s="40" t="str">
        <f>IF(NO15&gt;0,NO15,"")</f>
        <v/>
      </c>
      <c r="OF15" s="40" t="str">
        <f>IF(NP15&gt;0,NP15,"")</f>
        <v/>
      </c>
      <c r="OG15" s="40" t="str">
        <f>IF(SUM(NM15:NP15)-NQ15&gt;0,SUM(NM15:NP15)-NQ15,"")</f>
        <v/>
      </c>
      <c r="OH15" s="40" t="str">
        <f>IF(MAX(OD15,OG15)&gt;0,MAX(OD15,OG15),"")</f>
        <v/>
      </c>
      <c r="OI15" s="40" t="str">
        <f>IF(NT15&gt;0,NT15,"")</f>
        <v/>
      </c>
      <c r="OJ15" s="40" t="str">
        <f>IF(NU15&gt;0,NU15,"")</f>
        <v/>
      </c>
      <c r="OK15" s="40" t="str">
        <f>IF(SUM(NR15:NU15)-NV15&gt;0,SUM(NR15:NU15)-NV15,"")</f>
        <v/>
      </c>
      <c r="OL15" s="40" t="str">
        <f>IF(NY15&gt;0,NY15,"")</f>
        <v/>
      </c>
      <c r="OM15" s="40" t="str">
        <f>IF(NZ15&gt;0,NZ15,"")</f>
        <v/>
      </c>
      <c r="ON15" s="40" t="str">
        <f>IF(SUM(NW15:NZ15)-OA15&gt;0,SUM(NW15:NZ15)-OA15,"")</f>
        <v/>
      </c>
      <c r="OO15" s="40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>IF(PZ15&gt;0,PZ15,"")</f>
        <v/>
      </c>
      <c r="QS15" s="40" t="str">
        <f>IF(QA15&gt;0,QA15,"")</f>
        <v/>
      </c>
      <c r="QT15" s="40" t="str">
        <f>IF(SUM(PX15:QA15)-QB15&gt;0,SUM(PX15:QA15)-QB15,"")</f>
        <v/>
      </c>
      <c r="QU15" s="40" t="str">
        <f>IF(QE15&gt;0,QE15,"")</f>
        <v/>
      </c>
      <c r="QV15" s="40" t="str">
        <f>IF(QF15&gt;0,QF15,"")</f>
        <v/>
      </c>
      <c r="QW15" s="40" t="str">
        <f>IF(SUM(QC15:QF15)-QG15&gt;0,SUM(QC15:QF15)-QG15,"")</f>
        <v/>
      </c>
      <c r="QX15" s="40" t="str">
        <f>IF(MAX(QT15,QW15)&gt;0,MAX(QT15,QW15),"")</f>
        <v/>
      </c>
      <c r="QY15" s="40" t="str">
        <f>IF(QJ15&gt;0,QJ15,"")</f>
        <v/>
      </c>
      <c r="QZ15" s="40" t="str">
        <f>IF(QK15&gt;0,QK15,"")</f>
        <v/>
      </c>
      <c r="RA15" s="40" t="str">
        <f>IF(SUM(QH15:QK15)-QL15&gt;0,SUM(QH15:QK15)-QL15,"")</f>
        <v/>
      </c>
      <c r="RB15" s="40" t="str">
        <f>IF(QO15&gt;0,QO15,"")</f>
        <v/>
      </c>
      <c r="RC15" s="40" t="str">
        <f>IF(QP15&gt;0,QP15,"")</f>
        <v/>
      </c>
      <c r="RD15" s="40" t="str">
        <f>IF(SUM(QM15:QP15)-QQ15&gt;0,SUM(QM15:QP15)-QQ15,"")</f>
        <v/>
      </c>
      <c r="RE15" s="40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>IF(SP15&gt;0,SP15,"")</f>
        <v/>
      </c>
      <c r="TI15" s="40" t="str">
        <f>IF(SQ15&gt;0,SQ15,"")</f>
        <v/>
      </c>
      <c r="TJ15" s="40" t="str">
        <f>IF(SUM(SN15:SQ15)-SR15&gt;0,SUM(SN15:SQ15)-SR15,"")</f>
        <v/>
      </c>
      <c r="TK15" s="40" t="str">
        <f>IF(SU15&gt;0,SU15,"")</f>
        <v/>
      </c>
      <c r="TL15" s="40" t="str">
        <f>IF(SV15&gt;0,SV15,"")</f>
        <v/>
      </c>
      <c r="TM15" s="40" t="str">
        <f>IF(SUM(SS15:SV15)-SW15&gt;0,SUM(SS15:SV15)-SW15,"")</f>
        <v/>
      </c>
      <c r="TN15" s="40" t="str">
        <f>IF(MAX(TJ15,TM15)&gt;0,MAX(TJ15,TM15),"")</f>
        <v/>
      </c>
      <c r="TO15" s="40" t="str">
        <f>IF(SZ15&gt;0,SZ15,"")</f>
        <v/>
      </c>
      <c r="TP15" s="40" t="str">
        <f>IF(TA15&gt;0,TA15,"")</f>
        <v/>
      </c>
      <c r="TQ15" s="40" t="str">
        <f>IF(SUM(SX15:TA15)-TB15&gt;0,SUM(SX15:TA15)-TB15,"")</f>
        <v/>
      </c>
      <c r="TR15" s="40" t="str">
        <f>IF(TE15&gt;0,TE15,"")</f>
        <v/>
      </c>
      <c r="TS15" s="40" t="str">
        <f>IF(TF15&gt;0,TF15,"")</f>
        <v/>
      </c>
      <c r="TT15" s="40" t="str">
        <f>IF(SUM(TC15:TF15)-TG15&gt;0,SUM(TC15:TF15)-TG15,"")</f>
        <v/>
      </c>
      <c r="TU15" s="40" t="str">
        <f>IF(SUM(TN15,TT15)&gt;0,SUM(TN15,TT15),"")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IF(SUM(UV15,VB15)&gt;0,SUM(UV15,VB15),"")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>IF(VF15&gt;0,VF15,"")</f>
        <v/>
      </c>
      <c r="VY15" s="40" t="str">
        <f>IF(VG15&gt;0,VG15,"")</f>
        <v/>
      </c>
      <c r="VZ15" s="40" t="str">
        <f>IF(SUM(VD15:VG15)-VH15&gt;0,SUM(VD15:VG15)-VH15,"")</f>
        <v/>
      </c>
      <c r="WA15" s="40" t="str">
        <f>IF(VK15&gt;0,VK15,"")</f>
        <v/>
      </c>
      <c r="WB15" s="40" t="str">
        <f>IF(VL15&gt;0,VL15,"")</f>
        <v/>
      </c>
      <c r="WC15" s="40" t="str">
        <f>IF(SUM(VI15:VL15)-VM15&gt;0,SUM(VI15:VL15)-VM15,"")</f>
        <v/>
      </c>
      <c r="WD15" s="40" t="str">
        <f>IF(MAX(VZ15,WC15)&gt;0,MAX(VZ15,WC15),"")</f>
        <v/>
      </c>
      <c r="WE15" s="40" t="str">
        <f>IF(VP15&gt;0,VP15,"")</f>
        <v/>
      </c>
      <c r="WF15" s="40" t="str">
        <f>IF(VQ15&gt;0,VQ15,"")</f>
        <v/>
      </c>
      <c r="WG15" s="40" t="str">
        <f>IF(SUM(VN15:VQ15)-VR15&gt;0,SUM(VN15:VQ15)-VR15,"")</f>
        <v/>
      </c>
      <c r="WH15" s="40" t="str">
        <f>IF(VU15&gt;0,VU15,"")</f>
        <v/>
      </c>
      <c r="WI15" s="40" t="str">
        <f>IF(VV15&gt;0,VV15,"")</f>
        <v/>
      </c>
      <c r="WJ15" s="40" t="str">
        <f>IF(SUM(VS15:VV15)-VW15&gt;0,SUM(VS15:VV15)-VW15,"")</f>
        <v/>
      </c>
      <c r="WK15" s="40" t="str">
        <f>IF(SUM(WD15,WJ15)&gt;0,SUM(WD15,WJ15),"")</f>
        <v/>
      </c>
      <c r="WL15" s="26">
        <f>IF($CH15="P",BS15,(BS15+AR15)/2)</f>
        <v>0</v>
      </c>
      <c r="WM15" s="26">
        <f>IF($CH15="P",BT15,(BT15+AS15)/2)</f>
        <v>0</v>
      </c>
      <c r="WN15" s="26">
        <f>IF($CH15="P",BU15,(BU15+AT15)/2)</f>
        <v>0</v>
      </c>
      <c r="WO15" s="26">
        <f>IF($CH15="P",BV15,(BV15+AU15)/2)</f>
        <v>0</v>
      </c>
      <c r="WP15" s="26">
        <f>IF($CH15="P",BW15,(BW15+AV15)/2)</f>
        <v>0</v>
      </c>
      <c r="WQ15" s="26">
        <f>IF($CH15="P",BX15,(BX15+AW15)/2)</f>
        <v>0</v>
      </c>
      <c r="WR15" s="26">
        <f>IF($CH15="P",BY15,(BY15+AX15)/2)</f>
        <v>0</v>
      </c>
      <c r="WS15" s="26">
        <f>IF($CH15="P",BZ15,(BZ15+AY15)/2)</f>
        <v>0</v>
      </c>
      <c r="WT15" s="26">
        <f>IF($CH15="P",CA15,(CA15+AZ15)/2)</f>
        <v>0</v>
      </c>
      <c r="WU15" s="26">
        <f>IF($CH15="P",CB15,(CB15+BA15)/2)</f>
        <v>0</v>
      </c>
      <c r="WV15" s="26">
        <f>IF($CH15="P",CC15,(CC15+BB15)/2)</f>
        <v>0</v>
      </c>
      <c r="WW15" s="26">
        <f>IF($CH15="P",CD15,(CD15+BC15)/2)</f>
        <v>0</v>
      </c>
      <c r="WX15" s="26">
        <f>IF($CH15="P",CE15,(CE15+BD15)/2)</f>
        <v>0</v>
      </c>
      <c r="WY15" s="26">
        <f>IF($CH15="P",CF15,(CF15+BE15)/2)</f>
        <v>0</v>
      </c>
      <c r="WZ15" s="26">
        <f>IF($CH15="P",CG15,(CG15+BF15)/2)</f>
        <v>0</v>
      </c>
      <c r="XA15" s="28" t="s">
        <v>53</v>
      </c>
      <c r="XB15" s="11" t="str">
        <f>IF(WN15&gt;0,WN15,"")</f>
        <v/>
      </c>
      <c r="XC15" s="11" t="str">
        <f>IF(WO15&gt;0,WO15,"")</f>
        <v/>
      </c>
      <c r="XD15" s="11" t="str">
        <f>IF(SUM(WL15:WO15)-WP15&gt;0,SUM(WL15:WO15)-WP15,"")</f>
        <v/>
      </c>
      <c r="XE15" s="11" t="str">
        <f>IF(WS15&gt;0,WS15,"")</f>
        <v/>
      </c>
      <c r="XF15" s="11" t="str">
        <f>IF(WT15&gt;0,WT15,"")</f>
        <v/>
      </c>
      <c r="XG15" s="11" t="str">
        <f>IF(SUM(WQ15:WT15)-WU15&gt;0,SUM(WQ15:WT15)-WU15,"")</f>
        <v/>
      </c>
      <c r="XH15" s="11" t="str">
        <f>IF(MAX(XD15,XG15)&gt;0,MAX(XD15,XG15),"")</f>
        <v/>
      </c>
      <c r="XI15" s="11" t="str">
        <f>IF(WX15&gt;0,WX15,"")</f>
        <v/>
      </c>
      <c r="XJ15" s="11" t="str">
        <f>IF(WY15&gt;0,WY15,"")</f>
        <v/>
      </c>
      <c r="XK15" s="11" t="str">
        <f>IF(SUM(WV15:WY15)-WZ15&gt;0,SUM(WV15:WY15)-WZ15,"")</f>
        <v/>
      </c>
      <c r="XL15" s="11" t="str">
        <f>IF(SUM(XH15,XK15)&gt;0,SUM(XH15,XK15),"")</f>
        <v/>
      </c>
    </row>
    <row r="16" spans="1:636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142</v>
      </c>
      <c r="C16" s="4" t="s">
        <v>5</v>
      </c>
      <c r="D16" s="4" t="s">
        <v>141</v>
      </c>
      <c r="E16" s="9">
        <f>SUM(J16,L16,N16)</f>
        <v>17.869999999999997</v>
      </c>
      <c r="F16" s="3" t="str">
        <f>IF(OR(AND(AG16&gt;=AQ$21,AG16&lt;&gt;"",AI16&gt;=AQ$25,AI16&lt;&gt;"",AF16=""),AND(AJ16&gt;=AQ$21,AJ16&lt;&gt;"",AL16&gt;=AQ$25,AL16&lt;&gt;"",AF16=""),AND(AN16&gt;=AQ$21,AN16&lt;&gt;"",AP16&gt;=AQ$25,AP16&lt;&gt;"",AF16=""),AND(BH16&gt;=BR$21,BH16&lt;&gt;"",BJ16&gt;=BR$25,BJ16&lt;&gt;"",BG16=""),AND(BK16&gt;=BR$21,BK16&lt;&gt;"",BM16&gt;=BR$25,BM16&lt;&gt;"",BG16=""),AND(BO16&gt;=BR$21,BO16&lt;&gt;"",BQ16&gt;=BR$25,BQ16&lt;&gt;"",BG16=""),AND(CI16&gt;=CS$21,CI16&lt;&gt;"",CK16&gt;=CS$25,CK16&lt;&gt;"",CH16=""),AND(CL16&gt;=CS$21,CL16&lt;&gt;"",CN16&gt;=CS$25,CN16&lt;&gt;"",CH16=""),AND(CP16&gt;=CS$21,CP16&lt;&gt;"",CR16&gt;=CS$25,CR16&lt;&gt;"",CH16=""),AND(DP16&gt;=EC$21,DP16&lt;&gt;"",DR16&gt;=EC$25,DR16&lt;&gt;""),AND(DS16&gt;=EC$21,DS16&lt;&gt;"",DU16&gt;=EC$25,DU16&lt;&gt;""),AND(DW16&gt;=EC$21,DW16&lt;&gt;"",DY16&gt;=EC$25,DY16&lt;&gt;""),AND(DZ16&gt;=EC$21,DZ16&lt;&gt;"",EB16&gt;=EC$25,EB16&lt;&gt;""),AND(EX16&gt;=FK$21,EX16&lt;&gt;"",EZ16&gt;=FK$25,EZ16&lt;&gt;""),AND(FA16&gt;=FK$21,FA16&lt;&gt;"",FC16&gt;=FK$25,FC16&lt;&gt;""),AND(FE16&gt;=FK$21,FE16&lt;&gt;"",FG16&gt;=FK$25,FG16&lt;&gt;""),AND(FH16&gt;=FK$21,FH16&lt;&gt;"",FJ16&gt;=FK$25,FJ16&lt;&gt;""),AND(GF16&gt;=GS$21,GF16&lt;&gt;"",GH16&gt;=GS$25,GH16&lt;&gt;""),AND(GI16&gt;=GS$21,GI16&lt;&gt;"",GK16&gt;=GS$25,GK16&lt;&gt;""),AND(GM16&gt;=GS$21,GM16&lt;&gt;"",GO16&gt;=GS$25,GO16&lt;&gt;""),AND(GP16&gt;=GS$21,GP16&lt;&gt;"",GR16&gt;=GS$25,GR16&lt;&gt;""),AND(HN16&gt;=IA$21,HN16&lt;&gt;"",HP16&gt;=IA$25,HP16&lt;&gt;""),AND(HQ16&gt;=IA$21,HQ16&lt;&gt;"",HS16&gt;=IA$25,HS16&lt;&gt;""),AND(HU16&gt;=IA$21,HU16&lt;&gt;"",HW16&gt;=IA$25,HW16&lt;&gt;""),AND(HX16&gt;=IA$21,HX16&lt;&gt;"",HZ16&gt;=IA$25,HZ16&lt;&gt;""),AND(IV16&gt;=JI$21,IV16&lt;&gt;"",IX16&gt;=JI$25,IX16&lt;&gt;""),AND(IY16&gt;=JI$21,IY16&lt;&gt;"",JA16&gt;=JI$25,JA16&lt;&gt;""),AND(JC16&gt;=JI$21,JC16&lt;&gt;"",JE16&gt;=JI$25,JE16&lt;&gt;""),AND(JF16&gt;=JI$21,JF16&lt;&gt;"",JH16&gt;=JI$25,JH16&lt;&gt;""),AND(KD16&gt;=KQ$21,KD16&lt;&gt;"",KF16&gt;=KQ$25,KF16&lt;&gt;""),AND(KG16&gt;=KQ$21,KG16&lt;&gt;"",KI16&gt;=KQ$25,KI16&lt;&gt;""),AND(KK16&gt;=KQ$21,KK16&lt;&gt;"",KM16&gt;=KQ$25,KM16&lt;&gt;""),AND(KN16&gt;=KQ$21,KN16&lt;&gt;"",KP16&gt;=KQ$25,KP16&lt;&gt;""),AND(LL16&gt;=LY$21,LL16&lt;&gt;"",LN16&gt;=LY$25,LN16&lt;&gt;""),AND(LO16&gt;=LY$21,LO16&lt;&gt;"",LQ16&gt;=LY$25,LQ16&lt;&gt;""),AND(LS16&gt;=LY$21,LS16&lt;&gt;"",LU16&gt;=LY$25,LU16&lt;&gt;""),AND(LV16&gt;=LY$21,LV16&lt;&gt;"",LX16&gt;=LY$25,LX16&lt;&gt;""),AND(MT16&gt;=NG$21,MT16&lt;&gt;"",MV16&gt;=NG$25,MV16&lt;&gt;""),AND(MW16&gt;=NG$21,MW16&lt;&gt;"",MY16&gt;=NG$25,MY16&lt;&gt;""),AND(NA16&gt;=NG$21,NA16&lt;&gt;"",NC16&gt;=NG$25,NC16&lt;&gt;""),AND(ND16&gt;=NG$21,ND16&lt;&gt;"",NF16&gt;=NG$25,NF16&lt;&gt;""),AND(OB16&gt;=OO$21,OB16&lt;&gt;"",OD16&gt;=OO$25,OD16&lt;&gt;""),AND(OE16&gt;=OO$21,OE16&lt;&gt;"",OG16&gt;=OO$25,OG16&lt;&gt;""),AND(OI16&gt;=OO$21,OI16&lt;&gt;"",OK16&gt;=OO$25,OK16&lt;&gt;""),AND(OL16&gt;=OO$21,OL16&lt;&gt;"",ON16&gt;=OO$25,ON16&lt;&gt;""),AND(PJ16&gt;=PW$21,PJ16&lt;&gt;"",PL16&gt;=PW$25,PL16&lt;&gt;""),AND(PM16&gt;=PW$21,PM16&lt;&gt;"",PO16&gt;=PW$25,PO16&lt;&gt;""),AND(PQ16&gt;=PW$21,PQ16&lt;&gt;"",PS16&gt;=PW$25,PS16&lt;&gt;""),AND(PT16&gt;=PW$21,PT16&lt;&gt;"",PV16&gt;=PW$25,PV16&lt;&gt;""),AND(QR16&gt;=RE$21,QR16&lt;&gt;"",QT16&gt;=RE$25,QT16&lt;&gt;""),AND(QU16&gt;=RE$21,QU16&lt;&gt;"",QW16&gt;=RE$25,QW16&lt;&gt;""),AND(QY16&gt;=RE$21,QY16&lt;&gt;"",RA16&gt;=RE$25,RA16&lt;&gt;""),AND(RB16&gt;=RE$21,RB16&lt;&gt;"",RD16&gt;=RE$25,RD16&lt;&gt;""),AND(RZ16&gt;=SM$21,RZ16&lt;&gt;"",SB16&gt;=SM$25,SB16&lt;&gt;""),AND(SC16&gt;=SM$21,SC16&lt;&gt;"",SE16&gt;=SM$25,SE16&lt;&gt;""),AND(SG16&gt;=SM$21,SG16&lt;&gt;"",SI16&gt;=SM$25,SI16&lt;&gt;""),AND(SJ16&gt;=SM$21,SJ16&lt;&gt;"",SL16&gt;=SM$25,SL16&lt;&gt;""),AND(TH16&gt;=TU$21,TH16&lt;&gt;"",TJ16&gt;=TU$25,TJ16&lt;&gt;""),AND(TK16&gt;=TU$21,TK16&lt;&gt;"",TM16&gt;=TU$25,TM16&lt;&gt;""),AND(TO16&gt;=TU$21,TO16&lt;&gt;"",TQ16&gt;=TU$25,TQ16&lt;&gt;""),AND(TR16&gt;=TU$21,TR16&lt;&gt;"",TT16&gt;=TU$25,TT16&lt;&gt;""),AND(UP16&gt;=VC$21,UP16&lt;&gt;"",UR16&gt;=VC$25,UR16&lt;&gt;""),AND(US16&gt;=VC$21,US16&lt;&gt;"",UU16&gt;=VC$25,UU16&lt;&gt;""),AND(UW16&gt;=VC$21,UW16&lt;&gt;"",UY16&gt;=VC$25,UY16&lt;&gt;""),AND(UZ16&gt;=VC$21,UZ16&lt;&gt;"",VB16&gt;=VC$25,VB16&lt;&gt;""),AND(VX16&gt;=WK$21,VX16&lt;&gt;"",VZ16&gt;=WK$25,VZ16&lt;&gt;""),AND(WA16&gt;=WK$21,WA16&lt;&gt;"",WC16&gt;=WK$25,WC16&lt;&gt;""),AND(WE16&gt;=WK$21,WE16&lt;&gt;"",WG16&gt;=WK$25,WG16&lt;&gt;""),AND(WH16&gt;=WK$21,WH16&lt;&gt;"",WJ16&gt;=WK$25,WJ16&lt;&gt;"")),"P","")</f>
        <v/>
      </c>
      <c r="G16" s="3" t="str">
        <f>IF(OR(AND(AI16&gt;=AQ$25,AI16&lt;&gt;"",AF16=""),AND(AL16&gt;=AQ$25,AL16&lt;&gt;"",AF16=""),AND(AP16&gt;=AQ$25,AP16&lt;&gt;"",AF16=""),AND(BJ16&gt;=BR$25,BJ16&lt;&gt;"",BG16=""),AND(BM16&gt;=BR$25,BM16&lt;&gt;"",BG16=""),AND(BQ16&gt;=BR$25,BQ16&lt;&gt;"",BG16=""),AND(CK16&gt;=CS$25,CK16&lt;&gt;"",CH16=""),AND(CN16&gt;=CS$25,CN16&lt;&gt;"",CH16=""),AND(CR16&gt;=CS$25,CR16&lt;&gt;"",CH16=""),AND(DR16&gt;=EC$25,DR16&lt;&gt;""),AND(DU16&gt;=EC$25,DU16&lt;&gt;""),AND(DY16&gt;=EC$25,DY16&lt;&gt;""),AND(EB16&gt;=EC$25,EB16&lt;&gt;""),AND(EZ16&gt;=FK$25,EZ16&lt;&gt;""),AND(FC16&gt;=FK$25,FC16&lt;&gt;""),AND(FG16&gt;=FK$25,FG16&lt;&gt;""),AND(FJ16&gt;=FK$25,FJ16&lt;&gt;""),AND(GH16&gt;=GS$25,GH16&lt;&gt;""),AND(GK16&gt;=GS$25,GK16&lt;&gt;""),AND(GO16&gt;=GS$25,GO16&lt;&gt;""),AND(GR16&gt;=GS$25,GR16&lt;&gt;""),AND(HP16&gt;=IA$25,HP16&lt;&gt;""),AND(HS16&gt;=IA$25,HS16&lt;&gt;""),AND(HW16&gt;=IA$25,HW16&lt;&gt;""),AND(HZ16&gt;=IA$25,HZ16&lt;&gt;""),AND(IX16&gt;=JI$25,IX16&lt;&gt;""),AND(JA16&gt;=JI$25,JA16&lt;&gt;""),AND(JE16&gt;=JI$25,JE16&lt;&gt;""),AND(JH16&gt;=JI$25,JH16&lt;&gt;""),AND(KF16&gt;=KQ$25,KF16&lt;&gt;""),AND(KI16&gt;=KQ$25,KI16&lt;&gt;""),AND(KM16&gt;=KQ$25,KM16&lt;&gt;""),AND(KP16&gt;=KQ$25,KP16&lt;&gt;""),AND(LN16&gt;=LY$25,LN16&lt;&gt;""),AND(LQ16&gt;=LY$25,LQ16&lt;&gt;""),AND(LU16&gt;=LY$25,LU16&lt;&gt;""),AND(LX16&gt;=LY$25,LX16&lt;&gt;""),AND(MV16&gt;=NG$25,MV16&lt;&gt;""),AND(MY16&gt;=NG$25,MY16&lt;&gt;""),AND(NC16&gt;=NG$25,NC16&lt;&gt;""),AND(NF16&gt;=NG$25,NF16&lt;&gt;""),AND(OD16&gt;=OO$25,OD16&lt;&gt;""),AND(OG16&gt;=OO$25,OG16&lt;&gt;""),AND(OK16&gt;=OO$25,OK16&lt;&gt;""),AND(ON16&gt;=OO$25,ON16&lt;&gt;""),AND(PL16&gt;=PW$25,PL16&lt;&gt;""),AND(PO16&gt;=PW$25,PO16&lt;&gt;""),AND(PS16&gt;=PW$25,PS16&lt;&gt;""),AND(PV16&gt;=PW$25,PV16&lt;&gt;""),AND(QT16&gt;=RE$25,QT16&lt;&gt;""),AND(QW16&gt;=RE$25,QW16&lt;&gt;""),AND(RA16&gt;=RE$25,RA16&lt;&gt;""),AND(RD16&gt;=RE$25,RD16&lt;&gt;""),AND(SB16&gt;=SM$25,SB16&lt;&gt;""),AND(SE16&gt;=SM$25,SE16&lt;&gt;""),AND(SI16&gt;=SM$25,SI16&lt;&gt;""),AND(SL16&gt;=SM$25,SL16&lt;&gt;""),AND(TJ16&gt;=TU$25,TJ16&lt;&gt;""),AND(TM16&gt;=TU$25,TM16&lt;&gt;""),AND(TQ16&gt;=TU$25,TQ16&lt;&gt;""),AND(TT16&gt;=TU$25,TT16&lt;&gt;""),AND(UR16&gt;=VC$25,UR16&lt;&gt;""),AND(UU16&gt;=VC$25,UU16&lt;&gt;""),AND(UY16&gt;=VC$25,UY16&lt;&gt;""),AND(VB16&gt;=VC$25,VB16&lt;&gt;""),AND(VZ16&gt;=WK$25,VZ16&lt;&gt;""),AND(WC16&gt;=WK$25,WC16&lt;&gt;""),AND(WG16&gt;=WK$25,WG16&lt;&gt;""),AND(WJ16&gt;=WK$25,WJ16&lt;&gt;"")),"P","")</f>
        <v/>
      </c>
      <c r="H16" s="36" t="str">
        <f>IF(AND(G16="P",F16=""),"No DD",IF(OR(AND(AG16&gt;=AQ$24,AG16&lt;&gt;"",AI16&gt;=AQ$28,AI16&lt;&gt;"",AF16=""),AND(AJ16&gt;=AQ$24,AJ16&lt;&gt;"",AL16&gt;=AQ$28,AL16&lt;&gt;"",AF16=""),AND(AN16&gt;=AQ$24,AN16&lt;&gt;"",AP16&gt;=AQ$28,AP16&lt;&gt;"",AF16=""),AND(BH16&gt;=BR$24,BH16&lt;&gt;"",BJ16&gt;=BR$28,BJ16&lt;&gt;"",BG16=""),AND(BK16&gt;=BR$24,BK16&lt;&gt;"",BM16&gt;=BR$28,BM16&lt;&gt;"",BG16=""),AND(BO16&gt;=BR$24,BO16&lt;&gt;"",BQ16&gt;=BR$28,BQ16&lt;&gt;"",BG16=""),AND(CI16&gt;=CS$24,CI16&lt;&gt;"",CK16&gt;=CS$28,CK16&lt;&gt;"",CH16=""),AND(CL16&gt;=CS$24,CL16&lt;&gt;"",CN16&gt;=CS$28,CN16&lt;&gt;"",CH16=""),AND(CP16&gt;=CS$24,CP16&lt;&gt;"",CR16&gt;=CS$28,CR16&lt;&gt;"",CH16=""),AND(DP16&gt;=EC$24,DP16&lt;&gt;"",DR16&gt;=EC$28,DR16&lt;&gt;""),AND(DS16&gt;=EC$24,DS16&lt;&gt;"",DU16&gt;=EC$28,DU16&lt;&gt;""),AND(DW16&gt;=EC$24,DW16&lt;&gt;"",DY16&gt;=EC$28,DY16&lt;&gt;""),AND(DZ16&gt;=EC$24,DZ16&lt;&gt;"",EB16&gt;=EC$28,EB16&lt;&gt;""),AND(EX16&gt;=FK$24,EX16&lt;&gt;"",EZ16&gt;=FK$28,EZ16&lt;&gt;""),AND(FA16&gt;=FK$24,FA16&lt;&gt;"",FC16&gt;=FK$28,FC16&lt;&gt;""),AND(FE16&gt;=FK$24,FE16&lt;&gt;"",FG16&gt;=FK$28,FG16&lt;&gt;""),AND(FH16&gt;=FK$24,FH16&lt;&gt;"",FJ16&gt;=FK$28,FJ16&lt;&gt;""),AND(GF16&gt;=GS$24,GF16&lt;&gt;"",GH16&gt;=GS$28,GH16&lt;&gt;""),AND(GI16&gt;=GS$24,GI16&lt;&gt;"",GK16&gt;=GS$28,GK16&lt;&gt;""),AND(GM16&gt;=GS$24,GM16&lt;&gt;"",GO16&gt;=GS$28,GO16&lt;&gt;""),AND(GP16&gt;=GS$24,GP16&lt;&gt;"",GR16&gt;=GS$28,GR16&lt;&gt;""),AND(HN16&gt;=IA$24,HN16&lt;&gt;"",HP16&gt;=IA$28,HP16&lt;&gt;""),AND(HQ16&gt;=IA$24,HQ16&lt;&gt;"",HS16&gt;=IA$28,HS16&lt;&gt;""),AND(HU16&gt;=IA$24,HU16&lt;&gt;"",HW16&gt;=IA$28,HW16&lt;&gt;""),AND(HX16&gt;=IA$24,HX16&lt;&gt;"",HZ16&gt;=IA$28,HZ16&lt;&gt;""),AND(IV16&gt;=JI$24,IV16&lt;&gt;"",IX16&gt;=JI$28,IX16&lt;&gt;""),AND(IY16&gt;=JI$24,IY16&lt;&gt;"",JA16&gt;=JI$28,JA16&lt;&gt;""),AND(JC16&gt;=JI$24,JC16&lt;&gt;"",JE16&gt;=JI$28,JE16&lt;&gt;""),AND(JF16&gt;=JI$24,JF16&lt;&gt;"",JH16&gt;=JI$28,JH16&lt;&gt;""),AND(KD16&gt;=KQ$24,KD16&lt;&gt;"",KF16&gt;=KQ$28,KF16&lt;&gt;""),AND(KG16&gt;=KQ$24,KG16&lt;&gt;"",KI16&gt;=KQ$28,KI16&lt;&gt;""),AND(KK16&gt;=KQ$24,KK16&lt;&gt;"",KM16&gt;=KQ$28,KM16&lt;&gt;""),AND(KN16&gt;=KQ$24,KN16&lt;&gt;"",KP16&gt;=KQ$28,KP16&lt;&gt;""),AND(LL16&gt;=LY$24,LL16&lt;&gt;"",LN16&gt;=LY$28,LN16&lt;&gt;""),AND(LO16&gt;=LY$24,LO16&lt;&gt;"",LQ16&gt;=LY$28,LQ16&lt;&gt;""),AND(LS16&gt;=LY$24,LS16&lt;&gt;"",LU16&gt;=LY$28,LU16&lt;&gt;""),AND(LV16&gt;=LY$24,LV16&lt;&gt;"",LX16&gt;=LY$28,LX16&lt;&gt;""),AND(MT16&gt;=NG$24,MT16&lt;&gt;"",MV16&gt;=NG$28,MV16&lt;&gt;""),AND(MW16&gt;=NG$24,MW16&lt;&gt;"",MY16&gt;=NG$28,MY16&lt;&gt;""),AND(NA16&gt;=NG$24,NA16&lt;&gt;"",NC16&gt;=NG$28,NC16&lt;&gt;""),AND(ND16&gt;=NG$24,ND16&lt;&gt;"",NF16&gt;=NG$28,NF16&lt;&gt;""),AND(OB16&gt;=OO$24,OB16&lt;&gt;"",OD16&gt;=OO$28,OD16&lt;&gt;""),AND(OE16&gt;=OO$24,OE16&lt;&gt;"",OG16&gt;=OO$28,OG16&lt;&gt;""),AND(OI16&gt;=OO$24,OI16&lt;&gt;"",OK16&gt;=OO$28,OK16&lt;&gt;""),AND(OL16&gt;=OO$24,OL16&lt;&gt;"",ON16&gt;=OO$28,ON16&lt;&gt;""),AND(PJ16&gt;=PW$24,PJ16&lt;&gt;"",PL16&gt;=PW$28,PL16&lt;&gt;""),AND(PM16&gt;=PW$24,PM16&lt;&gt;"",PO16&gt;=PW$28,PO16&lt;&gt;""),AND(PQ16&gt;=PW$24,PQ16&lt;&gt;"",PS16&gt;=PW$28,PS16&lt;&gt;""),AND(PT16&gt;=PW$24,PT16&lt;&gt;"",PV16&gt;=PW$28,PV16&lt;&gt;""),AND(QR16&gt;=RE$24,QR16&lt;&gt;"",QT16&gt;=RE$28,QT16&lt;&gt;""),AND(QU16&gt;=RE$24,QU16&lt;&gt;"",QW16&gt;=RE$28,QW16&lt;&gt;""),AND(QY16&gt;=RE$24,QY16&lt;&gt;"",RA16&gt;=RE$28,RA16&lt;&gt;""),AND(RB16&gt;=RE$24,RB16&lt;&gt;"",RD16&gt;=RE$28,RD16&lt;&gt;""),AND(RZ16&gt;=SM$24,RZ16&lt;&gt;"",SB16&gt;=SM$28,SB16&lt;&gt;""),AND(SC16&gt;=SM$24,SC16&lt;&gt;"",SE16&gt;=SM$28,SE16&lt;&gt;""),AND(SG16&gt;=SM$24,SG16&lt;&gt;"",SI16&gt;=SM$28,SI16&lt;&gt;""),AND(SJ16&gt;=SM$24,SJ16&lt;&gt;"",SL16&gt;=SM$28,SL16&lt;&gt;""),AND(TH16&gt;=TU$24,TH16&lt;&gt;"",TJ16&gt;=TU$28,TJ16&lt;&gt;""),AND(TK16&gt;=TU$24,TK16&lt;&gt;"",TM16&gt;=TU$28,TM16&lt;&gt;""),AND(TO16&gt;=TU$24,TO16&lt;&gt;"",TQ16&gt;=TU$28,TQ16&lt;&gt;""),AND(TR16&gt;=TU$24,TR16&lt;&gt;"",TT16&gt;=TU$28,TT16&lt;&gt;""),AND(UP16&gt;=VC$24,UP16&lt;&gt;"",UR16&gt;=VC$28,UR16&lt;&gt;""),AND(US16&gt;=VC$24,US16&lt;&gt;"",UU16&gt;=VC$28,UU16&lt;&gt;""),AND(UW16&gt;=VC$24,UW16&lt;&gt;"",UY16&gt;=VC$28,UY16&lt;&gt;""),AND(UZ16&gt;=VC$24,UZ16&lt;&gt;"",VB16&gt;=VC$28,VB16&lt;&gt;""),AND(VX16&gt;=WK$24,VX16&lt;&gt;"",VZ16&gt;=WK$28,VZ16&lt;&gt;""),AND(WA16&gt;=WK$24,WA16&lt;&gt;"",WC16&gt;=WK$28,WC16&lt;&gt;""),AND(WE16&gt;=WK$24,WE16&lt;&gt;"",WG16&gt;=WK$28,WG16&lt;&gt;""),AND(WH16&gt;=WK$24,WH16&lt;&gt;"",WJ16&gt;=WK$28,WJ16&lt;&gt;"")),"Merit",IF(OR(AND(AG16&gt;=AQ$23,AG16&lt;&gt;"",AI16&gt;=AQ$27,AI16&lt;&gt;"",AF16=""),AND(AJ16&gt;=AQ$23,AJ16&lt;&gt;"",AL16&gt;=AQ$27,AL16&lt;&gt;"",AF16=""),AND(AN16&gt;=AQ$23,AN16&lt;&gt;"",AP16&gt;=AQ$27,AP16&lt;&gt;"",AF16=""),AND(BH16&gt;=BR$23,BH16&lt;&gt;"",BJ16&gt;=BR$27,BJ16&lt;&gt;"",BG16=""),AND(BK16&gt;=BR$23,BK16&lt;&gt;"",BM16&gt;=BR$27,BM16&lt;&gt;"",BG16=""),AND(BO16&gt;=BR$23,BO16&lt;&gt;"",BQ16&gt;=BR$27,BQ16&lt;&gt;"",BG16=""),AND(CI16&gt;=CS$23,CI16&lt;&gt;"",CK16&gt;=CS$27,CK16&lt;&gt;"",CH16=""),AND(CL16&gt;=CS$23,CL16&lt;&gt;"",CN16&gt;=CS$27,CN16&lt;&gt;"",CH16=""),AND(CP16&gt;=CS$23,CP16&lt;&gt;"",CR16&gt;=CS$27,CR16&lt;&gt;"",CH16=""),AND(DP16&gt;=EC$23,DP16&lt;&gt;"",DR16&gt;=EC$27,DR16&lt;&gt;""),AND(DS16&gt;=EC$23,DS16&lt;&gt;"",DU16&gt;=EC$27,DU16&lt;&gt;""),AND(DW16&gt;=EC$23,DW16&lt;&gt;"",DY16&gt;=EC$27,DY16&lt;&gt;""),AND(DZ16&gt;=EC$23,DZ16&lt;&gt;"",EB16&gt;=EC$27,EB16&lt;&gt;""),AND(EX16&gt;=FK$23,EX16&lt;&gt;"",EZ16&gt;=FK$27,EZ16&lt;&gt;""),AND(FA16&gt;=FK$23,FA16&lt;&gt;"",FC16&gt;=FK$27,FC16&lt;&gt;""),AND(FE16&gt;=FK$23,FE16&lt;&gt;"",FG16&gt;=FK$27,FG16&lt;&gt;""),AND(FH16&gt;=FK$23,FH16&lt;&gt;"",FJ16&gt;=FK$27,FJ16&lt;&gt;""),AND(GF16&gt;=GS$23,GF16&lt;&gt;"",GH16&gt;=GS$27,GH16&lt;&gt;""),AND(GI16&gt;=GS$23,GI16&lt;&gt;"",GK16&gt;=GS$27,GK16&lt;&gt;""),AND(GM16&gt;=GS$23,GM16&lt;&gt;"",GO16&gt;=GS$27,GO16&lt;&gt;""),AND(GP16&gt;=GS$23,GP16&lt;&gt;"",GR16&gt;=GS$27,GR16&lt;&gt;""),AND(HN16&gt;=IA$23,HN16&lt;&gt;"",HP16&gt;=IA$27,HP16&lt;&gt;""),AND(HQ16&gt;=IA$23,HQ16&lt;&gt;"",HS16&gt;=IA$27,HS16&lt;&gt;""),AND(HU16&gt;=IA$23,HU16&lt;&gt;"",HW16&gt;=IA$27,HW16&lt;&gt;""),AND(HX16&gt;=IA$23,HX16&lt;&gt;"",HZ16&gt;=IA$27,HZ16&lt;&gt;""),AND(IV16&gt;=JI$23,IV16&lt;&gt;"",IX16&gt;=JI$27,IX16&lt;&gt;""),AND(IY16&gt;=JI$23,IY16&lt;&gt;"",JA16&gt;=JI$27,JA16&lt;&gt;""),AND(JC16&gt;=JI$23,JC16&lt;&gt;"",JE16&gt;=JI$27,JE16&lt;&gt;""),AND(JF16&gt;=JI$23,JF16&lt;&gt;"",JH16&gt;=JI$27,JH16&lt;&gt;""),AND(KD16&gt;=KQ$23,KD16&lt;&gt;"",KF16&gt;=KQ$27,KF16&lt;&gt;""),AND(KG16&gt;=KQ$23,KG16&lt;&gt;"",KI16&gt;=KQ$27,KI16&lt;&gt;""),AND(KK16&gt;=KQ$23,KK16&lt;&gt;"",KM16&gt;=KQ$27,KM16&lt;&gt;""),AND(KN16&gt;=KQ$23,KN16&lt;&gt;"",KP16&gt;=KQ$27,KP16&lt;&gt;""),AND(LL16&gt;=LY$23,LL16&lt;&gt;"",LN16&gt;=LY$27,LN16&lt;&gt;""),AND(LO16&gt;=LY$23,LO16&lt;&gt;"",LQ16&gt;=LY$27,LQ16&lt;&gt;""),AND(LS16&gt;=LY$23,LS16&lt;&gt;"",LU16&gt;=LY$27,LU16&lt;&gt;""),AND(LV16&gt;=LY$23,LV16&lt;&gt;"",LX16&gt;=LY$27,LX16&lt;&gt;""),AND(MT16&gt;=NG$23,MT16&lt;&gt;"",MV16&gt;=NG$27,MV16&lt;&gt;""),AND(MW16&gt;=NG$23,MW16&lt;&gt;"",MY16&gt;=NG$27,MY16&lt;&gt;""),AND(NA16&gt;=NG$23,NA16&lt;&gt;"",NC16&gt;=NG$27,NC16&lt;&gt;""),AND(ND16&gt;=NG$23,ND16&lt;&gt;"",NF16&gt;=NG$27,NF16&lt;&gt;""),AND(OB16&gt;=OO$23,OB16&lt;&gt;"",OD16&gt;=OO$27,OD16&lt;&gt;""),AND(OE16&gt;=OO$23,OE16&lt;&gt;"",OG16&gt;=OO$27,OG16&lt;&gt;""),AND(OI16&gt;=OO$23,OI16&lt;&gt;"",OK16&gt;=OO$27,OK16&lt;&gt;""),AND(OL16&gt;=OO$23,OL16&lt;&gt;"",ON16&gt;=OO$27,ON16&lt;&gt;""),AND(PJ16&gt;=PW$23,PJ16&lt;&gt;"",PL16&gt;=PW$27,PL16&lt;&gt;""),AND(PM16&gt;=PW$23,PM16&lt;&gt;"",PO16&gt;=PW$27,PO16&lt;&gt;""),AND(PQ16&gt;=PW$23,PQ16&lt;&gt;"",PS16&gt;=PW$27,PS16&lt;&gt;""),AND(PT16&gt;=PW$23,PT16&lt;&gt;"",PV16&gt;=PW$27,PV16&lt;&gt;""),AND(QR16&gt;=RE$23,QR16&lt;&gt;"",QT16&gt;=RE$27,QT16&lt;&gt;""),AND(QU16&gt;=RE$23,QU16&lt;&gt;"",QW16&gt;=RE$27,QW16&lt;&gt;""),AND(QY16&gt;=RE$23,QY16&lt;&gt;"",RA16&gt;=RE$27,RA16&lt;&gt;""),AND(RB16&gt;=RE$23,RB16&lt;&gt;"",RD16&gt;=RE$27,RD16&lt;&gt;""),AND(RZ16&gt;=SM$23,RZ16&lt;&gt;"",SB16&gt;=SM$27,SB16&lt;&gt;""),AND(SC16&gt;=SM$23,SC16&lt;&gt;"",SE16&gt;=SM$27,SE16&lt;&gt;""),AND(SG16&gt;=SM$23,SG16&lt;&gt;"",SI16&gt;=SM$27,SI16&lt;&gt;""),AND(SJ16&gt;=SM$23,SJ16&lt;&gt;"",SL16&gt;=SM$27,SL16&lt;&gt;""),AND(TH16&gt;=TU$23,TH16&lt;&gt;"",TJ16&gt;=TU$27,TJ16&lt;&gt;""),AND(TK16&gt;=TU$23,TK16&lt;&gt;"",TM16&gt;=TU$27,TM16&lt;&gt;""),AND(TO16&gt;=TU$23,TO16&lt;&gt;"",TQ16&gt;=TU$27,TQ16&lt;&gt;""),AND(TR16&gt;=TU$23,TR16&lt;&gt;"",TT16&gt;=TU$27,TT16&lt;&gt;""),AND(UP16&gt;=VC$23,UP16&lt;&gt;"",UR16&gt;=VC$27,UR16&lt;&gt;""),AND(US16&gt;=VC$23,US16&lt;&gt;"",UU16&gt;=VC$27,UU16&lt;&gt;""),AND(UW16&gt;=VC$23,UW16&lt;&gt;"",UY16&gt;=VC$27,UY16&lt;&gt;""),AND(UZ16&gt;=VC$23,UZ16&lt;&gt;"",VB16&gt;=VC$27,VB16&lt;&gt;""),AND(VX16&gt;=WK$23,VX16&lt;&gt;"",VZ16&gt;=WK$27,VZ16&lt;&gt;""),AND(WA16&gt;=WK$23,WA16&lt;&gt;"",WC16&gt;=WK$27,WC16&lt;&gt;""),AND(WE16&gt;=WK$23,WE16&lt;&gt;"",WG16&gt;=WK$27,WG16&lt;&gt;""),AND(WH16&gt;=WK$23,WH16&lt;&gt;"",WJ16&gt;=WK$27,WJ16&lt;&gt;"")),"Excellence",IF(I16="P","Worlds Team",IF(F16="P","National Team","")))))</f>
        <v/>
      </c>
      <c r="I16" s="3" t="str">
        <f>IF(OR(AND(AG16&gt;=AQ$22,AG16&lt;&gt;"",AI16&gt;=AQ$26,AI16&lt;&gt;"",AF16=""),AND(AJ16&gt;=AQ$22,AJ16&lt;&gt;"",AL16&gt;=AQ$26,AL16&lt;&gt;"",AF16=""),AND(AN16&gt;=AQ$22,AN16&lt;&gt;"",AP16&gt;=AQ$26,AP16&lt;&gt;"",AF16=""),AND(BH16&gt;=BR$22,BH16&lt;&gt;"",BJ16&gt;=BR$26,BJ16&lt;&gt;"",BG16=""),AND(BK16&gt;=BR$22,BK16&lt;&gt;"",BM16&gt;=BR$26,BM16&lt;&gt;"",BG16=""),AND(BO16&gt;=BR$22,BO16&lt;&gt;"",BQ16&gt;=BR$26,BQ16&lt;&gt;"",BG16=""),AND(CI16&gt;=CS$22,CI16&lt;&gt;"",CK16&gt;=CS$26,CK16&lt;&gt;"",CH16=""),AND(CL16&gt;=CS$22,CL16&lt;&gt;"",CN16&gt;=CS$26,CN16&lt;&gt;"",CH16=""),AND(CP16&gt;=CS$22,CP16&lt;&gt;"",CR16&gt;=CS$26,CR16&lt;&gt;"",CH16=""),AND(DP16&gt;=EC$22,DP16&lt;&gt;"",DR16&gt;=EC$26,DR16&lt;&gt;""),AND(DS16&gt;=EC$22,DS16&lt;&gt;"",DU16&gt;=EC$26,DU16&lt;&gt;""),AND(DW16&gt;=EC$22,DW16&lt;&gt;"",DY16&gt;=EC$26,DY16&lt;&gt;""),AND(DZ16&gt;=EC$22,DZ16&lt;&gt;"",EB16&gt;=EC$26,EB16&lt;&gt;""),AND(EX16&gt;=FK$22,EX16&lt;&gt;"",EZ16&gt;=FK$26,EZ16&lt;&gt;""),AND(FA16&gt;=FK$22,FA16&lt;&gt;"",FC16&gt;=FK$26,FC16&lt;&gt;""),AND(FE16&gt;=FK$22,FE16&lt;&gt;"",FG16&gt;=FK$26,FG16&lt;&gt;""),AND(FH16&gt;=FK$22,FH16&lt;&gt;"",FJ16&gt;=FK$26,FJ16&lt;&gt;""),AND(GF16&gt;=GS$22,GF16&lt;&gt;"",GH16&gt;=GS$26,GH16&lt;&gt;""),AND(GI16&gt;=GS$22,GI16&lt;&gt;"",GK16&gt;=GS$26,GK16&lt;&gt;""),AND(GM16&gt;=GS$22,GM16&lt;&gt;"",GO16&gt;=GS$26,GO16&lt;&gt;""),AND(GP16&gt;=GS$22,GP16&lt;&gt;"",GR16&gt;=GS$26,GR16&lt;&gt;""),AND(HN16&gt;=IA$22,HN16&lt;&gt;"",HP16&gt;=IA$26,HP16&lt;&gt;""),AND(HQ16&gt;=IA$22,HQ16&lt;&gt;"",HS16&gt;=IA$26,HS16&lt;&gt;""),AND(HU16&gt;=IA$22,HU16&lt;&gt;"",HW16&gt;=IA$26,HW16&lt;&gt;""),AND(HX16&gt;=IA$22,HX16&lt;&gt;"",HZ16&gt;=IA$26,HZ16&lt;&gt;""),AND(IV16&gt;=JI$22,IV16&lt;&gt;"",IX16&gt;=JI$26,IX16&lt;&gt;""),AND(IY16&gt;=JI$22,IY16&lt;&gt;"",JA16&gt;=JI$26,JA16&lt;&gt;""),AND(JC16&gt;=JI$22,JC16&lt;&gt;"",JE16&gt;=JI$26,JE16&lt;&gt;""),AND(JF16&gt;=JI$22,JF16&lt;&gt;"",JH16&gt;=JI$26,JH16&lt;&gt;""),AND(KD16&gt;=KQ$22,KD16&lt;&gt;"",KF16&gt;=KQ$26,KF16&lt;&gt;""),AND(KG16&gt;=KQ$22,KG16&lt;&gt;"",KI16&gt;=KQ$26,KI16&lt;&gt;""),AND(KK16&gt;=KQ$22,KK16&lt;&gt;"",KM16&gt;=KQ$26,KM16&lt;&gt;""),AND(KN16&gt;=KQ$22,KN16&lt;&gt;"",KP16&gt;=KQ$26,KP16&lt;&gt;""),AND(LL16&gt;=LY$22,LL16&lt;&gt;"",LN16&gt;=LY$26,LN16&lt;&gt;""),AND(LO16&gt;=LY$22,LO16&lt;&gt;"",LQ16&gt;=LY$26,LQ16&lt;&gt;""),AND(LS16&gt;=LY$22,LS16&lt;&gt;"",LU16&gt;=LY$26,LU16&lt;&gt;""),AND(LV16&gt;=LY$22,LV16&lt;&gt;"",LX16&gt;=LY$26,LX16&lt;&gt;""),AND(MT16&gt;=NG$22,MT16&lt;&gt;"",MV16&gt;=NG$26,MV16&lt;&gt;""),AND(MW16&gt;=NG$22,MW16&lt;&gt;"",MY16&gt;=NG$26,MY16&lt;&gt;""),AND(NA16&gt;=NG$22,NA16&lt;&gt;"",NC16&gt;=NG$26,NC16&lt;&gt;""),AND(ND16&gt;=NG$22,ND16&lt;&gt;"",NF16&gt;=NG$26,NF16&lt;&gt;""),AND(OB16&gt;=OO$22,OB16&lt;&gt;"",OD16&gt;=OO$26,OD16&lt;&gt;""),AND(OE16&gt;=OO$22,OE16&lt;&gt;"",OG16&gt;=OO$26,OG16&lt;&gt;""),AND(OI16&gt;=OO$22,OI16&lt;&gt;"",OK16&gt;=OO$26,OK16&lt;&gt;""),AND(OL16&gt;=OO$22,OL16&lt;&gt;"",ON16&gt;=OO$26,ON16&lt;&gt;""),AND(PJ16&gt;=PW$22,PJ16&lt;&gt;"",PL16&gt;=PW$26,PL16&lt;&gt;""),AND(PM16&gt;=PW$22,PM16&lt;&gt;"",PO16&gt;=PW$26,PO16&lt;&gt;""),AND(PQ16&gt;=PW$22,PQ16&lt;&gt;"",PS16&gt;=PW$26,PS16&lt;&gt;""),AND(PT16&gt;=PW$22,PT16&lt;&gt;"",PV16&gt;=PW$26,PV16&lt;&gt;""),AND(QR16&gt;=RE$22,QR16&lt;&gt;"",QT16&gt;=RE$26,QT16&lt;&gt;""),AND(QU16&gt;=RE$22,QU16&lt;&gt;"",QW16&gt;=RE$26,QW16&lt;&gt;""),AND(QY16&gt;=RE$22,QY16&lt;&gt;"",RA16&gt;=RE$26,RA16&lt;&gt;""),AND(RB16&gt;=RE$22,RB16&lt;&gt;"",RD16&gt;=RE$26,RD16&lt;&gt;""),AND(RZ16&gt;=SM$22,RZ16&lt;&gt;"",SB16&gt;=SM$26,SB16&lt;&gt;""),AND(SC16&gt;=SM$22,SC16&lt;&gt;"",SE16&gt;=SM$26,SE16&lt;&gt;""),AND(SG16&gt;=SM$22,SG16&lt;&gt;"",SI16&gt;=SM$26,SI16&lt;&gt;""),AND(SJ16&gt;=SM$22,SJ16&lt;&gt;"",SL16&gt;=SM$26,SL16&lt;&gt;""),AND(TH16&gt;=TU$22,TH16&lt;&gt;"",TJ16&gt;=TU$26,TJ16&lt;&gt;""),AND(TK16&gt;=TU$22,TK16&lt;&gt;"",TM16&gt;=TU$26,TM16&lt;&gt;""),AND(TO16&gt;=TU$22,TO16&lt;&gt;"",TQ16&gt;=TU$26,TQ16&lt;&gt;""),AND(TR16&gt;=TU$22,TR16&lt;&gt;"",TT16&gt;=TU$26,TT16&lt;&gt;""),AND(UP16&gt;=VC$22,UP16&lt;&gt;"",UR16&gt;=VC$26,UR16&lt;&gt;""),AND(US16&gt;=VC$22,US16&lt;&gt;"",UU16&gt;=VC$26,UU16&lt;&gt;""),AND(UW16&gt;=VC$22,UW16&lt;&gt;"",UY16&gt;=VC$26,UY16&lt;&gt;""),AND(UZ16&gt;=VC$22,UZ16&lt;&gt;"",VB16&gt;=VC$26,VB16&lt;&gt;""),AND(VX16&gt;=WK$22,VX16&lt;&gt;"",VZ16&gt;=WK$26,VZ16&lt;&gt;""),AND(WA16&gt;=WK$22,WA16&lt;&gt;"",WC16&gt;=WK$26,WC16&lt;&gt;""),AND(WE16&gt;=WK$22,WE16&lt;&gt;"",WG16&gt;=WK$26,WG16&lt;&gt;""),AND(WH16&gt;=WK$22,WH16&lt;&gt;"",WJ16&gt;=WK$26,WJ16&lt;&gt;"")),"P","")</f>
        <v/>
      </c>
      <c r="J16" s="8">
        <f>IF(COUNT(AI16,AL16,AP16,BJ16,BM16,BQ16,CK16,CN16,CR16)&gt;0,LARGE((AI16,AL16,AP16,BJ16,BM16,BQ16,CK16,CN16,CR16),1),0)</f>
        <v>9.0399999999999991</v>
      </c>
      <c r="K16" s="8" t="str">
        <f>IF(J16="","",IF(OR(J16=CK16,J16=CN16,J16=CR16),$BS$1,IF(OR(J16=BJ16,J16=BM16,J16=BQ16),$AR$1,IF(OR(J16=AI16,J16=AL16,J16=AP16),$Q$1,""))))</f>
        <v>2024 Nationals</v>
      </c>
      <c r="L16" s="8">
        <f>IF(COUNT(AI16,AL16,AP16,BJ16,BM16,BQ16,CK16,CN16,CR16)&gt;1,LARGE((AI16,AL16,AP16,BJ16,BM16,BQ16,CK16,CN16,CR16),2),0)</f>
        <v>8.83</v>
      </c>
      <c r="M16" s="8" t="str">
        <f>IF(L16="","",IF(OR(L16=CK16,L16=CN16,L16=CR16),$BS$1,IF(OR(L16=BJ16,L16=BM16,L16=BQ16),$AR$1,IF(OR(L16=AI16,L16=AL16,L16=AP16),$Q$1,""))))</f>
        <v>2024 Nationals</v>
      </c>
      <c r="N16" s="8" t="str">
        <f>IF(MAX(CT16,CU16)&gt;0,MAX(CT16,CU16),"")</f>
        <v/>
      </c>
      <c r="O16" s="11" t="str">
        <f>IF(N16="","",IF(N16=CT16,"("&amp;CT$2&amp;")",IF(N16=CU16,"("&amp;CU$2&amp;")")))</f>
        <v/>
      </c>
      <c r="P16" s="8" t="str">
        <f>IF(N16="","",IF(N16=CT16,IF(N16+IF(L16="",0,L16)=WD16,$VD$1,IF(N16+IF(L16="",0,L16)=UV16,$TV$1,IF(N16+IF(L16="",0,L16)=TN16,$SN$1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))),IF(N16=CU16,IF(N16+IF(L16="",0,L16)=WG16,$VD$1,IF(N16+IF(L16="",0,L16)=UY16,$TV$1,IF(N16+IF(L16="",0,L16)=TQ16,$SN$1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WJ16,$VD$1,IF(N16+IF(L16="",0,L16)=VB16,$TV$1,IF(N16+IF(L16="",0,L16)=TT16,$SN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))))))</f>
        <v/>
      </c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7"/>
      <c r="AG16" s="38" t="str">
        <f>IF(S16&gt;0,S16,"")</f>
        <v/>
      </c>
      <c r="AH16" s="38" t="str">
        <f>IF(T16&gt;0,T16,"")</f>
        <v/>
      </c>
      <c r="AI16" s="40" t="str">
        <f>IF(SUM(Q16:T16)-U16&gt;0,SUM(Q16:T16)-U16,"")</f>
        <v/>
      </c>
      <c r="AJ16" s="40" t="str">
        <f>IF(X16&gt;0,X16,"")</f>
        <v/>
      </c>
      <c r="AK16" s="40" t="str">
        <f>IF(Y16&gt;0,Y16,"")</f>
        <v/>
      </c>
      <c r="AL16" s="40" t="str">
        <f>IF(SUM(V16:Y16)-Z16&gt;0,SUM(V16:Y16)-Z16,"")</f>
        <v/>
      </c>
      <c r="AM16" s="40" t="str">
        <f>IF(AI16="","",MAX(AI16,AL16))</f>
        <v/>
      </c>
      <c r="AN16" s="40" t="str">
        <f>IF(AC16&gt;0,AC16,"")</f>
        <v/>
      </c>
      <c r="AO16" s="40" t="str">
        <f>IF(AD16&gt;0,AD16,"")</f>
        <v/>
      </c>
      <c r="AP16" s="40" t="str">
        <f>IF(SUM(AA16:AD16)-AE16&gt;0,SUM(AA16:AD16)-AE16,"")</f>
        <v/>
      </c>
      <c r="AQ16" s="40" t="str">
        <f>IF(SUM(AM16,AP16)&gt;0,SUM(AM16,AP16),"")</f>
        <v/>
      </c>
      <c r="AR16" s="26">
        <v>1.3</v>
      </c>
      <c r="AS16" s="26">
        <v>1.75</v>
      </c>
      <c r="AT16" s="26">
        <v>2.7</v>
      </c>
      <c r="AU16" s="26">
        <v>3.08</v>
      </c>
      <c r="AV16" s="26">
        <v>0</v>
      </c>
      <c r="AW16" s="26">
        <v>1.35</v>
      </c>
      <c r="AX16" s="26">
        <v>1.65</v>
      </c>
      <c r="AY16" s="26">
        <v>2.7</v>
      </c>
      <c r="AZ16" s="26">
        <v>3.34</v>
      </c>
      <c r="BA16" s="26">
        <v>0</v>
      </c>
      <c r="BB16" s="26"/>
      <c r="BC16" s="26"/>
      <c r="BD16" s="26"/>
      <c r="BE16" s="26"/>
      <c r="BF16" s="26"/>
      <c r="BG16" s="28"/>
      <c r="BH16" s="39">
        <f>IF(AT16&gt;0,AT16,"")</f>
        <v>2.7</v>
      </c>
      <c r="BI16" s="39">
        <f>IF(AU16&gt;0,AU16,"")</f>
        <v>3.08</v>
      </c>
      <c r="BJ16" s="11">
        <f>IF(SUM(AR16:AU16)-AV16&gt;0,SUM(AR16:AU16)-AV16,"")</f>
        <v>8.83</v>
      </c>
      <c r="BK16" s="11">
        <f>IF(AY16&gt;0,AY16,"")</f>
        <v>2.7</v>
      </c>
      <c r="BL16" s="11">
        <f>IF(AZ16&gt;0,AZ16,"")</f>
        <v>3.34</v>
      </c>
      <c r="BM16" s="11">
        <f>IF(SUM(AW16:AZ16)-BA16&gt;0,SUM(AW16:AZ16)-BA16,"")</f>
        <v>9.0399999999999991</v>
      </c>
      <c r="BN16" s="11">
        <f>IF(BJ16="","",MAX(BJ16,BM16))</f>
        <v>9.0399999999999991</v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>
        <f>IF(SUM(BN16,BQ16)&gt;0,SUM(BN16,BQ16),"")</f>
        <v>9.0399999999999991</v>
      </c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7"/>
      <c r="CI16" s="38" t="str">
        <f>IF(BU16&gt;0,BU16,"")</f>
        <v/>
      </c>
      <c r="CJ16" s="38" t="str">
        <f>IF(BV16&gt;0,BV16,"")</f>
        <v/>
      </c>
      <c r="CK16" s="40" t="str">
        <f>IF(SUM(BS16:BV16)-BW16&gt;0,SUM(BS16:BV16)-BW16,"")</f>
        <v/>
      </c>
      <c r="CL16" s="40" t="str">
        <f>IF(BZ16&gt;0,BZ16,"")</f>
        <v/>
      </c>
      <c r="CM16" s="40" t="str">
        <f>IF(CA16&gt;0,CA16,"")</f>
        <v/>
      </c>
      <c r="CN16" s="40" t="str">
        <f>IF(SUM(BX16:CA16)-CB16&gt;0,SUM(BX16:CA16)-CB16,"")</f>
        <v/>
      </c>
      <c r="CO16" s="40" t="str">
        <f>IF(CK16="","",MAX(CK16,CN16))</f>
        <v/>
      </c>
      <c r="CP16" s="40" t="str">
        <f>IF(CE16&gt;0,CE16,"")</f>
        <v/>
      </c>
      <c r="CQ16" s="40" t="str">
        <f>IF(CF16&gt;0,CF16,"")</f>
        <v/>
      </c>
      <c r="CR16" s="40" t="str">
        <f>IF(SUM(CC16:CF16)-CG16&gt;0,SUM(CC16:CF16)-CG16,"")</f>
        <v/>
      </c>
      <c r="CS16" s="40" t="str">
        <f>IF(SUM(CO16,CR16)&gt;0,SUM(CO16,CR16),"")</f>
        <v/>
      </c>
      <c r="CT16" s="51" t="str">
        <f>IF(MAX(DV16,FD16,GL16,HT16,JB16,KJ16,LR16,MZ16,OH16,PP16,QX16,SF16,TN16,UV16,WD16)-IF(L16="",0,L16)&gt;0.001,MAX(DV16,FD16,GL16,HT16,JB16,KJ16,LR16,MZ16,OH16,PP16,QX16,SF16,TN16,UV16,WD16)-IF(L16="",0,L16),"")</f>
        <v/>
      </c>
      <c r="CU16" s="51" t="str">
        <f>IF(MAX(DY16,EB16,FG16,FJ16,GO16,GR16,HW16,HZ16,JE16,JH16,KM16,KP16,LU16,LX16,NC16,NF16,OK16,ON16,PS16,PV16,RA16,RD16,SI16,SL16,TQ16,TT16,UY16,VB16,WG16,WJ16)-IF(L16="",0,L16)&gt;0.001,MAX(DY16,EB16,FG16,FJ16,GO16,GR16,HW16,HZ16,JE16,JH16,KM16,KP16,LU16,LX16,NC16,NF16,OK16,ON16,PS16,PV16,RA16,RD16,SI16,SL16,TQ16,TT16,UY16,VB16,WG16,WJ16)-IF(L16="",0,L16),"")</f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0" t="str">
        <f>IF(CX16&gt;0,CX16,"")</f>
        <v/>
      </c>
      <c r="DQ16" s="40" t="str">
        <f>IF(CY16&gt;0,CY16,"")</f>
        <v/>
      </c>
      <c r="DR16" s="40" t="str">
        <f>IF(SUM(CV16:CY16)-CZ16&gt;0,SUM(CV16:CY16)-CZ16,"")</f>
        <v/>
      </c>
      <c r="DS16" s="40" t="str">
        <f>IF(DC16&gt;0,DC16,"")</f>
        <v/>
      </c>
      <c r="DT16" s="40" t="str">
        <f>IF(DD16&gt;0,DD16,"")</f>
        <v/>
      </c>
      <c r="DU16" s="40" t="str">
        <f>IF(SUM(DA16:DD16)-DE16&gt;0,SUM(DA16:DD16)-DE16,"")</f>
        <v/>
      </c>
      <c r="DV16" s="40" t="str">
        <f>IF(MAX(DR16,DU16)&gt;0,MAX(DR16,DU16),"")</f>
        <v/>
      </c>
      <c r="DW16" s="40" t="str">
        <f>IF(DH16&gt;0,DH16,"")</f>
        <v/>
      </c>
      <c r="DX16" s="40" t="str">
        <f>IF(DI16&gt;0,DI16,"")</f>
        <v/>
      </c>
      <c r="DY16" s="40" t="str">
        <f>IF(SUM(DF16:DI16)-DJ16&gt;0,SUM(DF16:DI16)-DJ16,"")</f>
        <v/>
      </c>
      <c r="DZ16" s="40" t="str">
        <f>IF(DM16&gt;0,DM16,"")</f>
        <v/>
      </c>
      <c r="EA16" s="40" t="str">
        <f>IF(DN16&gt;0,DN16,"")</f>
        <v/>
      </c>
      <c r="EB16" s="40" t="str">
        <f>IF(SUM(DK16:DN16)-DO16&gt;0,SUM(DK16:DN16)-DO16,"")</f>
        <v/>
      </c>
      <c r="EC16" s="40" t="str">
        <f>IF(SUM(DV16,EB16)&gt;0,SUM(DV16,EB16),"")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IF(SUM(FD16,FJ16)&gt;0,SUM(FD16,FJ16),"")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0" t="str">
        <f>IF(FN16&gt;0,FN16,"")</f>
        <v/>
      </c>
      <c r="GG16" s="40" t="str">
        <f>IF(FO16&gt;0,FO16,"")</f>
        <v/>
      </c>
      <c r="GH16" s="40" t="str">
        <f>IF(SUM(FL16:FO16)-FP16&gt;0,SUM(FL16:FO16)-FP16,"")</f>
        <v/>
      </c>
      <c r="GI16" s="40" t="str">
        <f>IF(FS16&gt;0,FS16,"")</f>
        <v/>
      </c>
      <c r="GJ16" s="40" t="str">
        <f>IF(FT16&gt;0,FT16,"")</f>
        <v/>
      </c>
      <c r="GK16" s="40" t="str">
        <f>IF(SUM(FQ16:FT16)-FU16&gt;0,SUM(FQ16:FT16)-FU16,"")</f>
        <v/>
      </c>
      <c r="GL16" s="40" t="str">
        <f>IF(MAX(GH16,GK16)&gt;0,MAX(GH16,GK16),"")</f>
        <v/>
      </c>
      <c r="GM16" s="40" t="str">
        <f>IF(FX16&gt;0,FX16,"")</f>
        <v/>
      </c>
      <c r="GN16" s="40" t="str">
        <f>IF(FY16&gt;0,FY16,"")</f>
        <v/>
      </c>
      <c r="GO16" s="40" t="str">
        <f>IF(SUM(FV16:FY16)-FZ16&gt;0,SUM(FV16:FY16)-FZ16,"")</f>
        <v/>
      </c>
      <c r="GP16" s="40" t="str">
        <f>IF(GC16&gt;0,GC16,"")</f>
        <v/>
      </c>
      <c r="GQ16" s="40" t="str">
        <f>IF(GD16&gt;0,GD16,"")</f>
        <v/>
      </c>
      <c r="GR16" s="40" t="str">
        <f>IF(SUM(GA16:GD16)-GE16&gt;0,SUM(GA16:GD16)-GE16,"")</f>
        <v/>
      </c>
      <c r="GS16" s="40" t="str">
        <f>IF(SUM(GL16,GR16)&gt;0,SUM(GL16,GR16),"")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IF(SUM(HT16,HZ16)&gt;0,SUM(HT16,HZ16),"")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0" t="str">
        <f>IF(ID16&gt;0,ID16,"")</f>
        <v/>
      </c>
      <c r="IW16" s="40" t="str">
        <f>IF(IE16&gt;0,IE16,"")</f>
        <v/>
      </c>
      <c r="IX16" s="40" t="str">
        <f>IF(SUM(IB16:IE16)-IF16&gt;0,SUM(IB16:IE16)-IF16,"")</f>
        <v/>
      </c>
      <c r="IY16" s="40" t="str">
        <f>IF(II16&gt;0,II16,"")</f>
        <v/>
      </c>
      <c r="IZ16" s="40" t="str">
        <f>IF(IJ16&gt;0,IJ16,"")</f>
        <v/>
      </c>
      <c r="JA16" s="40" t="str">
        <f>IF(SUM(IG16:IJ16)-IK16&gt;0,SUM(IG16:IJ16)-IK16,"")</f>
        <v/>
      </c>
      <c r="JB16" s="40" t="str">
        <f>IF(MAX(IX16,JA16)&gt;0,MAX(IX16,JA16),"")</f>
        <v/>
      </c>
      <c r="JC16" s="40" t="str">
        <f>IF(IN16&gt;0,IN16,"")</f>
        <v/>
      </c>
      <c r="JD16" s="40" t="str">
        <f>IF(IO16&gt;0,IO16,"")</f>
        <v/>
      </c>
      <c r="JE16" s="40" t="str">
        <f>IF(SUM(IL16:IO16)-IP16&gt;0,SUM(IL16:IO16)-IP16,"")</f>
        <v/>
      </c>
      <c r="JF16" s="40" t="str">
        <f>IF(IS16&gt;0,IS16,"")</f>
        <v/>
      </c>
      <c r="JG16" s="40" t="str">
        <f>IF(IT16&gt;0,IT16,"")</f>
        <v/>
      </c>
      <c r="JH16" s="40" t="str">
        <f>IF(SUM(IQ16:IT16)-IU16&gt;0,SUM(IQ16:IT16)-IU16,"")</f>
        <v/>
      </c>
      <c r="JI16" s="40" t="str">
        <f>IF(SUM(JB16,JH16)&gt;0,SUM(JB16,JH16),"")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IF(SUM(KJ16,KP16)&gt;0,SUM(KJ16,KP16),"")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0" t="str">
        <f>IF(KT16&gt;0,KT16,"")</f>
        <v/>
      </c>
      <c r="LM16" s="40" t="str">
        <f>IF(KU16&gt;0,KU16,"")</f>
        <v/>
      </c>
      <c r="LN16" s="40" t="str">
        <f>IF(SUM(KR16:KU16)-KV16&gt;0,SUM(KR16:KU16)-KV16,"")</f>
        <v/>
      </c>
      <c r="LO16" s="40" t="str">
        <f>IF(KY16&gt;0,KY16,"")</f>
        <v/>
      </c>
      <c r="LP16" s="40" t="str">
        <f>IF(KZ16&gt;0,KZ16,"")</f>
        <v/>
      </c>
      <c r="LQ16" s="40" t="str">
        <f>IF(SUM(KW16:KZ16)-LA16&gt;0,SUM(KW16:KZ16)-LA16,"")</f>
        <v/>
      </c>
      <c r="LR16" s="40" t="str">
        <f>IF(MAX(LN16,LQ16)&gt;0,MAX(LN16,LQ16),"")</f>
        <v/>
      </c>
      <c r="LS16" s="40" t="str">
        <f>IF(LD16&gt;0,LD16,"")</f>
        <v/>
      </c>
      <c r="LT16" s="40" t="str">
        <f>IF(LE16&gt;0,LE16,"")</f>
        <v/>
      </c>
      <c r="LU16" s="40" t="str">
        <f>IF(SUM(LB16:LE16)-LF16&gt;0,SUM(LB16:LE16)-LF16,"")</f>
        <v/>
      </c>
      <c r="LV16" s="40" t="str">
        <f>IF(LI16&gt;0,LI16,"")</f>
        <v/>
      </c>
      <c r="LW16" s="40" t="str">
        <f>IF(LJ16&gt;0,LJ16,"")</f>
        <v/>
      </c>
      <c r="LX16" s="40" t="str">
        <f>IF(SUM(LG16:LJ16)-LK16&gt;0,SUM(LG16:LJ16)-LK16,"")</f>
        <v/>
      </c>
      <c r="LY16" s="40" t="str">
        <f>IF(SUM(LR16,LX16)&gt;0,SUM(LR16,LX16),"")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IF(SUM(MZ16,NF16)&gt;0,SUM(MZ16,NF16),"")</f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0" t="str">
        <f>IF(NJ16&gt;0,NJ16,"")</f>
        <v/>
      </c>
      <c r="OC16" s="40" t="str">
        <f>IF(NK16&gt;0,NK16,"")</f>
        <v/>
      </c>
      <c r="OD16" s="40" t="str">
        <f>IF(SUM(NH16:NK16)-NL16&gt;0,SUM(NH16:NK16)-NL16,"")</f>
        <v/>
      </c>
      <c r="OE16" s="40" t="str">
        <f>IF(NO16&gt;0,NO16,"")</f>
        <v/>
      </c>
      <c r="OF16" s="40" t="str">
        <f>IF(NP16&gt;0,NP16,"")</f>
        <v/>
      </c>
      <c r="OG16" s="40" t="str">
        <f>IF(SUM(NM16:NP16)-NQ16&gt;0,SUM(NM16:NP16)-NQ16,"")</f>
        <v/>
      </c>
      <c r="OH16" s="40" t="str">
        <f>IF(MAX(OD16,OG16)&gt;0,MAX(OD16,OG16),"")</f>
        <v/>
      </c>
      <c r="OI16" s="40" t="str">
        <f>IF(NT16&gt;0,NT16,"")</f>
        <v/>
      </c>
      <c r="OJ16" s="40" t="str">
        <f>IF(NU16&gt;0,NU16,"")</f>
        <v/>
      </c>
      <c r="OK16" s="40" t="str">
        <f>IF(SUM(NR16:NU16)-NV16&gt;0,SUM(NR16:NU16)-NV16,"")</f>
        <v/>
      </c>
      <c r="OL16" s="40" t="str">
        <f>IF(NY16&gt;0,NY16,"")</f>
        <v/>
      </c>
      <c r="OM16" s="40" t="str">
        <f>IF(NZ16&gt;0,NZ16,"")</f>
        <v/>
      </c>
      <c r="ON16" s="40" t="str">
        <f>IF(SUM(NW16:NZ16)-OA16&gt;0,SUM(NW16:NZ16)-OA16,"")</f>
        <v/>
      </c>
      <c r="OO16" s="40" t="str">
        <f>IF(SUM(OH16,ON16)&gt;0,SUM(OH16,ON16),"")</f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>IF(OR16&gt;0,OR16,"")</f>
        <v/>
      </c>
      <c r="PK16" s="11" t="str">
        <f>IF(OS16&gt;0,OS16,"")</f>
        <v/>
      </c>
      <c r="PL16" s="11" t="str">
        <f>IF(SUM(OP16:OS16)-OT16&gt;0,SUM(OP16:OS16)-OT16,"")</f>
        <v/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 t="str">
        <f>IF(MAX(PL16,PO16)&gt;0,MAX(PL16,PO16),"")</f>
        <v/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 t="str">
        <f>IF(SUM(PP16,PV16)&gt;0,SUM(PP16,PV16),"")</f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0" t="str">
        <f>IF(PZ16&gt;0,PZ16,"")</f>
        <v/>
      </c>
      <c r="QS16" s="40" t="str">
        <f>IF(QA16&gt;0,QA16,"")</f>
        <v/>
      </c>
      <c r="QT16" s="40" t="str">
        <f>IF(SUM(PX16:QA16)-QB16&gt;0,SUM(PX16:QA16)-QB16,"")</f>
        <v/>
      </c>
      <c r="QU16" s="40" t="str">
        <f>IF(QE16&gt;0,QE16,"")</f>
        <v/>
      </c>
      <c r="QV16" s="40" t="str">
        <f>IF(QF16&gt;0,QF16,"")</f>
        <v/>
      </c>
      <c r="QW16" s="40" t="str">
        <f>IF(SUM(QC16:QF16)-QG16&gt;0,SUM(QC16:QF16)-QG16,"")</f>
        <v/>
      </c>
      <c r="QX16" s="40" t="str">
        <f>IF(MAX(QT16,QW16)&gt;0,MAX(QT16,QW16),"")</f>
        <v/>
      </c>
      <c r="QY16" s="40" t="str">
        <f>IF(QJ16&gt;0,QJ16,"")</f>
        <v/>
      </c>
      <c r="QZ16" s="40" t="str">
        <f>IF(QK16&gt;0,QK16,"")</f>
        <v/>
      </c>
      <c r="RA16" s="40" t="str">
        <f>IF(SUM(QH16:QK16)-QL16&gt;0,SUM(QH16:QK16)-QL16,"")</f>
        <v/>
      </c>
      <c r="RB16" s="40" t="str">
        <f>IF(QO16&gt;0,QO16,"")</f>
        <v/>
      </c>
      <c r="RC16" s="40" t="str">
        <f>IF(QP16&gt;0,QP16,"")</f>
        <v/>
      </c>
      <c r="RD16" s="40" t="str">
        <f>IF(SUM(QM16:QP16)-QQ16&gt;0,SUM(QM16:QP16)-QQ16,"")</f>
        <v/>
      </c>
      <c r="RE16" s="40" t="str">
        <f>IF(SUM(QX16,RD16)&gt;0,SUM(QX16,RD16),"")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IF(SUM(SF16,SL16)&gt;0,SUM(SF16,SL16),"")</f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0" t="str">
        <f>IF(SP16&gt;0,SP16,"")</f>
        <v/>
      </c>
      <c r="TI16" s="40" t="str">
        <f>IF(SQ16&gt;0,SQ16,"")</f>
        <v/>
      </c>
      <c r="TJ16" s="40" t="str">
        <f>IF(SUM(SN16:SQ16)-SR16&gt;0,SUM(SN16:SQ16)-SR16,"")</f>
        <v/>
      </c>
      <c r="TK16" s="40" t="str">
        <f>IF(SU16&gt;0,SU16,"")</f>
        <v/>
      </c>
      <c r="TL16" s="40" t="str">
        <f>IF(SV16&gt;0,SV16,"")</f>
        <v/>
      </c>
      <c r="TM16" s="40" t="str">
        <f>IF(SUM(SS16:SV16)-SW16&gt;0,SUM(SS16:SV16)-SW16,"")</f>
        <v/>
      </c>
      <c r="TN16" s="40" t="str">
        <f>IF(MAX(TJ16,TM16)&gt;0,MAX(TJ16,TM16),"")</f>
        <v/>
      </c>
      <c r="TO16" s="40" t="str">
        <f>IF(SZ16&gt;0,SZ16,"")</f>
        <v/>
      </c>
      <c r="TP16" s="40" t="str">
        <f>IF(TA16&gt;0,TA16,"")</f>
        <v/>
      </c>
      <c r="TQ16" s="40" t="str">
        <f>IF(SUM(SX16:TA16)-TB16&gt;0,SUM(SX16:TA16)-TB16,"")</f>
        <v/>
      </c>
      <c r="TR16" s="40" t="str">
        <f>IF(TE16&gt;0,TE16,"")</f>
        <v/>
      </c>
      <c r="TS16" s="40" t="str">
        <f>IF(TF16&gt;0,TF16,"")</f>
        <v/>
      </c>
      <c r="TT16" s="40" t="str">
        <f>IF(SUM(TC16:TF16)-TG16&gt;0,SUM(TC16:TF16)-TG16,"")</f>
        <v/>
      </c>
      <c r="TU16" s="40" t="str">
        <f>IF(SUM(TN16,TT16)&gt;0,SUM(TN16,TT16),"")</f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>IF(TX16&gt;0,TX16,"")</f>
        <v/>
      </c>
      <c r="UQ16" s="11" t="str">
        <f>IF(TY16&gt;0,TY16,"")</f>
        <v/>
      </c>
      <c r="UR16" s="11" t="str">
        <f>IF(SUM(TV16:TY16)-TZ16&gt;0,SUM(TV16:TY16)-TZ16,"")</f>
        <v/>
      </c>
      <c r="US16" s="11" t="str">
        <f>IF(UC16&gt;0,UC16,"")</f>
        <v/>
      </c>
      <c r="UT16" s="11" t="str">
        <f>IF(UD16&gt;0,UD16,"")</f>
        <v/>
      </c>
      <c r="UU16" s="11" t="str">
        <f>IF(SUM(UA16:UD16)-UE16&gt;0,SUM(UA16:UD16)-UE16,"")</f>
        <v/>
      </c>
      <c r="UV16" s="11" t="str">
        <f>IF(MAX(UR16,UU16)&gt;0,MAX(UR16,UU16),"")</f>
        <v/>
      </c>
      <c r="UW16" s="11" t="str">
        <f>IF(UH16&gt;0,UH16,"")</f>
        <v/>
      </c>
      <c r="UX16" s="11" t="str">
        <f>IF(UI16&gt;0,UI16,"")</f>
        <v/>
      </c>
      <c r="UY16" s="11" t="str">
        <f>IF(SUM(UF16:UI16)-UJ16&gt;0,SUM(UF16:UI16)-UJ16,"")</f>
        <v/>
      </c>
      <c r="UZ16" s="11" t="str">
        <f>IF(UM16&gt;0,UM16,"")</f>
        <v/>
      </c>
      <c r="VA16" s="11" t="str">
        <f>IF(UN16&gt;0,UN16,"")</f>
        <v/>
      </c>
      <c r="VB16" s="11" t="str">
        <f>IF(SUM(UK16:UN16)-UO16&gt;0,SUM(UK16:UN16)-UO16,"")</f>
        <v/>
      </c>
      <c r="VC16" s="11" t="str">
        <f>IF(SUM(UV16,VB16)&gt;0,SUM(UV16,VB16),"")</f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0" t="str">
        <f>IF(VF16&gt;0,VF16,"")</f>
        <v/>
      </c>
      <c r="VY16" s="40" t="str">
        <f>IF(VG16&gt;0,VG16,"")</f>
        <v/>
      </c>
      <c r="VZ16" s="40" t="str">
        <f>IF(SUM(VD16:VG16)-VH16&gt;0,SUM(VD16:VG16)-VH16,"")</f>
        <v/>
      </c>
      <c r="WA16" s="40" t="str">
        <f>IF(VK16&gt;0,VK16,"")</f>
        <v/>
      </c>
      <c r="WB16" s="40" t="str">
        <f>IF(VL16&gt;0,VL16,"")</f>
        <v/>
      </c>
      <c r="WC16" s="40" t="str">
        <f>IF(SUM(VI16:VL16)-VM16&gt;0,SUM(VI16:VL16)-VM16,"")</f>
        <v/>
      </c>
      <c r="WD16" s="40" t="str">
        <f>IF(MAX(VZ16,WC16)&gt;0,MAX(VZ16,WC16),"")</f>
        <v/>
      </c>
      <c r="WE16" s="40" t="str">
        <f>IF(VP16&gt;0,VP16,"")</f>
        <v/>
      </c>
      <c r="WF16" s="40" t="str">
        <f>IF(VQ16&gt;0,VQ16,"")</f>
        <v/>
      </c>
      <c r="WG16" s="40" t="str">
        <f>IF(SUM(VN16:VQ16)-VR16&gt;0,SUM(VN16:VQ16)-VR16,"")</f>
        <v/>
      </c>
      <c r="WH16" s="40" t="str">
        <f>IF(VU16&gt;0,VU16,"")</f>
        <v/>
      </c>
      <c r="WI16" s="40" t="str">
        <f>IF(VV16&gt;0,VV16,"")</f>
        <v/>
      </c>
      <c r="WJ16" s="40" t="str">
        <f>IF(SUM(VS16:VV16)-VW16&gt;0,SUM(VS16:VV16)-VW16,"")</f>
        <v/>
      </c>
      <c r="WK16" s="40" t="str">
        <f>IF(SUM(WD16,WJ16)&gt;0,SUM(WD16,WJ16),"")</f>
        <v/>
      </c>
      <c r="WL16" s="26">
        <f>IF($CH16="P",BS16,(BS16+AR16)/2)</f>
        <v>0.65</v>
      </c>
      <c r="WM16" s="26">
        <f>IF($CH16="P",BT16,(BT16+AS16)/2)</f>
        <v>0.875</v>
      </c>
      <c r="WN16" s="26">
        <f>IF($CH16="P",BU16,(BU16+AT16)/2)</f>
        <v>1.35</v>
      </c>
      <c r="WO16" s="26">
        <f>IF($CH16="P",BV16,(BV16+AU16)/2)</f>
        <v>1.54</v>
      </c>
      <c r="WP16" s="26">
        <f>IF($CH16="P",BW16,(BW16+AV16)/2)</f>
        <v>0</v>
      </c>
      <c r="WQ16" s="26">
        <f>IF($CH16="P",BX16,(BX16+AW16)/2)</f>
        <v>0.67500000000000004</v>
      </c>
      <c r="WR16" s="26">
        <f>IF($CH16="P",BY16,(BY16+AX16)/2)</f>
        <v>0.82499999999999996</v>
      </c>
      <c r="WS16" s="26">
        <f>IF($CH16="P",BZ16,(BZ16+AY16)/2)</f>
        <v>1.35</v>
      </c>
      <c r="WT16" s="26">
        <f>IF($CH16="P",CA16,(CA16+AZ16)/2)</f>
        <v>1.67</v>
      </c>
      <c r="WU16" s="26">
        <f>IF($CH16="P",CB16,(CB16+BA16)/2)</f>
        <v>0</v>
      </c>
      <c r="WV16" s="26">
        <f>IF($CH16="P",CC16,(CC16+BB16)/2)</f>
        <v>0</v>
      </c>
      <c r="WW16" s="26">
        <f>IF($CH16="P",CD16,(CD16+BC16)/2)</f>
        <v>0</v>
      </c>
      <c r="WX16" s="26">
        <f>IF($CH16="P",CE16,(CE16+BD16)/2)</f>
        <v>0</v>
      </c>
      <c r="WY16" s="26">
        <f>IF($CH16="P",CF16,(CF16+BE16)/2)</f>
        <v>0</v>
      </c>
      <c r="WZ16" s="26">
        <f>IF($CH16="P",CG16,(CG16+BF16)/2)</f>
        <v>0</v>
      </c>
      <c r="XA16" s="28" t="s">
        <v>53</v>
      </c>
      <c r="XB16" s="11">
        <f>IF(WN16&gt;0,WN16,"")</f>
        <v>1.35</v>
      </c>
      <c r="XC16" s="11">
        <f>IF(WO16&gt;0,WO16,"")</f>
        <v>1.54</v>
      </c>
      <c r="XD16" s="11">
        <f>IF(SUM(WL16:WO16)-WP16&gt;0,SUM(WL16:WO16)-WP16,"")</f>
        <v>4.415</v>
      </c>
      <c r="XE16" s="11">
        <f>IF(WS16&gt;0,WS16,"")</f>
        <v>1.35</v>
      </c>
      <c r="XF16" s="11">
        <f>IF(WT16&gt;0,WT16,"")</f>
        <v>1.67</v>
      </c>
      <c r="XG16" s="11">
        <f>IF(SUM(WQ16:WT16)-WU16&gt;0,SUM(WQ16:WT16)-WU16,"")</f>
        <v>4.5199999999999996</v>
      </c>
      <c r="XH16" s="11">
        <f>IF(MAX(XD16,XG16)&gt;0,MAX(XD16,XG16),"")</f>
        <v>4.5199999999999996</v>
      </c>
      <c r="XI16" s="11" t="str">
        <f>IF(WX16&gt;0,WX16,"")</f>
        <v/>
      </c>
      <c r="XJ16" s="11" t="str">
        <f>IF(WY16&gt;0,WY16,"")</f>
        <v/>
      </c>
      <c r="XK16" s="11" t="str">
        <f>IF(SUM(WV16:WY16)-WZ16&gt;0,SUM(WV16:WY16)-WZ16,"")</f>
        <v/>
      </c>
      <c r="XL16" s="11">
        <f>IF(SUM(XH16,XK16)&gt;0,SUM(XH16,XK16),"")</f>
        <v>4.5199999999999996</v>
      </c>
    </row>
    <row r="17" spans="1:636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246</v>
      </c>
      <c r="C17" s="4" t="s">
        <v>168</v>
      </c>
      <c r="D17" s="4" t="s">
        <v>248</v>
      </c>
      <c r="E17" s="9">
        <f>SUM(J17,L17,N17)</f>
        <v>16.009999999999998</v>
      </c>
      <c r="F17" s="3" t="str">
        <f>IF(OR(AND(AG17&gt;=AQ$21,AG17&lt;&gt;"",AI17&gt;=AQ$25,AI17&lt;&gt;"",AF17=""),AND(AJ17&gt;=AQ$21,AJ17&lt;&gt;"",AL17&gt;=AQ$25,AL17&lt;&gt;"",AF17=""),AND(AN17&gt;=AQ$21,AN17&lt;&gt;"",AP17&gt;=AQ$25,AP17&lt;&gt;"",AF17=""),AND(BH17&gt;=BR$21,BH17&lt;&gt;"",BJ17&gt;=BR$25,BJ17&lt;&gt;"",BG17=""),AND(BK17&gt;=BR$21,BK17&lt;&gt;"",BM17&gt;=BR$25,BM17&lt;&gt;"",BG17=""),AND(BO17&gt;=BR$21,BO17&lt;&gt;"",BQ17&gt;=BR$25,BQ17&lt;&gt;"",BG17=""),AND(CI17&gt;=CS$21,CI17&lt;&gt;"",CK17&gt;=CS$25,CK17&lt;&gt;"",CH17=""),AND(CL17&gt;=CS$21,CL17&lt;&gt;"",CN17&gt;=CS$25,CN17&lt;&gt;"",CH17=""),AND(CP17&gt;=CS$21,CP17&lt;&gt;"",CR17&gt;=CS$25,CR17&lt;&gt;"",CH17=""),AND(DP17&gt;=EC$21,DP17&lt;&gt;"",DR17&gt;=EC$25,DR17&lt;&gt;""),AND(DS17&gt;=EC$21,DS17&lt;&gt;"",DU17&gt;=EC$25,DU17&lt;&gt;""),AND(DW17&gt;=EC$21,DW17&lt;&gt;"",DY17&gt;=EC$25,DY17&lt;&gt;""),AND(DZ17&gt;=EC$21,DZ17&lt;&gt;"",EB17&gt;=EC$25,EB17&lt;&gt;""),AND(EX17&gt;=FK$21,EX17&lt;&gt;"",EZ17&gt;=FK$25,EZ17&lt;&gt;""),AND(FA17&gt;=FK$21,FA17&lt;&gt;"",FC17&gt;=FK$25,FC17&lt;&gt;""),AND(FE17&gt;=FK$21,FE17&lt;&gt;"",FG17&gt;=FK$25,FG17&lt;&gt;""),AND(FH17&gt;=FK$21,FH17&lt;&gt;"",FJ17&gt;=FK$25,FJ17&lt;&gt;""),AND(GF17&gt;=GS$21,GF17&lt;&gt;"",GH17&gt;=GS$25,GH17&lt;&gt;""),AND(GI17&gt;=GS$21,GI17&lt;&gt;"",GK17&gt;=GS$25,GK17&lt;&gt;""),AND(GM17&gt;=GS$21,GM17&lt;&gt;"",GO17&gt;=GS$25,GO17&lt;&gt;""),AND(GP17&gt;=GS$21,GP17&lt;&gt;"",GR17&gt;=GS$25,GR17&lt;&gt;""),AND(HN17&gt;=IA$21,HN17&lt;&gt;"",HP17&gt;=IA$25,HP17&lt;&gt;""),AND(HQ17&gt;=IA$21,HQ17&lt;&gt;"",HS17&gt;=IA$25,HS17&lt;&gt;""),AND(HU17&gt;=IA$21,HU17&lt;&gt;"",HW17&gt;=IA$25,HW17&lt;&gt;""),AND(HX17&gt;=IA$21,HX17&lt;&gt;"",HZ17&gt;=IA$25,HZ17&lt;&gt;""),AND(IV17&gt;=JI$21,IV17&lt;&gt;"",IX17&gt;=JI$25,IX17&lt;&gt;""),AND(IY17&gt;=JI$21,IY17&lt;&gt;"",JA17&gt;=JI$25,JA17&lt;&gt;""),AND(JC17&gt;=JI$21,JC17&lt;&gt;"",JE17&gt;=JI$25,JE17&lt;&gt;""),AND(JF17&gt;=JI$21,JF17&lt;&gt;"",JH17&gt;=JI$25,JH17&lt;&gt;""),AND(KD17&gt;=KQ$21,KD17&lt;&gt;"",KF17&gt;=KQ$25,KF17&lt;&gt;""),AND(KG17&gt;=KQ$21,KG17&lt;&gt;"",KI17&gt;=KQ$25,KI17&lt;&gt;""),AND(KK17&gt;=KQ$21,KK17&lt;&gt;"",KM17&gt;=KQ$25,KM17&lt;&gt;""),AND(KN17&gt;=KQ$21,KN17&lt;&gt;"",KP17&gt;=KQ$25,KP17&lt;&gt;""),AND(LL17&gt;=LY$21,LL17&lt;&gt;"",LN17&gt;=LY$25,LN17&lt;&gt;""),AND(LO17&gt;=LY$21,LO17&lt;&gt;"",LQ17&gt;=LY$25,LQ17&lt;&gt;""),AND(LS17&gt;=LY$21,LS17&lt;&gt;"",LU17&gt;=LY$25,LU17&lt;&gt;""),AND(LV17&gt;=LY$21,LV17&lt;&gt;"",LX17&gt;=LY$25,LX17&lt;&gt;""),AND(MT17&gt;=NG$21,MT17&lt;&gt;"",MV17&gt;=NG$25,MV17&lt;&gt;""),AND(MW17&gt;=NG$21,MW17&lt;&gt;"",MY17&gt;=NG$25,MY17&lt;&gt;""),AND(NA17&gt;=NG$21,NA17&lt;&gt;"",NC17&gt;=NG$25,NC17&lt;&gt;""),AND(ND17&gt;=NG$21,ND17&lt;&gt;"",NF17&gt;=NG$25,NF17&lt;&gt;""),AND(OB17&gt;=OO$21,OB17&lt;&gt;"",OD17&gt;=OO$25,OD17&lt;&gt;""),AND(OE17&gt;=OO$21,OE17&lt;&gt;"",OG17&gt;=OO$25,OG17&lt;&gt;""),AND(OI17&gt;=OO$21,OI17&lt;&gt;"",OK17&gt;=OO$25,OK17&lt;&gt;""),AND(OL17&gt;=OO$21,OL17&lt;&gt;"",ON17&gt;=OO$25,ON17&lt;&gt;""),AND(PJ17&gt;=PW$21,PJ17&lt;&gt;"",PL17&gt;=PW$25,PL17&lt;&gt;""),AND(PM17&gt;=PW$21,PM17&lt;&gt;"",PO17&gt;=PW$25,PO17&lt;&gt;""),AND(PQ17&gt;=PW$21,PQ17&lt;&gt;"",PS17&gt;=PW$25,PS17&lt;&gt;""),AND(PT17&gt;=PW$21,PT17&lt;&gt;"",PV17&gt;=PW$25,PV17&lt;&gt;""),AND(QR17&gt;=RE$21,QR17&lt;&gt;"",QT17&gt;=RE$25,QT17&lt;&gt;""),AND(QU17&gt;=RE$21,QU17&lt;&gt;"",QW17&gt;=RE$25,QW17&lt;&gt;""),AND(QY17&gt;=RE$21,QY17&lt;&gt;"",RA17&gt;=RE$25,RA17&lt;&gt;""),AND(RB17&gt;=RE$21,RB17&lt;&gt;"",RD17&gt;=RE$25,RD17&lt;&gt;""),AND(RZ17&gt;=SM$21,RZ17&lt;&gt;"",SB17&gt;=SM$25,SB17&lt;&gt;""),AND(SC17&gt;=SM$21,SC17&lt;&gt;"",SE17&gt;=SM$25,SE17&lt;&gt;""),AND(SG17&gt;=SM$21,SG17&lt;&gt;"",SI17&gt;=SM$25,SI17&lt;&gt;""),AND(SJ17&gt;=SM$21,SJ17&lt;&gt;"",SL17&gt;=SM$25,SL17&lt;&gt;""),AND(TH17&gt;=TU$21,TH17&lt;&gt;"",TJ17&gt;=TU$25,TJ17&lt;&gt;""),AND(TK17&gt;=TU$21,TK17&lt;&gt;"",TM17&gt;=TU$25,TM17&lt;&gt;""),AND(TO17&gt;=TU$21,TO17&lt;&gt;"",TQ17&gt;=TU$25,TQ17&lt;&gt;""),AND(TR17&gt;=TU$21,TR17&lt;&gt;"",TT17&gt;=TU$25,TT17&lt;&gt;""),AND(UP17&gt;=VC$21,UP17&lt;&gt;"",UR17&gt;=VC$25,UR17&lt;&gt;""),AND(US17&gt;=VC$21,US17&lt;&gt;"",UU17&gt;=VC$25,UU17&lt;&gt;""),AND(UW17&gt;=VC$21,UW17&lt;&gt;"",UY17&gt;=VC$25,UY17&lt;&gt;""),AND(UZ17&gt;=VC$21,UZ17&lt;&gt;"",VB17&gt;=VC$25,VB17&lt;&gt;""),AND(VX17&gt;=WK$21,VX17&lt;&gt;"",VZ17&gt;=WK$25,VZ17&lt;&gt;""),AND(WA17&gt;=WK$21,WA17&lt;&gt;"",WC17&gt;=WK$25,WC17&lt;&gt;""),AND(WE17&gt;=WK$21,WE17&lt;&gt;"",WG17&gt;=WK$25,WG17&lt;&gt;""),AND(WH17&gt;=WK$21,WH17&lt;&gt;"",WJ17&gt;=WK$25,WJ17&lt;&gt;"")),"P","")</f>
        <v/>
      </c>
      <c r="G17" s="3" t="str">
        <f>IF(OR(AND(AI17&gt;=AQ$25,AI17&lt;&gt;"",AF17=""),AND(AL17&gt;=AQ$25,AL17&lt;&gt;"",AF17=""),AND(AP17&gt;=AQ$25,AP17&lt;&gt;"",AF17=""),AND(BJ17&gt;=BR$25,BJ17&lt;&gt;"",BG17=""),AND(BM17&gt;=BR$25,BM17&lt;&gt;"",BG17=""),AND(BQ17&gt;=BR$25,BQ17&lt;&gt;"",BG17=""),AND(CK17&gt;=CS$25,CK17&lt;&gt;"",CH17=""),AND(CN17&gt;=CS$25,CN17&lt;&gt;"",CH17=""),AND(CR17&gt;=CS$25,CR17&lt;&gt;"",CH17=""),AND(DR17&gt;=EC$25,DR17&lt;&gt;""),AND(DU17&gt;=EC$25,DU17&lt;&gt;""),AND(DY17&gt;=EC$25,DY17&lt;&gt;""),AND(EB17&gt;=EC$25,EB17&lt;&gt;""),AND(EZ17&gt;=FK$25,EZ17&lt;&gt;""),AND(FC17&gt;=FK$25,FC17&lt;&gt;""),AND(FG17&gt;=FK$25,FG17&lt;&gt;""),AND(FJ17&gt;=FK$25,FJ17&lt;&gt;""),AND(GH17&gt;=GS$25,GH17&lt;&gt;""),AND(GK17&gt;=GS$25,GK17&lt;&gt;""),AND(GO17&gt;=GS$25,GO17&lt;&gt;""),AND(GR17&gt;=GS$25,GR17&lt;&gt;""),AND(HP17&gt;=IA$25,HP17&lt;&gt;""),AND(HS17&gt;=IA$25,HS17&lt;&gt;""),AND(HW17&gt;=IA$25,HW17&lt;&gt;""),AND(HZ17&gt;=IA$25,HZ17&lt;&gt;""),AND(IX17&gt;=JI$25,IX17&lt;&gt;""),AND(JA17&gt;=JI$25,JA17&lt;&gt;""),AND(JE17&gt;=JI$25,JE17&lt;&gt;""),AND(JH17&gt;=JI$25,JH17&lt;&gt;""),AND(KF17&gt;=KQ$25,KF17&lt;&gt;""),AND(KI17&gt;=KQ$25,KI17&lt;&gt;""),AND(KM17&gt;=KQ$25,KM17&lt;&gt;""),AND(KP17&gt;=KQ$25,KP17&lt;&gt;""),AND(LN17&gt;=LY$25,LN17&lt;&gt;""),AND(LQ17&gt;=LY$25,LQ17&lt;&gt;""),AND(LU17&gt;=LY$25,LU17&lt;&gt;""),AND(LX17&gt;=LY$25,LX17&lt;&gt;""),AND(MV17&gt;=NG$25,MV17&lt;&gt;""),AND(MY17&gt;=NG$25,MY17&lt;&gt;""),AND(NC17&gt;=NG$25,NC17&lt;&gt;""),AND(NF17&gt;=NG$25,NF17&lt;&gt;""),AND(OD17&gt;=OO$25,OD17&lt;&gt;""),AND(OG17&gt;=OO$25,OG17&lt;&gt;""),AND(OK17&gt;=OO$25,OK17&lt;&gt;""),AND(ON17&gt;=OO$25,ON17&lt;&gt;""),AND(PL17&gt;=PW$25,PL17&lt;&gt;""),AND(PO17&gt;=PW$25,PO17&lt;&gt;""),AND(PS17&gt;=PW$25,PS17&lt;&gt;""),AND(PV17&gt;=PW$25,PV17&lt;&gt;""),AND(QT17&gt;=RE$25,QT17&lt;&gt;""),AND(QW17&gt;=RE$25,QW17&lt;&gt;""),AND(RA17&gt;=RE$25,RA17&lt;&gt;""),AND(RD17&gt;=RE$25,RD17&lt;&gt;""),AND(SB17&gt;=SM$25,SB17&lt;&gt;""),AND(SE17&gt;=SM$25,SE17&lt;&gt;""),AND(SI17&gt;=SM$25,SI17&lt;&gt;""),AND(SL17&gt;=SM$25,SL17&lt;&gt;""),AND(TJ17&gt;=TU$25,TJ17&lt;&gt;""),AND(TM17&gt;=TU$25,TM17&lt;&gt;""),AND(TQ17&gt;=TU$25,TQ17&lt;&gt;""),AND(TT17&gt;=TU$25,TT17&lt;&gt;""),AND(UR17&gt;=VC$25,UR17&lt;&gt;""),AND(UU17&gt;=VC$25,UU17&lt;&gt;""),AND(UY17&gt;=VC$25,UY17&lt;&gt;""),AND(VB17&gt;=VC$25,VB17&lt;&gt;""),AND(VZ17&gt;=WK$25,VZ17&lt;&gt;""),AND(WC17&gt;=WK$25,WC17&lt;&gt;""),AND(WG17&gt;=WK$25,WG17&lt;&gt;""),AND(WJ17&gt;=WK$25,WJ17&lt;&gt;"")),"P","")</f>
        <v/>
      </c>
      <c r="H17" s="36" t="str">
        <f>IF(AND(G17="P",F17=""),"No DD",IF(OR(AND(AG17&gt;=AQ$24,AG17&lt;&gt;"",AI17&gt;=AQ$28,AI17&lt;&gt;"",AF17=""),AND(AJ17&gt;=AQ$24,AJ17&lt;&gt;"",AL17&gt;=AQ$28,AL17&lt;&gt;"",AF17=""),AND(AN17&gt;=AQ$24,AN17&lt;&gt;"",AP17&gt;=AQ$28,AP17&lt;&gt;"",AF17=""),AND(BH17&gt;=BR$24,BH17&lt;&gt;"",BJ17&gt;=BR$28,BJ17&lt;&gt;"",BG17=""),AND(BK17&gt;=BR$24,BK17&lt;&gt;"",BM17&gt;=BR$28,BM17&lt;&gt;"",BG17=""),AND(BO17&gt;=BR$24,BO17&lt;&gt;"",BQ17&gt;=BR$28,BQ17&lt;&gt;"",BG17=""),AND(CI17&gt;=CS$24,CI17&lt;&gt;"",CK17&gt;=CS$28,CK17&lt;&gt;"",CH17=""),AND(CL17&gt;=CS$24,CL17&lt;&gt;"",CN17&gt;=CS$28,CN17&lt;&gt;"",CH17=""),AND(CP17&gt;=CS$24,CP17&lt;&gt;"",CR17&gt;=CS$28,CR17&lt;&gt;"",CH17=""),AND(DP17&gt;=EC$24,DP17&lt;&gt;"",DR17&gt;=EC$28,DR17&lt;&gt;""),AND(DS17&gt;=EC$24,DS17&lt;&gt;"",DU17&gt;=EC$28,DU17&lt;&gt;""),AND(DW17&gt;=EC$24,DW17&lt;&gt;"",DY17&gt;=EC$28,DY17&lt;&gt;""),AND(DZ17&gt;=EC$24,DZ17&lt;&gt;"",EB17&gt;=EC$28,EB17&lt;&gt;""),AND(EX17&gt;=FK$24,EX17&lt;&gt;"",EZ17&gt;=FK$28,EZ17&lt;&gt;""),AND(FA17&gt;=FK$24,FA17&lt;&gt;"",FC17&gt;=FK$28,FC17&lt;&gt;""),AND(FE17&gt;=FK$24,FE17&lt;&gt;"",FG17&gt;=FK$28,FG17&lt;&gt;""),AND(FH17&gt;=FK$24,FH17&lt;&gt;"",FJ17&gt;=FK$28,FJ17&lt;&gt;""),AND(GF17&gt;=GS$24,GF17&lt;&gt;"",GH17&gt;=GS$28,GH17&lt;&gt;""),AND(GI17&gt;=GS$24,GI17&lt;&gt;"",GK17&gt;=GS$28,GK17&lt;&gt;""),AND(GM17&gt;=GS$24,GM17&lt;&gt;"",GO17&gt;=GS$28,GO17&lt;&gt;""),AND(GP17&gt;=GS$24,GP17&lt;&gt;"",GR17&gt;=GS$28,GR17&lt;&gt;""),AND(HN17&gt;=IA$24,HN17&lt;&gt;"",HP17&gt;=IA$28,HP17&lt;&gt;""),AND(HQ17&gt;=IA$24,HQ17&lt;&gt;"",HS17&gt;=IA$28,HS17&lt;&gt;""),AND(HU17&gt;=IA$24,HU17&lt;&gt;"",HW17&gt;=IA$28,HW17&lt;&gt;""),AND(HX17&gt;=IA$24,HX17&lt;&gt;"",HZ17&gt;=IA$28,HZ17&lt;&gt;""),AND(IV17&gt;=JI$24,IV17&lt;&gt;"",IX17&gt;=JI$28,IX17&lt;&gt;""),AND(IY17&gt;=JI$24,IY17&lt;&gt;"",JA17&gt;=JI$28,JA17&lt;&gt;""),AND(JC17&gt;=JI$24,JC17&lt;&gt;"",JE17&gt;=JI$28,JE17&lt;&gt;""),AND(JF17&gt;=JI$24,JF17&lt;&gt;"",JH17&gt;=JI$28,JH17&lt;&gt;""),AND(KD17&gt;=KQ$24,KD17&lt;&gt;"",KF17&gt;=KQ$28,KF17&lt;&gt;""),AND(KG17&gt;=KQ$24,KG17&lt;&gt;"",KI17&gt;=KQ$28,KI17&lt;&gt;""),AND(KK17&gt;=KQ$24,KK17&lt;&gt;"",KM17&gt;=KQ$28,KM17&lt;&gt;""),AND(KN17&gt;=KQ$24,KN17&lt;&gt;"",KP17&gt;=KQ$28,KP17&lt;&gt;""),AND(LL17&gt;=LY$24,LL17&lt;&gt;"",LN17&gt;=LY$28,LN17&lt;&gt;""),AND(LO17&gt;=LY$24,LO17&lt;&gt;"",LQ17&gt;=LY$28,LQ17&lt;&gt;""),AND(LS17&gt;=LY$24,LS17&lt;&gt;"",LU17&gt;=LY$28,LU17&lt;&gt;""),AND(LV17&gt;=LY$24,LV17&lt;&gt;"",LX17&gt;=LY$28,LX17&lt;&gt;""),AND(MT17&gt;=NG$24,MT17&lt;&gt;"",MV17&gt;=NG$28,MV17&lt;&gt;""),AND(MW17&gt;=NG$24,MW17&lt;&gt;"",MY17&gt;=NG$28,MY17&lt;&gt;""),AND(NA17&gt;=NG$24,NA17&lt;&gt;"",NC17&gt;=NG$28,NC17&lt;&gt;""),AND(ND17&gt;=NG$24,ND17&lt;&gt;"",NF17&gt;=NG$28,NF17&lt;&gt;""),AND(OB17&gt;=OO$24,OB17&lt;&gt;"",OD17&gt;=OO$28,OD17&lt;&gt;""),AND(OE17&gt;=OO$24,OE17&lt;&gt;"",OG17&gt;=OO$28,OG17&lt;&gt;""),AND(OI17&gt;=OO$24,OI17&lt;&gt;"",OK17&gt;=OO$28,OK17&lt;&gt;""),AND(OL17&gt;=OO$24,OL17&lt;&gt;"",ON17&gt;=OO$28,ON17&lt;&gt;""),AND(PJ17&gt;=PW$24,PJ17&lt;&gt;"",PL17&gt;=PW$28,PL17&lt;&gt;""),AND(PM17&gt;=PW$24,PM17&lt;&gt;"",PO17&gt;=PW$28,PO17&lt;&gt;""),AND(PQ17&gt;=PW$24,PQ17&lt;&gt;"",PS17&gt;=PW$28,PS17&lt;&gt;""),AND(PT17&gt;=PW$24,PT17&lt;&gt;"",PV17&gt;=PW$28,PV17&lt;&gt;""),AND(QR17&gt;=RE$24,QR17&lt;&gt;"",QT17&gt;=RE$28,QT17&lt;&gt;""),AND(QU17&gt;=RE$24,QU17&lt;&gt;"",QW17&gt;=RE$28,QW17&lt;&gt;""),AND(QY17&gt;=RE$24,QY17&lt;&gt;"",RA17&gt;=RE$28,RA17&lt;&gt;""),AND(RB17&gt;=RE$24,RB17&lt;&gt;"",RD17&gt;=RE$28,RD17&lt;&gt;""),AND(RZ17&gt;=SM$24,RZ17&lt;&gt;"",SB17&gt;=SM$28,SB17&lt;&gt;""),AND(SC17&gt;=SM$24,SC17&lt;&gt;"",SE17&gt;=SM$28,SE17&lt;&gt;""),AND(SG17&gt;=SM$24,SG17&lt;&gt;"",SI17&gt;=SM$28,SI17&lt;&gt;""),AND(SJ17&gt;=SM$24,SJ17&lt;&gt;"",SL17&gt;=SM$28,SL17&lt;&gt;""),AND(TH17&gt;=TU$24,TH17&lt;&gt;"",TJ17&gt;=TU$28,TJ17&lt;&gt;""),AND(TK17&gt;=TU$24,TK17&lt;&gt;"",TM17&gt;=TU$28,TM17&lt;&gt;""),AND(TO17&gt;=TU$24,TO17&lt;&gt;"",TQ17&gt;=TU$28,TQ17&lt;&gt;""),AND(TR17&gt;=TU$24,TR17&lt;&gt;"",TT17&gt;=TU$28,TT17&lt;&gt;""),AND(UP17&gt;=VC$24,UP17&lt;&gt;"",UR17&gt;=VC$28,UR17&lt;&gt;""),AND(US17&gt;=VC$24,US17&lt;&gt;"",UU17&gt;=VC$28,UU17&lt;&gt;""),AND(UW17&gt;=VC$24,UW17&lt;&gt;"",UY17&gt;=VC$28,UY17&lt;&gt;""),AND(UZ17&gt;=VC$24,UZ17&lt;&gt;"",VB17&gt;=VC$28,VB17&lt;&gt;""),AND(VX17&gt;=WK$24,VX17&lt;&gt;"",VZ17&gt;=WK$28,VZ17&lt;&gt;""),AND(WA17&gt;=WK$24,WA17&lt;&gt;"",WC17&gt;=WK$28,WC17&lt;&gt;""),AND(WE17&gt;=WK$24,WE17&lt;&gt;"",WG17&gt;=WK$28,WG17&lt;&gt;""),AND(WH17&gt;=WK$24,WH17&lt;&gt;"",WJ17&gt;=WK$28,WJ17&lt;&gt;"")),"Merit",IF(OR(AND(AG17&gt;=AQ$23,AG17&lt;&gt;"",AI17&gt;=AQ$27,AI17&lt;&gt;"",AF17=""),AND(AJ17&gt;=AQ$23,AJ17&lt;&gt;"",AL17&gt;=AQ$27,AL17&lt;&gt;"",AF17=""),AND(AN17&gt;=AQ$23,AN17&lt;&gt;"",AP17&gt;=AQ$27,AP17&lt;&gt;"",AF17=""),AND(BH17&gt;=BR$23,BH17&lt;&gt;"",BJ17&gt;=BR$27,BJ17&lt;&gt;"",BG17=""),AND(BK17&gt;=BR$23,BK17&lt;&gt;"",BM17&gt;=BR$27,BM17&lt;&gt;"",BG17=""),AND(BO17&gt;=BR$23,BO17&lt;&gt;"",BQ17&gt;=BR$27,BQ17&lt;&gt;"",BG17=""),AND(CI17&gt;=CS$23,CI17&lt;&gt;"",CK17&gt;=CS$27,CK17&lt;&gt;"",CH17=""),AND(CL17&gt;=CS$23,CL17&lt;&gt;"",CN17&gt;=CS$27,CN17&lt;&gt;"",CH17=""),AND(CP17&gt;=CS$23,CP17&lt;&gt;"",CR17&gt;=CS$27,CR17&lt;&gt;"",CH17=""),AND(DP17&gt;=EC$23,DP17&lt;&gt;"",DR17&gt;=EC$27,DR17&lt;&gt;""),AND(DS17&gt;=EC$23,DS17&lt;&gt;"",DU17&gt;=EC$27,DU17&lt;&gt;""),AND(DW17&gt;=EC$23,DW17&lt;&gt;"",DY17&gt;=EC$27,DY17&lt;&gt;""),AND(DZ17&gt;=EC$23,DZ17&lt;&gt;"",EB17&gt;=EC$27,EB17&lt;&gt;""),AND(EX17&gt;=FK$23,EX17&lt;&gt;"",EZ17&gt;=FK$27,EZ17&lt;&gt;""),AND(FA17&gt;=FK$23,FA17&lt;&gt;"",FC17&gt;=FK$27,FC17&lt;&gt;""),AND(FE17&gt;=FK$23,FE17&lt;&gt;"",FG17&gt;=FK$27,FG17&lt;&gt;""),AND(FH17&gt;=FK$23,FH17&lt;&gt;"",FJ17&gt;=FK$27,FJ17&lt;&gt;""),AND(GF17&gt;=GS$23,GF17&lt;&gt;"",GH17&gt;=GS$27,GH17&lt;&gt;""),AND(GI17&gt;=GS$23,GI17&lt;&gt;"",GK17&gt;=GS$27,GK17&lt;&gt;""),AND(GM17&gt;=GS$23,GM17&lt;&gt;"",GO17&gt;=GS$27,GO17&lt;&gt;""),AND(GP17&gt;=GS$23,GP17&lt;&gt;"",GR17&gt;=GS$27,GR17&lt;&gt;""),AND(HN17&gt;=IA$23,HN17&lt;&gt;"",HP17&gt;=IA$27,HP17&lt;&gt;""),AND(HQ17&gt;=IA$23,HQ17&lt;&gt;"",HS17&gt;=IA$27,HS17&lt;&gt;""),AND(HU17&gt;=IA$23,HU17&lt;&gt;"",HW17&gt;=IA$27,HW17&lt;&gt;""),AND(HX17&gt;=IA$23,HX17&lt;&gt;"",HZ17&gt;=IA$27,HZ17&lt;&gt;""),AND(IV17&gt;=JI$23,IV17&lt;&gt;"",IX17&gt;=JI$27,IX17&lt;&gt;""),AND(IY17&gt;=JI$23,IY17&lt;&gt;"",JA17&gt;=JI$27,JA17&lt;&gt;""),AND(JC17&gt;=JI$23,JC17&lt;&gt;"",JE17&gt;=JI$27,JE17&lt;&gt;""),AND(JF17&gt;=JI$23,JF17&lt;&gt;"",JH17&gt;=JI$27,JH17&lt;&gt;""),AND(KD17&gt;=KQ$23,KD17&lt;&gt;"",KF17&gt;=KQ$27,KF17&lt;&gt;""),AND(KG17&gt;=KQ$23,KG17&lt;&gt;"",KI17&gt;=KQ$27,KI17&lt;&gt;""),AND(KK17&gt;=KQ$23,KK17&lt;&gt;"",KM17&gt;=KQ$27,KM17&lt;&gt;""),AND(KN17&gt;=KQ$23,KN17&lt;&gt;"",KP17&gt;=KQ$27,KP17&lt;&gt;""),AND(LL17&gt;=LY$23,LL17&lt;&gt;"",LN17&gt;=LY$27,LN17&lt;&gt;""),AND(LO17&gt;=LY$23,LO17&lt;&gt;"",LQ17&gt;=LY$27,LQ17&lt;&gt;""),AND(LS17&gt;=LY$23,LS17&lt;&gt;"",LU17&gt;=LY$27,LU17&lt;&gt;""),AND(LV17&gt;=LY$23,LV17&lt;&gt;"",LX17&gt;=LY$27,LX17&lt;&gt;""),AND(MT17&gt;=NG$23,MT17&lt;&gt;"",MV17&gt;=NG$27,MV17&lt;&gt;""),AND(MW17&gt;=NG$23,MW17&lt;&gt;"",MY17&gt;=NG$27,MY17&lt;&gt;""),AND(NA17&gt;=NG$23,NA17&lt;&gt;"",NC17&gt;=NG$27,NC17&lt;&gt;""),AND(ND17&gt;=NG$23,ND17&lt;&gt;"",NF17&gt;=NG$27,NF17&lt;&gt;""),AND(OB17&gt;=OO$23,OB17&lt;&gt;"",OD17&gt;=OO$27,OD17&lt;&gt;""),AND(OE17&gt;=OO$23,OE17&lt;&gt;"",OG17&gt;=OO$27,OG17&lt;&gt;""),AND(OI17&gt;=OO$23,OI17&lt;&gt;"",OK17&gt;=OO$27,OK17&lt;&gt;""),AND(OL17&gt;=OO$23,OL17&lt;&gt;"",ON17&gt;=OO$27,ON17&lt;&gt;""),AND(PJ17&gt;=PW$23,PJ17&lt;&gt;"",PL17&gt;=PW$27,PL17&lt;&gt;""),AND(PM17&gt;=PW$23,PM17&lt;&gt;"",PO17&gt;=PW$27,PO17&lt;&gt;""),AND(PQ17&gt;=PW$23,PQ17&lt;&gt;"",PS17&gt;=PW$27,PS17&lt;&gt;""),AND(PT17&gt;=PW$23,PT17&lt;&gt;"",PV17&gt;=PW$27,PV17&lt;&gt;""),AND(QR17&gt;=RE$23,QR17&lt;&gt;"",QT17&gt;=RE$27,QT17&lt;&gt;""),AND(QU17&gt;=RE$23,QU17&lt;&gt;"",QW17&gt;=RE$27,QW17&lt;&gt;""),AND(QY17&gt;=RE$23,QY17&lt;&gt;"",RA17&gt;=RE$27,RA17&lt;&gt;""),AND(RB17&gt;=RE$23,RB17&lt;&gt;"",RD17&gt;=RE$27,RD17&lt;&gt;""),AND(RZ17&gt;=SM$23,RZ17&lt;&gt;"",SB17&gt;=SM$27,SB17&lt;&gt;""),AND(SC17&gt;=SM$23,SC17&lt;&gt;"",SE17&gt;=SM$27,SE17&lt;&gt;""),AND(SG17&gt;=SM$23,SG17&lt;&gt;"",SI17&gt;=SM$27,SI17&lt;&gt;""),AND(SJ17&gt;=SM$23,SJ17&lt;&gt;"",SL17&gt;=SM$27,SL17&lt;&gt;""),AND(TH17&gt;=TU$23,TH17&lt;&gt;"",TJ17&gt;=TU$27,TJ17&lt;&gt;""),AND(TK17&gt;=TU$23,TK17&lt;&gt;"",TM17&gt;=TU$27,TM17&lt;&gt;""),AND(TO17&gt;=TU$23,TO17&lt;&gt;"",TQ17&gt;=TU$27,TQ17&lt;&gt;""),AND(TR17&gt;=TU$23,TR17&lt;&gt;"",TT17&gt;=TU$27,TT17&lt;&gt;""),AND(UP17&gt;=VC$23,UP17&lt;&gt;"",UR17&gt;=VC$27,UR17&lt;&gt;""),AND(US17&gt;=VC$23,US17&lt;&gt;"",UU17&gt;=VC$27,UU17&lt;&gt;""),AND(UW17&gt;=VC$23,UW17&lt;&gt;"",UY17&gt;=VC$27,UY17&lt;&gt;""),AND(UZ17&gt;=VC$23,UZ17&lt;&gt;"",VB17&gt;=VC$27,VB17&lt;&gt;""),AND(VX17&gt;=WK$23,VX17&lt;&gt;"",VZ17&gt;=WK$27,VZ17&lt;&gt;""),AND(WA17&gt;=WK$23,WA17&lt;&gt;"",WC17&gt;=WK$27,WC17&lt;&gt;""),AND(WE17&gt;=WK$23,WE17&lt;&gt;"",WG17&gt;=WK$27,WG17&lt;&gt;""),AND(WH17&gt;=WK$23,WH17&lt;&gt;"",WJ17&gt;=WK$27,WJ17&lt;&gt;"")),"Excellence",IF(I17="P","Worlds Team",IF(F17="P","National Team","")))))</f>
        <v/>
      </c>
      <c r="I17" s="3" t="str">
        <f>IF(OR(AND(AG17&gt;=AQ$22,AG17&lt;&gt;"",AI17&gt;=AQ$26,AI17&lt;&gt;"",AF17=""),AND(AJ17&gt;=AQ$22,AJ17&lt;&gt;"",AL17&gt;=AQ$26,AL17&lt;&gt;"",AF17=""),AND(AN17&gt;=AQ$22,AN17&lt;&gt;"",AP17&gt;=AQ$26,AP17&lt;&gt;"",AF17=""),AND(BH17&gt;=BR$22,BH17&lt;&gt;"",BJ17&gt;=BR$26,BJ17&lt;&gt;"",BG17=""),AND(BK17&gt;=BR$22,BK17&lt;&gt;"",BM17&gt;=BR$26,BM17&lt;&gt;"",BG17=""),AND(BO17&gt;=BR$22,BO17&lt;&gt;"",BQ17&gt;=BR$26,BQ17&lt;&gt;"",BG17=""),AND(CI17&gt;=CS$22,CI17&lt;&gt;"",CK17&gt;=CS$26,CK17&lt;&gt;"",CH17=""),AND(CL17&gt;=CS$22,CL17&lt;&gt;"",CN17&gt;=CS$26,CN17&lt;&gt;"",CH17=""),AND(CP17&gt;=CS$22,CP17&lt;&gt;"",CR17&gt;=CS$26,CR17&lt;&gt;"",CH17=""),AND(DP17&gt;=EC$22,DP17&lt;&gt;"",DR17&gt;=EC$26,DR17&lt;&gt;""),AND(DS17&gt;=EC$22,DS17&lt;&gt;"",DU17&gt;=EC$26,DU17&lt;&gt;""),AND(DW17&gt;=EC$22,DW17&lt;&gt;"",DY17&gt;=EC$26,DY17&lt;&gt;""),AND(DZ17&gt;=EC$22,DZ17&lt;&gt;"",EB17&gt;=EC$26,EB17&lt;&gt;""),AND(EX17&gt;=FK$22,EX17&lt;&gt;"",EZ17&gt;=FK$26,EZ17&lt;&gt;""),AND(FA17&gt;=FK$22,FA17&lt;&gt;"",FC17&gt;=FK$26,FC17&lt;&gt;""),AND(FE17&gt;=FK$22,FE17&lt;&gt;"",FG17&gt;=FK$26,FG17&lt;&gt;""),AND(FH17&gt;=FK$22,FH17&lt;&gt;"",FJ17&gt;=FK$26,FJ17&lt;&gt;""),AND(GF17&gt;=GS$22,GF17&lt;&gt;"",GH17&gt;=GS$26,GH17&lt;&gt;""),AND(GI17&gt;=GS$22,GI17&lt;&gt;"",GK17&gt;=GS$26,GK17&lt;&gt;""),AND(GM17&gt;=GS$22,GM17&lt;&gt;"",GO17&gt;=GS$26,GO17&lt;&gt;""),AND(GP17&gt;=GS$22,GP17&lt;&gt;"",GR17&gt;=GS$26,GR17&lt;&gt;""),AND(HN17&gt;=IA$22,HN17&lt;&gt;"",HP17&gt;=IA$26,HP17&lt;&gt;""),AND(HQ17&gt;=IA$22,HQ17&lt;&gt;"",HS17&gt;=IA$26,HS17&lt;&gt;""),AND(HU17&gt;=IA$22,HU17&lt;&gt;"",HW17&gt;=IA$26,HW17&lt;&gt;""),AND(HX17&gt;=IA$22,HX17&lt;&gt;"",HZ17&gt;=IA$26,HZ17&lt;&gt;""),AND(IV17&gt;=JI$22,IV17&lt;&gt;"",IX17&gt;=JI$26,IX17&lt;&gt;""),AND(IY17&gt;=JI$22,IY17&lt;&gt;"",JA17&gt;=JI$26,JA17&lt;&gt;""),AND(JC17&gt;=JI$22,JC17&lt;&gt;"",JE17&gt;=JI$26,JE17&lt;&gt;""),AND(JF17&gt;=JI$22,JF17&lt;&gt;"",JH17&gt;=JI$26,JH17&lt;&gt;""),AND(KD17&gt;=KQ$22,KD17&lt;&gt;"",KF17&gt;=KQ$26,KF17&lt;&gt;""),AND(KG17&gt;=KQ$22,KG17&lt;&gt;"",KI17&gt;=KQ$26,KI17&lt;&gt;""),AND(KK17&gt;=KQ$22,KK17&lt;&gt;"",KM17&gt;=KQ$26,KM17&lt;&gt;""),AND(KN17&gt;=KQ$22,KN17&lt;&gt;"",KP17&gt;=KQ$26,KP17&lt;&gt;""),AND(LL17&gt;=LY$22,LL17&lt;&gt;"",LN17&gt;=LY$26,LN17&lt;&gt;""),AND(LO17&gt;=LY$22,LO17&lt;&gt;"",LQ17&gt;=LY$26,LQ17&lt;&gt;""),AND(LS17&gt;=LY$22,LS17&lt;&gt;"",LU17&gt;=LY$26,LU17&lt;&gt;""),AND(LV17&gt;=LY$22,LV17&lt;&gt;"",LX17&gt;=LY$26,LX17&lt;&gt;""),AND(MT17&gt;=NG$22,MT17&lt;&gt;"",MV17&gt;=NG$26,MV17&lt;&gt;""),AND(MW17&gt;=NG$22,MW17&lt;&gt;"",MY17&gt;=NG$26,MY17&lt;&gt;""),AND(NA17&gt;=NG$22,NA17&lt;&gt;"",NC17&gt;=NG$26,NC17&lt;&gt;""),AND(ND17&gt;=NG$22,ND17&lt;&gt;"",NF17&gt;=NG$26,NF17&lt;&gt;""),AND(OB17&gt;=OO$22,OB17&lt;&gt;"",OD17&gt;=OO$26,OD17&lt;&gt;""),AND(OE17&gt;=OO$22,OE17&lt;&gt;"",OG17&gt;=OO$26,OG17&lt;&gt;""),AND(OI17&gt;=OO$22,OI17&lt;&gt;"",OK17&gt;=OO$26,OK17&lt;&gt;""),AND(OL17&gt;=OO$22,OL17&lt;&gt;"",ON17&gt;=OO$26,ON17&lt;&gt;""),AND(PJ17&gt;=PW$22,PJ17&lt;&gt;"",PL17&gt;=PW$26,PL17&lt;&gt;""),AND(PM17&gt;=PW$22,PM17&lt;&gt;"",PO17&gt;=PW$26,PO17&lt;&gt;""),AND(PQ17&gt;=PW$22,PQ17&lt;&gt;"",PS17&gt;=PW$26,PS17&lt;&gt;""),AND(PT17&gt;=PW$22,PT17&lt;&gt;"",PV17&gt;=PW$26,PV17&lt;&gt;""),AND(QR17&gt;=RE$22,QR17&lt;&gt;"",QT17&gt;=RE$26,QT17&lt;&gt;""),AND(QU17&gt;=RE$22,QU17&lt;&gt;"",QW17&gt;=RE$26,QW17&lt;&gt;""),AND(QY17&gt;=RE$22,QY17&lt;&gt;"",RA17&gt;=RE$26,RA17&lt;&gt;""),AND(RB17&gt;=RE$22,RB17&lt;&gt;"",RD17&gt;=RE$26,RD17&lt;&gt;""),AND(RZ17&gt;=SM$22,RZ17&lt;&gt;"",SB17&gt;=SM$26,SB17&lt;&gt;""),AND(SC17&gt;=SM$22,SC17&lt;&gt;"",SE17&gt;=SM$26,SE17&lt;&gt;""),AND(SG17&gt;=SM$22,SG17&lt;&gt;"",SI17&gt;=SM$26,SI17&lt;&gt;""),AND(SJ17&gt;=SM$22,SJ17&lt;&gt;"",SL17&gt;=SM$26,SL17&lt;&gt;""),AND(TH17&gt;=TU$22,TH17&lt;&gt;"",TJ17&gt;=TU$26,TJ17&lt;&gt;""),AND(TK17&gt;=TU$22,TK17&lt;&gt;"",TM17&gt;=TU$26,TM17&lt;&gt;""),AND(TO17&gt;=TU$22,TO17&lt;&gt;"",TQ17&gt;=TU$26,TQ17&lt;&gt;""),AND(TR17&gt;=TU$22,TR17&lt;&gt;"",TT17&gt;=TU$26,TT17&lt;&gt;""),AND(UP17&gt;=VC$22,UP17&lt;&gt;"",UR17&gt;=VC$26,UR17&lt;&gt;""),AND(US17&gt;=VC$22,US17&lt;&gt;"",UU17&gt;=VC$26,UU17&lt;&gt;""),AND(UW17&gt;=VC$22,UW17&lt;&gt;"",UY17&gt;=VC$26,UY17&lt;&gt;""),AND(UZ17&gt;=VC$22,UZ17&lt;&gt;"",VB17&gt;=VC$26,VB17&lt;&gt;""),AND(VX17&gt;=WK$22,VX17&lt;&gt;"",VZ17&gt;=WK$26,VZ17&lt;&gt;""),AND(WA17&gt;=WK$22,WA17&lt;&gt;"",WC17&gt;=WK$26,WC17&lt;&gt;""),AND(WE17&gt;=WK$22,WE17&lt;&gt;"",WG17&gt;=WK$26,WG17&lt;&gt;""),AND(WH17&gt;=WK$22,WH17&lt;&gt;"",WJ17&gt;=WK$26,WJ17&lt;&gt;"")),"P","")</f>
        <v/>
      </c>
      <c r="J17" s="8">
        <f>IF(COUNT(AI17,AL17,AP17,BJ17,BM17,BQ17,CK17,CN17,CR17)&gt;0,LARGE((AI17,AL17,AP17,BJ17,BM17,BQ17,CK17,CN17,CR17),1),0)</f>
        <v>0</v>
      </c>
      <c r="K17" s="8" t="str">
        <f>IF(J17="","",IF(OR(J17=CK17,J17=CN17,J17=CR17),$BS$1,IF(OR(J17=BJ17,J17=BM17,J17=BQ17),$AR$1,IF(OR(J17=AI17,J17=AL17,J17=AP17),$Q$1,""))))</f>
        <v/>
      </c>
      <c r="L17" s="8">
        <f>IF(COUNT(AI17,AL17,AP17,BJ17,BM17,BQ17,CK17,CN17,CR17)&gt;1,LARGE((AI17,AL17,AP17,BJ17,BM17,BQ17,CK17,CN17,CR17),2),0)</f>
        <v>0</v>
      </c>
      <c r="M17" s="8" t="str">
        <f>IF(L17="","",IF(OR(L17=CK17,L17=CN17,L17=CR17),$BS$1,IF(OR(L17=BJ17,L17=BM17,L17=BQ17),$AR$1,IF(OR(L17=AI17,L17=AL17,L17=AP17),$Q$1,""))))</f>
        <v/>
      </c>
      <c r="N17" s="8">
        <f>IF(MAX(CT17,CU17)&gt;0,MAX(CT17,CU17),"")</f>
        <v>16.009999999999998</v>
      </c>
      <c r="O17" s="11" t="str">
        <f>IF(N17="","",IF(N17=CT17,"("&amp;CT$2&amp;")",IF(N17=CU17,"("&amp;CU$2&amp;")")))</f>
        <v>(Prelim)</v>
      </c>
      <c r="P17" s="8" t="str">
        <f>IF(N17="","",IF(N17=CT17,IF(N17+IF(L17="",0,L17)=WD17,$VD$1,IF(N17+IF(L17="",0,L17)=UV17,$TV$1,IF(N17+IF(L17="",0,L17)=TN17,$SN$1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))),IF(N17=CU17,IF(N17+IF(L17="",0,L17)=WG17,$VD$1,IF(N17+IF(L17="",0,L17)=UY17,$TV$1,IF(N17+IF(L17="",0,L17)=TQ17,$SN$1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WJ17,$VD$1,IF(N17+IF(L17="",0,L17)=VB17,$TV$1,IF(N17+IF(L17="",0,L17)=TT17,$SN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))))))</f>
        <v>2024 World Cup POR (July 7)</v>
      </c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7"/>
      <c r="AG17" s="38" t="str">
        <f>IF(S17&gt;0,S17,"")</f>
        <v/>
      </c>
      <c r="AH17" s="38" t="str">
        <f>IF(T17&gt;0,T17,"")</f>
        <v/>
      </c>
      <c r="AI17" s="40" t="str">
        <f>IF(SUM(Q17:T17)-U17&gt;0,SUM(Q17:T17)-U17,"")</f>
        <v/>
      </c>
      <c r="AJ17" s="40" t="str">
        <f>IF(X17&gt;0,X17,"")</f>
        <v/>
      </c>
      <c r="AK17" s="40" t="str">
        <f>IF(Y17&gt;0,Y17,"")</f>
        <v/>
      </c>
      <c r="AL17" s="40" t="str">
        <f>IF(SUM(V17:Y17)-Z17&gt;0,SUM(V17:Y17)-Z17,"")</f>
        <v/>
      </c>
      <c r="AM17" s="40" t="str">
        <f>IF(AI17="","",MAX(AI17,AL17))</f>
        <v/>
      </c>
      <c r="AN17" s="40" t="str">
        <f>IF(AC17&gt;0,AC17,"")</f>
        <v/>
      </c>
      <c r="AO17" s="40" t="str">
        <f>IF(AD17&gt;0,AD17,"")</f>
        <v/>
      </c>
      <c r="AP17" s="40" t="str">
        <f>IF(SUM(AA17:AD17)-AE17&gt;0,SUM(AA17:AD17)-AE17,"")</f>
        <v/>
      </c>
      <c r="AQ17" s="40" t="str">
        <f>IF(SUM(AM17,AP17)&gt;0,SUM(AM17,AP17),"")</f>
        <v/>
      </c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8"/>
      <c r="BH17" s="39" t="str">
        <f>IF(AT17&gt;0,AT17,"")</f>
        <v/>
      </c>
      <c r="BI17" s="39" t="str">
        <f>IF(AU17&gt;0,AU17,"")</f>
        <v/>
      </c>
      <c r="BJ17" s="11" t="str">
        <f>IF(SUM(AR17:AU17)-AV17&gt;0,SUM(AR17:AU17)-AV17,"")</f>
        <v/>
      </c>
      <c r="BK17" s="11" t="str">
        <f>IF(AY17&gt;0,AY17,"")</f>
        <v/>
      </c>
      <c r="BL17" s="11" t="str">
        <f>IF(AZ17&gt;0,AZ17,"")</f>
        <v/>
      </c>
      <c r="BM17" s="11" t="str">
        <f>IF(SUM(AW17:AZ17)-BA17&gt;0,SUM(AW17:AZ17)-BA17,"")</f>
        <v/>
      </c>
      <c r="BN17" s="11" t="str">
        <f>IF(BJ17="","",MAX(BJ17,BM17))</f>
        <v/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 t="str">
        <f>IF(SUM(BN17,BQ17)&gt;0,SUM(BN17,BQ17),"")</f>
        <v/>
      </c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7"/>
      <c r="CI17" s="38" t="str">
        <f>IF(BU17&gt;0,BU17,"")</f>
        <v/>
      </c>
      <c r="CJ17" s="38" t="str">
        <f>IF(BV17&gt;0,BV17,"")</f>
        <v/>
      </c>
      <c r="CK17" s="40" t="str">
        <f>IF(SUM(BS17:BV17)-BW17&gt;0,SUM(BS17:BV17)-BW17,"")</f>
        <v/>
      </c>
      <c r="CL17" s="40" t="str">
        <f>IF(BZ17&gt;0,BZ17,"")</f>
        <v/>
      </c>
      <c r="CM17" s="40" t="str">
        <f>IF(CA17&gt;0,CA17,"")</f>
        <v/>
      </c>
      <c r="CN17" s="40" t="str">
        <f>IF(SUM(BX17:CA17)-CB17&gt;0,SUM(BX17:CA17)-CB17,"")</f>
        <v/>
      </c>
      <c r="CO17" s="40" t="str">
        <f>IF(CK17="","",MAX(CK17,CN17))</f>
        <v/>
      </c>
      <c r="CP17" s="40" t="str">
        <f>IF(CE17&gt;0,CE17,"")</f>
        <v/>
      </c>
      <c r="CQ17" s="40" t="str">
        <f>IF(CF17&gt;0,CF17,"")</f>
        <v/>
      </c>
      <c r="CR17" s="40" t="str">
        <f>IF(SUM(CC17:CF17)-CG17&gt;0,SUM(CC17:CF17)-CG17,"")</f>
        <v/>
      </c>
      <c r="CS17" s="40" t="str">
        <f>IF(SUM(CO17,CR17)&gt;0,SUM(CO17,CR17),"")</f>
        <v/>
      </c>
      <c r="CT17" s="51">
        <f>IF(MAX(DV17,FD17,GL17,HT17,JB17,KJ17,LR17,MZ17,OH17,PP17,QX17,SF17,TN17,UV17,WD17)-IF(L17="",0,L17)&gt;0.001,MAX(DV17,FD17,GL17,HT17,JB17,KJ17,LR17,MZ17,OH17,PP17,QX17,SF17,TN17,UV17,WD17)-IF(L17="",0,L17),"")</f>
        <v>16.009999999999998</v>
      </c>
      <c r="CU17" s="51" t="str">
        <f>IF(MAX(DY17,EB17,FG17,FJ17,GO17,GR17,HW17,HZ17,JE17,JH17,KM17,KP17,LU17,LX17,NC17,NF17,OK17,ON17,PS17,PV17,RA17,RD17,SI17,SL17,TQ17,TT17,UY17,VB17,WG17,WJ17)-IF(L17="",0,L17)&gt;0.001,MAX(DY17,EB17,FG17,FJ17,GO17,GR17,HW17,HZ17,JE17,JH17,KM17,KP17,LU17,LX17,NC17,NF17,OK17,ON17,PS17,PV17,RA17,RD17,SI17,SL17,TQ17,TT17,UY17,VB17,WG17,WJ17)-IF(L17="",0,L17),"")</f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0" t="str">
        <f>IF(CX17&gt;0,CX17,"")</f>
        <v/>
      </c>
      <c r="DQ17" s="40" t="str">
        <f>IF(CY17&gt;0,CY17,"")</f>
        <v/>
      </c>
      <c r="DR17" s="40" t="str">
        <f>IF(SUM(CV17:CY17)-CZ17&gt;0,SUM(CV17:CY17)-CZ17,"")</f>
        <v/>
      </c>
      <c r="DS17" s="40" t="str">
        <f>IF(DC17&gt;0,DC17,"")</f>
        <v/>
      </c>
      <c r="DT17" s="40" t="str">
        <f>IF(DD17&gt;0,DD17,"")</f>
        <v/>
      </c>
      <c r="DU17" s="40" t="str">
        <f>IF(SUM(DA17:DD17)-DE17&gt;0,SUM(DA17:DD17)-DE17,"")</f>
        <v/>
      </c>
      <c r="DV17" s="40" t="str">
        <f>IF(MAX(DR17,DU17)&gt;0,MAX(DR17,DU17),"")</f>
        <v/>
      </c>
      <c r="DW17" s="40" t="str">
        <f>IF(DH17&gt;0,DH17,"")</f>
        <v/>
      </c>
      <c r="DX17" s="40" t="str">
        <f>IF(DI17&gt;0,DI17,"")</f>
        <v/>
      </c>
      <c r="DY17" s="40" t="str">
        <f>IF(SUM(DF17:DI17)-DJ17&gt;0,SUM(DF17:DI17)-DJ17,"")</f>
        <v/>
      </c>
      <c r="DZ17" s="40" t="str">
        <f>IF(DM17&gt;0,DM17,"")</f>
        <v/>
      </c>
      <c r="EA17" s="40" t="str">
        <f>IF(DN17&gt;0,DN17,"")</f>
        <v/>
      </c>
      <c r="EB17" s="40" t="str">
        <f>IF(SUM(DK17:DN17)-DO17&gt;0,SUM(DK17:DN17)-DO17,"")</f>
        <v/>
      </c>
      <c r="EC17" s="40" t="str">
        <f>IF(SUM(DV17,EB17)&gt;0,SUM(DV17,EB17),"")</f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IF(SUM(FD17,FJ17)&gt;0,SUM(FD17,FJ17),"")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0" t="str">
        <f>IF(FN17&gt;0,FN17,"")</f>
        <v/>
      </c>
      <c r="GG17" s="40" t="str">
        <f>IF(FO17&gt;0,FO17,"")</f>
        <v/>
      </c>
      <c r="GH17" s="40" t="str">
        <f>IF(SUM(FL17:FO17)-FP17&gt;0,SUM(FL17:FO17)-FP17,"")</f>
        <v/>
      </c>
      <c r="GI17" s="40" t="str">
        <f>IF(FS17&gt;0,FS17,"")</f>
        <v/>
      </c>
      <c r="GJ17" s="40" t="str">
        <f>IF(FT17&gt;0,FT17,"")</f>
        <v/>
      </c>
      <c r="GK17" s="40" t="str">
        <f>IF(SUM(FQ17:FT17)-FU17&gt;0,SUM(FQ17:FT17)-FU17,"")</f>
        <v/>
      </c>
      <c r="GL17" s="40" t="str">
        <f>IF(MAX(GH17,GK17)&gt;0,MAX(GH17,GK17),"")</f>
        <v/>
      </c>
      <c r="GM17" s="40" t="str">
        <f>IF(FX17&gt;0,FX17,"")</f>
        <v/>
      </c>
      <c r="GN17" s="40" t="str">
        <f>IF(FY17&gt;0,FY17,"")</f>
        <v/>
      </c>
      <c r="GO17" s="40" t="str">
        <f>IF(SUM(FV17:FY17)-FZ17&gt;0,SUM(FV17:FY17)-FZ17,"")</f>
        <v/>
      </c>
      <c r="GP17" s="40" t="str">
        <f>IF(GC17&gt;0,GC17,"")</f>
        <v/>
      </c>
      <c r="GQ17" s="40" t="str">
        <f>IF(GD17&gt;0,GD17,"")</f>
        <v/>
      </c>
      <c r="GR17" s="40" t="str">
        <f>IF(SUM(GA17:GD17)-GE17&gt;0,SUM(GA17:GD17)-GE17,"")</f>
        <v/>
      </c>
      <c r="GS17" s="40" t="str">
        <f>IF(SUM(GL17,GR17)&gt;0,SUM(GL17,GR17),"")</f>
        <v/>
      </c>
      <c r="GT17" s="18">
        <v>0.8</v>
      </c>
      <c r="GU17" s="18">
        <v>1</v>
      </c>
      <c r="GV17" s="18">
        <v>2</v>
      </c>
      <c r="GW17" s="18">
        <v>1.84</v>
      </c>
      <c r="GX17" s="18">
        <v>0</v>
      </c>
      <c r="GY17" s="18">
        <v>2.4</v>
      </c>
      <c r="GZ17" s="18">
        <v>2.75</v>
      </c>
      <c r="HA17" s="18">
        <v>5.0999999999999996</v>
      </c>
      <c r="HB17" s="18">
        <v>5.76</v>
      </c>
      <c r="HC17" s="18">
        <v>0</v>
      </c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>
        <f>IF(GV17&gt;0,GV17,"")</f>
        <v>2</v>
      </c>
      <c r="HO17" s="11">
        <f>IF(GW17&gt;0,GW17,"")</f>
        <v>1.84</v>
      </c>
      <c r="HP17" s="11">
        <f>IF(SUM(GT17:GW17)-GX17&gt;0,SUM(GT17:GW17)-GX17,"")</f>
        <v>5.64</v>
      </c>
      <c r="HQ17" s="11">
        <f>IF(HA17&gt;0,HA17,"")</f>
        <v>5.0999999999999996</v>
      </c>
      <c r="HR17" s="11">
        <f>IF(HB17&gt;0,HB17,"")</f>
        <v>5.76</v>
      </c>
      <c r="HS17" s="11">
        <f>IF(SUM(GY17:HB17)-HC17&gt;0,SUM(GY17:HB17)-HC17,"")</f>
        <v>16.009999999999998</v>
      </c>
      <c r="HT17" s="11">
        <f>IF(MAX(HP17,HS17)&gt;0,MAX(HP17,HS17),"")</f>
        <v>16.009999999999998</v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>
        <f>IF(SUM(HT17,HZ17)&gt;0,SUM(HT17,HZ17),"")</f>
        <v>16.009999999999998</v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0" t="str">
        <f>IF(ID17&gt;0,ID17,"")</f>
        <v/>
      </c>
      <c r="IW17" s="40" t="str">
        <f>IF(IE17&gt;0,IE17,"")</f>
        <v/>
      </c>
      <c r="IX17" s="40" t="str">
        <f>IF(SUM(IB17:IE17)-IF17&gt;0,SUM(IB17:IE17)-IF17,"")</f>
        <v/>
      </c>
      <c r="IY17" s="40" t="str">
        <f>IF(II17&gt;0,II17,"")</f>
        <v/>
      </c>
      <c r="IZ17" s="40" t="str">
        <f>IF(IJ17&gt;0,IJ17,"")</f>
        <v/>
      </c>
      <c r="JA17" s="40" t="str">
        <f>IF(SUM(IG17:IJ17)-IK17&gt;0,SUM(IG17:IJ17)-IK17,"")</f>
        <v/>
      </c>
      <c r="JB17" s="40" t="str">
        <f>IF(MAX(IX17,JA17)&gt;0,MAX(IX17,JA17),"")</f>
        <v/>
      </c>
      <c r="JC17" s="40" t="str">
        <f>IF(IN17&gt;0,IN17,"")</f>
        <v/>
      </c>
      <c r="JD17" s="40" t="str">
        <f>IF(IO17&gt;0,IO17,"")</f>
        <v/>
      </c>
      <c r="JE17" s="40" t="str">
        <f>IF(SUM(IL17:IO17)-IP17&gt;0,SUM(IL17:IO17)-IP17,"")</f>
        <v/>
      </c>
      <c r="JF17" s="40" t="str">
        <f>IF(IS17&gt;0,IS17,"")</f>
        <v/>
      </c>
      <c r="JG17" s="40" t="str">
        <f>IF(IT17&gt;0,IT17,"")</f>
        <v/>
      </c>
      <c r="JH17" s="40" t="str">
        <f>IF(SUM(IQ17:IT17)-IU17&gt;0,SUM(IQ17:IT17)-IU17,"")</f>
        <v/>
      </c>
      <c r="JI17" s="40" t="str">
        <f>IF(SUM(JB17,JH17)&gt;0,SUM(JB17,JH17),"")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IF(SUM(KJ17,KP17)&gt;0,SUM(KJ17,KP17),"")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0" t="str">
        <f>IF(KT17&gt;0,KT17,"")</f>
        <v/>
      </c>
      <c r="LM17" s="40" t="str">
        <f>IF(KU17&gt;0,KU17,"")</f>
        <v/>
      </c>
      <c r="LN17" s="40" t="str">
        <f>IF(SUM(KR17:KU17)-KV17&gt;0,SUM(KR17:KU17)-KV17,"")</f>
        <v/>
      </c>
      <c r="LO17" s="40" t="str">
        <f>IF(KY17&gt;0,KY17,"")</f>
        <v/>
      </c>
      <c r="LP17" s="40" t="str">
        <f>IF(KZ17&gt;0,KZ17,"")</f>
        <v/>
      </c>
      <c r="LQ17" s="40" t="str">
        <f>IF(SUM(KW17:KZ17)-LA17&gt;0,SUM(KW17:KZ17)-LA17,"")</f>
        <v/>
      </c>
      <c r="LR17" s="40" t="str">
        <f>IF(MAX(LN17,LQ17)&gt;0,MAX(LN17,LQ17),"")</f>
        <v/>
      </c>
      <c r="LS17" s="40" t="str">
        <f>IF(LD17&gt;0,LD17,"")</f>
        <v/>
      </c>
      <c r="LT17" s="40" t="str">
        <f>IF(LE17&gt;0,LE17,"")</f>
        <v/>
      </c>
      <c r="LU17" s="40" t="str">
        <f>IF(SUM(LB17:LE17)-LF17&gt;0,SUM(LB17:LE17)-LF17,"")</f>
        <v/>
      </c>
      <c r="LV17" s="40" t="str">
        <f>IF(LI17&gt;0,LI17,"")</f>
        <v/>
      </c>
      <c r="LW17" s="40" t="str">
        <f>IF(LJ17&gt;0,LJ17,"")</f>
        <v/>
      </c>
      <c r="LX17" s="40" t="str">
        <f>IF(SUM(LG17:LJ17)-LK17&gt;0,SUM(LG17:LJ17)-LK17,"")</f>
        <v/>
      </c>
      <c r="LY17" s="40" t="str">
        <f>IF(SUM(LR17,LX17)&gt;0,SUM(LR17,LX17),"")</f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>IF(MB17&gt;0,MB17,"")</f>
        <v/>
      </c>
      <c r="MU17" s="11" t="str">
        <f>IF(MC17&gt;0,MC17,"")</f>
        <v/>
      </c>
      <c r="MV17" s="11" t="str">
        <f>IF(SUM(LZ17:MC17)-MD17&gt;0,SUM(LZ17:MC17)-MD17,"")</f>
        <v/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 t="str">
        <f>IF(MAX(MV17,MY17)&gt;0,MAX(MV17,MY17),"")</f>
        <v/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 t="str">
        <f>IF(SUM(MZ17,NF17)&gt;0,SUM(MZ17,NF17),"")</f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0" t="str">
        <f>IF(NJ17&gt;0,NJ17,"")</f>
        <v/>
      </c>
      <c r="OC17" s="40" t="str">
        <f>IF(NK17&gt;0,NK17,"")</f>
        <v/>
      </c>
      <c r="OD17" s="40" t="str">
        <f>IF(SUM(NH17:NK17)-NL17&gt;0,SUM(NH17:NK17)-NL17,"")</f>
        <v/>
      </c>
      <c r="OE17" s="40" t="str">
        <f>IF(NO17&gt;0,NO17,"")</f>
        <v/>
      </c>
      <c r="OF17" s="40" t="str">
        <f>IF(NP17&gt;0,NP17,"")</f>
        <v/>
      </c>
      <c r="OG17" s="40" t="str">
        <f>IF(SUM(NM17:NP17)-NQ17&gt;0,SUM(NM17:NP17)-NQ17,"")</f>
        <v/>
      </c>
      <c r="OH17" s="40" t="str">
        <f>IF(MAX(OD17,OG17)&gt;0,MAX(OD17,OG17),"")</f>
        <v/>
      </c>
      <c r="OI17" s="40" t="str">
        <f>IF(NT17&gt;0,NT17,"")</f>
        <v/>
      </c>
      <c r="OJ17" s="40" t="str">
        <f>IF(NU17&gt;0,NU17,"")</f>
        <v/>
      </c>
      <c r="OK17" s="40" t="str">
        <f>IF(SUM(NR17:NU17)-NV17&gt;0,SUM(NR17:NU17)-NV17,"")</f>
        <v/>
      </c>
      <c r="OL17" s="40" t="str">
        <f>IF(NY17&gt;0,NY17,"")</f>
        <v/>
      </c>
      <c r="OM17" s="40" t="str">
        <f>IF(NZ17&gt;0,NZ17,"")</f>
        <v/>
      </c>
      <c r="ON17" s="40" t="str">
        <f>IF(SUM(NW17:NZ17)-OA17&gt;0,SUM(NW17:NZ17)-OA17,"")</f>
        <v/>
      </c>
      <c r="OO17" s="40" t="str">
        <f>IF(SUM(OH17,ON17)&gt;0,SUM(OH17,ON17),"")</f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>IF(OR17&gt;0,OR17,"")</f>
        <v/>
      </c>
      <c r="PK17" s="11" t="str">
        <f>IF(OS17&gt;0,OS17,"")</f>
        <v/>
      </c>
      <c r="PL17" s="11" t="str">
        <f>IF(SUM(OP17:OS17)-OT17&gt;0,SUM(OP17:OS17)-OT17,"")</f>
        <v/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 t="str">
        <f>IF(MAX(PL17,PO17)&gt;0,MAX(PL17,PO17),"")</f>
        <v/>
      </c>
      <c r="PQ17" s="11" t="str">
        <f>IF(PB17&gt;0,PB17,"")</f>
        <v/>
      </c>
      <c r="PR17" s="11" t="str">
        <f>IF(PC17&gt;0,PC17,"")</f>
        <v/>
      </c>
      <c r="PS17" s="11" t="str">
        <f>IF(SUM(OZ17:PC17)-PD17&gt;0,SUM(OZ17:PC17)-PD17,"")</f>
        <v/>
      </c>
      <c r="PT17" s="11" t="str">
        <f>IF(PG17&gt;0,PG17,"")</f>
        <v/>
      </c>
      <c r="PU17" s="11" t="str">
        <f>IF(PH17&gt;0,PH17,"")</f>
        <v/>
      </c>
      <c r="PV17" s="11" t="str">
        <f>IF(SUM(PE17:PH17)-PI17&gt;0,SUM(PE17:PH17)-PI17,"")</f>
        <v/>
      </c>
      <c r="PW17" s="11" t="str">
        <f>IF(SUM(PP17,PV17)&gt;0,SUM(PP17,PV17),"")</f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0" t="str">
        <f>IF(PZ17&gt;0,PZ17,"")</f>
        <v/>
      </c>
      <c r="QS17" s="40" t="str">
        <f>IF(QA17&gt;0,QA17,"")</f>
        <v/>
      </c>
      <c r="QT17" s="40" t="str">
        <f>IF(SUM(PX17:QA17)-QB17&gt;0,SUM(PX17:QA17)-QB17,"")</f>
        <v/>
      </c>
      <c r="QU17" s="40" t="str">
        <f>IF(QE17&gt;0,QE17,"")</f>
        <v/>
      </c>
      <c r="QV17" s="40" t="str">
        <f>IF(QF17&gt;0,QF17,"")</f>
        <v/>
      </c>
      <c r="QW17" s="40" t="str">
        <f>IF(SUM(QC17:QF17)-QG17&gt;0,SUM(QC17:QF17)-QG17,"")</f>
        <v/>
      </c>
      <c r="QX17" s="40" t="str">
        <f>IF(MAX(QT17,QW17)&gt;0,MAX(QT17,QW17),"")</f>
        <v/>
      </c>
      <c r="QY17" s="40" t="str">
        <f>IF(QJ17&gt;0,QJ17,"")</f>
        <v/>
      </c>
      <c r="QZ17" s="40" t="str">
        <f>IF(QK17&gt;0,QK17,"")</f>
        <v/>
      </c>
      <c r="RA17" s="40" t="str">
        <f>IF(SUM(QH17:QK17)-QL17&gt;0,SUM(QH17:QK17)-QL17,"")</f>
        <v/>
      </c>
      <c r="RB17" s="40" t="str">
        <f>IF(QO17&gt;0,QO17,"")</f>
        <v/>
      </c>
      <c r="RC17" s="40" t="str">
        <f>IF(QP17&gt;0,QP17,"")</f>
        <v/>
      </c>
      <c r="RD17" s="40" t="str">
        <f>IF(SUM(QM17:QP17)-QQ17&gt;0,SUM(QM17:QP17)-QQ17,"")</f>
        <v/>
      </c>
      <c r="RE17" s="40" t="str">
        <f>IF(SUM(QX17,RD17)&gt;0,SUM(QX17,RD17),"")</f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IF(SUM(SF17,SL17)&gt;0,SUM(SF17,SL17),"")</f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0" t="str">
        <f>IF(SP17&gt;0,SP17,"")</f>
        <v/>
      </c>
      <c r="TI17" s="40" t="str">
        <f>IF(SQ17&gt;0,SQ17,"")</f>
        <v/>
      </c>
      <c r="TJ17" s="40" t="str">
        <f>IF(SUM(SN17:SQ17)-SR17&gt;0,SUM(SN17:SQ17)-SR17,"")</f>
        <v/>
      </c>
      <c r="TK17" s="40" t="str">
        <f>IF(SU17&gt;0,SU17,"")</f>
        <v/>
      </c>
      <c r="TL17" s="40" t="str">
        <f>IF(SV17&gt;0,SV17,"")</f>
        <v/>
      </c>
      <c r="TM17" s="40" t="str">
        <f>IF(SUM(SS17:SV17)-SW17&gt;0,SUM(SS17:SV17)-SW17,"")</f>
        <v/>
      </c>
      <c r="TN17" s="40" t="str">
        <f>IF(MAX(TJ17,TM17)&gt;0,MAX(TJ17,TM17),"")</f>
        <v/>
      </c>
      <c r="TO17" s="40" t="str">
        <f>IF(SZ17&gt;0,SZ17,"")</f>
        <v/>
      </c>
      <c r="TP17" s="40" t="str">
        <f>IF(TA17&gt;0,TA17,"")</f>
        <v/>
      </c>
      <c r="TQ17" s="40" t="str">
        <f>IF(SUM(SX17:TA17)-TB17&gt;0,SUM(SX17:TA17)-TB17,"")</f>
        <v/>
      </c>
      <c r="TR17" s="40" t="str">
        <f>IF(TE17&gt;0,TE17,"")</f>
        <v/>
      </c>
      <c r="TS17" s="40" t="str">
        <f>IF(TF17&gt;0,TF17,"")</f>
        <v/>
      </c>
      <c r="TT17" s="40" t="str">
        <f>IF(SUM(TC17:TF17)-TG17&gt;0,SUM(TC17:TF17)-TG17,"")</f>
        <v/>
      </c>
      <c r="TU17" s="40" t="str">
        <f>IF(SUM(TN17,TT17)&gt;0,SUM(TN17,TT17),"")</f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>IF(TX17&gt;0,TX17,"")</f>
        <v/>
      </c>
      <c r="UQ17" s="11" t="str">
        <f>IF(TY17&gt;0,TY17,"")</f>
        <v/>
      </c>
      <c r="UR17" s="11" t="str">
        <f>IF(SUM(TV17:TY17)-TZ17&gt;0,SUM(TV17:TY17)-TZ17,"")</f>
        <v/>
      </c>
      <c r="US17" s="11" t="str">
        <f>IF(UC17&gt;0,UC17,"")</f>
        <v/>
      </c>
      <c r="UT17" s="11" t="str">
        <f>IF(UD17&gt;0,UD17,"")</f>
        <v/>
      </c>
      <c r="UU17" s="11" t="str">
        <f>IF(SUM(UA17:UD17)-UE17&gt;0,SUM(UA17:UD17)-UE17,"")</f>
        <v/>
      </c>
      <c r="UV17" s="11" t="str">
        <f>IF(MAX(UR17,UU17)&gt;0,MAX(UR17,UU17),"")</f>
        <v/>
      </c>
      <c r="UW17" s="11" t="str">
        <f>IF(UH17&gt;0,UH17,"")</f>
        <v/>
      </c>
      <c r="UX17" s="11" t="str">
        <f>IF(UI17&gt;0,UI17,"")</f>
        <v/>
      </c>
      <c r="UY17" s="11" t="str">
        <f>IF(SUM(UF17:UI17)-UJ17&gt;0,SUM(UF17:UI17)-UJ17,"")</f>
        <v/>
      </c>
      <c r="UZ17" s="11" t="str">
        <f>IF(UM17&gt;0,UM17,"")</f>
        <v/>
      </c>
      <c r="VA17" s="11" t="str">
        <f>IF(UN17&gt;0,UN17,"")</f>
        <v/>
      </c>
      <c r="VB17" s="11" t="str">
        <f>IF(SUM(UK17:UN17)-UO17&gt;0,SUM(UK17:UN17)-UO17,"")</f>
        <v/>
      </c>
      <c r="VC17" s="11" t="str">
        <f>IF(SUM(UV17,VB17)&gt;0,SUM(UV17,VB17),"")</f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0" t="str">
        <f>IF(VF17&gt;0,VF17,"")</f>
        <v/>
      </c>
      <c r="VY17" s="40" t="str">
        <f>IF(VG17&gt;0,VG17,"")</f>
        <v/>
      </c>
      <c r="VZ17" s="40" t="str">
        <f>IF(SUM(VD17:VG17)-VH17&gt;0,SUM(VD17:VG17)-VH17,"")</f>
        <v/>
      </c>
      <c r="WA17" s="40" t="str">
        <f>IF(VK17&gt;0,VK17,"")</f>
        <v/>
      </c>
      <c r="WB17" s="40" t="str">
        <f>IF(VL17&gt;0,VL17,"")</f>
        <v/>
      </c>
      <c r="WC17" s="40" t="str">
        <f>IF(SUM(VI17:VL17)-VM17&gt;0,SUM(VI17:VL17)-VM17,"")</f>
        <v/>
      </c>
      <c r="WD17" s="40" t="str">
        <f>IF(MAX(VZ17,WC17)&gt;0,MAX(VZ17,WC17),"")</f>
        <v/>
      </c>
      <c r="WE17" s="40" t="str">
        <f>IF(VP17&gt;0,VP17,"")</f>
        <v/>
      </c>
      <c r="WF17" s="40" t="str">
        <f>IF(VQ17&gt;0,VQ17,"")</f>
        <v/>
      </c>
      <c r="WG17" s="40" t="str">
        <f>IF(SUM(VN17:VQ17)-VR17&gt;0,SUM(VN17:VQ17)-VR17,"")</f>
        <v/>
      </c>
      <c r="WH17" s="40" t="str">
        <f>IF(VU17&gt;0,VU17,"")</f>
        <v/>
      </c>
      <c r="WI17" s="40" t="str">
        <f>IF(VV17&gt;0,VV17,"")</f>
        <v/>
      </c>
      <c r="WJ17" s="40" t="str">
        <f>IF(SUM(VS17:VV17)-VW17&gt;0,SUM(VS17:VV17)-VW17,"")</f>
        <v/>
      </c>
      <c r="WK17" s="40" t="str">
        <f>IF(SUM(WD17,WJ17)&gt;0,SUM(WD17,WJ17),"")</f>
        <v/>
      </c>
      <c r="WL17" s="26">
        <f>IF($CH17="P",BS17,(BS17+AR17)/2)</f>
        <v>0</v>
      </c>
      <c r="WM17" s="26">
        <f>IF($CH17="P",BT17,(BT17+AS17)/2)</f>
        <v>0</v>
      </c>
      <c r="WN17" s="26">
        <f>IF($CH17="P",BU17,(BU17+AT17)/2)</f>
        <v>0</v>
      </c>
      <c r="WO17" s="26">
        <f>IF($CH17="P",BV17,(BV17+AU17)/2)</f>
        <v>0</v>
      </c>
      <c r="WP17" s="26">
        <f>IF($CH17="P",BW17,(BW17+AV17)/2)</f>
        <v>0</v>
      </c>
      <c r="WQ17" s="26">
        <f>IF($CH17="P",BX17,(BX17+AW17)/2)</f>
        <v>0</v>
      </c>
      <c r="WR17" s="26">
        <f>IF($CH17="P",BY17,(BY17+AX17)/2)</f>
        <v>0</v>
      </c>
      <c r="WS17" s="26">
        <f>IF($CH17="P",BZ17,(BZ17+AY17)/2)</f>
        <v>0</v>
      </c>
      <c r="WT17" s="26">
        <f>IF($CH17="P",CA17,(CA17+AZ17)/2)</f>
        <v>0</v>
      </c>
      <c r="WU17" s="26">
        <f>IF($CH17="P",CB17,(CB17+BA17)/2)</f>
        <v>0</v>
      </c>
      <c r="WV17" s="26">
        <f>IF($CH17="P",CC17,(CC17+BB17)/2)</f>
        <v>0</v>
      </c>
      <c r="WW17" s="26">
        <f>IF($CH17="P",CD17,(CD17+BC17)/2)</f>
        <v>0</v>
      </c>
      <c r="WX17" s="26">
        <f>IF($CH17="P",CE17,(CE17+BD17)/2)</f>
        <v>0</v>
      </c>
      <c r="WY17" s="26">
        <f>IF($CH17="P",CF17,(CF17+BE17)/2)</f>
        <v>0</v>
      </c>
      <c r="WZ17" s="26">
        <f>IF($CH17="P",CG17,(CG17+BF17)/2)</f>
        <v>0</v>
      </c>
      <c r="XA17" s="28" t="s">
        <v>53</v>
      </c>
      <c r="XB17" s="11" t="str">
        <f>IF(WN17&gt;0,WN17,"")</f>
        <v/>
      </c>
      <c r="XC17" s="11" t="str">
        <f>IF(WO17&gt;0,WO17,"")</f>
        <v/>
      </c>
      <c r="XD17" s="11" t="str">
        <f>IF(SUM(WL17:WO17)-WP17&gt;0,SUM(WL17:WO17)-WP17,"")</f>
        <v/>
      </c>
      <c r="XE17" s="11" t="str">
        <f>IF(WS17&gt;0,WS17,"")</f>
        <v/>
      </c>
      <c r="XF17" s="11" t="str">
        <f>IF(WT17&gt;0,WT17,"")</f>
        <v/>
      </c>
      <c r="XG17" s="11" t="str">
        <f>IF(SUM(WQ17:WT17)-WU17&gt;0,SUM(WQ17:WT17)-WU17,"")</f>
        <v/>
      </c>
      <c r="XH17" s="11" t="str">
        <f>IF(MAX(XD17,XG17)&gt;0,MAX(XD17,XG17),"")</f>
        <v/>
      </c>
      <c r="XI17" s="11" t="str">
        <f>IF(WX17&gt;0,WX17,"")</f>
        <v/>
      </c>
      <c r="XJ17" s="11" t="str">
        <f>IF(WY17&gt;0,WY17,"")</f>
        <v/>
      </c>
      <c r="XK17" s="11" t="str">
        <f>IF(SUM(WV17:WY17)-WZ17&gt;0,SUM(WV17:WY17)-WZ17,"")</f>
        <v/>
      </c>
      <c r="XL17" s="11" t="str">
        <f>IF(SUM(XH17,XK17)&gt;0,SUM(XH17,XK17),"")</f>
        <v/>
      </c>
    </row>
    <row r="18" spans="1:636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236</v>
      </c>
      <c r="C18" s="4" t="s">
        <v>3</v>
      </c>
      <c r="D18" s="4" t="s">
        <v>206</v>
      </c>
      <c r="E18" s="9">
        <f>SUM(J18,L18,N18)</f>
        <v>4.75</v>
      </c>
      <c r="F18" s="3" t="str">
        <f>IF(OR(AND(AG18&gt;=AQ$21,AG18&lt;&gt;"",AI18&gt;=AQ$25,AI18&lt;&gt;"",AF18=""),AND(AJ18&gt;=AQ$21,AJ18&lt;&gt;"",AL18&gt;=AQ$25,AL18&lt;&gt;"",AF18=""),AND(AN18&gt;=AQ$21,AN18&lt;&gt;"",AP18&gt;=AQ$25,AP18&lt;&gt;"",AF18=""),AND(BH18&gt;=BR$21,BH18&lt;&gt;"",BJ18&gt;=BR$25,BJ18&lt;&gt;"",BG18=""),AND(BK18&gt;=BR$21,BK18&lt;&gt;"",BM18&gt;=BR$25,BM18&lt;&gt;"",BG18=""),AND(BO18&gt;=BR$21,BO18&lt;&gt;"",BQ18&gt;=BR$25,BQ18&lt;&gt;"",BG18=""),AND(CI18&gt;=CS$21,CI18&lt;&gt;"",CK18&gt;=CS$25,CK18&lt;&gt;"",CH18=""),AND(CL18&gt;=CS$21,CL18&lt;&gt;"",CN18&gt;=CS$25,CN18&lt;&gt;"",CH18=""),AND(CP18&gt;=CS$21,CP18&lt;&gt;"",CR18&gt;=CS$25,CR18&lt;&gt;"",CH18=""),AND(DP18&gt;=EC$21,DP18&lt;&gt;"",DR18&gt;=EC$25,DR18&lt;&gt;""),AND(DS18&gt;=EC$21,DS18&lt;&gt;"",DU18&gt;=EC$25,DU18&lt;&gt;""),AND(DW18&gt;=EC$21,DW18&lt;&gt;"",DY18&gt;=EC$25,DY18&lt;&gt;""),AND(DZ18&gt;=EC$21,DZ18&lt;&gt;"",EB18&gt;=EC$25,EB18&lt;&gt;""),AND(EX18&gt;=FK$21,EX18&lt;&gt;"",EZ18&gt;=FK$25,EZ18&lt;&gt;""),AND(FA18&gt;=FK$21,FA18&lt;&gt;"",FC18&gt;=FK$25,FC18&lt;&gt;""),AND(FE18&gt;=FK$21,FE18&lt;&gt;"",FG18&gt;=FK$25,FG18&lt;&gt;""),AND(FH18&gt;=FK$21,FH18&lt;&gt;"",FJ18&gt;=FK$25,FJ18&lt;&gt;""),AND(GF18&gt;=GS$21,GF18&lt;&gt;"",GH18&gt;=GS$25,GH18&lt;&gt;""),AND(GI18&gt;=GS$21,GI18&lt;&gt;"",GK18&gt;=GS$25,GK18&lt;&gt;""),AND(GM18&gt;=GS$21,GM18&lt;&gt;"",GO18&gt;=GS$25,GO18&lt;&gt;""),AND(GP18&gt;=GS$21,GP18&lt;&gt;"",GR18&gt;=GS$25,GR18&lt;&gt;""),AND(HN18&gt;=IA$21,HN18&lt;&gt;"",HP18&gt;=IA$25,HP18&lt;&gt;""),AND(HQ18&gt;=IA$21,HQ18&lt;&gt;"",HS18&gt;=IA$25,HS18&lt;&gt;""),AND(HU18&gt;=IA$21,HU18&lt;&gt;"",HW18&gt;=IA$25,HW18&lt;&gt;""),AND(HX18&gt;=IA$21,HX18&lt;&gt;"",HZ18&gt;=IA$25,HZ18&lt;&gt;""),AND(IV18&gt;=JI$21,IV18&lt;&gt;"",IX18&gt;=JI$25,IX18&lt;&gt;""),AND(IY18&gt;=JI$21,IY18&lt;&gt;"",JA18&gt;=JI$25,JA18&lt;&gt;""),AND(JC18&gt;=JI$21,JC18&lt;&gt;"",JE18&gt;=JI$25,JE18&lt;&gt;""),AND(JF18&gt;=JI$21,JF18&lt;&gt;"",JH18&gt;=JI$25,JH18&lt;&gt;""),AND(KD18&gt;=KQ$21,KD18&lt;&gt;"",KF18&gt;=KQ$25,KF18&lt;&gt;""),AND(KG18&gt;=KQ$21,KG18&lt;&gt;"",KI18&gt;=KQ$25,KI18&lt;&gt;""),AND(KK18&gt;=KQ$21,KK18&lt;&gt;"",KM18&gt;=KQ$25,KM18&lt;&gt;""),AND(KN18&gt;=KQ$21,KN18&lt;&gt;"",KP18&gt;=KQ$25,KP18&lt;&gt;""),AND(LL18&gt;=LY$21,LL18&lt;&gt;"",LN18&gt;=LY$25,LN18&lt;&gt;""),AND(LO18&gt;=LY$21,LO18&lt;&gt;"",LQ18&gt;=LY$25,LQ18&lt;&gt;""),AND(LS18&gt;=LY$21,LS18&lt;&gt;"",LU18&gt;=LY$25,LU18&lt;&gt;""),AND(LV18&gt;=LY$21,LV18&lt;&gt;"",LX18&gt;=LY$25,LX18&lt;&gt;""),AND(MT18&gt;=NG$21,MT18&lt;&gt;"",MV18&gt;=NG$25,MV18&lt;&gt;""),AND(MW18&gt;=NG$21,MW18&lt;&gt;"",MY18&gt;=NG$25,MY18&lt;&gt;""),AND(NA18&gt;=NG$21,NA18&lt;&gt;"",NC18&gt;=NG$25,NC18&lt;&gt;""),AND(ND18&gt;=NG$21,ND18&lt;&gt;"",NF18&gt;=NG$25,NF18&lt;&gt;""),AND(OB18&gt;=OO$21,OB18&lt;&gt;"",OD18&gt;=OO$25,OD18&lt;&gt;""),AND(OE18&gt;=OO$21,OE18&lt;&gt;"",OG18&gt;=OO$25,OG18&lt;&gt;""),AND(OI18&gt;=OO$21,OI18&lt;&gt;"",OK18&gt;=OO$25,OK18&lt;&gt;""),AND(OL18&gt;=OO$21,OL18&lt;&gt;"",ON18&gt;=OO$25,ON18&lt;&gt;""),AND(PJ18&gt;=PW$21,PJ18&lt;&gt;"",PL18&gt;=PW$25,PL18&lt;&gt;""),AND(PM18&gt;=PW$21,PM18&lt;&gt;"",PO18&gt;=PW$25,PO18&lt;&gt;""),AND(PQ18&gt;=PW$21,PQ18&lt;&gt;"",PS18&gt;=PW$25,PS18&lt;&gt;""),AND(PT18&gt;=PW$21,PT18&lt;&gt;"",PV18&gt;=PW$25,PV18&lt;&gt;""),AND(QR18&gt;=RE$21,QR18&lt;&gt;"",QT18&gt;=RE$25,QT18&lt;&gt;""),AND(QU18&gt;=RE$21,QU18&lt;&gt;"",QW18&gt;=RE$25,QW18&lt;&gt;""),AND(QY18&gt;=RE$21,QY18&lt;&gt;"",RA18&gt;=RE$25,RA18&lt;&gt;""),AND(RB18&gt;=RE$21,RB18&lt;&gt;"",RD18&gt;=RE$25,RD18&lt;&gt;""),AND(RZ18&gt;=SM$21,RZ18&lt;&gt;"",SB18&gt;=SM$25,SB18&lt;&gt;""),AND(SC18&gt;=SM$21,SC18&lt;&gt;"",SE18&gt;=SM$25,SE18&lt;&gt;""),AND(SG18&gt;=SM$21,SG18&lt;&gt;"",SI18&gt;=SM$25,SI18&lt;&gt;""),AND(SJ18&gt;=SM$21,SJ18&lt;&gt;"",SL18&gt;=SM$25,SL18&lt;&gt;""),AND(TH18&gt;=TU$21,TH18&lt;&gt;"",TJ18&gt;=TU$25,TJ18&lt;&gt;""),AND(TK18&gt;=TU$21,TK18&lt;&gt;"",TM18&gt;=TU$25,TM18&lt;&gt;""),AND(TO18&gt;=TU$21,TO18&lt;&gt;"",TQ18&gt;=TU$25,TQ18&lt;&gt;""),AND(TR18&gt;=TU$21,TR18&lt;&gt;"",TT18&gt;=TU$25,TT18&lt;&gt;""),AND(UP18&gt;=VC$21,UP18&lt;&gt;"",UR18&gt;=VC$25,UR18&lt;&gt;""),AND(US18&gt;=VC$21,US18&lt;&gt;"",UU18&gt;=VC$25,UU18&lt;&gt;""),AND(UW18&gt;=VC$21,UW18&lt;&gt;"",UY18&gt;=VC$25,UY18&lt;&gt;""),AND(UZ18&gt;=VC$21,UZ18&lt;&gt;"",VB18&gt;=VC$25,VB18&lt;&gt;""),AND(VX18&gt;=WK$21,VX18&lt;&gt;"",VZ18&gt;=WK$25,VZ18&lt;&gt;""),AND(WA18&gt;=WK$21,WA18&lt;&gt;"",WC18&gt;=WK$25,WC18&lt;&gt;""),AND(WE18&gt;=WK$21,WE18&lt;&gt;"",WG18&gt;=WK$25,WG18&lt;&gt;""),AND(WH18&gt;=WK$21,WH18&lt;&gt;"",WJ18&gt;=WK$25,WJ18&lt;&gt;"")),"P","")</f>
        <v/>
      </c>
      <c r="G18" s="3" t="str">
        <f>IF(OR(AND(AI18&gt;=AQ$25,AI18&lt;&gt;"",AF18=""),AND(AL18&gt;=AQ$25,AL18&lt;&gt;"",AF18=""),AND(AP18&gt;=AQ$25,AP18&lt;&gt;"",AF18=""),AND(BJ18&gt;=BR$25,BJ18&lt;&gt;"",BG18=""),AND(BM18&gt;=BR$25,BM18&lt;&gt;"",BG18=""),AND(BQ18&gt;=BR$25,BQ18&lt;&gt;"",BG18=""),AND(CK18&gt;=CS$25,CK18&lt;&gt;"",CH18=""),AND(CN18&gt;=CS$25,CN18&lt;&gt;"",CH18=""),AND(CR18&gt;=CS$25,CR18&lt;&gt;"",CH18=""),AND(DR18&gt;=EC$25,DR18&lt;&gt;""),AND(DU18&gt;=EC$25,DU18&lt;&gt;""),AND(DY18&gt;=EC$25,DY18&lt;&gt;""),AND(EB18&gt;=EC$25,EB18&lt;&gt;""),AND(EZ18&gt;=FK$25,EZ18&lt;&gt;""),AND(FC18&gt;=FK$25,FC18&lt;&gt;""),AND(FG18&gt;=FK$25,FG18&lt;&gt;""),AND(FJ18&gt;=FK$25,FJ18&lt;&gt;""),AND(GH18&gt;=GS$25,GH18&lt;&gt;""),AND(GK18&gt;=GS$25,GK18&lt;&gt;""),AND(GO18&gt;=GS$25,GO18&lt;&gt;""),AND(GR18&gt;=GS$25,GR18&lt;&gt;""),AND(HP18&gt;=IA$25,HP18&lt;&gt;""),AND(HS18&gt;=IA$25,HS18&lt;&gt;""),AND(HW18&gt;=IA$25,HW18&lt;&gt;""),AND(HZ18&gt;=IA$25,HZ18&lt;&gt;""),AND(IX18&gt;=JI$25,IX18&lt;&gt;""),AND(JA18&gt;=JI$25,JA18&lt;&gt;""),AND(JE18&gt;=JI$25,JE18&lt;&gt;""),AND(JH18&gt;=JI$25,JH18&lt;&gt;""),AND(KF18&gt;=KQ$25,KF18&lt;&gt;""),AND(KI18&gt;=KQ$25,KI18&lt;&gt;""),AND(KM18&gt;=KQ$25,KM18&lt;&gt;""),AND(KP18&gt;=KQ$25,KP18&lt;&gt;""),AND(LN18&gt;=LY$25,LN18&lt;&gt;""),AND(LQ18&gt;=LY$25,LQ18&lt;&gt;""),AND(LU18&gt;=LY$25,LU18&lt;&gt;""),AND(LX18&gt;=LY$25,LX18&lt;&gt;""),AND(MV18&gt;=NG$25,MV18&lt;&gt;""),AND(MY18&gt;=NG$25,MY18&lt;&gt;""),AND(NC18&gt;=NG$25,NC18&lt;&gt;""),AND(NF18&gt;=NG$25,NF18&lt;&gt;""),AND(OD18&gt;=OO$25,OD18&lt;&gt;""),AND(OG18&gt;=OO$25,OG18&lt;&gt;""),AND(OK18&gt;=OO$25,OK18&lt;&gt;""),AND(ON18&gt;=OO$25,ON18&lt;&gt;""),AND(PL18&gt;=PW$25,PL18&lt;&gt;""),AND(PO18&gt;=PW$25,PO18&lt;&gt;""),AND(PS18&gt;=PW$25,PS18&lt;&gt;""),AND(PV18&gt;=PW$25,PV18&lt;&gt;""),AND(QT18&gt;=RE$25,QT18&lt;&gt;""),AND(QW18&gt;=RE$25,QW18&lt;&gt;""),AND(RA18&gt;=RE$25,RA18&lt;&gt;""),AND(RD18&gt;=RE$25,RD18&lt;&gt;""),AND(SB18&gt;=SM$25,SB18&lt;&gt;""),AND(SE18&gt;=SM$25,SE18&lt;&gt;""),AND(SI18&gt;=SM$25,SI18&lt;&gt;""),AND(SL18&gt;=SM$25,SL18&lt;&gt;""),AND(TJ18&gt;=TU$25,TJ18&lt;&gt;""),AND(TM18&gt;=TU$25,TM18&lt;&gt;""),AND(TQ18&gt;=TU$25,TQ18&lt;&gt;""),AND(TT18&gt;=TU$25,TT18&lt;&gt;""),AND(UR18&gt;=VC$25,UR18&lt;&gt;""),AND(UU18&gt;=VC$25,UU18&lt;&gt;""),AND(UY18&gt;=VC$25,UY18&lt;&gt;""),AND(VB18&gt;=VC$25,VB18&lt;&gt;""),AND(VZ18&gt;=WK$25,VZ18&lt;&gt;""),AND(WC18&gt;=WK$25,WC18&lt;&gt;""),AND(WG18&gt;=WK$25,WG18&lt;&gt;""),AND(WJ18&gt;=WK$25,WJ18&lt;&gt;"")),"P","")</f>
        <v/>
      </c>
      <c r="H18" s="36" t="str">
        <f>IF(AND(G18="P",F18=""),"No DD",IF(OR(AND(AG18&gt;=AQ$24,AG18&lt;&gt;"",AI18&gt;=AQ$28,AI18&lt;&gt;"",AF18=""),AND(AJ18&gt;=AQ$24,AJ18&lt;&gt;"",AL18&gt;=AQ$28,AL18&lt;&gt;"",AF18=""),AND(AN18&gt;=AQ$24,AN18&lt;&gt;"",AP18&gt;=AQ$28,AP18&lt;&gt;"",AF18=""),AND(BH18&gt;=BR$24,BH18&lt;&gt;"",BJ18&gt;=BR$28,BJ18&lt;&gt;"",BG18=""),AND(BK18&gt;=BR$24,BK18&lt;&gt;"",BM18&gt;=BR$28,BM18&lt;&gt;"",BG18=""),AND(BO18&gt;=BR$24,BO18&lt;&gt;"",BQ18&gt;=BR$28,BQ18&lt;&gt;"",BG18=""),AND(CI18&gt;=CS$24,CI18&lt;&gt;"",CK18&gt;=CS$28,CK18&lt;&gt;"",CH18=""),AND(CL18&gt;=CS$24,CL18&lt;&gt;"",CN18&gt;=CS$28,CN18&lt;&gt;"",CH18=""),AND(CP18&gt;=CS$24,CP18&lt;&gt;"",CR18&gt;=CS$28,CR18&lt;&gt;"",CH18=""),AND(DP18&gt;=EC$24,DP18&lt;&gt;"",DR18&gt;=EC$28,DR18&lt;&gt;""),AND(DS18&gt;=EC$24,DS18&lt;&gt;"",DU18&gt;=EC$28,DU18&lt;&gt;""),AND(DW18&gt;=EC$24,DW18&lt;&gt;"",DY18&gt;=EC$28,DY18&lt;&gt;""),AND(DZ18&gt;=EC$24,DZ18&lt;&gt;"",EB18&gt;=EC$28,EB18&lt;&gt;""),AND(EX18&gt;=FK$24,EX18&lt;&gt;"",EZ18&gt;=FK$28,EZ18&lt;&gt;""),AND(FA18&gt;=FK$24,FA18&lt;&gt;"",FC18&gt;=FK$28,FC18&lt;&gt;""),AND(FE18&gt;=FK$24,FE18&lt;&gt;"",FG18&gt;=FK$28,FG18&lt;&gt;""),AND(FH18&gt;=FK$24,FH18&lt;&gt;"",FJ18&gt;=FK$28,FJ18&lt;&gt;""),AND(GF18&gt;=GS$24,GF18&lt;&gt;"",GH18&gt;=GS$28,GH18&lt;&gt;""),AND(GI18&gt;=GS$24,GI18&lt;&gt;"",GK18&gt;=GS$28,GK18&lt;&gt;""),AND(GM18&gt;=GS$24,GM18&lt;&gt;"",GO18&gt;=GS$28,GO18&lt;&gt;""),AND(GP18&gt;=GS$24,GP18&lt;&gt;"",GR18&gt;=GS$28,GR18&lt;&gt;""),AND(HN18&gt;=IA$24,HN18&lt;&gt;"",HP18&gt;=IA$28,HP18&lt;&gt;""),AND(HQ18&gt;=IA$24,HQ18&lt;&gt;"",HS18&gt;=IA$28,HS18&lt;&gt;""),AND(HU18&gt;=IA$24,HU18&lt;&gt;"",HW18&gt;=IA$28,HW18&lt;&gt;""),AND(HX18&gt;=IA$24,HX18&lt;&gt;"",HZ18&gt;=IA$28,HZ18&lt;&gt;""),AND(IV18&gt;=JI$24,IV18&lt;&gt;"",IX18&gt;=JI$28,IX18&lt;&gt;""),AND(IY18&gt;=JI$24,IY18&lt;&gt;"",JA18&gt;=JI$28,JA18&lt;&gt;""),AND(JC18&gt;=JI$24,JC18&lt;&gt;"",JE18&gt;=JI$28,JE18&lt;&gt;""),AND(JF18&gt;=JI$24,JF18&lt;&gt;"",JH18&gt;=JI$28,JH18&lt;&gt;""),AND(KD18&gt;=KQ$24,KD18&lt;&gt;"",KF18&gt;=KQ$28,KF18&lt;&gt;""),AND(KG18&gt;=KQ$24,KG18&lt;&gt;"",KI18&gt;=KQ$28,KI18&lt;&gt;""),AND(KK18&gt;=KQ$24,KK18&lt;&gt;"",KM18&gt;=KQ$28,KM18&lt;&gt;""),AND(KN18&gt;=KQ$24,KN18&lt;&gt;"",KP18&gt;=KQ$28,KP18&lt;&gt;""),AND(LL18&gt;=LY$24,LL18&lt;&gt;"",LN18&gt;=LY$28,LN18&lt;&gt;""),AND(LO18&gt;=LY$24,LO18&lt;&gt;"",LQ18&gt;=LY$28,LQ18&lt;&gt;""),AND(LS18&gt;=LY$24,LS18&lt;&gt;"",LU18&gt;=LY$28,LU18&lt;&gt;""),AND(LV18&gt;=LY$24,LV18&lt;&gt;"",LX18&gt;=LY$28,LX18&lt;&gt;""),AND(MT18&gt;=NG$24,MT18&lt;&gt;"",MV18&gt;=NG$28,MV18&lt;&gt;""),AND(MW18&gt;=NG$24,MW18&lt;&gt;"",MY18&gt;=NG$28,MY18&lt;&gt;""),AND(NA18&gt;=NG$24,NA18&lt;&gt;"",NC18&gt;=NG$28,NC18&lt;&gt;""),AND(ND18&gt;=NG$24,ND18&lt;&gt;"",NF18&gt;=NG$28,NF18&lt;&gt;""),AND(OB18&gt;=OO$24,OB18&lt;&gt;"",OD18&gt;=OO$28,OD18&lt;&gt;""),AND(OE18&gt;=OO$24,OE18&lt;&gt;"",OG18&gt;=OO$28,OG18&lt;&gt;""),AND(OI18&gt;=OO$24,OI18&lt;&gt;"",OK18&gt;=OO$28,OK18&lt;&gt;""),AND(OL18&gt;=OO$24,OL18&lt;&gt;"",ON18&gt;=OO$28,ON18&lt;&gt;""),AND(PJ18&gt;=PW$24,PJ18&lt;&gt;"",PL18&gt;=PW$28,PL18&lt;&gt;""),AND(PM18&gt;=PW$24,PM18&lt;&gt;"",PO18&gt;=PW$28,PO18&lt;&gt;""),AND(PQ18&gt;=PW$24,PQ18&lt;&gt;"",PS18&gt;=PW$28,PS18&lt;&gt;""),AND(PT18&gt;=PW$24,PT18&lt;&gt;"",PV18&gt;=PW$28,PV18&lt;&gt;""),AND(QR18&gt;=RE$24,QR18&lt;&gt;"",QT18&gt;=RE$28,QT18&lt;&gt;""),AND(QU18&gt;=RE$24,QU18&lt;&gt;"",QW18&gt;=RE$28,QW18&lt;&gt;""),AND(QY18&gt;=RE$24,QY18&lt;&gt;"",RA18&gt;=RE$28,RA18&lt;&gt;""),AND(RB18&gt;=RE$24,RB18&lt;&gt;"",RD18&gt;=RE$28,RD18&lt;&gt;""),AND(RZ18&gt;=SM$24,RZ18&lt;&gt;"",SB18&gt;=SM$28,SB18&lt;&gt;""),AND(SC18&gt;=SM$24,SC18&lt;&gt;"",SE18&gt;=SM$28,SE18&lt;&gt;""),AND(SG18&gt;=SM$24,SG18&lt;&gt;"",SI18&gt;=SM$28,SI18&lt;&gt;""),AND(SJ18&gt;=SM$24,SJ18&lt;&gt;"",SL18&gt;=SM$28,SL18&lt;&gt;""),AND(TH18&gt;=TU$24,TH18&lt;&gt;"",TJ18&gt;=TU$28,TJ18&lt;&gt;""),AND(TK18&gt;=TU$24,TK18&lt;&gt;"",TM18&gt;=TU$28,TM18&lt;&gt;""),AND(TO18&gt;=TU$24,TO18&lt;&gt;"",TQ18&gt;=TU$28,TQ18&lt;&gt;""),AND(TR18&gt;=TU$24,TR18&lt;&gt;"",TT18&gt;=TU$28,TT18&lt;&gt;""),AND(UP18&gt;=VC$24,UP18&lt;&gt;"",UR18&gt;=VC$28,UR18&lt;&gt;""),AND(US18&gt;=VC$24,US18&lt;&gt;"",UU18&gt;=VC$28,UU18&lt;&gt;""),AND(UW18&gt;=VC$24,UW18&lt;&gt;"",UY18&gt;=VC$28,UY18&lt;&gt;""),AND(UZ18&gt;=VC$24,UZ18&lt;&gt;"",VB18&gt;=VC$28,VB18&lt;&gt;""),AND(VX18&gt;=WK$24,VX18&lt;&gt;"",VZ18&gt;=WK$28,VZ18&lt;&gt;""),AND(WA18&gt;=WK$24,WA18&lt;&gt;"",WC18&gt;=WK$28,WC18&lt;&gt;""),AND(WE18&gt;=WK$24,WE18&lt;&gt;"",WG18&gt;=WK$28,WG18&lt;&gt;""),AND(WH18&gt;=WK$24,WH18&lt;&gt;"",WJ18&gt;=WK$28,WJ18&lt;&gt;"")),"Merit",IF(OR(AND(AG18&gt;=AQ$23,AG18&lt;&gt;"",AI18&gt;=AQ$27,AI18&lt;&gt;"",AF18=""),AND(AJ18&gt;=AQ$23,AJ18&lt;&gt;"",AL18&gt;=AQ$27,AL18&lt;&gt;"",AF18=""),AND(AN18&gt;=AQ$23,AN18&lt;&gt;"",AP18&gt;=AQ$27,AP18&lt;&gt;"",AF18=""),AND(BH18&gt;=BR$23,BH18&lt;&gt;"",BJ18&gt;=BR$27,BJ18&lt;&gt;"",BG18=""),AND(BK18&gt;=BR$23,BK18&lt;&gt;"",BM18&gt;=BR$27,BM18&lt;&gt;"",BG18=""),AND(BO18&gt;=BR$23,BO18&lt;&gt;"",BQ18&gt;=BR$27,BQ18&lt;&gt;"",BG18=""),AND(CI18&gt;=CS$23,CI18&lt;&gt;"",CK18&gt;=CS$27,CK18&lt;&gt;"",CH18=""),AND(CL18&gt;=CS$23,CL18&lt;&gt;"",CN18&gt;=CS$27,CN18&lt;&gt;"",CH18=""),AND(CP18&gt;=CS$23,CP18&lt;&gt;"",CR18&gt;=CS$27,CR18&lt;&gt;"",CH18=""),AND(DP18&gt;=EC$23,DP18&lt;&gt;"",DR18&gt;=EC$27,DR18&lt;&gt;""),AND(DS18&gt;=EC$23,DS18&lt;&gt;"",DU18&gt;=EC$27,DU18&lt;&gt;""),AND(DW18&gt;=EC$23,DW18&lt;&gt;"",DY18&gt;=EC$27,DY18&lt;&gt;""),AND(DZ18&gt;=EC$23,DZ18&lt;&gt;"",EB18&gt;=EC$27,EB18&lt;&gt;""),AND(EX18&gt;=FK$23,EX18&lt;&gt;"",EZ18&gt;=FK$27,EZ18&lt;&gt;""),AND(FA18&gt;=FK$23,FA18&lt;&gt;"",FC18&gt;=FK$27,FC18&lt;&gt;""),AND(FE18&gt;=FK$23,FE18&lt;&gt;"",FG18&gt;=FK$27,FG18&lt;&gt;""),AND(FH18&gt;=FK$23,FH18&lt;&gt;"",FJ18&gt;=FK$27,FJ18&lt;&gt;""),AND(GF18&gt;=GS$23,GF18&lt;&gt;"",GH18&gt;=GS$27,GH18&lt;&gt;""),AND(GI18&gt;=GS$23,GI18&lt;&gt;"",GK18&gt;=GS$27,GK18&lt;&gt;""),AND(GM18&gt;=GS$23,GM18&lt;&gt;"",GO18&gt;=GS$27,GO18&lt;&gt;""),AND(GP18&gt;=GS$23,GP18&lt;&gt;"",GR18&gt;=GS$27,GR18&lt;&gt;""),AND(HN18&gt;=IA$23,HN18&lt;&gt;"",HP18&gt;=IA$27,HP18&lt;&gt;""),AND(HQ18&gt;=IA$23,HQ18&lt;&gt;"",HS18&gt;=IA$27,HS18&lt;&gt;""),AND(HU18&gt;=IA$23,HU18&lt;&gt;"",HW18&gt;=IA$27,HW18&lt;&gt;""),AND(HX18&gt;=IA$23,HX18&lt;&gt;"",HZ18&gt;=IA$27,HZ18&lt;&gt;""),AND(IV18&gt;=JI$23,IV18&lt;&gt;"",IX18&gt;=JI$27,IX18&lt;&gt;""),AND(IY18&gt;=JI$23,IY18&lt;&gt;"",JA18&gt;=JI$27,JA18&lt;&gt;""),AND(JC18&gt;=JI$23,JC18&lt;&gt;"",JE18&gt;=JI$27,JE18&lt;&gt;""),AND(JF18&gt;=JI$23,JF18&lt;&gt;"",JH18&gt;=JI$27,JH18&lt;&gt;""),AND(KD18&gt;=KQ$23,KD18&lt;&gt;"",KF18&gt;=KQ$27,KF18&lt;&gt;""),AND(KG18&gt;=KQ$23,KG18&lt;&gt;"",KI18&gt;=KQ$27,KI18&lt;&gt;""),AND(KK18&gt;=KQ$23,KK18&lt;&gt;"",KM18&gt;=KQ$27,KM18&lt;&gt;""),AND(KN18&gt;=KQ$23,KN18&lt;&gt;"",KP18&gt;=KQ$27,KP18&lt;&gt;""),AND(LL18&gt;=LY$23,LL18&lt;&gt;"",LN18&gt;=LY$27,LN18&lt;&gt;""),AND(LO18&gt;=LY$23,LO18&lt;&gt;"",LQ18&gt;=LY$27,LQ18&lt;&gt;""),AND(LS18&gt;=LY$23,LS18&lt;&gt;"",LU18&gt;=LY$27,LU18&lt;&gt;""),AND(LV18&gt;=LY$23,LV18&lt;&gt;"",LX18&gt;=LY$27,LX18&lt;&gt;""),AND(MT18&gt;=NG$23,MT18&lt;&gt;"",MV18&gt;=NG$27,MV18&lt;&gt;""),AND(MW18&gt;=NG$23,MW18&lt;&gt;"",MY18&gt;=NG$27,MY18&lt;&gt;""),AND(NA18&gt;=NG$23,NA18&lt;&gt;"",NC18&gt;=NG$27,NC18&lt;&gt;""),AND(ND18&gt;=NG$23,ND18&lt;&gt;"",NF18&gt;=NG$27,NF18&lt;&gt;""),AND(OB18&gt;=OO$23,OB18&lt;&gt;"",OD18&gt;=OO$27,OD18&lt;&gt;""),AND(OE18&gt;=OO$23,OE18&lt;&gt;"",OG18&gt;=OO$27,OG18&lt;&gt;""),AND(OI18&gt;=OO$23,OI18&lt;&gt;"",OK18&gt;=OO$27,OK18&lt;&gt;""),AND(OL18&gt;=OO$23,OL18&lt;&gt;"",ON18&gt;=OO$27,ON18&lt;&gt;""),AND(PJ18&gt;=PW$23,PJ18&lt;&gt;"",PL18&gt;=PW$27,PL18&lt;&gt;""),AND(PM18&gt;=PW$23,PM18&lt;&gt;"",PO18&gt;=PW$27,PO18&lt;&gt;""),AND(PQ18&gt;=PW$23,PQ18&lt;&gt;"",PS18&gt;=PW$27,PS18&lt;&gt;""),AND(PT18&gt;=PW$23,PT18&lt;&gt;"",PV18&gt;=PW$27,PV18&lt;&gt;""),AND(QR18&gt;=RE$23,QR18&lt;&gt;"",QT18&gt;=RE$27,QT18&lt;&gt;""),AND(QU18&gt;=RE$23,QU18&lt;&gt;"",QW18&gt;=RE$27,QW18&lt;&gt;""),AND(QY18&gt;=RE$23,QY18&lt;&gt;"",RA18&gt;=RE$27,RA18&lt;&gt;""),AND(RB18&gt;=RE$23,RB18&lt;&gt;"",RD18&gt;=RE$27,RD18&lt;&gt;""),AND(RZ18&gt;=SM$23,RZ18&lt;&gt;"",SB18&gt;=SM$27,SB18&lt;&gt;""),AND(SC18&gt;=SM$23,SC18&lt;&gt;"",SE18&gt;=SM$27,SE18&lt;&gt;""),AND(SG18&gt;=SM$23,SG18&lt;&gt;"",SI18&gt;=SM$27,SI18&lt;&gt;""),AND(SJ18&gt;=SM$23,SJ18&lt;&gt;"",SL18&gt;=SM$27,SL18&lt;&gt;""),AND(TH18&gt;=TU$23,TH18&lt;&gt;"",TJ18&gt;=TU$27,TJ18&lt;&gt;""),AND(TK18&gt;=TU$23,TK18&lt;&gt;"",TM18&gt;=TU$27,TM18&lt;&gt;""),AND(TO18&gt;=TU$23,TO18&lt;&gt;"",TQ18&gt;=TU$27,TQ18&lt;&gt;""),AND(TR18&gt;=TU$23,TR18&lt;&gt;"",TT18&gt;=TU$27,TT18&lt;&gt;""),AND(UP18&gt;=VC$23,UP18&lt;&gt;"",UR18&gt;=VC$27,UR18&lt;&gt;""),AND(US18&gt;=VC$23,US18&lt;&gt;"",UU18&gt;=VC$27,UU18&lt;&gt;""),AND(UW18&gt;=VC$23,UW18&lt;&gt;"",UY18&gt;=VC$27,UY18&lt;&gt;""),AND(UZ18&gt;=VC$23,UZ18&lt;&gt;"",VB18&gt;=VC$27,VB18&lt;&gt;""),AND(VX18&gt;=WK$23,VX18&lt;&gt;"",VZ18&gt;=WK$27,VZ18&lt;&gt;""),AND(WA18&gt;=WK$23,WA18&lt;&gt;"",WC18&gt;=WK$27,WC18&lt;&gt;""),AND(WE18&gt;=WK$23,WE18&lt;&gt;"",WG18&gt;=WK$27,WG18&lt;&gt;""),AND(WH18&gt;=WK$23,WH18&lt;&gt;"",WJ18&gt;=WK$27,WJ18&lt;&gt;"")),"Excellence",IF(I18="P","Worlds Team",IF(F18="P","National Team","")))))</f>
        <v/>
      </c>
      <c r="I18" s="3" t="str">
        <f>IF(OR(AND(AG18&gt;=AQ$22,AG18&lt;&gt;"",AI18&gt;=AQ$26,AI18&lt;&gt;"",AF18=""),AND(AJ18&gt;=AQ$22,AJ18&lt;&gt;"",AL18&gt;=AQ$26,AL18&lt;&gt;"",AF18=""),AND(AN18&gt;=AQ$22,AN18&lt;&gt;"",AP18&gt;=AQ$26,AP18&lt;&gt;"",AF18=""),AND(BH18&gt;=BR$22,BH18&lt;&gt;"",BJ18&gt;=BR$26,BJ18&lt;&gt;"",BG18=""),AND(BK18&gt;=BR$22,BK18&lt;&gt;"",BM18&gt;=BR$26,BM18&lt;&gt;"",BG18=""),AND(BO18&gt;=BR$22,BO18&lt;&gt;"",BQ18&gt;=BR$26,BQ18&lt;&gt;"",BG18=""),AND(CI18&gt;=CS$22,CI18&lt;&gt;"",CK18&gt;=CS$26,CK18&lt;&gt;"",CH18=""),AND(CL18&gt;=CS$22,CL18&lt;&gt;"",CN18&gt;=CS$26,CN18&lt;&gt;"",CH18=""),AND(CP18&gt;=CS$22,CP18&lt;&gt;"",CR18&gt;=CS$26,CR18&lt;&gt;"",CH18=""),AND(DP18&gt;=EC$22,DP18&lt;&gt;"",DR18&gt;=EC$26,DR18&lt;&gt;""),AND(DS18&gt;=EC$22,DS18&lt;&gt;"",DU18&gt;=EC$26,DU18&lt;&gt;""),AND(DW18&gt;=EC$22,DW18&lt;&gt;"",DY18&gt;=EC$26,DY18&lt;&gt;""),AND(DZ18&gt;=EC$22,DZ18&lt;&gt;"",EB18&gt;=EC$26,EB18&lt;&gt;""),AND(EX18&gt;=FK$22,EX18&lt;&gt;"",EZ18&gt;=FK$26,EZ18&lt;&gt;""),AND(FA18&gt;=FK$22,FA18&lt;&gt;"",FC18&gt;=FK$26,FC18&lt;&gt;""),AND(FE18&gt;=FK$22,FE18&lt;&gt;"",FG18&gt;=FK$26,FG18&lt;&gt;""),AND(FH18&gt;=FK$22,FH18&lt;&gt;"",FJ18&gt;=FK$26,FJ18&lt;&gt;""),AND(GF18&gt;=GS$22,GF18&lt;&gt;"",GH18&gt;=GS$26,GH18&lt;&gt;""),AND(GI18&gt;=GS$22,GI18&lt;&gt;"",GK18&gt;=GS$26,GK18&lt;&gt;""),AND(GM18&gt;=GS$22,GM18&lt;&gt;"",GO18&gt;=GS$26,GO18&lt;&gt;""),AND(GP18&gt;=GS$22,GP18&lt;&gt;"",GR18&gt;=GS$26,GR18&lt;&gt;""),AND(HN18&gt;=IA$22,HN18&lt;&gt;"",HP18&gt;=IA$26,HP18&lt;&gt;""),AND(HQ18&gt;=IA$22,HQ18&lt;&gt;"",HS18&gt;=IA$26,HS18&lt;&gt;""),AND(HU18&gt;=IA$22,HU18&lt;&gt;"",HW18&gt;=IA$26,HW18&lt;&gt;""),AND(HX18&gt;=IA$22,HX18&lt;&gt;"",HZ18&gt;=IA$26,HZ18&lt;&gt;""),AND(IV18&gt;=JI$22,IV18&lt;&gt;"",IX18&gt;=JI$26,IX18&lt;&gt;""),AND(IY18&gt;=JI$22,IY18&lt;&gt;"",JA18&gt;=JI$26,JA18&lt;&gt;""),AND(JC18&gt;=JI$22,JC18&lt;&gt;"",JE18&gt;=JI$26,JE18&lt;&gt;""),AND(JF18&gt;=JI$22,JF18&lt;&gt;"",JH18&gt;=JI$26,JH18&lt;&gt;""),AND(KD18&gt;=KQ$22,KD18&lt;&gt;"",KF18&gt;=KQ$26,KF18&lt;&gt;""),AND(KG18&gt;=KQ$22,KG18&lt;&gt;"",KI18&gt;=KQ$26,KI18&lt;&gt;""),AND(KK18&gt;=KQ$22,KK18&lt;&gt;"",KM18&gt;=KQ$26,KM18&lt;&gt;""),AND(KN18&gt;=KQ$22,KN18&lt;&gt;"",KP18&gt;=KQ$26,KP18&lt;&gt;""),AND(LL18&gt;=LY$22,LL18&lt;&gt;"",LN18&gt;=LY$26,LN18&lt;&gt;""),AND(LO18&gt;=LY$22,LO18&lt;&gt;"",LQ18&gt;=LY$26,LQ18&lt;&gt;""),AND(LS18&gt;=LY$22,LS18&lt;&gt;"",LU18&gt;=LY$26,LU18&lt;&gt;""),AND(LV18&gt;=LY$22,LV18&lt;&gt;"",LX18&gt;=LY$26,LX18&lt;&gt;""),AND(MT18&gt;=NG$22,MT18&lt;&gt;"",MV18&gt;=NG$26,MV18&lt;&gt;""),AND(MW18&gt;=NG$22,MW18&lt;&gt;"",MY18&gt;=NG$26,MY18&lt;&gt;""),AND(NA18&gt;=NG$22,NA18&lt;&gt;"",NC18&gt;=NG$26,NC18&lt;&gt;""),AND(ND18&gt;=NG$22,ND18&lt;&gt;"",NF18&gt;=NG$26,NF18&lt;&gt;""),AND(OB18&gt;=OO$22,OB18&lt;&gt;"",OD18&gt;=OO$26,OD18&lt;&gt;""),AND(OE18&gt;=OO$22,OE18&lt;&gt;"",OG18&gt;=OO$26,OG18&lt;&gt;""),AND(OI18&gt;=OO$22,OI18&lt;&gt;"",OK18&gt;=OO$26,OK18&lt;&gt;""),AND(OL18&gt;=OO$22,OL18&lt;&gt;"",ON18&gt;=OO$26,ON18&lt;&gt;""),AND(PJ18&gt;=PW$22,PJ18&lt;&gt;"",PL18&gt;=PW$26,PL18&lt;&gt;""),AND(PM18&gt;=PW$22,PM18&lt;&gt;"",PO18&gt;=PW$26,PO18&lt;&gt;""),AND(PQ18&gt;=PW$22,PQ18&lt;&gt;"",PS18&gt;=PW$26,PS18&lt;&gt;""),AND(PT18&gt;=PW$22,PT18&lt;&gt;"",PV18&gt;=PW$26,PV18&lt;&gt;""),AND(QR18&gt;=RE$22,QR18&lt;&gt;"",QT18&gt;=RE$26,QT18&lt;&gt;""),AND(QU18&gt;=RE$22,QU18&lt;&gt;"",QW18&gt;=RE$26,QW18&lt;&gt;""),AND(QY18&gt;=RE$22,QY18&lt;&gt;"",RA18&gt;=RE$26,RA18&lt;&gt;""),AND(RB18&gt;=RE$22,RB18&lt;&gt;"",RD18&gt;=RE$26,RD18&lt;&gt;""),AND(RZ18&gt;=SM$22,RZ18&lt;&gt;"",SB18&gt;=SM$26,SB18&lt;&gt;""),AND(SC18&gt;=SM$22,SC18&lt;&gt;"",SE18&gt;=SM$26,SE18&lt;&gt;""),AND(SG18&gt;=SM$22,SG18&lt;&gt;"",SI18&gt;=SM$26,SI18&lt;&gt;""),AND(SJ18&gt;=SM$22,SJ18&lt;&gt;"",SL18&gt;=SM$26,SL18&lt;&gt;""),AND(TH18&gt;=TU$22,TH18&lt;&gt;"",TJ18&gt;=TU$26,TJ18&lt;&gt;""),AND(TK18&gt;=TU$22,TK18&lt;&gt;"",TM18&gt;=TU$26,TM18&lt;&gt;""),AND(TO18&gt;=TU$22,TO18&lt;&gt;"",TQ18&gt;=TU$26,TQ18&lt;&gt;""),AND(TR18&gt;=TU$22,TR18&lt;&gt;"",TT18&gt;=TU$26,TT18&lt;&gt;""),AND(UP18&gt;=VC$22,UP18&lt;&gt;"",UR18&gt;=VC$26,UR18&lt;&gt;""),AND(US18&gt;=VC$22,US18&lt;&gt;"",UU18&gt;=VC$26,UU18&lt;&gt;""),AND(UW18&gt;=VC$22,UW18&lt;&gt;"",UY18&gt;=VC$26,UY18&lt;&gt;""),AND(UZ18&gt;=VC$22,UZ18&lt;&gt;"",VB18&gt;=VC$26,VB18&lt;&gt;""),AND(VX18&gt;=WK$22,VX18&lt;&gt;"",VZ18&gt;=WK$26,VZ18&lt;&gt;""),AND(WA18&gt;=WK$22,WA18&lt;&gt;"",WC18&gt;=WK$26,WC18&lt;&gt;""),AND(WE18&gt;=WK$22,WE18&lt;&gt;"",WG18&gt;=WK$26,WG18&lt;&gt;""),AND(WH18&gt;=WK$22,WH18&lt;&gt;"",WJ18&gt;=WK$26,WJ18&lt;&gt;"")),"P","")</f>
        <v/>
      </c>
      <c r="J18" s="8">
        <f>IF(COUNT(AI18,AL18,AP18,BJ18,BM18,BQ18,CK18,CN18,CR18)&gt;0,LARGE((AI18,AL18,AP18,BJ18,BM18,BQ18,CK18,CN18,CR18),1),0)</f>
        <v>4.75</v>
      </c>
      <c r="K18" s="8" t="str">
        <f>IF(J18="","",IF(OR(J18=CK18,J18=CN18,J18=CR18),$BS$1,IF(OR(J18=BJ18,J18=BM18,J18=BQ18),$AR$1,IF(OR(J18=AI18,J18=AL18,J18=AP18),$Q$1,""))))</f>
        <v>2024 Nationals</v>
      </c>
      <c r="L18" s="8">
        <f>IF(COUNT(AI18,AL18,AP18,BJ18,BM18,BQ18,CK18,CN18,CR18)&gt;1,LARGE((AI18,AL18,AP18,BJ18,BM18,BQ18,CK18,CN18,CR18),2),0)</f>
        <v>0</v>
      </c>
      <c r="M18" s="8" t="str">
        <f>IF(L18="","",IF(OR(L18=CK18,L18=CN18,L18=CR18),$BS$1,IF(OR(L18=BJ18,L18=BM18,L18=BQ18),$AR$1,IF(OR(L18=AI18,L18=AL18,L18=AP18),$Q$1,""))))</f>
        <v/>
      </c>
      <c r="N18" s="8" t="str">
        <f>IF(MAX(CT18,CU18)&gt;0,MAX(CT18,CU18),"")</f>
        <v/>
      </c>
      <c r="O18" s="11" t="str">
        <f>IF(N18="","",IF(N18=CT18,"("&amp;CT$2&amp;")",IF(N18=CU18,"("&amp;CU$2&amp;")")))</f>
        <v/>
      </c>
      <c r="P18" s="8" t="str">
        <f>IF(N18="","",IF(N18=CT18,IF(N18+IF(L18="",0,L18)=WD18,$VD$1,IF(N18+IF(L18="",0,L18)=UV18,$TV$1,IF(N18+IF(L18="",0,L18)=TN18,$SN$1,IF(N18+IF(L18="",0,L18)=SF18,$RF$1,IF(N18+IF(L18="",0,L18)=QX18,$PX$1,IF(N18+IF(L18="",0,L18)=PP18,$OP$1,IF(N18+IF(L18="",0,L18)=OH18,$NH$1,IF(N18+IF(L18="",0,L18)=MZ18,$LZ$1,IF(N18+IF(L18="",0,L18)=LR18,$KR$1,IF(N18+IF(L18="",0,L18)=KJ18,$JJ$1,IF(N18+IF(L18="",0,L18)=JB18,$IB$1,IF(N18+IF(L18="",0,L18)=HT18,$GT$1,IF(N18+IF(L18="",0,L18)=GL18,$FL$1,IF(N18+IF(L18="",0,L18)=FD18,$ED$1,IF(N18+IF(L18="",0,L18)=DV18,$CV$1))))))))))))))),IF(N18=CU18,IF(N18+IF(L18="",0,L18)=WG18,$VD$1,IF(N18+IF(L18="",0,L18)=UY18,$TV$1,IF(N18+IF(L18="",0,L18)=TQ18,$SN$1,IF(N18+IF(L18="",0,L18)=SL18,$RF$1,IF(N18+IF(L18="",0,L18)=RD18,$PX$1,IF(N18+IF(L18="",0,L18)=PV18,$OP$1,IF(N18+IF(L18="",0,L18)=ON18,$NH$1,IF(N18+IF(L18="",0,L18)=NF18,$LZ$1,IF(N18+IF(L18="",0,L18)=LX18,$KR$1,IF(N18+IF(L18="",0,L18)=KP18,$JJ$1,IF(N18+IF(L18="",0,L18)=JH18,$IB$1,IF(N18+IF(L18="",0,L18)=HZ18,$GT$1,IF(N18+IF(L18="",0,L18)=GR18,$FL$1,IF(N18+IF(L18="",0,L18)=FJ18,$ED$1,IF(N18+IF(L18="",0,L18)=EB18,$CV$1,IF(N18+IF(L18="",0,L18)=WJ18,$VD$1,IF(N18+IF(L18="",0,L18)=VB18,$TV$1,IF(N18+IF(L18="",0,L18)=TT18,$SN$1,IF(N18+IF(L18="",0,L18)=SI18,$RF$1,IF(N18+IF(L18="",0,L18)=RA18,$PX$1,IF(N18+IF(L18="",0,L18)=PS18,$OP$1,IF(N18+IF(L18="",0,L18)=OK18,$NH$1,IF(N18+IF(L18="",0,L18)=NC18,$LZ$1,IF(N18+IF(L18="",0,L18)=LU18,$KR$1,IF(N18+IF(L18="",0,L18)=KM18,$JJ$1,IF(N18+IF(L18="",0,L18)=JE18,$IB$1,IF(N18+IF(L18="",0,L18)=HW18,$GT$1,IF(N18+IF(L18="",0,L18)=GO18,$FL$1,IF(N18+IF(L18="",0,L18)=FG18,$ED$1,IF(N18+IF(L18="",0,L18)=DY18,$CV$1)))))))))))))))))))))))))))))))))</f>
        <v/>
      </c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7"/>
      <c r="AG18" s="38" t="str">
        <f>IF(S18&gt;0,S18,"")</f>
        <v/>
      </c>
      <c r="AH18" s="38" t="str">
        <f>IF(T18&gt;0,T18,"")</f>
        <v/>
      </c>
      <c r="AI18" s="40" t="str">
        <f>IF(SUM(Q18:T18)-U18&gt;0,SUM(Q18:T18)-U18,"")</f>
        <v/>
      </c>
      <c r="AJ18" s="40" t="str">
        <f>IF(X18&gt;0,X18,"")</f>
        <v/>
      </c>
      <c r="AK18" s="40" t="str">
        <f>IF(Y18&gt;0,Y18,"")</f>
        <v/>
      </c>
      <c r="AL18" s="40" t="str">
        <f>IF(SUM(V18:Y18)-Z18&gt;0,SUM(V18:Y18)-Z18,"")</f>
        <v/>
      </c>
      <c r="AM18" s="40" t="str">
        <f>IF(AI18="","",MAX(AI18,AL18))</f>
        <v/>
      </c>
      <c r="AN18" s="40" t="str">
        <f>IF(AC18&gt;0,AC18,"")</f>
        <v/>
      </c>
      <c r="AO18" s="40" t="str">
        <f>IF(AD18&gt;0,AD18,"")</f>
        <v/>
      </c>
      <c r="AP18" s="40" t="str">
        <f>IF(SUM(AA18:AD18)-AE18&gt;0,SUM(AA18:AD18)-AE18,"")</f>
        <v/>
      </c>
      <c r="AQ18" s="40" t="str">
        <f>IF(SUM(AM18,AP18)&gt;0,SUM(AM18,AP18),"")</f>
        <v/>
      </c>
      <c r="AR18" s="26">
        <v>0.65</v>
      </c>
      <c r="AS18" s="26">
        <v>1</v>
      </c>
      <c r="AT18" s="26">
        <v>1.5</v>
      </c>
      <c r="AU18" s="26">
        <v>1.6</v>
      </c>
      <c r="AV18" s="26">
        <v>0</v>
      </c>
      <c r="AW18" s="26">
        <v>0</v>
      </c>
      <c r="AX18" s="26">
        <v>0</v>
      </c>
      <c r="AY18" s="26">
        <v>0</v>
      </c>
      <c r="AZ18" s="26">
        <v>0</v>
      </c>
      <c r="BA18" s="26">
        <v>0</v>
      </c>
      <c r="BB18" s="26"/>
      <c r="BC18" s="26"/>
      <c r="BD18" s="26"/>
      <c r="BE18" s="26"/>
      <c r="BF18" s="26"/>
      <c r="BG18" s="28"/>
      <c r="BH18" s="39">
        <f>IF(AT18&gt;0,AT18,"")</f>
        <v>1.5</v>
      </c>
      <c r="BI18" s="39">
        <f>IF(AU18&gt;0,AU18,"")</f>
        <v>1.6</v>
      </c>
      <c r="BJ18" s="11">
        <f>IF(SUM(AR18:AU18)-AV18&gt;0,SUM(AR18:AU18)-AV18,"")</f>
        <v>4.75</v>
      </c>
      <c r="BK18" s="11" t="str">
        <f>IF(AY18&gt;0,AY18,"")</f>
        <v/>
      </c>
      <c r="BL18" s="11" t="str">
        <f>IF(AZ18&gt;0,AZ18,"")</f>
        <v/>
      </c>
      <c r="BM18" s="11" t="str">
        <f>IF(SUM(AW18:AZ18)-BA18&gt;0,SUM(AW18:AZ18)-BA18,"")</f>
        <v/>
      </c>
      <c r="BN18" s="11">
        <f>IF(BJ18="","",MAX(BJ18,BM18))</f>
        <v>4.75</v>
      </c>
      <c r="BO18" s="11" t="str">
        <f>IF(BD18&gt;0,BD18,"")</f>
        <v/>
      </c>
      <c r="BP18" s="11" t="str">
        <f>IF(BE18&gt;0,BE18,"")</f>
        <v/>
      </c>
      <c r="BQ18" s="11" t="str">
        <f>IF(SUM(BB18:BE18)-BF18&gt;0,SUM(BB18:BE18)-BF18,"")</f>
        <v/>
      </c>
      <c r="BR18" s="11">
        <f>IF(SUM(BN18,BQ18)&gt;0,SUM(BN18,BQ18),"")</f>
        <v>4.75</v>
      </c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7"/>
      <c r="CI18" s="38" t="str">
        <f>IF(BU18&gt;0,BU18,"")</f>
        <v/>
      </c>
      <c r="CJ18" s="38" t="str">
        <f>IF(BV18&gt;0,BV18,"")</f>
        <v/>
      </c>
      <c r="CK18" s="40" t="str">
        <f>IF(SUM(BS18:BV18)-BW18&gt;0,SUM(BS18:BV18)-BW18,"")</f>
        <v/>
      </c>
      <c r="CL18" s="40" t="str">
        <f>IF(BZ18&gt;0,BZ18,"")</f>
        <v/>
      </c>
      <c r="CM18" s="40" t="str">
        <f>IF(CA18&gt;0,CA18,"")</f>
        <v/>
      </c>
      <c r="CN18" s="40" t="str">
        <f>IF(SUM(BX18:CA18)-CB18&gt;0,SUM(BX18:CA18)-CB18,"")</f>
        <v/>
      </c>
      <c r="CO18" s="40" t="str">
        <f>IF(CK18="","",MAX(CK18,CN18))</f>
        <v/>
      </c>
      <c r="CP18" s="40" t="str">
        <f>IF(CE18&gt;0,CE18,"")</f>
        <v/>
      </c>
      <c r="CQ18" s="40" t="str">
        <f>IF(CF18&gt;0,CF18,"")</f>
        <v/>
      </c>
      <c r="CR18" s="40" t="str">
        <f>IF(SUM(CC18:CF18)-CG18&gt;0,SUM(CC18:CF18)-CG18,"")</f>
        <v/>
      </c>
      <c r="CS18" s="40" t="str">
        <f>IF(SUM(CO18,CR18)&gt;0,SUM(CO18,CR18),"")</f>
        <v/>
      </c>
      <c r="CT18" s="51" t="str">
        <f>IF(MAX(DV18,FD18,GL18,HT18,JB18,KJ18,LR18,MZ18,OH18,PP18,QX18,SF18,TN18,UV18,WD18)-IF(L18="",0,L18)&gt;0.001,MAX(DV18,FD18,GL18,HT18,JB18,KJ18,LR18,MZ18,OH18,PP18,QX18,SF18,TN18,UV18,WD18)-IF(L18="",0,L18),"")</f>
        <v/>
      </c>
      <c r="CU18" s="51" t="str">
        <f>IF(MAX(DY18,EB18,FG18,FJ18,GO18,GR18,HW18,HZ18,JE18,JH18,KM18,KP18,LU18,LX18,NC18,NF18,OK18,ON18,PS18,PV18,RA18,RD18,SI18,SL18,TQ18,TT18,UY18,VB18,WG18,WJ18)-IF(L18="",0,L18)&gt;0.001,MAX(DY18,EB18,FG18,FJ18,GO18,GR18,HW18,HZ18,JE18,JH18,KM18,KP18,LU18,LX18,NC18,NF18,OK18,ON18,PS18,PV18,RA18,RD18,SI18,SL18,TQ18,TT18,UY18,VB18,WG18,WJ18)-IF(L18="",0,L18),"")</f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0" t="str">
        <f>IF(CX18&gt;0,CX18,"")</f>
        <v/>
      </c>
      <c r="DQ18" s="40" t="str">
        <f>IF(CY18&gt;0,CY18,"")</f>
        <v/>
      </c>
      <c r="DR18" s="40" t="str">
        <f>IF(SUM(CV18:CY18)-CZ18&gt;0,SUM(CV18:CY18)-CZ18,"")</f>
        <v/>
      </c>
      <c r="DS18" s="40" t="str">
        <f>IF(DC18&gt;0,DC18,"")</f>
        <v/>
      </c>
      <c r="DT18" s="40" t="str">
        <f>IF(DD18&gt;0,DD18,"")</f>
        <v/>
      </c>
      <c r="DU18" s="40" t="str">
        <f>IF(SUM(DA18:DD18)-DE18&gt;0,SUM(DA18:DD18)-DE18,"")</f>
        <v/>
      </c>
      <c r="DV18" s="40" t="str">
        <f>IF(MAX(DR18,DU18)&gt;0,MAX(DR18,DU18),"")</f>
        <v/>
      </c>
      <c r="DW18" s="40" t="str">
        <f>IF(DH18&gt;0,DH18,"")</f>
        <v/>
      </c>
      <c r="DX18" s="40" t="str">
        <f>IF(DI18&gt;0,DI18,"")</f>
        <v/>
      </c>
      <c r="DY18" s="40" t="str">
        <f>IF(SUM(DF18:DI18)-DJ18&gt;0,SUM(DF18:DI18)-DJ18,"")</f>
        <v/>
      </c>
      <c r="DZ18" s="40" t="str">
        <f>IF(DM18&gt;0,DM18,"")</f>
        <v/>
      </c>
      <c r="EA18" s="40" t="str">
        <f>IF(DN18&gt;0,DN18,"")</f>
        <v/>
      </c>
      <c r="EB18" s="40" t="str">
        <f>IF(SUM(DK18:DN18)-DO18&gt;0,SUM(DK18:DN18)-DO18,"")</f>
        <v/>
      </c>
      <c r="EC18" s="40" t="str">
        <f>IF(SUM(DV18,EB18)&gt;0,SUM(DV18,EB18),"")</f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>IF(EF18&gt;0,EF18,"")</f>
        <v/>
      </c>
      <c r="EY18" s="11" t="str">
        <f>IF(EG18&gt;0,EG18,"")</f>
        <v/>
      </c>
      <c r="EZ18" s="11" t="str">
        <f>IF(SUM(ED18:EG18)-EH18&gt;0,SUM(ED18:EG18)-EH18,"")</f>
        <v/>
      </c>
      <c r="FA18" s="11" t="str">
        <f>IF(EK18&gt;0,EK18,"")</f>
        <v/>
      </c>
      <c r="FB18" s="11" t="str">
        <f>IF(EL18&gt;0,EL18,"")</f>
        <v/>
      </c>
      <c r="FC18" s="11" t="str">
        <f>IF(SUM(EI18:EL18)-EM18&gt;0,SUM(EI18:EL18)-EM18,"")</f>
        <v/>
      </c>
      <c r="FD18" s="11" t="str">
        <f>IF(MAX(EZ18,FC18)&gt;0,MAX(EZ18,FC18),"")</f>
        <v/>
      </c>
      <c r="FE18" s="11" t="str">
        <f>IF(EP18&gt;0,EP18,"")</f>
        <v/>
      </c>
      <c r="FF18" s="11" t="str">
        <f>IF(EQ18&gt;0,EQ18,"")</f>
        <v/>
      </c>
      <c r="FG18" s="11" t="str">
        <f>IF(SUM(EN18:EQ18)-ER18&gt;0,SUM(EN18:EQ18)-ER18,"")</f>
        <v/>
      </c>
      <c r="FH18" s="11" t="str">
        <f>IF(EU18&gt;0,EU18,"")</f>
        <v/>
      </c>
      <c r="FI18" s="11" t="str">
        <f>IF(EV18&gt;0,EV18,"")</f>
        <v/>
      </c>
      <c r="FJ18" s="11" t="str">
        <f>IF(SUM(ES18:EV18)-EW18&gt;0,SUM(ES18:EV18)-EW18,"")</f>
        <v/>
      </c>
      <c r="FK18" s="11" t="str">
        <f>IF(SUM(FD18,FJ18)&gt;0,SUM(FD18,FJ18),"")</f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0" t="str">
        <f>IF(FN18&gt;0,FN18,"")</f>
        <v/>
      </c>
      <c r="GG18" s="40" t="str">
        <f>IF(FO18&gt;0,FO18,"")</f>
        <v/>
      </c>
      <c r="GH18" s="40" t="str">
        <f>IF(SUM(FL18:FO18)-FP18&gt;0,SUM(FL18:FO18)-FP18,"")</f>
        <v/>
      </c>
      <c r="GI18" s="40" t="str">
        <f>IF(FS18&gt;0,FS18,"")</f>
        <v/>
      </c>
      <c r="GJ18" s="40" t="str">
        <f>IF(FT18&gt;0,FT18,"")</f>
        <v/>
      </c>
      <c r="GK18" s="40" t="str">
        <f>IF(SUM(FQ18:FT18)-FU18&gt;0,SUM(FQ18:FT18)-FU18,"")</f>
        <v/>
      </c>
      <c r="GL18" s="40" t="str">
        <f>IF(MAX(GH18,GK18)&gt;0,MAX(GH18,GK18),"")</f>
        <v/>
      </c>
      <c r="GM18" s="40" t="str">
        <f>IF(FX18&gt;0,FX18,"")</f>
        <v/>
      </c>
      <c r="GN18" s="40" t="str">
        <f>IF(FY18&gt;0,FY18,"")</f>
        <v/>
      </c>
      <c r="GO18" s="40" t="str">
        <f>IF(SUM(FV18:FY18)-FZ18&gt;0,SUM(FV18:FY18)-FZ18,"")</f>
        <v/>
      </c>
      <c r="GP18" s="40" t="str">
        <f>IF(GC18&gt;0,GC18,"")</f>
        <v/>
      </c>
      <c r="GQ18" s="40" t="str">
        <f>IF(GD18&gt;0,GD18,"")</f>
        <v/>
      </c>
      <c r="GR18" s="40" t="str">
        <f>IF(SUM(GA18:GD18)-GE18&gt;0,SUM(GA18:GD18)-GE18,"")</f>
        <v/>
      </c>
      <c r="GS18" s="40" t="str">
        <f>IF(SUM(GL18,GR18)&gt;0,SUM(GL18,GR18),"")</f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>IF(GV18&gt;0,GV18,"")</f>
        <v/>
      </c>
      <c r="HO18" s="11" t="str">
        <f>IF(GW18&gt;0,GW18,"")</f>
        <v/>
      </c>
      <c r="HP18" s="11" t="str">
        <f>IF(SUM(GT18:GW18)-GX18&gt;0,SUM(GT18:GW18)-GX18,"")</f>
        <v/>
      </c>
      <c r="HQ18" s="11" t="str">
        <f>IF(HA18&gt;0,HA18,"")</f>
        <v/>
      </c>
      <c r="HR18" s="11" t="str">
        <f>IF(HB18&gt;0,HB18,"")</f>
        <v/>
      </c>
      <c r="HS18" s="11" t="str">
        <f>IF(SUM(GY18:HB18)-HC18&gt;0,SUM(GY18:HB18)-HC18,"")</f>
        <v/>
      </c>
      <c r="HT18" s="11" t="str">
        <f>IF(MAX(HP18,HS18)&gt;0,MAX(HP18,HS18),"")</f>
        <v/>
      </c>
      <c r="HU18" s="11" t="str">
        <f>IF(HF18&gt;0,HF18,"")</f>
        <v/>
      </c>
      <c r="HV18" s="11" t="str">
        <f>IF(HG18&gt;0,HG18,"")</f>
        <v/>
      </c>
      <c r="HW18" s="11" t="str">
        <f>IF(SUM(HD18:HG18)-HH18&gt;0,SUM(HD18:HG18)-HH18,"")</f>
        <v/>
      </c>
      <c r="HX18" s="11" t="str">
        <f>IF(HK18&gt;0,HK18,"")</f>
        <v/>
      </c>
      <c r="HY18" s="11" t="str">
        <f>IF(HL18&gt;0,HL18,"")</f>
        <v/>
      </c>
      <c r="HZ18" s="11" t="str">
        <f>IF(SUM(HI18:HL18)-HM18&gt;0,SUM(HI18:HL18)-HM18,"")</f>
        <v/>
      </c>
      <c r="IA18" s="11" t="str">
        <f>IF(SUM(HT18,HZ18)&gt;0,SUM(HT18,HZ18),"")</f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0" t="str">
        <f>IF(ID18&gt;0,ID18,"")</f>
        <v/>
      </c>
      <c r="IW18" s="40" t="str">
        <f>IF(IE18&gt;0,IE18,"")</f>
        <v/>
      </c>
      <c r="IX18" s="40" t="str">
        <f>IF(SUM(IB18:IE18)-IF18&gt;0,SUM(IB18:IE18)-IF18,"")</f>
        <v/>
      </c>
      <c r="IY18" s="40" t="str">
        <f>IF(II18&gt;0,II18,"")</f>
        <v/>
      </c>
      <c r="IZ18" s="40" t="str">
        <f>IF(IJ18&gt;0,IJ18,"")</f>
        <v/>
      </c>
      <c r="JA18" s="40" t="str">
        <f>IF(SUM(IG18:IJ18)-IK18&gt;0,SUM(IG18:IJ18)-IK18,"")</f>
        <v/>
      </c>
      <c r="JB18" s="40" t="str">
        <f>IF(MAX(IX18,JA18)&gt;0,MAX(IX18,JA18),"")</f>
        <v/>
      </c>
      <c r="JC18" s="40" t="str">
        <f>IF(IN18&gt;0,IN18,"")</f>
        <v/>
      </c>
      <c r="JD18" s="40" t="str">
        <f>IF(IO18&gt;0,IO18,"")</f>
        <v/>
      </c>
      <c r="JE18" s="40" t="str">
        <f>IF(SUM(IL18:IO18)-IP18&gt;0,SUM(IL18:IO18)-IP18,"")</f>
        <v/>
      </c>
      <c r="JF18" s="40" t="str">
        <f>IF(IS18&gt;0,IS18,"")</f>
        <v/>
      </c>
      <c r="JG18" s="40" t="str">
        <f>IF(IT18&gt;0,IT18,"")</f>
        <v/>
      </c>
      <c r="JH18" s="40" t="str">
        <f>IF(SUM(IQ18:IT18)-IU18&gt;0,SUM(IQ18:IT18)-IU18,"")</f>
        <v/>
      </c>
      <c r="JI18" s="40" t="str">
        <f>IF(SUM(JB18,JH18)&gt;0,SUM(JB18,JH18),"")</f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>IF(JL18&gt;0,JL18,"")</f>
        <v/>
      </c>
      <c r="KE18" s="11" t="str">
        <f>IF(JM18&gt;0,JM18,"")</f>
        <v/>
      </c>
      <c r="KF18" s="11" t="str">
        <f>IF(SUM(JJ18:JM18)-JN18&gt;0,SUM(JJ18:JM18)-JN18,"")</f>
        <v/>
      </c>
      <c r="KG18" s="11" t="str">
        <f>IF(JQ18&gt;0,JQ18,"")</f>
        <v/>
      </c>
      <c r="KH18" s="11" t="str">
        <f>IF(JR18&gt;0,JR18,"")</f>
        <v/>
      </c>
      <c r="KI18" s="11" t="str">
        <f>IF(SUM(JO18:JR18)-JS18&gt;0,SUM(JO18:JR18)-JS18,"")</f>
        <v/>
      </c>
      <c r="KJ18" s="11" t="str">
        <f>IF(MAX(KF18,KI18)&gt;0,MAX(KF18,KI18),"")</f>
        <v/>
      </c>
      <c r="KK18" s="11" t="str">
        <f>IF(JV18&gt;0,JV18,"")</f>
        <v/>
      </c>
      <c r="KL18" s="11" t="str">
        <f>IF(JW18&gt;0,JW18,"")</f>
        <v/>
      </c>
      <c r="KM18" s="11" t="str">
        <f>IF(SUM(JT18:JW18)-JX18&gt;0,SUM(JT18:JW18)-JX18,"")</f>
        <v/>
      </c>
      <c r="KN18" s="11" t="str">
        <f>IF(KA18&gt;0,KA18,"")</f>
        <v/>
      </c>
      <c r="KO18" s="11" t="str">
        <f>IF(KB18&gt;0,KB18,"")</f>
        <v/>
      </c>
      <c r="KP18" s="11" t="str">
        <f>IF(SUM(JY18:KB18)-KC18&gt;0,SUM(JY18:KB18)-KC18,"")</f>
        <v/>
      </c>
      <c r="KQ18" s="11" t="str">
        <f>IF(SUM(KJ18,KP18)&gt;0,SUM(KJ18,KP18),"")</f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0" t="str">
        <f>IF(KT18&gt;0,KT18,"")</f>
        <v/>
      </c>
      <c r="LM18" s="40" t="str">
        <f>IF(KU18&gt;0,KU18,"")</f>
        <v/>
      </c>
      <c r="LN18" s="40" t="str">
        <f>IF(SUM(KR18:KU18)-KV18&gt;0,SUM(KR18:KU18)-KV18,"")</f>
        <v/>
      </c>
      <c r="LO18" s="40" t="str">
        <f>IF(KY18&gt;0,KY18,"")</f>
        <v/>
      </c>
      <c r="LP18" s="40" t="str">
        <f>IF(KZ18&gt;0,KZ18,"")</f>
        <v/>
      </c>
      <c r="LQ18" s="40" t="str">
        <f>IF(SUM(KW18:KZ18)-LA18&gt;0,SUM(KW18:KZ18)-LA18,"")</f>
        <v/>
      </c>
      <c r="LR18" s="40" t="str">
        <f>IF(MAX(LN18,LQ18)&gt;0,MAX(LN18,LQ18),"")</f>
        <v/>
      </c>
      <c r="LS18" s="40" t="str">
        <f>IF(LD18&gt;0,LD18,"")</f>
        <v/>
      </c>
      <c r="LT18" s="40" t="str">
        <f>IF(LE18&gt;0,LE18,"")</f>
        <v/>
      </c>
      <c r="LU18" s="40" t="str">
        <f>IF(SUM(LB18:LE18)-LF18&gt;0,SUM(LB18:LE18)-LF18,"")</f>
        <v/>
      </c>
      <c r="LV18" s="40" t="str">
        <f>IF(LI18&gt;0,LI18,"")</f>
        <v/>
      </c>
      <c r="LW18" s="40" t="str">
        <f>IF(LJ18&gt;0,LJ18,"")</f>
        <v/>
      </c>
      <c r="LX18" s="40" t="str">
        <f>IF(SUM(LG18:LJ18)-LK18&gt;0,SUM(LG18:LJ18)-LK18,"")</f>
        <v/>
      </c>
      <c r="LY18" s="40" t="str">
        <f>IF(SUM(LR18,LX18)&gt;0,SUM(LR18,LX18),"")</f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>IF(MB18&gt;0,MB18,"")</f>
        <v/>
      </c>
      <c r="MU18" s="11" t="str">
        <f>IF(MC18&gt;0,MC18,"")</f>
        <v/>
      </c>
      <c r="MV18" s="11" t="str">
        <f>IF(SUM(LZ18:MC18)-MD18&gt;0,SUM(LZ18:MC18)-MD18,"")</f>
        <v/>
      </c>
      <c r="MW18" s="11" t="str">
        <f>IF(MG18&gt;0,MG18,"")</f>
        <v/>
      </c>
      <c r="MX18" s="11" t="str">
        <f>IF(MH18&gt;0,MH18,"")</f>
        <v/>
      </c>
      <c r="MY18" s="11" t="str">
        <f>IF(SUM(ME18:MH18)-MI18&gt;0,SUM(ME18:MH18)-MI18,"")</f>
        <v/>
      </c>
      <c r="MZ18" s="11" t="str">
        <f>IF(MAX(MV18,MY18)&gt;0,MAX(MV18,MY18),"")</f>
        <v/>
      </c>
      <c r="NA18" s="11" t="str">
        <f>IF(ML18&gt;0,ML18,"")</f>
        <v/>
      </c>
      <c r="NB18" s="11" t="str">
        <f>IF(MM18&gt;0,MM18,"")</f>
        <v/>
      </c>
      <c r="NC18" s="11" t="str">
        <f>IF(SUM(MJ18:MM18)-MN18&gt;0,SUM(MJ18:MM18)-MN18,"")</f>
        <v/>
      </c>
      <c r="ND18" s="11" t="str">
        <f>IF(MQ18&gt;0,MQ18,"")</f>
        <v/>
      </c>
      <c r="NE18" s="11" t="str">
        <f>IF(MR18&gt;0,MR18,"")</f>
        <v/>
      </c>
      <c r="NF18" s="11" t="str">
        <f>IF(SUM(MO18:MR18)-MS18&gt;0,SUM(MO18:MR18)-MS18,"")</f>
        <v/>
      </c>
      <c r="NG18" s="11" t="str">
        <f>IF(SUM(MZ18,NF18)&gt;0,SUM(MZ18,NF18),"")</f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0" t="str">
        <f>IF(NJ18&gt;0,NJ18,"")</f>
        <v/>
      </c>
      <c r="OC18" s="40" t="str">
        <f>IF(NK18&gt;0,NK18,"")</f>
        <v/>
      </c>
      <c r="OD18" s="40" t="str">
        <f>IF(SUM(NH18:NK18)-NL18&gt;0,SUM(NH18:NK18)-NL18,"")</f>
        <v/>
      </c>
      <c r="OE18" s="40" t="str">
        <f>IF(NO18&gt;0,NO18,"")</f>
        <v/>
      </c>
      <c r="OF18" s="40" t="str">
        <f>IF(NP18&gt;0,NP18,"")</f>
        <v/>
      </c>
      <c r="OG18" s="40" t="str">
        <f>IF(SUM(NM18:NP18)-NQ18&gt;0,SUM(NM18:NP18)-NQ18,"")</f>
        <v/>
      </c>
      <c r="OH18" s="40" t="str">
        <f>IF(MAX(OD18,OG18)&gt;0,MAX(OD18,OG18),"")</f>
        <v/>
      </c>
      <c r="OI18" s="40" t="str">
        <f>IF(NT18&gt;0,NT18,"")</f>
        <v/>
      </c>
      <c r="OJ18" s="40" t="str">
        <f>IF(NU18&gt;0,NU18,"")</f>
        <v/>
      </c>
      <c r="OK18" s="40" t="str">
        <f>IF(SUM(NR18:NU18)-NV18&gt;0,SUM(NR18:NU18)-NV18,"")</f>
        <v/>
      </c>
      <c r="OL18" s="40" t="str">
        <f>IF(NY18&gt;0,NY18,"")</f>
        <v/>
      </c>
      <c r="OM18" s="40" t="str">
        <f>IF(NZ18&gt;0,NZ18,"")</f>
        <v/>
      </c>
      <c r="ON18" s="40" t="str">
        <f>IF(SUM(NW18:NZ18)-OA18&gt;0,SUM(NW18:NZ18)-OA18,"")</f>
        <v/>
      </c>
      <c r="OO18" s="40" t="str">
        <f>IF(SUM(OH18,ON18)&gt;0,SUM(OH18,ON18),"")</f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>IF(OR18&gt;0,OR18,"")</f>
        <v/>
      </c>
      <c r="PK18" s="11" t="str">
        <f>IF(OS18&gt;0,OS18,"")</f>
        <v/>
      </c>
      <c r="PL18" s="11" t="str">
        <f>IF(SUM(OP18:OS18)-OT18&gt;0,SUM(OP18:OS18)-OT18,"")</f>
        <v/>
      </c>
      <c r="PM18" s="11" t="str">
        <f>IF(OW18&gt;0,OW18,"")</f>
        <v/>
      </c>
      <c r="PN18" s="11" t="str">
        <f>IF(OX18&gt;0,OX18,"")</f>
        <v/>
      </c>
      <c r="PO18" s="11" t="str">
        <f>IF(SUM(OU18:OX18)-OY18&gt;0,SUM(OU18:OX18)-OY18,"")</f>
        <v/>
      </c>
      <c r="PP18" s="11" t="str">
        <f>IF(MAX(PL18,PO18)&gt;0,MAX(PL18,PO18),"")</f>
        <v/>
      </c>
      <c r="PQ18" s="11" t="str">
        <f>IF(PB18&gt;0,PB18,"")</f>
        <v/>
      </c>
      <c r="PR18" s="11" t="str">
        <f>IF(PC18&gt;0,PC18,"")</f>
        <v/>
      </c>
      <c r="PS18" s="11" t="str">
        <f>IF(SUM(OZ18:PC18)-PD18&gt;0,SUM(OZ18:PC18)-PD18,"")</f>
        <v/>
      </c>
      <c r="PT18" s="11" t="str">
        <f>IF(PG18&gt;0,PG18,"")</f>
        <v/>
      </c>
      <c r="PU18" s="11" t="str">
        <f>IF(PH18&gt;0,PH18,"")</f>
        <v/>
      </c>
      <c r="PV18" s="11" t="str">
        <f>IF(SUM(PE18:PH18)-PI18&gt;0,SUM(PE18:PH18)-PI18,"")</f>
        <v/>
      </c>
      <c r="PW18" s="11" t="str">
        <f>IF(SUM(PP18,PV18)&gt;0,SUM(PP18,PV18),"")</f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0" t="str">
        <f>IF(PZ18&gt;0,PZ18,"")</f>
        <v/>
      </c>
      <c r="QS18" s="40" t="str">
        <f>IF(QA18&gt;0,QA18,"")</f>
        <v/>
      </c>
      <c r="QT18" s="40" t="str">
        <f>IF(SUM(PX18:QA18)-QB18&gt;0,SUM(PX18:QA18)-QB18,"")</f>
        <v/>
      </c>
      <c r="QU18" s="40" t="str">
        <f>IF(QE18&gt;0,QE18,"")</f>
        <v/>
      </c>
      <c r="QV18" s="40" t="str">
        <f>IF(QF18&gt;0,QF18,"")</f>
        <v/>
      </c>
      <c r="QW18" s="40" t="str">
        <f>IF(SUM(QC18:QF18)-QG18&gt;0,SUM(QC18:QF18)-QG18,"")</f>
        <v/>
      </c>
      <c r="QX18" s="40" t="str">
        <f>IF(MAX(QT18,QW18)&gt;0,MAX(QT18,QW18),"")</f>
        <v/>
      </c>
      <c r="QY18" s="40" t="str">
        <f>IF(QJ18&gt;0,QJ18,"")</f>
        <v/>
      </c>
      <c r="QZ18" s="40" t="str">
        <f>IF(QK18&gt;0,QK18,"")</f>
        <v/>
      </c>
      <c r="RA18" s="40" t="str">
        <f>IF(SUM(QH18:QK18)-QL18&gt;0,SUM(QH18:QK18)-QL18,"")</f>
        <v/>
      </c>
      <c r="RB18" s="40" t="str">
        <f>IF(QO18&gt;0,QO18,"")</f>
        <v/>
      </c>
      <c r="RC18" s="40" t="str">
        <f>IF(QP18&gt;0,QP18,"")</f>
        <v/>
      </c>
      <c r="RD18" s="40" t="str">
        <f>IF(SUM(QM18:QP18)-QQ18&gt;0,SUM(QM18:QP18)-QQ18,"")</f>
        <v/>
      </c>
      <c r="RE18" s="40" t="str">
        <f>IF(SUM(QX18,RD18)&gt;0,SUM(QX18,RD18),"")</f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>IF(RH18&gt;0,RH18,"")</f>
        <v/>
      </c>
      <c r="SA18" s="11" t="str">
        <f>IF(RI18&gt;0,RI18,"")</f>
        <v/>
      </c>
      <c r="SB18" s="11" t="str">
        <f>IF(SUM(RF18:RI18)-RJ18&gt;0,SUM(RF18:RI18)-RJ18,"")</f>
        <v/>
      </c>
      <c r="SC18" s="11" t="str">
        <f>IF(RM18&gt;0,RM18,"")</f>
        <v/>
      </c>
      <c r="SD18" s="11" t="str">
        <f>IF(RN18&gt;0,RN18,"")</f>
        <v/>
      </c>
      <c r="SE18" s="11" t="str">
        <f>IF(SUM(RK18:RN18)-RO18&gt;0,SUM(RK18:RN18)-RO18,"")</f>
        <v/>
      </c>
      <c r="SF18" s="11" t="str">
        <f>IF(MAX(SB18,SE18)&gt;0,MAX(SB18,SE18),"")</f>
        <v/>
      </c>
      <c r="SG18" s="11" t="str">
        <f>IF(RR18&gt;0,RR18,"")</f>
        <v/>
      </c>
      <c r="SH18" s="11" t="str">
        <f>IF(RS18&gt;0,RS18,"")</f>
        <v/>
      </c>
      <c r="SI18" s="11" t="str">
        <f>IF(SUM(RP18:RS18)-RT18&gt;0,SUM(RP18:RS18)-RT18,"")</f>
        <v/>
      </c>
      <c r="SJ18" s="11" t="str">
        <f>IF(RW18&gt;0,RW18,"")</f>
        <v/>
      </c>
      <c r="SK18" s="11" t="str">
        <f>IF(RX18&gt;0,RX18,"")</f>
        <v/>
      </c>
      <c r="SL18" s="11" t="str">
        <f>IF(SUM(RU18:RX18)-RY18&gt;0,SUM(RU18:RX18)-RY18,"")</f>
        <v/>
      </c>
      <c r="SM18" s="11" t="str">
        <f>IF(SUM(SF18,SL18)&gt;0,SUM(SF18,SL18),"")</f>
        <v/>
      </c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40" t="str">
        <f>IF(SP18&gt;0,SP18,"")</f>
        <v/>
      </c>
      <c r="TI18" s="40" t="str">
        <f>IF(SQ18&gt;0,SQ18,"")</f>
        <v/>
      </c>
      <c r="TJ18" s="40" t="str">
        <f>IF(SUM(SN18:SQ18)-SR18&gt;0,SUM(SN18:SQ18)-SR18,"")</f>
        <v/>
      </c>
      <c r="TK18" s="40" t="str">
        <f>IF(SU18&gt;0,SU18,"")</f>
        <v/>
      </c>
      <c r="TL18" s="40" t="str">
        <f>IF(SV18&gt;0,SV18,"")</f>
        <v/>
      </c>
      <c r="TM18" s="40" t="str">
        <f>IF(SUM(SS18:SV18)-SW18&gt;0,SUM(SS18:SV18)-SW18,"")</f>
        <v/>
      </c>
      <c r="TN18" s="40" t="str">
        <f>IF(MAX(TJ18,TM18)&gt;0,MAX(TJ18,TM18),"")</f>
        <v/>
      </c>
      <c r="TO18" s="40" t="str">
        <f>IF(SZ18&gt;0,SZ18,"")</f>
        <v/>
      </c>
      <c r="TP18" s="40" t="str">
        <f>IF(TA18&gt;0,TA18,"")</f>
        <v/>
      </c>
      <c r="TQ18" s="40" t="str">
        <f>IF(SUM(SX18:TA18)-TB18&gt;0,SUM(SX18:TA18)-TB18,"")</f>
        <v/>
      </c>
      <c r="TR18" s="40" t="str">
        <f>IF(TE18&gt;0,TE18,"")</f>
        <v/>
      </c>
      <c r="TS18" s="40" t="str">
        <f>IF(TF18&gt;0,TF18,"")</f>
        <v/>
      </c>
      <c r="TT18" s="40" t="str">
        <f>IF(SUM(TC18:TF18)-TG18&gt;0,SUM(TC18:TF18)-TG18,"")</f>
        <v/>
      </c>
      <c r="TU18" s="40" t="str">
        <f>IF(SUM(TN18,TT18)&gt;0,SUM(TN18,TT18),"")</f>
        <v/>
      </c>
      <c r="TV18" s="18"/>
      <c r="TW18" s="18"/>
      <c r="TX18" s="18"/>
      <c r="TY18" s="18"/>
      <c r="TZ18" s="18"/>
      <c r="UA18" s="18"/>
      <c r="UB18" s="18"/>
      <c r="UC18" s="18"/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1" t="str">
        <f>IF(TX18&gt;0,TX18,"")</f>
        <v/>
      </c>
      <c r="UQ18" s="11" t="str">
        <f>IF(TY18&gt;0,TY18,"")</f>
        <v/>
      </c>
      <c r="UR18" s="11" t="str">
        <f>IF(SUM(TV18:TY18)-TZ18&gt;0,SUM(TV18:TY18)-TZ18,"")</f>
        <v/>
      </c>
      <c r="US18" s="11" t="str">
        <f>IF(UC18&gt;0,UC18,"")</f>
        <v/>
      </c>
      <c r="UT18" s="11" t="str">
        <f>IF(UD18&gt;0,UD18,"")</f>
        <v/>
      </c>
      <c r="UU18" s="11" t="str">
        <f>IF(SUM(UA18:UD18)-UE18&gt;0,SUM(UA18:UD18)-UE18,"")</f>
        <v/>
      </c>
      <c r="UV18" s="11" t="str">
        <f>IF(MAX(UR18,UU18)&gt;0,MAX(UR18,UU18),"")</f>
        <v/>
      </c>
      <c r="UW18" s="11" t="str">
        <f>IF(UH18&gt;0,UH18,"")</f>
        <v/>
      </c>
      <c r="UX18" s="11" t="str">
        <f>IF(UI18&gt;0,UI18,"")</f>
        <v/>
      </c>
      <c r="UY18" s="11" t="str">
        <f>IF(SUM(UF18:UI18)-UJ18&gt;0,SUM(UF18:UI18)-UJ18,"")</f>
        <v/>
      </c>
      <c r="UZ18" s="11" t="str">
        <f>IF(UM18&gt;0,UM18,"")</f>
        <v/>
      </c>
      <c r="VA18" s="11" t="str">
        <f>IF(UN18&gt;0,UN18,"")</f>
        <v/>
      </c>
      <c r="VB18" s="11" t="str">
        <f>IF(SUM(UK18:UN18)-UO18&gt;0,SUM(UK18:UN18)-UO18,"")</f>
        <v/>
      </c>
      <c r="VC18" s="11" t="str">
        <f>IF(SUM(UV18,VB18)&gt;0,SUM(UV18,VB18),"")</f>
        <v/>
      </c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40" t="str">
        <f>IF(VF18&gt;0,VF18,"")</f>
        <v/>
      </c>
      <c r="VY18" s="40" t="str">
        <f>IF(VG18&gt;0,VG18,"")</f>
        <v/>
      </c>
      <c r="VZ18" s="40" t="str">
        <f>IF(SUM(VD18:VG18)-VH18&gt;0,SUM(VD18:VG18)-VH18,"")</f>
        <v/>
      </c>
      <c r="WA18" s="40" t="str">
        <f>IF(VK18&gt;0,VK18,"")</f>
        <v/>
      </c>
      <c r="WB18" s="40" t="str">
        <f>IF(VL18&gt;0,VL18,"")</f>
        <v/>
      </c>
      <c r="WC18" s="40" t="str">
        <f>IF(SUM(VI18:VL18)-VM18&gt;0,SUM(VI18:VL18)-VM18,"")</f>
        <v/>
      </c>
      <c r="WD18" s="40" t="str">
        <f>IF(MAX(VZ18,WC18)&gt;0,MAX(VZ18,WC18),"")</f>
        <v/>
      </c>
      <c r="WE18" s="40" t="str">
        <f>IF(VP18&gt;0,VP18,"")</f>
        <v/>
      </c>
      <c r="WF18" s="40" t="str">
        <f>IF(VQ18&gt;0,VQ18,"")</f>
        <v/>
      </c>
      <c r="WG18" s="40" t="str">
        <f>IF(SUM(VN18:VQ18)-VR18&gt;0,SUM(VN18:VQ18)-VR18,"")</f>
        <v/>
      </c>
      <c r="WH18" s="40" t="str">
        <f>IF(VU18&gt;0,VU18,"")</f>
        <v/>
      </c>
      <c r="WI18" s="40" t="str">
        <f>IF(VV18&gt;0,VV18,"")</f>
        <v/>
      </c>
      <c r="WJ18" s="40" t="str">
        <f>IF(SUM(VS18:VV18)-VW18&gt;0,SUM(VS18:VV18)-VW18,"")</f>
        <v/>
      </c>
      <c r="WK18" s="40" t="str">
        <f>IF(SUM(WD18,WJ18)&gt;0,SUM(WD18,WJ18),"")</f>
        <v/>
      </c>
      <c r="WL18" s="26">
        <f>IF($CH18="P",BS18,(BS18+AR18)/2)</f>
        <v>0.32500000000000001</v>
      </c>
      <c r="WM18" s="26">
        <f>IF($CH18="P",BT18,(BT18+AS18)/2)</f>
        <v>0.5</v>
      </c>
      <c r="WN18" s="26">
        <f>IF($CH18="P",BU18,(BU18+AT18)/2)</f>
        <v>0.75</v>
      </c>
      <c r="WO18" s="26">
        <f>IF($CH18="P",BV18,(BV18+AU18)/2)</f>
        <v>0.8</v>
      </c>
      <c r="WP18" s="26">
        <f>IF($CH18="P",BW18,(BW18+AV18)/2)</f>
        <v>0</v>
      </c>
      <c r="WQ18" s="26">
        <f>IF($CH18="P",BX18,(BX18+AW18)/2)</f>
        <v>0</v>
      </c>
      <c r="WR18" s="26">
        <f>IF($CH18="P",BY18,(BY18+AX18)/2)</f>
        <v>0</v>
      </c>
      <c r="WS18" s="26">
        <f>IF($CH18="P",BZ18,(BZ18+AY18)/2)</f>
        <v>0</v>
      </c>
      <c r="WT18" s="26">
        <f>IF($CH18="P",CA18,(CA18+AZ18)/2)</f>
        <v>0</v>
      </c>
      <c r="WU18" s="26">
        <f>IF($CH18="P",CB18,(CB18+BA18)/2)</f>
        <v>0</v>
      </c>
      <c r="WV18" s="26">
        <f>IF($CH18="P",CC18,(CC18+BB18)/2)</f>
        <v>0</v>
      </c>
      <c r="WW18" s="26">
        <f>IF($CH18="P",CD18,(CD18+BC18)/2)</f>
        <v>0</v>
      </c>
      <c r="WX18" s="26">
        <f>IF($CH18="P",CE18,(CE18+BD18)/2)</f>
        <v>0</v>
      </c>
      <c r="WY18" s="26">
        <f>IF($CH18="P",CF18,(CF18+BE18)/2)</f>
        <v>0</v>
      </c>
      <c r="WZ18" s="26">
        <f>IF($CH18="P",CG18,(CG18+BF18)/2)</f>
        <v>0</v>
      </c>
      <c r="XA18" s="28" t="s">
        <v>53</v>
      </c>
      <c r="XB18" s="11">
        <f>IF(WN18&gt;0,WN18,"")</f>
        <v>0.75</v>
      </c>
      <c r="XC18" s="11">
        <f>IF(WO18&gt;0,WO18,"")</f>
        <v>0.8</v>
      </c>
      <c r="XD18" s="11">
        <f>IF(SUM(WL18:WO18)-WP18&gt;0,SUM(WL18:WO18)-WP18,"")</f>
        <v>2.375</v>
      </c>
      <c r="XE18" s="11" t="str">
        <f>IF(WS18&gt;0,WS18,"")</f>
        <v/>
      </c>
      <c r="XF18" s="11" t="str">
        <f>IF(WT18&gt;0,WT18,"")</f>
        <v/>
      </c>
      <c r="XG18" s="11" t="str">
        <f>IF(SUM(WQ18:WT18)-WU18&gt;0,SUM(WQ18:WT18)-WU18,"")</f>
        <v/>
      </c>
      <c r="XH18" s="11">
        <f>IF(MAX(XD18,XG18)&gt;0,MAX(XD18,XG18),"")</f>
        <v>2.375</v>
      </c>
      <c r="XI18" s="11" t="str">
        <f>IF(WX18&gt;0,WX18,"")</f>
        <v/>
      </c>
      <c r="XJ18" s="11" t="str">
        <f>IF(WY18&gt;0,WY18,"")</f>
        <v/>
      </c>
      <c r="XK18" s="11" t="str">
        <f>IF(SUM(WV18:WY18)-WZ18&gt;0,SUM(WV18:WY18)-WZ18,"")</f>
        <v/>
      </c>
      <c r="XL18" s="11">
        <f>IF(SUM(XH18,XK18)&gt;0,SUM(XH18,XK18),"")</f>
        <v>2.375</v>
      </c>
    </row>
    <row r="19" spans="1:636" x14ac:dyDescent="0.2">
      <c r="B19" s="5"/>
      <c r="D19" s="1"/>
    </row>
    <row r="20" spans="1:636" x14ac:dyDescent="0.2">
      <c r="G20" s="36"/>
      <c r="I20" s="36"/>
    </row>
    <row r="21" spans="1:636" x14ac:dyDescent="0.2">
      <c r="B21" s="23" t="s">
        <v>51</v>
      </c>
      <c r="C21" s="5"/>
      <c r="G21" s="3"/>
      <c r="AJ21" s="41"/>
      <c r="AK21" s="41"/>
      <c r="AL21" s="41"/>
      <c r="AN21" s="32"/>
      <c r="AO21" s="32"/>
      <c r="AQ21" s="53">
        <v>14.2</v>
      </c>
      <c r="BK21" s="41"/>
      <c r="BL21" s="41"/>
      <c r="BM21" s="41"/>
      <c r="BO21" s="32"/>
      <c r="BP21" s="32"/>
      <c r="BR21" s="53">
        <v>14.2</v>
      </c>
      <c r="CL21" s="41"/>
      <c r="CM21" s="41"/>
      <c r="CN21" s="41"/>
      <c r="CP21" s="32"/>
      <c r="CQ21" s="32"/>
      <c r="CS21" s="53">
        <v>14.2</v>
      </c>
      <c r="DP21" s="5"/>
      <c r="DQ21" s="5"/>
      <c r="DZ21" s="2"/>
      <c r="EA21" s="2"/>
      <c r="EC21" s="42">
        <v>14.2</v>
      </c>
      <c r="EX21" s="5"/>
      <c r="EY21" s="5"/>
      <c r="FH21" s="2"/>
      <c r="FI21" s="2"/>
      <c r="FK21" s="42">
        <v>14.2</v>
      </c>
      <c r="GF21" s="5"/>
      <c r="GG21" s="5"/>
      <c r="GP21" s="2"/>
      <c r="GQ21" s="2"/>
      <c r="GS21" s="53">
        <v>14.2</v>
      </c>
      <c r="HN21" s="5"/>
      <c r="HO21" s="5"/>
      <c r="HX21" s="2"/>
      <c r="HY21" s="2"/>
      <c r="IA21" s="53">
        <v>14.2</v>
      </c>
      <c r="IV21" s="5"/>
      <c r="IW21" s="5"/>
      <c r="JF21" s="2"/>
      <c r="JG21" s="2"/>
      <c r="JI21" s="53">
        <v>14.2</v>
      </c>
      <c r="KD21" s="5"/>
      <c r="KE21" s="5"/>
      <c r="KN21" s="2"/>
      <c r="KO21" s="2"/>
      <c r="KQ21" s="53">
        <v>14.2</v>
      </c>
      <c r="LL21" s="5"/>
      <c r="LM21" s="5"/>
      <c r="LV21" s="2"/>
      <c r="LW21" s="2"/>
      <c r="LY21" s="53">
        <v>14.2</v>
      </c>
      <c r="MT21" s="5"/>
      <c r="MU21" s="5"/>
      <c r="ND21" s="2"/>
      <c r="NE21" s="2"/>
      <c r="NG21" s="53">
        <v>14.2</v>
      </c>
      <c r="OB21" s="5"/>
      <c r="OC21" s="5"/>
      <c r="OL21" s="2"/>
      <c r="OM21" s="2"/>
      <c r="OO21" s="53">
        <v>14.2</v>
      </c>
      <c r="PJ21" s="5"/>
      <c r="PK21" s="5"/>
      <c r="PT21" s="2"/>
      <c r="PU21" s="2"/>
      <c r="PW21" s="53">
        <v>14.2</v>
      </c>
      <c r="QR21" s="5"/>
      <c r="QS21" s="5"/>
      <c r="RB21" s="2"/>
      <c r="RC21" s="2"/>
      <c r="RE21" s="53">
        <v>14.2</v>
      </c>
      <c r="RZ21" s="5"/>
      <c r="SA21" s="5"/>
      <c r="SJ21" s="2"/>
      <c r="SK21" s="2"/>
      <c r="SM21" s="53">
        <v>14.2</v>
      </c>
      <c r="TH21" s="5"/>
      <c r="TI21" s="5"/>
      <c r="TR21" s="2"/>
      <c r="TS21" s="2"/>
      <c r="TU21" s="53">
        <v>14.2</v>
      </c>
      <c r="UP21" s="5"/>
      <c r="UQ21" s="5"/>
      <c r="UZ21" s="2"/>
      <c r="VA21" s="2"/>
      <c r="VC21" s="53">
        <v>14.2</v>
      </c>
      <c r="VX21" s="5"/>
      <c r="VY21" s="5"/>
      <c r="WH21" s="2"/>
      <c r="WI21" s="2"/>
      <c r="WK21" s="53">
        <v>14.2</v>
      </c>
    </row>
    <row r="22" spans="1:636" x14ac:dyDescent="0.2">
      <c r="B22" s="30" t="s">
        <v>50</v>
      </c>
      <c r="C22" s="5"/>
      <c r="P22" s="2"/>
      <c r="AJ22" s="41"/>
      <c r="AK22" s="41"/>
      <c r="AL22" s="41"/>
      <c r="AN22" s="32"/>
      <c r="AO22" s="32"/>
      <c r="AQ22" s="43">
        <v>14.6</v>
      </c>
      <c r="BK22" s="41"/>
      <c r="BL22" s="41"/>
      <c r="BM22" s="41"/>
      <c r="BO22" s="32"/>
      <c r="BP22" s="32"/>
      <c r="BR22" s="43">
        <v>14.6</v>
      </c>
      <c r="CL22" s="41"/>
      <c r="CM22" s="41"/>
      <c r="CN22" s="41"/>
      <c r="CP22" s="32"/>
      <c r="CQ22" s="32"/>
      <c r="CS22" s="43">
        <v>14.6</v>
      </c>
      <c r="DP22" s="5"/>
      <c r="DQ22" s="5"/>
      <c r="DZ22" s="2"/>
      <c r="EA22" s="2"/>
      <c r="EC22" s="43">
        <v>14.6</v>
      </c>
      <c r="EX22" s="5"/>
      <c r="EY22" s="5"/>
      <c r="FH22" s="2"/>
      <c r="FI22" s="2"/>
      <c r="FK22" s="43">
        <v>14.6</v>
      </c>
      <c r="GF22" s="5"/>
      <c r="GG22" s="5"/>
      <c r="GP22" s="2"/>
      <c r="GQ22" s="2"/>
      <c r="GS22" s="43">
        <v>14.6</v>
      </c>
      <c r="HN22" s="5"/>
      <c r="HO22" s="5"/>
      <c r="HX22" s="2"/>
      <c r="HY22" s="2"/>
      <c r="IA22" s="43">
        <v>14.6</v>
      </c>
      <c r="IV22" s="5"/>
      <c r="IW22" s="5"/>
      <c r="JF22" s="2"/>
      <c r="JG22" s="2"/>
      <c r="JI22" s="43">
        <v>14.6</v>
      </c>
      <c r="KD22" s="5"/>
      <c r="KE22" s="5"/>
      <c r="KN22" s="2"/>
      <c r="KO22" s="2"/>
      <c r="KQ22" s="43">
        <v>14.6</v>
      </c>
      <c r="LL22" s="5"/>
      <c r="LM22" s="5"/>
      <c r="LV22" s="2"/>
      <c r="LW22" s="2"/>
      <c r="LY22" s="43">
        <v>14.6</v>
      </c>
      <c r="MT22" s="5"/>
      <c r="MU22" s="5"/>
      <c r="ND22" s="2"/>
      <c r="NE22" s="2"/>
      <c r="NG22" s="43">
        <v>14.6</v>
      </c>
      <c r="OB22" s="5"/>
      <c r="OC22" s="5"/>
      <c r="OL22" s="2"/>
      <c r="OM22" s="2"/>
      <c r="OO22" s="43">
        <v>14.6</v>
      </c>
      <c r="PJ22" s="5"/>
      <c r="PK22" s="5"/>
      <c r="PT22" s="2"/>
      <c r="PU22" s="2"/>
      <c r="PW22" s="43">
        <v>14.6</v>
      </c>
      <c r="QR22" s="5"/>
      <c r="QS22" s="5"/>
      <c r="RB22" s="2"/>
      <c r="RC22" s="2"/>
      <c r="RE22" s="43">
        <v>14.6</v>
      </c>
      <c r="RZ22" s="5"/>
      <c r="SA22" s="5"/>
      <c r="SJ22" s="2"/>
      <c r="SK22" s="2"/>
      <c r="SM22" s="43">
        <v>14.6</v>
      </c>
      <c r="TH22" s="5"/>
      <c r="TI22" s="5"/>
      <c r="TR22" s="2"/>
      <c r="TS22" s="2"/>
      <c r="TU22" s="43">
        <v>14.6</v>
      </c>
      <c r="UP22" s="5"/>
      <c r="UQ22" s="5"/>
      <c r="UZ22" s="2"/>
      <c r="VA22" s="2"/>
      <c r="VC22" s="43">
        <v>14.6</v>
      </c>
      <c r="VX22" s="5"/>
      <c r="VY22" s="5"/>
      <c r="WH22" s="2"/>
      <c r="WI22" s="2"/>
      <c r="WK22" s="43">
        <v>14.6</v>
      </c>
    </row>
    <row r="23" spans="1:636" x14ac:dyDescent="0.2">
      <c r="A23" s="5"/>
      <c r="B23" s="31" t="s">
        <v>63</v>
      </c>
      <c r="C23" s="5"/>
      <c r="E23" s="2"/>
      <c r="AJ23" s="41"/>
      <c r="AK23" s="41"/>
      <c r="AL23" s="41"/>
      <c r="AM23" s="32"/>
      <c r="AN23" s="32"/>
      <c r="AO23" s="32"/>
      <c r="AP23" s="32"/>
      <c r="AQ23" s="54">
        <v>15.2</v>
      </c>
      <c r="BK23" s="41"/>
      <c r="BL23" s="41"/>
      <c r="BM23" s="41"/>
      <c r="BO23" s="32"/>
      <c r="BP23" s="32"/>
      <c r="BR23" s="54">
        <v>15.2</v>
      </c>
      <c r="CL23" s="41"/>
      <c r="CM23" s="41"/>
      <c r="CN23" s="41"/>
      <c r="CO23" s="32"/>
      <c r="CP23" s="32"/>
      <c r="CQ23" s="32"/>
      <c r="CR23" s="32"/>
      <c r="CS23" s="54">
        <v>15.2</v>
      </c>
      <c r="DP23" s="5"/>
      <c r="DQ23" s="5"/>
      <c r="DZ23" s="2"/>
      <c r="EA23" s="2"/>
      <c r="EC23" s="44">
        <v>15.2</v>
      </c>
      <c r="EX23" s="5"/>
      <c r="EY23" s="5"/>
      <c r="FH23" s="2"/>
      <c r="FI23" s="2"/>
      <c r="FK23" s="44">
        <v>15.2</v>
      </c>
      <c r="GF23" s="5"/>
      <c r="GG23" s="5"/>
      <c r="GP23" s="2"/>
      <c r="GQ23" s="2"/>
      <c r="GS23" s="54">
        <v>15.2</v>
      </c>
      <c r="HN23" s="5"/>
      <c r="HO23" s="5"/>
      <c r="HX23" s="2"/>
      <c r="HY23" s="2"/>
      <c r="IA23" s="54">
        <v>15.2</v>
      </c>
      <c r="IV23" s="5"/>
      <c r="IW23" s="5"/>
      <c r="JF23" s="2"/>
      <c r="JG23" s="2"/>
      <c r="JI23" s="54">
        <v>15.2</v>
      </c>
      <c r="KD23" s="5"/>
      <c r="KE23" s="5"/>
      <c r="KN23" s="2"/>
      <c r="KO23" s="2"/>
      <c r="KQ23" s="54">
        <v>15.2</v>
      </c>
      <c r="LL23" s="5"/>
      <c r="LM23" s="5"/>
      <c r="LV23" s="2"/>
      <c r="LW23" s="2"/>
      <c r="LY23" s="54">
        <v>15.2</v>
      </c>
      <c r="MT23" s="5"/>
      <c r="MU23" s="5"/>
      <c r="ND23" s="2"/>
      <c r="NE23" s="2"/>
      <c r="NG23" s="54">
        <v>15.2</v>
      </c>
      <c r="OB23" s="5"/>
      <c r="OC23" s="5"/>
      <c r="OL23" s="2"/>
      <c r="OM23" s="2"/>
      <c r="OO23" s="54">
        <v>15.2</v>
      </c>
      <c r="PJ23" s="5"/>
      <c r="PK23" s="5"/>
      <c r="PT23" s="2"/>
      <c r="PU23" s="2"/>
      <c r="PW23" s="54">
        <v>15.2</v>
      </c>
      <c r="QR23" s="5"/>
      <c r="QS23" s="5"/>
      <c r="RB23" s="2"/>
      <c r="RC23" s="2"/>
      <c r="RE23" s="54">
        <v>15.2</v>
      </c>
      <c r="RZ23" s="5"/>
      <c r="SA23" s="5"/>
      <c r="SJ23" s="2"/>
      <c r="SK23" s="2"/>
      <c r="SM23" s="54">
        <v>15.2</v>
      </c>
      <c r="TH23" s="5"/>
      <c r="TI23" s="5"/>
      <c r="TR23" s="2"/>
      <c r="TS23" s="2"/>
      <c r="TU23" s="54">
        <v>15.2</v>
      </c>
      <c r="UP23" s="5"/>
      <c r="UQ23" s="5"/>
      <c r="UZ23" s="2"/>
      <c r="VA23" s="2"/>
      <c r="VC23" s="54">
        <v>15.2</v>
      </c>
      <c r="VX23" s="5"/>
      <c r="VY23" s="5"/>
      <c r="WH23" s="2"/>
      <c r="WI23" s="2"/>
      <c r="WK23" s="54">
        <v>15.2</v>
      </c>
    </row>
    <row r="24" spans="1:636" x14ac:dyDescent="0.2">
      <c r="A24" s="5"/>
      <c r="B24" s="35" t="s">
        <v>76</v>
      </c>
      <c r="C24" s="5"/>
      <c r="E24" s="2"/>
      <c r="AJ24" s="41"/>
      <c r="AK24" s="41"/>
      <c r="AL24" s="41"/>
      <c r="AM24" s="32"/>
      <c r="AN24" s="32"/>
      <c r="AO24" s="32"/>
      <c r="AP24" s="32"/>
      <c r="AQ24" s="55">
        <v>16</v>
      </c>
      <c r="BK24" s="41"/>
      <c r="BL24" s="41"/>
      <c r="BM24" s="41"/>
      <c r="BO24" s="32"/>
      <c r="BP24" s="32"/>
      <c r="BR24" s="55">
        <v>16</v>
      </c>
      <c r="CL24" s="41"/>
      <c r="CM24" s="41"/>
      <c r="CN24" s="41"/>
      <c r="CO24" s="32"/>
      <c r="CP24" s="32"/>
      <c r="CQ24" s="32"/>
      <c r="CR24" s="32"/>
      <c r="CS24" s="55">
        <v>16</v>
      </c>
      <c r="DP24" s="5"/>
      <c r="DQ24" s="5"/>
      <c r="DZ24" s="2"/>
      <c r="EA24" s="2"/>
      <c r="EC24" s="45">
        <v>16</v>
      </c>
      <c r="EX24" s="5"/>
      <c r="EY24" s="5"/>
      <c r="FH24" s="2"/>
      <c r="FI24" s="2"/>
      <c r="FK24" s="45">
        <v>16</v>
      </c>
      <c r="GF24" s="5"/>
      <c r="GG24" s="5"/>
      <c r="GP24" s="2"/>
      <c r="GQ24" s="2"/>
      <c r="GS24" s="55">
        <v>16</v>
      </c>
      <c r="HN24" s="5"/>
      <c r="HO24" s="5"/>
      <c r="HX24" s="2"/>
      <c r="HY24" s="2"/>
      <c r="IA24" s="55">
        <v>16</v>
      </c>
      <c r="IV24" s="5"/>
      <c r="IW24" s="5"/>
      <c r="JF24" s="2"/>
      <c r="JG24" s="2"/>
      <c r="JI24" s="55">
        <v>16</v>
      </c>
      <c r="KD24" s="5"/>
      <c r="KE24" s="5"/>
      <c r="KN24" s="2"/>
      <c r="KO24" s="2"/>
      <c r="KQ24" s="55">
        <v>16</v>
      </c>
      <c r="LL24" s="5"/>
      <c r="LM24" s="5"/>
      <c r="LV24" s="2"/>
      <c r="LW24" s="2"/>
      <c r="LY24" s="55">
        <v>16</v>
      </c>
      <c r="MT24" s="5"/>
      <c r="MU24" s="5"/>
      <c r="ND24" s="2"/>
      <c r="NE24" s="2"/>
      <c r="NG24" s="55">
        <v>16</v>
      </c>
      <c r="OB24" s="5"/>
      <c r="OC24" s="5"/>
      <c r="OL24" s="2"/>
      <c r="OM24" s="2"/>
      <c r="OO24" s="55">
        <v>16</v>
      </c>
      <c r="PJ24" s="5"/>
      <c r="PK24" s="5"/>
      <c r="PT24" s="2"/>
      <c r="PU24" s="2"/>
      <c r="PW24" s="55">
        <v>16</v>
      </c>
      <c r="QR24" s="5"/>
      <c r="QS24" s="5"/>
      <c r="RB24" s="2"/>
      <c r="RC24" s="2"/>
      <c r="RE24" s="55">
        <v>16</v>
      </c>
      <c r="RZ24" s="5"/>
      <c r="SA24" s="5"/>
      <c r="SJ24" s="2"/>
      <c r="SK24" s="2"/>
      <c r="SM24" s="55">
        <v>16</v>
      </c>
      <c r="TH24" s="5"/>
      <c r="TI24" s="5"/>
      <c r="TR24" s="2"/>
      <c r="TS24" s="2"/>
      <c r="TU24" s="55">
        <v>16</v>
      </c>
      <c r="UP24" s="5"/>
      <c r="UQ24" s="5"/>
      <c r="UZ24" s="2"/>
      <c r="VA24" s="2"/>
      <c r="VC24" s="55">
        <v>16</v>
      </c>
      <c r="VX24" s="5"/>
      <c r="VY24" s="5"/>
      <c r="WH24" s="2"/>
      <c r="WI24" s="2"/>
      <c r="WK24" s="55">
        <v>16</v>
      </c>
    </row>
    <row r="25" spans="1:636" x14ac:dyDescent="0.2">
      <c r="A25" s="5"/>
      <c r="B25" s="34" t="s">
        <v>48</v>
      </c>
      <c r="C25" s="5"/>
      <c r="AJ25" s="41"/>
      <c r="AK25" s="41"/>
      <c r="AL25" s="41"/>
      <c r="AM25" s="32"/>
      <c r="AN25" s="32"/>
      <c r="AO25" s="32"/>
      <c r="AP25" s="32"/>
      <c r="AQ25" s="56">
        <v>47.2</v>
      </c>
      <c r="BK25" s="41"/>
      <c r="BL25" s="41"/>
      <c r="BM25" s="41"/>
      <c r="BO25" s="32"/>
      <c r="BP25" s="32"/>
      <c r="BR25" s="56">
        <v>47.2</v>
      </c>
      <c r="CL25" s="41"/>
      <c r="CM25" s="41"/>
      <c r="CN25" s="41"/>
      <c r="CO25" s="32"/>
      <c r="CP25" s="32"/>
      <c r="CQ25" s="32"/>
      <c r="CR25" s="32"/>
      <c r="CS25" s="56">
        <v>47.2</v>
      </c>
      <c r="DP25" s="5"/>
      <c r="DQ25" s="5"/>
      <c r="DZ25" s="2"/>
      <c r="EA25" s="2"/>
      <c r="EC25" s="46">
        <v>47.2</v>
      </c>
      <c r="EX25" s="5"/>
      <c r="EY25" s="5"/>
      <c r="FH25" s="2"/>
      <c r="FI25" s="2"/>
      <c r="FK25" s="46">
        <v>47.2</v>
      </c>
      <c r="GF25" s="5"/>
      <c r="GG25" s="5"/>
      <c r="GP25" s="2"/>
      <c r="GQ25" s="2"/>
      <c r="GS25" s="56">
        <v>47.2</v>
      </c>
      <c r="HN25" s="5"/>
      <c r="HO25" s="5"/>
      <c r="HX25" s="2"/>
      <c r="HY25" s="2"/>
      <c r="IA25" s="56">
        <v>47.2</v>
      </c>
      <c r="IV25" s="5"/>
      <c r="IW25" s="5"/>
      <c r="JF25" s="2"/>
      <c r="JG25" s="2"/>
      <c r="JI25" s="56">
        <v>47.2</v>
      </c>
      <c r="KD25" s="5"/>
      <c r="KE25" s="5"/>
      <c r="KN25" s="2"/>
      <c r="KO25" s="2"/>
      <c r="KQ25" s="56">
        <v>47.2</v>
      </c>
      <c r="LL25" s="5"/>
      <c r="LM25" s="5"/>
      <c r="LV25" s="2"/>
      <c r="LW25" s="2"/>
      <c r="LY25" s="56">
        <v>47.2</v>
      </c>
      <c r="MT25" s="5"/>
      <c r="MU25" s="5"/>
      <c r="ND25" s="2"/>
      <c r="NE25" s="2"/>
      <c r="NG25" s="56">
        <v>47.2</v>
      </c>
      <c r="OB25" s="5"/>
      <c r="OC25" s="5"/>
      <c r="OL25" s="2"/>
      <c r="OM25" s="2"/>
      <c r="OO25" s="56">
        <v>47.2</v>
      </c>
      <c r="PJ25" s="5"/>
      <c r="PK25" s="5"/>
      <c r="PT25" s="2"/>
      <c r="PU25" s="2"/>
      <c r="PW25" s="56">
        <v>47.2</v>
      </c>
      <c r="QR25" s="5"/>
      <c r="QS25" s="5"/>
      <c r="RB25" s="2"/>
      <c r="RC25" s="2"/>
      <c r="RE25" s="56">
        <v>47.2</v>
      </c>
      <c r="RZ25" s="5"/>
      <c r="SA25" s="5"/>
      <c r="SJ25" s="2"/>
      <c r="SK25" s="2"/>
      <c r="SM25" s="56">
        <v>47.2</v>
      </c>
      <c r="TH25" s="5"/>
      <c r="TI25" s="5"/>
      <c r="TR25" s="2"/>
      <c r="TS25" s="2"/>
      <c r="TU25" s="56">
        <v>47.2</v>
      </c>
      <c r="UP25" s="5"/>
      <c r="UQ25" s="5"/>
      <c r="UZ25" s="2"/>
      <c r="VA25" s="2"/>
      <c r="VC25" s="56">
        <v>47.2</v>
      </c>
      <c r="VX25" s="5"/>
      <c r="VY25" s="5"/>
      <c r="WH25" s="2"/>
      <c r="WI25" s="2"/>
      <c r="WK25" s="56">
        <v>47.2</v>
      </c>
    </row>
    <row r="26" spans="1:636" x14ac:dyDescent="0.2">
      <c r="A26" s="5"/>
      <c r="B26" s="24" t="s">
        <v>49</v>
      </c>
      <c r="C26" s="5"/>
      <c r="AJ26" s="41"/>
      <c r="AK26" s="41"/>
      <c r="AL26" s="41"/>
      <c r="AM26" s="32"/>
      <c r="AN26" s="32"/>
      <c r="AO26" s="32"/>
      <c r="AP26" s="32"/>
      <c r="AQ26" s="57">
        <v>48.5</v>
      </c>
      <c r="BK26" s="41"/>
      <c r="BL26" s="41"/>
      <c r="BM26" s="41"/>
      <c r="BO26" s="32"/>
      <c r="BP26" s="32"/>
      <c r="BR26" s="57">
        <v>48.5</v>
      </c>
      <c r="CL26" s="41"/>
      <c r="CM26" s="41"/>
      <c r="CN26" s="41"/>
      <c r="CO26" s="32"/>
      <c r="CP26" s="32"/>
      <c r="CQ26" s="32"/>
      <c r="CR26" s="32"/>
      <c r="CS26" s="57">
        <v>48.5</v>
      </c>
      <c r="DP26" s="5"/>
      <c r="DQ26" s="5"/>
      <c r="DZ26" s="2"/>
      <c r="EA26" s="2"/>
      <c r="EC26" s="47">
        <v>48.5</v>
      </c>
      <c r="EX26" s="5"/>
      <c r="EY26" s="5"/>
      <c r="FH26" s="2"/>
      <c r="FI26" s="2"/>
      <c r="FK26" s="47">
        <v>48.5</v>
      </c>
      <c r="GF26" s="5"/>
      <c r="GG26" s="5"/>
      <c r="GP26" s="2"/>
      <c r="GQ26" s="2"/>
      <c r="GS26" s="57">
        <v>48.5</v>
      </c>
      <c r="HN26" s="5"/>
      <c r="HO26" s="5"/>
      <c r="HX26" s="2"/>
      <c r="HY26" s="2"/>
      <c r="IA26" s="57">
        <v>48.5</v>
      </c>
      <c r="IV26" s="5"/>
      <c r="IW26" s="5"/>
      <c r="JF26" s="2"/>
      <c r="JG26" s="2"/>
      <c r="JI26" s="57">
        <v>48.5</v>
      </c>
      <c r="KD26" s="5"/>
      <c r="KE26" s="5"/>
      <c r="KN26" s="2"/>
      <c r="KO26" s="2"/>
      <c r="KQ26" s="57">
        <v>48.5</v>
      </c>
      <c r="LL26" s="5"/>
      <c r="LM26" s="5"/>
      <c r="LV26" s="2"/>
      <c r="LW26" s="2"/>
      <c r="LY26" s="57">
        <v>48.5</v>
      </c>
      <c r="MT26" s="5"/>
      <c r="MU26" s="5"/>
      <c r="ND26" s="2"/>
      <c r="NE26" s="2"/>
      <c r="NG26" s="57">
        <v>48.5</v>
      </c>
      <c r="OB26" s="5"/>
      <c r="OC26" s="5"/>
      <c r="OL26" s="2"/>
      <c r="OM26" s="2"/>
      <c r="OO26" s="57">
        <v>48.5</v>
      </c>
      <c r="PJ26" s="5"/>
      <c r="PK26" s="5"/>
      <c r="PT26" s="2"/>
      <c r="PU26" s="2"/>
      <c r="PW26" s="57">
        <v>48.5</v>
      </c>
      <c r="QR26" s="5"/>
      <c r="QS26" s="5"/>
      <c r="RB26" s="2"/>
      <c r="RC26" s="2"/>
      <c r="RE26" s="57">
        <v>48.5</v>
      </c>
      <c r="RZ26" s="5"/>
      <c r="SA26" s="5"/>
      <c r="SJ26" s="2"/>
      <c r="SK26" s="2"/>
      <c r="SM26" s="57">
        <v>48.5</v>
      </c>
      <c r="TH26" s="5"/>
      <c r="TI26" s="5"/>
      <c r="TR26" s="2"/>
      <c r="TS26" s="2"/>
      <c r="TU26" s="57">
        <v>48.5</v>
      </c>
      <c r="UP26" s="5"/>
      <c r="UQ26" s="5"/>
      <c r="UZ26" s="2"/>
      <c r="VA26" s="2"/>
      <c r="VC26" s="57">
        <v>48.5</v>
      </c>
      <c r="VX26" s="5"/>
      <c r="VY26" s="5"/>
      <c r="WH26" s="2"/>
      <c r="WI26" s="2"/>
      <c r="WK26" s="57">
        <v>48.5</v>
      </c>
    </row>
    <row r="27" spans="1:636" x14ac:dyDescent="0.2">
      <c r="A27" s="5"/>
      <c r="B27" s="33" t="s">
        <v>62</v>
      </c>
      <c r="C27" s="5"/>
      <c r="AJ27" s="41"/>
      <c r="AK27" s="41"/>
      <c r="AL27" s="41"/>
      <c r="AM27" s="32"/>
      <c r="AN27" s="32"/>
      <c r="AO27" s="32"/>
      <c r="AP27" s="32"/>
      <c r="AQ27" s="58">
        <v>49.2</v>
      </c>
      <c r="BK27" s="41"/>
      <c r="BL27" s="41"/>
      <c r="BM27" s="41"/>
      <c r="BO27" s="32"/>
      <c r="BP27" s="32"/>
      <c r="BR27" s="58">
        <v>49.2</v>
      </c>
      <c r="CL27" s="41"/>
      <c r="CM27" s="41"/>
      <c r="CN27" s="41"/>
      <c r="CO27" s="32"/>
      <c r="CP27" s="32"/>
      <c r="CQ27" s="32"/>
      <c r="CR27" s="32"/>
      <c r="CS27" s="58">
        <v>49.2</v>
      </c>
      <c r="DP27" s="5"/>
      <c r="DQ27" s="5"/>
      <c r="DZ27" s="2"/>
      <c r="EA27" s="2"/>
      <c r="EB27" s="37"/>
      <c r="EC27" s="48">
        <v>49.2</v>
      </c>
      <c r="EX27" s="5"/>
      <c r="EY27" s="5"/>
      <c r="FH27" s="2"/>
      <c r="FI27" s="2"/>
      <c r="FJ27" s="37"/>
      <c r="FK27" s="48">
        <v>49.2</v>
      </c>
      <c r="GF27" s="5"/>
      <c r="GG27" s="5"/>
      <c r="GP27" s="2"/>
      <c r="GQ27" s="2"/>
      <c r="GR27" s="37"/>
      <c r="GS27" s="58">
        <v>49.2</v>
      </c>
      <c r="HN27" s="5"/>
      <c r="HO27" s="5"/>
      <c r="HX27" s="2"/>
      <c r="HY27" s="2"/>
      <c r="HZ27" s="37"/>
      <c r="IA27" s="58">
        <v>49.2</v>
      </c>
      <c r="IV27" s="5"/>
      <c r="IW27" s="5"/>
      <c r="JF27" s="2"/>
      <c r="JG27" s="2"/>
      <c r="JH27" s="37"/>
      <c r="JI27" s="58">
        <v>49.2</v>
      </c>
      <c r="KD27" s="5"/>
      <c r="KE27" s="5"/>
      <c r="KN27" s="2"/>
      <c r="KO27" s="2"/>
      <c r="KP27" s="37"/>
      <c r="KQ27" s="58">
        <v>49.2</v>
      </c>
      <c r="LL27" s="5"/>
      <c r="LM27" s="5"/>
      <c r="LV27" s="2"/>
      <c r="LW27" s="2"/>
      <c r="LX27" s="37"/>
      <c r="LY27" s="58">
        <v>49.2</v>
      </c>
      <c r="MT27" s="5"/>
      <c r="MU27" s="5"/>
      <c r="ND27" s="2"/>
      <c r="NE27" s="2"/>
      <c r="NF27" s="37"/>
      <c r="NG27" s="58">
        <v>49.2</v>
      </c>
      <c r="OB27" s="5"/>
      <c r="OC27" s="5"/>
      <c r="OL27" s="2"/>
      <c r="OM27" s="2"/>
      <c r="ON27" s="37"/>
      <c r="OO27" s="58">
        <v>49.2</v>
      </c>
      <c r="PJ27" s="5"/>
      <c r="PK27" s="5"/>
      <c r="PT27" s="2"/>
      <c r="PU27" s="2"/>
      <c r="PV27" s="37"/>
      <c r="PW27" s="58">
        <v>49.2</v>
      </c>
      <c r="QR27" s="5"/>
      <c r="QS27" s="5"/>
      <c r="RB27" s="2"/>
      <c r="RC27" s="2"/>
      <c r="RD27" s="37"/>
      <c r="RE27" s="58">
        <v>49.2</v>
      </c>
      <c r="RZ27" s="5"/>
      <c r="SA27" s="5"/>
      <c r="SJ27" s="2"/>
      <c r="SK27" s="2"/>
      <c r="SL27" s="37"/>
      <c r="SM27" s="58">
        <v>49.2</v>
      </c>
      <c r="TH27" s="5"/>
      <c r="TI27" s="5"/>
      <c r="TR27" s="2"/>
      <c r="TS27" s="2"/>
      <c r="TT27" s="37"/>
      <c r="TU27" s="58">
        <v>49.2</v>
      </c>
      <c r="UP27" s="5"/>
      <c r="UQ27" s="5"/>
      <c r="UZ27" s="2"/>
      <c r="VA27" s="2"/>
      <c r="VB27" s="37"/>
      <c r="VC27" s="58">
        <v>49.2</v>
      </c>
      <c r="VX27" s="5"/>
      <c r="VY27" s="5"/>
      <c r="WH27" s="2"/>
      <c r="WI27" s="2"/>
      <c r="WJ27" s="37"/>
      <c r="WK27" s="58">
        <v>49.2</v>
      </c>
    </row>
    <row r="28" spans="1:636" x14ac:dyDescent="0.2">
      <c r="A28" s="5"/>
      <c r="B28" s="25" t="s">
        <v>32</v>
      </c>
      <c r="C28" s="5"/>
      <c r="AJ28" s="41"/>
      <c r="AK28" s="41"/>
      <c r="AL28" s="41"/>
      <c r="AM28" s="32"/>
      <c r="AN28" s="41"/>
      <c r="AO28" s="41"/>
      <c r="AP28" s="32"/>
      <c r="AQ28" s="59">
        <v>50</v>
      </c>
      <c r="BK28" s="41"/>
      <c r="BL28" s="41"/>
      <c r="BM28" s="41"/>
      <c r="BO28" s="41"/>
      <c r="BP28" s="32"/>
      <c r="BR28" s="59">
        <v>50</v>
      </c>
      <c r="CL28" s="41"/>
      <c r="CM28" s="41"/>
      <c r="CN28" s="41"/>
      <c r="CO28" s="32"/>
      <c r="CP28" s="41"/>
      <c r="CQ28" s="32"/>
      <c r="CR28" s="32"/>
      <c r="CS28" s="59">
        <v>50</v>
      </c>
      <c r="DP28" s="5"/>
      <c r="DQ28" s="5"/>
      <c r="DZ28" s="41"/>
      <c r="EA28" s="2"/>
      <c r="EC28" s="49">
        <v>50</v>
      </c>
      <c r="EX28" s="5"/>
      <c r="EY28" s="5"/>
      <c r="FH28" s="41"/>
      <c r="FI28" s="2"/>
      <c r="FK28" s="49">
        <v>50</v>
      </c>
      <c r="GF28" s="5"/>
      <c r="GG28" s="5"/>
      <c r="GP28" s="2"/>
      <c r="GQ28" s="2"/>
      <c r="GS28" s="59">
        <v>50</v>
      </c>
      <c r="HN28" s="5"/>
      <c r="HO28" s="5"/>
      <c r="HX28" s="41"/>
      <c r="HY28" s="2"/>
      <c r="IA28" s="59">
        <v>50</v>
      </c>
      <c r="IV28" s="5"/>
      <c r="IW28" s="5"/>
      <c r="JF28" s="2"/>
      <c r="JG28" s="2"/>
      <c r="JI28" s="59">
        <v>50</v>
      </c>
      <c r="KD28" s="5"/>
      <c r="KE28" s="5"/>
      <c r="KN28" s="2"/>
      <c r="KO28" s="2"/>
      <c r="KQ28" s="59">
        <v>50</v>
      </c>
      <c r="LL28" s="5"/>
      <c r="LM28" s="5"/>
      <c r="LV28" s="2"/>
      <c r="LW28" s="2"/>
      <c r="LY28" s="59">
        <v>50</v>
      </c>
      <c r="MT28" s="5"/>
      <c r="MU28" s="5"/>
      <c r="ND28" s="2"/>
      <c r="NE28" s="2"/>
      <c r="NG28" s="59">
        <v>50</v>
      </c>
      <c r="OB28" s="5"/>
      <c r="OC28" s="5"/>
      <c r="OL28" s="2"/>
      <c r="OM28" s="2"/>
      <c r="OO28" s="59">
        <v>50</v>
      </c>
      <c r="PJ28" s="5"/>
      <c r="PK28" s="5"/>
      <c r="PT28" s="2"/>
      <c r="PU28" s="2"/>
      <c r="PW28" s="59">
        <v>50</v>
      </c>
      <c r="QR28" s="5"/>
      <c r="QS28" s="5"/>
      <c r="RB28" s="2"/>
      <c r="RC28" s="2"/>
      <c r="RE28" s="59">
        <v>50</v>
      </c>
      <c r="RZ28" s="5"/>
      <c r="SA28" s="5"/>
      <c r="SJ28" s="2"/>
      <c r="SK28" s="2"/>
      <c r="SM28" s="59">
        <v>50</v>
      </c>
      <c r="TH28" s="5"/>
      <c r="TI28" s="5"/>
      <c r="TR28" s="2"/>
      <c r="TS28" s="2"/>
      <c r="TU28" s="59">
        <v>50</v>
      </c>
      <c r="UP28" s="5"/>
      <c r="UQ28" s="5"/>
      <c r="UZ28" s="2"/>
      <c r="VA28" s="2"/>
      <c r="VC28" s="59">
        <v>50</v>
      </c>
      <c r="VX28" s="5"/>
      <c r="VY28" s="5"/>
      <c r="WH28" s="2"/>
      <c r="WI28" s="2"/>
      <c r="WK28" s="59">
        <v>50</v>
      </c>
    </row>
    <row r="29" spans="1:636" s="36" customFormat="1" x14ac:dyDescent="0.2">
      <c r="A29"/>
      <c r="B29" s="29" t="s">
        <v>54</v>
      </c>
      <c r="C29" s="2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36" s="36" customFormat="1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36" s="36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36" s="36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 s="10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2"/>
      <c r="AJ33" s="32"/>
      <c r="AK33" s="32"/>
      <c r="AL33" s="32"/>
      <c r="AM33" s="32"/>
      <c r="AP33" s="32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2"/>
      <c r="CL33" s="32"/>
      <c r="CM33" s="32"/>
      <c r="CN33" s="32"/>
      <c r="CO33" s="32"/>
      <c r="CR33" s="32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2"/>
      <c r="AJ34" s="32"/>
      <c r="AK34" s="32"/>
      <c r="AL34" s="32"/>
      <c r="AM34" s="32"/>
      <c r="AP34" s="32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2"/>
      <c r="CL34" s="32"/>
      <c r="CM34" s="32"/>
      <c r="CN34" s="32"/>
      <c r="CO34" s="32"/>
      <c r="CR34" s="32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</row>
    <row r="35" spans="1:536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2"/>
      <c r="AJ35" s="32"/>
      <c r="AK35" s="32"/>
      <c r="AL35" s="32"/>
      <c r="AM35" s="32"/>
      <c r="AP35" s="32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2"/>
      <c r="CL35" s="32"/>
      <c r="CM35" s="32"/>
      <c r="CN35" s="32"/>
      <c r="CO35" s="32"/>
      <c r="CR35" s="32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</row>
    <row r="36" spans="1:536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</row>
    <row r="37" spans="1:536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</row>
    <row r="38" spans="1:536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</row>
    <row r="39" spans="1:536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</row>
    <row r="40" spans="1:536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</row>
    <row r="41" spans="1:536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</row>
    <row r="42" spans="1:536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</row>
    <row r="43" spans="1:536" s="36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</row>
    <row r="44" spans="1:536" s="36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</sheetData>
  <sheetProtection sheet="1" formatCells="0" formatColumns="0" formatRows="0"/>
  <autoFilter ref="A1:XL1" xr:uid="{E319C473-9D8E-AB4D-B4A3-4790997227E5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8">
      <sortCondition descending="1" ref="F1:F19"/>
    </sortState>
  </autoFilter>
  <mergeCells count="108">
    <mergeCell ref="LZ1:NG1"/>
    <mergeCell ref="Q1:AQ1"/>
    <mergeCell ref="AR1:BR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HI2:HM2"/>
    <mergeCell ref="IB2:IF2"/>
    <mergeCell ref="IG2:IK2"/>
    <mergeCell ref="IL2:IP2"/>
    <mergeCell ref="NH1:OO1"/>
    <mergeCell ref="OP1:PW1"/>
    <mergeCell ref="PX1:RE1"/>
    <mergeCell ref="RF1:SM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WL1:XL1"/>
    <mergeCell ref="SN1:TU1"/>
    <mergeCell ref="SN2:SR2"/>
    <mergeCell ref="SS2:SW2"/>
    <mergeCell ref="SX2:TB2"/>
    <mergeCell ref="TC2:TG2"/>
    <mergeCell ref="TV1:VC1"/>
    <mergeCell ref="TV2:TZ2"/>
    <mergeCell ref="UA2:UE2"/>
    <mergeCell ref="UF2:UJ2"/>
    <mergeCell ref="UK2:UO2"/>
    <mergeCell ref="WV2:WZ2"/>
    <mergeCell ref="VD1:WK1"/>
    <mergeCell ref="VD2:VH2"/>
    <mergeCell ref="VI2:VM2"/>
    <mergeCell ref="VN2:VR2"/>
    <mergeCell ref="VS2:VW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RF2:RJ2"/>
    <mergeCell ref="RK2:RO2"/>
    <mergeCell ref="RP2:RT2"/>
    <mergeCell ref="RU2:RY2"/>
    <mergeCell ref="WL2:WP2"/>
    <mergeCell ref="WQ2:WU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1" type="noConversion"/>
  <conditionalFormatting sqref="H1:H1048576">
    <cfRule type="containsText" dxfId="473" priority="64" operator="containsText" text="No DD">
      <formula>NOT(ISERROR(SEARCH("No DD",H1)))</formula>
    </cfRule>
    <cfRule type="containsText" dxfId="472" priority="65" operator="containsText" text="Merit">
      <formula>NOT(ISERROR(SEARCH("Merit",H1)))</formula>
    </cfRule>
    <cfRule type="containsText" dxfId="471" priority="66" operator="containsText" text="Excellence">
      <formula>NOT(ISERROR(SEARCH("Excellence",H1)))</formula>
    </cfRule>
    <cfRule type="containsText" dxfId="470" priority="67" operator="containsText" text="Worlds Team">
      <formula>NOT(ISERROR(SEARCH("Worlds Team",H1)))</formula>
    </cfRule>
    <cfRule type="containsText" dxfId="469" priority="68" operator="containsText" text="National Team">
      <formula>NOT(ISERROR(SEARCH("National Team",H1)))</formula>
    </cfRule>
  </conditionalFormatting>
  <conditionalFormatting sqref="A4:A1048576">
    <cfRule type="expression" dxfId="468" priority="29">
      <formula>AND(G4&lt;&gt;"",F4="")</formula>
    </cfRule>
    <cfRule type="expression" dxfId="467" priority="69">
      <formula>IF(A4&gt;4,1,0)</formula>
    </cfRule>
  </conditionalFormatting>
  <conditionalFormatting sqref="Q4:AQ18">
    <cfRule type="expression" dxfId="466" priority="70" stopIfTrue="1">
      <formula>IF($AF4&lt;&gt;"",1,0)</formula>
    </cfRule>
  </conditionalFormatting>
  <conditionalFormatting sqref="AR4:BR18">
    <cfRule type="expression" dxfId="465" priority="63" stopIfTrue="1">
      <formula>IF($BG4&lt;&gt;"",1,0)</formula>
    </cfRule>
  </conditionalFormatting>
  <conditionalFormatting sqref="BS4:CS18">
    <cfRule type="expression" dxfId="464" priority="62" stopIfTrue="1">
      <formula>IF($CH4&lt;&gt;"",1,0)</formula>
    </cfRule>
  </conditionalFormatting>
  <conditionalFormatting sqref="BO29:BO1048576 BH1:BH1048576 BK1:BK1048576 BO1:BO27">
    <cfRule type="cellIs" dxfId="463" priority="75" operator="between">
      <formula>$BR$24</formula>
      <formula>1000</formula>
    </cfRule>
    <cfRule type="cellIs" dxfId="462" priority="76" operator="between">
      <formula>$BR$23</formula>
      <formula>$BR$24</formula>
    </cfRule>
    <cfRule type="cellIs" dxfId="461" priority="77" operator="between">
      <formula>$BR$22</formula>
      <formula>$BR$23</formula>
    </cfRule>
    <cfRule type="cellIs" dxfId="460" priority="78" operator="between">
      <formula>$BR$21</formula>
      <formula>$BR$22</formula>
    </cfRule>
  </conditionalFormatting>
  <conditionalFormatting sqref="CP29:CP1048576 CI1:CI1048576 CL1:CL1048576 CP1:CP27">
    <cfRule type="cellIs" dxfId="459" priority="71" operator="between">
      <formula>$CS$24</formula>
      <formula>1000</formula>
    </cfRule>
    <cfRule type="cellIs" dxfId="458" priority="72" operator="between">
      <formula>$CS$23</formula>
      <formula>$CS$24</formula>
    </cfRule>
    <cfRule type="cellIs" dxfId="457" priority="73" operator="between">
      <formula>$CS$22</formula>
      <formula>$CS$23</formula>
    </cfRule>
    <cfRule type="cellIs" dxfId="456" priority="74" operator="between">
      <formula>$CS$21</formula>
      <formula>$CS$22</formula>
    </cfRule>
  </conditionalFormatting>
  <conditionalFormatting sqref="DZ29:DZ1048576 DP1:DP1048576 DS1:DS1048576 DW1:DW1048576 DZ1:DZ27">
    <cfRule type="cellIs" dxfId="455" priority="82" operator="between">
      <formula>$EC$24</formula>
      <formula>1000</formula>
    </cfRule>
    <cfRule type="cellIs" dxfId="454" priority="83" operator="between">
      <formula>$EC$23</formula>
      <formula>$EC$24</formula>
    </cfRule>
    <cfRule type="cellIs" dxfId="453" priority="84" operator="between">
      <formula>$EC$22</formula>
      <formula>$EC$23</formula>
    </cfRule>
    <cfRule type="cellIs" dxfId="452" priority="85" operator="between">
      <formula>$EC$21</formula>
      <formula>$EC$22</formula>
    </cfRule>
  </conditionalFormatting>
  <conditionalFormatting sqref="FH29:FH1048576 EX1:EX1048576 FA1:FA1048576 FE1:FE1048576 FH1:FH27">
    <cfRule type="cellIs" dxfId="451" priority="58" operator="between">
      <formula>$FK$24</formula>
      <formula>1000</formula>
    </cfRule>
    <cfRule type="cellIs" dxfId="450" priority="59" operator="between">
      <formula>$FK$23</formula>
      <formula>$FK$24</formula>
    </cfRule>
    <cfRule type="cellIs" dxfId="449" priority="60" operator="between">
      <formula>$FK$22</formula>
      <formula>$FK$23</formula>
    </cfRule>
    <cfRule type="cellIs" dxfId="448" priority="61" operator="between">
      <formula>$FK$21</formula>
      <formula>$FK$22</formula>
    </cfRule>
  </conditionalFormatting>
  <conditionalFormatting sqref="HX29:HX1048576 HN1:HN1048576 HQ1:HQ1048576 HU1:HU1048576 HX1:HX27">
    <cfRule type="cellIs" dxfId="447" priority="54" operator="between">
      <formula>$IA$24</formula>
      <formula>1000</formula>
    </cfRule>
    <cfRule type="cellIs" dxfId="446" priority="55" operator="between">
      <formula>$IA$23</formula>
      <formula>$IA$24</formula>
    </cfRule>
    <cfRule type="cellIs" dxfId="445" priority="56" operator="between">
      <formula>$IA$22</formula>
      <formula>$IA$23</formula>
    </cfRule>
    <cfRule type="cellIs" dxfId="444" priority="57" operator="between">
      <formula>$IA$21</formula>
      <formula>$IA$22</formula>
    </cfRule>
  </conditionalFormatting>
  <conditionalFormatting sqref="AO28 AG1:AG1048576 AJ1:AJ1048576 AN1:AN1048576">
    <cfRule type="cellIs" dxfId="443" priority="50" operator="between">
      <formula>$AQ$24</formula>
      <formula>1000</formula>
    </cfRule>
    <cfRule type="cellIs" dxfId="442" priority="51" operator="between">
      <formula>$AQ$23</formula>
      <formula>$AQ$24</formula>
    </cfRule>
    <cfRule type="cellIs" dxfId="441" priority="52" operator="between">
      <formula>$AQ$22</formula>
      <formula>$AQ$23</formula>
    </cfRule>
    <cfRule type="cellIs" dxfId="440" priority="53" operator="between">
      <formula>$AQ$21</formula>
      <formula>$AQ$22</formula>
    </cfRule>
  </conditionalFormatting>
  <conditionalFormatting sqref="BO28">
    <cfRule type="cellIs" dxfId="439" priority="46" operator="between">
      <formula>$AQ$24</formula>
      <formula>1000</formula>
    </cfRule>
    <cfRule type="cellIs" dxfId="438" priority="47" operator="between">
      <formula>$AQ$23</formula>
      <formula>$AQ$24</formula>
    </cfRule>
    <cfRule type="cellIs" dxfId="437" priority="48" operator="between">
      <formula>$AQ$22</formula>
      <formula>$AQ$23</formula>
    </cfRule>
    <cfRule type="cellIs" dxfId="436" priority="49" operator="between">
      <formula>$AQ$21</formula>
      <formula>$AQ$22</formula>
    </cfRule>
  </conditionalFormatting>
  <conditionalFormatting sqref="CP28">
    <cfRule type="cellIs" dxfId="435" priority="42" operator="between">
      <formula>$AQ$24</formula>
      <formula>1000</formula>
    </cfRule>
    <cfRule type="cellIs" dxfId="434" priority="43" operator="between">
      <formula>$AQ$23</formula>
      <formula>$AQ$24</formula>
    </cfRule>
    <cfRule type="cellIs" dxfId="433" priority="44" operator="between">
      <formula>$AQ$22</formula>
      <formula>$AQ$23</formula>
    </cfRule>
    <cfRule type="cellIs" dxfId="432" priority="45" operator="between">
      <formula>$AQ$21</formula>
      <formula>$AQ$22</formula>
    </cfRule>
  </conditionalFormatting>
  <conditionalFormatting sqref="DZ28">
    <cfRule type="cellIs" dxfId="431" priority="38" operator="between">
      <formula>$AQ$24</formula>
      <formula>1000</formula>
    </cfRule>
    <cfRule type="cellIs" dxfId="430" priority="39" operator="between">
      <formula>$AQ$23</formula>
      <formula>$AQ$24</formula>
    </cfRule>
    <cfRule type="cellIs" dxfId="429" priority="40" operator="between">
      <formula>$AQ$22</formula>
      <formula>$AQ$23</formula>
    </cfRule>
    <cfRule type="cellIs" dxfId="428" priority="41" operator="between">
      <formula>$AQ$21</formula>
      <formula>$AQ$22</formula>
    </cfRule>
  </conditionalFormatting>
  <conditionalFormatting sqref="FH28">
    <cfRule type="cellIs" dxfId="427" priority="34" operator="between">
      <formula>$AQ$24</formula>
      <formula>1000</formula>
    </cfRule>
    <cfRule type="cellIs" dxfId="426" priority="35" operator="between">
      <formula>$AQ$23</formula>
      <formula>$AQ$24</formula>
    </cfRule>
    <cfRule type="cellIs" dxfId="425" priority="36" operator="between">
      <formula>$AQ$22</formula>
      <formula>$AQ$23</formula>
    </cfRule>
    <cfRule type="cellIs" dxfId="424" priority="37" operator="between">
      <formula>$AQ$21</formula>
      <formula>$AQ$22</formula>
    </cfRule>
  </conditionalFormatting>
  <conditionalFormatting sqref="HX28">
    <cfRule type="cellIs" dxfId="423" priority="30" operator="between">
      <formula>$AQ$24</formula>
      <formula>1000</formula>
    </cfRule>
    <cfRule type="cellIs" dxfId="422" priority="31" operator="between">
      <formula>$AQ$23</formula>
      <formula>$AQ$24</formula>
    </cfRule>
    <cfRule type="cellIs" dxfId="421" priority="32" operator="between">
      <formula>$AQ$22</formula>
      <formula>$AQ$23</formula>
    </cfRule>
    <cfRule type="cellIs" dxfId="420" priority="33" operator="between">
      <formula>$AQ$21</formula>
      <formula>$AQ$22</formula>
    </cfRule>
  </conditionalFormatting>
  <conditionalFormatting sqref="K1:K1048576 M1:M1048576">
    <cfRule type="expression" dxfId="419" priority="79">
      <formula>IF(K1=$BS$1,1,0)</formula>
    </cfRule>
    <cfRule type="expression" dxfId="418" priority="80">
      <formula>IF(K1=$AR$1,1,0)</formula>
    </cfRule>
    <cfRule type="expression" dxfId="417" priority="81">
      <formula>IF(K1=$Q$1,1,0)</formula>
    </cfRule>
  </conditionalFormatting>
  <conditionalFormatting sqref="CN1:CN1048576 AL1:AL1048576">
    <cfRule type="cellIs" dxfId="416" priority="116965" operator="between">
      <formula>AQ$28</formula>
      <formula>1000</formula>
    </cfRule>
    <cfRule type="cellIs" dxfId="415" priority="116966" operator="between">
      <formula>AQ$27</formula>
      <formula>AQ$28</formula>
    </cfRule>
  </conditionalFormatting>
  <conditionalFormatting sqref="DU1:DU1048576 FC1:FC1048576 GK1:GK1048576 HS1:HS1048576 JA1:JA1048576 KI1:KI1048576 LQ1:LQ1048576 MY1:MY1048576 OG1:OG1048576 PO1:PO1048576 QW1:QW1048576 SE1:SE1048576 UU1:UU28 TM1:TM28 WC1:WC28">
    <cfRule type="cellIs" dxfId="414" priority="116977" operator="between">
      <formula>EC$28</formula>
      <formula>1000</formula>
    </cfRule>
    <cfRule type="cellIs" dxfId="413" priority="116978" operator="between">
      <formula>EC$27</formula>
      <formula>EC$28</formula>
    </cfRule>
  </conditionalFormatting>
  <conditionalFormatting sqref="AI1:AI1048576 AL1:AL1048576 AP1:AP1048576">
    <cfRule type="cellIs" dxfId="412" priority="117061" operator="between">
      <formula>$AQ$28</formula>
      <formula>1000</formula>
    </cfRule>
    <cfRule type="cellIs" dxfId="411" priority="117062" operator="between">
      <formula>$AQ$27</formula>
      <formula>$AQ$28</formula>
    </cfRule>
    <cfRule type="cellIs" dxfId="410" priority="117063" operator="between">
      <formula>$AQ$26</formula>
      <formula>$AQ$27</formula>
    </cfRule>
    <cfRule type="cellIs" dxfId="409" priority="117064" operator="between">
      <formula>$AQ$25</formula>
      <formula>$AQ$26</formula>
    </cfRule>
  </conditionalFormatting>
  <conditionalFormatting sqref="BJ1:BJ1048576 BM1:BM1048576 BQ1:BQ1048576">
    <cfRule type="cellIs" dxfId="408" priority="117097" operator="between">
      <formula>$BR$28</formula>
      <formula>1000</formula>
    </cfRule>
    <cfRule type="cellIs" dxfId="407" priority="117098" operator="between">
      <formula>$BR$27</formula>
      <formula>$BR$28</formula>
    </cfRule>
    <cfRule type="cellIs" dxfId="406" priority="117099" operator="between">
      <formula>$BR$26</formula>
      <formula>$BR$27</formula>
    </cfRule>
    <cfRule type="cellIs" dxfId="405" priority="117100" operator="between">
      <formula>$BR$25</formula>
      <formula>$BR$26</formula>
    </cfRule>
  </conditionalFormatting>
  <conditionalFormatting sqref="CK1:CK1048576 CN1:CN1048576 CR1:CR1048576">
    <cfRule type="cellIs" dxfId="404" priority="117133" operator="between">
      <formula>$CS$28</formula>
      <formula>1000</formula>
    </cfRule>
    <cfRule type="cellIs" dxfId="403" priority="117134" operator="between">
      <formula>$CS$27</formula>
      <formula>$CS$28</formula>
    </cfRule>
    <cfRule type="cellIs" dxfId="402" priority="117135" operator="between">
      <formula>$CS$26</formula>
      <formula>$CS$27</formula>
    </cfRule>
    <cfRule type="cellIs" dxfId="401" priority="117136" operator="between">
      <formula>$CS$25</formula>
      <formula>$CS$26</formula>
    </cfRule>
  </conditionalFormatting>
  <conditionalFormatting sqref="MT1:MT1048576 MW1:MW1048576 NA1:NA1048576 ND1:ND1048576">
    <cfRule type="cellIs" dxfId="400" priority="117169" operator="between">
      <formula>$NG$21</formula>
      <formula>$NG$22</formula>
    </cfRule>
  </conditionalFormatting>
  <conditionalFormatting sqref="DR1:DR1048576 DU1:DU1048576 DY1:DY1048576 EB1:EB1048576">
    <cfRule type="cellIs" dxfId="399" priority="117181" operator="between">
      <formula>$EC$28</formula>
      <formula>1000</formula>
    </cfRule>
    <cfRule type="cellIs" dxfId="398" priority="117182" operator="between">
      <formula>$EC$27</formula>
      <formula>$EC$28</formula>
    </cfRule>
    <cfRule type="cellIs" dxfId="397" priority="117183" operator="between">
      <formula>$EC$26</formula>
      <formula>$EC$27</formula>
    </cfRule>
    <cfRule type="cellIs" dxfId="396" priority="117184" operator="between">
      <formula>$EC$25</formula>
      <formula>$EC$26</formula>
    </cfRule>
  </conditionalFormatting>
  <conditionalFormatting sqref="EZ1:EZ1048576 FC1:FC1048576 FG1:FG1048576 FJ1:FJ1048576">
    <cfRule type="cellIs" dxfId="395" priority="117229" operator="between">
      <formula>$FK$28</formula>
      <formula>1000</formula>
    </cfRule>
    <cfRule type="cellIs" dxfId="394" priority="117230" operator="between">
      <formula>$FK$27</formula>
      <formula>$FK$28</formula>
    </cfRule>
    <cfRule type="cellIs" dxfId="393" priority="117231" operator="between">
      <formula>$FK$26</formula>
      <formula>$FK$27</formula>
    </cfRule>
    <cfRule type="cellIs" dxfId="392" priority="117232" operator="between">
      <formula>$FK$25</formula>
      <formula>$FK$26</formula>
    </cfRule>
  </conditionalFormatting>
  <conditionalFormatting sqref="GF1:GF1048576 GI1:GI1048576 GM1:GM1048576 GP1:GP1048576">
    <cfRule type="cellIs" dxfId="391" priority="117277" operator="between">
      <formula>$GS$24</formula>
      <formula>1000</formula>
    </cfRule>
    <cfRule type="cellIs" dxfId="390" priority="117278" operator="between">
      <formula>$GS$23</formula>
      <formula>$GS$24</formula>
    </cfRule>
    <cfRule type="cellIs" dxfId="389" priority="117279" operator="between">
      <formula>$GS$22</formula>
      <formula>$GS$23</formula>
    </cfRule>
    <cfRule type="cellIs" dxfId="388" priority="117280" operator="between">
      <formula>$GS$21</formula>
      <formula>$GS$22</formula>
    </cfRule>
  </conditionalFormatting>
  <conditionalFormatting sqref="GH1:GH1048576 GK1:GK1048576 GO1:GO1048576 GR1:GR1048576">
    <cfRule type="cellIs" dxfId="387" priority="117325" operator="between">
      <formula>$GS$28</formula>
      <formula>1000</formula>
    </cfRule>
    <cfRule type="cellIs" dxfId="386" priority="117326" operator="between">
      <formula>$GS$27</formula>
      <formula>$GS$28</formula>
    </cfRule>
    <cfRule type="cellIs" dxfId="385" priority="117327" operator="between">
      <formula>$GS$26</formula>
      <formula>$GS$27</formula>
    </cfRule>
    <cfRule type="cellIs" dxfId="384" priority="117328" operator="between">
      <formula>$GS$25</formula>
      <formula>$GS$26</formula>
    </cfRule>
  </conditionalFormatting>
  <conditionalFormatting sqref="HP1:HP1048576 HS1:HS1048576 HW1:HW1048576 HZ1:HZ1048576">
    <cfRule type="cellIs" dxfId="383" priority="117373" operator="between">
      <formula>$IA$28</formula>
      <formula>1000</formula>
    </cfRule>
    <cfRule type="cellIs" dxfId="382" priority="117374" operator="between">
      <formula>$IA$27</formula>
      <formula>$IA$28</formula>
    </cfRule>
    <cfRule type="cellIs" dxfId="381" priority="117375" operator="between">
      <formula>$IA$26</formula>
      <formula>$IA$27</formula>
    </cfRule>
    <cfRule type="cellIs" dxfId="380" priority="117376" operator="between">
      <formula>$IA$25</formula>
      <formula>$IA$26</formula>
    </cfRule>
  </conditionalFormatting>
  <conditionalFormatting sqref="IV1:IV1048576 IY1:IY1048576 JC1:JC1048576 JF1:JF1048576">
    <cfRule type="cellIs" dxfId="379" priority="117421" operator="between">
      <formula>$JI$24</formula>
      <formula>1000</formula>
    </cfRule>
    <cfRule type="cellIs" dxfId="378" priority="117422" operator="between">
      <formula>$JI$23</formula>
      <formula>$JI$24</formula>
    </cfRule>
    <cfRule type="cellIs" dxfId="377" priority="117423" operator="between">
      <formula>$JI$22</formula>
      <formula>$JI$23</formula>
    </cfRule>
    <cfRule type="cellIs" dxfId="376" priority="117424" operator="between">
      <formula>$JI$21</formula>
      <formula>$JI$22</formula>
    </cfRule>
  </conditionalFormatting>
  <conditionalFormatting sqref="IX1:IX1048576 JA1:JA1048576 JE1:JE1048576 JH1:JH1048576">
    <cfRule type="cellIs" dxfId="375" priority="117469" operator="between">
      <formula>$JI$28</formula>
      <formula>1000</formula>
    </cfRule>
    <cfRule type="cellIs" dxfId="374" priority="117470" operator="between">
      <formula>$JI$27</formula>
      <formula>$JI$28</formula>
    </cfRule>
    <cfRule type="cellIs" dxfId="373" priority="117471" operator="between">
      <formula>$JI$26</formula>
      <formula>$JI$27</formula>
    </cfRule>
    <cfRule type="cellIs" dxfId="372" priority="117472" operator="between">
      <formula>$JI$25</formula>
      <formula>$JI$26</formula>
    </cfRule>
  </conditionalFormatting>
  <conditionalFormatting sqref="KD1:KD1048576 KG1:KG1048576 KK1:KK1048576 KN1:KN1048576">
    <cfRule type="cellIs" dxfId="371" priority="117517" operator="between">
      <formula>$KQ$24</formula>
      <formula>1000</formula>
    </cfRule>
    <cfRule type="cellIs" dxfId="370" priority="117518" operator="between">
      <formula>$KQ$23</formula>
      <formula>$KQ$24</formula>
    </cfRule>
    <cfRule type="cellIs" dxfId="369" priority="117519" operator="between">
      <formula>$KQ$22</formula>
      <formula>$KQ$23</formula>
    </cfRule>
    <cfRule type="cellIs" dxfId="368" priority="117520" operator="between">
      <formula>$KQ$21</formula>
      <formula>$KQ$22</formula>
    </cfRule>
  </conditionalFormatting>
  <conditionalFormatting sqref="KF1:KF1048576 KI1:KI1048576 KM1:KM1048576 KP1:KP1048576">
    <cfRule type="cellIs" dxfId="367" priority="117565" operator="between">
      <formula>$KQ$28</formula>
      <formula>1000</formula>
    </cfRule>
    <cfRule type="cellIs" dxfId="366" priority="117566" operator="between">
      <formula>$KQ$27</formula>
      <formula>$KQ$28</formula>
    </cfRule>
    <cfRule type="cellIs" dxfId="365" priority="117567" operator="between">
      <formula>$KQ$26</formula>
      <formula>$KQ$27</formula>
    </cfRule>
    <cfRule type="cellIs" dxfId="364" priority="117568" operator="between">
      <formula>$KQ$25</formula>
      <formula>$KQ$26</formula>
    </cfRule>
  </conditionalFormatting>
  <conditionalFormatting sqref="LL1:LL1048576 LO1:LO1048576 LS1:LS1048576 LV1:LV1048576">
    <cfRule type="cellIs" dxfId="363" priority="117613" operator="between">
      <formula>$LY$24</formula>
      <formula>1000</formula>
    </cfRule>
    <cfRule type="cellIs" dxfId="362" priority="117614" operator="between">
      <formula>$LY$23</formula>
      <formula>$LY$24</formula>
    </cfRule>
    <cfRule type="cellIs" dxfId="361" priority="117615" operator="between">
      <formula>$LY$22</formula>
      <formula>$LY$23</formula>
    </cfRule>
    <cfRule type="cellIs" dxfId="360" priority="117616" operator="between">
      <formula>$LY$21</formula>
      <formula>$LY$22</formula>
    </cfRule>
  </conditionalFormatting>
  <conditionalFormatting sqref="LN1:LN1048576 LQ1:LQ1048576 LU1:LU1048576 LX1:LX1048576">
    <cfRule type="cellIs" dxfId="359" priority="117661" operator="between">
      <formula>$LY$28</formula>
      <formula>1000</formula>
    </cfRule>
    <cfRule type="cellIs" dxfId="358" priority="117662" operator="between">
      <formula>$LY$27</formula>
      <formula>$LY$28</formula>
    </cfRule>
    <cfRule type="cellIs" dxfId="357" priority="117663" operator="between">
      <formula>$LY$26</formula>
      <formula>$LY$27</formula>
    </cfRule>
    <cfRule type="cellIs" dxfId="356" priority="117664" operator="between">
      <formula>$LY$25</formula>
      <formula>$LY$26</formula>
    </cfRule>
  </conditionalFormatting>
  <conditionalFormatting sqref="MT1:MT1048576 MW1:MW1048576 NA1:NA1048576">
    <cfRule type="cellIs" dxfId="355" priority="117709" operator="between">
      <formula>$NG$24</formula>
      <formula>1000</formula>
    </cfRule>
    <cfRule type="cellIs" dxfId="354" priority="117710" operator="between">
      <formula>$NG$23</formula>
      <formula>$NG$24</formula>
    </cfRule>
    <cfRule type="cellIs" dxfId="353" priority="117711" operator="between">
      <formula>$NG$22</formula>
      <formula>$NG$23</formula>
    </cfRule>
  </conditionalFormatting>
  <conditionalFormatting sqref="MV1:MV1048576 MY1:MY1048576 NC1:NC1048576 NF1:NF1048576">
    <cfRule type="cellIs" dxfId="352" priority="117736" operator="between">
      <formula>$NG$28</formula>
      <formula>1000</formula>
    </cfRule>
    <cfRule type="cellIs" dxfId="351" priority="117737" operator="between">
      <formula>$NG$27</formula>
      <formula>$NG$28</formula>
    </cfRule>
    <cfRule type="cellIs" dxfId="350" priority="117738" operator="between">
      <formula>$NG$26</formula>
      <formula>$NG$27</formula>
    </cfRule>
    <cfRule type="cellIs" dxfId="349" priority="117739" operator="between">
      <formula>$NG$25</formula>
      <formula>$NG$26</formula>
    </cfRule>
  </conditionalFormatting>
  <conditionalFormatting sqref="OB1:OB1048576 OE1:OE1048576 OI1:OI1048576 OL1:OL1048576">
    <cfRule type="cellIs" dxfId="348" priority="117784" operator="between">
      <formula>$OO$24</formula>
      <formula>1000</formula>
    </cfRule>
    <cfRule type="cellIs" dxfId="347" priority="117785" operator="between">
      <formula>$OO$23</formula>
      <formula>$OO$24</formula>
    </cfRule>
    <cfRule type="cellIs" dxfId="346" priority="117786" operator="between">
      <formula>$OO$22</formula>
      <formula>$OO$23</formula>
    </cfRule>
    <cfRule type="cellIs" dxfId="345" priority="117787" operator="between">
      <formula>$OO$21</formula>
      <formula>$OO$22</formula>
    </cfRule>
  </conditionalFormatting>
  <conditionalFormatting sqref="OD1:OD1048576 OG1:OG1048576 OK1:OK1048576 ON1:ON1048576">
    <cfRule type="cellIs" dxfId="344" priority="117832" operator="between">
      <formula>$OO$28</formula>
      <formula>1000</formula>
    </cfRule>
    <cfRule type="cellIs" dxfId="343" priority="117833" operator="between">
      <formula>$OO$27</formula>
      <formula>$OO$28</formula>
    </cfRule>
    <cfRule type="cellIs" dxfId="342" priority="117834" operator="between">
      <formula>$OO$26</formula>
      <formula>$OO$27</formula>
    </cfRule>
    <cfRule type="cellIs" dxfId="341" priority="117835" operator="between">
      <formula>$OO$25</formula>
      <formula>$OO$26</formula>
    </cfRule>
  </conditionalFormatting>
  <conditionalFormatting sqref="PJ1:PJ1048576 PM1:PM1048576 PQ1:PQ1048576 PT1:PT1048576">
    <cfRule type="cellIs" dxfId="340" priority="117880" operator="between">
      <formula>$PW$24</formula>
      <formula>1000</formula>
    </cfRule>
    <cfRule type="cellIs" dxfId="339" priority="117881" operator="between">
      <formula>$PW$23</formula>
      <formula>$PW$24</formula>
    </cfRule>
    <cfRule type="cellIs" dxfId="338" priority="117882" operator="between">
      <formula>$PW$22</formula>
      <formula>$PW$23</formula>
    </cfRule>
    <cfRule type="cellIs" dxfId="337" priority="117883" operator="between">
      <formula>$PW$21</formula>
      <formula>$PW$22</formula>
    </cfRule>
  </conditionalFormatting>
  <conditionalFormatting sqref="PL1:PL1048576 PO1:PO1048576 PS1:PS1048576 PV1:PV1048576">
    <cfRule type="cellIs" dxfId="336" priority="117928" operator="between">
      <formula>$PW$28</formula>
      <formula>1000</formula>
    </cfRule>
    <cfRule type="cellIs" dxfId="335" priority="117929" operator="between">
      <formula>$PW$27</formula>
      <formula>$PW$28</formula>
    </cfRule>
    <cfRule type="cellIs" dxfId="334" priority="117930" operator="between">
      <formula>$PW$26</formula>
      <formula>$PW$27</formula>
    </cfRule>
    <cfRule type="cellIs" dxfId="333" priority="117931" operator="between">
      <formula>$PW$25</formula>
      <formula>$PW$26</formula>
    </cfRule>
  </conditionalFormatting>
  <conditionalFormatting sqref="QR1:QR1048576 QU1:QU1048576 QY1:QY1048576 RB1:RB1048576 TK1:TK28 TO1:TO28 TR1:TR28 WA1:WA28 WE1:WE28 WH1:WH28 TH1:TH28 VX1:VX28">
    <cfRule type="cellIs" dxfId="332" priority="117976" operator="between">
      <formula>$RE$24</formula>
      <formula>1000</formula>
    </cfRule>
    <cfRule type="cellIs" dxfId="331" priority="117977" operator="between">
      <formula>$RE$23</formula>
      <formula>$RE$24</formula>
    </cfRule>
    <cfRule type="cellIs" dxfId="330" priority="117978" operator="between">
      <formula>$RE$22</formula>
      <formula>$RE$23</formula>
    </cfRule>
    <cfRule type="cellIs" dxfId="329" priority="117979" operator="between">
      <formula>$RE$21</formula>
      <formula>$RE$22</formula>
    </cfRule>
  </conditionalFormatting>
  <conditionalFormatting sqref="QT1:QT1048576 QW1:QW1048576 RA1:RA1048576 RD1:RD1048576 TM1:TM28 TQ1:TQ28 TT1:TT28 WC1:WC28 WG1:WG28 WJ1:WJ28 TJ1:TJ28 VZ1:VZ28">
    <cfRule type="cellIs" dxfId="328" priority="118088" operator="between">
      <formula>$RE$28</formula>
      <formula>1000</formula>
    </cfRule>
    <cfRule type="cellIs" dxfId="327" priority="118089" operator="between">
      <formula>$RE$27</formula>
      <formula>$RE$28</formula>
    </cfRule>
    <cfRule type="cellIs" dxfId="326" priority="118090" operator="between">
      <formula>$RE$26</formula>
      <formula>$RE$27</formula>
    </cfRule>
    <cfRule type="cellIs" dxfId="325" priority="118091" operator="between">
      <formula>$RE$25</formula>
      <formula>$RE$26</formula>
    </cfRule>
  </conditionalFormatting>
  <conditionalFormatting sqref="RZ1:RZ1048576 SC1:SC1048576 SG1:SG1048576 SJ1:SJ1048576 US1:US28 UW1:UW28 UZ1:UZ28 UP1:UP28">
    <cfRule type="cellIs" dxfId="324" priority="118200" operator="between">
      <formula>$SM$24</formula>
      <formula>1000</formula>
    </cfRule>
    <cfRule type="cellIs" dxfId="323" priority="118201" operator="between">
      <formula>$SM$23</formula>
      <formula>$SM$24</formula>
    </cfRule>
    <cfRule type="cellIs" dxfId="322" priority="118202" operator="between">
      <formula>$SM$22</formula>
      <formula>$SM$23</formula>
    </cfRule>
    <cfRule type="cellIs" dxfId="321" priority="118203" operator="between">
      <formula>$SM$21</formula>
      <formula>$SM$22</formula>
    </cfRule>
  </conditionalFormatting>
  <conditionalFormatting sqref="SB1:SB1048576 SE1:SE1048576 SI1:SI1048576 SL1:SL1048576 UU1:UU28 UY1:UY28 VB1:VB28 UR1:UR28">
    <cfRule type="cellIs" dxfId="320" priority="118280" operator="between">
      <formula>$SM$28</formula>
      <formula>1000</formula>
    </cfRule>
    <cfRule type="cellIs" dxfId="319" priority="118281" operator="between">
      <formula>$SM$27</formula>
      <formula>$SM$28</formula>
    </cfRule>
    <cfRule type="cellIs" dxfId="318" priority="118282" operator="between">
      <formula>$SM$26</formula>
      <formula>$SM$27</formula>
    </cfRule>
    <cfRule type="cellIs" dxfId="317" priority="118283" operator="between">
      <formula>$SM$25</formula>
      <formula>$SM$26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XL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55" width="10.83203125" hidden="1" customWidth="1"/>
    <col min="256" max="268" width="10.83203125" customWidth="1"/>
    <col min="269" max="269" width="10.83203125" style="36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4" t="s">
        <v>10</v>
      </c>
      <c r="H1" s="64" t="s">
        <v>11</v>
      </c>
      <c r="I1" s="64" t="s">
        <v>83</v>
      </c>
      <c r="J1" s="70" t="s">
        <v>105</v>
      </c>
      <c r="K1" s="66" t="s">
        <v>30</v>
      </c>
      <c r="L1" s="70" t="s">
        <v>153</v>
      </c>
      <c r="M1" s="66" t="s">
        <v>30</v>
      </c>
      <c r="N1" s="69" t="s">
        <v>13</v>
      </c>
      <c r="O1" s="66" t="s">
        <v>31</v>
      </c>
      <c r="P1" s="66" t="s">
        <v>30</v>
      </c>
      <c r="Q1" s="67" t="s">
        <v>193</v>
      </c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72" t="s">
        <v>232</v>
      </c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67" t="s">
        <v>253</v>
      </c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73" t="s">
        <v>13</v>
      </c>
      <c r="CU1" s="73"/>
      <c r="CV1" s="67" t="s">
        <v>189</v>
      </c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72" t="s">
        <v>192</v>
      </c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67" t="s">
        <v>222</v>
      </c>
      <c r="FM1" s="67"/>
      <c r="FN1" s="67"/>
      <c r="FO1" s="67"/>
      <c r="FP1" s="67"/>
      <c r="FQ1" s="67"/>
      <c r="FR1" s="67"/>
      <c r="FS1" s="67"/>
      <c r="FT1" s="67"/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67"/>
      <c r="GN1" s="67"/>
      <c r="GO1" s="67"/>
      <c r="GP1" s="67"/>
      <c r="GQ1" s="67"/>
      <c r="GR1" s="67"/>
      <c r="GS1" s="67"/>
      <c r="GT1" s="72" t="s">
        <v>240</v>
      </c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67" t="s">
        <v>244</v>
      </c>
      <c r="IC1" s="67"/>
      <c r="ID1" s="67"/>
      <c r="IE1" s="67"/>
      <c r="IF1" s="67"/>
      <c r="IG1" s="67"/>
      <c r="IH1" s="67"/>
      <c r="II1" s="67"/>
      <c r="IJ1" s="67"/>
      <c r="IK1" s="67"/>
      <c r="IL1" s="67"/>
      <c r="IM1" s="67"/>
      <c r="IN1" s="67"/>
      <c r="IO1" s="67"/>
      <c r="IP1" s="67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67"/>
      <c r="KS1" s="67"/>
      <c r="KT1" s="67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7"/>
      <c r="LX1" s="67"/>
      <c r="LY1" s="67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67"/>
      <c r="PY1" s="67"/>
      <c r="PZ1" s="67"/>
      <c r="QA1" s="67"/>
      <c r="QB1" s="67"/>
      <c r="QC1" s="67"/>
      <c r="QD1" s="67"/>
      <c r="QE1" s="67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67"/>
      <c r="SO1" s="67"/>
      <c r="SP1" s="67"/>
      <c r="SQ1" s="67"/>
      <c r="SR1" s="67"/>
      <c r="SS1" s="67"/>
      <c r="ST1" s="67"/>
      <c r="SU1" s="67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67"/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67"/>
      <c r="VE1" s="67"/>
      <c r="VF1" s="67"/>
      <c r="VG1" s="67"/>
      <c r="VH1" s="67"/>
      <c r="VI1" s="67"/>
      <c r="VJ1" s="67"/>
      <c r="VK1" s="67"/>
      <c r="VL1" s="67"/>
      <c r="VM1" s="67"/>
      <c r="VN1" s="67"/>
      <c r="VO1" s="67"/>
      <c r="VP1" s="67"/>
      <c r="VQ1" s="67"/>
      <c r="VR1" s="67"/>
      <c r="VS1" s="67"/>
      <c r="VT1" s="67"/>
      <c r="VU1" s="67"/>
      <c r="VV1" s="67"/>
      <c r="VW1" s="67"/>
      <c r="VX1" s="67"/>
      <c r="VY1" s="67"/>
      <c r="VZ1" s="67"/>
      <c r="WA1" s="67"/>
      <c r="WB1" s="67"/>
      <c r="WC1" s="67"/>
      <c r="WD1" s="67"/>
      <c r="WE1" s="67"/>
      <c r="WF1" s="67"/>
      <c r="WG1" s="67"/>
      <c r="WH1" s="67"/>
      <c r="WI1" s="67"/>
      <c r="WJ1" s="67"/>
      <c r="WK1" s="67"/>
      <c r="WL1" s="72" t="s">
        <v>64</v>
      </c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</row>
    <row r="2" spans="1:636" x14ac:dyDescent="0.2">
      <c r="A2" s="64"/>
      <c r="B2" s="64"/>
      <c r="C2" s="64"/>
      <c r="D2" s="64"/>
      <c r="E2" s="64"/>
      <c r="F2" s="65"/>
      <c r="G2" s="64"/>
      <c r="H2" s="64"/>
      <c r="I2" s="64"/>
      <c r="J2" s="70"/>
      <c r="K2" s="66"/>
      <c r="L2" s="70"/>
      <c r="M2" s="66"/>
      <c r="N2" s="69"/>
      <c r="O2" s="66"/>
      <c r="P2" s="66"/>
      <c r="Q2" s="68" t="s">
        <v>18</v>
      </c>
      <c r="R2" s="68"/>
      <c r="S2" s="68"/>
      <c r="T2" s="68"/>
      <c r="U2" s="68"/>
      <c r="V2" s="68" t="s">
        <v>19</v>
      </c>
      <c r="W2" s="68"/>
      <c r="X2" s="68"/>
      <c r="Y2" s="68"/>
      <c r="Z2" s="68"/>
      <c r="AA2" s="68" t="s">
        <v>22</v>
      </c>
      <c r="AB2" s="68"/>
      <c r="AC2" s="68"/>
      <c r="AD2" s="68"/>
      <c r="AE2" s="68"/>
      <c r="AF2" s="14"/>
      <c r="AG2" s="14" t="s">
        <v>97</v>
      </c>
      <c r="AH2" s="14" t="s">
        <v>129</v>
      </c>
      <c r="AI2" s="14" t="s">
        <v>20</v>
      </c>
      <c r="AJ2" s="14" t="s">
        <v>77</v>
      </c>
      <c r="AK2" s="14" t="s">
        <v>128</v>
      </c>
      <c r="AL2" s="14" t="s">
        <v>21</v>
      </c>
      <c r="AM2" s="14" t="s">
        <v>23</v>
      </c>
      <c r="AN2" s="14" t="s">
        <v>100</v>
      </c>
      <c r="AO2" s="14" t="s">
        <v>130</v>
      </c>
      <c r="AP2" s="14" t="s">
        <v>22</v>
      </c>
      <c r="AQ2" s="14" t="s">
        <v>17</v>
      </c>
      <c r="AR2" s="71" t="s">
        <v>18</v>
      </c>
      <c r="AS2" s="71"/>
      <c r="AT2" s="71"/>
      <c r="AU2" s="71"/>
      <c r="AV2" s="71"/>
      <c r="AW2" s="71" t="s">
        <v>19</v>
      </c>
      <c r="AX2" s="71"/>
      <c r="AY2" s="71"/>
      <c r="AZ2" s="71"/>
      <c r="BA2" s="71"/>
      <c r="BB2" s="71" t="s">
        <v>22</v>
      </c>
      <c r="BC2" s="71"/>
      <c r="BD2" s="71"/>
      <c r="BE2" s="71"/>
      <c r="BF2" s="71"/>
      <c r="BG2" s="13"/>
      <c r="BH2" s="13" t="s">
        <v>97</v>
      </c>
      <c r="BI2" s="13" t="s">
        <v>129</v>
      </c>
      <c r="BJ2" s="13" t="s">
        <v>20</v>
      </c>
      <c r="BK2" s="13" t="s">
        <v>77</v>
      </c>
      <c r="BL2" s="13" t="s">
        <v>128</v>
      </c>
      <c r="BM2" s="13" t="s">
        <v>21</v>
      </c>
      <c r="BN2" s="13" t="s">
        <v>23</v>
      </c>
      <c r="BO2" s="13" t="s">
        <v>100</v>
      </c>
      <c r="BP2" s="13" t="s">
        <v>130</v>
      </c>
      <c r="BQ2" s="13" t="s">
        <v>22</v>
      </c>
      <c r="BR2" s="13" t="s">
        <v>17</v>
      </c>
      <c r="BS2" s="68" t="s">
        <v>18</v>
      </c>
      <c r="BT2" s="68"/>
      <c r="BU2" s="68"/>
      <c r="BV2" s="68"/>
      <c r="BW2" s="68"/>
      <c r="BX2" s="68" t="s">
        <v>19</v>
      </c>
      <c r="BY2" s="68"/>
      <c r="BZ2" s="68"/>
      <c r="CA2" s="68"/>
      <c r="CB2" s="68"/>
      <c r="CC2" s="68" t="s">
        <v>22</v>
      </c>
      <c r="CD2" s="68"/>
      <c r="CE2" s="68"/>
      <c r="CF2" s="68"/>
      <c r="CG2" s="68"/>
      <c r="CH2" s="14"/>
      <c r="CI2" s="14" t="s">
        <v>97</v>
      </c>
      <c r="CJ2" s="14" t="s">
        <v>129</v>
      </c>
      <c r="CK2" s="14" t="s">
        <v>20</v>
      </c>
      <c r="CL2" s="14" t="s">
        <v>77</v>
      </c>
      <c r="CM2" s="14" t="s">
        <v>128</v>
      </c>
      <c r="CN2" s="14" t="s">
        <v>21</v>
      </c>
      <c r="CO2" s="14" t="s">
        <v>23</v>
      </c>
      <c r="CP2" s="14" t="s">
        <v>100</v>
      </c>
      <c r="CQ2" s="14" t="s">
        <v>130</v>
      </c>
      <c r="CR2" s="14" t="s">
        <v>22</v>
      </c>
      <c r="CS2" s="14" t="s">
        <v>17</v>
      </c>
      <c r="CT2" s="50" t="s">
        <v>23</v>
      </c>
      <c r="CU2" s="50" t="s">
        <v>22</v>
      </c>
      <c r="CV2" s="68" t="s">
        <v>18</v>
      </c>
      <c r="CW2" s="68"/>
      <c r="CX2" s="68"/>
      <c r="CY2" s="68"/>
      <c r="CZ2" s="68"/>
      <c r="DA2" s="68" t="s">
        <v>19</v>
      </c>
      <c r="DB2" s="68"/>
      <c r="DC2" s="68"/>
      <c r="DD2" s="68"/>
      <c r="DE2" s="68"/>
      <c r="DF2" s="68" t="s">
        <v>102</v>
      </c>
      <c r="DG2" s="68"/>
      <c r="DH2" s="68"/>
      <c r="DI2" s="68"/>
      <c r="DJ2" s="68"/>
      <c r="DK2" s="68" t="s">
        <v>22</v>
      </c>
      <c r="DL2" s="68"/>
      <c r="DM2" s="68"/>
      <c r="DN2" s="68"/>
      <c r="DO2" s="68"/>
      <c r="DP2" s="14" t="s">
        <v>97</v>
      </c>
      <c r="DQ2" s="14" t="s">
        <v>129</v>
      </c>
      <c r="DR2" s="14" t="s">
        <v>20</v>
      </c>
      <c r="DS2" s="14" t="s">
        <v>77</v>
      </c>
      <c r="DT2" s="14" t="s">
        <v>128</v>
      </c>
      <c r="DU2" s="14" t="s">
        <v>21</v>
      </c>
      <c r="DV2" s="14" t="s">
        <v>23</v>
      </c>
      <c r="DW2" s="14" t="s">
        <v>103</v>
      </c>
      <c r="DX2" s="14" t="s">
        <v>131</v>
      </c>
      <c r="DY2" s="14" t="s">
        <v>102</v>
      </c>
      <c r="DZ2" s="14" t="s">
        <v>100</v>
      </c>
      <c r="EA2" s="14" t="s">
        <v>130</v>
      </c>
      <c r="EB2" s="14" t="s">
        <v>22</v>
      </c>
      <c r="EC2" s="14" t="s">
        <v>17</v>
      </c>
      <c r="ED2" s="71" t="s">
        <v>18</v>
      </c>
      <c r="EE2" s="71"/>
      <c r="EF2" s="71"/>
      <c r="EG2" s="71"/>
      <c r="EH2" s="71"/>
      <c r="EI2" s="71" t="s">
        <v>19</v>
      </c>
      <c r="EJ2" s="71"/>
      <c r="EK2" s="71"/>
      <c r="EL2" s="71"/>
      <c r="EM2" s="71"/>
      <c r="EN2" s="71" t="s">
        <v>102</v>
      </c>
      <c r="EO2" s="71"/>
      <c r="EP2" s="71"/>
      <c r="EQ2" s="71"/>
      <c r="ER2" s="71"/>
      <c r="ES2" s="71" t="s">
        <v>22</v>
      </c>
      <c r="ET2" s="71"/>
      <c r="EU2" s="71"/>
      <c r="EV2" s="71"/>
      <c r="EW2" s="71"/>
      <c r="EX2" s="13" t="s">
        <v>97</v>
      </c>
      <c r="EY2" s="13" t="s">
        <v>129</v>
      </c>
      <c r="EZ2" s="13" t="s">
        <v>20</v>
      </c>
      <c r="FA2" s="13" t="s">
        <v>77</v>
      </c>
      <c r="FB2" s="13" t="s">
        <v>128</v>
      </c>
      <c r="FC2" s="13" t="s">
        <v>21</v>
      </c>
      <c r="FD2" s="13" t="s">
        <v>23</v>
      </c>
      <c r="FE2" s="13" t="s">
        <v>103</v>
      </c>
      <c r="FF2" s="13" t="s">
        <v>131</v>
      </c>
      <c r="FG2" s="13" t="s">
        <v>102</v>
      </c>
      <c r="FH2" s="13" t="s">
        <v>100</v>
      </c>
      <c r="FI2" s="13" t="s">
        <v>130</v>
      </c>
      <c r="FJ2" s="13" t="s">
        <v>22</v>
      </c>
      <c r="FK2" s="13" t="s">
        <v>17</v>
      </c>
      <c r="FL2" s="68" t="s">
        <v>18</v>
      </c>
      <c r="FM2" s="68"/>
      <c r="FN2" s="68"/>
      <c r="FO2" s="68"/>
      <c r="FP2" s="68"/>
      <c r="FQ2" s="68" t="s">
        <v>19</v>
      </c>
      <c r="FR2" s="68"/>
      <c r="FS2" s="68"/>
      <c r="FT2" s="68"/>
      <c r="FU2" s="68"/>
      <c r="FV2" s="68" t="s">
        <v>102</v>
      </c>
      <c r="FW2" s="68"/>
      <c r="FX2" s="68"/>
      <c r="FY2" s="68"/>
      <c r="FZ2" s="68"/>
      <c r="GA2" s="68" t="s">
        <v>22</v>
      </c>
      <c r="GB2" s="68"/>
      <c r="GC2" s="68"/>
      <c r="GD2" s="68"/>
      <c r="GE2" s="68"/>
      <c r="GF2" s="14" t="s">
        <v>97</v>
      </c>
      <c r="GG2" s="14" t="s">
        <v>129</v>
      </c>
      <c r="GH2" s="14" t="s">
        <v>20</v>
      </c>
      <c r="GI2" s="14" t="s">
        <v>77</v>
      </c>
      <c r="GJ2" s="14" t="s">
        <v>128</v>
      </c>
      <c r="GK2" s="14" t="s">
        <v>21</v>
      </c>
      <c r="GL2" s="14" t="s">
        <v>23</v>
      </c>
      <c r="GM2" s="14" t="s">
        <v>103</v>
      </c>
      <c r="GN2" s="14" t="s">
        <v>131</v>
      </c>
      <c r="GO2" s="14" t="s">
        <v>102</v>
      </c>
      <c r="GP2" s="14" t="s">
        <v>100</v>
      </c>
      <c r="GQ2" s="14" t="s">
        <v>130</v>
      </c>
      <c r="GR2" s="14" t="s">
        <v>22</v>
      </c>
      <c r="GS2" s="14" t="s">
        <v>17</v>
      </c>
      <c r="GT2" s="71" t="s">
        <v>18</v>
      </c>
      <c r="GU2" s="71"/>
      <c r="GV2" s="71"/>
      <c r="GW2" s="71"/>
      <c r="GX2" s="71"/>
      <c r="GY2" s="71" t="s">
        <v>19</v>
      </c>
      <c r="GZ2" s="71"/>
      <c r="HA2" s="71"/>
      <c r="HB2" s="71"/>
      <c r="HC2" s="71"/>
      <c r="HD2" s="71" t="s">
        <v>102</v>
      </c>
      <c r="HE2" s="71"/>
      <c r="HF2" s="71"/>
      <c r="HG2" s="71"/>
      <c r="HH2" s="71"/>
      <c r="HI2" s="71" t="s">
        <v>22</v>
      </c>
      <c r="HJ2" s="71"/>
      <c r="HK2" s="71"/>
      <c r="HL2" s="71"/>
      <c r="HM2" s="71"/>
      <c r="HN2" s="13" t="s">
        <v>97</v>
      </c>
      <c r="HO2" s="13" t="s">
        <v>129</v>
      </c>
      <c r="HP2" s="13" t="s">
        <v>20</v>
      </c>
      <c r="HQ2" s="13" t="s">
        <v>77</v>
      </c>
      <c r="HR2" s="13" t="s">
        <v>128</v>
      </c>
      <c r="HS2" s="13" t="s">
        <v>21</v>
      </c>
      <c r="HT2" s="13" t="s">
        <v>23</v>
      </c>
      <c r="HU2" s="13" t="s">
        <v>103</v>
      </c>
      <c r="HV2" s="13" t="s">
        <v>131</v>
      </c>
      <c r="HW2" s="13" t="s">
        <v>102</v>
      </c>
      <c r="HX2" s="13" t="s">
        <v>100</v>
      </c>
      <c r="HY2" s="13" t="s">
        <v>130</v>
      </c>
      <c r="HZ2" s="13" t="s">
        <v>22</v>
      </c>
      <c r="IA2" s="13" t="s">
        <v>17</v>
      </c>
      <c r="IB2" s="68" t="s">
        <v>18</v>
      </c>
      <c r="IC2" s="68"/>
      <c r="ID2" s="68"/>
      <c r="IE2" s="68"/>
      <c r="IF2" s="68"/>
      <c r="IG2" s="68" t="s">
        <v>19</v>
      </c>
      <c r="IH2" s="68"/>
      <c r="II2" s="68"/>
      <c r="IJ2" s="68"/>
      <c r="IK2" s="68"/>
      <c r="IL2" s="68" t="s">
        <v>102</v>
      </c>
      <c r="IM2" s="68"/>
      <c r="IN2" s="68"/>
      <c r="IO2" s="68"/>
      <c r="IP2" s="68"/>
      <c r="IQ2" s="68" t="s">
        <v>22</v>
      </c>
      <c r="IR2" s="68"/>
      <c r="IS2" s="68"/>
      <c r="IT2" s="68"/>
      <c r="IU2" s="68"/>
      <c r="IV2" s="14" t="s">
        <v>97</v>
      </c>
      <c r="IW2" s="14" t="s">
        <v>129</v>
      </c>
      <c r="IX2" s="14" t="s">
        <v>20</v>
      </c>
      <c r="IY2" s="14" t="s">
        <v>77</v>
      </c>
      <c r="IZ2" s="14" t="s">
        <v>128</v>
      </c>
      <c r="JA2" s="14" t="s">
        <v>21</v>
      </c>
      <c r="JB2" s="14" t="s">
        <v>23</v>
      </c>
      <c r="JC2" s="14" t="s">
        <v>103</v>
      </c>
      <c r="JD2" s="14" t="s">
        <v>131</v>
      </c>
      <c r="JE2" s="14" t="s">
        <v>102</v>
      </c>
      <c r="JF2" s="14" t="s">
        <v>100</v>
      </c>
      <c r="JG2" s="14" t="s">
        <v>130</v>
      </c>
      <c r="JH2" s="14" t="s">
        <v>22</v>
      </c>
      <c r="JI2" s="14" t="s">
        <v>17</v>
      </c>
      <c r="JJ2" s="71" t="s">
        <v>18</v>
      </c>
      <c r="JK2" s="71"/>
      <c r="JL2" s="71"/>
      <c r="JM2" s="71"/>
      <c r="JN2" s="71"/>
      <c r="JO2" s="71" t="s">
        <v>19</v>
      </c>
      <c r="JP2" s="71"/>
      <c r="JQ2" s="71"/>
      <c r="JR2" s="71"/>
      <c r="JS2" s="71"/>
      <c r="JT2" s="71" t="s">
        <v>102</v>
      </c>
      <c r="JU2" s="71"/>
      <c r="JV2" s="71"/>
      <c r="JW2" s="71"/>
      <c r="JX2" s="71"/>
      <c r="JY2" s="71" t="s">
        <v>22</v>
      </c>
      <c r="JZ2" s="71"/>
      <c r="KA2" s="71"/>
      <c r="KB2" s="71"/>
      <c r="KC2" s="71"/>
      <c r="KD2" s="13" t="s">
        <v>97</v>
      </c>
      <c r="KE2" s="13" t="s">
        <v>129</v>
      </c>
      <c r="KF2" s="13" t="s">
        <v>20</v>
      </c>
      <c r="KG2" s="13" t="s">
        <v>77</v>
      </c>
      <c r="KH2" s="13" t="s">
        <v>128</v>
      </c>
      <c r="KI2" s="13" t="s">
        <v>21</v>
      </c>
      <c r="KJ2" s="13" t="s">
        <v>23</v>
      </c>
      <c r="KK2" s="13" t="s">
        <v>103</v>
      </c>
      <c r="KL2" s="13" t="s">
        <v>131</v>
      </c>
      <c r="KM2" s="13" t="s">
        <v>102</v>
      </c>
      <c r="KN2" s="13" t="s">
        <v>100</v>
      </c>
      <c r="KO2" s="13" t="s">
        <v>130</v>
      </c>
      <c r="KP2" s="13" t="s">
        <v>22</v>
      </c>
      <c r="KQ2" s="13" t="s">
        <v>17</v>
      </c>
      <c r="KR2" s="68" t="s">
        <v>18</v>
      </c>
      <c r="KS2" s="68"/>
      <c r="KT2" s="68"/>
      <c r="KU2" s="68"/>
      <c r="KV2" s="68"/>
      <c r="KW2" s="68" t="s">
        <v>19</v>
      </c>
      <c r="KX2" s="68"/>
      <c r="KY2" s="68"/>
      <c r="KZ2" s="68"/>
      <c r="LA2" s="68"/>
      <c r="LB2" s="68" t="s">
        <v>102</v>
      </c>
      <c r="LC2" s="68"/>
      <c r="LD2" s="68"/>
      <c r="LE2" s="68"/>
      <c r="LF2" s="68"/>
      <c r="LG2" s="68" t="s">
        <v>22</v>
      </c>
      <c r="LH2" s="68"/>
      <c r="LI2" s="68"/>
      <c r="LJ2" s="68"/>
      <c r="LK2" s="68"/>
      <c r="LL2" s="14" t="s">
        <v>97</v>
      </c>
      <c r="LM2" s="14" t="s">
        <v>129</v>
      </c>
      <c r="LN2" s="14" t="s">
        <v>20</v>
      </c>
      <c r="LO2" s="14" t="s">
        <v>77</v>
      </c>
      <c r="LP2" s="14" t="s">
        <v>128</v>
      </c>
      <c r="LQ2" s="14" t="s">
        <v>21</v>
      </c>
      <c r="LR2" s="14" t="s">
        <v>23</v>
      </c>
      <c r="LS2" s="14" t="s">
        <v>103</v>
      </c>
      <c r="LT2" s="14" t="s">
        <v>131</v>
      </c>
      <c r="LU2" s="14" t="s">
        <v>102</v>
      </c>
      <c r="LV2" s="14" t="s">
        <v>100</v>
      </c>
      <c r="LW2" s="14" t="s">
        <v>130</v>
      </c>
      <c r="LX2" s="14" t="s">
        <v>22</v>
      </c>
      <c r="LY2" s="14" t="s">
        <v>17</v>
      </c>
      <c r="LZ2" s="71" t="s">
        <v>18</v>
      </c>
      <c r="MA2" s="71"/>
      <c r="MB2" s="71"/>
      <c r="MC2" s="71"/>
      <c r="MD2" s="71"/>
      <c r="ME2" s="71" t="s">
        <v>19</v>
      </c>
      <c r="MF2" s="71"/>
      <c r="MG2" s="71"/>
      <c r="MH2" s="71"/>
      <c r="MI2" s="71"/>
      <c r="MJ2" s="71" t="s">
        <v>102</v>
      </c>
      <c r="MK2" s="71"/>
      <c r="ML2" s="71"/>
      <c r="MM2" s="71"/>
      <c r="MN2" s="71"/>
      <c r="MO2" s="71" t="s">
        <v>22</v>
      </c>
      <c r="MP2" s="71"/>
      <c r="MQ2" s="71"/>
      <c r="MR2" s="71"/>
      <c r="MS2" s="71"/>
      <c r="MT2" s="13" t="s">
        <v>97</v>
      </c>
      <c r="MU2" s="13" t="s">
        <v>129</v>
      </c>
      <c r="MV2" s="13" t="s">
        <v>20</v>
      </c>
      <c r="MW2" s="13" t="s">
        <v>77</v>
      </c>
      <c r="MX2" s="13" t="s">
        <v>128</v>
      </c>
      <c r="MY2" s="13" t="s">
        <v>21</v>
      </c>
      <c r="MZ2" s="13" t="s">
        <v>23</v>
      </c>
      <c r="NA2" s="13" t="s">
        <v>103</v>
      </c>
      <c r="NB2" s="13" t="s">
        <v>131</v>
      </c>
      <c r="NC2" s="13" t="s">
        <v>102</v>
      </c>
      <c r="ND2" s="13" t="s">
        <v>100</v>
      </c>
      <c r="NE2" s="13" t="s">
        <v>130</v>
      </c>
      <c r="NF2" s="13" t="s">
        <v>22</v>
      </c>
      <c r="NG2" s="13" t="s">
        <v>17</v>
      </c>
      <c r="NH2" s="68" t="s">
        <v>18</v>
      </c>
      <c r="NI2" s="68"/>
      <c r="NJ2" s="68"/>
      <c r="NK2" s="68"/>
      <c r="NL2" s="68"/>
      <c r="NM2" s="68" t="s">
        <v>19</v>
      </c>
      <c r="NN2" s="68"/>
      <c r="NO2" s="68"/>
      <c r="NP2" s="68"/>
      <c r="NQ2" s="68"/>
      <c r="NR2" s="68" t="s">
        <v>102</v>
      </c>
      <c r="NS2" s="68"/>
      <c r="NT2" s="68"/>
      <c r="NU2" s="68"/>
      <c r="NV2" s="68"/>
      <c r="NW2" s="68" t="s">
        <v>22</v>
      </c>
      <c r="NX2" s="68"/>
      <c r="NY2" s="68"/>
      <c r="NZ2" s="68"/>
      <c r="OA2" s="68"/>
      <c r="OB2" s="14" t="s">
        <v>97</v>
      </c>
      <c r="OC2" s="14" t="s">
        <v>129</v>
      </c>
      <c r="OD2" s="14" t="s">
        <v>20</v>
      </c>
      <c r="OE2" s="14" t="s">
        <v>77</v>
      </c>
      <c r="OF2" s="14" t="s">
        <v>128</v>
      </c>
      <c r="OG2" s="14" t="s">
        <v>21</v>
      </c>
      <c r="OH2" s="14" t="s">
        <v>23</v>
      </c>
      <c r="OI2" s="14" t="s">
        <v>103</v>
      </c>
      <c r="OJ2" s="14" t="s">
        <v>131</v>
      </c>
      <c r="OK2" s="14" t="s">
        <v>102</v>
      </c>
      <c r="OL2" s="14" t="s">
        <v>100</v>
      </c>
      <c r="OM2" s="14" t="s">
        <v>130</v>
      </c>
      <c r="ON2" s="14" t="s">
        <v>22</v>
      </c>
      <c r="OO2" s="14" t="s">
        <v>17</v>
      </c>
      <c r="OP2" s="71" t="s">
        <v>18</v>
      </c>
      <c r="OQ2" s="71"/>
      <c r="OR2" s="71"/>
      <c r="OS2" s="71"/>
      <c r="OT2" s="71"/>
      <c r="OU2" s="71" t="s">
        <v>19</v>
      </c>
      <c r="OV2" s="71"/>
      <c r="OW2" s="71"/>
      <c r="OX2" s="71"/>
      <c r="OY2" s="71"/>
      <c r="OZ2" s="71" t="s">
        <v>102</v>
      </c>
      <c r="PA2" s="71"/>
      <c r="PB2" s="71"/>
      <c r="PC2" s="71"/>
      <c r="PD2" s="71"/>
      <c r="PE2" s="71" t="s">
        <v>22</v>
      </c>
      <c r="PF2" s="71"/>
      <c r="PG2" s="71"/>
      <c r="PH2" s="71"/>
      <c r="PI2" s="71"/>
      <c r="PJ2" s="13" t="s">
        <v>97</v>
      </c>
      <c r="PK2" s="13" t="s">
        <v>129</v>
      </c>
      <c r="PL2" s="13" t="s">
        <v>20</v>
      </c>
      <c r="PM2" s="13" t="s">
        <v>77</v>
      </c>
      <c r="PN2" s="13" t="s">
        <v>128</v>
      </c>
      <c r="PO2" s="13" t="s">
        <v>21</v>
      </c>
      <c r="PP2" s="13" t="s">
        <v>23</v>
      </c>
      <c r="PQ2" s="13" t="s">
        <v>103</v>
      </c>
      <c r="PR2" s="13" t="s">
        <v>131</v>
      </c>
      <c r="PS2" s="13" t="s">
        <v>102</v>
      </c>
      <c r="PT2" s="13" t="s">
        <v>100</v>
      </c>
      <c r="PU2" s="13" t="s">
        <v>130</v>
      </c>
      <c r="PV2" s="13" t="s">
        <v>22</v>
      </c>
      <c r="PW2" s="13" t="s">
        <v>17</v>
      </c>
      <c r="PX2" s="68" t="s">
        <v>18</v>
      </c>
      <c r="PY2" s="68"/>
      <c r="PZ2" s="68"/>
      <c r="QA2" s="68"/>
      <c r="QB2" s="68"/>
      <c r="QC2" s="68" t="s">
        <v>19</v>
      </c>
      <c r="QD2" s="68"/>
      <c r="QE2" s="68"/>
      <c r="QF2" s="68"/>
      <c r="QG2" s="68"/>
      <c r="QH2" s="68" t="s">
        <v>102</v>
      </c>
      <c r="QI2" s="68"/>
      <c r="QJ2" s="68"/>
      <c r="QK2" s="68"/>
      <c r="QL2" s="68"/>
      <c r="QM2" s="68" t="s">
        <v>22</v>
      </c>
      <c r="QN2" s="68"/>
      <c r="QO2" s="68"/>
      <c r="QP2" s="68"/>
      <c r="QQ2" s="68"/>
      <c r="QR2" s="14" t="s">
        <v>97</v>
      </c>
      <c r="QS2" s="14" t="s">
        <v>129</v>
      </c>
      <c r="QT2" s="14" t="s">
        <v>20</v>
      </c>
      <c r="QU2" s="14" t="s">
        <v>77</v>
      </c>
      <c r="QV2" s="14" t="s">
        <v>128</v>
      </c>
      <c r="QW2" s="14" t="s">
        <v>21</v>
      </c>
      <c r="QX2" s="14" t="s">
        <v>23</v>
      </c>
      <c r="QY2" s="14" t="s">
        <v>103</v>
      </c>
      <c r="QZ2" s="14" t="s">
        <v>131</v>
      </c>
      <c r="RA2" s="14" t="s">
        <v>102</v>
      </c>
      <c r="RB2" s="14" t="s">
        <v>100</v>
      </c>
      <c r="RC2" s="14" t="s">
        <v>130</v>
      </c>
      <c r="RD2" s="14" t="s">
        <v>22</v>
      </c>
      <c r="RE2" s="14" t="s">
        <v>17</v>
      </c>
      <c r="RF2" s="71" t="s">
        <v>18</v>
      </c>
      <c r="RG2" s="71"/>
      <c r="RH2" s="71"/>
      <c r="RI2" s="71"/>
      <c r="RJ2" s="71"/>
      <c r="RK2" s="71" t="s">
        <v>19</v>
      </c>
      <c r="RL2" s="71"/>
      <c r="RM2" s="71"/>
      <c r="RN2" s="71"/>
      <c r="RO2" s="71"/>
      <c r="RP2" s="71" t="s">
        <v>102</v>
      </c>
      <c r="RQ2" s="71"/>
      <c r="RR2" s="71"/>
      <c r="RS2" s="71"/>
      <c r="RT2" s="71"/>
      <c r="RU2" s="71" t="s">
        <v>22</v>
      </c>
      <c r="RV2" s="71"/>
      <c r="RW2" s="71"/>
      <c r="RX2" s="71"/>
      <c r="RY2" s="71"/>
      <c r="RZ2" s="13" t="s">
        <v>97</v>
      </c>
      <c r="SA2" s="13" t="s">
        <v>129</v>
      </c>
      <c r="SB2" s="13" t="s">
        <v>20</v>
      </c>
      <c r="SC2" s="13" t="s">
        <v>77</v>
      </c>
      <c r="SD2" s="13" t="s">
        <v>128</v>
      </c>
      <c r="SE2" s="13" t="s">
        <v>21</v>
      </c>
      <c r="SF2" s="13" t="s">
        <v>23</v>
      </c>
      <c r="SG2" s="13" t="s">
        <v>103</v>
      </c>
      <c r="SH2" s="13" t="s">
        <v>131</v>
      </c>
      <c r="SI2" s="13" t="s">
        <v>102</v>
      </c>
      <c r="SJ2" s="13" t="s">
        <v>100</v>
      </c>
      <c r="SK2" s="13" t="s">
        <v>130</v>
      </c>
      <c r="SL2" s="13" t="s">
        <v>22</v>
      </c>
      <c r="SM2" s="13" t="s">
        <v>17</v>
      </c>
      <c r="SN2" s="68" t="s">
        <v>18</v>
      </c>
      <c r="SO2" s="68"/>
      <c r="SP2" s="68"/>
      <c r="SQ2" s="68"/>
      <c r="SR2" s="68"/>
      <c r="SS2" s="68" t="s">
        <v>19</v>
      </c>
      <c r="ST2" s="68"/>
      <c r="SU2" s="68"/>
      <c r="SV2" s="68"/>
      <c r="SW2" s="68"/>
      <c r="SX2" s="68" t="s">
        <v>102</v>
      </c>
      <c r="SY2" s="68"/>
      <c r="SZ2" s="68"/>
      <c r="TA2" s="68"/>
      <c r="TB2" s="68"/>
      <c r="TC2" s="68" t="s">
        <v>22</v>
      </c>
      <c r="TD2" s="68"/>
      <c r="TE2" s="68"/>
      <c r="TF2" s="68"/>
      <c r="TG2" s="68"/>
      <c r="TH2" s="14" t="s">
        <v>97</v>
      </c>
      <c r="TI2" s="14" t="s">
        <v>129</v>
      </c>
      <c r="TJ2" s="14" t="s">
        <v>20</v>
      </c>
      <c r="TK2" s="14" t="s">
        <v>77</v>
      </c>
      <c r="TL2" s="14" t="s">
        <v>128</v>
      </c>
      <c r="TM2" s="14" t="s">
        <v>21</v>
      </c>
      <c r="TN2" s="14" t="s">
        <v>23</v>
      </c>
      <c r="TO2" s="14" t="s">
        <v>103</v>
      </c>
      <c r="TP2" s="14" t="s">
        <v>131</v>
      </c>
      <c r="TQ2" s="14" t="s">
        <v>102</v>
      </c>
      <c r="TR2" s="14" t="s">
        <v>100</v>
      </c>
      <c r="TS2" s="14" t="s">
        <v>130</v>
      </c>
      <c r="TT2" s="14" t="s">
        <v>22</v>
      </c>
      <c r="TU2" s="14" t="s">
        <v>17</v>
      </c>
      <c r="TV2" s="71" t="s">
        <v>18</v>
      </c>
      <c r="TW2" s="71"/>
      <c r="TX2" s="71"/>
      <c r="TY2" s="71"/>
      <c r="TZ2" s="71"/>
      <c r="UA2" s="71" t="s">
        <v>19</v>
      </c>
      <c r="UB2" s="71"/>
      <c r="UC2" s="71"/>
      <c r="UD2" s="71"/>
      <c r="UE2" s="71"/>
      <c r="UF2" s="71" t="s">
        <v>102</v>
      </c>
      <c r="UG2" s="71"/>
      <c r="UH2" s="71"/>
      <c r="UI2" s="71"/>
      <c r="UJ2" s="71"/>
      <c r="UK2" s="71" t="s">
        <v>22</v>
      </c>
      <c r="UL2" s="71"/>
      <c r="UM2" s="71"/>
      <c r="UN2" s="71"/>
      <c r="UO2" s="71"/>
      <c r="UP2" s="13" t="s">
        <v>97</v>
      </c>
      <c r="UQ2" s="13" t="s">
        <v>129</v>
      </c>
      <c r="UR2" s="13" t="s">
        <v>20</v>
      </c>
      <c r="US2" s="13" t="s">
        <v>77</v>
      </c>
      <c r="UT2" s="13" t="s">
        <v>128</v>
      </c>
      <c r="UU2" s="13" t="s">
        <v>21</v>
      </c>
      <c r="UV2" s="13" t="s">
        <v>23</v>
      </c>
      <c r="UW2" s="13" t="s">
        <v>103</v>
      </c>
      <c r="UX2" s="13" t="s">
        <v>131</v>
      </c>
      <c r="UY2" s="13" t="s">
        <v>102</v>
      </c>
      <c r="UZ2" s="13" t="s">
        <v>100</v>
      </c>
      <c r="VA2" s="13" t="s">
        <v>130</v>
      </c>
      <c r="VB2" s="13" t="s">
        <v>22</v>
      </c>
      <c r="VC2" s="13" t="s">
        <v>17</v>
      </c>
      <c r="VD2" s="68" t="s">
        <v>18</v>
      </c>
      <c r="VE2" s="68"/>
      <c r="VF2" s="68"/>
      <c r="VG2" s="68"/>
      <c r="VH2" s="68"/>
      <c r="VI2" s="68" t="s">
        <v>19</v>
      </c>
      <c r="VJ2" s="68"/>
      <c r="VK2" s="68"/>
      <c r="VL2" s="68"/>
      <c r="VM2" s="68"/>
      <c r="VN2" s="68" t="s">
        <v>102</v>
      </c>
      <c r="VO2" s="68"/>
      <c r="VP2" s="68"/>
      <c r="VQ2" s="68"/>
      <c r="VR2" s="68"/>
      <c r="VS2" s="68" t="s">
        <v>22</v>
      </c>
      <c r="VT2" s="68"/>
      <c r="VU2" s="68"/>
      <c r="VV2" s="68"/>
      <c r="VW2" s="68"/>
      <c r="VX2" s="14" t="s">
        <v>97</v>
      </c>
      <c r="VY2" s="14" t="s">
        <v>129</v>
      </c>
      <c r="VZ2" s="14" t="s">
        <v>20</v>
      </c>
      <c r="WA2" s="14" t="s">
        <v>77</v>
      </c>
      <c r="WB2" s="14" t="s">
        <v>128</v>
      </c>
      <c r="WC2" s="14" t="s">
        <v>21</v>
      </c>
      <c r="WD2" s="14" t="s">
        <v>23</v>
      </c>
      <c r="WE2" s="14" t="s">
        <v>103</v>
      </c>
      <c r="WF2" s="14" t="s">
        <v>131</v>
      </c>
      <c r="WG2" s="14" t="s">
        <v>102</v>
      </c>
      <c r="WH2" s="14" t="s">
        <v>100</v>
      </c>
      <c r="WI2" s="14" t="s">
        <v>130</v>
      </c>
      <c r="WJ2" s="14" t="s">
        <v>22</v>
      </c>
      <c r="WK2" s="14" t="s">
        <v>17</v>
      </c>
      <c r="WL2" s="71" t="s">
        <v>18</v>
      </c>
      <c r="WM2" s="71"/>
      <c r="WN2" s="71"/>
      <c r="WO2" s="71"/>
      <c r="WP2" s="71"/>
      <c r="WQ2" s="71" t="s">
        <v>19</v>
      </c>
      <c r="WR2" s="71"/>
      <c r="WS2" s="71"/>
      <c r="WT2" s="71"/>
      <c r="WU2" s="71"/>
      <c r="WV2" s="71" t="s">
        <v>22</v>
      </c>
      <c r="WW2" s="71"/>
      <c r="WX2" s="71"/>
      <c r="WY2" s="71"/>
      <c r="WZ2" s="71"/>
      <c r="XA2" s="13"/>
      <c r="XB2" s="13" t="s">
        <v>97</v>
      </c>
      <c r="XC2" s="13" t="s">
        <v>129</v>
      </c>
      <c r="XD2" s="13" t="s">
        <v>20</v>
      </c>
      <c r="XE2" s="13" t="s">
        <v>77</v>
      </c>
      <c r="XF2" s="13" t="s">
        <v>128</v>
      </c>
      <c r="XG2" s="13" t="s">
        <v>21</v>
      </c>
      <c r="XH2" s="13" t="s">
        <v>23</v>
      </c>
      <c r="XI2" s="13" t="s">
        <v>100</v>
      </c>
      <c r="XJ2" s="13" t="s">
        <v>130</v>
      </c>
      <c r="XK2" s="13" t="s">
        <v>22</v>
      </c>
      <c r="XL2" s="13" t="s">
        <v>17</v>
      </c>
    </row>
    <row r="3" spans="1:636" x14ac:dyDescent="0.2">
      <c r="A3" s="64"/>
      <c r="B3" s="64"/>
      <c r="C3" s="64"/>
      <c r="D3" s="64"/>
      <c r="E3" s="64"/>
      <c r="F3" s="65"/>
      <c r="G3" s="64"/>
      <c r="H3" s="64"/>
      <c r="I3" s="64"/>
      <c r="J3" s="70"/>
      <c r="K3" s="66"/>
      <c r="L3" s="70"/>
      <c r="M3" s="66"/>
      <c r="N3" s="69"/>
      <c r="O3" s="66"/>
      <c r="P3" s="66"/>
      <c r="Q3" s="14" t="s">
        <v>14</v>
      </c>
      <c r="R3" s="14" t="s">
        <v>15</v>
      </c>
      <c r="S3" s="14" t="s">
        <v>9</v>
      </c>
      <c r="T3" s="14" t="s">
        <v>127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127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127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127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127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127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127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127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127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127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127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127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127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127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127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127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127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127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127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127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127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127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127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127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127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127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127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127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127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127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127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127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127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127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127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127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127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127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127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127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127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127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127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127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127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127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127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127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127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127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127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127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127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127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127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127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127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127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127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127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127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127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127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127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127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127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127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127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127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127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127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127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92</v>
      </c>
      <c r="C4" s="4" t="s">
        <v>7</v>
      </c>
      <c r="D4" s="4" t="s">
        <v>91</v>
      </c>
      <c r="E4" s="9">
        <f>SUM(J4,L4,N4)</f>
        <v>95.03</v>
      </c>
      <c r="F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,AND(TH4&gt;=TU$18,TH4&lt;&gt;"",TJ4&gt;=TU$22,TJ4&lt;&gt;""),AND(TK4&gt;=TU$18,TK4&lt;&gt;"",TM4&gt;=TU$22,TM4&lt;&gt;""),AND(TO4&gt;=TU$18,TO4&lt;&gt;"",TQ4&gt;=TU$22,TQ4&lt;&gt;""),AND(TR4&gt;=TU$18,TR4&lt;&gt;"",TT4&gt;=TU$22,TT4&lt;&gt;""),AND(UP4&gt;=VC$18,UP4&lt;&gt;"",UR4&gt;=VC$22,UR4&lt;&gt;""),AND(US4&gt;=VC$18,US4&lt;&gt;"",UU4&gt;=VC$22,UU4&lt;&gt;""),AND(UW4&gt;=VC$18,UW4&lt;&gt;"",UY4&gt;=VC$22,UY4&lt;&gt;""),AND(UZ4&gt;=VC$18,UZ4&lt;&gt;"",VB4&gt;=VC$22,VB4&lt;&gt;""),AND(VX4&gt;=WK$18,VX4&lt;&gt;"",VZ4&gt;=WK$22,VZ4&lt;&gt;""),AND(WA4&gt;=WK$18,WA4&lt;&gt;"",WC4&gt;=WK$22,WC4&lt;&gt;""),AND(WE4&gt;=WK$18,WE4&lt;&gt;"",WG4&gt;=WK$22,WG4&lt;&gt;""),AND(WH4&gt;=WK$18,WH4&lt;&gt;"",WJ4&gt;=WK$22,WJ4&lt;&gt;"")),"P","")</f>
        <v>P</v>
      </c>
      <c r="G4" s="3" t="str">
        <f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,AND(TJ4&gt;=TU$22,TJ4&lt;&gt;""),AND(TM4&gt;=TU$22,TM4&lt;&gt;""),AND(TQ4&gt;=TU$22,TQ4&lt;&gt;""),AND(TT4&gt;=TU$22,TT4&lt;&gt;""),AND(UR4&gt;=VC$22,UR4&lt;&gt;""),AND(UU4&gt;=VC$22,UU4&lt;&gt;""),AND(UY4&gt;=VC$22,UY4&lt;&gt;""),AND(VB4&gt;=VC$22,VB4&lt;&gt;""),AND(VZ4&gt;=WK$22,VZ4&lt;&gt;""),AND(WC4&gt;=WK$22,WC4&lt;&gt;""),AND(WG4&gt;=WK$22,WG4&lt;&gt;""),AND(WJ4&gt;=WK$22,WJ4&lt;&gt;"")),"P","")</f>
        <v>P</v>
      </c>
      <c r="H4" s="36" t="str">
        <f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,AND(TH4&gt;=TU$20,TH4&lt;&gt;"",TJ4&gt;=TU$24,TJ4&lt;&gt;""),AND(TK4&gt;=TU$20,TK4&lt;&gt;"",TM4&gt;=TU$24,TM4&lt;&gt;""),AND(TO4&gt;=TU$20,TO4&lt;&gt;"",TQ4&gt;=TU$24,TQ4&lt;&gt;""),AND(TR4&gt;=TU$20,TR4&lt;&gt;"",TT4&gt;=TU$24,TT4&lt;&gt;""),AND(UP4&gt;=VC$20,UP4&lt;&gt;"",UR4&gt;=VC$24,UR4&lt;&gt;""),AND(US4&gt;=VC$20,US4&lt;&gt;"",UU4&gt;=VC$24,UU4&lt;&gt;""),AND(UW4&gt;=VC$20,UW4&lt;&gt;"",UY4&gt;=VC$24,UY4&lt;&gt;""),AND(UZ4&gt;=VC$20,UZ4&lt;&gt;"",VB4&gt;=VC$24,VB4&lt;&gt;""),AND(VX4&gt;=WK$20,VX4&lt;&gt;"",VZ4&gt;=WK$24,VZ4&lt;&gt;""),AND(WA4&gt;=WK$20,WA4&lt;&gt;"",WC4&gt;=WK$24,WC4&lt;&gt;""),AND(WE4&gt;=WK$20,WE4&lt;&gt;"",WG4&gt;=WK$24,WG4&lt;&gt;""),AND(WH4&gt;=WK$20,WH4&lt;&gt;"",WJ4&gt;=WK$24,WJ4&lt;&gt;"")),"Excellence",IF(I4="P","Worlds Team",IF(F4="P","National Team","")))))</f>
        <v>Worlds Team</v>
      </c>
      <c r="I4" s="3" t="str">
        <f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,AND(TH4&gt;=TU$19,TH4&lt;&gt;"",TJ4&gt;=TU$23,TJ4&lt;&gt;""),AND(TK4&gt;=TU$19,TK4&lt;&gt;"",TM4&gt;=TU$23,TM4&lt;&gt;""),AND(TO4&gt;=TU$19,TO4&lt;&gt;"",TQ4&gt;=TU$23,TQ4&lt;&gt;""),AND(TR4&gt;=TU$19,TR4&lt;&gt;"",TT4&gt;=TU$23,TT4&lt;&gt;""),AND(UP4&gt;=VC$19,UP4&lt;&gt;"",UR4&gt;=VC$23,UR4&lt;&gt;""),AND(US4&gt;=VC$19,US4&lt;&gt;"",UU4&gt;=VC$23,UU4&lt;&gt;""),AND(UW4&gt;=VC$19,UW4&lt;&gt;"",UY4&gt;=VC$23,UY4&lt;&gt;""),AND(UZ4&gt;=VC$19,UZ4&lt;&gt;"",VB4&gt;=VC$23,VB4&lt;&gt;""),AND(VX4&gt;=WK$19,VX4&lt;&gt;"",VZ4&gt;=WK$23,VZ4&lt;&gt;""),AND(WA4&gt;=WK$19,WA4&lt;&gt;"",WC4&gt;=WK$23,WC4&lt;&gt;""),AND(WE4&gt;=WK$19,WE4&lt;&gt;"",WG4&gt;=WK$23,WG4&lt;&gt;""),AND(WH4&gt;=WK$19,WH4&lt;&gt;"",WJ4&gt;=WK$23,WJ4&lt;&gt;"")),"P","")</f>
        <v>P</v>
      </c>
      <c r="J4" s="8">
        <f>IF(COUNT(AI4,AL4,AP4,BJ4,BM4,BQ4,CK4,CN4,CR4)&gt;0,LARGE((AI4,AL4,AP4,BJ4,BM4,BQ4,CK4,CN4,CR4),1),0)</f>
        <v>47.82</v>
      </c>
      <c r="K4" s="8" t="str">
        <f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47.21</v>
      </c>
      <c r="M4" s="8" t="str">
        <f>IF(L4="","",IF(OR(L4=CK4,L4=CN4,L4=CR4),$BS$1,IF(OR(L4=BJ4,L4=BM4,L4=BQ4),$AR$1,IF(OR(L4=AI4,L4=AL4,L4=AP4),$Q$1,""))))</f>
        <v>2024 Elite Canada</v>
      </c>
      <c r="N4" s="8" t="str">
        <f>IF(MAX(CT4,CU4)&gt;0,MAX(CT4,CU4),"")</f>
        <v/>
      </c>
      <c r="O4" s="11" t="str">
        <f>IF(N4="","",IF(N4=CT4,"("&amp;CT$2&amp;")",IF(N4=CU4,"("&amp;CU$2&amp;")")))</f>
        <v/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/>
      </c>
      <c r="Q4" s="22">
        <v>8.9</v>
      </c>
      <c r="R4" s="22">
        <v>9.4499999999999993</v>
      </c>
      <c r="S4" s="22">
        <v>11.8</v>
      </c>
      <c r="T4" s="22">
        <v>17.059999999999999</v>
      </c>
      <c r="U4" s="22">
        <v>0</v>
      </c>
      <c r="V4" s="22">
        <v>8.6</v>
      </c>
      <c r="W4" s="22">
        <v>9.15</v>
      </c>
      <c r="X4" s="22">
        <v>12.4</v>
      </c>
      <c r="Y4" s="22">
        <v>16.04</v>
      </c>
      <c r="Z4" s="22">
        <v>0.2</v>
      </c>
      <c r="AA4" s="22">
        <v>9</v>
      </c>
      <c r="AB4" s="22">
        <v>9.1999999999999993</v>
      </c>
      <c r="AC4" s="22">
        <v>11.8</v>
      </c>
      <c r="AD4" s="22">
        <v>17.100000000000001</v>
      </c>
      <c r="AE4" s="22">
        <v>0</v>
      </c>
      <c r="AF4" s="27"/>
      <c r="AG4" s="38">
        <f>IF(S4&gt;0,S4,"")</f>
        <v>11.8</v>
      </c>
      <c r="AH4" s="38">
        <f>IF(T4&gt;0,T4,"")</f>
        <v>17.059999999999999</v>
      </c>
      <c r="AI4" s="40">
        <f>IF(SUM(Q4:T4)-U4&gt;0,SUM(Q4:T4)-U4,"")</f>
        <v>47.21</v>
      </c>
      <c r="AJ4" s="40">
        <f>IF(X4&gt;0,X4,"")</f>
        <v>12.4</v>
      </c>
      <c r="AK4" s="40">
        <f>IF(Y4&gt;0,Y4,"")</f>
        <v>16.04</v>
      </c>
      <c r="AL4" s="40">
        <f>IF(SUM(V4:Y4)-Z4&gt;0,SUM(V4:Y4)-Z4,"")</f>
        <v>45.989999999999995</v>
      </c>
      <c r="AM4" s="40">
        <f>IF(AI4="","",MAX(AI4,AL4))</f>
        <v>47.21</v>
      </c>
      <c r="AN4" s="40">
        <f>IF(AC4&gt;0,AC4,"")</f>
        <v>11.8</v>
      </c>
      <c r="AO4" s="40">
        <f>IF(AD4&gt;0,AD4,"")</f>
        <v>17.100000000000001</v>
      </c>
      <c r="AP4" s="40">
        <f>IF(SUM(AA4:AD4)-AE4&gt;0,SUM(AA4:AD4)-AE4,"")</f>
        <v>47.1</v>
      </c>
      <c r="AQ4" s="40">
        <f>IF(SUM(AM4,AP4)&gt;0,SUM(AM4,AP4),"")</f>
        <v>94.31</v>
      </c>
      <c r="AR4" s="26">
        <v>3.35</v>
      </c>
      <c r="AS4" s="26">
        <v>3.45</v>
      </c>
      <c r="AT4" s="26">
        <v>5.4</v>
      </c>
      <c r="AU4" s="26">
        <v>7.12</v>
      </c>
      <c r="AV4" s="26">
        <v>0</v>
      </c>
      <c r="AW4" s="26">
        <v>9</v>
      </c>
      <c r="AX4" s="26">
        <v>9.4</v>
      </c>
      <c r="AY4" s="26">
        <v>11.8</v>
      </c>
      <c r="AZ4" s="26">
        <v>17.62</v>
      </c>
      <c r="BA4" s="26">
        <v>0</v>
      </c>
      <c r="BB4" s="26">
        <v>0.85</v>
      </c>
      <c r="BC4" s="26">
        <v>0.8</v>
      </c>
      <c r="BD4" s="26">
        <v>1.5</v>
      </c>
      <c r="BE4" s="26">
        <v>1.84</v>
      </c>
      <c r="BF4" s="26">
        <v>0</v>
      </c>
      <c r="BG4" s="28"/>
      <c r="BH4" s="39">
        <f>IF(AT4&gt;0,AT4,"")</f>
        <v>5.4</v>
      </c>
      <c r="BI4" s="39">
        <f>IF(AU4&gt;0,AU4,"")</f>
        <v>7.12</v>
      </c>
      <c r="BJ4" s="11">
        <f>IF(SUM(AR4:AU4)-AV4&gt;0,SUM(AR4:AU4)-AV4,"")</f>
        <v>19.32</v>
      </c>
      <c r="BK4" s="11">
        <f>IF(AY4&gt;0,AY4,"")</f>
        <v>11.8</v>
      </c>
      <c r="BL4" s="11">
        <f>IF(AZ4&gt;0,AZ4,"")</f>
        <v>17.62</v>
      </c>
      <c r="BM4" s="11">
        <f>IF(SUM(AW4:AZ4)-BA4&gt;0,SUM(AW4:AZ4)-BA4,"")</f>
        <v>47.82</v>
      </c>
      <c r="BN4" s="11">
        <f>IF(BJ4="","",MAX(BJ4,BM4))</f>
        <v>47.82</v>
      </c>
      <c r="BO4" s="11">
        <f>IF(BD4&gt;0,BD4,"")</f>
        <v>1.5</v>
      </c>
      <c r="BP4" s="11">
        <f>IF(BE4&gt;0,BE4,"")</f>
        <v>1.84</v>
      </c>
      <c r="BQ4" s="11">
        <f>IF(SUM(BB4:BE4)-BF4&gt;0,SUM(BB4:BE4)-BF4,"")</f>
        <v>4.99</v>
      </c>
      <c r="BR4" s="11">
        <f>IF(SUM(BN4,BQ4)&gt;0,SUM(BN4,BQ4),"")</f>
        <v>52.81</v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>IF(BU4&gt;0,BU4,"")</f>
        <v/>
      </c>
      <c r="CJ4" s="38" t="str">
        <f>IF(BV4&gt;0,BV4,"")</f>
        <v/>
      </c>
      <c r="CK4" s="40" t="str">
        <f>IF(SUM(BS4:BV4)-BW4&gt;0,SUM(BS4:BV4)-BW4,"")</f>
        <v/>
      </c>
      <c r="CL4" s="40" t="str">
        <f>IF(BZ4&gt;0,BZ4,"")</f>
        <v/>
      </c>
      <c r="CM4" s="40" t="str">
        <f>IF(CA4&gt;0,CA4,"")</f>
        <v/>
      </c>
      <c r="CN4" s="40" t="str">
        <f>IF(SUM(BX4:CA4)-CB4&gt;0,SUM(BX4:CA4)-CB4,"")</f>
        <v/>
      </c>
      <c r="CO4" s="40" t="str">
        <f>IF(CK4="","",MAX(CK4,CN4))</f>
        <v/>
      </c>
      <c r="CP4" s="40" t="str">
        <f>IF(CE4&gt;0,CE4,"")</f>
        <v/>
      </c>
      <c r="CQ4" s="40" t="str">
        <f>IF(CF4&gt;0,CF4,"")</f>
        <v/>
      </c>
      <c r="CR4" s="40" t="str">
        <f>IF(SUM(CC4:CF4)-CG4&gt;0,SUM(CC4:CF4)-CG4,"")</f>
        <v/>
      </c>
      <c r="CS4" s="40" t="str">
        <f>IF(SUM(CO4,CR4)&gt;0,SUM(CO4,CR4),"")</f>
        <v/>
      </c>
      <c r="CT4" s="51" t="str">
        <f>IF(MAX(DV4,FD4,GL4,HT4,JB4,KJ4,LR4,MZ4,OH4,PP4,QX4,SF4,TN4,UV4,WD4)-IF(L4="",0,L4)&gt;0.001,MAX(DV4,FD4,GL4,HT4,JB4,KJ4,LR4,MZ4,OH4,PP4,QX4,SF4,TN4,UV4,WD4)-IF(L4="",0,L4),"")</f>
        <v/>
      </c>
      <c r="CU4" s="51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>IF(CX4&gt;0,CX4,"")</f>
        <v/>
      </c>
      <c r="DQ4" s="40" t="str">
        <f>IF(CY4&gt;0,CY4,"")</f>
        <v/>
      </c>
      <c r="DR4" s="40" t="str">
        <f>IF(SUM(CV4:CY4)-CZ4&gt;0,SUM(CV4:CY4)-CZ4,"")</f>
        <v/>
      </c>
      <c r="DS4" s="40" t="str">
        <f>IF(DC4&gt;0,DC4,"")</f>
        <v/>
      </c>
      <c r="DT4" s="40" t="str">
        <f>IF(DD4&gt;0,DD4,"")</f>
        <v/>
      </c>
      <c r="DU4" s="40" t="str">
        <f>IF(SUM(DA4:DD4)-DE4&gt;0,SUM(DA4:DD4)-DE4,"")</f>
        <v/>
      </c>
      <c r="DV4" s="40" t="str">
        <f>IF(MAX(DR4,DU4)&gt;0,MAX(DR4,DU4),"")</f>
        <v/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 t="str">
        <f>IF(SUM(DV4,DY4,EB4)&gt;0,SUM(DV4,DY4,EB4),"")</f>
        <v/>
      </c>
      <c r="ED4" s="18">
        <v>8.0500000000000007</v>
      </c>
      <c r="EE4" s="18">
        <v>9.4</v>
      </c>
      <c r="EF4" s="18">
        <v>11.8</v>
      </c>
      <c r="EG4" s="18">
        <v>16.2</v>
      </c>
      <c r="EH4" s="18">
        <v>0</v>
      </c>
      <c r="EI4" s="18">
        <v>8.0500000000000007</v>
      </c>
      <c r="EJ4" s="18">
        <v>9.1</v>
      </c>
      <c r="EK4" s="18">
        <v>11.8</v>
      </c>
      <c r="EL4" s="18">
        <v>16.239999999999998</v>
      </c>
      <c r="EM4" s="18">
        <v>0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>
        <f>IF(EF4&gt;0,EF4,"")</f>
        <v>11.8</v>
      </c>
      <c r="EY4" s="11">
        <f>IF(EG4&gt;0,EG4,"")</f>
        <v>16.2</v>
      </c>
      <c r="EZ4" s="11">
        <f>IF(SUM(ED4:EG4)-EH4&gt;0,SUM(ED4:EG4)-EH4,"")</f>
        <v>45.45</v>
      </c>
      <c r="FA4" s="11">
        <f>IF(EK4&gt;0,EK4,"")</f>
        <v>11.8</v>
      </c>
      <c r="FB4" s="11">
        <f>IF(EL4&gt;0,EL4,"")</f>
        <v>16.239999999999998</v>
      </c>
      <c r="FC4" s="11">
        <f>IF(SUM(EI4:EL4)-EM4&gt;0,SUM(EI4:EL4)-EM4,"")</f>
        <v>45.19</v>
      </c>
      <c r="FD4" s="11">
        <f>IF(MAX(EZ4,FC4)&gt;0,MAX(EZ4,FC4),"")</f>
        <v>45.45</v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>
        <f>IF(SUM(FD4,FG4,FJ4)&gt;0,SUM(FD4,FG4,FJ4),"")</f>
        <v>45.45</v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>IF(FN4&gt;0,FN4,"")</f>
        <v/>
      </c>
      <c r="GG4" s="40" t="str">
        <f>IF(FO4&gt;0,FO4,"")</f>
        <v/>
      </c>
      <c r="GH4" s="40" t="str">
        <f>IF(SUM(FL4:FO4)-FP4&gt;0,SUM(FL4:FO4)-FP4,"")</f>
        <v/>
      </c>
      <c r="GI4" s="40" t="str">
        <f>IF(FS4&gt;0,FS4,"")</f>
        <v/>
      </c>
      <c r="GJ4" s="40" t="str">
        <f>IF(FT4&gt;0,FT4,"")</f>
        <v/>
      </c>
      <c r="GK4" s="40" t="str">
        <f>IF(SUM(FQ4:FT4)-FU4&gt;0,SUM(FQ4:FT4)-FU4,"")</f>
        <v/>
      </c>
      <c r="GL4" s="40" t="str">
        <f>IF(MAX(GH4,GK4)&gt;0,MAX(GH4,GK4),"")</f>
        <v/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 t="str">
        <f>IF(GC4&gt;0,GC4,"")</f>
        <v/>
      </c>
      <c r="GQ4" s="40" t="str">
        <f>IF(GD4&gt;0,GD4,"")</f>
        <v/>
      </c>
      <c r="GR4" s="40" t="str">
        <f>IF(SUM(GA4:GD4)-GE4&gt;0,SUM(GA4:GD4)-GE4,"")</f>
        <v/>
      </c>
      <c r="GS4" s="40" t="str">
        <f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>
        <v>8.3000000000000007</v>
      </c>
      <c r="IC4" s="17">
        <v>8.9499999999999993</v>
      </c>
      <c r="ID4" s="17">
        <v>11.8</v>
      </c>
      <c r="IE4" s="17">
        <v>16.54</v>
      </c>
      <c r="IF4" s="17">
        <v>0</v>
      </c>
      <c r="IG4" s="17">
        <v>8.4</v>
      </c>
      <c r="IH4" s="17">
        <v>8.9499999999999993</v>
      </c>
      <c r="II4" s="17">
        <v>11.8</v>
      </c>
      <c r="IJ4" s="17">
        <v>15.8</v>
      </c>
      <c r="IK4" s="17">
        <v>0</v>
      </c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>
        <f>IF(ID4&gt;0,ID4,"")</f>
        <v>11.8</v>
      </c>
      <c r="IW4" s="40">
        <f>IF(IE4&gt;0,IE4,"")</f>
        <v>16.54</v>
      </c>
      <c r="IX4" s="40">
        <f>IF(SUM(IB4:IE4)-IF4&gt;0,SUM(IB4:IE4)-IF4,"")</f>
        <v>45.59</v>
      </c>
      <c r="IY4" s="40">
        <f>IF(II4&gt;0,II4,"")</f>
        <v>11.8</v>
      </c>
      <c r="IZ4" s="40">
        <f>IF(IJ4&gt;0,IJ4,"")</f>
        <v>15.8</v>
      </c>
      <c r="JA4" s="40">
        <f>IF(SUM(IG4:IJ4)-IK4&gt;0,SUM(IG4:IJ4)-IK4,"")</f>
        <v>44.95</v>
      </c>
      <c r="JB4" s="40">
        <f>IF(MAX(IX4,JA4)&gt;0,MAX(IX4,JA4),"")</f>
        <v>45.59</v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>
        <f>IF(SUM(JB4,JE4,JH4)&gt;0,SUM(JB4,JE4,JH4),"")</f>
        <v>45.59</v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IF(SUM(WD4,WG4,WJ4)&gt;0,SUM(WD4,WG4,WJ4),"")</f>
        <v/>
      </c>
      <c r="WL4" s="26">
        <f>IF($CH4="P",BS4,(BS4+AR4)/2)</f>
        <v>1.675</v>
      </c>
      <c r="WM4" s="26">
        <f>IF($CH4="P",BT4,(BT4+AS4)/2)</f>
        <v>1.7250000000000001</v>
      </c>
      <c r="WN4" s="26">
        <f>IF($CH4="P",BU4,(BU4+AT4)/2)</f>
        <v>2.7</v>
      </c>
      <c r="WO4" s="26">
        <f>IF($CH4="P",BV4,(BV4+AU4)/2)</f>
        <v>3.56</v>
      </c>
      <c r="WP4" s="26">
        <f>IF($CH4="P",BW4,(BW4+AV4)/2)</f>
        <v>0</v>
      </c>
      <c r="WQ4" s="26">
        <f>IF($CH4="P",BX4,(BX4+AW4)/2)</f>
        <v>4.5</v>
      </c>
      <c r="WR4" s="26">
        <f>IF($CH4="P",BY4,(BY4+AX4)/2)</f>
        <v>4.7</v>
      </c>
      <c r="WS4" s="26">
        <f>IF($CH4="P",BZ4,(BZ4+AY4)/2)</f>
        <v>5.9</v>
      </c>
      <c r="WT4" s="26">
        <f>IF($CH4="P",CA4,(CA4+AZ4)/2)</f>
        <v>8.81</v>
      </c>
      <c r="WU4" s="26">
        <f>IF($CH4="P",CB4,(CB4+BA4)/2)</f>
        <v>0</v>
      </c>
      <c r="WV4" s="26">
        <f>IF($CH4="P",CC4,(CC4+BB4)/2)</f>
        <v>0.42499999999999999</v>
      </c>
      <c r="WW4" s="26">
        <f>IF($CH4="P",CD4,(CD4+BC4)/2)</f>
        <v>0.4</v>
      </c>
      <c r="WX4" s="26">
        <f>IF($CH4="P",CE4,(CE4+BD4)/2)</f>
        <v>0.75</v>
      </c>
      <c r="WY4" s="26">
        <f>IF($CH4="P",CF4,(CF4+BE4)/2)</f>
        <v>0.92</v>
      </c>
      <c r="WZ4" s="26">
        <f>IF($CH4="P",CG4,(CG4+BF4)/2)</f>
        <v>0</v>
      </c>
      <c r="XA4" s="28" t="s">
        <v>53</v>
      </c>
      <c r="XB4" s="11">
        <f>IF(WN4&gt;0,WN4,"")</f>
        <v>2.7</v>
      </c>
      <c r="XC4" s="11">
        <f>IF(WO4&gt;0,WO4,"")</f>
        <v>3.56</v>
      </c>
      <c r="XD4" s="11">
        <f>IF(SUM(WL4:WO4)-WP4&gt;0,SUM(WL4:WO4)-WP4,"")</f>
        <v>9.66</v>
      </c>
      <c r="XE4" s="11">
        <f>IF(WS4&gt;0,WS4,"")</f>
        <v>5.9</v>
      </c>
      <c r="XF4" s="11">
        <f>IF(WT4&gt;0,WT4,"")</f>
        <v>8.81</v>
      </c>
      <c r="XG4" s="11">
        <f>IF(SUM(WQ4:WT4)-WU4&gt;0,SUM(WQ4:WT4)-WU4,"")</f>
        <v>23.91</v>
      </c>
      <c r="XH4" s="11">
        <f>IF(MAX(XD4,XG4)&gt;0,MAX(XD4,XG4),"")</f>
        <v>23.91</v>
      </c>
      <c r="XI4" s="11">
        <f>IF(WX4&gt;0,WX4,"")</f>
        <v>0.75</v>
      </c>
      <c r="XJ4" s="11">
        <f>IF(WY4&gt;0,WY4,"")</f>
        <v>0.92</v>
      </c>
      <c r="XK4" s="11">
        <f>IF(SUM(WV4:WY4)-WZ4&gt;0,SUM(WV4:WY4)-WZ4,"")</f>
        <v>2.4950000000000001</v>
      </c>
      <c r="XL4" s="11">
        <f>IF(SUM(XH4,XK4)&gt;0,SUM(XH4,XK4),"")</f>
        <v>26.405000000000001</v>
      </c>
    </row>
    <row r="5" spans="1:636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145</v>
      </c>
      <c r="C5" s="4" t="s">
        <v>3</v>
      </c>
      <c r="D5" s="4" t="s">
        <v>146</v>
      </c>
      <c r="E5" s="9">
        <f>SUM(J5,L5,N5)</f>
        <v>93.314999999999998</v>
      </c>
      <c r="F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,AND(TH5&gt;=TU$18,TH5&lt;&gt;"",TJ5&gt;=TU$22,TJ5&lt;&gt;""),AND(TK5&gt;=TU$18,TK5&lt;&gt;"",TM5&gt;=TU$22,TM5&lt;&gt;""),AND(TO5&gt;=TU$18,TO5&lt;&gt;"",TQ5&gt;=TU$22,TQ5&lt;&gt;""),AND(TR5&gt;=TU$18,TR5&lt;&gt;"",TT5&gt;=TU$22,TT5&lt;&gt;""),AND(UP5&gt;=VC$18,UP5&lt;&gt;"",UR5&gt;=VC$22,UR5&lt;&gt;""),AND(US5&gt;=VC$18,US5&lt;&gt;"",UU5&gt;=VC$22,UU5&lt;&gt;""),AND(UW5&gt;=VC$18,UW5&lt;&gt;"",UY5&gt;=VC$22,UY5&lt;&gt;""),AND(UZ5&gt;=VC$18,UZ5&lt;&gt;"",VB5&gt;=VC$22,VB5&lt;&gt;""),AND(VX5&gt;=WK$18,VX5&lt;&gt;"",VZ5&gt;=WK$22,VZ5&lt;&gt;""),AND(WA5&gt;=WK$18,WA5&lt;&gt;"",WC5&gt;=WK$22,WC5&lt;&gt;""),AND(WE5&gt;=WK$18,WE5&lt;&gt;"",WG5&gt;=WK$22,WG5&lt;&gt;""),AND(WH5&gt;=WK$18,WH5&lt;&gt;"",WJ5&gt;=WK$22,WJ5&lt;&gt;"")),"P","")</f>
        <v>P</v>
      </c>
      <c r="G5" s="3" t="str">
        <f>IF(OR(AND(AI5&gt;=AQ$22,AI5&lt;&gt;"",AF5=""),AND(AL5&gt;=AQ$22,AL5&lt;&gt;"",AF5=""),AND(AP5&gt;=AQ$22,AP5&lt;&gt;"",AF5=""),AND(BJ5&gt;=BR$22,BJ5&lt;&gt;"",BG5=""),AND(BM5&gt;=BR$22,BM5&lt;&gt;"",BG5=""),AND(BQ5&gt;=BR$22,BQ5&lt;&gt;"",BG5=""),AND(CK5&gt;=CS$22,CK5&lt;&gt;"",CH5=""),AND(CN5&gt;=CS$22,CN5&lt;&gt;"",CH5=""),AND(CR5&gt;=CS$22,CR5&lt;&gt;"",CH5=""),AND(DR5&gt;=EC$22,DR5&lt;&gt;""),AND(DU5&gt;=EC$22,DU5&lt;&gt;""),AND(DY5&gt;=EC$22,DY5&lt;&gt;""),AND(EB5&gt;=EC$22,EB5&lt;&gt;""),AND(EZ5&gt;=FK$22,EZ5&lt;&gt;""),AND(FC5&gt;=FK$22,FC5&lt;&gt;""),AND(FG5&gt;=FK$22,FG5&lt;&gt;""),AND(FJ5&gt;=FK$22,FJ5&lt;&gt;""),AND(GH5&gt;=GS$22,GH5&lt;&gt;""),AND(GK5&gt;=GS$22,GK5&lt;&gt;""),AND(GO5&gt;=GS$22,GO5&lt;&gt;""),AND(GR5&gt;=GS$22,GR5&lt;&gt;""),AND(HP5&gt;=IA$22,HP5&lt;&gt;""),AND(HS5&gt;=IA$22,HS5&lt;&gt;""),AND(HW5&gt;=IA$22,HW5&lt;&gt;""),AND(HZ5&gt;=IA$22,HZ5&lt;&gt;""),AND(IX5&gt;=JI$22,IX5&lt;&gt;""),AND(JA5&gt;=JI$22,JA5&lt;&gt;""),AND(JE5&gt;=JI$22,JE5&lt;&gt;""),AND(JH5&gt;=JI$22,JH5&lt;&gt;""),AND(KF5&gt;=KQ$22,KF5&lt;&gt;""),AND(KI5&gt;=KQ$22,KI5&lt;&gt;""),AND(KM5&gt;=KQ$22,KM5&lt;&gt;""),AND(KP5&gt;=KQ$22,KP5&lt;&gt;""),AND(LN5&gt;=LY$22,LN5&lt;&gt;""),AND(LQ5&gt;=LY$22,LQ5&lt;&gt;""),AND(LU5&gt;=LY$22,LU5&lt;&gt;""),AND(LX5&gt;=LY$22,LX5&lt;&gt;""),AND(MV5&gt;=NG$22,MV5&lt;&gt;""),AND(MY5&gt;=NG$22,MY5&lt;&gt;""),AND(NC5&gt;=NG$22,NC5&lt;&gt;""),AND(NF5&gt;=NG$22,NF5&lt;&gt;""),AND(OD5&gt;=OO$22,OD5&lt;&gt;""),AND(OG5&gt;=OO$22,OG5&lt;&gt;""),AND(OK5&gt;=OO$22,OK5&lt;&gt;""),AND(ON5&gt;=OO$22,ON5&lt;&gt;""),AND(PL5&gt;=PW$22,PL5&lt;&gt;""),AND(PO5&gt;=PW$22,PO5&lt;&gt;""),AND(PS5&gt;=PW$22,PS5&lt;&gt;""),AND(PV5&gt;=PW$22,PV5&lt;&gt;""),AND(QT5&gt;=RE$22,QT5&lt;&gt;""),AND(QW5&gt;=RE$22,QW5&lt;&gt;""),AND(RA5&gt;=RE$22,RA5&lt;&gt;""),AND(RD5&gt;=RE$22,RD5&lt;&gt;""),AND(SB5&gt;=SM$22,SB5&lt;&gt;""),AND(SE5&gt;=SM$22,SE5&lt;&gt;""),AND(SI5&gt;=SM$22,SI5&lt;&gt;""),AND(SL5&gt;=SM$22,SL5&lt;&gt;""),AND(TJ5&gt;=TU$22,TJ5&lt;&gt;""),AND(TM5&gt;=TU$22,TM5&lt;&gt;""),AND(TQ5&gt;=TU$22,TQ5&lt;&gt;""),AND(TT5&gt;=TU$22,TT5&lt;&gt;""),AND(UR5&gt;=VC$22,UR5&lt;&gt;""),AND(UU5&gt;=VC$22,UU5&lt;&gt;""),AND(UY5&gt;=VC$22,UY5&lt;&gt;""),AND(VB5&gt;=VC$22,VB5&lt;&gt;""),AND(VZ5&gt;=WK$22,VZ5&lt;&gt;""),AND(WC5&gt;=WK$22,WC5&lt;&gt;""),AND(WG5&gt;=WK$22,WG5&lt;&gt;""),AND(WJ5&gt;=WK$22,WJ5&lt;&gt;"")),"P","")</f>
        <v>P</v>
      </c>
      <c r="H5" s="36" t="str">
        <f>IF(AND(G5="P",F5=""),"No DD",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,AND(TH5&gt;=TU$21,TH5&lt;&gt;"",TJ5&gt;=TU$25,TJ5&lt;&gt;""),AND(TK5&gt;=TU$21,TK5&lt;&gt;"",TM5&gt;=TU$25,TM5&lt;&gt;""),AND(TO5&gt;=TU$21,TO5&lt;&gt;"",TQ5&gt;=TU$25,TQ5&lt;&gt;""),AND(TR5&gt;=TU$21,TR5&lt;&gt;"",TT5&gt;=TU$25,TT5&lt;&gt;""),AND(UP5&gt;=VC$21,UP5&lt;&gt;"",UR5&gt;=VC$25,UR5&lt;&gt;""),AND(US5&gt;=VC$21,US5&lt;&gt;"",UU5&gt;=VC$25,UU5&lt;&gt;""),AND(UW5&gt;=VC$21,UW5&lt;&gt;"",UY5&gt;=VC$25,UY5&lt;&gt;""),AND(UZ5&gt;=VC$21,UZ5&lt;&gt;"",VB5&gt;=VC$25,VB5&lt;&gt;""),AND(VX5&gt;=WK$21,VX5&lt;&gt;"",VZ5&gt;=WK$25,VZ5&lt;&gt;""),AND(WA5&gt;=WK$21,WA5&lt;&gt;"",WC5&gt;=WK$25,WC5&lt;&gt;""),AND(WE5&gt;=WK$21,WE5&lt;&gt;"",WG5&gt;=WK$25,WG5&lt;&gt;""),AND(WH5&gt;=WK$21,WH5&lt;&gt;"",WJ5&gt;=WK$25,WJ5&lt;&gt;"")),"Merit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,AND(TH5&gt;=TU$20,TH5&lt;&gt;"",TJ5&gt;=TU$24,TJ5&lt;&gt;""),AND(TK5&gt;=TU$20,TK5&lt;&gt;"",TM5&gt;=TU$24,TM5&lt;&gt;""),AND(TO5&gt;=TU$20,TO5&lt;&gt;"",TQ5&gt;=TU$24,TQ5&lt;&gt;""),AND(TR5&gt;=TU$20,TR5&lt;&gt;"",TT5&gt;=TU$24,TT5&lt;&gt;""),AND(UP5&gt;=VC$20,UP5&lt;&gt;"",UR5&gt;=VC$24,UR5&lt;&gt;""),AND(US5&gt;=VC$20,US5&lt;&gt;"",UU5&gt;=VC$24,UU5&lt;&gt;""),AND(UW5&gt;=VC$20,UW5&lt;&gt;"",UY5&gt;=VC$24,UY5&lt;&gt;""),AND(UZ5&gt;=VC$20,UZ5&lt;&gt;"",VB5&gt;=VC$24,VB5&lt;&gt;""),AND(VX5&gt;=WK$20,VX5&lt;&gt;"",VZ5&gt;=WK$24,VZ5&lt;&gt;""),AND(WA5&gt;=WK$20,WA5&lt;&gt;"",WC5&gt;=WK$24,WC5&lt;&gt;""),AND(WE5&gt;=WK$20,WE5&lt;&gt;"",WG5&gt;=WK$24,WG5&lt;&gt;""),AND(WH5&gt;=WK$20,WH5&lt;&gt;"",WJ5&gt;=WK$24,WJ5&lt;&gt;"")),"Excellence",IF(I5="P","Worlds Team",IF(F5="P","National Team","")))))</f>
        <v>Worlds Team</v>
      </c>
      <c r="I5" s="3" t="str">
        <f>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,AND(TH5&gt;=TU$19,TH5&lt;&gt;"",TJ5&gt;=TU$23,TJ5&lt;&gt;""),AND(TK5&gt;=TU$19,TK5&lt;&gt;"",TM5&gt;=TU$23,TM5&lt;&gt;""),AND(TO5&gt;=TU$19,TO5&lt;&gt;"",TQ5&gt;=TU$23,TQ5&lt;&gt;""),AND(TR5&gt;=TU$19,TR5&lt;&gt;"",TT5&gt;=TU$23,TT5&lt;&gt;""),AND(UP5&gt;=VC$19,UP5&lt;&gt;"",UR5&gt;=VC$23,UR5&lt;&gt;""),AND(US5&gt;=VC$19,US5&lt;&gt;"",UU5&gt;=VC$23,UU5&lt;&gt;""),AND(UW5&gt;=VC$19,UW5&lt;&gt;"",UY5&gt;=VC$23,UY5&lt;&gt;""),AND(UZ5&gt;=VC$19,UZ5&lt;&gt;"",VB5&gt;=VC$23,VB5&lt;&gt;""),AND(VX5&gt;=WK$19,VX5&lt;&gt;"",VZ5&gt;=WK$23,VZ5&lt;&gt;""),AND(WA5&gt;=WK$19,WA5&lt;&gt;"",WC5&gt;=WK$23,WC5&lt;&gt;""),AND(WE5&gt;=WK$19,WE5&lt;&gt;"",WG5&gt;=WK$23,WG5&lt;&gt;""),AND(WH5&gt;=WK$19,WH5&lt;&gt;"",WJ5&gt;=WK$23,WJ5&lt;&gt;"")),"P","")</f>
        <v>P</v>
      </c>
      <c r="J5" s="8">
        <f>IF(COUNT(AI5,AL5,AP5,BJ5,BM5,BQ5,CK5,CN5,CR5)&gt;0,LARGE((AI5,AL5,AP5,BJ5,BM5,BQ5,CK5,CN5,CR5),1),0)</f>
        <v>47.31</v>
      </c>
      <c r="K5" s="8" t="str">
        <f>IF(J5="","",IF(OR(J5=CK5,J5=CN5,J5=CR5),$BS$1,IF(OR(J5=BJ5,J5=BM5,J5=BQ5),$AR$1,IF(OR(J5=AI5,J5=AL5,J5=AP5),$Q$1,""))))</f>
        <v>2024 Elite Canada</v>
      </c>
      <c r="L5" s="8">
        <f>IF(COUNT(AI5,AL5,AP5,BJ5,BM5,BQ5,CK5,CN5,CR5)&gt;1,LARGE((AI5,AL5,AP5,BJ5,BM5,BQ5,CK5,CN5,CR5),2),0)</f>
        <v>46.005000000000003</v>
      </c>
      <c r="M5" s="8" t="str">
        <f>IF(L5="","",IF(OR(L5=CK5,L5=CN5,L5=CR5),$BS$1,IF(OR(L5=BJ5,L5=BM5,L5=BQ5),$AR$1,IF(OR(L5=AI5,L5=AL5,L5=AP5),$Q$1,""))))</f>
        <v>2024 Nationals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2">
        <v>7.9</v>
      </c>
      <c r="R5" s="22">
        <v>9.4</v>
      </c>
      <c r="S5" s="22">
        <v>11.3</v>
      </c>
      <c r="T5" s="22">
        <v>13.18</v>
      </c>
      <c r="U5" s="22">
        <v>0</v>
      </c>
      <c r="V5" s="22">
        <v>7.1</v>
      </c>
      <c r="W5" s="22">
        <v>8.4</v>
      </c>
      <c r="X5" s="22">
        <v>9.9</v>
      </c>
      <c r="Y5" s="22">
        <v>15.36</v>
      </c>
      <c r="Z5" s="22">
        <v>0</v>
      </c>
      <c r="AA5" s="22">
        <v>8.1999999999999993</v>
      </c>
      <c r="AB5" s="22">
        <v>9.25</v>
      </c>
      <c r="AC5" s="22">
        <v>11.3</v>
      </c>
      <c r="AD5" s="22">
        <v>18.760000000000002</v>
      </c>
      <c r="AE5" s="22">
        <v>0.2</v>
      </c>
      <c r="AF5" s="27"/>
      <c r="AG5" s="38">
        <f>IF(S5&gt;0,S5,"")</f>
        <v>11.3</v>
      </c>
      <c r="AH5" s="38">
        <f>IF(T5&gt;0,T5,"")</f>
        <v>13.18</v>
      </c>
      <c r="AI5" s="40">
        <f>IF(SUM(Q5:T5)-U5&gt;0,SUM(Q5:T5)-U5,"")</f>
        <v>41.78</v>
      </c>
      <c r="AJ5" s="40">
        <f>IF(X5&gt;0,X5,"")</f>
        <v>9.9</v>
      </c>
      <c r="AK5" s="40">
        <f>IF(Y5&gt;0,Y5,"")</f>
        <v>15.36</v>
      </c>
      <c r="AL5" s="40">
        <f>IF(SUM(V5:Y5)-Z5&gt;0,SUM(V5:Y5)-Z5,"")</f>
        <v>40.76</v>
      </c>
      <c r="AM5" s="40">
        <f>IF(AI5="","",MAX(AI5,AL5))</f>
        <v>41.78</v>
      </c>
      <c r="AN5" s="40">
        <f>IF(AC5&gt;0,AC5,"")</f>
        <v>11.3</v>
      </c>
      <c r="AO5" s="40">
        <f>IF(AD5&gt;0,AD5,"")</f>
        <v>18.760000000000002</v>
      </c>
      <c r="AP5" s="40">
        <f>IF(SUM(AA5:AD5)-AE5&gt;0,SUM(AA5:AD5)-AE5,"")</f>
        <v>47.31</v>
      </c>
      <c r="AQ5" s="40">
        <f>IF(SUM(AM5,AP5)&gt;0,SUM(AM5,AP5),"")</f>
        <v>89.09</v>
      </c>
      <c r="AR5" s="26">
        <v>7.625</v>
      </c>
      <c r="AS5" s="26">
        <v>9.1999999999999993</v>
      </c>
      <c r="AT5" s="26">
        <v>11.3</v>
      </c>
      <c r="AU5" s="26">
        <v>14.36</v>
      </c>
      <c r="AV5" s="26">
        <v>0</v>
      </c>
      <c r="AW5" s="26">
        <v>7.15</v>
      </c>
      <c r="AX5" s="26">
        <v>8.9</v>
      </c>
      <c r="AY5" s="26">
        <v>10.600000000000001</v>
      </c>
      <c r="AZ5" s="26">
        <v>15.74</v>
      </c>
      <c r="BA5" s="26">
        <v>0</v>
      </c>
      <c r="BB5" s="26">
        <v>7.875</v>
      </c>
      <c r="BC5" s="26">
        <v>9.1</v>
      </c>
      <c r="BD5" s="26">
        <v>11.3</v>
      </c>
      <c r="BE5" s="26">
        <v>17.829999999999998</v>
      </c>
      <c r="BF5" s="26">
        <v>0.1</v>
      </c>
      <c r="BG5" s="28" t="s">
        <v>53</v>
      </c>
      <c r="BH5" s="39">
        <f>IF(AT5&gt;0,AT5,"")</f>
        <v>11.3</v>
      </c>
      <c r="BI5" s="39">
        <f>IF(AU5&gt;0,AU5,"")</f>
        <v>14.36</v>
      </c>
      <c r="BJ5" s="11">
        <f>IF(SUM(AR5:AU5)-AV5&gt;0,SUM(AR5:AU5)-AV5,"")</f>
        <v>42.484999999999999</v>
      </c>
      <c r="BK5" s="11">
        <f>IF(AY5&gt;0,AY5,"")</f>
        <v>10.600000000000001</v>
      </c>
      <c r="BL5" s="11">
        <f>IF(AZ5&gt;0,AZ5,"")</f>
        <v>15.74</v>
      </c>
      <c r="BM5" s="11">
        <f>IF(SUM(AW5:AZ5)-BA5&gt;0,SUM(AW5:AZ5)-BA5,"")</f>
        <v>42.39</v>
      </c>
      <c r="BN5" s="11">
        <f>IF(BJ5="","",MAX(BJ5,BM5))</f>
        <v>42.484999999999999</v>
      </c>
      <c r="BO5" s="11">
        <f>IF(BD5&gt;0,BD5,"")</f>
        <v>11.3</v>
      </c>
      <c r="BP5" s="11">
        <f>IF(BE5&gt;0,BE5,"")</f>
        <v>17.829999999999998</v>
      </c>
      <c r="BQ5" s="11">
        <f>IF(SUM(BB5:BE5)-BF5&gt;0,SUM(BB5:BE5)-BF5,"")</f>
        <v>46.005000000000003</v>
      </c>
      <c r="BR5" s="11">
        <f>IF(SUM(BN5,BQ5)&gt;0,SUM(BN5,BQ5),"")</f>
        <v>88.490000000000009</v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>IF(BU5&gt;0,BU5,"")</f>
        <v/>
      </c>
      <c r="CJ5" s="38" t="str">
        <f>IF(BV5&gt;0,BV5,"")</f>
        <v/>
      </c>
      <c r="CK5" s="40" t="str">
        <f>IF(SUM(BS5:BV5)-BW5&gt;0,SUM(BS5:BV5)-BW5,"")</f>
        <v/>
      </c>
      <c r="CL5" s="40" t="str">
        <f>IF(BZ5&gt;0,BZ5,"")</f>
        <v/>
      </c>
      <c r="CM5" s="40" t="str">
        <f>IF(CA5&gt;0,CA5,"")</f>
        <v/>
      </c>
      <c r="CN5" s="40" t="str">
        <f>IF(SUM(BX5:CA5)-CB5&gt;0,SUM(BX5:CA5)-CB5,"")</f>
        <v/>
      </c>
      <c r="CO5" s="40" t="str">
        <f>IF(CK5="","",MAX(CK5,CN5))</f>
        <v/>
      </c>
      <c r="CP5" s="40" t="str">
        <f>IF(CE5&gt;0,CE5,"")</f>
        <v/>
      </c>
      <c r="CQ5" s="40" t="str">
        <f>IF(CF5&gt;0,CF5,"")</f>
        <v/>
      </c>
      <c r="CR5" s="40" t="str">
        <f>IF(SUM(CC5:CF5)-CG5&gt;0,SUM(CC5:CF5)-CG5,"")</f>
        <v/>
      </c>
      <c r="CS5" s="40" t="str">
        <f>IF(SUM(CO5,CR5)&gt;0,SUM(CO5,CR5),"")</f>
        <v/>
      </c>
      <c r="CT5" s="51" t="str">
        <f>IF(MAX(DV5,FD5,GL5,HT5,JB5,KJ5,LR5,MZ5,OH5,PP5,QX5,SF5,TN5,UV5,WD5)-IF(L5="",0,L5)&gt;0.001,MAX(DV5,FD5,GL5,HT5,JB5,KJ5,LR5,MZ5,OH5,PP5,QX5,SF5,TN5,UV5,WD5)-IF(L5="",0,L5),"")</f>
        <v/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>
        <v>7.25</v>
      </c>
      <c r="FM5" s="17">
        <v>9.3000000000000007</v>
      </c>
      <c r="FN5" s="17">
        <v>11.3</v>
      </c>
      <c r="FO5" s="17">
        <v>18.52</v>
      </c>
      <c r="FP5" s="17">
        <v>0.4</v>
      </c>
      <c r="FQ5" s="17">
        <v>1.35</v>
      </c>
      <c r="FR5" s="17">
        <v>1.75</v>
      </c>
      <c r="FS5" s="17">
        <v>2.9</v>
      </c>
      <c r="FT5" s="17">
        <v>3.1</v>
      </c>
      <c r="FU5" s="17">
        <v>0</v>
      </c>
      <c r="FV5" s="17"/>
      <c r="FW5" s="17"/>
      <c r="FX5" s="17"/>
      <c r="FY5" s="17"/>
      <c r="FZ5" s="17"/>
      <c r="GA5" s="17">
        <v>7.1</v>
      </c>
      <c r="GB5" s="17">
        <v>9.0500000000000007</v>
      </c>
      <c r="GC5" s="17">
        <v>11.3</v>
      </c>
      <c r="GD5" s="17">
        <v>15.7</v>
      </c>
      <c r="GE5" s="17">
        <v>0</v>
      </c>
      <c r="GF5" s="40">
        <f>IF(FN5&gt;0,FN5,"")</f>
        <v>11.3</v>
      </c>
      <c r="GG5" s="40">
        <f>IF(FO5&gt;0,FO5,"")</f>
        <v>18.52</v>
      </c>
      <c r="GH5" s="40">
        <f>IF(SUM(FL5:FO5)-FP5&gt;0,SUM(FL5:FO5)-FP5,"")</f>
        <v>45.970000000000006</v>
      </c>
      <c r="GI5" s="40">
        <f>IF(FS5&gt;0,FS5,"")</f>
        <v>2.9</v>
      </c>
      <c r="GJ5" s="40">
        <f>IF(FT5&gt;0,FT5,"")</f>
        <v>3.1</v>
      </c>
      <c r="GK5" s="40">
        <f>IF(SUM(FQ5:FT5)-FU5&gt;0,SUM(FQ5:FT5)-FU5,"")</f>
        <v>9.1</v>
      </c>
      <c r="GL5" s="40">
        <f>IF(MAX(GH5,GK5)&gt;0,MAX(GH5,GK5),"")</f>
        <v>45.970000000000006</v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>
        <f>IF(GC5&gt;0,GC5,"")</f>
        <v>11.3</v>
      </c>
      <c r="GQ5" s="40">
        <f>IF(GD5&gt;0,GD5,"")</f>
        <v>15.7</v>
      </c>
      <c r="GR5" s="40">
        <f>IF(SUM(GA5:GD5)-GE5&gt;0,SUM(GA5:GD5)-GE5,"")</f>
        <v>43.15</v>
      </c>
      <c r="GS5" s="40">
        <f>IF(SUM(GL5,GO5,GR5)&gt;0,SUM(GL5,GO5,GR5),"")</f>
        <v>89.12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IF(SUM(WD5,WG5,WJ5)&gt;0,SUM(WD5,WG5,WJ5),"")</f>
        <v/>
      </c>
      <c r="WL5" s="26">
        <f>IF($CH5="P",BS5,(BS5+AR5)/2)</f>
        <v>3.8125</v>
      </c>
      <c r="WM5" s="26">
        <f>IF($CH5="P",BT5,(BT5+AS5)/2)</f>
        <v>4.5999999999999996</v>
      </c>
      <c r="WN5" s="26">
        <f>IF($CH5="P",BU5,(BU5+AT5)/2)</f>
        <v>5.65</v>
      </c>
      <c r="WO5" s="26">
        <f>IF($CH5="P",BV5,(BV5+AU5)/2)</f>
        <v>7.18</v>
      </c>
      <c r="WP5" s="26">
        <f>IF($CH5="P",BW5,(BW5+AV5)/2)</f>
        <v>0</v>
      </c>
      <c r="WQ5" s="26">
        <f>IF($CH5="P",BX5,(BX5+AW5)/2)</f>
        <v>3.5750000000000002</v>
      </c>
      <c r="WR5" s="26">
        <f>IF($CH5="P",BY5,(BY5+AX5)/2)</f>
        <v>4.45</v>
      </c>
      <c r="WS5" s="26">
        <f>IF($CH5="P",BZ5,(BZ5+AY5)/2)</f>
        <v>5.3000000000000007</v>
      </c>
      <c r="WT5" s="26">
        <f>IF($CH5="P",CA5,(CA5+AZ5)/2)</f>
        <v>7.87</v>
      </c>
      <c r="WU5" s="26">
        <f>IF($CH5="P",CB5,(CB5+BA5)/2)</f>
        <v>0</v>
      </c>
      <c r="WV5" s="26">
        <f>IF($CH5="P",CC5,(CC5+BB5)/2)</f>
        <v>3.9375</v>
      </c>
      <c r="WW5" s="26">
        <f>IF($CH5="P",CD5,(CD5+BC5)/2)</f>
        <v>4.55</v>
      </c>
      <c r="WX5" s="26">
        <f>IF($CH5="P",CE5,(CE5+BD5)/2)</f>
        <v>5.65</v>
      </c>
      <c r="WY5" s="26">
        <f>IF($CH5="P",CF5,(CF5+BE5)/2)</f>
        <v>8.9149999999999991</v>
      </c>
      <c r="WZ5" s="26">
        <f>IF($CH5="P",CG5,(CG5+BF5)/2)</f>
        <v>0.05</v>
      </c>
      <c r="XA5" s="28" t="s">
        <v>53</v>
      </c>
      <c r="XB5" s="11">
        <f>IF(WN5&gt;0,WN5,"")</f>
        <v>5.65</v>
      </c>
      <c r="XC5" s="11">
        <f>IF(WO5&gt;0,WO5,"")</f>
        <v>7.18</v>
      </c>
      <c r="XD5" s="11">
        <f>IF(SUM(WL5:WO5)-WP5&gt;0,SUM(WL5:WO5)-WP5,"")</f>
        <v>21.2425</v>
      </c>
      <c r="XE5" s="11">
        <f>IF(WS5&gt;0,WS5,"")</f>
        <v>5.3000000000000007</v>
      </c>
      <c r="XF5" s="11">
        <f>IF(WT5&gt;0,WT5,"")</f>
        <v>7.87</v>
      </c>
      <c r="XG5" s="11">
        <f>IF(SUM(WQ5:WT5)-WU5&gt;0,SUM(WQ5:WT5)-WU5,"")</f>
        <v>21.195</v>
      </c>
      <c r="XH5" s="11">
        <f>IF(MAX(XD5,XG5)&gt;0,MAX(XD5,XG5),"")</f>
        <v>21.2425</v>
      </c>
      <c r="XI5" s="11">
        <f>IF(WX5&gt;0,WX5,"")</f>
        <v>5.65</v>
      </c>
      <c r="XJ5" s="11">
        <f>IF(WY5&gt;0,WY5,"")</f>
        <v>8.9149999999999991</v>
      </c>
      <c r="XK5" s="11">
        <f>IF(SUM(WV5:WY5)-WZ5&gt;0,SUM(WV5:WY5)-WZ5,"")</f>
        <v>23.002500000000001</v>
      </c>
      <c r="XL5" s="11">
        <f>IF(SUM(XH5,XK5)&gt;0,SUM(XH5,XK5),"")</f>
        <v>44.245000000000005</v>
      </c>
    </row>
    <row r="6" spans="1:636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135</v>
      </c>
      <c r="C6" s="4" t="s">
        <v>6</v>
      </c>
      <c r="D6" s="4" t="s">
        <v>134</v>
      </c>
      <c r="E6" s="9">
        <f>SUM(J6,L6,N6)</f>
        <v>86.63</v>
      </c>
      <c r="F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,AND(TH6&gt;=TU$18,TH6&lt;&gt;"",TJ6&gt;=TU$22,TJ6&lt;&gt;""),AND(TK6&gt;=TU$18,TK6&lt;&gt;"",TM6&gt;=TU$22,TM6&lt;&gt;""),AND(TO6&gt;=TU$18,TO6&lt;&gt;"",TQ6&gt;=TU$22,TQ6&lt;&gt;""),AND(TR6&gt;=TU$18,TR6&lt;&gt;"",TT6&gt;=TU$22,TT6&lt;&gt;""),AND(UP6&gt;=VC$18,UP6&lt;&gt;"",UR6&gt;=VC$22,UR6&lt;&gt;""),AND(US6&gt;=VC$18,US6&lt;&gt;"",UU6&gt;=VC$22,UU6&lt;&gt;""),AND(UW6&gt;=VC$18,UW6&lt;&gt;"",UY6&gt;=VC$22,UY6&lt;&gt;""),AND(UZ6&gt;=VC$18,UZ6&lt;&gt;"",VB6&gt;=VC$22,VB6&lt;&gt;""),AND(VX6&gt;=WK$18,VX6&lt;&gt;"",VZ6&gt;=WK$22,VZ6&lt;&gt;""),AND(WA6&gt;=WK$18,WA6&lt;&gt;"",WC6&gt;=WK$22,WC6&lt;&gt;""),AND(WE6&gt;=WK$18,WE6&lt;&gt;"",WG6&gt;=WK$22,WG6&lt;&gt;""),AND(WH6&gt;=WK$18,WH6&lt;&gt;"",WJ6&gt;=WK$22,WJ6&lt;&gt;"")),"P","")</f>
        <v>P</v>
      </c>
      <c r="G6" s="3" t="str">
        <f>IF(OR(AND(AI6&gt;=AQ$22,AI6&lt;&gt;"",AF6=""),AND(AL6&gt;=AQ$22,AL6&lt;&gt;"",AF6=""),AND(AP6&gt;=AQ$22,AP6&lt;&gt;"",AF6=""),AND(BJ6&gt;=BR$22,BJ6&lt;&gt;"",BG6=""),AND(BM6&gt;=BR$22,BM6&lt;&gt;"",BG6=""),AND(BQ6&gt;=BR$22,BQ6&lt;&gt;"",BG6=""),AND(CK6&gt;=CS$22,CK6&lt;&gt;"",CH6=""),AND(CN6&gt;=CS$22,CN6&lt;&gt;"",CH6=""),AND(CR6&gt;=CS$22,CR6&lt;&gt;"",CH6=""),AND(DR6&gt;=EC$22,DR6&lt;&gt;""),AND(DU6&gt;=EC$22,DU6&lt;&gt;""),AND(DY6&gt;=EC$22,DY6&lt;&gt;""),AND(EB6&gt;=EC$22,EB6&lt;&gt;""),AND(EZ6&gt;=FK$22,EZ6&lt;&gt;""),AND(FC6&gt;=FK$22,FC6&lt;&gt;""),AND(FG6&gt;=FK$22,FG6&lt;&gt;""),AND(FJ6&gt;=FK$22,FJ6&lt;&gt;""),AND(GH6&gt;=GS$22,GH6&lt;&gt;""),AND(GK6&gt;=GS$22,GK6&lt;&gt;""),AND(GO6&gt;=GS$22,GO6&lt;&gt;""),AND(GR6&gt;=GS$22,GR6&lt;&gt;""),AND(HP6&gt;=IA$22,HP6&lt;&gt;""),AND(HS6&gt;=IA$22,HS6&lt;&gt;""),AND(HW6&gt;=IA$22,HW6&lt;&gt;""),AND(HZ6&gt;=IA$22,HZ6&lt;&gt;""),AND(IX6&gt;=JI$22,IX6&lt;&gt;""),AND(JA6&gt;=JI$22,JA6&lt;&gt;""),AND(JE6&gt;=JI$22,JE6&lt;&gt;""),AND(JH6&gt;=JI$22,JH6&lt;&gt;""),AND(KF6&gt;=KQ$22,KF6&lt;&gt;""),AND(KI6&gt;=KQ$22,KI6&lt;&gt;""),AND(KM6&gt;=KQ$22,KM6&lt;&gt;""),AND(KP6&gt;=KQ$22,KP6&lt;&gt;""),AND(LN6&gt;=LY$22,LN6&lt;&gt;""),AND(LQ6&gt;=LY$22,LQ6&lt;&gt;""),AND(LU6&gt;=LY$22,LU6&lt;&gt;""),AND(LX6&gt;=LY$22,LX6&lt;&gt;""),AND(MV6&gt;=NG$22,MV6&lt;&gt;""),AND(MY6&gt;=NG$22,MY6&lt;&gt;""),AND(NC6&gt;=NG$22,NC6&lt;&gt;""),AND(NF6&gt;=NG$22,NF6&lt;&gt;""),AND(OD6&gt;=OO$22,OD6&lt;&gt;""),AND(OG6&gt;=OO$22,OG6&lt;&gt;""),AND(OK6&gt;=OO$22,OK6&lt;&gt;""),AND(ON6&gt;=OO$22,ON6&lt;&gt;""),AND(PL6&gt;=PW$22,PL6&lt;&gt;""),AND(PO6&gt;=PW$22,PO6&lt;&gt;""),AND(PS6&gt;=PW$22,PS6&lt;&gt;""),AND(PV6&gt;=PW$22,PV6&lt;&gt;""),AND(QT6&gt;=RE$22,QT6&lt;&gt;""),AND(QW6&gt;=RE$22,QW6&lt;&gt;""),AND(RA6&gt;=RE$22,RA6&lt;&gt;""),AND(RD6&gt;=RE$22,RD6&lt;&gt;""),AND(SB6&gt;=SM$22,SB6&lt;&gt;""),AND(SE6&gt;=SM$22,SE6&lt;&gt;""),AND(SI6&gt;=SM$22,SI6&lt;&gt;""),AND(SL6&gt;=SM$22,SL6&lt;&gt;""),AND(TJ6&gt;=TU$22,TJ6&lt;&gt;""),AND(TM6&gt;=TU$22,TM6&lt;&gt;""),AND(TQ6&gt;=TU$22,TQ6&lt;&gt;""),AND(TT6&gt;=TU$22,TT6&lt;&gt;""),AND(UR6&gt;=VC$22,UR6&lt;&gt;""),AND(UU6&gt;=VC$22,UU6&lt;&gt;""),AND(UY6&gt;=VC$22,UY6&lt;&gt;""),AND(VB6&gt;=VC$22,VB6&lt;&gt;""),AND(VZ6&gt;=WK$22,VZ6&lt;&gt;""),AND(WC6&gt;=WK$22,WC6&lt;&gt;""),AND(WG6&gt;=WK$22,WG6&lt;&gt;""),AND(WJ6&gt;=WK$22,WJ6&lt;&gt;"")),"P","")</f>
        <v>P</v>
      </c>
      <c r="H6" s="36" t="str">
        <f>IF(AND(G6="P",F6=""),"No DD",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,AND(TH6&gt;=TU$21,TH6&lt;&gt;"",TJ6&gt;=TU$25,TJ6&lt;&gt;""),AND(TK6&gt;=TU$21,TK6&lt;&gt;"",TM6&gt;=TU$25,TM6&lt;&gt;""),AND(TO6&gt;=TU$21,TO6&lt;&gt;"",TQ6&gt;=TU$25,TQ6&lt;&gt;""),AND(TR6&gt;=TU$21,TR6&lt;&gt;"",TT6&gt;=TU$25,TT6&lt;&gt;""),AND(UP6&gt;=VC$21,UP6&lt;&gt;"",UR6&gt;=VC$25,UR6&lt;&gt;""),AND(US6&gt;=VC$21,US6&lt;&gt;"",UU6&gt;=VC$25,UU6&lt;&gt;""),AND(UW6&gt;=VC$21,UW6&lt;&gt;"",UY6&gt;=VC$25,UY6&lt;&gt;""),AND(UZ6&gt;=VC$21,UZ6&lt;&gt;"",VB6&gt;=VC$25,VB6&lt;&gt;""),AND(VX6&gt;=WK$21,VX6&lt;&gt;"",VZ6&gt;=WK$25,VZ6&lt;&gt;""),AND(WA6&gt;=WK$21,WA6&lt;&gt;"",WC6&gt;=WK$25,WC6&lt;&gt;""),AND(WE6&gt;=WK$21,WE6&lt;&gt;"",WG6&gt;=WK$25,WG6&lt;&gt;""),AND(WH6&gt;=WK$21,WH6&lt;&gt;"",WJ6&gt;=WK$25,WJ6&lt;&gt;"")),"Merit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,AND(TH6&gt;=TU$20,TH6&lt;&gt;"",TJ6&gt;=TU$24,TJ6&lt;&gt;""),AND(TK6&gt;=TU$20,TK6&lt;&gt;"",TM6&gt;=TU$24,TM6&lt;&gt;""),AND(TO6&gt;=TU$20,TO6&lt;&gt;"",TQ6&gt;=TU$24,TQ6&lt;&gt;""),AND(TR6&gt;=TU$20,TR6&lt;&gt;"",TT6&gt;=TU$24,TT6&lt;&gt;""),AND(UP6&gt;=VC$20,UP6&lt;&gt;"",UR6&gt;=VC$24,UR6&lt;&gt;""),AND(US6&gt;=VC$20,US6&lt;&gt;"",UU6&gt;=VC$24,UU6&lt;&gt;""),AND(UW6&gt;=VC$20,UW6&lt;&gt;"",UY6&gt;=VC$24,UY6&lt;&gt;""),AND(UZ6&gt;=VC$20,UZ6&lt;&gt;"",VB6&gt;=VC$24,VB6&lt;&gt;""),AND(VX6&gt;=WK$20,VX6&lt;&gt;"",VZ6&gt;=WK$24,VZ6&lt;&gt;""),AND(WA6&gt;=WK$20,WA6&lt;&gt;"",WC6&gt;=WK$24,WC6&lt;&gt;""),AND(WE6&gt;=WK$20,WE6&lt;&gt;"",WG6&gt;=WK$24,WG6&lt;&gt;""),AND(WH6&gt;=WK$20,WH6&lt;&gt;"",WJ6&gt;=WK$24,WJ6&lt;&gt;"")),"Excellence",IF(I6="P","Worlds Team",IF(F6="P","National Team","")))))</f>
        <v>National Team</v>
      </c>
      <c r="I6" s="3" t="str">
        <f>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,AND(TH6&gt;=TU$19,TH6&lt;&gt;"",TJ6&gt;=TU$23,TJ6&lt;&gt;""),AND(TK6&gt;=TU$19,TK6&lt;&gt;"",TM6&gt;=TU$23,TM6&lt;&gt;""),AND(TO6&gt;=TU$19,TO6&lt;&gt;"",TQ6&gt;=TU$23,TQ6&lt;&gt;""),AND(TR6&gt;=TU$19,TR6&lt;&gt;"",TT6&gt;=TU$23,TT6&lt;&gt;""),AND(UP6&gt;=VC$19,UP6&lt;&gt;"",UR6&gt;=VC$23,UR6&lt;&gt;""),AND(US6&gt;=VC$19,US6&lt;&gt;"",UU6&gt;=VC$23,UU6&lt;&gt;""),AND(UW6&gt;=VC$19,UW6&lt;&gt;"",UY6&gt;=VC$23,UY6&lt;&gt;""),AND(UZ6&gt;=VC$19,UZ6&lt;&gt;"",VB6&gt;=VC$23,VB6&lt;&gt;""),AND(VX6&gt;=WK$19,VX6&lt;&gt;"",VZ6&gt;=WK$23,VZ6&lt;&gt;""),AND(WA6&gt;=WK$19,WA6&lt;&gt;"",WC6&gt;=WK$23,WC6&lt;&gt;""),AND(WE6&gt;=WK$19,WE6&lt;&gt;"",WG6&gt;=WK$23,WG6&lt;&gt;""),AND(WH6&gt;=WK$19,WH6&lt;&gt;"",WJ6&gt;=WK$23,WJ6&lt;&gt;"")),"P","")</f>
        <v/>
      </c>
      <c r="J6" s="8">
        <f>IF(COUNT(AI6,AL6,AP6,BJ6,BM6,BQ6,CK6,CN6,CR6)&gt;0,LARGE((AI6,AL6,AP6,BJ6,BM6,BQ6,CK6,CN6,CR6),1),0)</f>
        <v>46.91</v>
      </c>
      <c r="K6" s="8" t="str">
        <f>IF(J6="","",IF(OR(J6=CK6,J6=CN6,J6=CR6),$BS$1,IF(OR(J6=BJ6,J6=BM6,J6=BQ6),$AR$1,IF(OR(J6=AI6,J6=AL6,J6=AP6),$Q$1,""))))</f>
        <v>2024 Nationals</v>
      </c>
      <c r="L6" s="8">
        <f>IF(COUNT(AI6,AL6,AP6,BJ6,BM6,BQ6,CK6,CN6,CR6)&gt;1,LARGE((AI6,AL6,AP6,BJ6,BM6,BQ6,CK6,CN6,CR6),2),0)</f>
        <v>39.72</v>
      </c>
      <c r="M6" s="8" t="str">
        <f>IF(L6="","",IF(OR(L6=CK6,L6=CN6,L6=CR6),$BS$1,IF(OR(L6=BJ6,L6=BM6,L6=BQ6),$AR$1,IF(OR(L6=AI6,L6=AL6,L6=AP6),$Q$1,""))))</f>
        <v>2024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>
        <v>3.25</v>
      </c>
      <c r="R6" s="22">
        <v>3.45</v>
      </c>
      <c r="S6" s="22">
        <v>4.7</v>
      </c>
      <c r="T6" s="22">
        <v>6.32</v>
      </c>
      <c r="U6" s="22">
        <v>0</v>
      </c>
      <c r="V6" s="22">
        <v>0</v>
      </c>
      <c r="W6" s="22">
        <v>0</v>
      </c>
      <c r="X6" s="22">
        <v>0</v>
      </c>
      <c r="Y6" s="22">
        <v>0</v>
      </c>
      <c r="Z6" s="22">
        <v>0</v>
      </c>
      <c r="AA6" s="22"/>
      <c r="AB6" s="22"/>
      <c r="AC6" s="22"/>
      <c r="AD6" s="22"/>
      <c r="AE6" s="22"/>
      <c r="AF6" s="27"/>
      <c r="AG6" s="38">
        <f>IF(S6&gt;0,S6,"")</f>
        <v>4.7</v>
      </c>
      <c r="AH6" s="38">
        <f>IF(T6&gt;0,T6,"")</f>
        <v>6.32</v>
      </c>
      <c r="AI6" s="40">
        <f>IF(SUM(Q6:T6)-U6&gt;0,SUM(Q6:T6)-U6,"")</f>
        <v>17.72</v>
      </c>
      <c r="AJ6" s="40" t="str">
        <f>IF(X6&gt;0,X6,"")</f>
        <v/>
      </c>
      <c r="AK6" s="40" t="str">
        <f>IF(Y6&gt;0,Y6,"")</f>
        <v/>
      </c>
      <c r="AL6" s="40" t="str">
        <f>IF(SUM(V6:Y6)-Z6&gt;0,SUM(V6:Y6)-Z6,"")</f>
        <v/>
      </c>
      <c r="AM6" s="40">
        <f>IF(AI6="","",MAX(AI6,AL6))</f>
        <v>17.72</v>
      </c>
      <c r="AN6" s="40" t="str">
        <f>IF(AC6&gt;0,AC6,"")</f>
        <v/>
      </c>
      <c r="AO6" s="40" t="str">
        <f>IF(AD6&gt;0,AD6,"")</f>
        <v/>
      </c>
      <c r="AP6" s="40" t="str">
        <f>IF(SUM(AA6:AD6)-AE6&gt;0,SUM(AA6:AD6)-AE6,"")</f>
        <v/>
      </c>
      <c r="AQ6" s="40">
        <f>IF(SUM(AM6,AP6)&gt;0,SUM(AM6,AP6),"")</f>
        <v>17.72</v>
      </c>
      <c r="AR6" s="26">
        <v>2.5</v>
      </c>
      <c r="AS6" s="26">
        <v>2.8</v>
      </c>
      <c r="AT6" s="26">
        <v>3.5</v>
      </c>
      <c r="AU6" s="26">
        <v>5.7</v>
      </c>
      <c r="AV6" s="26">
        <v>0</v>
      </c>
      <c r="AW6" s="26">
        <v>7.95</v>
      </c>
      <c r="AX6" s="26">
        <v>9.1999999999999993</v>
      </c>
      <c r="AY6" s="26">
        <v>11.1</v>
      </c>
      <c r="AZ6" s="26">
        <v>18.66</v>
      </c>
      <c r="BA6" s="26">
        <v>0</v>
      </c>
      <c r="BB6" s="26">
        <v>6.55</v>
      </c>
      <c r="BC6" s="26">
        <v>9.15</v>
      </c>
      <c r="BD6" s="26">
        <v>11.1</v>
      </c>
      <c r="BE6" s="26">
        <v>12.92</v>
      </c>
      <c r="BF6" s="26">
        <v>0</v>
      </c>
      <c r="BG6" s="28"/>
      <c r="BH6" s="39">
        <f>IF(AT6&gt;0,AT6,"")</f>
        <v>3.5</v>
      </c>
      <c r="BI6" s="39">
        <f>IF(AU6&gt;0,AU6,"")</f>
        <v>5.7</v>
      </c>
      <c r="BJ6" s="11">
        <f>IF(SUM(AR6:AU6)-AV6&gt;0,SUM(AR6:AU6)-AV6,"")</f>
        <v>14.5</v>
      </c>
      <c r="BK6" s="11">
        <f>IF(AY6&gt;0,AY6,"")</f>
        <v>11.1</v>
      </c>
      <c r="BL6" s="11">
        <f>IF(AZ6&gt;0,AZ6,"")</f>
        <v>18.66</v>
      </c>
      <c r="BM6" s="11">
        <f>IF(SUM(AW6:AZ6)-BA6&gt;0,SUM(AW6:AZ6)-BA6,"")</f>
        <v>46.91</v>
      </c>
      <c r="BN6" s="11">
        <f>IF(BJ6="","",MAX(BJ6,BM6))</f>
        <v>46.91</v>
      </c>
      <c r="BO6" s="11">
        <f>IF(BD6&gt;0,BD6,"")</f>
        <v>11.1</v>
      </c>
      <c r="BP6" s="11">
        <f>IF(BE6&gt;0,BE6,"")</f>
        <v>12.92</v>
      </c>
      <c r="BQ6" s="11">
        <f>IF(SUM(BB6:BE6)-BF6&gt;0,SUM(BB6:BE6)-BF6,"")</f>
        <v>39.72</v>
      </c>
      <c r="BR6" s="11">
        <f>IF(SUM(BN6,BQ6)&gt;0,SUM(BN6,BQ6),"")</f>
        <v>86.63</v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>IF(BU6&gt;0,BU6,"")</f>
        <v/>
      </c>
      <c r="CJ6" s="38" t="str">
        <f>IF(BV6&gt;0,BV6,"")</f>
        <v/>
      </c>
      <c r="CK6" s="40" t="str">
        <f>IF(SUM(BS6:BV6)-BW6&gt;0,SUM(BS6:BV6)-BW6,"")</f>
        <v/>
      </c>
      <c r="CL6" s="40" t="str">
        <f>IF(BZ6&gt;0,BZ6,"")</f>
        <v/>
      </c>
      <c r="CM6" s="40" t="str">
        <f>IF(CA6&gt;0,CA6,"")</f>
        <v/>
      </c>
      <c r="CN6" s="40" t="str">
        <f>IF(SUM(BX6:CA6)-CB6&gt;0,SUM(BX6:CA6)-CB6,"")</f>
        <v/>
      </c>
      <c r="CO6" s="40" t="str">
        <f>IF(CK6="","",MAX(CK6,CN6))</f>
        <v/>
      </c>
      <c r="CP6" s="40" t="str">
        <f>IF(CE6&gt;0,CE6,"")</f>
        <v/>
      </c>
      <c r="CQ6" s="40" t="str">
        <f>IF(CF6&gt;0,CF6,"")</f>
        <v/>
      </c>
      <c r="CR6" s="40" t="str">
        <f>IF(SUM(CC6:CF6)-CG6&gt;0,SUM(CC6:CF6)-CG6,"")</f>
        <v/>
      </c>
      <c r="CS6" s="40" t="str">
        <f>IF(SUM(CO6,CR6)&gt;0,SUM(CO6,CR6),"")</f>
        <v/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IF(SUM(WD6,WG6,WJ6)&gt;0,SUM(WD6,WG6,WJ6),"")</f>
        <v/>
      </c>
      <c r="WL6" s="26">
        <f>IF($CH6="P",BS6,(BS6+AR6)/2)</f>
        <v>1.25</v>
      </c>
      <c r="WM6" s="26">
        <f>IF($CH6="P",BT6,(BT6+AS6)/2)</f>
        <v>1.4</v>
      </c>
      <c r="WN6" s="26">
        <f>IF($CH6="P",BU6,(BU6+AT6)/2)</f>
        <v>1.75</v>
      </c>
      <c r="WO6" s="26">
        <f>IF($CH6="P",BV6,(BV6+AU6)/2)</f>
        <v>2.85</v>
      </c>
      <c r="WP6" s="26">
        <f>IF($CH6="P",BW6,(BW6+AV6)/2)</f>
        <v>0</v>
      </c>
      <c r="WQ6" s="26">
        <f>IF($CH6="P",BX6,(BX6+AW6)/2)</f>
        <v>3.9750000000000001</v>
      </c>
      <c r="WR6" s="26">
        <f>IF($CH6="P",BY6,(BY6+AX6)/2)</f>
        <v>4.5999999999999996</v>
      </c>
      <c r="WS6" s="26">
        <f>IF($CH6="P",BZ6,(BZ6+AY6)/2)</f>
        <v>5.55</v>
      </c>
      <c r="WT6" s="26">
        <f>IF($CH6="P",CA6,(CA6+AZ6)/2)</f>
        <v>9.33</v>
      </c>
      <c r="WU6" s="26">
        <f>IF($CH6="P",CB6,(CB6+BA6)/2)</f>
        <v>0</v>
      </c>
      <c r="WV6" s="26">
        <f>IF($CH6="P",CC6,(CC6+BB6)/2)</f>
        <v>3.2749999999999999</v>
      </c>
      <c r="WW6" s="26">
        <f>IF($CH6="P",CD6,(CD6+BC6)/2)</f>
        <v>4.5750000000000002</v>
      </c>
      <c r="WX6" s="26">
        <f>IF($CH6="P",CE6,(CE6+BD6)/2)</f>
        <v>5.55</v>
      </c>
      <c r="WY6" s="26">
        <f>IF($CH6="P",CF6,(CF6+BE6)/2)</f>
        <v>6.46</v>
      </c>
      <c r="WZ6" s="26">
        <f>IF($CH6="P",CG6,(CG6+BF6)/2)</f>
        <v>0</v>
      </c>
      <c r="XA6" s="28" t="s">
        <v>53</v>
      </c>
      <c r="XB6" s="11">
        <f>IF(WN6&gt;0,WN6,"")</f>
        <v>1.75</v>
      </c>
      <c r="XC6" s="11">
        <f>IF(WO6&gt;0,WO6,"")</f>
        <v>2.85</v>
      </c>
      <c r="XD6" s="11">
        <f>IF(SUM(WL6:WO6)-WP6&gt;0,SUM(WL6:WO6)-WP6,"")</f>
        <v>7.25</v>
      </c>
      <c r="XE6" s="11">
        <f>IF(WS6&gt;0,WS6,"")</f>
        <v>5.55</v>
      </c>
      <c r="XF6" s="11">
        <f>IF(WT6&gt;0,WT6,"")</f>
        <v>9.33</v>
      </c>
      <c r="XG6" s="11">
        <f>IF(SUM(WQ6:WT6)-WU6&gt;0,SUM(WQ6:WT6)-WU6,"")</f>
        <v>23.454999999999998</v>
      </c>
      <c r="XH6" s="11">
        <f>IF(MAX(XD6,XG6)&gt;0,MAX(XD6,XG6),"")</f>
        <v>23.454999999999998</v>
      </c>
      <c r="XI6" s="11">
        <f>IF(WX6&gt;0,WX6,"")</f>
        <v>5.55</v>
      </c>
      <c r="XJ6" s="11">
        <f>IF(WY6&gt;0,WY6,"")</f>
        <v>6.46</v>
      </c>
      <c r="XK6" s="11">
        <f>IF(SUM(WV6:WY6)-WZ6&gt;0,SUM(WV6:WY6)-WZ6,"")</f>
        <v>19.86</v>
      </c>
      <c r="XL6" s="11">
        <f>IF(SUM(XH6,XK6)&gt;0,SUM(XH6,XK6),"")</f>
        <v>43.314999999999998</v>
      </c>
    </row>
    <row r="7" spans="1:636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170</v>
      </c>
      <c r="C7" s="4" t="s">
        <v>125</v>
      </c>
      <c r="D7" s="4" t="s">
        <v>169</v>
      </c>
      <c r="E7" s="9">
        <f>SUM(J7,L7,N7)</f>
        <v>47.56</v>
      </c>
      <c r="F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,AND(TH7&gt;=TU$18,TH7&lt;&gt;"",TJ7&gt;=TU$22,TJ7&lt;&gt;""),AND(TK7&gt;=TU$18,TK7&lt;&gt;"",TM7&gt;=TU$22,TM7&lt;&gt;""),AND(TO7&gt;=TU$18,TO7&lt;&gt;"",TQ7&gt;=TU$22,TQ7&lt;&gt;""),AND(TR7&gt;=TU$18,TR7&lt;&gt;"",TT7&gt;=TU$22,TT7&lt;&gt;""),AND(UP7&gt;=VC$18,UP7&lt;&gt;"",UR7&gt;=VC$22,UR7&lt;&gt;""),AND(US7&gt;=VC$18,US7&lt;&gt;"",UU7&gt;=VC$22,UU7&lt;&gt;""),AND(UW7&gt;=VC$18,UW7&lt;&gt;"",UY7&gt;=VC$22,UY7&lt;&gt;""),AND(UZ7&gt;=VC$18,UZ7&lt;&gt;"",VB7&gt;=VC$22,VB7&lt;&gt;""),AND(VX7&gt;=WK$18,VX7&lt;&gt;"",VZ7&gt;=WK$22,VZ7&lt;&gt;""),AND(WA7&gt;=WK$18,WA7&lt;&gt;"",WC7&gt;=WK$22,WC7&lt;&gt;""),AND(WE7&gt;=WK$18,WE7&lt;&gt;"",WG7&gt;=WK$22,WG7&lt;&gt;""),AND(WH7&gt;=WK$18,WH7&lt;&gt;"",WJ7&gt;=WK$22,WJ7&lt;&gt;"")),"P","")</f>
        <v>P</v>
      </c>
      <c r="G7" s="3" t="str">
        <f>IF(OR(AND(AI7&gt;=AQ$22,AI7&lt;&gt;"",AF7=""),AND(AL7&gt;=AQ$22,AL7&lt;&gt;"",AF7=""),AND(AP7&gt;=AQ$22,AP7&lt;&gt;"",AF7=""),AND(BJ7&gt;=BR$22,BJ7&lt;&gt;"",BG7=""),AND(BM7&gt;=BR$22,BM7&lt;&gt;"",BG7=""),AND(BQ7&gt;=BR$22,BQ7&lt;&gt;"",BG7=""),AND(CK7&gt;=CS$22,CK7&lt;&gt;"",CH7=""),AND(CN7&gt;=CS$22,CN7&lt;&gt;"",CH7=""),AND(CR7&gt;=CS$22,CR7&lt;&gt;"",CH7=""),AND(DR7&gt;=EC$22,DR7&lt;&gt;""),AND(DU7&gt;=EC$22,DU7&lt;&gt;""),AND(DY7&gt;=EC$22,DY7&lt;&gt;""),AND(EB7&gt;=EC$22,EB7&lt;&gt;""),AND(EZ7&gt;=FK$22,EZ7&lt;&gt;""),AND(FC7&gt;=FK$22,FC7&lt;&gt;""),AND(FG7&gt;=FK$22,FG7&lt;&gt;""),AND(FJ7&gt;=FK$22,FJ7&lt;&gt;""),AND(GH7&gt;=GS$22,GH7&lt;&gt;""),AND(GK7&gt;=GS$22,GK7&lt;&gt;""),AND(GO7&gt;=GS$22,GO7&lt;&gt;""),AND(GR7&gt;=GS$22,GR7&lt;&gt;""),AND(HP7&gt;=IA$22,HP7&lt;&gt;""),AND(HS7&gt;=IA$22,HS7&lt;&gt;""),AND(HW7&gt;=IA$22,HW7&lt;&gt;""),AND(HZ7&gt;=IA$22,HZ7&lt;&gt;""),AND(IX7&gt;=JI$22,IX7&lt;&gt;""),AND(JA7&gt;=JI$22,JA7&lt;&gt;""),AND(JE7&gt;=JI$22,JE7&lt;&gt;""),AND(JH7&gt;=JI$22,JH7&lt;&gt;""),AND(KF7&gt;=KQ$22,KF7&lt;&gt;""),AND(KI7&gt;=KQ$22,KI7&lt;&gt;""),AND(KM7&gt;=KQ$22,KM7&lt;&gt;""),AND(KP7&gt;=KQ$22,KP7&lt;&gt;""),AND(LN7&gt;=LY$22,LN7&lt;&gt;""),AND(LQ7&gt;=LY$22,LQ7&lt;&gt;""),AND(LU7&gt;=LY$22,LU7&lt;&gt;""),AND(LX7&gt;=LY$22,LX7&lt;&gt;""),AND(MV7&gt;=NG$22,MV7&lt;&gt;""),AND(MY7&gt;=NG$22,MY7&lt;&gt;""),AND(NC7&gt;=NG$22,NC7&lt;&gt;""),AND(NF7&gt;=NG$22,NF7&lt;&gt;""),AND(OD7&gt;=OO$22,OD7&lt;&gt;""),AND(OG7&gt;=OO$22,OG7&lt;&gt;""),AND(OK7&gt;=OO$22,OK7&lt;&gt;""),AND(ON7&gt;=OO$22,ON7&lt;&gt;""),AND(PL7&gt;=PW$22,PL7&lt;&gt;""),AND(PO7&gt;=PW$22,PO7&lt;&gt;""),AND(PS7&gt;=PW$22,PS7&lt;&gt;""),AND(PV7&gt;=PW$22,PV7&lt;&gt;""),AND(QT7&gt;=RE$22,QT7&lt;&gt;""),AND(QW7&gt;=RE$22,QW7&lt;&gt;""),AND(RA7&gt;=RE$22,RA7&lt;&gt;""),AND(RD7&gt;=RE$22,RD7&lt;&gt;""),AND(SB7&gt;=SM$22,SB7&lt;&gt;""),AND(SE7&gt;=SM$22,SE7&lt;&gt;""),AND(SI7&gt;=SM$22,SI7&lt;&gt;""),AND(SL7&gt;=SM$22,SL7&lt;&gt;""),AND(TJ7&gt;=TU$22,TJ7&lt;&gt;""),AND(TM7&gt;=TU$22,TM7&lt;&gt;""),AND(TQ7&gt;=TU$22,TQ7&lt;&gt;""),AND(TT7&gt;=TU$22,TT7&lt;&gt;""),AND(UR7&gt;=VC$22,UR7&lt;&gt;""),AND(UU7&gt;=VC$22,UU7&lt;&gt;""),AND(UY7&gt;=VC$22,UY7&lt;&gt;""),AND(VB7&gt;=VC$22,VB7&lt;&gt;""),AND(VZ7&gt;=WK$22,VZ7&lt;&gt;""),AND(WC7&gt;=WK$22,WC7&lt;&gt;""),AND(WG7&gt;=WK$22,WG7&lt;&gt;""),AND(WJ7&gt;=WK$22,WJ7&lt;&gt;"")),"P","")</f>
        <v>P</v>
      </c>
      <c r="H7" s="36" t="str">
        <f>IF(AND(G7="P",F7=""),"No DD",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,AND(TH7&gt;=TU$21,TH7&lt;&gt;"",TJ7&gt;=TU$25,TJ7&lt;&gt;""),AND(TK7&gt;=TU$21,TK7&lt;&gt;"",TM7&gt;=TU$25,TM7&lt;&gt;""),AND(TO7&gt;=TU$21,TO7&lt;&gt;"",TQ7&gt;=TU$25,TQ7&lt;&gt;""),AND(TR7&gt;=TU$21,TR7&lt;&gt;"",TT7&gt;=TU$25,TT7&lt;&gt;""),AND(UP7&gt;=VC$21,UP7&lt;&gt;"",UR7&gt;=VC$25,UR7&lt;&gt;""),AND(US7&gt;=VC$21,US7&lt;&gt;"",UU7&gt;=VC$25,UU7&lt;&gt;""),AND(UW7&gt;=VC$21,UW7&lt;&gt;"",UY7&gt;=VC$25,UY7&lt;&gt;""),AND(UZ7&gt;=VC$21,UZ7&lt;&gt;"",VB7&gt;=VC$25,VB7&lt;&gt;""),AND(VX7&gt;=WK$21,VX7&lt;&gt;"",VZ7&gt;=WK$25,VZ7&lt;&gt;""),AND(WA7&gt;=WK$21,WA7&lt;&gt;"",WC7&gt;=WK$25,WC7&lt;&gt;""),AND(WE7&gt;=WK$21,WE7&lt;&gt;"",WG7&gt;=WK$25,WG7&lt;&gt;""),AND(WH7&gt;=WK$21,WH7&lt;&gt;"",WJ7&gt;=WK$25,WJ7&lt;&gt;"")),"Merit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,AND(TH7&gt;=TU$20,TH7&lt;&gt;"",TJ7&gt;=TU$24,TJ7&lt;&gt;""),AND(TK7&gt;=TU$20,TK7&lt;&gt;"",TM7&gt;=TU$24,TM7&lt;&gt;""),AND(TO7&gt;=TU$20,TO7&lt;&gt;"",TQ7&gt;=TU$24,TQ7&lt;&gt;""),AND(TR7&gt;=TU$20,TR7&lt;&gt;"",TT7&gt;=TU$24,TT7&lt;&gt;""),AND(UP7&gt;=VC$20,UP7&lt;&gt;"",UR7&gt;=VC$24,UR7&lt;&gt;""),AND(US7&gt;=VC$20,US7&lt;&gt;"",UU7&gt;=VC$24,UU7&lt;&gt;""),AND(UW7&gt;=VC$20,UW7&lt;&gt;"",UY7&gt;=VC$24,UY7&lt;&gt;""),AND(UZ7&gt;=VC$20,UZ7&lt;&gt;"",VB7&gt;=VC$24,VB7&lt;&gt;""),AND(VX7&gt;=WK$20,VX7&lt;&gt;"",VZ7&gt;=WK$24,VZ7&lt;&gt;""),AND(WA7&gt;=WK$20,WA7&lt;&gt;"",WC7&gt;=WK$24,WC7&lt;&gt;""),AND(WE7&gt;=WK$20,WE7&lt;&gt;"",WG7&gt;=WK$24,WG7&lt;&gt;""),AND(WH7&gt;=WK$20,WH7&lt;&gt;"",WJ7&gt;=WK$24,WJ7&lt;&gt;"")),"Excellence",IF(I7="P","Worlds Team",IF(F7="P","National Team","")))))</f>
        <v>Excellence</v>
      </c>
      <c r="I7" s="3" t="str">
        <f>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,AND(TH7&gt;=TU$19,TH7&lt;&gt;"",TJ7&gt;=TU$23,TJ7&lt;&gt;""),AND(TK7&gt;=TU$19,TK7&lt;&gt;"",TM7&gt;=TU$23,TM7&lt;&gt;""),AND(TO7&gt;=TU$19,TO7&lt;&gt;"",TQ7&gt;=TU$23,TQ7&lt;&gt;""),AND(TR7&gt;=TU$19,TR7&lt;&gt;"",TT7&gt;=TU$23,TT7&lt;&gt;""),AND(UP7&gt;=VC$19,UP7&lt;&gt;"",UR7&gt;=VC$23,UR7&lt;&gt;""),AND(US7&gt;=VC$19,US7&lt;&gt;"",UU7&gt;=VC$23,UU7&lt;&gt;""),AND(UW7&gt;=VC$19,UW7&lt;&gt;"",UY7&gt;=VC$23,UY7&lt;&gt;""),AND(UZ7&gt;=VC$19,UZ7&lt;&gt;"",VB7&gt;=VC$23,VB7&lt;&gt;""),AND(VX7&gt;=WK$19,VX7&lt;&gt;"",VZ7&gt;=WK$23,VZ7&lt;&gt;""),AND(WA7&gt;=WK$19,WA7&lt;&gt;"",WC7&gt;=WK$23,WC7&lt;&gt;""),AND(WE7&gt;=WK$19,WE7&lt;&gt;"",WG7&gt;=WK$23,WG7&lt;&gt;""),AND(WH7&gt;=WK$19,WH7&lt;&gt;"",WJ7&gt;=WK$23,WJ7&lt;&gt;"")),"P","")</f>
        <v>P</v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47.56</v>
      </c>
      <c r="O7" s="11" t="str">
        <f>IF(N7="","",IF(N7=CT7,"("&amp;CT$2&amp;")",IF(N7=CU7,"("&amp;CU$2&amp;")")))</f>
        <v>(Prelim)</v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>2024 World Cup GER (Mar 24)</v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>IF(S7&gt;0,S7,"")</f>
        <v/>
      </c>
      <c r="AH7" s="38" t="str">
        <f>IF(T7&gt;0,T7,"")</f>
        <v/>
      </c>
      <c r="AI7" s="40" t="str">
        <f>IF(SUM(Q7:T7)-U7&gt;0,SUM(Q7:T7)-U7,"")</f>
        <v/>
      </c>
      <c r="AJ7" s="40" t="str">
        <f>IF(X7&gt;0,X7,"")</f>
        <v/>
      </c>
      <c r="AK7" s="40" t="str">
        <f>IF(Y7&gt;0,Y7,"")</f>
        <v/>
      </c>
      <c r="AL7" s="40" t="str">
        <f>IF(SUM(V7:Y7)-Z7&gt;0,SUM(V7:Y7)-Z7,"")</f>
        <v/>
      </c>
      <c r="AM7" s="40" t="str">
        <f>IF(AI7="","",MAX(AI7,AL7))</f>
        <v/>
      </c>
      <c r="AN7" s="40" t="str">
        <f>IF(AC7&gt;0,AC7,"")</f>
        <v/>
      </c>
      <c r="AO7" s="40" t="str">
        <f>IF(AD7&gt;0,AD7,"")</f>
        <v/>
      </c>
      <c r="AP7" s="40" t="str">
        <f>IF(SUM(AA7:AD7)-AE7&gt;0,SUM(AA7:AD7)-AE7,"")</f>
        <v/>
      </c>
      <c r="AQ7" s="40" t="str">
        <f>IF(SUM(AM7,AP7)&gt;0,SUM(AM7,AP7),"")</f>
        <v/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>IF(AT7&gt;0,AT7,"")</f>
        <v/>
      </c>
      <c r="BI7" s="39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>
        <f>IF(MAX(DV7,FD7,GL7,HT7,JB7,KJ7,LR7,MZ7,OH7,PP7,QX7,SF7,TN7,UV7,WD7)-IF(L7="",0,L7)&gt;0.001,MAX(DV7,FD7,GL7,HT7,JB7,KJ7,LR7,MZ7,OH7,PP7,QX7,SF7,TN7,UV7,WD7)-IF(L7="",0,L7),"")</f>
        <v>47.56</v>
      </c>
      <c r="CU7" s="51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>46.91</v>
      </c>
      <c r="CV7" s="17">
        <v>6.8</v>
      </c>
      <c r="CW7" s="17">
        <v>8.9</v>
      </c>
      <c r="CX7" s="17">
        <v>12.1</v>
      </c>
      <c r="CY7" s="17">
        <v>17.399999999999999</v>
      </c>
      <c r="CZ7" s="17">
        <v>0.4</v>
      </c>
      <c r="DA7" s="17">
        <v>7.2</v>
      </c>
      <c r="DB7" s="17">
        <v>9.0500000000000007</v>
      </c>
      <c r="DC7" s="17">
        <v>12.1</v>
      </c>
      <c r="DD7" s="17">
        <v>18.34</v>
      </c>
      <c r="DE7" s="17">
        <v>0</v>
      </c>
      <c r="DF7" s="17"/>
      <c r="DG7" s="17"/>
      <c r="DH7" s="17"/>
      <c r="DI7" s="17"/>
      <c r="DJ7" s="17"/>
      <c r="DK7" s="17">
        <v>7.35</v>
      </c>
      <c r="DL7" s="17">
        <v>9.4</v>
      </c>
      <c r="DM7" s="17">
        <v>12.1</v>
      </c>
      <c r="DN7" s="17">
        <v>18.059999999999999</v>
      </c>
      <c r="DO7" s="17">
        <v>0</v>
      </c>
      <c r="DP7" s="40">
        <f>IF(CX7&gt;0,CX7,"")</f>
        <v>12.1</v>
      </c>
      <c r="DQ7" s="40">
        <f>IF(CY7&gt;0,CY7,"")</f>
        <v>17.399999999999999</v>
      </c>
      <c r="DR7" s="40">
        <f>IF(SUM(CV7:CY7)-CZ7&gt;0,SUM(CV7:CY7)-CZ7,"")</f>
        <v>44.8</v>
      </c>
      <c r="DS7" s="40">
        <f>IF(DC7&gt;0,DC7,"")</f>
        <v>12.1</v>
      </c>
      <c r="DT7" s="40">
        <f>IF(DD7&gt;0,DD7,"")</f>
        <v>18.34</v>
      </c>
      <c r="DU7" s="40">
        <f>IF(SUM(DA7:DD7)-DE7&gt;0,SUM(DA7:DD7)-DE7,"")</f>
        <v>46.69</v>
      </c>
      <c r="DV7" s="40">
        <f>IF(MAX(DR7,DU7)&gt;0,MAX(DR7,DU7),"")</f>
        <v>46.69</v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>
        <f>IF(DM7&gt;0,DM7,"")</f>
        <v>12.1</v>
      </c>
      <c r="EA7" s="40">
        <f>IF(DN7&gt;0,DN7,"")</f>
        <v>18.059999999999999</v>
      </c>
      <c r="EB7" s="40">
        <f>IF(SUM(DK7:DN7)-DO7&gt;0,SUM(DK7:DN7)-DO7,"")</f>
        <v>46.91</v>
      </c>
      <c r="EC7" s="40">
        <f>IF(SUM(DV7,DY7,EB7)&gt;0,SUM(DV7,DY7,EB7),"")</f>
        <v>93.6</v>
      </c>
      <c r="ED7" s="18">
        <v>7.2</v>
      </c>
      <c r="EE7" s="18">
        <v>9.15</v>
      </c>
      <c r="EF7" s="18">
        <v>12.1</v>
      </c>
      <c r="EG7" s="18">
        <v>17.940000000000001</v>
      </c>
      <c r="EH7" s="18">
        <v>0</v>
      </c>
      <c r="EI7" s="18">
        <v>7.6</v>
      </c>
      <c r="EJ7" s="18">
        <v>9.4</v>
      </c>
      <c r="EK7" s="18">
        <v>12.1</v>
      </c>
      <c r="EL7" s="18">
        <v>18.46</v>
      </c>
      <c r="EM7" s="18">
        <v>0</v>
      </c>
      <c r="EN7" s="18"/>
      <c r="EO7" s="18"/>
      <c r="EP7" s="18"/>
      <c r="EQ7" s="18"/>
      <c r="ER7" s="18"/>
      <c r="ES7" s="18">
        <v>7.15</v>
      </c>
      <c r="ET7" s="18">
        <v>9.0500000000000007</v>
      </c>
      <c r="EU7" s="18">
        <v>12.1</v>
      </c>
      <c r="EV7" s="18">
        <v>17.48</v>
      </c>
      <c r="EW7" s="18">
        <v>0</v>
      </c>
      <c r="EX7" s="11">
        <f>IF(EF7&gt;0,EF7,"")</f>
        <v>12.1</v>
      </c>
      <c r="EY7" s="11">
        <f>IF(EG7&gt;0,EG7,"")</f>
        <v>17.940000000000001</v>
      </c>
      <c r="EZ7" s="11">
        <f>IF(SUM(ED7:EG7)-EH7&gt;0,SUM(ED7:EG7)-EH7,"")</f>
        <v>46.39</v>
      </c>
      <c r="FA7" s="11">
        <f>IF(EK7&gt;0,EK7,"")</f>
        <v>12.1</v>
      </c>
      <c r="FB7" s="11">
        <f>IF(EL7&gt;0,EL7,"")</f>
        <v>18.46</v>
      </c>
      <c r="FC7" s="11">
        <f>IF(SUM(EI7:EL7)-EM7&gt;0,SUM(EI7:EL7)-EM7,"")</f>
        <v>47.56</v>
      </c>
      <c r="FD7" s="11">
        <f>IF(MAX(EZ7,FC7)&gt;0,MAX(EZ7,FC7),"")</f>
        <v>47.56</v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>
        <f>IF(EU7&gt;0,EU7,"")</f>
        <v>12.1</v>
      </c>
      <c r="FI7" s="11">
        <f>IF(EV7&gt;0,EV7,"")</f>
        <v>17.48</v>
      </c>
      <c r="FJ7" s="11">
        <f>IF(SUM(ES7:EV7)-EW7&gt;0,SUM(ES7:EV7)-EW7,"")</f>
        <v>45.78</v>
      </c>
      <c r="FK7" s="11">
        <f>IF(SUM(FD7,FG7,FJ7)&gt;0,SUM(FD7,FG7,FJ7),"")</f>
        <v>93.34</v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IF(SUM(WD7,WG7,WJ7)&gt;0,SUM(WD7,WG7,WJ7),"")</f>
        <v/>
      </c>
      <c r="WL7" s="26">
        <f>IF($CH7="P",BS7,(BS7+AR7)/2)</f>
        <v>0</v>
      </c>
      <c r="WM7" s="26">
        <f>IF($CH7="P",BT7,(BT7+AS7)/2)</f>
        <v>0</v>
      </c>
      <c r="WN7" s="26">
        <f>IF($CH7="P",BU7,(BU7+AT7)/2)</f>
        <v>0</v>
      </c>
      <c r="WO7" s="26">
        <f>IF($CH7="P",BV7,(BV7+AU7)/2)</f>
        <v>0</v>
      </c>
      <c r="WP7" s="26">
        <f>IF($CH7="P",BW7,(BW7+AV7)/2)</f>
        <v>0</v>
      </c>
      <c r="WQ7" s="26">
        <f>IF($CH7="P",BX7,(BX7+AW7)/2)</f>
        <v>0</v>
      </c>
      <c r="WR7" s="26">
        <f>IF($CH7="P",BY7,(BY7+AX7)/2)</f>
        <v>0</v>
      </c>
      <c r="WS7" s="26">
        <f>IF($CH7="P",BZ7,(BZ7+AY7)/2)</f>
        <v>0</v>
      </c>
      <c r="WT7" s="26">
        <f>IF($CH7="P",CA7,(CA7+AZ7)/2)</f>
        <v>0</v>
      </c>
      <c r="WU7" s="26">
        <f>IF($CH7="P",CB7,(CB7+BA7)/2)</f>
        <v>0</v>
      </c>
      <c r="WV7" s="26">
        <f>IF($CH7="P",CC7,(CC7+BB7)/2)</f>
        <v>0</v>
      </c>
      <c r="WW7" s="26">
        <f>IF($CH7="P",CD7,(CD7+BC7)/2)</f>
        <v>0</v>
      </c>
      <c r="WX7" s="26">
        <f>IF($CH7="P",CE7,(CE7+BD7)/2)</f>
        <v>0</v>
      </c>
      <c r="WY7" s="26">
        <f>IF($CH7="P",CF7,(CF7+BE7)/2)</f>
        <v>0</v>
      </c>
      <c r="WZ7" s="26">
        <f>IF($CH7="P",CG7,(CG7+BF7)/2)</f>
        <v>0</v>
      </c>
      <c r="XA7" s="28" t="s">
        <v>53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250</v>
      </c>
      <c r="C8" s="4" t="s">
        <v>207</v>
      </c>
      <c r="D8" s="4" t="s">
        <v>249</v>
      </c>
      <c r="E8" s="9">
        <f>SUM(J8,L8,N8)</f>
        <v>46.32</v>
      </c>
      <c r="F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,AND(TH8&gt;=TU$18,TH8&lt;&gt;"",TJ8&gt;=TU$22,TJ8&lt;&gt;""),AND(TK8&gt;=TU$18,TK8&lt;&gt;"",TM8&gt;=TU$22,TM8&lt;&gt;""),AND(TO8&gt;=TU$18,TO8&lt;&gt;"",TQ8&gt;=TU$22,TQ8&lt;&gt;""),AND(TR8&gt;=TU$18,TR8&lt;&gt;"",TT8&gt;=TU$22,TT8&lt;&gt;""),AND(UP8&gt;=VC$18,UP8&lt;&gt;"",UR8&gt;=VC$22,UR8&lt;&gt;""),AND(US8&gt;=VC$18,US8&lt;&gt;"",UU8&gt;=VC$22,UU8&lt;&gt;""),AND(UW8&gt;=VC$18,UW8&lt;&gt;"",UY8&gt;=VC$22,UY8&lt;&gt;""),AND(UZ8&gt;=VC$18,UZ8&lt;&gt;"",VB8&gt;=VC$22,VB8&lt;&gt;""),AND(VX8&gt;=WK$18,VX8&lt;&gt;"",VZ8&gt;=WK$22,VZ8&lt;&gt;""),AND(WA8&gt;=WK$18,WA8&lt;&gt;"",WC8&gt;=WK$22,WC8&lt;&gt;""),AND(WE8&gt;=WK$18,WE8&lt;&gt;"",WG8&gt;=WK$22,WG8&lt;&gt;""),AND(WH8&gt;=WK$18,WH8&lt;&gt;"",WJ8&gt;=WK$22,WJ8&lt;&gt;"")),"P","")</f>
        <v>P</v>
      </c>
      <c r="G8" s="3" t="str">
        <f>IF(OR(AND(AI8&gt;=AQ$22,AI8&lt;&gt;"",AF8=""),AND(AL8&gt;=AQ$22,AL8&lt;&gt;"",AF8=""),AND(AP8&gt;=AQ$22,AP8&lt;&gt;"",AF8=""),AND(BJ8&gt;=BR$22,BJ8&lt;&gt;"",BG8=""),AND(BM8&gt;=BR$22,BM8&lt;&gt;"",BG8=""),AND(BQ8&gt;=BR$22,BQ8&lt;&gt;"",BG8=""),AND(CK8&gt;=CS$22,CK8&lt;&gt;"",CH8=""),AND(CN8&gt;=CS$22,CN8&lt;&gt;"",CH8=""),AND(CR8&gt;=CS$22,CR8&lt;&gt;"",CH8=""),AND(DR8&gt;=EC$22,DR8&lt;&gt;""),AND(DU8&gt;=EC$22,DU8&lt;&gt;""),AND(DY8&gt;=EC$22,DY8&lt;&gt;""),AND(EB8&gt;=EC$22,EB8&lt;&gt;""),AND(EZ8&gt;=FK$22,EZ8&lt;&gt;""),AND(FC8&gt;=FK$22,FC8&lt;&gt;""),AND(FG8&gt;=FK$22,FG8&lt;&gt;""),AND(FJ8&gt;=FK$22,FJ8&lt;&gt;""),AND(GH8&gt;=GS$22,GH8&lt;&gt;""),AND(GK8&gt;=GS$22,GK8&lt;&gt;""),AND(GO8&gt;=GS$22,GO8&lt;&gt;""),AND(GR8&gt;=GS$22,GR8&lt;&gt;""),AND(HP8&gt;=IA$22,HP8&lt;&gt;""),AND(HS8&gt;=IA$22,HS8&lt;&gt;""),AND(HW8&gt;=IA$22,HW8&lt;&gt;""),AND(HZ8&gt;=IA$22,HZ8&lt;&gt;""),AND(IX8&gt;=JI$22,IX8&lt;&gt;""),AND(JA8&gt;=JI$22,JA8&lt;&gt;""),AND(JE8&gt;=JI$22,JE8&lt;&gt;""),AND(JH8&gt;=JI$22,JH8&lt;&gt;""),AND(KF8&gt;=KQ$22,KF8&lt;&gt;""),AND(KI8&gt;=KQ$22,KI8&lt;&gt;""),AND(KM8&gt;=KQ$22,KM8&lt;&gt;""),AND(KP8&gt;=KQ$22,KP8&lt;&gt;""),AND(LN8&gt;=LY$22,LN8&lt;&gt;""),AND(LQ8&gt;=LY$22,LQ8&lt;&gt;""),AND(LU8&gt;=LY$22,LU8&lt;&gt;""),AND(LX8&gt;=LY$22,LX8&lt;&gt;""),AND(MV8&gt;=NG$22,MV8&lt;&gt;""),AND(MY8&gt;=NG$22,MY8&lt;&gt;""),AND(NC8&gt;=NG$22,NC8&lt;&gt;""),AND(NF8&gt;=NG$22,NF8&lt;&gt;""),AND(OD8&gt;=OO$22,OD8&lt;&gt;""),AND(OG8&gt;=OO$22,OG8&lt;&gt;""),AND(OK8&gt;=OO$22,OK8&lt;&gt;""),AND(ON8&gt;=OO$22,ON8&lt;&gt;""),AND(PL8&gt;=PW$22,PL8&lt;&gt;""),AND(PO8&gt;=PW$22,PO8&lt;&gt;""),AND(PS8&gt;=PW$22,PS8&lt;&gt;""),AND(PV8&gt;=PW$22,PV8&lt;&gt;""),AND(QT8&gt;=RE$22,QT8&lt;&gt;""),AND(QW8&gt;=RE$22,QW8&lt;&gt;""),AND(RA8&gt;=RE$22,RA8&lt;&gt;""),AND(RD8&gt;=RE$22,RD8&lt;&gt;""),AND(SB8&gt;=SM$22,SB8&lt;&gt;""),AND(SE8&gt;=SM$22,SE8&lt;&gt;""),AND(SI8&gt;=SM$22,SI8&lt;&gt;""),AND(SL8&gt;=SM$22,SL8&lt;&gt;""),AND(TJ8&gt;=TU$22,TJ8&lt;&gt;""),AND(TM8&gt;=TU$22,TM8&lt;&gt;""),AND(TQ8&gt;=TU$22,TQ8&lt;&gt;""),AND(TT8&gt;=TU$22,TT8&lt;&gt;""),AND(UR8&gt;=VC$22,UR8&lt;&gt;""),AND(UU8&gt;=VC$22,UU8&lt;&gt;""),AND(UY8&gt;=VC$22,UY8&lt;&gt;""),AND(VB8&gt;=VC$22,VB8&lt;&gt;""),AND(VZ8&gt;=WK$22,VZ8&lt;&gt;""),AND(WC8&gt;=WK$22,WC8&lt;&gt;""),AND(WG8&gt;=WK$22,WG8&lt;&gt;""),AND(WJ8&gt;=WK$22,WJ8&lt;&gt;"")),"P","")</f>
        <v>P</v>
      </c>
      <c r="H8" s="36" t="str">
        <f>IF(AND(G8="P",F8=""),"No DD",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,AND(TH8&gt;=TU$21,TH8&lt;&gt;"",TJ8&gt;=TU$25,TJ8&lt;&gt;""),AND(TK8&gt;=TU$21,TK8&lt;&gt;"",TM8&gt;=TU$25,TM8&lt;&gt;""),AND(TO8&gt;=TU$21,TO8&lt;&gt;"",TQ8&gt;=TU$25,TQ8&lt;&gt;""),AND(TR8&gt;=TU$21,TR8&lt;&gt;"",TT8&gt;=TU$25,TT8&lt;&gt;""),AND(UP8&gt;=VC$21,UP8&lt;&gt;"",UR8&gt;=VC$25,UR8&lt;&gt;""),AND(US8&gt;=VC$21,US8&lt;&gt;"",UU8&gt;=VC$25,UU8&lt;&gt;""),AND(UW8&gt;=VC$21,UW8&lt;&gt;"",UY8&gt;=VC$25,UY8&lt;&gt;""),AND(UZ8&gt;=VC$21,UZ8&lt;&gt;"",VB8&gt;=VC$25,VB8&lt;&gt;""),AND(VX8&gt;=WK$21,VX8&lt;&gt;"",VZ8&gt;=WK$25,VZ8&lt;&gt;""),AND(WA8&gt;=WK$21,WA8&lt;&gt;"",WC8&gt;=WK$25,WC8&lt;&gt;""),AND(WE8&gt;=WK$21,WE8&lt;&gt;"",WG8&gt;=WK$25,WG8&lt;&gt;""),AND(WH8&gt;=WK$21,WH8&lt;&gt;"",WJ8&gt;=WK$25,WJ8&lt;&gt;"")),"Merit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,AND(TH8&gt;=TU$20,TH8&lt;&gt;"",TJ8&gt;=TU$24,TJ8&lt;&gt;""),AND(TK8&gt;=TU$20,TK8&lt;&gt;"",TM8&gt;=TU$24,TM8&lt;&gt;""),AND(TO8&gt;=TU$20,TO8&lt;&gt;"",TQ8&gt;=TU$24,TQ8&lt;&gt;""),AND(TR8&gt;=TU$20,TR8&lt;&gt;"",TT8&gt;=TU$24,TT8&lt;&gt;""),AND(UP8&gt;=VC$20,UP8&lt;&gt;"",UR8&gt;=VC$24,UR8&lt;&gt;""),AND(US8&gt;=VC$20,US8&lt;&gt;"",UU8&gt;=VC$24,UU8&lt;&gt;""),AND(UW8&gt;=VC$20,UW8&lt;&gt;"",UY8&gt;=VC$24,UY8&lt;&gt;""),AND(UZ8&gt;=VC$20,UZ8&lt;&gt;"",VB8&gt;=VC$24,VB8&lt;&gt;""),AND(VX8&gt;=WK$20,VX8&lt;&gt;"",VZ8&gt;=WK$24,VZ8&lt;&gt;""),AND(WA8&gt;=WK$20,WA8&lt;&gt;"",WC8&gt;=WK$24,WC8&lt;&gt;""),AND(WE8&gt;=WK$20,WE8&lt;&gt;"",WG8&gt;=WK$24,WG8&lt;&gt;""),AND(WH8&gt;=WK$20,WH8&lt;&gt;"",WJ8&gt;=WK$24,WJ8&lt;&gt;"")),"Excellence",IF(I8="P","Worlds Team",IF(F8="P","National Team","")))))</f>
        <v>Worlds Team</v>
      </c>
      <c r="I8" s="3" t="str">
        <f>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,AND(TH8&gt;=TU$19,TH8&lt;&gt;"",TJ8&gt;=TU$23,TJ8&lt;&gt;""),AND(TK8&gt;=TU$19,TK8&lt;&gt;"",TM8&gt;=TU$23,TM8&lt;&gt;""),AND(TO8&gt;=TU$19,TO8&lt;&gt;"",TQ8&gt;=TU$23,TQ8&lt;&gt;""),AND(TR8&gt;=TU$19,TR8&lt;&gt;"",TT8&gt;=TU$23,TT8&lt;&gt;""),AND(UP8&gt;=VC$19,UP8&lt;&gt;"",UR8&gt;=VC$23,UR8&lt;&gt;""),AND(US8&gt;=VC$19,US8&lt;&gt;"",UU8&gt;=VC$23,UU8&lt;&gt;""),AND(UW8&gt;=VC$19,UW8&lt;&gt;"",UY8&gt;=VC$23,UY8&lt;&gt;""),AND(UZ8&gt;=VC$19,UZ8&lt;&gt;"",VB8&gt;=VC$23,VB8&lt;&gt;""),AND(VX8&gt;=WK$19,VX8&lt;&gt;"",VZ8&gt;=WK$23,VZ8&lt;&gt;""),AND(WA8&gt;=WK$19,WA8&lt;&gt;"",WC8&gt;=WK$23,WC8&lt;&gt;""),AND(WE8&gt;=WK$19,WE8&lt;&gt;"",WG8&gt;=WK$23,WG8&lt;&gt;""),AND(WH8&gt;=WK$19,WH8&lt;&gt;"",WJ8&gt;=WK$23,WJ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46.32</v>
      </c>
      <c r="O8" s="11" t="str">
        <f>IF(N8="","",IF(N8=CT8,"("&amp;CT$2&amp;")",IF(N8=CU8,"("&amp;CU$2&amp;")")))</f>
        <v>(Prelim)</v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>2024 World Cup POR (July 7)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>
        <f>IF(MAX(DV8,FD8,GL8,HT8,JB8,KJ8,LR8,MZ8,OH8,PP8,QX8,SF8,TN8,UV8,WD8)-IF(L8="",0,L8)&gt;0.001,MAX(DV8,FD8,GL8,HT8,JB8,KJ8,LR8,MZ8,OH8,PP8,QX8,SF8,TN8,UV8,WD8)-IF(L8="",0,L8),"")</f>
        <v>46.32</v>
      </c>
      <c r="CU8" s="51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>45.06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IF(SUM(DV8,DY8,EB8)&gt;0,SUM(DV8,DY8,EB8),"")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>
        <v>7.5</v>
      </c>
      <c r="IC8" s="17">
        <v>9.1999999999999993</v>
      </c>
      <c r="ID8" s="17">
        <v>11.4</v>
      </c>
      <c r="IE8" s="17">
        <v>18.22</v>
      </c>
      <c r="IF8" s="17">
        <v>0</v>
      </c>
      <c r="IG8" s="17">
        <v>7.6</v>
      </c>
      <c r="IH8" s="17">
        <v>9.25</v>
      </c>
      <c r="II8" s="17">
        <v>11.4</v>
      </c>
      <c r="IJ8" s="17">
        <v>17.16</v>
      </c>
      <c r="IK8" s="17">
        <v>0</v>
      </c>
      <c r="IL8" s="17"/>
      <c r="IM8" s="17"/>
      <c r="IN8" s="17"/>
      <c r="IO8" s="17"/>
      <c r="IP8" s="17"/>
      <c r="IQ8" s="17">
        <v>7.1</v>
      </c>
      <c r="IR8" s="17">
        <v>9.3000000000000007</v>
      </c>
      <c r="IS8" s="17">
        <v>11.4</v>
      </c>
      <c r="IT8" s="17">
        <v>17.260000000000002</v>
      </c>
      <c r="IU8" s="17">
        <v>0</v>
      </c>
      <c r="IV8" s="40">
        <f>IF(ID8&gt;0,ID8,"")</f>
        <v>11.4</v>
      </c>
      <c r="IW8" s="40">
        <f>IF(IE8&gt;0,IE8,"")</f>
        <v>18.22</v>
      </c>
      <c r="IX8" s="40">
        <f>IF(SUM(IB8:IE8)-IF8&gt;0,SUM(IB8:IE8)-IF8,"")</f>
        <v>46.32</v>
      </c>
      <c r="IY8" s="40">
        <f>IF(II8&gt;0,II8,"")</f>
        <v>11.4</v>
      </c>
      <c r="IZ8" s="40">
        <f>IF(IJ8&gt;0,IJ8,"")</f>
        <v>17.16</v>
      </c>
      <c r="JA8" s="40">
        <f>IF(SUM(IG8:IJ8)-IK8&gt;0,SUM(IG8:IJ8)-IK8,"")</f>
        <v>45.41</v>
      </c>
      <c r="JB8" s="40">
        <f>IF(MAX(IX8,JA8)&gt;0,MAX(IX8,JA8),"")</f>
        <v>46.32</v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>
        <f>IF(IS8&gt;0,IS8,"")</f>
        <v>11.4</v>
      </c>
      <c r="JG8" s="40">
        <f>IF(IT8&gt;0,IT8,"")</f>
        <v>17.260000000000002</v>
      </c>
      <c r="JH8" s="40">
        <f>IF(SUM(IQ8:IT8)-IU8&gt;0,SUM(IQ8:IT8)-IU8,"")</f>
        <v>45.06</v>
      </c>
      <c r="JI8" s="40">
        <f>IF(SUM(JB8,JE8,JH8)&gt;0,SUM(JB8,JE8,JH8),"")</f>
        <v>91.38</v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IF(SUM(WD8,WG8,WJ8)&gt;0,SUM(WD8,WG8,WJ8),"")</f>
        <v/>
      </c>
      <c r="WL8" s="26">
        <f>IF($CH8="P",BS8,(BS8+AR8)/2)</f>
        <v>0</v>
      </c>
      <c r="WM8" s="26">
        <f>IF($CH8="P",BT8,(BT8+AS8)/2)</f>
        <v>0</v>
      </c>
      <c r="WN8" s="26">
        <f>IF($CH8="P",BU8,(BU8+AT8)/2)</f>
        <v>0</v>
      </c>
      <c r="WO8" s="26">
        <f>IF($CH8="P",BV8,(BV8+AU8)/2)</f>
        <v>0</v>
      </c>
      <c r="WP8" s="26">
        <f>IF($CH8="P",BW8,(BW8+AV8)/2)</f>
        <v>0</v>
      </c>
      <c r="WQ8" s="26">
        <f>IF($CH8="P",BX8,(BX8+AW8)/2)</f>
        <v>0</v>
      </c>
      <c r="WR8" s="26">
        <f>IF($CH8="P",BY8,(BY8+AX8)/2)</f>
        <v>0</v>
      </c>
      <c r="WS8" s="26">
        <f>IF($CH8="P",BZ8,(BZ8+AY8)/2)</f>
        <v>0</v>
      </c>
      <c r="WT8" s="26">
        <f>IF($CH8="P",CA8,(CA8+AZ8)/2)</f>
        <v>0</v>
      </c>
      <c r="WU8" s="26">
        <f>IF($CH8="P",CB8,(CB8+BA8)/2)</f>
        <v>0</v>
      </c>
      <c r="WV8" s="26">
        <f>IF($CH8="P",CC8,(CC8+BB8)/2)</f>
        <v>0</v>
      </c>
      <c r="WW8" s="26">
        <f>IF($CH8="P",CD8,(CD8+BC8)/2)</f>
        <v>0</v>
      </c>
      <c r="WX8" s="26">
        <f>IF($CH8="P",CE8,(CE8+BD8)/2)</f>
        <v>0</v>
      </c>
      <c r="WY8" s="26">
        <f>IF($CH8="P",CF8,(CF8+BE8)/2)</f>
        <v>0</v>
      </c>
      <c r="WZ8" s="26">
        <f>IF($CH8="P",CG8,(CG8+BF8)/2)</f>
        <v>0</v>
      </c>
      <c r="XA8" s="28" t="s">
        <v>53</v>
      </c>
      <c r="XB8" s="11" t="str">
        <f>IF(WN8&gt;0,WN8,"")</f>
        <v/>
      </c>
      <c r="XC8" s="11" t="str">
        <f>IF(WO8&gt;0,WO8,"")</f>
        <v/>
      </c>
      <c r="XD8" s="11" t="str">
        <f>IF(SUM(WL8:WO8)-WP8&gt;0,SUM(WL8:WO8)-WP8,"")</f>
        <v/>
      </c>
      <c r="XE8" s="11" t="str">
        <f>IF(WS8&gt;0,WS8,"")</f>
        <v/>
      </c>
      <c r="XF8" s="11" t="str">
        <f>IF(WT8&gt;0,WT8,"")</f>
        <v/>
      </c>
      <c r="XG8" s="11" t="str">
        <f>IF(SUM(WQ8:WT8)-WU8&gt;0,SUM(WQ8:WT8)-WU8,"")</f>
        <v/>
      </c>
      <c r="XH8" s="11" t="str">
        <f>IF(MAX(XD8,XG8)&gt;0,MAX(XD8,XG8),"")</f>
        <v/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 t="str">
        <f>IF(SUM(XH8,XK8)&gt;0,SUM(XH8,XK8),"")</f>
        <v/>
      </c>
    </row>
    <row r="9" spans="1:636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243</v>
      </c>
      <c r="C9" s="4" t="s">
        <v>3</v>
      </c>
      <c r="D9" s="4" t="s">
        <v>169</v>
      </c>
      <c r="E9" s="9">
        <f>SUM(J9,L9,N9)</f>
        <v>45.25</v>
      </c>
      <c r="F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,AND(TH9&gt;=TU$18,TH9&lt;&gt;"",TJ9&gt;=TU$22,TJ9&lt;&gt;""),AND(TK9&gt;=TU$18,TK9&lt;&gt;"",TM9&gt;=TU$22,TM9&lt;&gt;""),AND(TO9&gt;=TU$18,TO9&lt;&gt;"",TQ9&gt;=TU$22,TQ9&lt;&gt;""),AND(TR9&gt;=TU$18,TR9&lt;&gt;"",TT9&gt;=TU$22,TT9&lt;&gt;""),AND(UP9&gt;=VC$18,UP9&lt;&gt;"",UR9&gt;=VC$22,UR9&lt;&gt;""),AND(US9&gt;=VC$18,US9&lt;&gt;"",UU9&gt;=VC$22,UU9&lt;&gt;""),AND(UW9&gt;=VC$18,UW9&lt;&gt;"",UY9&gt;=VC$22,UY9&lt;&gt;""),AND(UZ9&gt;=VC$18,UZ9&lt;&gt;"",VB9&gt;=VC$22,VB9&lt;&gt;""),AND(VX9&gt;=WK$18,VX9&lt;&gt;"",VZ9&gt;=WK$22,VZ9&lt;&gt;""),AND(WA9&gt;=WK$18,WA9&lt;&gt;"",WC9&gt;=WK$22,WC9&lt;&gt;""),AND(WE9&gt;=WK$18,WE9&lt;&gt;"",WG9&gt;=WK$22,WG9&lt;&gt;""),AND(WH9&gt;=WK$18,WH9&lt;&gt;"",WJ9&gt;=WK$22,WJ9&lt;&gt;"")),"P","")</f>
        <v>P</v>
      </c>
      <c r="G9" s="3" t="str">
        <f>IF(OR(AND(AI9&gt;=AQ$22,AI9&lt;&gt;"",AF9=""),AND(AL9&gt;=AQ$22,AL9&lt;&gt;"",AF9=""),AND(AP9&gt;=AQ$22,AP9&lt;&gt;"",AF9=""),AND(BJ9&gt;=BR$22,BJ9&lt;&gt;"",BG9=""),AND(BM9&gt;=BR$22,BM9&lt;&gt;"",BG9=""),AND(BQ9&gt;=BR$22,BQ9&lt;&gt;"",BG9=""),AND(CK9&gt;=CS$22,CK9&lt;&gt;"",CH9=""),AND(CN9&gt;=CS$22,CN9&lt;&gt;"",CH9=""),AND(CR9&gt;=CS$22,CR9&lt;&gt;"",CH9=""),AND(DR9&gt;=EC$22,DR9&lt;&gt;""),AND(DU9&gt;=EC$22,DU9&lt;&gt;""),AND(DY9&gt;=EC$22,DY9&lt;&gt;""),AND(EB9&gt;=EC$22,EB9&lt;&gt;""),AND(EZ9&gt;=FK$22,EZ9&lt;&gt;""),AND(FC9&gt;=FK$22,FC9&lt;&gt;""),AND(FG9&gt;=FK$22,FG9&lt;&gt;""),AND(FJ9&gt;=FK$22,FJ9&lt;&gt;""),AND(GH9&gt;=GS$22,GH9&lt;&gt;""),AND(GK9&gt;=GS$22,GK9&lt;&gt;""),AND(GO9&gt;=GS$22,GO9&lt;&gt;""),AND(GR9&gt;=GS$22,GR9&lt;&gt;""),AND(HP9&gt;=IA$22,HP9&lt;&gt;""),AND(HS9&gt;=IA$22,HS9&lt;&gt;""),AND(HW9&gt;=IA$22,HW9&lt;&gt;""),AND(HZ9&gt;=IA$22,HZ9&lt;&gt;""),AND(IX9&gt;=JI$22,IX9&lt;&gt;""),AND(JA9&gt;=JI$22,JA9&lt;&gt;""),AND(JE9&gt;=JI$22,JE9&lt;&gt;""),AND(JH9&gt;=JI$22,JH9&lt;&gt;""),AND(KF9&gt;=KQ$22,KF9&lt;&gt;""),AND(KI9&gt;=KQ$22,KI9&lt;&gt;""),AND(KM9&gt;=KQ$22,KM9&lt;&gt;""),AND(KP9&gt;=KQ$22,KP9&lt;&gt;""),AND(LN9&gt;=LY$22,LN9&lt;&gt;""),AND(LQ9&gt;=LY$22,LQ9&lt;&gt;""),AND(LU9&gt;=LY$22,LU9&lt;&gt;""),AND(LX9&gt;=LY$22,LX9&lt;&gt;""),AND(MV9&gt;=NG$22,MV9&lt;&gt;""),AND(MY9&gt;=NG$22,MY9&lt;&gt;""),AND(NC9&gt;=NG$22,NC9&lt;&gt;""),AND(NF9&gt;=NG$22,NF9&lt;&gt;""),AND(OD9&gt;=OO$22,OD9&lt;&gt;""),AND(OG9&gt;=OO$22,OG9&lt;&gt;""),AND(OK9&gt;=OO$22,OK9&lt;&gt;""),AND(ON9&gt;=OO$22,ON9&lt;&gt;""),AND(PL9&gt;=PW$22,PL9&lt;&gt;""),AND(PO9&gt;=PW$22,PO9&lt;&gt;""),AND(PS9&gt;=PW$22,PS9&lt;&gt;""),AND(PV9&gt;=PW$22,PV9&lt;&gt;""),AND(QT9&gt;=RE$22,QT9&lt;&gt;""),AND(QW9&gt;=RE$22,QW9&lt;&gt;""),AND(RA9&gt;=RE$22,RA9&lt;&gt;""),AND(RD9&gt;=RE$22,RD9&lt;&gt;""),AND(SB9&gt;=SM$22,SB9&lt;&gt;""),AND(SE9&gt;=SM$22,SE9&lt;&gt;""),AND(SI9&gt;=SM$22,SI9&lt;&gt;""),AND(SL9&gt;=SM$22,SL9&lt;&gt;""),AND(TJ9&gt;=TU$22,TJ9&lt;&gt;""),AND(TM9&gt;=TU$22,TM9&lt;&gt;""),AND(TQ9&gt;=TU$22,TQ9&lt;&gt;""),AND(TT9&gt;=TU$22,TT9&lt;&gt;""),AND(UR9&gt;=VC$22,UR9&lt;&gt;""),AND(UU9&gt;=VC$22,UU9&lt;&gt;""),AND(UY9&gt;=VC$22,UY9&lt;&gt;""),AND(VB9&gt;=VC$22,VB9&lt;&gt;""),AND(VZ9&gt;=WK$22,VZ9&lt;&gt;""),AND(WC9&gt;=WK$22,WC9&lt;&gt;""),AND(WG9&gt;=WK$22,WG9&lt;&gt;""),AND(WJ9&gt;=WK$22,WJ9&lt;&gt;"")),"P","")</f>
        <v>P</v>
      </c>
      <c r="H9" s="36" t="str">
        <f>IF(AND(G9="P",F9=""),"No DD",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,AND(TH9&gt;=TU$21,TH9&lt;&gt;"",TJ9&gt;=TU$25,TJ9&lt;&gt;""),AND(TK9&gt;=TU$21,TK9&lt;&gt;"",TM9&gt;=TU$25,TM9&lt;&gt;""),AND(TO9&gt;=TU$21,TO9&lt;&gt;"",TQ9&gt;=TU$25,TQ9&lt;&gt;""),AND(TR9&gt;=TU$21,TR9&lt;&gt;"",TT9&gt;=TU$25,TT9&lt;&gt;""),AND(UP9&gt;=VC$21,UP9&lt;&gt;"",UR9&gt;=VC$25,UR9&lt;&gt;""),AND(US9&gt;=VC$21,US9&lt;&gt;"",UU9&gt;=VC$25,UU9&lt;&gt;""),AND(UW9&gt;=VC$21,UW9&lt;&gt;"",UY9&gt;=VC$25,UY9&lt;&gt;""),AND(UZ9&gt;=VC$21,UZ9&lt;&gt;"",VB9&gt;=VC$25,VB9&lt;&gt;""),AND(VX9&gt;=WK$21,VX9&lt;&gt;"",VZ9&gt;=WK$25,VZ9&lt;&gt;""),AND(WA9&gt;=WK$21,WA9&lt;&gt;"",WC9&gt;=WK$25,WC9&lt;&gt;""),AND(WE9&gt;=WK$21,WE9&lt;&gt;"",WG9&gt;=WK$25,WG9&lt;&gt;""),AND(WH9&gt;=WK$21,WH9&lt;&gt;"",WJ9&gt;=WK$25,WJ9&lt;&gt;"")),"Merit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,AND(TH9&gt;=TU$20,TH9&lt;&gt;"",TJ9&gt;=TU$24,TJ9&lt;&gt;""),AND(TK9&gt;=TU$20,TK9&lt;&gt;"",TM9&gt;=TU$24,TM9&lt;&gt;""),AND(TO9&gt;=TU$20,TO9&lt;&gt;"",TQ9&gt;=TU$24,TQ9&lt;&gt;""),AND(TR9&gt;=TU$20,TR9&lt;&gt;"",TT9&gt;=TU$24,TT9&lt;&gt;""),AND(UP9&gt;=VC$20,UP9&lt;&gt;"",UR9&gt;=VC$24,UR9&lt;&gt;""),AND(US9&gt;=VC$20,US9&lt;&gt;"",UU9&gt;=VC$24,UU9&lt;&gt;""),AND(UW9&gt;=VC$20,UW9&lt;&gt;"",UY9&gt;=VC$24,UY9&lt;&gt;""),AND(UZ9&gt;=VC$20,UZ9&lt;&gt;"",VB9&gt;=VC$24,VB9&lt;&gt;""),AND(VX9&gt;=WK$20,VX9&lt;&gt;"",VZ9&gt;=WK$24,VZ9&lt;&gt;""),AND(WA9&gt;=WK$20,WA9&lt;&gt;"",WC9&gt;=WK$24,WC9&lt;&gt;""),AND(WE9&gt;=WK$20,WE9&lt;&gt;"",WG9&gt;=WK$24,WG9&lt;&gt;""),AND(WH9&gt;=WK$20,WH9&lt;&gt;"",WJ9&gt;=WK$24,WJ9&lt;&gt;"")),"Excellence",IF(I9="P","Worlds Team",IF(F9="P","National Team","")))))</f>
        <v>National Team</v>
      </c>
      <c r="I9" s="3" t="str">
        <f>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,AND(TH9&gt;=TU$19,TH9&lt;&gt;"",TJ9&gt;=TU$23,TJ9&lt;&gt;""),AND(TK9&gt;=TU$19,TK9&lt;&gt;"",TM9&gt;=TU$23,TM9&lt;&gt;""),AND(TO9&gt;=TU$19,TO9&lt;&gt;"",TQ9&gt;=TU$23,TQ9&lt;&gt;""),AND(TR9&gt;=TU$19,TR9&lt;&gt;"",TT9&gt;=TU$23,TT9&lt;&gt;""),AND(UP9&gt;=VC$19,UP9&lt;&gt;"",UR9&gt;=VC$23,UR9&lt;&gt;""),AND(US9&gt;=VC$19,US9&lt;&gt;"",UU9&gt;=VC$23,UU9&lt;&gt;""),AND(UW9&gt;=VC$19,UW9&lt;&gt;"",UY9&gt;=VC$23,UY9&lt;&gt;""),AND(UZ9&gt;=VC$19,UZ9&lt;&gt;"",VB9&gt;=VC$23,VB9&lt;&gt;""),AND(VX9&gt;=WK$19,VX9&lt;&gt;"",VZ9&gt;=WK$23,VZ9&lt;&gt;""),AND(WA9&gt;=WK$19,WA9&lt;&gt;"",WC9&gt;=WK$23,WC9&lt;&gt;""),AND(WE9&gt;=WK$19,WE9&lt;&gt;"",WG9&gt;=WK$23,WG9&lt;&gt;""),AND(WH9&gt;=WK$19,WH9&lt;&gt;"",WJ9&gt;=WK$23,WJ9&lt;&gt;"")),"P","")</f>
        <v/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45.25</v>
      </c>
      <c r="O9" s="11" t="str">
        <f>IF(N9="","",IF(N9=CT9,"("&amp;CT$2&amp;")",IF(N9=CU9,"("&amp;CU$2&amp;")")))</f>
        <v>(Prelim)</v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>2024 World Cup SUI (Jun 29)</v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>IF(AT9&gt;0,AT9,"")</f>
        <v/>
      </c>
      <c r="BI9" s="39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>
        <f>IF(MAX(DV9,FD9,GL9,HT9,JB9,KJ9,LR9,MZ9,OH9,PP9,QX9,SF9,TN9,UV9,WD9)-IF(L9="",0,L9)&gt;0.001,MAX(DV9,FD9,GL9,HT9,JB9,KJ9,LR9,MZ9,OH9,PP9,QX9,SF9,TN9,UV9,WD9)-IF(L9="",0,L9),"")</f>
        <v>45.25</v>
      </c>
      <c r="CU9" s="51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>7.86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IF(SUM(GL9,GO9,GR9)&gt;0,SUM(GL9,GO9,GR9),"")</f>
        <v/>
      </c>
      <c r="GT9" s="18">
        <v>7.2</v>
      </c>
      <c r="GU9" s="18">
        <v>9.25</v>
      </c>
      <c r="GV9" s="18">
        <v>12.2</v>
      </c>
      <c r="GW9" s="18">
        <v>16.600000000000001</v>
      </c>
      <c r="GX9" s="18">
        <v>0</v>
      </c>
      <c r="GY9" s="18">
        <v>2.25</v>
      </c>
      <c r="GZ9" s="18">
        <v>2.75</v>
      </c>
      <c r="HA9" s="18">
        <v>3.5</v>
      </c>
      <c r="HB9" s="18">
        <v>5.0199999999999996</v>
      </c>
      <c r="HC9" s="18">
        <v>0.2</v>
      </c>
      <c r="HD9" s="18"/>
      <c r="HE9" s="18"/>
      <c r="HF9" s="18"/>
      <c r="HG9" s="18"/>
      <c r="HH9" s="18"/>
      <c r="HI9" s="18">
        <v>1.3</v>
      </c>
      <c r="HJ9" s="18">
        <v>1.8</v>
      </c>
      <c r="HK9" s="18">
        <v>2.9</v>
      </c>
      <c r="HL9" s="18">
        <v>1.86</v>
      </c>
      <c r="HM9" s="18">
        <v>0</v>
      </c>
      <c r="HN9" s="11">
        <f>IF(GV9&gt;0,GV9,"")</f>
        <v>12.2</v>
      </c>
      <c r="HO9" s="11">
        <f>IF(GW9&gt;0,GW9,"")</f>
        <v>16.600000000000001</v>
      </c>
      <c r="HP9" s="11">
        <f>IF(SUM(GT9:GW9)-GX9&gt;0,SUM(GT9:GW9)-GX9,"")</f>
        <v>45.25</v>
      </c>
      <c r="HQ9" s="11">
        <f>IF(HA9&gt;0,HA9,"")</f>
        <v>3.5</v>
      </c>
      <c r="HR9" s="11">
        <f>IF(HB9&gt;0,HB9,"")</f>
        <v>5.0199999999999996</v>
      </c>
      <c r="HS9" s="11">
        <f>IF(SUM(GY9:HB9)-HC9&gt;0,SUM(GY9:HB9)-HC9,"")</f>
        <v>13.32</v>
      </c>
      <c r="HT9" s="11">
        <f>IF(MAX(HP9,HS9)&gt;0,MAX(HP9,HS9),"")</f>
        <v>45.25</v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>
        <f>IF(HK9&gt;0,HK9,"")</f>
        <v>2.9</v>
      </c>
      <c r="HY9" s="11">
        <f>IF(HL9&gt;0,HL9,"")</f>
        <v>1.86</v>
      </c>
      <c r="HZ9" s="11">
        <f>IF(SUM(HI9:HL9)-HM9&gt;0,SUM(HI9:HL9)-HM9,"")</f>
        <v>7.86</v>
      </c>
      <c r="IA9" s="11">
        <f>IF(SUM(HT9,HW9,HZ9)&gt;0,SUM(HT9,HW9,HZ9),"")</f>
        <v>53.11</v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IF(SUM(JB9,JE9,JH9)&gt;0,SUM(JB9,JE9,JH9),"")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IF(SUM(KJ9,KM9,KP9)&gt;0,SUM(KJ9,KM9,KP9),"")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IF(SUM(LR9,LU9,LX9)&gt;0,SUM(LR9,LU9,LX9),"")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IF(SUM(TN9,TQ9,TT9)&gt;0,SUM(TN9,TQ9,TT9),"")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IF(SUM(UV9,UY9,VB9)&gt;0,SUM(UV9,UY9,VB9),"")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IF(SUM(WD9,WG9,WJ9)&gt;0,SUM(WD9,WG9,WJ9),"")</f>
        <v/>
      </c>
      <c r="WL9" s="26">
        <f>IF($CH9="P",BS9,(BS9+AR9)/2)</f>
        <v>0</v>
      </c>
      <c r="WM9" s="26">
        <f>IF($CH9="P",BT9,(BT9+AS9)/2)</f>
        <v>0</v>
      </c>
      <c r="WN9" s="26">
        <f>IF($CH9="P",BU9,(BU9+AT9)/2)</f>
        <v>0</v>
      </c>
      <c r="WO9" s="26">
        <f>IF($CH9="P",BV9,(BV9+AU9)/2)</f>
        <v>0</v>
      </c>
      <c r="WP9" s="26">
        <f>IF($CH9="P",BW9,(BW9+AV9)/2)</f>
        <v>0</v>
      </c>
      <c r="WQ9" s="26">
        <f>IF($CH9="P",BX9,(BX9+AW9)/2)</f>
        <v>0</v>
      </c>
      <c r="WR9" s="26">
        <f>IF($CH9="P",BY9,(BY9+AX9)/2)</f>
        <v>0</v>
      </c>
      <c r="WS9" s="26">
        <f>IF($CH9="P",BZ9,(BZ9+AY9)/2)</f>
        <v>0</v>
      </c>
      <c r="WT9" s="26">
        <f>IF($CH9="P",CA9,(CA9+AZ9)/2)</f>
        <v>0</v>
      </c>
      <c r="WU9" s="26">
        <f>IF($CH9="P",CB9,(CB9+BA9)/2)</f>
        <v>0</v>
      </c>
      <c r="WV9" s="26">
        <f>IF($CH9="P",CC9,(CC9+BB9)/2)</f>
        <v>0</v>
      </c>
      <c r="WW9" s="26">
        <f>IF($CH9="P",CD9,(CD9+BC9)/2)</f>
        <v>0</v>
      </c>
      <c r="WX9" s="26">
        <f>IF($CH9="P",CE9,(CE9+BD9)/2)</f>
        <v>0</v>
      </c>
      <c r="WY9" s="26">
        <f>IF($CH9="P",CF9,(CF9+BE9)/2)</f>
        <v>0</v>
      </c>
      <c r="WZ9" s="26">
        <f>IF($CH9="P",CG9,(CG9+BF9)/2)</f>
        <v>0</v>
      </c>
      <c r="XA9" s="28" t="s">
        <v>53</v>
      </c>
      <c r="XB9" s="11" t="str">
        <f>IF(WN9&gt;0,WN9,"")</f>
        <v/>
      </c>
      <c r="XC9" s="11" t="str">
        <f>IF(WO9&gt;0,WO9,"")</f>
        <v/>
      </c>
      <c r="XD9" s="11" t="str">
        <f>IF(SUM(WL9:WO9)-WP9&gt;0,SUM(WL9:WO9)-WP9,"")</f>
        <v/>
      </c>
      <c r="XE9" s="11" t="str">
        <f>IF(WS9&gt;0,WS9,"")</f>
        <v/>
      </c>
      <c r="XF9" s="11" t="str">
        <f>IF(WT9&gt;0,WT9,"")</f>
        <v/>
      </c>
      <c r="XG9" s="11" t="str">
        <f>IF(SUM(WQ9:WT9)-WU9&gt;0,SUM(WQ9:WT9)-WU9,"")</f>
        <v/>
      </c>
      <c r="XH9" s="11" t="str">
        <f>IF(MAX(XD9,XG9)&gt;0,MAX(XD9,XG9),"")</f>
        <v/>
      </c>
      <c r="XI9" s="11" t="str">
        <f>IF(WX9&gt;0,WX9,"")</f>
        <v/>
      </c>
      <c r="XJ9" s="11" t="str">
        <f>IF(WY9&gt;0,WY9,"")</f>
        <v/>
      </c>
      <c r="XK9" s="11" t="str">
        <f>IF(SUM(WV9:WY9)-WZ9&gt;0,SUM(WV9:WY9)-WZ9,"")</f>
        <v/>
      </c>
      <c r="XL9" s="11" t="str">
        <f>IF(SUM(XH9,XK9)&gt;0,SUM(XH9,XK9),"")</f>
        <v/>
      </c>
    </row>
    <row r="10" spans="1:636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209</v>
      </c>
      <c r="C10" s="4" t="s">
        <v>6</v>
      </c>
      <c r="D10" s="4" t="s">
        <v>210</v>
      </c>
      <c r="E10" s="9">
        <f>SUM(J10,L10,N10)</f>
        <v>88.2</v>
      </c>
      <c r="F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,AND(TH10&gt;=TU$18,TH10&lt;&gt;"",TJ10&gt;=TU$22,TJ10&lt;&gt;""),AND(TK10&gt;=TU$18,TK10&lt;&gt;"",TM10&gt;=TU$22,TM10&lt;&gt;""),AND(TO10&gt;=TU$18,TO10&lt;&gt;"",TQ10&gt;=TU$22,TQ10&lt;&gt;""),AND(TR10&gt;=TU$18,TR10&lt;&gt;"",TT10&gt;=TU$22,TT10&lt;&gt;""),AND(UP10&gt;=VC$18,UP10&lt;&gt;"",UR10&gt;=VC$22,UR10&lt;&gt;""),AND(US10&gt;=VC$18,US10&lt;&gt;"",UU10&gt;=VC$22,UU10&lt;&gt;""),AND(UW10&gt;=VC$18,UW10&lt;&gt;"",UY10&gt;=VC$22,UY10&lt;&gt;""),AND(UZ10&gt;=VC$18,UZ10&lt;&gt;"",VB10&gt;=VC$22,VB10&lt;&gt;""),AND(VX10&gt;=WK$18,VX10&lt;&gt;"",VZ10&gt;=WK$22,VZ10&lt;&gt;""),AND(WA10&gt;=WK$18,WA10&lt;&gt;"",WC10&gt;=WK$22,WC10&lt;&gt;""),AND(WE10&gt;=WK$18,WE10&lt;&gt;"",WG10&gt;=WK$22,WG10&lt;&gt;""),AND(WH10&gt;=WK$18,WH10&lt;&gt;"",WJ10&gt;=WK$22,WJ10&lt;&gt;"")),"P","")</f>
        <v/>
      </c>
      <c r="G10" s="3" t="str">
        <f>IF(OR(AND(AI10&gt;=AQ$22,AI10&lt;&gt;"",AF10=""),AND(AL10&gt;=AQ$22,AL10&lt;&gt;"",AF10=""),AND(AP10&gt;=AQ$22,AP10&lt;&gt;"",AF10=""),AND(BJ10&gt;=BR$22,BJ10&lt;&gt;"",BG10=""),AND(BM10&gt;=BR$22,BM10&lt;&gt;"",BG10=""),AND(BQ10&gt;=BR$22,BQ10&lt;&gt;"",BG10=""),AND(CK10&gt;=CS$22,CK10&lt;&gt;"",CH10=""),AND(CN10&gt;=CS$22,CN10&lt;&gt;"",CH10=""),AND(CR10&gt;=CS$22,CR10&lt;&gt;"",CH10=""),AND(DR10&gt;=EC$22,DR10&lt;&gt;""),AND(DU10&gt;=EC$22,DU10&lt;&gt;""),AND(DY10&gt;=EC$22,DY10&lt;&gt;""),AND(EB10&gt;=EC$22,EB10&lt;&gt;""),AND(EZ10&gt;=FK$22,EZ10&lt;&gt;""),AND(FC10&gt;=FK$22,FC10&lt;&gt;""),AND(FG10&gt;=FK$22,FG10&lt;&gt;""),AND(FJ10&gt;=FK$22,FJ10&lt;&gt;""),AND(GH10&gt;=GS$22,GH10&lt;&gt;""),AND(GK10&gt;=GS$22,GK10&lt;&gt;""),AND(GO10&gt;=GS$22,GO10&lt;&gt;""),AND(GR10&gt;=GS$22,GR10&lt;&gt;""),AND(HP10&gt;=IA$22,HP10&lt;&gt;""),AND(HS10&gt;=IA$22,HS10&lt;&gt;""),AND(HW10&gt;=IA$22,HW10&lt;&gt;""),AND(HZ10&gt;=IA$22,HZ10&lt;&gt;""),AND(IX10&gt;=JI$22,IX10&lt;&gt;""),AND(JA10&gt;=JI$22,JA10&lt;&gt;""),AND(JE10&gt;=JI$22,JE10&lt;&gt;""),AND(JH10&gt;=JI$22,JH10&lt;&gt;""),AND(KF10&gt;=KQ$22,KF10&lt;&gt;""),AND(KI10&gt;=KQ$22,KI10&lt;&gt;""),AND(KM10&gt;=KQ$22,KM10&lt;&gt;""),AND(KP10&gt;=KQ$22,KP10&lt;&gt;""),AND(LN10&gt;=LY$22,LN10&lt;&gt;""),AND(LQ10&gt;=LY$22,LQ10&lt;&gt;""),AND(LU10&gt;=LY$22,LU10&lt;&gt;""),AND(LX10&gt;=LY$22,LX10&lt;&gt;""),AND(MV10&gt;=NG$22,MV10&lt;&gt;""),AND(MY10&gt;=NG$22,MY10&lt;&gt;""),AND(NC10&gt;=NG$22,NC10&lt;&gt;""),AND(NF10&gt;=NG$22,NF10&lt;&gt;""),AND(OD10&gt;=OO$22,OD10&lt;&gt;""),AND(OG10&gt;=OO$22,OG10&lt;&gt;""),AND(OK10&gt;=OO$22,OK10&lt;&gt;""),AND(ON10&gt;=OO$22,ON10&lt;&gt;""),AND(PL10&gt;=PW$22,PL10&lt;&gt;""),AND(PO10&gt;=PW$22,PO10&lt;&gt;""),AND(PS10&gt;=PW$22,PS10&lt;&gt;""),AND(PV10&gt;=PW$22,PV10&lt;&gt;""),AND(QT10&gt;=RE$22,QT10&lt;&gt;""),AND(QW10&gt;=RE$22,QW10&lt;&gt;""),AND(RA10&gt;=RE$22,RA10&lt;&gt;""),AND(RD10&gt;=RE$22,RD10&lt;&gt;""),AND(SB10&gt;=SM$22,SB10&lt;&gt;""),AND(SE10&gt;=SM$22,SE10&lt;&gt;""),AND(SI10&gt;=SM$22,SI10&lt;&gt;""),AND(SL10&gt;=SM$22,SL10&lt;&gt;""),AND(TJ10&gt;=TU$22,TJ10&lt;&gt;""),AND(TM10&gt;=TU$22,TM10&lt;&gt;""),AND(TQ10&gt;=TU$22,TQ10&lt;&gt;""),AND(TT10&gt;=TU$22,TT10&lt;&gt;""),AND(UR10&gt;=VC$22,UR10&lt;&gt;""),AND(UU10&gt;=VC$22,UU10&lt;&gt;""),AND(UY10&gt;=VC$22,UY10&lt;&gt;""),AND(VB10&gt;=VC$22,VB10&lt;&gt;""),AND(VZ10&gt;=WK$22,VZ10&lt;&gt;""),AND(WC10&gt;=WK$22,WC10&lt;&gt;""),AND(WG10&gt;=WK$22,WG10&lt;&gt;""),AND(WJ10&gt;=WK$22,WJ10&lt;&gt;"")),"P","")</f>
        <v>P</v>
      </c>
      <c r="H10" s="36" t="str">
        <f>IF(AND(G10="P",F10=""),"No DD",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,AND(TH10&gt;=TU$21,TH10&lt;&gt;"",TJ10&gt;=TU$25,TJ10&lt;&gt;""),AND(TK10&gt;=TU$21,TK10&lt;&gt;"",TM10&gt;=TU$25,TM10&lt;&gt;""),AND(TO10&gt;=TU$21,TO10&lt;&gt;"",TQ10&gt;=TU$25,TQ10&lt;&gt;""),AND(TR10&gt;=TU$21,TR10&lt;&gt;"",TT10&gt;=TU$25,TT10&lt;&gt;""),AND(UP10&gt;=VC$21,UP10&lt;&gt;"",UR10&gt;=VC$25,UR10&lt;&gt;""),AND(US10&gt;=VC$21,US10&lt;&gt;"",UU10&gt;=VC$25,UU10&lt;&gt;""),AND(UW10&gt;=VC$21,UW10&lt;&gt;"",UY10&gt;=VC$25,UY10&lt;&gt;""),AND(UZ10&gt;=VC$21,UZ10&lt;&gt;"",VB10&gt;=VC$25,VB10&lt;&gt;""),AND(VX10&gt;=WK$21,VX10&lt;&gt;"",VZ10&gt;=WK$25,VZ10&lt;&gt;""),AND(WA10&gt;=WK$21,WA10&lt;&gt;"",WC10&gt;=WK$25,WC10&lt;&gt;""),AND(WE10&gt;=WK$21,WE10&lt;&gt;"",WG10&gt;=WK$25,WG10&lt;&gt;""),AND(WH10&gt;=WK$21,WH10&lt;&gt;"",WJ10&gt;=WK$25,WJ10&lt;&gt;"")),"Merit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,AND(TH10&gt;=TU$20,TH10&lt;&gt;"",TJ10&gt;=TU$24,TJ10&lt;&gt;""),AND(TK10&gt;=TU$20,TK10&lt;&gt;"",TM10&gt;=TU$24,TM10&lt;&gt;""),AND(TO10&gt;=TU$20,TO10&lt;&gt;"",TQ10&gt;=TU$24,TQ10&lt;&gt;""),AND(TR10&gt;=TU$20,TR10&lt;&gt;"",TT10&gt;=TU$24,TT10&lt;&gt;""),AND(UP10&gt;=VC$20,UP10&lt;&gt;"",UR10&gt;=VC$24,UR10&lt;&gt;""),AND(US10&gt;=VC$20,US10&lt;&gt;"",UU10&gt;=VC$24,UU10&lt;&gt;""),AND(UW10&gt;=VC$20,UW10&lt;&gt;"",UY10&gt;=VC$24,UY10&lt;&gt;""),AND(UZ10&gt;=VC$20,UZ10&lt;&gt;"",VB10&gt;=VC$24,VB10&lt;&gt;""),AND(VX10&gt;=WK$20,VX10&lt;&gt;"",VZ10&gt;=WK$24,VZ10&lt;&gt;""),AND(WA10&gt;=WK$20,WA10&lt;&gt;"",WC10&gt;=WK$24,WC10&lt;&gt;""),AND(WE10&gt;=WK$20,WE10&lt;&gt;"",WG10&gt;=WK$24,WG10&lt;&gt;""),AND(WH10&gt;=WK$20,WH10&lt;&gt;"",WJ10&gt;=WK$24,WJ10&lt;&gt;"")),"Excellence",IF(I10="P","Worlds Team",IF(F10="P","National Team","")))))</f>
        <v>No DD</v>
      </c>
      <c r="I10" s="3" t="str">
        <f>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,AND(TH10&gt;=TU$19,TH10&lt;&gt;"",TJ10&gt;=TU$23,TJ10&lt;&gt;""),AND(TK10&gt;=TU$19,TK10&lt;&gt;"",TM10&gt;=TU$23,TM10&lt;&gt;""),AND(TO10&gt;=TU$19,TO10&lt;&gt;"",TQ10&gt;=TU$23,TQ10&lt;&gt;""),AND(TR10&gt;=TU$19,TR10&lt;&gt;"",TT10&gt;=TU$23,TT10&lt;&gt;""),AND(UP10&gt;=VC$19,UP10&lt;&gt;"",UR10&gt;=VC$23,UR10&lt;&gt;""),AND(US10&gt;=VC$19,US10&lt;&gt;"",UU10&gt;=VC$23,UU10&lt;&gt;""),AND(UW10&gt;=VC$19,UW10&lt;&gt;"",UY10&gt;=VC$23,UY10&lt;&gt;""),AND(UZ10&gt;=VC$19,UZ10&lt;&gt;"",VB10&gt;=VC$23,VB10&lt;&gt;""),AND(VX10&gt;=WK$19,VX10&lt;&gt;"",VZ10&gt;=WK$23,VZ10&lt;&gt;""),AND(WA10&gt;=WK$19,WA10&lt;&gt;"",WC10&gt;=WK$23,WC10&lt;&gt;""),AND(WE10&gt;=WK$19,WE10&lt;&gt;"",WG10&gt;=WK$23,WG10&lt;&gt;""),AND(WH10&gt;=WK$19,WH10&lt;&gt;"",WJ10&gt;=WK$23,WJ10&lt;&gt;"")),"P","")</f>
        <v/>
      </c>
      <c r="J10" s="8">
        <f>IF(COUNT(AI10,AL10,AP10,BJ10,BM10,BQ10,CK10,CN10,CR10)&gt;0,LARGE((AI10,AL10,AP10,BJ10,BM10,BQ10,CK10,CN10,CR10),1),0)</f>
        <v>44.34</v>
      </c>
      <c r="K10" s="8" t="str">
        <f>IF(J10="","",IF(OR(J10=CK10,J10=CN10,J10=CR10),$BS$1,IF(OR(J10=BJ10,J10=BM10,J10=BQ10),$AR$1,IF(OR(J10=AI10,J10=AL10,J10=AP10),$Q$1,""))))</f>
        <v>2024 Nationals</v>
      </c>
      <c r="L10" s="8">
        <f>IF(COUNT(AI10,AL10,AP10,BJ10,BM10,BQ10,CK10,CN10,CR10)&gt;1,LARGE((AI10,AL10,AP10,BJ10,BM10,BQ10,CK10,CN10,CR10),2),0)</f>
        <v>43.86</v>
      </c>
      <c r="M10" s="8" t="str">
        <f>IF(L10="","",IF(OR(L10=CK10,L10=CN10,L10=CR10),$BS$1,IF(OR(L10=BJ10,L10=BM10,L10=BQ10),$AR$1,IF(OR(L10=AI10,L10=AL10,L10=AP10),$Q$1,""))))</f>
        <v>2024 Nationals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/>
      </c>
      <c r="Q10" s="22">
        <v>2.4</v>
      </c>
      <c r="R10" s="22">
        <v>2.85</v>
      </c>
      <c r="S10" s="22">
        <v>3.4</v>
      </c>
      <c r="T10" s="22">
        <v>4.68</v>
      </c>
      <c r="U10" s="22">
        <v>0</v>
      </c>
      <c r="V10" s="22">
        <v>7.75</v>
      </c>
      <c r="W10" s="22">
        <v>9.3000000000000007</v>
      </c>
      <c r="X10" s="22">
        <v>9.1</v>
      </c>
      <c r="Y10" s="22">
        <v>17.600000000000001</v>
      </c>
      <c r="Z10" s="22">
        <v>0</v>
      </c>
      <c r="AA10" s="22">
        <v>5.25</v>
      </c>
      <c r="AB10" s="22">
        <v>6.35</v>
      </c>
      <c r="AC10" s="22">
        <v>6.7</v>
      </c>
      <c r="AD10" s="22">
        <v>12.14</v>
      </c>
      <c r="AE10" s="22">
        <v>0</v>
      </c>
      <c r="AF10" s="27"/>
      <c r="AG10" s="38">
        <f>IF(S10&gt;0,S10,"")</f>
        <v>3.4</v>
      </c>
      <c r="AH10" s="38">
        <f>IF(T10&gt;0,T10,"")</f>
        <v>4.68</v>
      </c>
      <c r="AI10" s="40">
        <f>IF(SUM(Q10:T10)-U10&gt;0,SUM(Q10:T10)-U10,"")</f>
        <v>13.33</v>
      </c>
      <c r="AJ10" s="40">
        <f>IF(X10&gt;0,X10,"")</f>
        <v>9.1</v>
      </c>
      <c r="AK10" s="40">
        <f>IF(Y10&gt;0,Y10,"")</f>
        <v>17.600000000000001</v>
      </c>
      <c r="AL10" s="40">
        <f>IF(SUM(V10:Y10)-Z10&gt;0,SUM(V10:Y10)-Z10,"")</f>
        <v>43.75</v>
      </c>
      <c r="AM10" s="40">
        <f>IF(AI10="","",MAX(AI10,AL10))</f>
        <v>43.75</v>
      </c>
      <c r="AN10" s="40">
        <f>IF(AC10&gt;0,AC10,"")</f>
        <v>6.7</v>
      </c>
      <c r="AO10" s="40">
        <f>IF(AD10&gt;0,AD10,"")</f>
        <v>12.14</v>
      </c>
      <c r="AP10" s="40">
        <f>IF(SUM(AA10:AD10)-AE10&gt;0,SUM(AA10:AD10)-AE10,"")</f>
        <v>30.44</v>
      </c>
      <c r="AQ10" s="40">
        <f>IF(SUM(AM10,AP10)&gt;0,SUM(AM10,AP10),"")</f>
        <v>74.19</v>
      </c>
      <c r="AR10" s="26">
        <v>7.8</v>
      </c>
      <c r="AS10" s="26">
        <v>9.5</v>
      </c>
      <c r="AT10" s="26">
        <v>9.1</v>
      </c>
      <c r="AU10" s="26">
        <v>16.420000000000002</v>
      </c>
      <c r="AV10" s="26">
        <v>0</v>
      </c>
      <c r="AW10" s="26">
        <v>8.0500000000000007</v>
      </c>
      <c r="AX10" s="26">
        <v>9.15</v>
      </c>
      <c r="AY10" s="26">
        <v>9.1</v>
      </c>
      <c r="AZ10" s="26">
        <v>18.04</v>
      </c>
      <c r="BA10" s="26">
        <v>0</v>
      </c>
      <c r="BB10" s="26">
        <v>7.6</v>
      </c>
      <c r="BC10" s="26">
        <v>9.4</v>
      </c>
      <c r="BD10" s="26">
        <v>9.1</v>
      </c>
      <c r="BE10" s="26">
        <v>17.760000000000002</v>
      </c>
      <c r="BF10" s="26">
        <v>0</v>
      </c>
      <c r="BG10" s="28"/>
      <c r="BH10" s="39">
        <f>IF(AT10&gt;0,AT10,"")</f>
        <v>9.1</v>
      </c>
      <c r="BI10" s="39">
        <f>IF(AU10&gt;0,AU10,"")</f>
        <v>16.420000000000002</v>
      </c>
      <c r="BJ10" s="11">
        <f>IF(SUM(AR10:AU10)-AV10&gt;0,SUM(AR10:AU10)-AV10,"")</f>
        <v>42.82</v>
      </c>
      <c r="BK10" s="11">
        <f>IF(AY10&gt;0,AY10,"")</f>
        <v>9.1</v>
      </c>
      <c r="BL10" s="11">
        <f>IF(AZ10&gt;0,AZ10,"")</f>
        <v>18.04</v>
      </c>
      <c r="BM10" s="11">
        <f>IF(SUM(AW10:AZ10)-BA10&gt;0,SUM(AW10:AZ10)-BA10,"")</f>
        <v>44.34</v>
      </c>
      <c r="BN10" s="11">
        <f>IF(BJ10="","",MAX(BJ10,BM10))</f>
        <v>44.34</v>
      </c>
      <c r="BO10" s="11">
        <f>IF(BD10&gt;0,BD10,"")</f>
        <v>9.1</v>
      </c>
      <c r="BP10" s="11">
        <f>IF(BE10&gt;0,BE10,"")</f>
        <v>17.760000000000002</v>
      </c>
      <c r="BQ10" s="11">
        <f>IF(SUM(BB10:BE10)-BF10&gt;0,SUM(BB10:BE10)-BF10,"")</f>
        <v>43.86</v>
      </c>
      <c r="BR10" s="11">
        <f>IF(SUM(BN10,BQ10)&gt;0,SUM(BN10,BQ10),"")</f>
        <v>88.2</v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>IF(BU10&gt;0,BU10,"")</f>
        <v/>
      </c>
      <c r="CJ10" s="38" t="str">
        <f>IF(BV10&gt;0,BV10,"")</f>
        <v/>
      </c>
      <c r="CK10" s="40" t="str">
        <f>IF(SUM(BS10:BV10)-BW10&gt;0,SUM(BS10:BV10)-BW10,"")</f>
        <v/>
      </c>
      <c r="CL10" s="40" t="str">
        <f>IF(BZ10&gt;0,BZ10,"")</f>
        <v/>
      </c>
      <c r="CM10" s="40" t="str">
        <f>IF(CA10&gt;0,CA10,"")</f>
        <v/>
      </c>
      <c r="CN10" s="40" t="str">
        <f>IF(SUM(BX10:CA10)-CB10&gt;0,SUM(BX10:CA10)-CB10,"")</f>
        <v/>
      </c>
      <c r="CO10" s="40" t="str">
        <f>IF(CK10="","",MAX(CK10,CN10))</f>
        <v/>
      </c>
      <c r="CP10" s="40" t="str">
        <f>IF(CE10&gt;0,CE10,"")</f>
        <v/>
      </c>
      <c r="CQ10" s="40" t="str">
        <f>IF(CF10&gt;0,CF10,"")</f>
        <v/>
      </c>
      <c r="CR10" s="40" t="str">
        <f>IF(SUM(CC10:CF10)-CG10&gt;0,SUM(CC10:CF10)-CG10,"")</f>
        <v/>
      </c>
      <c r="CS10" s="40" t="str">
        <f>IF(SUM(CO10,CR10)&gt;0,SUM(CO10,CR10),"")</f>
        <v/>
      </c>
      <c r="CT10" s="51" t="str">
        <f>IF(MAX(DV10,FD10,GL10,HT10,JB10,KJ10,LR10,MZ10,OH10,PP10,QX10,SF10,TN10,UV10,WD10)-IF(L10="",0,L10)&gt;0.001,MAX(DV10,FD10,GL10,HT10,JB10,KJ10,LR10,MZ10,OH10,PP10,QX10,SF10,TN10,UV10,WD10)-IF(L10="",0,L10),"")</f>
        <v/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IF(SUM(TN10,TQ10,TT10)&gt;0,SUM(TN10,TQ10,TT10),"")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IF(SUM(UV10,UY10,VB10)&gt;0,SUM(UV10,UY10,VB10),"")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IF(SUM(WD10,WG10,WJ10)&gt;0,SUM(WD10,WG10,WJ10),"")</f>
        <v/>
      </c>
      <c r="WL10" s="26">
        <f>IF($CH10="P",BS10,(BS10+AR10)/2)</f>
        <v>3.9</v>
      </c>
      <c r="WM10" s="26">
        <f>IF($CH10="P",BT10,(BT10+AS10)/2)</f>
        <v>4.75</v>
      </c>
      <c r="WN10" s="26">
        <f>IF($CH10="P",BU10,(BU10+AT10)/2)</f>
        <v>4.55</v>
      </c>
      <c r="WO10" s="26">
        <f>IF($CH10="P",BV10,(BV10+AU10)/2)</f>
        <v>8.2100000000000009</v>
      </c>
      <c r="WP10" s="26">
        <f>IF($CH10="P",BW10,(BW10+AV10)/2)</f>
        <v>0</v>
      </c>
      <c r="WQ10" s="26">
        <f>IF($CH10="P",BX10,(BX10+AW10)/2)</f>
        <v>4.0250000000000004</v>
      </c>
      <c r="WR10" s="26">
        <f>IF($CH10="P",BY10,(BY10+AX10)/2)</f>
        <v>4.5750000000000002</v>
      </c>
      <c r="WS10" s="26">
        <f>IF($CH10="P",BZ10,(BZ10+AY10)/2)</f>
        <v>4.55</v>
      </c>
      <c r="WT10" s="26">
        <f>IF($CH10="P",CA10,(CA10+AZ10)/2)</f>
        <v>9.02</v>
      </c>
      <c r="WU10" s="26">
        <f>IF($CH10="P",CB10,(CB10+BA10)/2)</f>
        <v>0</v>
      </c>
      <c r="WV10" s="26">
        <f>IF($CH10="P",CC10,(CC10+BB10)/2)</f>
        <v>3.8</v>
      </c>
      <c r="WW10" s="26">
        <f>IF($CH10="P",CD10,(CD10+BC10)/2)</f>
        <v>4.7</v>
      </c>
      <c r="WX10" s="26">
        <f>IF($CH10="P",CE10,(CE10+BD10)/2)</f>
        <v>4.55</v>
      </c>
      <c r="WY10" s="26">
        <f>IF($CH10="P",CF10,(CF10+BE10)/2)</f>
        <v>8.8800000000000008</v>
      </c>
      <c r="WZ10" s="26">
        <f>IF($CH10="P",CG10,(CG10+BF10)/2)</f>
        <v>0</v>
      </c>
      <c r="XA10" s="28" t="s">
        <v>53</v>
      </c>
      <c r="XB10" s="11">
        <f>IF(WN10&gt;0,WN10,"")</f>
        <v>4.55</v>
      </c>
      <c r="XC10" s="11">
        <f>IF(WO10&gt;0,WO10,"")</f>
        <v>8.2100000000000009</v>
      </c>
      <c r="XD10" s="11">
        <f>IF(SUM(WL10:WO10)-WP10&gt;0,SUM(WL10:WO10)-WP10,"")</f>
        <v>21.41</v>
      </c>
      <c r="XE10" s="11">
        <f>IF(WS10&gt;0,WS10,"")</f>
        <v>4.55</v>
      </c>
      <c r="XF10" s="11">
        <f>IF(WT10&gt;0,WT10,"")</f>
        <v>9.02</v>
      </c>
      <c r="XG10" s="11">
        <f>IF(SUM(WQ10:WT10)-WU10&gt;0,SUM(WQ10:WT10)-WU10,"")</f>
        <v>22.17</v>
      </c>
      <c r="XH10" s="11">
        <f>IF(MAX(XD10,XG10)&gt;0,MAX(XD10,XG10),"")</f>
        <v>22.17</v>
      </c>
      <c r="XI10" s="11">
        <f>IF(WX10&gt;0,WX10,"")</f>
        <v>4.55</v>
      </c>
      <c r="XJ10" s="11">
        <f>IF(WY10&gt;0,WY10,"")</f>
        <v>8.8800000000000008</v>
      </c>
      <c r="XK10" s="11">
        <f>IF(SUM(WV10:WY10)-WZ10&gt;0,SUM(WV10:WY10)-WZ10,"")</f>
        <v>21.93</v>
      </c>
      <c r="XL10" s="11">
        <f>IF(SUM(XH10,XK10)&gt;0,SUM(XH10,XK10),"")</f>
        <v>44.1</v>
      </c>
    </row>
    <row r="11" spans="1:636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208</v>
      </c>
      <c r="C11" s="4" t="s">
        <v>207</v>
      </c>
      <c r="D11" s="4" t="s">
        <v>163</v>
      </c>
      <c r="E11" s="9">
        <f>SUM(J11,L11,N11)</f>
        <v>80.67</v>
      </c>
      <c r="F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,AND(TH11&gt;=TU$18,TH11&lt;&gt;"",TJ11&gt;=TU$22,TJ11&lt;&gt;""),AND(TK11&gt;=TU$18,TK11&lt;&gt;"",TM11&gt;=TU$22,TM11&lt;&gt;""),AND(TO11&gt;=TU$18,TO11&lt;&gt;"",TQ11&gt;=TU$22,TQ11&lt;&gt;""),AND(TR11&gt;=TU$18,TR11&lt;&gt;"",TT11&gt;=TU$22,TT11&lt;&gt;""),AND(UP11&gt;=VC$18,UP11&lt;&gt;"",UR11&gt;=VC$22,UR11&lt;&gt;""),AND(US11&gt;=VC$18,US11&lt;&gt;"",UU11&gt;=VC$22,UU11&lt;&gt;""),AND(UW11&gt;=VC$18,UW11&lt;&gt;"",UY11&gt;=VC$22,UY11&lt;&gt;""),AND(UZ11&gt;=VC$18,UZ11&lt;&gt;"",VB11&gt;=VC$22,VB11&lt;&gt;""),AND(VX11&gt;=WK$18,VX11&lt;&gt;"",VZ11&gt;=WK$22,VZ11&lt;&gt;""),AND(WA11&gt;=WK$18,WA11&lt;&gt;"",WC11&gt;=WK$22,WC11&lt;&gt;""),AND(WE11&gt;=WK$18,WE11&lt;&gt;"",WG11&gt;=WK$22,WG11&lt;&gt;""),AND(WH11&gt;=WK$18,WH11&lt;&gt;"",WJ11&gt;=WK$22,WJ11&lt;&gt;"")),"P","")</f>
        <v/>
      </c>
      <c r="G11" s="3" t="str">
        <f>IF(OR(AND(AI11&gt;=AQ$22,AI11&lt;&gt;"",AF11=""),AND(AL11&gt;=AQ$22,AL11&lt;&gt;"",AF11=""),AND(AP11&gt;=AQ$22,AP11&lt;&gt;"",AF11=""),AND(BJ11&gt;=BR$22,BJ11&lt;&gt;"",BG11=""),AND(BM11&gt;=BR$22,BM11&lt;&gt;"",BG11=""),AND(BQ11&gt;=BR$22,BQ11&lt;&gt;"",BG11=""),AND(CK11&gt;=CS$22,CK11&lt;&gt;"",CH11=""),AND(CN11&gt;=CS$22,CN11&lt;&gt;"",CH11=""),AND(CR11&gt;=CS$22,CR11&lt;&gt;"",CH11=""),AND(DR11&gt;=EC$22,DR11&lt;&gt;""),AND(DU11&gt;=EC$22,DU11&lt;&gt;""),AND(DY11&gt;=EC$22,DY11&lt;&gt;""),AND(EB11&gt;=EC$22,EB11&lt;&gt;""),AND(EZ11&gt;=FK$22,EZ11&lt;&gt;""),AND(FC11&gt;=FK$22,FC11&lt;&gt;""),AND(FG11&gt;=FK$22,FG11&lt;&gt;""),AND(FJ11&gt;=FK$22,FJ11&lt;&gt;""),AND(GH11&gt;=GS$22,GH11&lt;&gt;""),AND(GK11&gt;=GS$22,GK11&lt;&gt;""),AND(GO11&gt;=GS$22,GO11&lt;&gt;""),AND(GR11&gt;=GS$22,GR11&lt;&gt;""),AND(HP11&gt;=IA$22,HP11&lt;&gt;""),AND(HS11&gt;=IA$22,HS11&lt;&gt;""),AND(HW11&gt;=IA$22,HW11&lt;&gt;""),AND(HZ11&gt;=IA$22,HZ11&lt;&gt;""),AND(IX11&gt;=JI$22,IX11&lt;&gt;""),AND(JA11&gt;=JI$22,JA11&lt;&gt;""),AND(JE11&gt;=JI$22,JE11&lt;&gt;""),AND(JH11&gt;=JI$22,JH11&lt;&gt;""),AND(KF11&gt;=KQ$22,KF11&lt;&gt;""),AND(KI11&gt;=KQ$22,KI11&lt;&gt;""),AND(KM11&gt;=KQ$22,KM11&lt;&gt;""),AND(KP11&gt;=KQ$22,KP11&lt;&gt;""),AND(LN11&gt;=LY$22,LN11&lt;&gt;""),AND(LQ11&gt;=LY$22,LQ11&lt;&gt;""),AND(LU11&gt;=LY$22,LU11&lt;&gt;""),AND(LX11&gt;=LY$22,LX11&lt;&gt;""),AND(MV11&gt;=NG$22,MV11&lt;&gt;""),AND(MY11&gt;=NG$22,MY11&lt;&gt;""),AND(NC11&gt;=NG$22,NC11&lt;&gt;""),AND(NF11&gt;=NG$22,NF11&lt;&gt;""),AND(OD11&gt;=OO$22,OD11&lt;&gt;""),AND(OG11&gt;=OO$22,OG11&lt;&gt;""),AND(OK11&gt;=OO$22,OK11&lt;&gt;""),AND(ON11&gt;=OO$22,ON11&lt;&gt;""),AND(PL11&gt;=PW$22,PL11&lt;&gt;""),AND(PO11&gt;=PW$22,PO11&lt;&gt;""),AND(PS11&gt;=PW$22,PS11&lt;&gt;""),AND(PV11&gt;=PW$22,PV11&lt;&gt;""),AND(QT11&gt;=RE$22,QT11&lt;&gt;""),AND(QW11&gt;=RE$22,QW11&lt;&gt;""),AND(RA11&gt;=RE$22,RA11&lt;&gt;""),AND(RD11&gt;=RE$22,RD11&lt;&gt;""),AND(SB11&gt;=SM$22,SB11&lt;&gt;""),AND(SE11&gt;=SM$22,SE11&lt;&gt;""),AND(SI11&gt;=SM$22,SI11&lt;&gt;""),AND(SL11&gt;=SM$22,SL11&lt;&gt;""),AND(TJ11&gt;=TU$22,TJ11&lt;&gt;""),AND(TM11&gt;=TU$22,TM11&lt;&gt;""),AND(TQ11&gt;=TU$22,TQ11&lt;&gt;""),AND(TT11&gt;=TU$22,TT11&lt;&gt;""),AND(UR11&gt;=VC$22,UR11&lt;&gt;""),AND(UU11&gt;=VC$22,UU11&lt;&gt;""),AND(UY11&gt;=VC$22,UY11&lt;&gt;""),AND(VB11&gt;=VC$22,VB11&lt;&gt;""),AND(VZ11&gt;=WK$22,VZ11&lt;&gt;""),AND(WC11&gt;=WK$22,WC11&lt;&gt;""),AND(WG11&gt;=WK$22,WG11&lt;&gt;""),AND(WJ11&gt;=WK$22,WJ11&lt;&gt;"")),"P","")</f>
        <v>P</v>
      </c>
      <c r="H11" s="36" t="str">
        <f>IF(AND(G11="P",F11=""),"No DD",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,AND(TH11&gt;=TU$21,TH11&lt;&gt;"",TJ11&gt;=TU$25,TJ11&lt;&gt;""),AND(TK11&gt;=TU$21,TK11&lt;&gt;"",TM11&gt;=TU$25,TM11&lt;&gt;""),AND(TO11&gt;=TU$21,TO11&lt;&gt;"",TQ11&gt;=TU$25,TQ11&lt;&gt;""),AND(TR11&gt;=TU$21,TR11&lt;&gt;"",TT11&gt;=TU$25,TT11&lt;&gt;""),AND(UP11&gt;=VC$21,UP11&lt;&gt;"",UR11&gt;=VC$25,UR11&lt;&gt;""),AND(US11&gt;=VC$21,US11&lt;&gt;"",UU11&gt;=VC$25,UU11&lt;&gt;""),AND(UW11&gt;=VC$21,UW11&lt;&gt;"",UY11&gt;=VC$25,UY11&lt;&gt;""),AND(UZ11&gt;=VC$21,UZ11&lt;&gt;"",VB11&gt;=VC$25,VB11&lt;&gt;""),AND(VX11&gt;=WK$21,VX11&lt;&gt;"",VZ11&gt;=WK$25,VZ11&lt;&gt;""),AND(WA11&gt;=WK$21,WA11&lt;&gt;"",WC11&gt;=WK$25,WC11&lt;&gt;""),AND(WE11&gt;=WK$21,WE11&lt;&gt;"",WG11&gt;=WK$25,WG11&lt;&gt;""),AND(WH11&gt;=WK$21,WH11&lt;&gt;"",WJ11&gt;=WK$25,WJ11&lt;&gt;"")),"Merit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,AND(TH11&gt;=TU$20,TH11&lt;&gt;"",TJ11&gt;=TU$24,TJ11&lt;&gt;""),AND(TK11&gt;=TU$20,TK11&lt;&gt;"",TM11&gt;=TU$24,TM11&lt;&gt;""),AND(TO11&gt;=TU$20,TO11&lt;&gt;"",TQ11&gt;=TU$24,TQ11&lt;&gt;""),AND(TR11&gt;=TU$20,TR11&lt;&gt;"",TT11&gt;=TU$24,TT11&lt;&gt;""),AND(UP11&gt;=VC$20,UP11&lt;&gt;"",UR11&gt;=VC$24,UR11&lt;&gt;""),AND(US11&gt;=VC$20,US11&lt;&gt;"",UU11&gt;=VC$24,UU11&lt;&gt;""),AND(UW11&gt;=VC$20,UW11&lt;&gt;"",UY11&gt;=VC$24,UY11&lt;&gt;""),AND(UZ11&gt;=VC$20,UZ11&lt;&gt;"",VB11&gt;=VC$24,VB11&lt;&gt;""),AND(VX11&gt;=WK$20,VX11&lt;&gt;"",VZ11&gt;=WK$24,VZ11&lt;&gt;""),AND(WA11&gt;=WK$20,WA11&lt;&gt;"",WC11&gt;=WK$24,WC11&lt;&gt;""),AND(WE11&gt;=WK$20,WE11&lt;&gt;"",WG11&gt;=WK$24,WG11&lt;&gt;""),AND(WH11&gt;=WK$20,WH11&lt;&gt;"",WJ11&gt;=WK$24,WJ11&lt;&gt;"")),"Excellence",IF(I11="P","Worlds Team",IF(F11="P","National Team","")))))</f>
        <v>No DD</v>
      </c>
      <c r="I11" s="3" t="str">
        <f>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,AND(TH11&gt;=TU$19,TH11&lt;&gt;"",TJ11&gt;=TU$23,TJ11&lt;&gt;""),AND(TK11&gt;=TU$19,TK11&lt;&gt;"",TM11&gt;=TU$23,TM11&lt;&gt;""),AND(TO11&gt;=TU$19,TO11&lt;&gt;"",TQ11&gt;=TU$23,TQ11&lt;&gt;""),AND(TR11&gt;=TU$19,TR11&lt;&gt;"",TT11&gt;=TU$23,TT11&lt;&gt;""),AND(UP11&gt;=VC$19,UP11&lt;&gt;"",UR11&gt;=VC$23,UR11&lt;&gt;""),AND(US11&gt;=VC$19,US11&lt;&gt;"",UU11&gt;=VC$23,UU11&lt;&gt;""),AND(UW11&gt;=VC$19,UW11&lt;&gt;"",UY11&gt;=VC$23,UY11&lt;&gt;""),AND(UZ11&gt;=VC$19,UZ11&lt;&gt;"",VB11&gt;=VC$23,VB11&lt;&gt;""),AND(VX11&gt;=WK$19,VX11&lt;&gt;"",VZ11&gt;=WK$23,VZ11&lt;&gt;""),AND(WA11&gt;=WK$19,WA11&lt;&gt;"",WC11&gt;=WK$23,WC11&lt;&gt;""),AND(WE11&gt;=WK$19,WE11&lt;&gt;"",WG11&gt;=WK$23,WG11&lt;&gt;""),AND(WH11&gt;=WK$19,WH11&lt;&gt;"",WJ11&gt;=WK$23,WJ11&lt;&gt;"")),"P","")</f>
        <v/>
      </c>
      <c r="J11" s="8">
        <f>IF(COUNT(AI11,AL11,AP11,BJ11,BM11,BQ11,CK11,CN11,CR11)&gt;0,LARGE((AI11,AL11,AP11,BJ11,BM11,BQ11,CK11,CN11,CR11),1),0)</f>
        <v>44.78</v>
      </c>
      <c r="K11" s="8" t="str">
        <f>IF(J11="","",IF(OR(J11=CK11,J11=CN11,J11=CR11),$BS$1,IF(OR(J11=BJ11,J11=BM11,J11=BQ11),$AR$1,IF(OR(J11=AI11,J11=AL11,J11=AP11),$Q$1,""))))</f>
        <v>2024 Nationals</v>
      </c>
      <c r="L11" s="8">
        <f>IF(COUNT(AI11,AL11,AP11,BJ11,BM11,BQ11,CK11,CN11,CR11)&gt;1,LARGE((AI11,AL11,AP11,BJ11,BM11,BQ11,CK11,CN11,CR11),2),0)</f>
        <v>35.89</v>
      </c>
      <c r="M11" s="8" t="str">
        <f>IF(L11="","",IF(OR(L11=CK11,L11=CN11,L11=CR11),$BS$1,IF(OR(L11=BJ11,L11=BM11,L11=BQ11),$AR$1,IF(OR(L11=AI11,L11=AL11,L11=AP11),$Q$1,""))))</f>
        <v>2024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/>
      </c>
      <c r="Q11" s="22">
        <v>0.7</v>
      </c>
      <c r="R11" s="22">
        <v>1</v>
      </c>
      <c r="S11" s="22">
        <v>1.5</v>
      </c>
      <c r="T11" s="22">
        <v>1.74</v>
      </c>
      <c r="U11" s="22">
        <v>0</v>
      </c>
      <c r="V11" s="22">
        <v>1.6</v>
      </c>
      <c r="W11" s="22">
        <v>1.9</v>
      </c>
      <c r="X11" s="22">
        <v>2.5</v>
      </c>
      <c r="Y11" s="22">
        <v>3.3</v>
      </c>
      <c r="Z11" s="22">
        <v>0</v>
      </c>
      <c r="AA11" s="22"/>
      <c r="AB11" s="22"/>
      <c r="AC11" s="22"/>
      <c r="AD11" s="22"/>
      <c r="AE11" s="22"/>
      <c r="AF11" s="27"/>
      <c r="AG11" s="38">
        <f>IF(S11&gt;0,S11,"")</f>
        <v>1.5</v>
      </c>
      <c r="AH11" s="38">
        <f>IF(T11&gt;0,T11,"")</f>
        <v>1.74</v>
      </c>
      <c r="AI11" s="40">
        <f>IF(SUM(Q11:T11)-U11&gt;0,SUM(Q11:T11)-U11,"")</f>
        <v>4.9400000000000004</v>
      </c>
      <c r="AJ11" s="40">
        <f>IF(X11&gt;0,X11,"")</f>
        <v>2.5</v>
      </c>
      <c r="AK11" s="40">
        <f>IF(Y11&gt;0,Y11,"")</f>
        <v>3.3</v>
      </c>
      <c r="AL11" s="40">
        <f>IF(SUM(V11:Y11)-Z11&gt;0,SUM(V11:Y11)-Z11,"")</f>
        <v>9.3000000000000007</v>
      </c>
      <c r="AM11" s="40">
        <f>IF(AI11="","",MAX(AI11,AL11))</f>
        <v>9.3000000000000007</v>
      </c>
      <c r="AN11" s="40" t="str">
        <f>IF(AC11&gt;0,AC11,"")</f>
        <v/>
      </c>
      <c r="AO11" s="40" t="str">
        <f>IF(AD11&gt;0,AD11,"")</f>
        <v/>
      </c>
      <c r="AP11" s="40" t="str">
        <f>IF(SUM(AA11:AD11)-AE11&gt;0,SUM(AA11:AD11)-AE11,"")</f>
        <v/>
      </c>
      <c r="AQ11" s="40">
        <f>IF(SUM(AM11,AP11)&gt;0,SUM(AM11,AP11),"")</f>
        <v>9.3000000000000007</v>
      </c>
      <c r="AR11" s="26">
        <v>7.85</v>
      </c>
      <c r="AS11" s="26">
        <v>9.25</v>
      </c>
      <c r="AT11" s="26">
        <v>9.6</v>
      </c>
      <c r="AU11" s="26">
        <v>18.079999999999998</v>
      </c>
      <c r="AV11" s="26">
        <v>0</v>
      </c>
      <c r="AW11" s="26">
        <v>6.55</v>
      </c>
      <c r="AX11" s="26">
        <v>7.2</v>
      </c>
      <c r="AY11" s="26">
        <v>7.6</v>
      </c>
      <c r="AZ11" s="26">
        <v>14.54</v>
      </c>
      <c r="BA11" s="26">
        <v>0</v>
      </c>
      <c r="BB11" s="26">
        <v>4</v>
      </c>
      <c r="BC11" s="26">
        <v>4.3499999999999996</v>
      </c>
      <c r="BD11" s="26">
        <v>5.4</v>
      </c>
      <c r="BE11" s="26">
        <v>9.26</v>
      </c>
      <c r="BF11" s="26">
        <v>0</v>
      </c>
      <c r="BG11" s="28"/>
      <c r="BH11" s="39">
        <f>IF(AT11&gt;0,AT11,"")</f>
        <v>9.6</v>
      </c>
      <c r="BI11" s="39">
        <f>IF(AU11&gt;0,AU11,"")</f>
        <v>18.079999999999998</v>
      </c>
      <c r="BJ11" s="11">
        <f>IF(SUM(AR11:AU11)-AV11&gt;0,SUM(AR11:AU11)-AV11,"")</f>
        <v>44.78</v>
      </c>
      <c r="BK11" s="11">
        <f>IF(AY11&gt;0,AY11,"")</f>
        <v>7.6</v>
      </c>
      <c r="BL11" s="11">
        <f>IF(AZ11&gt;0,AZ11,"")</f>
        <v>14.54</v>
      </c>
      <c r="BM11" s="11">
        <f>IF(SUM(AW11:AZ11)-BA11&gt;0,SUM(AW11:AZ11)-BA11,"")</f>
        <v>35.89</v>
      </c>
      <c r="BN11" s="11">
        <f>IF(BJ11="","",MAX(BJ11,BM11))</f>
        <v>44.78</v>
      </c>
      <c r="BO11" s="11">
        <f>IF(BD11&gt;0,BD11,"")</f>
        <v>5.4</v>
      </c>
      <c r="BP11" s="11">
        <f>IF(BE11&gt;0,BE11,"")</f>
        <v>9.26</v>
      </c>
      <c r="BQ11" s="11">
        <f>IF(SUM(BB11:BE11)-BF11&gt;0,SUM(BB11:BE11)-BF11,"")</f>
        <v>23.009999999999998</v>
      </c>
      <c r="BR11" s="11">
        <f>IF(SUM(BN11,BQ11)&gt;0,SUM(BN11,BQ11),"")</f>
        <v>67.789999999999992</v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 t="str">
        <f>IF(MAX(DV11,FD11,GL11,HT11,JB11,KJ11,LR11,MZ11,OH11,PP11,QX11,SF11,TN11,UV11,WD11)-IF(L11="",0,L11)&gt;0.001,MAX(DV11,FD11,GL11,HT11,JB11,KJ11,LR11,MZ11,OH11,PP11,QX11,SF11,TN11,UV11,WD11)-IF(L11="",0,L11),"")</f>
        <v/>
      </c>
      <c r="CU11" s="51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IF(SUM(OH11,OK11,ON11)&gt;0,SUM(OH11,OK11,ON11),"")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IF(SUM(TN11,TQ11,TT11)&gt;0,SUM(TN11,TQ11,TT11),"")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IF(SUM(UV11,UY11,VB11)&gt;0,SUM(UV11,UY11,VB11),"")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IF(SUM(WD11,WG11,WJ11)&gt;0,SUM(WD11,WG11,WJ11),"")</f>
        <v/>
      </c>
      <c r="WL11" s="26">
        <f>IF($CH11="P",BS11,(BS11+AR11)/2)</f>
        <v>3.9249999999999998</v>
      </c>
      <c r="WM11" s="26">
        <f>IF($CH11="P",BT11,(BT11+AS11)/2)</f>
        <v>4.625</v>
      </c>
      <c r="WN11" s="26">
        <f>IF($CH11="P",BU11,(BU11+AT11)/2)</f>
        <v>4.8</v>
      </c>
      <c r="WO11" s="26">
        <f>IF($CH11="P",BV11,(BV11+AU11)/2)</f>
        <v>9.0399999999999991</v>
      </c>
      <c r="WP11" s="26">
        <f>IF($CH11="P",BW11,(BW11+AV11)/2)</f>
        <v>0</v>
      </c>
      <c r="WQ11" s="26">
        <f>IF($CH11="P",BX11,(BX11+AW11)/2)</f>
        <v>3.2749999999999999</v>
      </c>
      <c r="WR11" s="26">
        <f>IF($CH11="P",BY11,(BY11+AX11)/2)</f>
        <v>3.6</v>
      </c>
      <c r="WS11" s="26">
        <f>IF($CH11="P",BZ11,(BZ11+AY11)/2)</f>
        <v>3.8</v>
      </c>
      <c r="WT11" s="26">
        <f>IF($CH11="P",CA11,(CA11+AZ11)/2)</f>
        <v>7.27</v>
      </c>
      <c r="WU11" s="26">
        <f>IF($CH11="P",CB11,(CB11+BA11)/2)</f>
        <v>0</v>
      </c>
      <c r="WV11" s="26">
        <f>IF($CH11="P",CC11,(CC11+BB11)/2)</f>
        <v>2</v>
      </c>
      <c r="WW11" s="26">
        <f>IF($CH11="P",CD11,(CD11+BC11)/2)</f>
        <v>2.1749999999999998</v>
      </c>
      <c r="WX11" s="26">
        <f>IF($CH11="P",CE11,(CE11+BD11)/2)</f>
        <v>2.7</v>
      </c>
      <c r="WY11" s="26">
        <f>IF($CH11="P",CF11,(CF11+BE11)/2)</f>
        <v>4.63</v>
      </c>
      <c r="WZ11" s="26">
        <f>IF($CH11="P",CG11,(CG11+BF11)/2)</f>
        <v>0</v>
      </c>
      <c r="XA11" s="28" t="s">
        <v>53</v>
      </c>
      <c r="XB11" s="11">
        <f>IF(WN11&gt;0,WN11,"")</f>
        <v>4.8</v>
      </c>
      <c r="XC11" s="11">
        <f>IF(WO11&gt;0,WO11,"")</f>
        <v>9.0399999999999991</v>
      </c>
      <c r="XD11" s="11">
        <f>IF(SUM(WL11:WO11)-WP11&gt;0,SUM(WL11:WO11)-WP11,"")</f>
        <v>22.39</v>
      </c>
      <c r="XE11" s="11">
        <f>IF(WS11&gt;0,WS11,"")</f>
        <v>3.8</v>
      </c>
      <c r="XF11" s="11">
        <f>IF(WT11&gt;0,WT11,"")</f>
        <v>7.27</v>
      </c>
      <c r="XG11" s="11">
        <f>IF(SUM(WQ11:WT11)-WU11&gt;0,SUM(WQ11:WT11)-WU11,"")</f>
        <v>17.945</v>
      </c>
      <c r="XH11" s="11">
        <f>IF(MAX(XD11,XG11)&gt;0,MAX(XD11,XG11),"")</f>
        <v>22.39</v>
      </c>
      <c r="XI11" s="11">
        <f>IF(WX11&gt;0,WX11,"")</f>
        <v>2.7</v>
      </c>
      <c r="XJ11" s="11">
        <f>IF(WY11&gt;0,WY11,"")</f>
        <v>4.63</v>
      </c>
      <c r="XK11" s="11">
        <f>IF(SUM(WV11:WY11)-WZ11&gt;0,SUM(WV11:WY11)-WZ11,"")</f>
        <v>11.504999999999999</v>
      </c>
      <c r="XL11" s="11">
        <f>IF(SUM(XH11,XK11)&gt;0,SUM(XH11,XK11),"")</f>
        <v>33.894999999999996</v>
      </c>
    </row>
    <row r="12" spans="1:636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144</v>
      </c>
      <c r="C12" s="4" t="s">
        <v>5</v>
      </c>
      <c r="D12" s="4" t="s">
        <v>143</v>
      </c>
      <c r="E12" s="9">
        <f>SUM(J12,L12,N12)</f>
        <v>75.100000000000009</v>
      </c>
      <c r="F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,AND(TH12&gt;=TU$18,TH12&lt;&gt;"",TJ12&gt;=TU$22,TJ12&lt;&gt;""),AND(TK12&gt;=TU$18,TK12&lt;&gt;"",TM12&gt;=TU$22,TM12&lt;&gt;""),AND(TO12&gt;=TU$18,TO12&lt;&gt;"",TQ12&gt;=TU$22,TQ12&lt;&gt;""),AND(TR12&gt;=TU$18,TR12&lt;&gt;"",TT12&gt;=TU$22,TT12&lt;&gt;""),AND(UP12&gt;=VC$18,UP12&lt;&gt;"",UR12&gt;=VC$22,UR12&lt;&gt;""),AND(US12&gt;=VC$18,US12&lt;&gt;"",UU12&gt;=VC$22,UU12&lt;&gt;""),AND(UW12&gt;=VC$18,UW12&lt;&gt;"",UY12&gt;=VC$22,UY12&lt;&gt;""),AND(UZ12&gt;=VC$18,UZ12&lt;&gt;"",VB12&gt;=VC$22,VB12&lt;&gt;""),AND(VX12&gt;=WK$18,VX12&lt;&gt;"",VZ12&gt;=WK$22,VZ12&lt;&gt;""),AND(WA12&gt;=WK$18,WA12&lt;&gt;"",WC12&gt;=WK$22,WC12&lt;&gt;""),AND(WE12&gt;=WK$18,WE12&lt;&gt;"",WG12&gt;=WK$22,WG12&lt;&gt;""),AND(WH12&gt;=WK$18,WH12&lt;&gt;"",WJ12&gt;=WK$22,WJ12&lt;&gt;"")),"P","")</f>
        <v/>
      </c>
      <c r="G12" s="3" t="str">
        <f>IF(OR(AND(AI12&gt;=AQ$22,AI12&lt;&gt;"",AF12=""),AND(AL12&gt;=AQ$22,AL12&lt;&gt;"",AF12=""),AND(AP12&gt;=AQ$22,AP12&lt;&gt;"",AF12=""),AND(BJ12&gt;=BR$22,BJ12&lt;&gt;"",BG12=""),AND(BM12&gt;=BR$22,BM12&lt;&gt;"",BG12=""),AND(BQ12&gt;=BR$22,BQ12&lt;&gt;"",BG12=""),AND(CK12&gt;=CS$22,CK12&lt;&gt;"",CH12=""),AND(CN12&gt;=CS$22,CN12&lt;&gt;"",CH12=""),AND(CR12&gt;=CS$22,CR12&lt;&gt;"",CH12=""),AND(DR12&gt;=EC$22,DR12&lt;&gt;""),AND(DU12&gt;=EC$22,DU12&lt;&gt;""),AND(DY12&gt;=EC$22,DY12&lt;&gt;""),AND(EB12&gt;=EC$22,EB12&lt;&gt;""),AND(EZ12&gt;=FK$22,EZ12&lt;&gt;""),AND(FC12&gt;=FK$22,FC12&lt;&gt;""),AND(FG12&gt;=FK$22,FG12&lt;&gt;""),AND(FJ12&gt;=FK$22,FJ12&lt;&gt;""),AND(GH12&gt;=GS$22,GH12&lt;&gt;""),AND(GK12&gt;=GS$22,GK12&lt;&gt;""),AND(GO12&gt;=GS$22,GO12&lt;&gt;""),AND(GR12&gt;=GS$22,GR12&lt;&gt;""),AND(HP12&gt;=IA$22,HP12&lt;&gt;""),AND(HS12&gt;=IA$22,HS12&lt;&gt;""),AND(HW12&gt;=IA$22,HW12&lt;&gt;""),AND(HZ12&gt;=IA$22,HZ12&lt;&gt;""),AND(IX12&gt;=JI$22,IX12&lt;&gt;""),AND(JA12&gt;=JI$22,JA12&lt;&gt;""),AND(JE12&gt;=JI$22,JE12&lt;&gt;""),AND(JH12&gt;=JI$22,JH12&lt;&gt;""),AND(KF12&gt;=KQ$22,KF12&lt;&gt;""),AND(KI12&gt;=KQ$22,KI12&lt;&gt;""),AND(KM12&gt;=KQ$22,KM12&lt;&gt;""),AND(KP12&gt;=KQ$22,KP12&lt;&gt;""),AND(LN12&gt;=LY$22,LN12&lt;&gt;""),AND(LQ12&gt;=LY$22,LQ12&lt;&gt;""),AND(LU12&gt;=LY$22,LU12&lt;&gt;""),AND(LX12&gt;=LY$22,LX12&lt;&gt;""),AND(MV12&gt;=NG$22,MV12&lt;&gt;""),AND(MY12&gt;=NG$22,MY12&lt;&gt;""),AND(NC12&gt;=NG$22,NC12&lt;&gt;""),AND(NF12&gt;=NG$22,NF12&lt;&gt;""),AND(OD12&gt;=OO$22,OD12&lt;&gt;""),AND(OG12&gt;=OO$22,OG12&lt;&gt;""),AND(OK12&gt;=OO$22,OK12&lt;&gt;""),AND(ON12&gt;=OO$22,ON12&lt;&gt;""),AND(PL12&gt;=PW$22,PL12&lt;&gt;""),AND(PO12&gt;=PW$22,PO12&lt;&gt;""),AND(PS12&gt;=PW$22,PS12&lt;&gt;""),AND(PV12&gt;=PW$22,PV12&lt;&gt;""),AND(QT12&gt;=RE$22,QT12&lt;&gt;""),AND(QW12&gt;=RE$22,QW12&lt;&gt;""),AND(RA12&gt;=RE$22,RA12&lt;&gt;""),AND(RD12&gt;=RE$22,RD12&lt;&gt;""),AND(SB12&gt;=SM$22,SB12&lt;&gt;""),AND(SE12&gt;=SM$22,SE12&lt;&gt;""),AND(SI12&gt;=SM$22,SI12&lt;&gt;""),AND(SL12&gt;=SM$22,SL12&lt;&gt;""),AND(TJ12&gt;=TU$22,TJ12&lt;&gt;""),AND(TM12&gt;=TU$22,TM12&lt;&gt;""),AND(TQ12&gt;=TU$22,TQ12&lt;&gt;""),AND(TT12&gt;=TU$22,TT12&lt;&gt;""),AND(UR12&gt;=VC$22,UR12&lt;&gt;""),AND(UU12&gt;=VC$22,UU12&lt;&gt;""),AND(UY12&gt;=VC$22,UY12&lt;&gt;""),AND(VB12&gt;=VC$22,VB12&lt;&gt;""),AND(VZ12&gt;=WK$22,VZ12&lt;&gt;""),AND(WC12&gt;=WK$22,WC12&lt;&gt;""),AND(WG12&gt;=WK$22,WG12&lt;&gt;""),AND(WJ12&gt;=WK$22,WJ12&lt;&gt;"")),"P","")</f>
        <v>P</v>
      </c>
      <c r="H12" s="36" t="str">
        <f>IF(AND(G12="P",F12=""),"No DD",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,AND(TH12&gt;=TU$21,TH12&lt;&gt;"",TJ12&gt;=TU$25,TJ12&lt;&gt;""),AND(TK12&gt;=TU$21,TK12&lt;&gt;"",TM12&gt;=TU$25,TM12&lt;&gt;""),AND(TO12&gt;=TU$21,TO12&lt;&gt;"",TQ12&gt;=TU$25,TQ12&lt;&gt;""),AND(TR12&gt;=TU$21,TR12&lt;&gt;"",TT12&gt;=TU$25,TT12&lt;&gt;""),AND(UP12&gt;=VC$21,UP12&lt;&gt;"",UR12&gt;=VC$25,UR12&lt;&gt;""),AND(US12&gt;=VC$21,US12&lt;&gt;"",UU12&gt;=VC$25,UU12&lt;&gt;""),AND(UW12&gt;=VC$21,UW12&lt;&gt;"",UY12&gt;=VC$25,UY12&lt;&gt;""),AND(UZ12&gt;=VC$21,UZ12&lt;&gt;"",VB12&gt;=VC$25,VB12&lt;&gt;""),AND(VX12&gt;=WK$21,VX12&lt;&gt;"",VZ12&gt;=WK$25,VZ12&lt;&gt;""),AND(WA12&gt;=WK$21,WA12&lt;&gt;"",WC12&gt;=WK$25,WC12&lt;&gt;""),AND(WE12&gt;=WK$21,WE12&lt;&gt;"",WG12&gt;=WK$25,WG12&lt;&gt;""),AND(WH12&gt;=WK$21,WH12&lt;&gt;"",WJ12&gt;=WK$25,WJ12&lt;&gt;"")),"Merit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,AND(TH12&gt;=TU$20,TH12&lt;&gt;"",TJ12&gt;=TU$24,TJ12&lt;&gt;""),AND(TK12&gt;=TU$20,TK12&lt;&gt;"",TM12&gt;=TU$24,TM12&lt;&gt;""),AND(TO12&gt;=TU$20,TO12&lt;&gt;"",TQ12&gt;=TU$24,TQ12&lt;&gt;""),AND(TR12&gt;=TU$20,TR12&lt;&gt;"",TT12&gt;=TU$24,TT12&lt;&gt;""),AND(UP12&gt;=VC$20,UP12&lt;&gt;"",UR12&gt;=VC$24,UR12&lt;&gt;""),AND(US12&gt;=VC$20,US12&lt;&gt;"",UU12&gt;=VC$24,UU12&lt;&gt;""),AND(UW12&gt;=VC$20,UW12&lt;&gt;"",UY12&gt;=VC$24,UY12&lt;&gt;""),AND(UZ12&gt;=VC$20,UZ12&lt;&gt;"",VB12&gt;=VC$24,VB12&lt;&gt;""),AND(VX12&gt;=WK$20,VX12&lt;&gt;"",VZ12&gt;=WK$24,VZ12&lt;&gt;""),AND(WA12&gt;=WK$20,WA12&lt;&gt;"",WC12&gt;=WK$24,WC12&lt;&gt;""),AND(WE12&gt;=WK$20,WE12&lt;&gt;"",WG12&gt;=WK$24,WG12&lt;&gt;""),AND(WH12&gt;=WK$20,WH12&lt;&gt;"",WJ12&gt;=WK$24,WJ12&lt;&gt;"")),"Excellence",IF(I12="P","Worlds Team",IF(F12="P","National Team","")))))</f>
        <v>No DD</v>
      </c>
      <c r="I12" s="3" t="str">
        <f>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,AND(TH12&gt;=TU$19,TH12&lt;&gt;"",TJ12&gt;=TU$23,TJ12&lt;&gt;""),AND(TK12&gt;=TU$19,TK12&lt;&gt;"",TM12&gt;=TU$23,TM12&lt;&gt;""),AND(TO12&gt;=TU$19,TO12&lt;&gt;"",TQ12&gt;=TU$23,TQ12&lt;&gt;""),AND(TR12&gt;=TU$19,TR12&lt;&gt;"",TT12&gt;=TU$23,TT12&lt;&gt;""),AND(UP12&gt;=VC$19,UP12&lt;&gt;"",UR12&gt;=VC$23,UR12&lt;&gt;""),AND(US12&gt;=VC$19,US12&lt;&gt;"",UU12&gt;=VC$23,UU12&lt;&gt;""),AND(UW12&gt;=VC$19,UW12&lt;&gt;"",UY12&gt;=VC$23,UY12&lt;&gt;""),AND(UZ12&gt;=VC$19,UZ12&lt;&gt;"",VB12&gt;=VC$23,VB12&lt;&gt;""),AND(VX12&gt;=WK$19,VX12&lt;&gt;"",VZ12&gt;=WK$23,VZ12&lt;&gt;""),AND(WA12&gt;=WK$19,WA12&lt;&gt;"",WC12&gt;=WK$23,WC12&lt;&gt;""),AND(WE12&gt;=WK$19,WE12&lt;&gt;"",WG12&gt;=WK$23,WG12&lt;&gt;""),AND(WH12&gt;=WK$19,WH12&lt;&gt;"",WJ12&gt;=WK$23,WJ12&lt;&gt;"")),"P","")</f>
        <v/>
      </c>
      <c r="J12" s="8">
        <f>IF(COUNT(AI12,AL12,AP12,BJ12,BM12,BQ12,CK12,CN12,CR12)&gt;0,LARGE((AI12,AL12,AP12,BJ12,BM12,BQ12,CK12,CN12,CR12),1),0)</f>
        <v>44.370000000000005</v>
      </c>
      <c r="K12" s="8" t="str">
        <f>IF(J12="","",IF(OR(J12=CK12,J12=CN12,J12=CR12),$BS$1,IF(OR(J12=BJ12,J12=BM12,J12=BQ12),$AR$1,IF(OR(J12=AI12,J12=AL12,J12=AP12),$Q$1,""))))</f>
        <v>2024 Nationals</v>
      </c>
      <c r="L12" s="8">
        <f>IF(COUNT(AI12,AL12,AP12,BJ12,BM12,BQ12,CK12,CN12,CR12)&gt;1,LARGE((AI12,AL12,AP12,BJ12,BM12,BQ12,CK12,CN12,CR12),2),0)</f>
        <v>30.730000000000004</v>
      </c>
      <c r="M12" s="8" t="str">
        <f>IF(L12="","",IF(OR(L12=CK12,L12=CN12,L12=CR12),$BS$1,IF(OR(L12=BJ12,L12=BM12,L12=BQ12),$AR$1,IF(OR(L12=AI12,L12=AL12,L12=AP12),$Q$1,""))))</f>
        <v>2024 Nationals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/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>IF(S12&gt;0,S12,"")</f>
        <v/>
      </c>
      <c r="AH12" s="38" t="str">
        <f>IF(T12&gt;0,T12,"")</f>
        <v/>
      </c>
      <c r="AI12" s="40" t="str">
        <f>IF(SUM(Q12:T12)-U12&gt;0,SUM(Q12:T12)-U12,"")</f>
        <v/>
      </c>
      <c r="AJ12" s="40" t="str">
        <f>IF(X12&gt;0,X12,"")</f>
        <v/>
      </c>
      <c r="AK12" s="40" t="str">
        <f>IF(Y12&gt;0,Y12,"")</f>
        <v/>
      </c>
      <c r="AL12" s="40" t="str">
        <f>IF(SUM(V12:Y12)-Z12&gt;0,SUM(V12:Y12)-Z12,"")</f>
        <v/>
      </c>
      <c r="AM12" s="40" t="str">
        <f>IF(AI12="","",MAX(AI12,AL12))</f>
        <v/>
      </c>
      <c r="AN12" s="40" t="str">
        <f>IF(AC12&gt;0,AC12,"")</f>
        <v/>
      </c>
      <c r="AO12" s="40" t="str">
        <f>IF(AD12&gt;0,AD12,"")</f>
        <v/>
      </c>
      <c r="AP12" s="40" t="str">
        <f>IF(SUM(AA12:AD12)-AE12&gt;0,SUM(AA12:AD12)-AE12,"")</f>
        <v/>
      </c>
      <c r="AQ12" s="40" t="str">
        <f>IF(SUM(AM12,AP12)&gt;0,SUM(AM12,AP12),"")</f>
        <v/>
      </c>
      <c r="AR12" s="26">
        <v>8.3000000000000007</v>
      </c>
      <c r="AS12" s="26">
        <v>9.25</v>
      </c>
      <c r="AT12" s="26">
        <v>9</v>
      </c>
      <c r="AU12" s="26">
        <v>17.82</v>
      </c>
      <c r="AV12" s="26">
        <v>0</v>
      </c>
      <c r="AW12" s="26">
        <v>5.85</v>
      </c>
      <c r="AX12" s="26">
        <v>6.6</v>
      </c>
      <c r="AY12" s="26">
        <v>6.4</v>
      </c>
      <c r="AZ12" s="26">
        <v>11.88</v>
      </c>
      <c r="BA12" s="26">
        <v>0</v>
      </c>
      <c r="BB12" s="26">
        <v>1.7</v>
      </c>
      <c r="BC12" s="26">
        <v>1.95</v>
      </c>
      <c r="BD12" s="26">
        <v>2.2999999999999998</v>
      </c>
      <c r="BE12" s="26">
        <v>3.04</v>
      </c>
      <c r="BF12" s="26">
        <v>0</v>
      </c>
      <c r="BG12" s="28"/>
      <c r="BH12" s="39">
        <f>IF(AT12&gt;0,AT12,"")</f>
        <v>9</v>
      </c>
      <c r="BI12" s="39">
        <f>IF(AU12&gt;0,AU12,"")</f>
        <v>17.82</v>
      </c>
      <c r="BJ12" s="11">
        <f>IF(SUM(AR12:AU12)-AV12&gt;0,SUM(AR12:AU12)-AV12,"")</f>
        <v>44.370000000000005</v>
      </c>
      <c r="BK12" s="11">
        <f>IF(AY12&gt;0,AY12,"")</f>
        <v>6.4</v>
      </c>
      <c r="BL12" s="11">
        <f>IF(AZ12&gt;0,AZ12,"")</f>
        <v>11.88</v>
      </c>
      <c r="BM12" s="11">
        <f>IF(SUM(AW12:AZ12)-BA12&gt;0,SUM(AW12:AZ12)-BA12,"")</f>
        <v>30.730000000000004</v>
      </c>
      <c r="BN12" s="11">
        <f>IF(BJ12="","",MAX(BJ12,BM12))</f>
        <v>44.370000000000005</v>
      </c>
      <c r="BO12" s="11">
        <f>IF(BD12&gt;0,BD12,"")</f>
        <v>2.2999999999999998</v>
      </c>
      <c r="BP12" s="11">
        <f>IF(BE12&gt;0,BE12,"")</f>
        <v>3.04</v>
      </c>
      <c r="BQ12" s="11">
        <f>IF(SUM(BB12:BE12)-BF12&gt;0,SUM(BB12:BE12)-BF12,"")</f>
        <v>8.9899999999999984</v>
      </c>
      <c r="BR12" s="11">
        <f>IF(SUM(BN12,BQ12)&gt;0,SUM(BN12,BQ12),"")</f>
        <v>53.36</v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>IF(BU12&gt;0,BU12,"")</f>
        <v/>
      </c>
      <c r="CJ12" s="38" t="str">
        <f>IF(BV12&gt;0,BV12,"")</f>
        <v/>
      </c>
      <c r="CK12" s="40" t="str">
        <f>IF(SUM(BS12:BV12)-BW12&gt;0,SUM(BS12:BV12)-BW12,"")</f>
        <v/>
      </c>
      <c r="CL12" s="40" t="str">
        <f>IF(BZ12&gt;0,BZ12,"")</f>
        <v/>
      </c>
      <c r="CM12" s="40" t="str">
        <f>IF(CA12&gt;0,CA12,"")</f>
        <v/>
      </c>
      <c r="CN12" s="40" t="str">
        <f>IF(SUM(BX12:CA12)-CB12&gt;0,SUM(BX12:CA12)-CB12,"")</f>
        <v/>
      </c>
      <c r="CO12" s="40" t="str">
        <f>IF(CK12="","",MAX(CK12,CN12))</f>
        <v/>
      </c>
      <c r="CP12" s="40" t="str">
        <f>IF(CE12&gt;0,CE12,"")</f>
        <v/>
      </c>
      <c r="CQ12" s="40" t="str">
        <f>IF(CF12&gt;0,CF12,"")</f>
        <v/>
      </c>
      <c r="CR12" s="40" t="str">
        <f>IF(SUM(CC12:CF12)-CG12&gt;0,SUM(CC12:CF12)-CG12,"")</f>
        <v/>
      </c>
      <c r="CS12" s="40" t="str">
        <f>IF(SUM(CO12,CR12)&gt;0,SUM(CO12,CR12),"")</f>
        <v/>
      </c>
      <c r="CT12" s="51" t="str">
        <f>IF(MAX(DV12,FD12,GL12,HT12,JB12,KJ12,LR12,MZ12,OH12,PP12,QX12,SF12,TN12,UV12,WD12)-IF(L12="",0,L12)&gt;0.001,MAX(DV12,FD12,GL12,HT12,JB12,KJ12,LR12,MZ12,OH12,PP12,QX12,SF12,TN12,UV12,WD12)-IF(L12="",0,L12),"")</f>
        <v/>
      </c>
      <c r="CU12" s="51" t="str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>IF(CX12&gt;0,CX12,"")</f>
        <v/>
      </c>
      <c r="DQ12" s="40" t="str">
        <f>IF(CY12&gt;0,CY12,"")</f>
        <v/>
      </c>
      <c r="DR12" s="40" t="str">
        <f>IF(SUM(CV12:CY12)-CZ12&gt;0,SUM(CV12:CY12)-CZ12,"")</f>
        <v/>
      </c>
      <c r="DS12" s="40" t="str">
        <f>IF(DC12&gt;0,DC12,"")</f>
        <v/>
      </c>
      <c r="DT12" s="40" t="str">
        <f>IF(DD12&gt;0,DD12,"")</f>
        <v/>
      </c>
      <c r="DU12" s="40" t="str">
        <f>IF(SUM(DA12:DD12)-DE12&gt;0,SUM(DA12:DD12)-DE12,"")</f>
        <v/>
      </c>
      <c r="DV12" s="40" t="str">
        <f>IF(MAX(DR12,DU12)&gt;0,MAX(DR12,DU12),"")</f>
        <v/>
      </c>
      <c r="DW12" s="40" t="str">
        <f>IF(DH12&gt;0,DH12,"")</f>
        <v/>
      </c>
      <c r="DX12" s="40" t="str">
        <f>IF(DI12&gt;0,DI12,"")</f>
        <v/>
      </c>
      <c r="DY12" s="40" t="str">
        <f>IF(SUM(DF12:DI12)-DJ12&gt;0,SUM(DF12:DI12)-DJ12,"")</f>
        <v/>
      </c>
      <c r="DZ12" s="40" t="str">
        <f>IF(DM12&gt;0,DM12,"")</f>
        <v/>
      </c>
      <c r="EA12" s="40" t="str">
        <f>IF(DN12&gt;0,DN12,"")</f>
        <v/>
      </c>
      <c r="EB12" s="40" t="str">
        <f>IF(SUM(DK12:DN12)-DO12&gt;0,SUM(DK12:DN12)-DO12,"")</f>
        <v/>
      </c>
      <c r="EC12" s="40" t="str">
        <f>IF(SUM(DV12,DY12,EB12)&gt;0,SUM(DV12,DY12,EB12),"")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IF(SUM(FD12,FG12,FJ12)&gt;0,SUM(FD12,FG12,FJ12),"")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>IF(FN12&gt;0,FN12,"")</f>
        <v/>
      </c>
      <c r="GG12" s="40" t="str">
        <f>IF(FO12&gt;0,FO12,"")</f>
        <v/>
      </c>
      <c r="GH12" s="40" t="str">
        <f>IF(SUM(FL12:FO12)-FP12&gt;0,SUM(FL12:FO12)-FP12,"")</f>
        <v/>
      </c>
      <c r="GI12" s="40" t="str">
        <f>IF(FS12&gt;0,FS12,"")</f>
        <v/>
      </c>
      <c r="GJ12" s="40" t="str">
        <f>IF(FT12&gt;0,FT12,"")</f>
        <v/>
      </c>
      <c r="GK12" s="40" t="str">
        <f>IF(SUM(FQ12:FT12)-FU12&gt;0,SUM(FQ12:FT12)-FU12,"")</f>
        <v/>
      </c>
      <c r="GL12" s="40" t="str">
        <f>IF(MAX(GH12,GK12)&gt;0,MAX(GH12,GK12),"")</f>
        <v/>
      </c>
      <c r="GM12" s="40" t="str">
        <f>IF(FX12&gt;0,FX12,"")</f>
        <v/>
      </c>
      <c r="GN12" s="40" t="str">
        <f>IF(FY12&gt;0,FY12,"")</f>
        <v/>
      </c>
      <c r="GO12" s="40" t="str">
        <f>IF(SUM(FV12:FY12)-FZ12&gt;0,SUM(FV12:FY12)-FZ12,"")</f>
        <v/>
      </c>
      <c r="GP12" s="40" t="str">
        <f>IF(GC12&gt;0,GC12,"")</f>
        <v/>
      </c>
      <c r="GQ12" s="40" t="str">
        <f>IF(GD12&gt;0,GD12,"")</f>
        <v/>
      </c>
      <c r="GR12" s="40" t="str">
        <f>IF(SUM(GA12:GD12)-GE12&gt;0,SUM(GA12:GD12)-GE12,"")</f>
        <v/>
      </c>
      <c r="GS12" s="40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>IF(ID12&gt;0,ID12,"")</f>
        <v/>
      </c>
      <c r="IW12" s="40" t="str">
        <f>IF(IE12&gt;0,IE12,"")</f>
        <v/>
      </c>
      <c r="IX12" s="40" t="str">
        <f>IF(SUM(IB12:IE12)-IF12&gt;0,SUM(IB12:IE12)-IF12,"")</f>
        <v/>
      </c>
      <c r="IY12" s="40" t="str">
        <f>IF(II12&gt;0,II12,"")</f>
        <v/>
      </c>
      <c r="IZ12" s="40" t="str">
        <f>IF(IJ12&gt;0,IJ12,"")</f>
        <v/>
      </c>
      <c r="JA12" s="40" t="str">
        <f>IF(SUM(IG12:IJ12)-IK12&gt;0,SUM(IG12:IJ12)-IK12,"")</f>
        <v/>
      </c>
      <c r="JB12" s="40" t="str">
        <f>IF(MAX(IX12,JA12)&gt;0,MAX(IX12,JA12),"")</f>
        <v/>
      </c>
      <c r="JC12" s="40" t="str">
        <f>IF(IN12&gt;0,IN12,"")</f>
        <v/>
      </c>
      <c r="JD12" s="40" t="str">
        <f>IF(IO12&gt;0,IO12,"")</f>
        <v/>
      </c>
      <c r="JE12" s="40" t="str">
        <f>IF(SUM(IL12:IO12)-IP12&gt;0,SUM(IL12:IO12)-IP12,"")</f>
        <v/>
      </c>
      <c r="JF12" s="40" t="str">
        <f>IF(IS12&gt;0,IS12,"")</f>
        <v/>
      </c>
      <c r="JG12" s="40" t="str">
        <f>IF(IT12&gt;0,IT12,"")</f>
        <v/>
      </c>
      <c r="JH12" s="40" t="str">
        <f>IF(SUM(IQ12:IT12)-IU12&gt;0,SUM(IQ12:IT12)-IU12,"")</f>
        <v/>
      </c>
      <c r="JI12" s="40" t="str">
        <f>IF(SUM(JB12,JE12,JH12)&gt;0,SUM(JB12,JE12,JH12),"")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IF(SUM(KJ12,KM12,KP12)&gt;0,SUM(KJ12,KM12,KP12),"")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>IF(KT12&gt;0,KT12,"")</f>
        <v/>
      </c>
      <c r="LM12" s="40" t="str">
        <f>IF(KU12&gt;0,KU12,"")</f>
        <v/>
      </c>
      <c r="LN12" s="40" t="str">
        <f>IF(SUM(KR12:KU12)-KV12&gt;0,SUM(KR12:KU12)-KV12,"")</f>
        <v/>
      </c>
      <c r="LO12" s="40" t="str">
        <f>IF(KY12&gt;0,KY12,"")</f>
        <v/>
      </c>
      <c r="LP12" s="40" t="str">
        <f>IF(KZ12&gt;0,KZ12,"")</f>
        <v/>
      </c>
      <c r="LQ12" s="40" t="str">
        <f>IF(SUM(KW12:KZ12)-LA12&gt;0,SUM(KW12:KZ12)-LA12,"")</f>
        <v/>
      </c>
      <c r="LR12" s="40" t="str">
        <f>IF(MAX(LN12,LQ12)&gt;0,MAX(LN12,LQ12),"")</f>
        <v/>
      </c>
      <c r="LS12" s="40" t="str">
        <f>IF(LD12&gt;0,LD12,"")</f>
        <v/>
      </c>
      <c r="LT12" s="40" t="str">
        <f>IF(LE12&gt;0,LE12,"")</f>
        <v/>
      </c>
      <c r="LU12" s="40" t="str">
        <f>IF(SUM(LB12:LE12)-LF12&gt;0,SUM(LB12:LE12)-LF12,"")</f>
        <v/>
      </c>
      <c r="LV12" s="40" t="str">
        <f>IF(LI12&gt;0,LI12,"")</f>
        <v/>
      </c>
      <c r="LW12" s="40" t="str">
        <f>IF(LJ12&gt;0,LJ12,"")</f>
        <v/>
      </c>
      <c r="LX12" s="40" t="str">
        <f>IF(SUM(LG12:LJ12)-LK12&gt;0,SUM(LG12:LJ12)-LK12,"")</f>
        <v/>
      </c>
      <c r="LY12" s="40" t="str">
        <f>IF(SUM(LR12,LU12,LX12)&gt;0,SUM(LR12,LU12,LX12),"")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IF(SUM(MZ12,NC12,NF12)&gt;0,SUM(MZ12,NC12,NF12),"")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>IF(NJ12&gt;0,NJ12,"")</f>
        <v/>
      </c>
      <c r="OC12" s="40" t="str">
        <f>IF(NK12&gt;0,NK12,"")</f>
        <v/>
      </c>
      <c r="OD12" s="40" t="str">
        <f>IF(SUM(NH12:NK12)-NL12&gt;0,SUM(NH12:NK12)-NL12,"")</f>
        <v/>
      </c>
      <c r="OE12" s="40" t="str">
        <f>IF(NO12&gt;0,NO12,"")</f>
        <v/>
      </c>
      <c r="OF12" s="40" t="str">
        <f>IF(NP12&gt;0,NP12,"")</f>
        <v/>
      </c>
      <c r="OG12" s="40" t="str">
        <f>IF(SUM(NM12:NP12)-NQ12&gt;0,SUM(NM12:NP12)-NQ12,"")</f>
        <v/>
      </c>
      <c r="OH12" s="40" t="str">
        <f>IF(MAX(OD12,OG12)&gt;0,MAX(OD12,OG12),"")</f>
        <v/>
      </c>
      <c r="OI12" s="40" t="str">
        <f>IF(NT12&gt;0,NT12,"")</f>
        <v/>
      </c>
      <c r="OJ12" s="40" t="str">
        <f>IF(NU12&gt;0,NU12,"")</f>
        <v/>
      </c>
      <c r="OK12" s="40" t="str">
        <f>IF(SUM(NR12:NU12)-NV12&gt;0,SUM(NR12:NU12)-NV12,"")</f>
        <v/>
      </c>
      <c r="OL12" s="40" t="str">
        <f>IF(NY12&gt;0,NY12,"")</f>
        <v/>
      </c>
      <c r="OM12" s="40" t="str">
        <f>IF(NZ12&gt;0,NZ12,"")</f>
        <v/>
      </c>
      <c r="ON12" s="40" t="str">
        <f>IF(SUM(NW12:NZ12)-OA12&gt;0,SUM(NW12:NZ12)-OA12,"")</f>
        <v/>
      </c>
      <c r="OO12" s="40" t="str">
        <f>IF(SUM(OH12,OK12,ON12)&gt;0,SUM(OH12,OK12,ON12),"")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IF(SUM(PP12,PS12,PV12)&gt;0,SUM(PP12,PS12,PV12),"")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>IF(PZ12&gt;0,PZ12,"")</f>
        <v/>
      </c>
      <c r="QS12" s="40" t="str">
        <f>IF(QA12&gt;0,QA12,"")</f>
        <v/>
      </c>
      <c r="QT12" s="40" t="str">
        <f>IF(SUM(PX12:QA12)-QB12&gt;0,SUM(PX12:QA12)-QB12,"")</f>
        <v/>
      </c>
      <c r="QU12" s="40" t="str">
        <f>IF(QE12&gt;0,QE12,"")</f>
        <v/>
      </c>
      <c r="QV12" s="40" t="str">
        <f>IF(QF12&gt;0,QF12,"")</f>
        <v/>
      </c>
      <c r="QW12" s="40" t="str">
        <f>IF(SUM(QC12:QF12)-QG12&gt;0,SUM(QC12:QF12)-QG12,"")</f>
        <v/>
      </c>
      <c r="QX12" s="40" t="str">
        <f>IF(MAX(QT12,QW12)&gt;0,MAX(QT12,QW12),"")</f>
        <v/>
      </c>
      <c r="QY12" s="40" t="str">
        <f>IF(QJ12&gt;0,QJ12,"")</f>
        <v/>
      </c>
      <c r="QZ12" s="40" t="str">
        <f>IF(QK12&gt;0,QK12,"")</f>
        <v/>
      </c>
      <c r="RA12" s="40" t="str">
        <f>IF(SUM(QH12:QK12)-QL12&gt;0,SUM(QH12:QK12)-QL12,"")</f>
        <v/>
      </c>
      <c r="RB12" s="40" t="str">
        <f>IF(QO12&gt;0,QO12,"")</f>
        <v/>
      </c>
      <c r="RC12" s="40" t="str">
        <f>IF(QP12&gt;0,QP12,"")</f>
        <v/>
      </c>
      <c r="RD12" s="40" t="str">
        <f>IF(SUM(QM12:QP12)-QQ12&gt;0,SUM(QM12:QP12)-QQ12,"")</f>
        <v/>
      </c>
      <c r="RE12" s="40" t="str">
        <f>IF(SUM(QX12,RA12,RD12)&gt;0,SUM(QX12,RA12,RD12),"")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IF(SUM(SF12,SI12,SL12)&gt;0,SUM(SF12,SI12,SL12),"")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>IF(SP12&gt;0,SP12,"")</f>
        <v/>
      </c>
      <c r="TI12" s="40" t="str">
        <f>IF(SQ12&gt;0,SQ12,"")</f>
        <v/>
      </c>
      <c r="TJ12" s="40" t="str">
        <f>IF(SUM(SN12:SQ12)-SR12&gt;0,SUM(SN12:SQ12)-SR12,"")</f>
        <v/>
      </c>
      <c r="TK12" s="40" t="str">
        <f>IF(SU12&gt;0,SU12,"")</f>
        <v/>
      </c>
      <c r="TL12" s="40" t="str">
        <f>IF(SV12&gt;0,SV12,"")</f>
        <v/>
      </c>
      <c r="TM12" s="40" t="str">
        <f>IF(SUM(SS12:SV12)-SW12&gt;0,SUM(SS12:SV12)-SW12,"")</f>
        <v/>
      </c>
      <c r="TN12" s="40" t="str">
        <f>IF(MAX(TJ12,TM12)&gt;0,MAX(TJ12,TM12),"")</f>
        <v/>
      </c>
      <c r="TO12" s="40" t="str">
        <f>IF(SZ12&gt;0,SZ12,"")</f>
        <v/>
      </c>
      <c r="TP12" s="40" t="str">
        <f>IF(TA12&gt;0,TA12,"")</f>
        <v/>
      </c>
      <c r="TQ12" s="40" t="str">
        <f>IF(SUM(SX12:TA12)-TB12&gt;0,SUM(SX12:TA12)-TB12,"")</f>
        <v/>
      </c>
      <c r="TR12" s="40" t="str">
        <f>IF(TE12&gt;0,TE12,"")</f>
        <v/>
      </c>
      <c r="TS12" s="40" t="str">
        <f>IF(TF12&gt;0,TF12,"")</f>
        <v/>
      </c>
      <c r="TT12" s="40" t="str">
        <f>IF(SUM(TC12:TF12)-TG12&gt;0,SUM(TC12:TF12)-TG12,"")</f>
        <v/>
      </c>
      <c r="TU12" s="40" t="str">
        <f>IF(SUM(TN12,TQ12,TT12)&gt;0,SUM(TN12,TQ12,TT12),"")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IF(SUM(UV12,UY12,VB12)&gt;0,SUM(UV12,UY12,VB12),"")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>IF(VF12&gt;0,VF12,"")</f>
        <v/>
      </c>
      <c r="VY12" s="40" t="str">
        <f>IF(VG12&gt;0,VG12,"")</f>
        <v/>
      </c>
      <c r="VZ12" s="40" t="str">
        <f>IF(SUM(VD12:VG12)-VH12&gt;0,SUM(VD12:VG12)-VH12,"")</f>
        <v/>
      </c>
      <c r="WA12" s="40" t="str">
        <f>IF(VK12&gt;0,VK12,"")</f>
        <v/>
      </c>
      <c r="WB12" s="40" t="str">
        <f>IF(VL12&gt;0,VL12,"")</f>
        <v/>
      </c>
      <c r="WC12" s="40" t="str">
        <f>IF(SUM(VI12:VL12)-VM12&gt;0,SUM(VI12:VL12)-VM12,"")</f>
        <v/>
      </c>
      <c r="WD12" s="40" t="str">
        <f>IF(MAX(VZ12,WC12)&gt;0,MAX(VZ12,WC12),"")</f>
        <v/>
      </c>
      <c r="WE12" s="40" t="str">
        <f>IF(VP12&gt;0,VP12,"")</f>
        <v/>
      </c>
      <c r="WF12" s="40" t="str">
        <f>IF(VQ12&gt;0,VQ12,"")</f>
        <v/>
      </c>
      <c r="WG12" s="40" t="str">
        <f>IF(SUM(VN12:VQ12)-VR12&gt;0,SUM(VN12:VQ12)-VR12,"")</f>
        <v/>
      </c>
      <c r="WH12" s="40" t="str">
        <f>IF(VU12&gt;0,VU12,"")</f>
        <v/>
      </c>
      <c r="WI12" s="40" t="str">
        <f>IF(VV12&gt;0,VV12,"")</f>
        <v/>
      </c>
      <c r="WJ12" s="40" t="str">
        <f>IF(SUM(VS12:VV12)-VW12&gt;0,SUM(VS12:VV12)-VW12,"")</f>
        <v/>
      </c>
      <c r="WK12" s="40" t="str">
        <f>IF(SUM(WD12,WG12,WJ12)&gt;0,SUM(WD12,WG12,WJ12),"")</f>
        <v/>
      </c>
      <c r="WL12" s="26">
        <f>IF($CH12="P",BS12,(BS12+AR12)/2)</f>
        <v>4.1500000000000004</v>
      </c>
      <c r="WM12" s="26">
        <f>IF($CH12="P",BT12,(BT12+AS12)/2)</f>
        <v>4.625</v>
      </c>
      <c r="WN12" s="26">
        <f>IF($CH12="P",BU12,(BU12+AT12)/2)</f>
        <v>4.5</v>
      </c>
      <c r="WO12" s="26">
        <f>IF($CH12="P",BV12,(BV12+AU12)/2)</f>
        <v>8.91</v>
      </c>
      <c r="WP12" s="26">
        <f>IF($CH12="P",BW12,(BW12+AV12)/2)</f>
        <v>0</v>
      </c>
      <c r="WQ12" s="26">
        <f>IF($CH12="P",BX12,(BX12+AW12)/2)</f>
        <v>2.9249999999999998</v>
      </c>
      <c r="WR12" s="26">
        <f>IF($CH12="P",BY12,(BY12+AX12)/2)</f>
        <v>3.3</v>
      </c>
      <c r="WS12" s="26">
        <f>IF($CH12="P",BZ12,(BZ12+AY12)/2)</f>
        <v>3.2</v>
      </c>
      <c r="WT12" s="26">
        <f>IF($CH12="P",CA12,(CA12+AZ12)/2)</f>
        <v>5.94</v>
      </c>
      <c r="WU12" s="26">
        <f>IF($CH12="P",CB12,(CB12+BA12)/2)</f>
        <v>0</v>
      </c>
      <c r="WV12" s="26">
        <f>IF($CH12="P",CC12,(CC12+BB12)/2)</f>
        <v>0.85</v>
      </c>
      <c r="WW12" s="26">
        <f>IF($CH12="P",CD12,(CD12+BC12)/2)</f>
        <v>0.97499999999999998</v>
      </c>
      <c r="WX12" s="26">
        <f>IF($CH12="P",CE12,(CE12+BD12)/2)</f>
        <v>1.1499999999999999</v>
      </c>
      <c r="WY12" s="26">
        <f>IF($CH12="P",CF12,(CF12+BE12)/2)</f>
        <v>1.52</v>
      </c>
      <c r="WZ12" s="26">
        <f>IF($CH12="P",CG12,(CG12+BF12)/2)</f>
        <v>0</v>
      </c>
      <c r="XA12" s="28" t="s">
        <v>53</v>
      </c>
      <c r="XB12" s="11">
        <f>IF(WN12&gt;0,WN12,"")</f>
        <v>4.5</v>
      </c>
      <c r="XC12" s="11">
        <f>IF(WO12&gt;0,WO12,"")</f>
        <v>8.91</v>
      </c>
      <c r="XD12" s="11">
        <f>IF(SUM(WL12:WO12)-WP12&gt;0,SUM(WL12:WO12)-WP12,"")</f>
        <v>22.185000000000002</v>
      </c>
      <c r="XE12" s="11">
        <f>IF(WS12&gt;0,WS12,"")</f>
        <v>3.2</v>
      </c>
      <c r="XF12" s="11">
        <f>IF(WT12&gt;0,WT12,"")</f>
        <v>5.94</v>
      </c>
      <c r="XG12" s="11">
        <f>IF(SUM(WQ12:WT12)-WU12&gt;0,SUM(WQ12:WT12)-WU12,"")</f>
        <v>15.365000000000002</v>
      </c>
      <c r="XH12" s="11">
        <f>IF(MAX(XD12,XG12)&gt;0,MAX(XD12,XG12),"")</f>
        <v>22.185000000000002</v>
      </c>
      <c r="XI12" s="11">
        <f>IF(WX12&gt;0,WX12,"")</f>
        <v>1.1499999999999999</v>
      </c>
      <c r="XJ12" s="11">
        <f>IF(WY12&gt;0,WY12,"")</f>
        <v>1.52</v>
      </c>
      <c r="XK12" s="11">
        <f>IF(SUM(WV12:WY12)-WZ12&gt;0,SUM(WV12:WY12)-WZ12,"")</f>
        <v>4.4949999999999992</v>
      </c>
      <c r="XL12" s="11">
        <f>IF(SUM(XH12,XK12)&gt;0,SUM(XH12,XK12),"")</f>
        <v>26.68</v>
      </c>
    </row>
    <row r="13" spans="1:636" x14ac:dyDescent="0.2">
      <c r="A13" s="4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>10</v>
      </c>
      <c r="B13" s="5" t="s">
        <v>229</v>
      </c>
      <c r="C13" s="4" t="s">
        <v>3</v>
      </c>
      <c r="D13" s="4" t="s">
        <v>230</v>
      </c>
      <c r="E13" s="9">
        <f>SUM(J13,L13,N13)</f>
        <v>44.349999999999994</v>
      </c>
      <c r="F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,AND(TH13&gt;=TU$18,TH13&lt;&gt;"",TJ13&gt;=TU$22,TJ13&lt;&gt;""),AND(TK13&gt;=TU$18,TK13&lt;&gt;"",TM13&gt;=TU$22,TM13&lt;&gt;""),AND(TO13&gt;=TU$18,TO13&lt;&gt;"",TQ13&gt;=TU$22,TQ13&lt;&gt;""),AND(TR13&gt;=TU$18,TR13&lt;&gt;"",TT13&gt;=TU$22,TT13&lt;&gt;""),AND(UP13&gt;=VC$18,UP13&lt;&gt;"",UR13&gt;=VC$22,UR13&lt;&gt;""),AND(US13&gt;=VC$18,US13&lt;&gt;"",UU13&gt;=VC$22,UU13&lt;&gt;""),AND(UW13&gt;=VC$18,UW13&lt;&gt;"",UY13&gt;=VC$22,UY13&lt;&gt;""),AND(UZ13&gt;=VC$18,UZ13&lt;&gt;"",VB13&gt;=VC$22,VB13&lt;&gt;""),AND(VX13&gt;=WK$18,VX13&lt;&gt;"",VZ13&gt;=WK$22,VZ13&lt;&gt;""),AND(WA13&gt;=WK$18,WA13&lt;&gt;"",WC13&gt;=WK$22,WC13&lt;&gt;""),AND(WE13&gt;=WK$18,WE13&lt;&gt;"",WG13&gt;=WK$22,WG13&lt;&gt;""),AND(WH13&gt;=WK$18,WH13&lt;&gt;"",WJ13&gt;=WK$22,WJ13&lt;&gt;"")),"P","")</f>
        <v/>
      </c>
      <c r="G13" s="3" t="str">
        <f>IF(OR(AND(AI13&gt;=AQ$22,AI13&lt;&gt;"",AF13=""),AND(AL13&gt;=AQ$22,AL13&lt;&gt;"",AF13=""),AND(AP13&gt;=AQ$22,AP13&lt;&gt;"",AF13=""),AND(BJ13&gt;=BR$22,BJ13&lt;&gt;"",BG13=""),AND(BM13&gt;=BR$22,BM13&lt;&gt;"",BG13=""),AND(BQ13&gt;=BR$22,BQ13&lt;&gt;"",BG13=""),AND(CK13&gt;=CS$22,CK13&lt;&gt;"",CH13=""),AND(CN13&gt;=CS$22,CN13&lt;&gt;"",CH13=""),AND(CR13&gt;=CS$22,CR13&lt;&gt;"",CH13=""),AND(DR13&gt;=EC$22,DR13&lt;&gt;""),AND(DU13&gt;=EC$22,DU13&lt;&gt;""),AND(DY13&gt;=EC$22,DY13&lt;&gt;""),AND(EB13&gt;=EC$22,EB13&lt;&gt;""),AND(EZ13&gt;=FK$22,EZ13&lt;&gt;""),AND(FC13&gt;=FK$22,FC13&lt;&gt;""),AND(FG13&gt;=FK$22,FG13&lt;&gt;""),AND(FJ13&gt;=FK$22,FJ13&lt;&gt;""),AND(GH13&gt;=GS$22,GH13&lt;&gt;""),AND(GK13&gt;=GS$22,GK13&lt;&gt;""),AND(GO13&gt;=GS$22,GO13&lt;&gt;""),AND(GR13&gt;=GS$22,GR13&lt;&gt;""),AND(HP13&gt;=IA$22,HP13&lt;&gt;""),AND(HS13&gt;=IA$22,HS13&lt;&gt;""),AND(HW13&gt;=IA$22,HW13&lt;&gt;""),AND(HZ13&gt;=IA$22,HZ13&lt;&gt;""),AND(IX13&gt;=JI$22,IX13&lt;&gt;""),AND(JA13&gt;=JI$22,JA13&lt;&gt;""),AND(JE13&gt;=JI$22,JE13&lt;&gt;""),AND(JH13&gt;=JI$22,JH13&lt;&gt;""),AND(KF13&gt;=KQ$22,KF13&lt;&gt;""),AND(KI13&gt;=KQ$22,KI13&lt;&gt;""),AND(KM13&gt;=KQ$22,KM13&lt;&gt;""),AND(KP13&gt;=KQ$22,KP13&lt;&gt;""),AND(LN13&gt;=LY$22,LN13&lt;&gt;""),AND(LQ13&gt;=LY$22,LQ13&lt;&gt;""),AND(LU13&gt;=LY$22,LU13&lt;&gt;""),AND(LX13&gt;=LY$22,LX13&lt;&gt;""),AND(MV13&gt;=NG$22,MV13&lt;&gt;""),AND(MY13&gt;=NG$22,MY13&lt;&gt;""),AND(NC13&gt;=NG$22,NC13&lt;&gt;""),AND(NF13&gt;=NG$22,NF13&lt;&gt;""),AND(OD13&gt;=OO$22,OD13&lt;&gt;""),AND(OG13&gt;=OO$22,OG13&lt;&gt;""),AND(OK13&gt;=OO$22,OK13&lt;&gt;""),AND(ON13&gt;=OO$22,ON13&lt;&gt;""),AND(PL13&gt;=PW$22,PL13&lt;&gt;""),AND(PO13&gt;=PW$22,PO13&lt;&gt;""),AND(PS13&gt;=PW$22,PS13&lt;&gt;""),AND(PV13&gt;=PW$22,PV13&lt;&gt;""),AND(QT13&gt;=RE$22,QT13&lt;&gt;""),AND(QW13&gt;=RE$22,QW13&lt;&gt;""),AND(RA13&gt;=RE$22,RA13&lt;&gt;""),AND(RD13&gt;=RE$22,RD13&lt;&gt;""),AND(SB13&gt;=SM$22,SB13&lt;&gt;""),AND(SE13&gt;=SM$22,SE13&lt;&gt;""),AND(SI13&gt;=SM$22,SI13&lt;&gt;""),AND(SL13&gt;=SM$22,SL13&lt;&gt;""),AND(TJ13&gt;=TU$22,TJ13&lt;&gt;""),AND(TM13&gt;=TU$22,TM13&lt;&gt;""),AND(TQ13&gt;=TU$22,TQ13&lt;&gt;""),AND(TT13&gt;=TU$22,TT13&lt;&gt;""),AND(UR13&gt;=VC$22,UR13&lt;&gt;""),AND(UU13&gt;=VC$22,UU13&lt;&gt;""),AND(UY13&gt;=VC$22,UY13&lt;&gt;""),AND(VB13&gt;=VC$22,VB13&lt;&gt;""),AND(VZ13&gt;=WK$22,VZ13&lt;&gt;""),AND(WC13&gt;=WK$22,WC13&lt;&gt;""),AND(WG13&gt;=WK$22,WG13&lt;&gt;""),AND(WJ13&gt;=WK$22,WJ13&lt;&gt;"")),"P","")</f>
        <v>P</v>
      </c>
      <c r="H13" s="36" t="str">
        <f>IF(AND(G13="P",F13=""),"No DD",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,AND(TH13&gt;=TU$21,TH13&lt;&gt;"",TJ13&gt;=TU$25,TJ13&lt;&gt;""),AND(TK13&gt;=TU$21,TK13&lt;&gt;"",TM13&gt;=TU$25,TM13&lt;&gt;""),AND(TO13&gt;=TU$21,TO13&lt;&gt;"",TQ13&gt;=TU$25,TQ13&lt;&gt;""),AND(TR13&gt;=TU$21,TR13&lt;&gt;"",TT13&gt;=TU$25,TT13&lt;&gt;""),AND(UP13&gt;=VC$21,UP13&lt;&gt;"",UR13&gt;=VC$25,UR13&lt;&gt;""),AND(US13&gt;=VC$21,US13&lt;&gt;"",UU13&gt;=VC$25,UU13&lt;&gt;""),AND(UW13&gt;=VC$21,UW13&lt;&gt;"",UY13&gt;=VC$25,UY13&lt;&gt;""),AND(UZ13&gt;=VC$21,UZ13&lt;&gt;"",VB13&gt;=VC$25,VB13&lt;&gt;""),AND(VX13&gt;=WK$21,VX13&lt;&gt;"",VZ13&gt;=WK$25,VZ13&lt;&gt;""),AND(WA13&gt;=WK$21,WA13&lt;&gt;"",WC13&gt;=WK$25,WC13&lt;&gt;""),AND(WE13&gt;=WK$21,WE13&lt;&gt;"",WG13&gt;=WK$25,WG13&lt;&gt;""),AND(WH13&gt;=WK$21,WH13&lt;&gt;"",WJ13&gt;=WK$25,WJ13&lt;&gt;"")),"Merit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,AND(TH13&gt;=TU$20,TH13&lt;&gt;"",TJ13&gt;=TU$24,TJ13&lt;&gt;""),AND(TK13&gt;=TU$20,TK13&lt;&gt;"",TM13&gt;=TU$24,TM13&lt;&gt;""),AND(TO13&gt;=TU$20,TO13&lt;&gt;"",TQ13&gt;=TU$24,TQ13&lt;&gt;""),AND(TR13&gt;=TU$20,TR13&lt;&gt;"",TT13&gt;=TU$24,TT13&lt;&gt;""),AND(UP13&gt;=VC$20,UP13&lt;&gt;"",UR13&gt;=VC$24,UR13&lt;&gt;""),AND(US13&gt;=VC$20,US13&lt;&gt;"",UU13&gt;=VC$24,UU13&lt;&gt;""),AND(UW13&gt;=VC$20,UW13&lt;&gt;"",UY13&gt;=VC$24,UY13&lt;&gt;""),AND(UZ13&gt;=VC$20,UZ13&lt;&gt;"",VB13&gt;=VC$24,VB13&lt;&gt;""),AND(VX13&gt;=WK$20,VX13&lt;&gt;"",VZ13&gt;=WK$24,VZ13&lt;&gt;""),AND(WA13&gt;=WK$20,WA13&lt;&gt;"",WC13&gt;=WK$24,WC13&lt;&gt;""),AND(WE13&gt;=WK$20,WE13&lt;&gt;"",WG13&gt;=WK$24,WG13&lt;&gt;""),AND(WH13&gt;=WK$20,WH13&lt;&gt;"",WJ13&gt;=WK$24,WJ13&lt;&gt;"")),"Excellence",IF(I13="P","Worlds Team",IF(F13="P","National Team","")))))</f>
        <v>No DD</v>
      </c>
      <c r="I13" s="3" t="str">
        <f>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,AND(TH13&gt;=TU$19,TH13&lt;&gt;"",TJ13&gt;=TU$23,TJ13&lt;&gt;""),AND(TK13&gt;=TU$19,TK13&lt;&gt;"",TM13&gt;=TU$23,TM13&lt;&gt;""),AND(TO13&gt;=TU$19,TO13&lt;&gt;"",TQ13&gt;=TU$23,TQ13&lt;&gt;""),AND(TR13&gt;=TU$19,TR13&lt;&gt;"",TT13&gt;=TU$23,TT13&lt;&gt;""),AND(UP13&gt;=VC$19,UP13&lt;&gt;"",UR13&gt;=VC$23,UR13&lt;&gt;""),AND(US13&gt;=VC$19,US13&lt;&gt;"",UU13&gt;=VC$23,UU13&lt;&gt;""),AND(UW13&gt;=VC$19,UW13&lt;&gt;"",UY13&gt;=VC$23,UY13&lt;&gt;""),AND(UZ13&gt;=VC$19,UZ13&lt;&gt;"",VB13&gt;=VC$23,VB13&lt;&gt;""),AND(VX13&gt;=WK$19,VX13&lt;&gt;"",VZ13&gt;=WK$23,VZ13&lt;&gt;""),AND(WA13&gt;=WK$19,WA13&lt;&gt;"",WC13&gt;=WK$23,WC13&lt;&gt;""),AND(WE13&gt;=WK$19,WE13&lt;&gt;"",WG13&gt;=WK$23,WG13&lt;&gt;""),AND(WH13&gt;=WK$19,WH13&lt;&gt;"",WJ13&gt;=WK$23,WJ13&lt;&gt;"")),"P","")</f>
        <v/>
      </c>
      <c r="J13" s="8">
        <f>IF(COUNT(AI13,AL13,AP13,BJ13,BM13,BQ13,CK13,CN13,CR13)&gt;0,LARGE((AI13,AL13,AP13,BJ13,BM13,BQ13,CK13,CN13,CR13),1),0)</f>
        <v>0</v>
      </c>
      <c r="K13" s="8" t="str">
        <f>IF(J13="","",IF(OR(J13=CK13,J13=CN13,J13=CR13),$BS$1,IF(OR(J13=BJ13,J13=BM13,J13=BQ13),$AR$1,IF(OR(J13=AI13,J13=AL13,J13=AP13),$Q$1,""))))</f>
        <v/>
      </c>
      <c r="L13" s="8">
        <f>IF(COUNT(AI13,AL13,AP13,BJ13,BM13,BQ13,CK13,CN13,CR13)&gt;1,LARGE((AI13,AL13,AP13,BJ13,BM13,BQ13,CK13,CN13,CR13),2),0)</f>
        <v>0</v>
      </c>
      <c r="M13" s="8" t="str">
        <f>IF(L13="","",IF(OR(L13=CK13,L13=CN13,L13=CR13),$BS$1,IF(OR(L13=BJ13,L13=BM13,L13=BQ13),$AR$1,IF(OR(L13=AI13,L13=AL13,L13=AP13),$Q$1,""))))</f>
        <v/>
      </c>
      <c r="N13" s="8">
        <f>IF(MAX(CT13,CU13)&gt;0,MAX(CT13,CU13),"")</f>
        <v>44.349999999999994</v>
      </c>
      <c r="O13" s="11" t="str">
        <f>IF(N13="","",IF(N13=CT13,"("&amp;CT$2&amp;")",IF(N13=CU13,"("&amp;CU$2&amp;")")))</f>
        <v>(Final)</v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>2024 Pan Am [Club] Championships (May 19)</v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>IF(S13&gt;0,S13,"")</f>
        <v/>
      </c>
      <c r="AH13" s="38" t="str">
        <f>IF(T13&gt;0,T13,"")</f>
        <v/>
      </c>
      <c r="AI13" s="40" t="str">
        <f>IF(SUM(Q13:T13)-U13&gt;0,SUM(Q13:T13)-U13,"")</f>
        <v/>
      </c>
      <c r="AJ13" s="40" t="str">
        <f>IF(X13&gt;0,X13,"")</f>
        <v/>
      </c>
      <c r="AK13" s="40" t="str">
        <f>IF(Y13&gt;0,Y13,"")</f>
        <v/>
      </c>
      <c r="AL13" s="40" t="str">
        <f>IF(SUM(V13:Y13)-Z13&gt;0,SUM(V13:Y13)-Z13,"")</f>
        <v/>
      </c>
      <c r="AM13" s="40" t="str">
        <f>IF(AI13="","",MAX(AI13,AL13))</f>
        <v/>
      </c>
      <c r="AN13" s="40" t="str">
        <f>IF(AC13&gt;0,AC13,"")</f>
        <v/>
      </c>
      <c r="AO13" s="40" t="str">
        <f>IF(AD13&gt;0,AD13,"")</f>
        <v/>
      </c>
      <c r="AP13" s="40" t="str">
        <f>IF(SUM(AA13:AD13)-AE13&gt;0,SUM(AA13:AD13)-AE13,"")</f>
        <v/>
      </c>
      <c r="AQ13" s="40" t="str">
        <f>IF(SUM(AM13,AP13)&gt;0,SUM(AM13,AP13),"")</f>
        <v/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>IF(AT13&gt;0,AT13,"")</f>
        <v/>
      </c>
      <c r="BI13" s="39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>IF(BU13&gt;0,BU13,"")</f>
        <v/>
      </c>
      <c r="CJ13" s="38" t="str">
        <f>IF(BV13&gt;0,BV13,"")</f>
        <v/>
      </c>
      <c r="CK13" s="40" t="str">
        <f>IF(SUM(BS13:BV13)-BW13&gt;0,SUM(BS13:BV13)-BW13,"")</f>
        <v/>
      </c>
      <c r="CL13" s="40" t="str">
        <f>IF(BZ13&gt;0,BZ13,"")</f>
        <v/>
      </c>
      <c r="CM13" s="40" t="str">
        <f>IF(CA13&gt;0,CA13,"")</f>
        <v/>
      </c>
      <c r="CN13" s="40" t="str">
        <f>IF(SUM(BX13:CA13)-CB13&gt;0,SUM(BX13:CA13)-CB13,"")</f>
        <v/>
      </c>
      <c r="CO13" s="40" t="str">
        <f>IF(CK13="","",MAX(CK13,CN13))</f>
        <v/>
      </c>
      <c r="CP13" s="40" t="str">
        <f>IF(CE13&gt;0,CE13,"")</f>
        <v/>
      </c>
      <c r="CQ13" s="40" t="str">
        <f>IF(CF13&gt;0,CF13,"")</f>
        <v/>
      </c>
      <c r="CR13" s="40" t="str">
        <f>IF(SUM(CC13:CF13)-CG13&gt;0,SUM(CC13:CF13)-CG13,"")</f>
        <v/>
      </c>
      <c r="CS13" s="40" t="str">
        <f>IF(SUM(CO13,CR13)&gt;0,SUM(CO13,CR13),"")</f>
        <v/>
      </c>
      <c r="CT13" s="51">
        <f>IF(MAX(DV13,FD13,GL13,HT13,JB13,KJ13,LR13,MZ13,OH13,PP13,QX13,SF13,TN13,UV13,WD13)-IF(L13="",0,L13)&gt;0.001,MAX(DV13,FD13,GL13,HT13,JB13,KJ13,LR13,MZ13,OH13,PP13,QX13,SF13,TN13,UV13,WD13)-IF(L13="",0,L13),"")</f>
        <v>43.33</v>
      </c>
      <c r="CU13" s="51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>44.349999999999994</v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>IF(CX13&gt;0,CX13,"")</f>
        <v/>
      </c>
      <c r="DQ13" s="40" t="str">
        <f>IF(CY13&gt;0,CY13,"")</f>
        <v/>
      </c>
      <c r="DR13" s="40" t="str">
        <f>IF(SUM(CV13:CY13)-CZ13&gt;0,SUM(CV13:CY13)-CZ13,"")</f>
        <v/>
      </c>
      <c r="DS13" s="40" t="str">
        <f>IF(DC13&gt;0,DC13,"")</f>
        <v/>
      </c>
      <c r="DT13" s="40" t="str">
        <f>IF(DD13&gt;0,DD13,"")</f>
        <v/>
      </c>
      <c r="DU13" s="40" t="str">
        <f>IF(SUM(DA13:DD13)-DE13&gt;0,SUM(DA13:DD13)-DE13,"")</f>
        <v/>
      </c>
      <c r="DV13" s="40" t="str">
        <f>IF(MAX(DR13,DU13)&gt;0,MAX(DR13,DU13),"")</f>
        <v/>
      </c>
      <c r="DW13" s="40" t="str">
        <f>IF(DH13&gt;0,DH13,"")</f>
        <v/>
      </c>
      <c r="DX13" s="40" t="str">
        <f>IF(DI13&gt;0,DI13,"")</f>
        <v/>
      </c>
      <c r="DY13" s="40" t="str">
        <f>IF(SUM(DF13:DI13)-DJ13&gt;0,SUM(DF13:DI13)-DJ13,"")</f>
        <v/>
      </c>
      <c r="DZ13" s="40" t="str">
        <f>IF(DM13&gt;0,DM13,"")</f>
        <v/>
      </c>
      <c r="EA13" s="40" t="str">
        <f>IF(DN13&gt;0,DN13,"")</f>
        <v/>
      </c>
      <c r="EB13" s="40" t="str">
        <f>IF(SUM(DK13:DN13)-DO13&gt;0,SUM(DK13:DN13)-DO13,"")</f>
        <v/>
      </c>
      <c r="EC13" s="40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IF(SUM(FD13,FG13,FJ13)&gt;0,SUM(FD13,FG13,FJ13),"")</f>
        <v/>
      </c>
      <c r="FL13" s="17">
        <v>7.15</v>
      </c>
      <c r="FM13" s="17">
        <v>9.5</v>
      </c>
      <c r="FN13" s="17">
        <v>9</v>
      </c>
      <c r="FO13" s="17">
        <v>17.68</v>
      </c>
      <c r="FP13" s="17">
        <v>0</v>
      </c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>
        <v>7.45</v>
      </c>
      <c r="GB13" s="17">
        <v>9.1999999999999993</v>
      </c>
      <c r="GC13" s="17">
        <v>9</v>
      </c>
      <c r="GD13" s="17">
        <v>18.7</v>
      </c>
      <c r="GE13" s="17">
        <v>0</v>
      </c>
      <c r="GF13" s="40">
        <f>IF(FN13&gt;0,FN13,"")</f>
        <v>9</v>
      </c>
      <c r="GG13" s="40">
        <f>IF(FO13&gt;0,FO13,"")</f>
        <v>17.68</v>
      </c>
      <c r="GH13" s="40">
        <f>IF(SUM(FL13:FO13)-FP13&gt;0,SUM(FL13:FO13)-FP13,"")</f>
        <v>43.33</v>
      </c>
      <c r="GI13" s="40" t="str">
        <f>IF(FS13&gt;0,FS13,"")</f>
        <v/>
      </c>
      <c r="GJ13" s="40" t="str">
        <f>IF(FT13&gt;0,FT13,"")</f>
        <v/>
      </c>
      <c r="GK13" s="40" t="str">
        <f>IF(SUM(FQ13:FT13)-FU13&gt;0,SUM(FQ13:FT13)-FU13,"")</f>
        <v/>
      </c>
      <c r="GL13" s="40">
        <f>IF(MAX(GH13,GK13)&gt;0,MAX(GH13,GK13),"")</f>
        <v>43.33</v>
      </c>
      <c r="GM13" s="40" t="str">
        <f>IF(FX13&gt;0,FX13,"")</f>
        <v/>
      </c>
      <c r="GN13" s="40" t="str">
        <f>IF(FY13&gt;0,FY13,"")</f>
        <v/>
      </c>
      <c r="GO13" s="40" t="str">
        <f>IF(SUM(FV13:FY13)-FZ13&gt;0,SUM(FV13:FY13)-FZ13,"")</f>
        <v/>
      </c>
      <c r="GP13" s="40">
        <f>IF(GC13&gt;0,GC13,"")</f>
        <v>9</v>
      </c>
      <c r="GQ13" s="40">
        <f>IF(GD13&gt;0,GD13,"")</f>
        <v>18.7</v>
      </c>
      <c r="GR13" s="40">
        <f>IF(SUM(GA13:GD13)-GE13&gt;0,SUM(GA13:GD13)-GE13,"")</f>
        <v>44.349999999999994</v>
      </c>
      <c r="GS13" s="40">
        <f>IF(SUM(GL13,GO13,GR13)&gt;0,SUM(GL13,GO13,GR13),"")</f>
        <v>87.679999999999993</v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>IF(ID13&gt;0,ID13,"")</f>
        <v/>
      </c>
      <c r="IW13" s="40" t="str">
        <f>IF(IE13&gt;0,IE13,"")</f>
        <v/>
      </c>
      <c r="IX13" s="40" t="str">
        <f>IF(SUM(IB13:IE13)-IF13&gt;0,SUM(IB13:IE13)-IF13,"")</f>
        <v/>
      </c>
      <c r="IY13" s="40" t="str">
        <f>IF(II13&gt;0,II13,"")</f>
        <v/>
      </c>
      <c r="IZ13" s="40" t="str">
        <f>IF(IJ13&gt;0,IJ13,"")</f>
        <v/>
      </c>
      <c r="JA13" s="40" t="str">
        <f>IF(SUM(IG13:IJ13)-IK13&gt;0,SUM(IG13:IJ13)-IK13,"")</f>
        <v/>
      </c>
      <c r="JB13" s="40" t="str">
        <f>IF(MAX(IX13,JA13)&gt;0,MAX(IX13,JA13),"")</f>
        <v/>
      </c>
      <c r="JC13" s="40" t="str">
        <f>IF(IN13&gt;0,IN13,"")</f>
        <v/>
      </c>
      <c r="JD13" s="40" t="str">
        <f>IF(IO13&gt;0,IO13,"")</f>
        <v/>
      </c>
      <c r="JE13" s="40" t="str">
        <f>IF(SUM(IL13:IO13)-IP13&gt;0,SUM(IL13:IO13)-IP13,"")</f>
        <v/>
      </c>
      <c r="JF13" s="40" t="str">
        <f>IF(IS13&gt;0,IS13,"")</f>
        <v/>
      </c>
      <c r="JG13" s="40" t="str">
        <f>IF(IT13&gt;0,IT13,"")</f>
        <v/>
      </c>
      <c r="JH13" s="40" t="str">
        <f>IF(SUM(IQ13:IT13)-IU13&gt;0,SUM(IQ13:IT13)-IU13,"")</f>
        <v/>
      </c>
      <c r="JI13" s="40" t="str">
        <f>IF(SUM(JB13,JE13,JH13)&gt;0,SUM(JB13,JE13,JH13),"")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IF(SUM(KJ13,KM13,KP13)&gt;0,SUM(KJ13,KM13,KP13),"")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>IF(KT13&gt;0,KT13,"")</f>
        <v/>
      </c>
      <c r="LM13" s="40" t="str">
        <f>IF(KU13&gt;0,KU13,"")</f>
        <v/>
      </c>
      <c r="LN13" s="40" t="str">
        <f>IF(SUM(KR13:KU13)-KV13&gt;0,SUM(KR13:KU13)-KV13,"")</f>
        <v/>
      </c>
      <c r="LO13" s="40" t="str">
        <f>IF(KY13&gt;0,KY13,"")</f>
        <v/>
      </c>
      <c r="LP13" s="40" t="str">
        <f>IF(KZ13&gt;0,KZ13,"")</f>
        <v/>
      </c>
      <c r="LQ13" s="40" t="str">
        <f>IF(SUM(KW13:KZ13)-LA13&gt;0,SUM(KW13:KZ13)-LA13,"")</f>
        <v/>
      </c>
      <c r="LR13" s="40" t="str">
        <f>IF(MAX(LN13,LQ13)&gt;0,MAX(LN13,LQ13),"")</f>
        <v/>
      </c>
      <c r="LS13" s="40" t="str">
        <f>IF(LD13&gt;0,LD13,"")</f>
        <v/>
      </c>
      <c r="LT13" s="40" t="str">
        <f>IF(LE13&gt;0,LE13,"")</f>
        <v/>
      </c>
      <c r="LU13" s="40" t="str">
        <f>IF(SUM(LB13:LE13)-LF13&gt;0,SUM(LB13:LE13)-LF13,"")</f>
        <v/>
      </c>
      <c r="LV13" s="40" t="str">
        <f>IF(LI13&gt;0,LI13,"")</f>
        <v/>
      </c>
      <c r="LW13" s="40" t="str">
        <f>IF(LJ13&gt;0,LJ13,"")</f>
        <v/>
      </c>
      <c r="LX13" s="40" t="str">
        <f>IF(SUM(LG13:LJ13)-LK13&gt;0,SUM(LG13:LJ13)-LK13,"")</f>
        <v/>
      </c>
      <c r="LY13" s="40" t="str">
        <f>IF(SUM(LR13,LU13,LX13)&gt;0,SUM(LR13,LU13,LX13),"")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IF(SUM(MZ13,NC13,NF13)&gt;0,SUM(MZ13,NC13,NF13),"")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>IF(NJ13&gt;0,NJ13,"")</f>
        <v/>
      </c>
      <c r="OC13" s="40" t="str">
        <f>IF(NK13&gt;0,NK13,"")</f>
        <v/>
      </c>
      <c r="OD13" s="40" t="str">
        <f>IF(SUM(NH13:NK13)-NL13&gt;0,SUM(NH13:NK13)-NL13,"")</f>
        <v/>
      </c>
      <c r="OE13" s="40" t="str">
        <f>IF(NO13&gt;0,NO13,"")</f>
        <v/>
      </c>
      <c r="OF13" s="40" t="str">
        <f>IF(NP13&gt;0,NP13,"")</f>
        <v/>
      </c>
      <c r="OG13" s="40" t="str">
        <f>IF(SUM(NM13:NP13)-NQ13&gt;0,SUM(NM13:NP13)-NQ13,"")</f>
        <v/>
      </c>
      <c r="OH13" s="40" t="str">
        <f>IF(MAX(OD13,OG13)&gt;0,MAX(OD13,OG13),"")</f>
        <v/>
      </c>
      <c r="OI13" s="40" t="str">
        <f>IF(NT13&gt;0,NT13,"")</f>
        <v/>
      </c>
      <c r="OJ13" s="40" t="str">
        <f>IF(NU13&gt;0,NU13,"")</f>
        <v/>
      </c>
      <c r="OK13" s="40" t="str">
        <f>IF(SUM(NR13:NU13)-NV13&gt;0,SUM(NR13:NU13)-NV13,"")</f>
        <v/>
      </c>
      <c r="OL13" s="40" t="str">
        <f>IF(NY13&gt;0,NY13,"")</f>
        <v/>
      </c>
      <c r="OM13" s="40" t="str">
        <f>IF(NZ13&gt;0,NZ13,"")</f>
        <v/>
      </c>
      <c r="ON13" s="40" t="str">
        <f>IF(SUM(NW13:NZ13)-OA13&gt;0,SUM(NW13:NZ13)-OA13,"")</f>
        <v/>
      </c>
      <c r="OO13" s="40" t="str">
        <f>IF(SUM(OH13,OK13,ON13)&gt;0,SUM(OH13,OK13,ON13),"")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IF(SUM(PP13,PS13,PV13)&gt;0,SUM(PP13,PS13,PV13),"")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>IF(PZ13&gt;0,PZ13,"")</f>
        <v/>
      </c>
      <c r="QS13" s="40" t="str">
        <f>IF(QA13&gt;0,QA13,"")</f>
        <v/>
      </c>
      <c r="QT13" s="40" t="str">
        <f>IF(SUM(PX13:QA13)-QB13&gt;0,SUM(PX13:QA13)-QB13,"")</f>
        <v/>
      </c>
      <c r="QU13" s="40" t="str">
        <f>IF(QE13&gt;0,QE13,"")</f>
        <v/>
      </c>
      <c r="QV13" s="40" t="str">
        <f>IF(QF13&gt;0,QF13,"")</f>
        <v/>
      </c>
      <c r="QW13" s="40" t="str">
        <f>IF(SUM(QC13:QF13)-QG13&gt;0,SUM(QC13:QF13)-QG13,"")</f>
        <v/>
      </c>
      <c r="QX13" s="40" t="str">
        <f>IF(MAX(QT13,QW13)&gt;0,MAX(QT13,QW13),"")</f>
        <v/>
      </c>
      <c r="QY13" s="40" t="str">
        <f>IF(QJ13&gt;0,QJ13,"")</f>
        <v/>
      </c>
      <c r="QZ13" s="40" t="str">
        <f>IF(QK13&gt;0,QK13,"")</f>
        <v/>
      </c>
      <c r="RA13" s="40" t="str">
        <f>IF(SUM(QH13:QK13)-QL13&gt;0,SUM(QH13:QK13)-QL13,"")</f>
        <v/>
      </c>
      <c r="RB13" s="40" t="str">
        <f>IF(QO13&gt;0,QO13,"")</f>
        <v/>
      </c>
      <c r="RC13" s="40" t="str">
        <f>IF(QP13&gt;0,QP13,"")</f>
        <v/>
      </c>
      <c r="RD13" s="40" t="str">
        <f>IF(SUM(QM13:QP13)-QQ13&gt;0,SUM(QM13:QP13)-QQ13,"")</f>
        <v/>
      </c>
      <c r="RE13" s="40" t="str">
        <f>IF(SUM(QX13,RA13,RD13)&gt;0,SUM(QX13,RA13,RD13),"")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IF(SUM(SF13,SI13,SL13)&gt;0,SUM(SF13,SI13,SL13),"")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>IF(SP13&gt;0,SP13,"")</f>
        <v/>
      </c>
      <c r="TI13" s="40" t="str">
        <f>IF(SQ13&gt;0,SQ13,"")</f>
        <v/>
      </c>
      <c r="TJ13" s="40" t="str">
        <f>IF(SUM(SN13:SQ13)-SR13&gt;0,SUM(SN13:SQ13)-SR13,"")</f>
        <v/>
      </c>
      <c r="TK13" s="40" t="str">
        <f>IF(SU13&gt;0,SU13,"")</f>
        <v/>
      </c>
      <c r="TL13" s="40" t="str">
        <f>IF(SV13&gt;0,SV13,"")</f>
        <v/>
      </c>
      <c r="TM13" s="40" t="str">
        <f>IF(SUM(SS13:SV13)-SW13&gt;0,SUM(SS13:SV13)-SW13,"")</f>
        <v/>
      </c>
      <c r="TN13" s="40" t="str">
        <f>IF(MAX(TJ13,TM13)&gt;0,MAX(TJ13,TM13),"")</f>
        <v/>
      </c>
      <c r="TO13" s="40" t="str">
        <f>IF(SZ13&gt;0,SZ13,"")</f>
        <v/>
      </c>
      <c r="TP13" s="40" t="str">
        <f>IF(TA13&gt;0,TA13,"")</f>
        <v/>
      </c>
      <c r="TQ13" s="40" t="str">
        <f>IF(SUM(SX13:TA13)-TB13&gt;0,SUM(SX13:TA13)-TB13,"")</f>
        <v/>
      </c>
      <c r="TR13" s="40" t="str">
        <f>IF(TE13&gt;0,TE13,"")</f>
        <v/>
      </c>
      <c r="TS13" s="40" t="str">
        <f>IF(TF13&gt;0,TF13,"")</f>
        <v/>
      </c>
      <c r="TT13" s="40" t="str">
        <f>IF(SUM(TC13:TF13)-TG13&gt;0,SUM(TC13:TF13)-TG13,"")</f>
        <v/>
      </c>
      <c r="TU13" s="40" t="str">
        <f>IF(SUM(TN13,TQ13,TT13)&gt;0,SUM(TN13,TQ13,TT13),"")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IF(SUM(UV13,UY13,VB13)&gt;0,SUM(UV13,UY13,VB13),"")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>IF(VF13&gt;0,VF13,"")</f>
        <v/>
      </c>
      <c r="VY13" s="40" t="str">
        <f>IF(VG13&gt;0,VG13,"")</f>
        <v/>
      </c>
      <c r="VZ13" s="40" t="str">
        <f>IF(SUM(VD13:VG13)-VH13&gt;0,SUM(VD13:VG13)-VH13,"")</f>
        <v/>
      </c>
      <c r="WA13" s="40" t="str">
        <f>IF(VK13&gt;0,VK13,"")</f>
        <v/>
      </c>
      <c r="WB13" s="40" t="str">
        <f>IF(VL13&gt;0,VL13,"")</f>
        <v/>
      </c>
      <c r="WC13" s="40" t="str">
        <f>IF(SUM(VI13:VL13)-VM13&gt;0,SUM(VI13:VL13)-VM13,"")</f>
        <v/>
      </c>
      <c r="WD13" s="40" t="str">
        <f>IF(MAX(VZ13,WC13)&gt;0,MAX(VZ13,WC13),"")</f>
        <v/>
      </c>
      <c r="WE13" s="40" t="str">
        <f>IF(VP13&gt;0,VP13,"")</f>
        <v/>
      </c>
      <c r="WF13" s="40" t="str">
        <f>IF(VQ13&gt;0,VQ13,"")</f>
        <v/>
      </c>
      <c r="WG13" s="40" t="str">
        <f>IF(SUM(VN13:VQ13)-VR13&gt;0,SUM(VN13:VQ13)-VR13,"")</f>
        <v/>
      </c>
      <c r="WH13" s="40" t="str">
        <f>IF(VU13&gt;0,VU13,"")</f>
        <v/>
      </c>
      <c r="WI13" s="40" t="str">
        <f>IF(VV13&gt;0,VV13,"")</f>
        <v/>
      </c>
      <c r="WJ13" s="40" t="str">
        <f>IF(SUM(VS13:VV13)-VW13&gt;0,SUM(VS13:VV13)-VW13,"")</f>
        <v/>
      </c>
      <c r="WK13" s="40" t="str">
        <f>IF(SUM(WD13,WG13,WJ13)&gt;0,SUM(WD13,WG13,WJ13),"")</f>
        <v/>
      </c>
      <c r="WL13" s="26">
        <f>IF($CH13="P",BS13,(BS13+AR13)/2)</f>
        <v>0</v>
      </c>
      <c r="WM13" s="26">
        <f>IF($CH13="P",BT13,(BT13+AS13)/2)</f>
        <v>0</v>
      </c>
      <c r="WN13" s="26">
        <f>IF($CH13="P",BU13,(BU13+AT13)/2)</f>
        <v>0</v>
      </c>
      <c r="WO13" s="26">
        <f>IF($CH13="P",BV13,(BV13+AU13)/2)</f>
        <v>0</v>
      </c>
      <c r="WP13" s="26">
        <f>IF($CH13="P",BW13,(BW13+AV13)/2)</f>
        <v>0</v>
      </c>
      <c r="WQ13" s="26">
        <f>IF($CH13="P",BX13,(BX13+AW13)/2)</f>
        <v>0</v>
      </c>
      <c r="WR13" s="26">
        <f>IF($CH13="P",BY13,(BY13+AX13)/2)</f>
        <v>0</v>
      </c>
      <c r="WS13" s="26">
        <f>IF($CH13="P",BZ13,(BZ13+AY13)/2)</f>
        <v>0</v>
      </c>
      <c r="WT13" s="26">
        <f>IF($CH13="P",CA13,(CA13+AZ13)/2)</f>
        <v>0</v>
      </c>
      <c r="WU13" s="26">
        <f>IF($CH13="P",CB13,(CB13+BA13)/2)</f>
        <v>0</v>
      </c>
      <c r="WV13" s="26">
        <f>IF($CH13="P",CC13,(CC13+BB13)/2)</f>
        <v>0</v>
      </c>
      <c r="WW13" s="26">
        <f>IF($CH13="P",CD13,(CD13+BC13)/2)</f>
        <v>0</v>
      </c>
      <c r="WX13" s="26">
        <f>IF($CH13="P",CE13,(CE13+BD13)/2)</f>
        <v>0</v>
      </c>
      <c r="WY13" s="26">
        <f>IF($CH13="P",CF13,(CF13+BE13)/2)</f>
        <v>0</v>
      </c>
      <c r="WZ13" s="26">
        <f>IF($CH13="P",CG13,(CG13+BF13)/2)</f>
        <v>0</v>
      </c>
      <c r="XA13" s="28" t="s">
        <v>53</v>
      </c>
      <c r="XB13" s="11" t="str">
        <f>IF(WN13&gt;0,WN13,"")</f>
        <v/>
      </c>
      <c r="XC13" s="11" t="str">
        <f>IF(WO13&gt;0,WO13,"")</f>
        <v/>
      </c>
      <c r="XD13" s="11" t="str">
        <f>IF(SUM(WL13:WO13)-WP13&gt;0,SUM(WL13:WO13)-WP13,"")</f>
        <v/>
      </c>
      <c r="XE13" s="11" t="str">
        <f>IF(WS13&gt;0,WS13,"")</f>
        <v/>
      </c>
      <c r="XF13" s="11" t="str">
        <f>IF(WT13&gt;0,WT13,"")</f>
        <v/>
      </c>
      <c r="XG13" s="11" t="str">
        <f>IF(SUM(WQ13:WT13)-WU13&gt;0,SUM(WQ13:WT13)-WU13,"")</f>
        <v/>
      </c>
      <c r="XH13" s="11" t="str">
        <f>IF(MAX(XD13,XG13)&gt;0,MAX(XD13,XG13),"")</f>
        <v/>
      </c>
      <c r="XI13" s="11" t="str">
        <f>IF(WX13&gt;0,WX13,"")</f>
        <v/>
      </c>
      <c r="XJ13" s="11" t="str">
        <f>IF(WY13&gt;0,WY13,"")</f>
        <v/>
      </c>
      <c r="XK13" s="11" t="str">
        <f>IF(SUM(WV13:WY13)-WZ13&gt;0,SUM(WV13:WY13)-WZ13,"")</f>
        <v/>
      </c>
      <c r="XL13" s="11" t="str">
        <f>IF(SUM(XH13,XK13)&gt;0,SUM(XH13,XK13),"")</f>
        <v/>
      </c>
    </row>
    <row r="14" spans="1:636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231</v>
      </c>
      <c r="C14" s="4" t="s">
        <v>168</v>
      </c>
      <c r="D14" s="4">
        <v>2009</v>
      </c>
      <c r="E14" s="9">
        <f>SUM(J14,L14,N14)</f>
        <v>43.05</v>
      </c>
      <c r="F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,AND(TH14&gt;=TU$18,TH14&lt;&gt;"",TJ14&gt;=TU$22,TJ14&lt;&gt;""),AND(TK14&gt;=TU$18,TK14&lt;&gt;"",TM14&gt;=TU$22,TM14&lt;&gt;""),AND(TO14&gt;=TU$18,TO14&lt;&gt;"",TQ14&gt;=TU$22,TQ14&lt;&gt;""),AND(TR14&gt;=TU$18,TR14&lt;&gt;"",TT14&gt;=TU$22,TT14&lt;&gt;""),AND(UP14&gt;=VC$18,UP14&lt;&gt;"",UR14&gt;=VC$22,UR14&lt;&gt;""),AND(US14&gt;=VC$18,US14&lt;&gt;"",UU14&gt;=VC$22,UU14&lt;&gt;""),AND(UW14&gt;=VC$18,UW14&lt;&gt;"",UY14&gt;=VC$22,UY14&lt;&gt;""),AND(UZ14&gt;=VC$18,UZ14&lt;&gt;"",VB14&gt;=VC$22,VB14&lt;&gt;""),AND(VX14&gt;=WK$18,VX14&lt;&gt;"",VZ14&gt;=WK$22,VZ14&lt;&gt;""),AND(WA14&gt;=WK$18,WA14&lt;&gt;"",WC14&gt;=WK$22,WC14&lt;&gt;""),AND(WE14&gt;=WK$18,WE14&lt;&gt;"",WG14&gt;=WK$22,WG14&lt;&gt;""),AND(WH14&gt;=WK$18,WH14&lt;&gt;"",WJ14&gt;=WK$22,WJ14&lt;&gt;"")),"P","")</f>
        <v/>
      </c>
      <c r="G14" s="3" t="str">
        <f>IF(OR(AND(AI14&gt;=AQ$22,AI14&lt;&gt;"",AF14=""),AND(AL14&gt;=AQ$22,AL14&lt;&gt;"",AF14=""),AND(AP14&gt;=AQ$22,AP14&lt;&gt;"",AF14=""),AND(BJ14&gt;=BR$22,BJ14&lt;&gt;"",BG14=""),AND(BM14&gt;=BR$22,BM14&lt;&gt;"",BG14=""),AND(BQ14&gt;=BR$22,BQ14&lt;&gt;"",BG14=""),AND(CK14&gt;=CS$22,CK14&lt;&gt;"",CH14=""),AND(CN14&gt;=CS$22,CN14&lt;&gt;"",CH14=""),AND(CR14&gt;=CS$22,CR14&lt;&gt;"",CH14=""),AND(DR14&gt;=EC$22,DR14&lt;&gt;""),AND(DU14&gt;=EC$22,DU14&lt;&gt;""),AND(DY14&gt;=EC$22,DY14&lt;&gt;""),AND(EB14&gt;=EC$22,EB14&lt;&gt;""),AND(EZ14&gt;=FK$22,EZ14&lt;&gt;""),AND(FC14&gt;=FK$22,FC14&lt;&gt;""),AND(FG14&gt;=FK$22,FG14&lt;&gt;""),AND(FJ14&gt;=FK$22,FJ14&lt;&gt;""),AND(GH14&gt;=GS$22,GH14&lt;&gt;""),AND(GK14&gt;=GS$22,GK14&lt;&gt;""),AND(GO14&gt;=GS$22,GO14&lt;&gt;""),AND(GR14&gt;=GS$22,GR14&lt;&gt;""),AND(HP14&gt;=IA$22,HP14&lt;&gt;""),AND(HS14&gt;=IA$22,HS14&lt;&gt;""),AND(HW14&gt;=IA$22,HW14&lt;&gt;""),AND(HZ14&gt;=IA$22,HZ14&lt;&gt;""),AND(IX14&gt;=JI$22,IX14&lt;&gt;""),AND(JA14&gt;=JI$22,JA14&lt;&gt;""),AND(JE14&gt;=JI$22,JE14&lt;&gt;""),AND(JH14&gt;=JI$22,JH14&lt;&gt;""),AND(KF14&gt;=KQ$22,KF14&lt;&gt;""),AND(KI14&gt;=KQ$22,KI14&lt;&gt;""),AND(KM14&gt;=KQ$22,KM14&lt;&gt;""),AND(KP14&gt;=KQ$22,KP14&lt;&gt;""),AND(LN14&gt;=LY$22,LN14&lt;&gt;""),AND(LQ14&gt;=LY$22,LQ14&lt;&gt;""),AND(LU14&gt;=LY$22,LU14&lt;&gt;""),AND(LX14&gt;=LY$22,LX14&lt;&gt;""),AND(MV14&gt;=NG$22,MV14&lt;&gt;""),AND(MY14&gt;=NG$22,MY14&lt;&gt;""),AND(NC14&gt;=NG$22,NC14&lt;&gt;""),AND(NF14&gt;=NG$22,NF14&lt;&gt;""),AND(OD14&gt;=OO$22,OD14&lt;&gt;""),AND(OG14&gt;=OO$22,OG14&lt;&gt;""),AND(OK14&gt;=OO$22,OK14&lt;&gt;""),AND(ON14&gt;=OO$22,ON14&lt;&gt;""),AND(PL14&gt;=PW$22,PL14&lt;&gt;""),AND(PO14&gt;=PW$22,PO14&lt;&gt;""),AND(PS14&gt;=PW$22,PS14&lt;&gt;""),AND(PV14&gt;=PW$22,PV14&lt;&gt;""),AND(QT14&gt;=RE$22,QT14&lt;&gt;""),AND(QW14&gt;=RE$22,QW14&lt;&gt;""),AND(RA14&gt;=RE$22,RA14&lt;&gt;""),AND(RD14&gt;=RE$22,RD14&lt;&gt;""),AND(SB14&gt;=SM$22,SB14&lt;&gt;""),AND(SE14&gt;=SM$22,SE14&lt;&gt;""),AND(SI14&gt;=SM$22,SI14&lt;&gt;""),AND(SL14&gt;=SM$22,SL14&lt;&gt;""),AND(TJ14&gt;=TU$22,TJ14&lt;&gt;""),AND(TM14&gt;=TU$22,TM14&lt;&gt;""),AND(TQ14&gt;=TU$22,TQ14&lt;&gt;""),AND(TT14&gt;=TU$22,TT14&lt;&gt;""),AND(UR14&gt;=VC$22,UR14&lt;&gt;""),AND(UU14&gt;=VC$22,UU14&lt;&gt;""),AND(UY14&gt;=VC$22,UY14&lt;&gt;""),AND(VB14&gt;=VC$22,VB14&lt;&gt;""),AND(VZ14&gt;=WK$22,VZ14&lt;&gt;""),AND(WC14&gt;=WK$22,WC14&lt;&gt;""),AND(WG14&gt;=WK$22,WG14&lt;&gt;""),AND(WJ14&gt;=WK$22,WJ14&lt;&gt;"")),"P","")</f>
        <v/>
      </c>
      <c r="H14" s="36" t="str">
        <f>IF(AND(G14="P",F14=""),"No DD",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,AND(TH14&gt;=TU$21,TH14&lt;&gt;"",TJ14&gt;=TU$25,TJ14&lt;&gt;""),AND(TK14&gt;=TU$21,TK14&lt;&gt;"",TM14&gt;=TU$25,TM14&lt;&gt;""),AND(TO14&gt;=TU$21,TO14&lt;&gt;"",TQ14&gt;=TU$25,TQ14&lt;&gt;""),AND(TR14&gt;=TU$21,TR14&lt;&gt;"",TT14&gt;=TU$25,TT14&lt;&gt;""),AND(UP14&gt;=VC$21,UP14&lt;&gt;"",UR14&gt;=VC$25,UR14&lt;&gt;""),AND(US14&gt;=VC$21,US14&lt;&gt;"",UU14&gt;=VC$25,UU14&lt;&gt;""),AND(UW14&gt;=VC$21,UW14&lt;&gt;"",UY14&gt;=VC$25,UY14&lt;&gt;""),AND(UZ14&gt;=VC$21,UZ14&lt;&gt;"",VB14&gt;=VC$25,VB14&lt;&gt;""),AND(VX14&gt;=WK$21,VX14&lt;&gt;"",VZ14&gt;=WK$25,VZ14&lt;&gt;""),AND(WA14&gt;=WK$21,WA14&lt;&gt;"",WC14&gt;=WK$25,WC14&lt;&gt;""),AND(WE14&gt;=WK$21,WE14&lt;&gt;"",WG14&gt;=WK$25,WG14&lt;&gt;""),AND(WH14&gt;=WK$21,WH14&lt;&gt;"",WJ14&gt;=WK$25,WJ14&lt;&gt;"")),"Merit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,AND(TH14&gt;=TU$20,TH14&lt;&gt;"",TJ14&gt;=TU$24,TJ14&lt;&gt;""),AND(TK14&gt;=TU$20,TK14&lt;&gt;"",TM14&gt;=TU$24,TM14&lt;&gt;""),AND(TO14&gt;=TU$20,TO14&lt;&gt;"",TQ14&gt;=TU$24,TQ14&lt;&gt;""),AND(TR14&gt;=TU$20,TR14&lt;&gt;"",TT14&gt;=TU$24,TT14&lt;&gt;""),AND(UP14&gt;=VC$20,UP14&lt;&gt;"",UR14&gt;=VC$24,UR14&lt;&gt;""),AND(US14&gt;=VC$20,US14&lt;&gt;"",UU14&gt;=VC$24,UU14&lt;&gt;""),AND(UW14&gt;=VC$20,UW14&lt;&gt;"",UY14&gt;=VC$24,UY14&lt;&gt;""),AND(UZ14&gt;=VC$20,UZ14&lt;&gt;"",VB14&gt;=VC$24,VB14&lt;&gt;""),AND(VX14&gt;=WK$20,VX14&lt;&gt;"",VZ14&gt;=WK$24,VZ14&lt;&gt;""),AND(WA14&gt;=WK$20,WA14&lt;&gt;"",WC14&gt;=WK$24,WC14&lt;&gt;""),AND(WE14&gt;=WK$20,WE14&lt;&gt;"",WG14&gt;=WK$24,WG14&lt;&gt;""),AND(WH14&gt;=WK$20,WH14&lt;&gt;"",WJ14&gt;=WK$24,WJ14&lt;&gt;"")),"Excellence",IF(I14="P","Worlds Team",IF(F14="P","National Team","")))))</f>
        <v/>
      </c>
      <c r="I14" s="3" t="str">
        <f>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,AND(TH14&gt;=TU$19,TH14&lt;&gt;"",TJ14&gt;=TU$23,TJ14&lt;&gt;""),AND(TK14&gt;=TU$19,TK14&lt;&gt;"",TM14&gt;=TU$23,TM14&lt;&gt;""),AND(TO14&gt;=TU$19,TO14&lt;&gt;"",TQ14&gt;=TU$23,TQ14&lt;&gt;""),AND(TR14&gt;=TU$19,TR14&lt;&gt;"",TT14&gt;=TU$23,TT14&lt;&gt;""),AND(UP14&gt;=VC$19,UP14&lt;&gt;"",UR14&gt;=VC$23,UR14&lt;&gt;""),AND(US14&gt;=VC$19,US14&lt;&gt;"",UU14&gt;=VC$23,UU14&lt;&gt;""),AND(UW14&gt;=VC$19,UW14&lt;&gt;"",UY14&gt;=VC$23,UY14&lt;&gt;""),AND(UZ14&gt;=VC$19,UZ14&lt;&gt;"",VB14&gt;=VC$23,VB14&lt;&gt;""),AND(VX14&gt;=WK$19,VX14&lt;&gt;"",VZ14&gt;=WK$23,VZ14&lt;&gt;""),AND(WA14&gt;=WK$19,WA14&lt;&gt;"",WC14&gt;=WK$23,WC14&lt;&gt;""),AND(WE14&gt;=WK$19,WE14&lt;&gt;"",WG14&gt;=WK$23,WG14&lt;&gt;""),AND(WH14&gt;=WK$19,WH14&lt;&gt;"",WJ14&gt;=WK$23,WJ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43.05</v>
      </c>
      <c r="O14" s="11" t="str">
        <f>IF(N14="","",IF(N14=CT14,"("&amp;CT$2&amp;")",IF(N14=CU14,"("&amp;CU$2&amp;")")))</f>
        <v>(Final)</v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>2024 Pan Am [Club] Championships (May 19)</v>
      </c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7"/>
      <c r="AG14" s="38" t="str">
        <f>IF(S14&gt;0,S14,"")</f>
        <v/>
      </c>
      <c r="AH14" s="38" t="str">
        <f>IF(T14&gt;0,T14,"")</f>
        <v/>
      </c>
      <c r="AI14" s="40" t="str">
        <f>IF(SUM(Q14:T14)-U14&gt;0,SUM(Q14:T14)-U14,"")</f>
        <v/>
      </c>
      <c r="AJ14" s="40" t="str">
        <f>IF(X14&gt;0,X14,"")</f>
        <v/>
      </c>
      <c r="AK14" s="40" t="str">
        <f>IF(Y14&gt;0,Y14,"")</f>
        <v/>
      </c>
      <c r="AL14" s="40" t="str">
        <f>IF(SUM(V14:Y14)-Z14&gt;0,SUM(V14:Y14)-Z14,"")</f>
        <v/>
      </c>
      <c r="AM14" s="40" t="str">
        <f>IF(AI14="","",MAX(AI14,AL14))</f>
        <v/>
      </c>
      <c r="AN14" s="40" t="str">
        <f>IF(AC14&gt;0,AC14,"")</f>
        <v/>
      </c>
      <c r="AO14" s="40" t="str">
        <f>IF(AD14&gt;0,AD14,"")</f>
        <v/>
      </c>
      <c r="AP14" s="40" t="str">
        <f>IF(SUM(AA14:AD14)-AE14&gt;0,SUM(AA14:AD14)-AE14,"")</f>
        <v/>
      </c>
      <c r="AQ14" s="40" t="str">
        <f>IF(SUM(AM14,AP14)&gt;0,SUM(AM14,AP14),"")</f>
        <v/>
      </c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8"/>
      <c r="BH14" s="39" t="str">
        <f>IF(AT14&gt;0,AT14,"")</f>
        <v/>
      </c>
      <c r="BI14" s="39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>IF(BU14&gt;0,BU14,"")</f>
        <v/>
      </c>
      <c r="CJ14" s="38" t="str">
        <f>IF(BV14&gt;0,BV14,"")</f>
        <v/>
      </c>
      <c r="CK14" s="40" t="str">
        <f>IF(SUM(BS14:BV14)-BW14&gt;0,SUM(BS14:BV14)-BW14,"")</f>
        <v/>
      </c>
      <c r="CL14" s="40" t="str">
        <f>IF(BZ14&gt;0,BZ14,"")</f>
        <v/>
      </c>
      <c r="CM14" s="40" t="str">
        <f>IF(CA14&gt;0,CA14,"")</f>
        <v/>
      </c>
      <c r="CN14" s="40" t="str">
        <f>IF(SUM(BX14:CA14)-CB14&gt;0,SUM(BX14:CA14)-CB14,"")</f>
        <v/>
      </c>
      <c r="CO14" s="40" t="str">
        <f>IF(CK14="","",MAX(CK14,CN14))</f>
        <v/>
      </c>
      <c r="CP14" s="40" t="str">
        <f>IF(CE14&gt;0,CE14,"")</f>
        <v/>
      </c>
      <c r="CQ14" s="40" t="str">
        <f>IF(CF14&gt;0,CF14,"")</f>
        <v/>
      </c>
      <c r="CR14" s="40" t="str">
        <f>IF(SUM(CC14:CF14)-CG14&gt;0,SUM(CC14:CF14)-CG14,"")</f>
        <v/>
      </c>
      <c r="CS14" s="40" t="str">
        <f>IF(SUM(CO14,CR14)&gt;0,SUM(CO14,CR14),"")</f>
        <v/>
      </c>
      <c r="CT14" s="51">
        <f>IF(MAX(DV14,FD14,GL14,HT14,JB14,KJ14,LR14,MZ14,OH14,PP14,QX14,SF14,TN14,UV14,WD14)-IF(L14="",0,L14)&gt;0.001,MAX(DV14,FD14,GL14,HT14,JB14,KJ14,LR14,MZ14,OH14,PP14,QX14,SF14,TN14,UV14,WD14)-IF(L14="",0,L14),"")</f>
        <v>42.42</v>
      </c>
      <c r="CU14" s="51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>43.05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>IF(CX14&gt;0,CX14,"")</f>
        <v/>
      </c>
      <c r="DQ14" s="40" t="str">
        <f>IF(CY14&gt;0,CY14,"")</f>
        <v/>
      </c>
      <c r="DR14" s="40" t="str">
        <f>IF(SUM(CV14:CY14)-CZ14&gt;0,SUM(CV14:CY14)-CZ14,"")</f>
        <v/>
      </c>
      <c r="DS14" s="40" t="str">
        <f>IF(DC14&gt;0,DC14,"")</f>
        <v/>
      </c>
      <c r="DT14" s="40" t="str">
        <f>IF(DD14&gt;0,DD14,"")</f>
        <v/>
      </c>
      <c r="DU14" s="40" t="str">
        <f>IF(SUM(DA14:DD14)-DE14&gt;0,SUM(DA14:DD14)-DE14,"")</f>
        <v/>
      </c>
      <c r="DV14" s="40" t="str">
        <f>IF(MAX(DR14,DU14)&gt;0,MAX(DR14,DU14),"")</f>
        <v/>
      </c>
      <c r="DW14" s="40" t="str">
        <f>IF(DH14&gt;0,DH14,"")</f>
        <v/>
      </c>
      <c r="DX14" s="40" t="str">
        <f>IF(DI14&gt;0,DI14,"")</f>
        <v/>
      </c>
      <c r="DY14" s="40" t="str">
        <f>IF(SUM(DF14:DI14)-DJ14&gt;0,SUM(DF14:DI14)-DJ14,"")</f>
        <v/>
      </c>
      <c r="DZ14" s="40" t="str">
        <f>IF(DM14&gt;0,DM14,"")</f>
        <v/>
      </c>
      <c r="EA14" s="40" t="str">
        <f>IF(DN14&gt;0,DN14,"")</f>
        <v/>
      </c>
      <c r="EB14" s="40" t="str">
        <f>IF(SUM(DK14:DN14)-DO14&gt;0,SUM(DK14:DN14)-DO14,"")</f>
        <v/>
      </c>
      <c r="EC14" s="40" t="str">
        <f>IF(SUM(DV14,DY14,EB14)&gt;0,SUM(DV14,DY14,EB14),"")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IF(SUM(FD14,FG14,FJ14)&gt;0,SUM(FD14,FG14,FJ14),"")</f>
        <v/>
      </c>
      <c r="FL14" s="17">
        <v>7.35</v>
      </c>
      <c r="FM14" s="17">
        <v>9.4499999999999993</v>
      </c>
      <c r="FN14" s="17">
        <v>8.3000000000000007</v>
      </c>
      <c r="FO14" s="17">
        <v>17.32</v>
      </c>
      <c r="FP14" s="17">
        <v>0</v>
      </c>
      <c r="FQ14" s="17"/>
      <c r="FR14" s="17"/>
      <c r="FS14" s="17"/>
      <c r="FT14" s="17"/>
      <c r="FU14" s="17"/>
      <c r="FV14" s="17">
        <v>7.25</v>
      </c>
      <c r="FW14" s="17">
        <v>8.9</v>
      </c>
      <c r="FX14" s="17">
        <v>8.3000000000000007</v>
      </c>
      <c r="FY14" s="17">
        <v>18.600000000000001</v>
      </c>
      <c r="FZ14" s="17">
        <v>0</v>
      </c>
      <c r="GA14" s="17">
        <v>7</v>
      </c>
      <c r="GB14" s="17">
        <v>9.25</v>
      </c>
      <c r="GC14" s="17">
        <v>8.3000000000000007</v>
      </c>
      <c r="GD14" s="17">
        <v>16.440000000000001</v>
      </c>
      <c r="GE14" s="17">
        <v>0</v>
      </c>
      <c r="GF14" s="40">
        <f>IF(FN14&gt;0,FN14,"")</f>
        <v>8.3000000000000007</v>
      </c>
      <c r="GG14" s="40">
        <f>IF(FO14&gt;0,FO14,"")</f>
        <v>17.32</v>
      </c>
      <c r="GH14" s="40">
        <f>IF(SUM(FL14:FO14)-FP14&gt;0,SUM(FL14:FO14)-FP14,"")</f>
        <v>42.42</v>
      </c>
      <c r="GI14" s="40" t="str">
        <f>IF(FS14&gt;0,FS14,"")</f>
        <v/>
      </c>
      <c r="GJ14" s="40" t="str">
        <f>IF(FT14&gt;0,FT14,"")</f>
        <v/>
      </c>
      <c r="GK14" s="40" t="str">
        <f>IF(SUM(FQ14:FT14)-FU14&gt;0,SUM(FQ14:FT14)-FU14,"")</f>
        <v/>
      </c>
      <c r="GL14" s="40">
        <f>IF(MAX(GH14,GK14)&gt;0,MAX(GH14,GK14),"")</f>
        <v>42.42</v>
      </c>
      <c r="GM14" s="40">
        <f>IF(FX14&gt;0,FX14,"")</f>
        <v>8.3000000000000007</v>
      </c>
      <c r="GN14" s="40">
        <f>IF(FY14&gt;0,FY14,"")</f>
        <v>18.600000000000001</v>
      </c>
      <c r="GO14" s="40">
        <f>IF(SUM(FV14:FY14)-FZ14&gt;0,SUM(FV14:FY14)-FZ14,"")</f>
        <v>43.05</v>
      </c>
      <c r="GP14" s="40">
        <f>IF(GC14&gt;0,GC14,"")</f>
        <v>8.3000000000000007</v>
      </c>
      <c r="GQ14" s="40">
        <f>IF(GD14&gt;0,GD14,"")</f>
        <v>16.440000000000001</v>
      </c>
      <c r="GR14" s="40">
        <f>IF(SUM(GA14:GD14)-GE14&gt;0,SUM(GA14:GD14)-GE14,"")</f>
        <v>40.99</v>
      </c>
      <c r="GS14" s="40">
        <f>IF(SUM(GL14,GO14,GR14)&gt;0,SUM(GL14,GO14,GR14),"")</f>
        <v>126.46000000000001</v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IF(SUM(HT14,HW14,HZ14)&gt;0,SUM(HT14,HW14,HZ14),"")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>IF(ID14&gt;0,ID14,"")</f>
        <v/>
      </c>
      <c r="IW14" s="40" t="str">
        <f>IF(IE14&gt;0,IE14,"")</f>
        <v/>
      </c>
      <c r="IX14" s="40" t="str">
        <f>IF(SUM(IB14:IE14)-IF14&gt;0,SUM(IB14:IE14)-IF14,"")</f>
        <v/>
      </c>
      <c r="IY14" s="40" t="str">
        <f>IF(II14&gt;0,II14,"")</f>
        <v/>
      </c>
      <c r="IZ14" s="40" t="str">
        <f>IF(IJ14&gt;0,IJ14,"")</f>
        <v/>
      </c>
      <c r="JA14" s="40" t="str">
        <f>IF(SUM(IG14:IJ14)-IK14&gt;0,SUM(IG14:IJ14)-IK14,"")</f>
        <v/>
      </c>
      <c r="JB14" s="40" t="str">
        <f>IF(MAX(IX14,JA14)&gt;0,MAX(IX14,JA14),"")</f>
        <v/>
      </c>
      <c r="JC14" s="40" t="str">
        <f>IF(IN14&gt;0,IN14,"")</f>
        <v/>
      </c>
      <c r="JD14" s="40" t="str">
        <f>IF(IO14&gt;0,IO14,"")</f>
        <v/>
      </c>
      <c r="JE14" s="40" t="str">
        <f>IF(SUM(IL14:IO14)-IP14&gt;0,SUM(IL14:IO14)-IP14,"")</f>
        <v/>
      </c>
      <c r="JF14" s="40" t="str">
        <f>IF(IS14&gt;0,IS14,"")</f>
        <v/>
      </c>
      <c r="JG14" s="40" t="str">
        <f>IF(IT14&gt;0,IT14,"")</f>
        <v/>
      </c>
      <c r="JH14" s="40" t="str">
        <f>IF(SUM(IQ14:IT14)-IU14&gt;0,SUM(IQ14:IT14)-IU14,"")</f>
        <v/>
      </c>
      <c r="JI14" s="40" t="str">
        <f>IF(SUM(JB14,JE14,JH14)&gt;0,SUM(JB14,JE14,JH14),"")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IF(SUM(KJ14,KM14,KP14)&gt;0,SUM(KJ14,KM14,KP14),"")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>IF(KT14&gt;0,KT14,"")</f>
        <v/>
      </c>
      <c r="LM14" s="40" t="str">
        <f>IF(KU14&gt;0,KU14,"")</f>
        <v/>
      </c>
      <c r="LN14" s="40" t="str">
        <f>IF(SUM(KR14:KU14)-KV14&gt;0,SUM(KR14:KU14)-KV14,"")</f>
        <v/>
      </c>
      <c r="LO14" s="40" t="str">
        <f>IF(KY14&gt;0,KY14,"")</f>
        <v/>
      </c>
      <c r="LP14" s="40" t="str">
        <f>IF(KZ14&gt;0,KZ14,"")</f>
        <v/>
      </c>
      <c r="LQ14" s="40" t="str">
        <f>IF(SUM(KW14:KZ14)-LA14&gt;0,SUM(KW14:KZ14)-LA14,"")</f>
        <v/>
      </c>
      <c r="LR14" s="40" t="str">
        <f>IF(MAX(LN14,LQ14)&gt;0,MAX(LN14,LQ14),"")</f>
        <v/>
      </c>
      <c r="LS14" s="40" t="str">
        <f>IF(LD14&gt;0,LD14,"")</f>
        <v/>
      </c>
      <c r="LT14" s="40" t="str">
        <f>IF(LE14&gt;0,LE14,"")</f>
        <v/>
      </c>
      <c r="LU14" s="40" t="str">
        <f>IF(SUM(LB14:LE14)-LF14&gt;0,SUM(LB14:LE14)-LF14,"")</f>
        <v/>
      </c>
      <c r="LV14" s="40" t="str">
        <f>IF(LI14&gt;0,LI14,"")</f>
        <v/>
      </c>
      <c r="LW14" s="40" t="str">
        <f>IF(LJ14&gt;0,LJ14,"")</f>
        <v/>
      </c>
      <c r="LX14" s="40" t="str">
        <f>IF(SUM(LG14:LJ14)-LK14&gt;0,SUM(LG14:LJ14)-LK14,"")</f>
        <v/>
      </c>
      <c r="LY14" s="40" t="str">
        <f>IF(SUM(LR14,LU14,LX14)&gt;0,SUM(LR14,LU14,LX14),"")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IF(SUM(MZ14,NC14,NF14)&gt;0,SUM(MZ14,NC14,NF14),"")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>IF(NJ14&gt;0,NJ14,"")</f>
        <v/>
      </c>
      <c r="OC14" s="40" t="str">
        <f>IF(NK14&gt;0,NK14,"")</f>
        <v/>
      </c>
      <c r="OD14" s="40" t="str">
        <f>IF(SUM(NH14:NK14)-NL14&gt;0,SUM(NH14:NK14)-NL14,"")</f>
        <v/>
      </c>
      <c r="OE14" s="40" t="str">
        <f>IF(NO14&gt;0,NO14,"")</f>
        <v/>
      </c>
      <c r="OF14" s="40" t="str">
        <f>IF(NP14&gt;0,NP14,"")</f>
        <v/>
      </c>
      <c r="OG14" s="40" t="str">
        <f>IF(SUM(NM14:NP14)-NQ14&gt;0,SUM(NM14:NP14)-NQ14,"")</f>
        <v/>
      </c>
      <c r="OH14" s="40" t="str">
        <f>IF(MAX(OD14,OG14)&gt;0,MAX(OD14,OG14),"")</f>
        <v/>
      </c>
      <c r="OI14" s="40" t="str">
        <f>IF(NT14&gt;0,NT14,"")</f>
        <v/>
      </c>
      <c r="OJ14" s="40" t="str">
        <f>IF(NU14&gt;0,NU14,"")</f>
        <v/>
      </c>
      <c r="OK14" s="40" t="str">
        <f>IF(SUM(NR14:NU14)-NV14&gt;0,SUM(NR14:NU14)-NV14,"")</f>
        <v/>
      </c>
      <c r="OL14" s="40" t="str">
        <f>IF(NY14&gt;0,NY14,"")</f>
        <v/>
      </c>
      <c r="OM14" s="40" t="str">
        <f>IF(NZ14&gt;0,NZ14,"")</f>
        <v/>
      </c>
      <c r="ON14" s="40" t="str">
        <f>IF(SUM(NW14:NZ14)-OA14&gt;0,SUM(NW14:NZ14)-OA14,"")</f>
        <v/>
      </c>
      <c r="OO14" s="40" t="str">
        <f>IF(SUM(OH14,OK14,ON14)&gt;0,SUM(OH14,OK14,ON14),"")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IF(SUM(PP14,PS14,PV14)&gt;0,SUM(PP14,PS14,PV14),"")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>IF(PZ14&gt;0,PZ14,"")</f>
        <v/>
      </c>
      <c r="QS14" s="40" t="str">
        <f>IF(QA14&gt;0,QA14,"")</f>
        <v/>
      </c>
      <c r="QT14" s="40" t="str">
        <f>IF(SUM(PX14:QA14)-QB14&gt;0,SUM(PX14:QA14)-QB14,"")</f>
        <v/>
      </c>
      <c r="QU14" s="40" t="str">
        <f>IF(QE14&gt;0,QE14,"")</f>
        <v/>
      </c>
      <c r="QV14" s="40" t="str">
        <f>IF(QF14&gt;0,QF14,"")</f>
        <v/>
      </c>
      <c r="QW14" s="40" t="str">
        <f>IF(SUM(QC14:QF14)-QG14&gt;0,SUM(QC14:QF14)-QG14,"")</f>
        <v/>
      </c>
      <c r="QX14" s="40" t="str">
        <f>IF(MAX(QT14,QW14)&gt;0,MAX(QT14,QW14),"")</f>
        <v/>
      </c>
      <c r="QY14" s="40" t="str">
        <f>IF(QJ14&gt;0,QJ14,"")</f>
        <v/>
      </c>
      <c r="QZ14" s="40" t="str">
        <f>IF(QK14&gt;0,QK14,"")</f>
        <v/>
      </c>
      <c r="RA14" s="40" t="str">
        <f>IF(SUM(QH14:QK14)-QL14&gt;0,SUM(QH14:QK14)-QL14,"")</f>
        <v/>
      </c>
      <c r="RB14" s="40" t="str">
        <f>IF(QO14&gt;0,QO14,"")</f>
        <v/>
      </c>
      <c r="RC14" s="40" t="str">
        <f>IF(QP14&gt;0,QP14,"")</f>
        <v/>
      </c>
      <c r="RD14" s="40" t="str">
        <f>IF(SUM(QM14:QP14)-QQ14&gt;0,SUM(QM14:QP14)-QQ14,"")</f>
        <v/>
      </c>
      <c r="RE14" s="40" t="str">
        <f>IF(SUM(QX14,RA14,RD14)&gt;0,SUM(QX14,RA14,RD14),"")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IF(SUM(SF14,SI14,SL14)&gt;0,SUM(SF14,SI14,SL14),"")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>IF(SP14&gt;0,SP14,"")</f>
        <v/>
      </c>
      <c r="TI14" s="40" t="str">
        <f>IF(SQ14&gt;0,SQ14,"")</f>
        <v/>
      </c>
      <c r="TJ14" s="40" t="str">
        <f>IF(SUM(SN14:SQ14)-SR14&gt;0,SUM(SN14:SQ14)-SR14,"")</f>
        <v/>
      </c>
      <c r="TK14" s="40" t="str">
        <f>IF(SU14&gt;0,SU14,"")</f>
        <v/>
      </c>
      <c r="TL14" s="40" t="str">
        <f>IF(SV14&gt;0,SV14,"")</f>
        <v/>
      </c>
      <c r="TM14" s="40" t="str">
        <f>IF(SUM(SS14:SV14)-SW14&gt;0,SUM(SS14:SV14)-SW14,"")</f>
        <v/>
      </c>
      <c r="TN14" s="40" t="str">
        <f>IF(MAX(TJ14,TM14)&gt;0,MAX(TJ14,TM14),"")</f>
        <v/>
      </c>
      <c r="TO14" s="40" t="str">
        <f>IF(SZ14&gt;0,SZ14,"")</f>
        <v/>
      </c>
      <c r="TP14" s="40" t="str">
        <f>IF(TA14&gt;0,TA14,"")</f>
        <v/>
      </c>
      <c r="TQ14" s="40" t="str">
        <f>IF(SUM(SX14:TA14)-TB14&gt;0,SUM(SX14:TA14)-TB14,"")</f>
        <v/>
      </c>
      <c r="TR14" s="40" t="str">
        <f>IF(TE14&gt;0,TE14,"")</f>
        <v/>
      </c>
      <c r="TS14" s="40" t="str">
        <f>IF(TF14&gt;0,TF14,"")</f>
        <v/>
      </c>
      <c r="TT14" s="40" t="str">
        <f>IF(SUM(TC14:TF14)-TG14&gt;0,SUM(TC14:TF14)-TG14,"")</f>
        <v/>
      </c>
      <c r="TU14" s="40" t="str">
        <f>IF(SUM(TN14,TQ14,TT14)&gt;0,SUM(TN14,TQ14,TT14),"")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IF(SUM(UV14,UY14,VB14)&gt;0,SUM(UV14,UY14,VB14),"")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>IF(VF14&gt;0,VF14,"")</f>
        <v/>
      </c>
      <c r="VY14" s="40" t="str">
        <f>IF(VG14&gt;0,VG14,"")</f>
        <v/>
      </c>
      <c r="VZ14" s="40" t="str">
        <f>IF(SUM(VD14:VG14)-VH14&gt;0,SUM(VD14:VG14)-VH14,"")</f>
        <v/>
      </c>
      <c r="WA14" s="40" t="str">
        <f>IF(VK14&gt;0,VK14,"")</f>
        <v/>
      </c>
      <c r="WB14" s="40" t="str">
        <f>IF(VL14&gt;0,VL14,"")</f>
        <v/>
      </c>
      <c r="WC14" s="40" t="str">
        <f>IF(SUM(VI14:VL14)-VM14&gt;0,SUM(VI14:VL14)-VM14,"")</f>
        <v/>
      </c>
      <c r="WD14" s="40" t="str">
        <f>IF(MAX(VZ14,WC14)&gt;0,MAX(VZ14,WC14),"")</f>
        <v/>
      </c>
      <c r="WE14" s="40" t="str">
        <f>IF(VP14&gt;0,VP14,"")</f>
        <v/>
      </c>
      <c r="WF14" s="40" t="str">
        <f>IF(VQ14&gt;0,VQ14,"")</f>
        <v/>
      </c>
      <c r="WG14" s="40" t="str">
        <f>IF(SUM(VN14:VQ14)-VR14&gt;0,SUM(VN14:VQ14)-VR14,"")</f>
        <v/>
      </c>
      <c r="WH14" s="40" t="str">
        <f>IF(VU14&gt;0,VU14,"")</f>
        <v/>
      </c>
      <c r="WI14" s="40" t="str">
        <f>IF(VV14&gt;0,VV14,"")</f>
        <v/>
      </c>
      <c r="WJ14" s="40" t="str">
        <f>IF(SUM(VS14:VV14)-VW14&gt;0,SUM(VS14:VV14)-VW14,"")</f>
        <v/>
      </c>
      <c r="WK14" s="40" t="str">
        <f>IF(SUM(WD14,WG14,WJ14)&gt;0,SUM(WD14,WG14,WJ14),"")</f>
        <v/>
      </c>
      <c r="WL14" s="26">
        <f>IF($CH14="P",BS14,(BS14+AR14)/2)</f>
        <v>0</v>
      </c>
      <c r="WM14" s="26">
        <f>IF($CH14="P",BT14,(BT14+AS14)/2)</f>
        <v>0</v>
      </c>
      <c r="WN14" s="26">
        <f>IF($CH14="P",BU14,(BU14+AT14)/2)</f>
        <v>0</v>
      </c>
      <c r="WO14" s="26">
        <f>IF($CH14="P",BV14,(BV14+AU14)/2)</f>
        <v>0</v>
      </c>
      <c r="WP14" s="26">
        <f>IF($CH14="P",BW14,(BW14+AV14)/2)</f>
        <v>0</v>
      </c>
      <c r="WQ14" s="26">
        <f>IF($CH14="P",BX14,(BX14+AW14)/2)</f>
        <v>0</v>
      </c>
      <c r="WR14" s="26">
        <f>IF($CH14="P",BY14,(BY14+AX14)/2)</f>
        <v>0</v>
      </c>
      <c r="WS14" s="26">
        <f>IF($CH14="P",BZ14,(BZ14+AY14)/2)</f>
        <v>0</v>
      </c>
      <c r="WT14" s="26">
        <f>IF($CH14="P",CA14,(CA14+AZ14)/2)</f>
        <v>0</v>
      </c>
      <c r="WU14" s="26">
        <f>IF($CH14="P",CB14,(CB14+BA14)/2)</f>
        <v>0</v>
      </c>
      <c r="WV14" s="26">
        <f>IF($CH14="P",CC14,(CC14+BB14)/2)</f>
        <v>0</v>
      </c>
      <c r="WW14" s="26">
        <f>IF($CH14="P",CD14,(CD14+BC14)/2)</f>
        <v>0</v>
      </c>
      <c r="WX14" s="26">
        <f>IF($CH14="P",CE14,(CE14+BD14)/2)</f>
        <v>0</v>
      </c>
      <c r="WY14" s="26">
        <f>IF($CH14="P",CF14,(CF14+BE14)/2)</f>
        <v>0</v>
      </c>
      <c r="WZ14" s="26">
        <f>IF($CH14="P",CG14,(CG14+BF14)/2)</f>
        <v>0</v>
      </c>
      <c r="XA14" s="28" t="s">
        <v>53</v>
      </c>
      <c r="XB14" s="11" t="str">
        <f>IF(WN14&gt;0,WN14,"")</f>
        <v/>
      </c>
      <c r="XC14" s="11" t="str">
        <f>IF(WO14&gt;0,WO14,"")</f>
        <v/>
      </c>
      <c r="XD14" s="11" t="str">
        <f>IF(SUM(WL14:WO14)-WP14&gt;0,SUM(WL14:WO14)-WP14,"")</f>
        <v/>
      </c>
      <c r="XE14" s="11" t="str">
        <f>IF(WS14&gt;0,WS14,"")</f>
        <v/>
      </c>
      <c r="XF14" s="11" t="str">
        <f>IF(WT14&gt;0,WT14,"")</f>
        <v/>
      </c>
      <c r="XG14" s="11" t="str">
        <f>IF(SUM(WQ14:WT14)-WU14&gt;0,SUM(WQ14:WT14)-WU14,"")</f>
        <v/>
      </c>
      <c r="XH14" s="11" t="str">
        <f>IF(MAX(XD14,XG14)&gt;0,MAX(XD14,XG14),"")</f>
        <v/>
      </c>
      <c r="XI14" s="11" t="str">
        <f>IF(WX14&gt;0,WX14,"")</f>
        <v/>
      </c>
      <c r="XJ14" s="11" t="str">
        <f>IF(WY14&gt;0,WY14,"")</f>
        <v/>
      </c>
      <c r="XK14" s="11" t="str">
        <f>IF(SUM(WV14:WY14)-WZ14&gt;0,SUM(WV14:WY14)-WZ14,"")</f>
        <v/>
      </c>
      <c r="XL14" s="11" t="str">
        <f>IF(SUM(XH14,XK14)&gt;0,SUM(XH14,XK14),"")</f>
        <v/>
      </c>
    </row>
    <row r="15" spans="1:636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226</v>
      </c>
      <c r="C15" s="4" t="s">
        <v>126</v>
      </c>
      <c r="D15" s="4" t="s">
        <v>143</v>
      </c>
      <c r="E15" s="9">
        <f>SUM(J15,L15,N15)</f>
        <v>35.349999999999994</v>
      </c>
      <c r="F15" s="3" t="str">
        <f>IF(OR(AND(AG15&gt;=AQ$18,AG15&lt;&gt;"",AI15&gt;=AQ$22,AI15&lt;&gt;"",AF15=""),AND(AJ15&gt;=AQ$18,AJ15&lt;&gt;"",AL15&gt;=AQ$22,AL15&lt;&gt;"",AF15=""),AND(AN15&gt;=AQ$18,AN15&lt;&gt;"",AP15&gt;=AQ$22,AP15&lt;&gt;"",AF15=""),AND(BH15&gt;=BR$18,BH15&lt;&gt;"",BJ15&gt;=BR$22,BJ15&lt;&gt;"",BG15=""),AND(BK15&gt;=BR$18,BK15&lt;&gt;"",BM15&gt;=BR$22,BM15&lt;&gt;"",BG15=""),AND(BO15&gt;=BR$18,BO15&lt;&gt;"",BQ15&gt;=BR$22,BQ15&lt;&gt;"",BG15=""),AND(CI15&gt;=CS$18,CI15&lt;&gt;"",CK15&gt;=CS$22,CK15&lt;&gt;"",CH15=""),AND(CL15&gt;=CS$18,CL15&lt;&gt;"",CN15&gt;=CS$22,CN15&lt;&gt;"",CH15=""),AND(CP15&gt;=CS$18,CP15&lt;&gt;"",CR15&gt;=CS$22,CR15&lt;&gt;"",CH15=""),AND(DP15&gt;=EC$18,DP15&lt;&gt;"",DR15&gt;=EC$22,DR15&lt;&gt;""),AND(DS15&gt;=EC$18,DS15&lt;&gt;"",DU15&gt;=EC$22,DU15&lt;&gt;""),AND(DW15&gt;=EC$18,DW15&lt;&gt;"",DY15&gt;=EC$22,DY15&lt;&gt;""),AND(DZ15&gt;=EC$18,DZ15&lt;&gt;"",EB15&gt;=EC$22,EB15&lt;&gt;""),AND(EX15&gt;=FK$18,EX15&lt;&gt;"",EZ15&gt;=FK$22,EZ15&lt;&gt;""),AND(FA15&gt;=FK$18,FA15&lt;&gt;"",FC15&gt;=FK$22,FC15&lt;&gt;""),AND(FE15&gt;=FK$18,FE15&lt;&gt;"",FG15&gt;=FK$22,FG15&lt;&gt;""),AND(FH15&gt;=FK$18,FH15&lt;&gt;"",FJ15&gt;=FK$22,FJ15&lt;&gt;""),AND(GF15&gt;=GS$18,GF15&lt;&gt;"",GH15&gt;=GS$22,GH15&lt;&gt;""),AND(GI15&gt;=GS$18,GI15&lt;&gt;"",GK15&gt;=GS$22,GK15&lt;&gt;""),AND(GM15&gt;=GS$18,GM15&lt;&gt;"",GO15&gt;=GS$22,GO15&lt;&gt;""),AND(GP15&gt;=GS$18,GP15&lt;&gt;"",GR15&gt;=GS$22,GR15&lt;&gt;""),AND(HN15&gt;=IA$18,HN15&lt;&gt;"",HP15&gt;=IA$22,HP15&lt;&gt;""),AND(HQ15&gt;=IA$18,HQ15&lt;&gt;"",HS15&gt;=IA$22,HS15&lt;&gt;""),AND(HU15&gt;=IA$18,HU15&lt;&gt;"",HW15&gt;=IA$22,HW15&lt;&gt;""),AND(HX15&gt;=IA$18,HX15&lt;&gt;"",HZ15&gt;=IA$22,HZ15&lt;&gt;""),AND(IV15&gt;=JI$18,IV15&lt;&gt;"",IX15&gt;=JI$22,IX15&lt;&gt;""),AND(IY15&gt;=JI$18,IY15&lt;&gt;"",JA15&gt;=JI$22,JA15&lt;&gt;""),AND(JC15&gt;=JI$18,JC15&lt;&gt;"",JE15&gt;=JI$22,JE15&lt;&gt;""),AND(JF15&gt;=JI$18,JF15&lt;&gt;"",JH15&gt;=JI$22,JH15&lt;&gt;""),AND(KD15&gt;=KQ$18,KD15&lt;&gt;"",KF15&gt;=KQ$22,KF15&lt;&gt;""),AND(KG15&gt;=KQ$18,KG15&lt;&gt;"",KI15&gt;=KQ$22,KI15&lt;&gt;""),AND(KK15&gt;=KQ$18,KK15&lt;&gt;"",KM15&gt;=KQ$22,KM15&lt;&gt;""),AND(KN15&gt;=KQ$18,KN15&lt;&gt;"",KP15&gt;=KQ$22,KP15&lt;&gt;""),AND(LL15&gt;=LY$18,LL15&lt;&gt;"",LN15&gt;=LY$22,LN15&lt;&gt;""),AND(LO15&gt;=LY$18,LO15&lt;&gt;"",LQ15&gt;=LY$22,LQ15&lt;&gt;""),AND(LS15&gt;=LY$18,LS15&lt;&gt;"",LU15&gt;=LY$22,LU15&lt;&gt;""),AND(LV15&gt;=LY$18,LV15&lt;&gt;"",LX15&gt;=LY$22,LX15&lt;&gt;""),AND(MT15&gt;=NG$18,MT15&lt;&gt;"",MV15&gt;=NG$22,MV15&lt;&gt;""),AND(MW15&gt;=NG$18,MW15&lt;&gt;"",MY15&gt;=NG$22,MY15&lt;&gt;""),AND(NA15&gt;=NG$18,NA15&lt;&gt;"",NC15&gt;=NG$22,NC15&lt;&gt;""),AND(ND15&gt;=NG$18,ND15&lt;&gt;"",NF15&gt;=NG$22,NF15&lt;&gt;""),AND(OB15&gt;=OO$18,OB15&lt;&gt;"",OD15&gt;=OO$22,OD15&lt;&gt;""),AND(OE15&gt;=OO$18,OE15&lt;&gt;"",OG15&gt;=OO$22,OG15&lt;&gt;""),AND(OI15&gt;=OO$18,OI15&lt;&gt;"",OK15&gt;=OO$22,OK15&lt;&gt;""),AND(OL15&gt;=OO$18,OL15&lt;&gt;"",ON15&gt;=OO$22,ON15&lt;&gt;""),AND(PJ15&gt;=PW$18,PJ15&lt;&gt;"",PL15&gt;=PW$22,PL15&lt;&gt;""),AND(PM15&gt;=PW$18,PM15&lt;&gt;"",PO15&gt;=PW$22,PO15&lt;&gt;""),AND(PQ15&gt;=PW$18,PQ15&lt;&gt;"",PS15&gt;=PW$22,PS15&lt;&gt;""),AND(PT15&gt;=PW$18,PT15&lt;&gt;"",PV15&gt;=PW$22,PV15&lt;&gt;""),AND(QR15&gt;=RE$18,QR15&lt;&gt;"",QT15&gt;=RE$22,QT15&lt;&gt;""),AND(QU15&gt;=RE$18,QU15&lt;&gt;"",QW15&gt;=RE$22,QW15&lt;&gt;""),AND(QY15&gt;=RE$18,QY15&lt;&gt;"",RA15&gt;=RE$22,RA15&lt;&gt;""),AND(RB15&gt;=RE$18,RB15&lt;&gt;"",RD15&gt;=RE$22,RD15&lt;&gt;""),AND(RZ15&gt;=SM$18,RZ15&lt;&gt;"",SB15&gt;=SM$22,SB15&lt;&gt;""),AND(SC15&gt;=SM$18,SC15&lt;&gt;"",SE15&gt;=SM$22,SE15&lt;&gt;""),AND(SG15&gt;=SM$18,SG15&lt;&gt;"",SI15&gt;=SM$22,SI15&lt;&gt;""),AND(SJ15&gt;=SM$18,SJ15&lt;&gt;"",SL15&gt;=SM$22,SL15&lt;&gt;""),AND(TH15&gt;=TU$18,TH15&lt;&gt;"",TJ15&gt;=TU$22,TJ15&lt;&gt;""),AND(TK15&gt;=TU$18,TK15&lt;&gt;"",TM15&gt;=TU$22,TM15&lt;&gt;""),AND(TO15&gt;=TU$18,TO15&lt;&gt;"",TQ15&gt;=TU$22,TQ15&lt;&gt;""),AND(TR15&gt;=TU$18,TR15&lt;&gt;"",TT15&gt;=TU$22,TT15&lt;&gt;""),AND(UP15&gt;=VC$18,UP15&lt;&gt;"",UR15&gt;=VC$22,UR15&lt;&gt;""),AND(US15&gt;=VC$18,US15&lt;&gt;"",UU15&gt;=VC$22,UU15&lt;&gt;""),AND(UW15&gt;=VC$18,UW15&lt;&gt;"",UY15&gt;=VC$22,UY15&lt;&gt;""),AND(UZ15&gt;=VC$18,UZ15&lt;&gt;"",VB15&gt;=VC$22,VB15&lt;&gt;""),AND(VX15&gt;=WK$18,VX15&lt;&gt;"",VZ15&gt;=WK$22,VZ15&lt;&gt;""),AND(WA15&gt;=WK$18,WA15&lt;&gt;"",WC15&gt;=WK$22,WC15&lt;&gt;""),AND(WE15&gt;=WK$18,WE15&lt;&gt;"",WG15&gt;=WK$22,WG15&lt;&gt;""),AND(WH15&gt;=WK$18,WH15&lt;&gt;"",WJ15&gt;=WK$22,WJ15&lt;&gt;"")),"P","")</f>
        <v/>
      </c>
      <c r="G15" s="3" t="str">
        <f>IF(OR(AND(AI15&gt;=AQ$22,AI15&lt;&gt;"",AF15=""),AND(AL15&gt;=AQ$22,AL15&lt;&gt;"",AF15=""),AND(AP15&gt;=AQ$22,AP15&lt;&gt;"",AF15=""),AND(BJ15&gt;=BR$22,BJ15&lt;&gt;"",BG15=""),AND(BM15&gt;=BR$22,BM15&lt;&gt;"",BG15=""),AND(BQ15&gt;=BR$22,BQ15&lt;&gt;"",BG15=""),AND(CK15&gt;=CS$22,CK15&lt;&gt;"",CH15=""),AND(CN15&gt;=CS$22,CN15&lt;&gt;"",CH15=""),AND(CR15&gt;=CS$22,CR15&lt;&gt;"",CH15=""),AND(DR15&gt;=EC$22,DR15&lt;&gt;""),AND(DU15&gt;=EC$22,DU15&lt;&gt;""),AND(DY15&gt;=EC$22,DY15&lt;&gt;""),AND(EB15&gt;=EC$22,EB15&lt;&gt;""),AND(EZ15&gt;=FK$22,EZ15&lt;&gt;""),AND(FC15&gt;=FK$22,FC15&lt;&gt;""),AND(FG15&gt;=FK$22,FG15&lt;&gt;""),AND(FJ15&gt;=FK$22,FJ15&lt;&gt;""),AND(GH15&gt;=GS$22,GH15&lt;&gt;""),AND(GK15&gt;=GS$22,GK15&lt;&gt;""),AND(GO15&gt;=GS$22,GO15&lt;&gt;""),AND(GR15&gt;=GS$22,GR15&lt;&gt;""),AND(HP15&gt;=IA$22,HP15&lt;&gt;""),AND(HS15&gt;=IA$22,HS15&lt;&gt;""),AND(HW15&gt;=IA$22,HW15&lt;&gt;""),AND(HZ15&gt;=IA$22,HZ15&lt;&gt;""),AND(IX15&gt;=JI$22,IX15&lt;&gt;""),AND(JA15&gt;=JI$22,JA15&lt;&gt;""),AND(JE15&gt;=JI$22,JE15&lt;&gt;""),AND(JH15&gt;=JI$22,JH15&lt;&gt;""),AND(KF15&gt;=KQ$22,KF15&lt;&gt;""),AND(KI15&gt;=KQ$22,KI15&lt;&gt;""),AND(KM15&gt;=KQ$22,KM15&lt;&gt;""),AND(KP15&gt;=KQ$22,KP15&lt;&gt;""),AND(LN15&gt;=LY$22,LN15&lt;&gt;""),AND(LQ15&gt;=LY$22,LQ15&lt;&gt;""),AND(LU15&gt;=LY$22,LU15&lt;&gt;""),AND(LX15&gt;=LY$22,LX15&lt;&gt;""),AND(MV15&gt;=NG$22,MV15&lt;&gt;""),AND(MY15&gt;=NG$22,MY15&lt;&gt;""),AND(NC15&gt;=NG$22,NC15&lt;&gt;""),AND(NF15&gt;=NG$22,NF15&lt;&gt;""),AND(OD15&gt;=OO$22,OD15&lt;&gt;""),AND(OG15&gt;=OO$22,OG15&lt;&gt;""),AND(OK15&gt;=OO$22,OK15&lt;&gt;""),AND(ON15&gt;=OO$22,ON15&lt;&gt;""),AND(PL15&gt;=PW$22,PL15&lt;&gt;""),AND(PO15&gt;=PW$22,PO15&lt;&gt;""),AND(PS15&gt;=PW$22,PS15&lt;&gt;""),AND(PV15&gt;=PW$22,PV15&lt;&gt;""),AND(QT15&gt;=RE$22,QT15&lt;&gt;""),AND(QW15&gt;=RE$22,QW15&lt;&gt;""),AND(RA15&gt;=RE$22,RA15&lt;&gt;""),AND(RD15&gt;=RE$22,RD15&lt;&gt;""),AND(SB15&gt;=SM$22,SB15&lt;&gt;""),AND(SE15&gt;=SM$22,SE15&lt;&gt;""),AND(SI15&gt;=SM$22,SI15&lt;&gt;""),AND(SL15&gt;=SM$22,SL15&lt;&gt;""),AND(TJ15&gt;=TU$22,TJ15&lt;&gt;""),AND(TM15&gt;=TU$22,TM15&lt;&gt;""),AND(TQ15&gt;=TU$22,TQ15&lt;&gt;""),AND(TT15&gt;=TU$22,TT15&lt;&gt;""),AND(UR15&gt;=VC$22,UR15&lt;&gt;""),AND(UU15&gt;=VC$22,UU15&lt;&gt;""),AND(UY15&gt;=VC$22,UY15&lt;&gt;""),AND(VB15&gt;=VC$22,VB15&lt;&gt;""),AND(VZ15&gt;=WK$22,VZ15&lt;&gt;""),AND(WC15&gt;=WK$22,WC15&lt;&gt;""),AND(WG15&gt;=WK$22,WG15&lt;&gt;""),AND(WJ15&gt;=WK$22,WJ15&lt;&gt;"")),"P","")</f>
        <v/>
      </c>
      <c r="H15" s="36" t="str">
        <f>IF(AND(G15="P",F15=""),"No DD",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,AND(TH15&gt;=TU$21,TH15&lt;&gt;"",TJ15&gt;=TU$25,TJ15&lt;&gt;""),AND(TK15&gt;=TU$21,TK15&lt;&gt;"",TM15&gt;=TU$25,TM15&lt;&gt;""),AND(TO15&gt;=TU$21,TO15&lt;&gt;"",TQ15&gt;=TU$25,TQ15&lt;&gt;""),AND(TR15&gt;=TU$21,TR15&lt;&gt;"",TT15&gt;=TU$25,TT15&lt;&gt;""),AND(UP15&gt;=VC$21,UP15&lt;&gt;"",UR15&gt;=VC$25,UR15&lt;&gt;""),AND(US15&gt;=VC$21,US15&lt;&gt;"",UU15&gt;=VC$25,UU15&lt;&gt;""),AND(UW15&gt;=VC$21,UW15&lt;&gt;"",UY15&gt;=VC$25,UY15&lt;&gt;""),AND(UZ15&gt;=VC$21,UZ15&lt;&gt;"",VB15&gt;=VC$25,VB15&lt;&gt;""),AND(VX15&gt;=WK$21,VX15&lt;&gt;"",VZ15&gt;=WK$25,VZ15&lt;&gt;""),AND(WA15&gt;=WK$21,WA15&lt;&gt;"",WC15&gt;=WK$25,WC15&lt;&gt;""),AND(WE15&gt;=WK$21,WE15&lt;&gt;"",WG15&gt;=WK$25,WG15&lt;&gt;""),AND(WH15&gt;=WK$21,WH15&lt;&gt;"",WJ15&gt;=WK$25,WJ15&lt;&gt;"")),"Merit",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,AND(TH15&gt;=TU$20,TH15&lt;&gt;"",TJ15&gt;=TU$24,TJ15&lt;&gt;""),AND(TK15&gt;=TU$20,TK15&lt;&gt;"",TM15&gt;=TU$24,TM15&lt;&gt;""),AND(TO15&gt;=TU$20,TO15&lt;&gt;"",TQ15&gt;=TU$24,TQ15&lt;&gt;""),AND(TR15&gt;=TU$20,TR15&lt;&gt;"",TT15&gt;=TU$24,TT15&lt;&gt;""),AND(UP15&gt;=VC$20,UP15&lt;&gt;"",UR15&gt;=VC$24,UR15&lt;&gt;""),AND(US15&gt;=VC$20,US15&lt;&gt;"",UU15&gt;=VC$24,UU15&lt;&gt;""),AND(UW15&gt;=VC$20,UW15&lt;&gt;"",UY15&gt;=VC$24,UY15&lt;&gt;""),AND(UZ15&gt;=VC$20,UZ15&lt;&gt;"",VB15&gt;=VC$24,VB15&lt;&gt;""),AND(VX15&gt;=WK$20,VX15&lt;&gt;"",VZ15&gt;=WK$24,VZ15&lt;&gt;""),AND(WA15&gt;=WK$20,WA15&lt;&gt;"",WC15&gt;=WK$24,WC15&lt;&gt;""),AND(WE15&gt;=WK$20,WE15&lt;&gt;"",WG15&gt;=WK$24,WG15&lt;&gt;""),AND(WH15&gt;=WK$20,WH15&lt;&gt;"",WJ15&gt;=WK$24,WJ15&lt;&gt;"")),"Excellence",IF(I15="P","Worlds Team",IF(F15="P","National Team","")))))</f>
        <v/>
      </c>
      <c r="I15" s="3" t="str">
        <f>IF(OR(AND(AG15&gt;=AQ$19,AG15&lt;&gt;"",AI15&gt;=AQ$23,AI15&lt;&gt;"",AF15=""),AND(AJ15&gt;=AQ$19,AJ15&lt;&gt;"",AL15&gt;=AQ$23,AL15&lt;&gt;"",AF15=""),AND(AN15&gt;=AQ$19,AN15&lt;&gt;"",AP15&gt;=AQ$23,AP15&lt;&gt;"",AF15=""),AND(BH15&gt;=BR$19,BH15&lt;&gt;"",BJ15&gt;=BR$23,BJ15&lt;&gt;"",BG15=""),AND(BK15&gt;=BR$19,BK15&lt;&gt;"",BM15&gt;=BR$23,BM15&lt;&gt;"",BG15=""),AND(BO15&gt;=BR$19,BO15&lt;&gt;"",BQ15&gt;=BR$23,BQ15&lt;&gt;"",BG15=""),AND(CI15&gt;=CS$19,CI15&lt;&gt;"",CK15&gt;=CS$23,CK15&lt;&gt;"",CH15=""),AND(CL15&gt;=CS$19,CL15&lt;&gt;"",CN15&gt;=CS$23,CN15&lt;&gt;"",CH15=""),AND(CP15&gt;=CS$19,CP15&lt;&gt;"",CR15&gt;=CS$23,CR15&lt;&gt;"",CH15=""),AND(DP15&gt;=EC$19,DP15&lt;&gt;"",DR15&gt;=EC$23,DR15&lt;&gt;""),AND(DS15&gt;=EC$19,DS15&lt;&gt;"",DU15&gt;=EC$23,DU15&lt;&gt;""),AND(DW15&gt;=EC$19,DW15&lt;&gt;"",DY15&gt;=EC$23,DY15&lt;&gt;""),AND(DZ15&gt;=EC$19,DZ15&lt;&gt;"",EB15&gt;=EC$23,EB15&lt;&gt;""),AND(EX15&gt;=FK$19,EX15&lt;&gt;"",EZ15&gt;=FK$23,EZ15&lt;&gt;""),AND(FA15&gt;=FK$19,FA15&lt;&gt;"",FC15&gt;=FK$23,FC15&lt;&gt;""),AND(FE15&gt;=FK$19,FE15&lt;&gt;"",FG15&gt;=FK$23,FG15&lt;&gt;""),AND(FH15&gt;=FK$19,FH15&lt;&gt;"",FJ15&gt;=FK$23,FJ15&lt;&gt;""),AND(GF15&gt;=GS$19,GF15&lt;&gt;"",GH15&gt;=GS$23,GH15&lt;&gt;""),AND(GI15&gt;=GS$19,GI15&lt;&gt;"",GK15&gt;=GS$23,GK15&lt;&gt;""),AND(GM15&gt;=GS$19,GM15&lt;&gt;"",GO15&gt;=GS$23,GO15&lt;&gt;""),AND(GP15&gt;=GS$19,GP15&lt;&gt;"",GR15&gt;=GS$23,GR15&lt;&gt;""),AND(HN15&gt;=IA$19,HN15&lt;&gt;"",HP15&gt;=IA$23,HP15&lt;&gt;""),AND(HQ15&gt;=IA$19,HQ15&lt;&gt;"",HS15&gt;=IA$23,HS15&lt;&gt;""),AND(HU15&gt;=IA$19,HU15&lt;&gt;"",HW15&gt;=IA$23,HW15&lt;&gt;""),AND(HX15&gt;=IA$19,HX15&lt;&gt;"",HZ15&gt;=IA$23,HZ15&lt;&gt;""),AND(IV15&gt;=JI$19,IV15&lt;&gt;"",IX15&gt;=JI$23,IX15&lt;&gt;""),AND(IY15&gt;=JI$19,IY15&lt;&gt;"",JA15&gt;=JI$23,JA15&lt;&gt;""),AND(JC15&gt;=JI$19,JC15&lt;&gt;"",JE15&gt;=JI$23,JE15&lt;&gt;""),AND(JF15&gt;=JI$19,JF15&lt;&gt;"",JH15&gt;=JI$23,JH15&lt;&gt;""),AND(KD15&gt;=KQ$19,KD15&lt;&gt;"",KF15&gt;=KQ$23,KF15&lt;&gt;""),AND(KG15&gt;=KQ$19,KG15&lt;&gt;"",KI15&gt;=KQ$23,KI15&lt;&gt;""),AND(KK15&gt;=KQ$19,KK15&lt;&gt;"",KM15&gt;=KQ$23,KM15&lt;&gt;""),AND(KN15&gt;=KQ$19,KN15&lt;&gt;"",KP15&gt;=KQ$23,KP15&lt;&gt;""),AND(LL15&gt;=LY$19,LL15&lt;&gt;"",LN15&gt;=LY$23,LN15&lt;&gt;""),AND(LO15&gt;=LY$19,LO15&lt;&gt;"",LQ15&gt;=LY$23,LQ15&lt;&gt;""),AND(LS15&gt;=LY$19,LS15&lt;&gt;"",LU15&gt;=LY$23,LU15&lt;&gt;""),AND(LV15&gt;=LY$19,LV15&lt;&gt;"",LX15&gt;=LY$23,LX15&lt;&gt;""),AND(MT15&gt;=NG$19,MT15&lt;&gt;"",MV15&gt;=NG$23,MV15&lt;&gt;""),AND(MW15&gt;=NG$19,MW15&lt;&gt;"",MY15&gt;=NG$23,MY15&lt;&gt;""),AND(NA15&gt;=NG$19,NA15&lt;&gt;"",NC15&gt;=NG$23,NC15&lt;&gt;""),AND(ND15&gt;=NG$19,ND15&lt;&gt;"",NF15&gt;=NG$23,NF15&lt;&gt;""),AND(OB15&gt;=OO$19,OB15&lt;&gt;"",OD15&gt;=OO$23,OD15&lt;&gt;""),AND(OE15&gt;=OO$19,OE15&lt;&gt;"",OG15&gt;=OO$23,OG15&lt;&gt;""),AND(OI15&gt;=OO$19,OI15&lt;&gt;"",OK15&gt;=OO$23,OK15&lt;&gt;""),AND(OL15&gt;=OO$19,OL15&lt;&gt;"",ON15&gt;=OO$23,ON15&lt;&gt;""),AND(PJ15&gt;=PW$19,PJ15&lt;&gt;"",PL15&gt;=PW$23,PL15&lt;&gt;""),AND(PM15&gt;=PW$19,PM15&lt;&gt;"",PO15&gt;=PW$23,PO15&lt;&gt;""),AND(PQ15&gt;=PW$19,PQ15&lt;&gt;"",PS15&gt;=PW$23,PS15&lt;&gt;""),AND(PT15&gt;=PW$19,PT15&lt;&gt;"",PV15&gt;=PW$23,PV15&lt;&gt;""),AND(QR15&gt;=RE$19,QR15&lt;&gt;"",QT15&gt;=RE$23,QT15&lt;&gt;""),AND(QU15&gt;=RE$19,QU15&lt;&gt;"",QW15&gt;=RE$23,QW15&lt;&gt;""),AND(QY15&gt;=RE$19,QY15&lt;&gt;"",RA15&gt;=RE$23,RA15&lt;&gt;""),AND(RB15&gt;=RE$19,RB15&lt;&gt;"",RD15&gt;=RE$23,RD15&lt;&gt;""),AND(RZ15&gt;=SM$19,RZ15&lt;&gt;"",SB15&gt;=SM$23,SB15&lt;&gt;""),AND(SC15&gt;=SM$19,SC15&lt;&gt;"",SE15&gt;=SM$23,SE15&lt;&gt;""),AND(SG15&gt;=SM$19,SG15&lt;&gt;"",SI15&gt;=SM$23,SI15&lt;&gt;""),AND(SJ15&gt;=SM$19,SJ15&lt;&gt;"",SL15&gt;=SM$23,SL15&lt;&gt;""),AND(TH15&gt;=TU$19,TH15&lt;&gt;"",TJ15&gt;=TU$23,TJ15&lt;&gt;""),AND(TK15&gt;=TU$19,TK15&lt;&gt;"",TM15&gt;=TU$23,TM15&lt;&gt;""),AND(TO15&gt;=TU$19,TO15&lt;&gt;"",TQ15&gt;=TU$23,TQ15&lt;&gt;""),AND(TR15&gt;=TU$19,TR15&lt;&gt;"",TT15&gt;=TU$23,TT15&lt;&gt;""),AND(UP15&gt;=VC$19,UP15&lt;&gt;"",UR15&gt;=VC$23,UR15&lt;&gt;""),AND(US15&gt;=VC$19,US15&lt;&gt;"",UU15&gt;=VC$23,UU15&lt;&gt;""),AND(UW15&gt;=VC$19,UW15&lt;&gt;"",UY15&gt;=VC$23,UY15&lt;&gt;""),AND(UZ15&gt;=VC$19,UZ15&lt;&gt;"",VB15&gt;=VC$23,VB15&lt;&gt;""),AND(VX15&gt;=WK$19,VX15&lt;&gt;"",VZ15&gt;=WK$23,VZ15&lt;&gt;""),AND(WA15&gt;=WK$19,WA15&lt;&gt;"",WC15&gt;=WK$23,WC15&lt;&gt;""),AND(WE15&gt;=WK$19,WE15&lt;&gt;"",WG15&gt;=WK$23,WG15&lt;&gt;""),AND(WH15&gt;=WK$19,WH15&lt;&gt;"",WJ15&gt;=WK$23,WJ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35.349999999999994</v>
      </c>
      <c r="O15" s="11" t="str">
        <f>IF(N15="","",IF(N15=CT15,"("&amp;CT$2&amp;")",IF(N15=CU15,"("&amp;CU$2&amp;")")))</f>
        <v>(Prelim)</v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>2024 Pan Am [Club] Championships (May 19)</v>
      </c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7"/>
      <c r="AG15" s="38" t="str">
        <f>IF(S15&gt;0,S15,"")</f>
        <v/>
      </c>
      <c r="AH15" s="38" t="str">
        <f>IF(T15&gt;0,T15,"")</f>
        <v/>
      </c>
      <c r="AI15" s="40" t="str">
        <f>IF(SUM(Q15:T15)-U15&gt;0,SUM(Q15:T15)-U15,"")</f>
        <v/>
      </c>
      <c r="AJ15" s="40" t="str">
        <f>IF(X15&gt;0,X15,"")</f>
        <v/>
      </c>
      <c r="AK15" s="40" t="str">
        <f>IF(Y15&gt;0,Y15,"")</f>
        <v/>
      </c>
      <c r="AL15" s="40" t="str">
        <f>IF(SUM(V15:Y15)-Z15&gt;0,SUM(V15:Y15)-Z15,"")</f>
        <v/>
      </c>
      <c r="AM15" s="40" t="str">
        <f>IF(AI15="","",MAX(AI15,AL15))</f>
        <v/>
      </c>
      <c r="AN15" s="40" t="str">
        <f>IF(AC15&gt;0,AC15,"")</f>
        <v/>
      </c>
      <c r="AO15" s="40" t="str">
        <f>IF(AD15&gt;0,AD15,"")</f>
        <v/>
      </c>
      <c r="AP15" s="40" t="str">
        <f>IF(SUM(AA15:AD15)-AE15&gt;0,SUM(AA15:AD15)-AE15,"")</f>
        <v/>
      </c>
      <c r="AQ15" s="40" t="str">
        <f>IF(SUM(AM15,AP15)&gt;0,SUM(AM15,AP15),"")</f>
        <v/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>IF(AT15&gt;0,AT15,"")</f>
        <v/>
      </c>
      <c r="BI15" s="39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>IF(BU15&gt;0,BU15,"")</f>
        <v/>
      </c>
      <c r="CJ15" s="38" t="str">
        <f>IF(BV15&gt;0,BV15,"")</f>
        <v/>
      </c>
      <c r="CK15" s="40" t="str">
        <f>IF(SUM(BS15:BV15)-BW15&gt;0,SUM(BS15:BV15)-BW15,"")</f>
        <v/>
      </c>
      <c r="CL15" s="40" t="str">
        <f>IF(BZ15&gt;0,BZ15,"")</f>
        <v/>
      </c>
      <c r="CM15" s="40" t="str">
        <f>IF(CA15&gt;0,CA15,"")</f>
        <v/>
      </c>
      <c r="CN15" s="40" t="str">
        <f>IF(SUM(BX15:CA15)-CB15&gt;0,SUM(BX15:CA15)-CB15,"")</f>
        <v/>
      </c>
      <c r="CO15" s="40" t="str">
        <f>IF(CK15="","",MAX(CK15,CN15))</f>
        <v/>
      </c>
      <c r="CP15" s="40" t="str">
        <f>IF(CE15&gt;0,CE15,"")</f>
        <v/>
      </c>
      <c r="CQ15" s="40" t="str">
        <f>IF(CF15&gt;0,CF15,"")</f>
        <v/>
      </c>
      <c r="CR15" s="40" t="str">
        <f>IF(SUM(CC15:CF15)-CG15&gt;0,SUM(CC15:CF15)-CG15,"")</f>
        <v/>
      </c>
      <c r="CS15" s="40" t="str">
        <f>IF(SUM(CO15,CR15)&gt;0,SUM(CO15,CR15),"")</f>
        <v/>
      </c>
      <c r="CT15" s="51">
        <f>IF(MAX(DV15,FD15,GL15,HT15,JB15,KJ15,LR15,MZ15,OH15,PP15,QX15,SF15,TN15,UV15,WD15)-IF(L15="",0,L15)&gt;0.001,MAX(DV15,FD15,GL15,HT15,JB15,KJ15,LR15,MZ15,OH15,PP15,QX15,SF15,TN15,UV15,WD15)-IF(L15="",0,L15),"")</f>
        <v>35.349999999999994</v>
      </c>
      <c r="CU15" s="51" t="str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>IF(CX15&gt;0,CX15,"")</f>
        <v/>
      </c>
      <c r="DQ15" s="40" t="str">
        <f>IF(CY15&gt;0,CY15,"")</f>
        <v/>
      </c>
      <c r="DR15" s="40" t="str">
        <f>IF(SUM(CV15:CY15)-CZ15&gt;0,SUM(CV15:CY15)-CZ15,"")</f>
        <v/>
      </c>
      <c r="DS15" s="40" t="str">
        <f>IF(DC15&gt;0,DC15,"")</f>
        <v/>
      </c>
      <c r="DT15" s="40" t="str">
        <f>IF(DD15&gt;0,DD15,"")</f>
        <v/>
      </c>
      <c r="DU15" s="40" t="str">
        <f>IF(SUM(DA15:DD15)-DE15&gt;0,SUM(DA15:DD15)-DE15,"")</f>
        <v/>
      </c>
      <c r="DV15" s="40" t="str">
        <f>IF(MAX(DR15,DU15)&gt;0,MAX(DR15,DU15),"")</f>
        <v/>
      </c>
      <c r="DW15" s="40" t="str">
        <f>IF(DH15&gt;0,DH15,"")</f>
        <v/>
      </c>
      <c r="DX15" s="40" t="str">
        <f>IF(DI15&gt;0,DI15,"")</f>
        <v/>
      </c>
      <c r="DY15" s="40" t="str">
        <f>IF(SUM(DF15:DI15)-DJ15&gt;0,SUM(DF15:DI15)-DJ15,"")</f>
        <v/>
      </c>
      <c r="DZ15" s="40" t="str">
        <f>IF(DM15&gt;0,DM15,"")</f>
        <v/>
      </c>
      <c r="EA15" s="40" t="str">
        <f>IF(DN15&gt;0,DN15,"")</f>
        <v/>
      </c>
      <c r="EB15" s="40" t="str">
        <f>IF(SUM(DK15:DN15)-DO15&gt;0,SUM(DK15:DN15)-DO15,"")</f>
        <v/>
      </c>
      <c r="EC15" s="40" t="str">
        <f>IF(SUM(DV15,DY15,EB15)&gt;0,SUM(DV15,DY15,EB15),"")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IF(SUM(FD15,FG15,FJ15)&gt;0,SUM(FD15,FG15,FJ15),"")</f>
        <v/>
      </c>
      <c r="FL15" s="17">
        <v>0.7</v>
      </c>
      <c r="FM15" s="17">
        <v>1</v>
      </c>
      <c r="FN15" s="17">
        <v>1.5</v>
      </c>
      <c r="FO15" s="17">
        <v>1.74</v>
      </c>
      <c r="FP15" s="17">
        <v>0</v>
      </c>
      <c r="FQ15" s="17">
        <v>5.6</v>
      </c>
      <c r="FR15" s="17">
        <v>7.25</v>
      </c>
      <c r="FS15" s="17">
        <v>8.8000000000000007</v>
      </c>
      <c r="FT15" s="17">
        <v>13.7</v>
      </c>
      <c r="FU15" s="17">
        <v>0</v>
      </c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>
        <f>IF(FN15&gt;0,FN15,"")</f>
        <v>1.5</v>
      </c>
      <c r="GG15" s="40">
        <f>IF(FO15&gt;0,FO15,"")</f>
        <v>1.74</v>
      </c>
      <c r="GH15" s="40">
        <f>IF(SUM(FL15:FO15)-FP15&gt;0,SUM(FL15:FO15)-FP15,"")</f>
        <v>4.9400000000000004</v>
      </c>
      <c r="GI15" s="40">
        <f>IF(FS15&gt;0,FS15,"")</f>
        <v>8.8000000000000007</v>
      </c>
      <c r="GJ15" s="40">
        <f>IF(FT15&gt;0,FT15,"")</f>
        <v>13.7</v>
      </c>
      <c r="GK15" s="40">
        <f>IF(SUM(FQ15:FT15)-FU15&gt;0,SUM(FQ15:FT15)-FU15,"")</f>
        <v>35.349999999999994</v>
      </c>
      <c r="GL15" s="40">
        <f>IF(MAX(GH15,GK15)&gt;0,MAX(GH15,GK15),"")</f>
        <v>35.349999999999994</v>
      </c>
      <c r="GM15" s="40" t="str">
        <f>IF(FX15&gt;0,FX15,"")</f>
        <v/>
      </c>
      <c r="GN15" s="40" t="str">
        <f>IF(FY15&gt;0,FY15,"")</f>
        <v/>
      </c>
      <c r="GO15" s="40" t="str">
        <f>IF(SUM(FV15:FY15)-FZ15&gt;0,SUM(FV15:FY15)-FZ15,"")</f>
        <v/>
      </c>
      <c r="GP15" s="40" t="str">
        <f>IF(GC15&gt;0,GC15,"")</f>
        <v/>
      </c>
      <c r="GQ15" s="40" t="str">
        <f>IF(GD15&gt;0,GD15,"")</f>
        <v/>
      </c>
      <c r="GR15" s="40" t="str">
        <f>IF(SUM(GA15:GD15)-GE15&gt;0,SUM(GA15:GD15)-GE15,"")</f>
        <v/>
      </c>
      <c r="GS15" s="40">
        <f>IF(SUM(GL15,GO15,GR15)&gt;0,SUM(GL15,GO15,GR15),"")</f>
        <v>35.349999999999994</v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IF(SUM(HT15,HW15,HZ15)&gt;0,SUM(HT15,HW15,HZ15),"")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>IF(ID15&gt;0,ID15,"")</f>
        <v/>
      </c>
      <c r="IW15" s="40" t="str">
        <f>IF(IE15&gt;0,IE15,"")</f>
        <v/>
      </c>
      <c r="IX15" s="40" t="str">
        <f>IF(SUM(IB15:IE15)-IF15&gt;0,SUM(IB15:IE15)-IF15,"")</f>
        <v/>
      </c>
      <c r="IY15" s="40" t="str">
        <f>IF(II15&gt;0,II15,"")</f>
        <v/>
      </c>
      <c r="IZ15" s="40" t="str">
        <f>IF(IJ15&gt;0,IJ15,"")</f>
        <v/>
      </c>
      <c r="JA15" s="40" t="str">
        <f>IF(SUM(IG15:IJ15)-IK15&gt;0,SUM(IG15:IJ15)-IK15,"")</f>
        <v/>
      </c>
      <c r="JB15" s="40" t="str">
        <f>IF(MAX(IX15,JA15)&gt;0,MAX(IX15,JA15),"")</f>
        <v/>
      </c>
      <c r="JC15" s="40" t="str">
        <f>IF(IN15&gt;0,IN15,"")</f>
        <v/>
      </c>
      <c r="JD15" s="40" t="str">
        <f>IF(IO15&gt;0,IO15,"")</f>
        <v/>
      </c>
      <c r="JE15" s="40" t="str">
        <f>IF(SUM(IL15:IO15)-IP15&gt;0,SUM(IL15:IO15)-IP15,"")</f>
        <v/>
      </c>
      <c r="JF15" s="40" t="str">
        <f>IF(IS15&gt;0,IS15,"")</f>
        <v/>
      </c>
      <c r="JG15" s="40" t="str">
        <f>IF(IT15&gt;0,IT15,"")</f>
        <v/>
      </c>
      <c r="JH15" s="40" t="str">
        <f>IF(SUM(IQ15:IT15)-IU15&gt;0,SUM(IQ15:IT15)-IU15,"")</f>
        <v/>
      </c>
      <c r="JI15" s="40" t="str">
        <f>IF(SUM(JB15,JE15,JH15)&gt;0,SUM(JB15,JE15,JH15),"")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IF(SUM(KJ15,KM15,KP15)&gt;0,SUM(KJ15,KM15,KP15),"")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>IF(KT15&gt;0,KT15,"")</f>
        <v/>
      </c>
      <c r="LM15" s="40" t="str">
        <f>IF(KU15&gt;0,KU15,"")</f>
        <v/>
      </c>
      <c r="LN15" s="40" t="str">
        <f>IF(SUM(KR15:KU15)-KV15&gt;0,SUM(KR15:KU15)-KV15,"")</f>
        <v/>
      </c>
      <c r="LO15" s="40" t="str">
        <f>IF(KY15&gt;0,KY15,"")</f>
        <v/>
      </c>
      <c r="LP15" s="40" t="str">
        <f>IF(KZ15&gt;0,KZ15,"")</f>
        <v/>
      </c>
      <c r="LQ15" s="40" t="str">
        <f>IF(SUM(KW15:KZ15)-LA15&gt;0,SUM(KW15:KZ15)-LA15,"")</f>
        <v/>
      </c>
      <c r="LR15" s="40" t="str">
        <f>IF(MAX(LN15,LQ15)&gt;0,MAX(LN15,LQ15),"")</f>
        <v/>
      </c>
      <c r="LS15" s="40" t="str">
        <f>IF(LD15&gt;0,LD15,"")</f>
        <v/>
      </c>
      <c r="LT15" s="40" t="str">
        <f>IF(LE15&gt;0,LE15,"")</f>
        <v/>
      </c>
      <c r="LU15" s="40" t="str">
        <f>IF(SUM(LB15:LE15)-LF15&gt;0,SUM(LB15:LE15)-LF15,"")</f>
        <v/>
      </c>
      <c r="LV15" s="40" t="str">
        <f>IF(LI15&gt;0,LI15,"")</f>
        <v/>
      </c>
      <c r="LW15" s="40" t="str">
        <f>IF(LJ15&gt;0,LJ15,"")</f>
        <v/>
      </c>
      <c r="LX15" s="40" t="str">
        <f>IF(SUM(LG15:LJ15)-LK15&gt;0,SUM(LG15:LJ15)-LK15,"")</f>
        <v/>
      </c>
      <c r="LY15" s="40" t="str">
        <f>IF(SUM(LR15,LU15,LX15)&gt;0,SUM(LR15,LU15,LX15),"")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IF(SUM(MZ15,NC15,NF15)&gt;0,SUM(MZ15,NC15,NF15),"")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>IF(NJ15&gt;0,NJ15,"")</f>
        <v/>
      </c>
      <c r="OC15" s="40" t="str">
        <f>IF(NK15&gt;0,NK15,"")</f>
        <v/>
      </c>
      <c r="OD15" s="40" t="str">
        <f>IF(SUM(NH15:NK15)-NL15&gt;0,SUM(NH15:NK15)-NL15,"")</f>
        <v/>
      </c>
      <c r="OE15" s="40" t="str">
        <f>IF(NO15&gt;0,NO15,"")</f>
        <v/>
      </c>
      <c r="OF15" s="40" t="str">
        <f>IF(NP15&gt;0,NP15,"")</f>
        <v/>
      </c>
      <c r="OG15" s="40" t="str">
        <f>IF(SUM(NM15:NP15)-NQ15&gt;0,SUM(NM15:NP15)-NQ15,"")</f>
        <v/>
      </c>
      <c r="OH15" s="40" t="str">
        <f>IF(MAX(OD15,OG15)&gt;0,MAX(OD15,OG15),"")</f>
        <v/>
      </c>
      <c r="OI15" s="40" t="str">
        <f>IF(NT15&gt;0,NT15,"")</f>
        <v/>
      </c>
      <c r="OJ15" s="40" t="str">
        <f>IF(NU15&gt;0,NU15,"")</f>
        <v/>
      </c>
      <c r="OK15" s="40" t="str">
        <f>IF(SUM(NR15:NU15)-NV15&gt;0,SUM(NR15:NU15)-NV15,"")</f>
        <v/>
      </c>
      <c r="OL15" s="40" t="str">
        <f>IF(NY15&gt;0,NY15,"")</f>
        <v/>
      </c>
      <c r="OM15" s="40" t="str">
        <f>IF(NZ15&gt;0,NZ15,"")</f>
        <v/>
      </c>
      <c r="ON15" s="40" t="str">
        <f>IF(SUM(NW15:NZ15)-OA15&gt;0,SUM(NW15:NZ15)-OA15,"")</f>
        <v/>
      </c>
      <c r="OO15" s="40" t="str">
        <f>IF(SUM(OH15,OK15,ON15)&gt;0,SUM(OH15,OK15,ON15),"")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IF(SUM(PP15,PS15,PV15)&gt;0,SUM(PP15,PS15,PV15),"")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>IF(PZ15&gt;0,PZ15,"")</f>
        <v/>
      </c>
      <c r="QS15" s="40" t="str">
        <f>IF(QA15&gt;0,QA15,"")</f>
        <v/>
      </c>
      <c r="QT15" s="40" t="str">
        <f>IF(SUM(PX15:QA15)-QB15&gt;0,SUM(PX15:QA15)-QB15,"")</f>
        <v/>
      </c>
      <c r="QU15" s="40" t="str">
        <f>IF(QE15&gt;0,QE15,"")</f>
        <v/>
      </c>
      <c r="QV15" s="40" t="str">
        <f>IF(QF15&gt;0,QF15,"")</f>
        <v/>
      </c>
      <c r="QW15" s="40" t="str">
        <f>IF(SUM(QC15:QF15)-QG15&gt;0,SUM(QC15:QF15)-QG15,"")</f>
        <v/>
      </c>
      <c r="QX15" s="40" t="str">
        <f>IF(MAX(QT15,QW15)&gt;0,MAX(QT15,QW15),"")</f>
        <v/>
      </c>
      <c r="QY15" s="40" t="str">
        <f>IF(QJ15&gt;0,QJ15,"")</f>
        <v/>
      </c>
      <c r="QZ15" s="40" t="str">
        <f>IF(QK15&gt;0,QK15,"")</f>
        <v/>
      </c>
      <c r="RA15" s="40" t="str">
        <f>IF(SUM(QH15:QK15)-QL15&gt;0,SUM(QH15:QK15)-QL15,"")</f>
        <v/>
      </c>
      <c r="RB15" s="40" t="str">
        <f>IF(QO15&gt;0,QO15,"")</f>
        <v/>
      </c>
      <c r="RC15" s="40" t="str">
        <f>IF(QP15&gt;0,QP15,"")</f>
        <v/>
      </c>
      <c r="RD15" s="40" t="str">
        <f>IF(SUM(QM15:QP15)-QQ15&gt;0,SUM(QM15:QP15)-QQ15,"")</f>
        <v/>
      </c>
      <c r="RE15" s="40" t="str">
        <f>IF(SUM(QX15,RA15,RD15)&gt;0,SUM(QX15,RA15,RD15),"")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IF(SUM(SF15,SI15,SL15)&gt;0,SUM(SF15,SI15,SL15),"")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>IF(SP15&gt;0,SP15,"")</f>
        <v/>
      </c>
      <c r="TI15" s="40" t="str">
        <f>IF(SQ15&gt;0,SQ15,"")</f>
        <v/>
      </c>
      <c r="TJ15" s="40" t="str">
        <f>IF(SUM(SN15:SQ15)-SR15&gt;0,SUM(SN15:SQ15)-SR15,"")</f>
        <v/>
      </c>
      <c r="TK15" s="40" t="str">
        <f>IF(SU15&gt;0,SU15,"")</f>
        <v/>
      </c>
      <c r="TL15" s="40" t="str">
        <f>IF(SV15&gt;0,SV15,"")</f>
        <v/>
      </c>
      <c r="TM15" s="40" t="str">
        <f>IF(SUM(SS15:SV15)-SW15&gt;0,SUM(SS15:SV15)-SW15,"")</f>
        <v/>
      </c>
      <c r="TN15" s="40" t="str">
        <f>IF(MAX(TJ15,TM15)&gt;0,MAX(TJ15,TM15),"")</f>
        <v/>
      </c>
      <c r="TO15" s="40" t="str">
        <f>IF(SZ15&gt;0,SZ15,"")</f>
        <v/>
      </c>
      <c r="TP15" s="40" t="str">
        <f>IF(TA15&gt;0,TA15,"")</f>
        <v/>
      </c>
      <c r="TQ15" s="40" t="str">
        <f>IF(SUM(SX15:TA15)-TB15&gt;0,SUM(SX15:TA15)-TB15,"")</f>
        <v/>
      </c>
      <c r="TR15" s="40" t="str">
        <f>IF(TE15&gt;0,TE15,"")</f>
        <v/>
      </c>
      <c r="TS15" s="40" t="str">
        <f>IF(TF15&gt;0,TF15,"")</f>
        <v/>
      </c>
      <c r="TT15" s="40" t="str">
        <f>IF(SUM(TC15:TF15)-TG15&gt;0,SUM(TC15:TF15)-TG15,"")</f>
        <v/>
      </c>
      <c r="TU15" s="40" t="str">
        <f>IF(SUM(TN15,TQ15,TT15)&gt;0,SUM(TN15,TQ15,TT15),"")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IF(SUM(UV15,UY15,VB15)&gt;0,SUM(UV15,UY15,VB15),"")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>IF(VF15&gt;0,VF15,"")</f>
        <v/>
      </c>
      <c r="VY15" s="40" t="str">
        <f>IF(VG15&gt;0,VG15,"")</f>
        <v/>
      </c>
      <c r="VZ15" s="40" t="str">
        <f>IF(SUM(VD15:VG15)-VH15&gt;0,SUM(VD15:VG15)-VH15,"")</f>
        <v/>
      </c>
      <c r="WA15" s="40" t="str">
        <f>IF(VK15&gt;0,VK15,"")</f>
        <v/>
      </c>
      <c r="WB15" s="40" t="str">
        <f>IF(VL15&gt;0,VL15,"")</f>
        <v/>
      </c>
      <c r="WC15" s="40" t="str">
        <f>IF(SUM(VI15:VL15)-VM15&gt;0,SUM(VI15:VL15)-VM15,"")</f>
        <v/>
      </c>
      <c r="WD15" s="40" t="str">
        <f>IF(MAX(VZ15,WC15)&gt;0,MAX(VZ15,WC15),"")</f>
        <v/>
      </c>
      <c r="WE15" s="40" t="str">
        <f>IF(VP15&gt;0,VP15,"")</f>
        <v/>
      </c>
      <c r="WF15" s="40" t="str">
        <f>IF(VQ15&gt;0,VQ15,"")</f>
        <v/>
      </c>
      <c r="WG15" s="40" t="str">
        <f>IF(SUM(VN15:VQ15)-VR15&gt;0,SUM(VN15:VQ15)-VR15,"")</f>
        <v/>
      </c>
      <c r="WH15" s="40" t="str">
        <f>IF(VU15&gt;0,VU15,"")</f>
        <v/>
      </c>
      <c r="WI15" s="40" t="str">
        <f>IF(VV15&gt;0,VV15,"")</f>
        <v/>
      </c>
      <c r="WJ15" s="40" t="str">
        <f>IF(SUM(VS15:VV15)-VW15&gt;0,SUM(VS15:VV15)-VW15,"")</f>
        <v/>
      </c>
      <c r="WK15" s="40" t="str">
        <f>IF(SUM(WD15,WG15,WJ15)&gt;0,SUM(WD15,WG15,WJ15),"")</f>
        <v/>
      </c>
      <c r="WL15" s="26">
        <f>IF($CH15="P",BS15,(BS15+AR15)/2)</f>
        <v>0</v>
      </c>
      <c r="WM15" s="26">
        <f>IF($CH15="P",BT15,(BT15+AS15)/2)</f>
        <v>0</v>
      </c>
      <c r="WN15" s="26">
        <f>IF($CH15="P",BU15,(BU15+AT15)/2)</f>
        <v>0</v>
      </c>
      <c r="WO15" s="26">
        <f>IF($CH15="P",BV15,(BV15+AU15)/2)</f>
        <v>0</v>
      </c>
      <c r="WP15" s="26">
        <f>IF($CH15="P",BW15,(BW15+AV15)/2)</f>
        <v>0</v>
      </c>
      <c r="WQ15" s="26">
        <f>IF($CH15="P",BX15,(BX15+AW15)/2)</f>
        <v>0</v>
      </c>
      <c r="WR15" s="26">
        <f>IF($CH15="P",BY15,(BY15+AX15)/2)</f>
        <v>0</v>
      </c>
      <c r="WS15" s="26">
        <f>IF($CH15="P",BZ15,(BZ15+AY15)/2)</f>
        <v>0</v>
      </c>
      <c r="WT15" s="26">
        <f>IF($CH15="P",CA15,(CA15+AZ15)/2)</f>
        <v>0</v>
      </c>
      <c r="WU15" s="26">
        <f>IF($CH15="P",CB15,(CB15+BA15)/2)</f>
        <v>0</v>
      </c>
      <c r="WV15" s="26">
        <f>IF($CH15="P",CC15,(CC15+BB15)/2)</f>
        <v>0</v>
      </c>
      <c r="WW15" s="26">
        <f>IF($CH15="P",CD15,(CD15+BC15)/2)</f>
        <v>0</v>
      </c>
      <c r="WX15" s="26">
        <f>IF($CH15="P",CE15,(CE15+BD15)/2)</f>
        <v>0</v>
      </c>
      <c r="WY15" s="26">
        <f>IF($CH15="P",CF15,(CF15+BE15)/2)</f>
        <v>0</v>
      </c>
      <c r="WZ15" s="26">
        <f>IF($CH15="P",CG15,(CG15+BF15)/2)</f>
        <v>0</v>
      </c>
      <c r="XA15" s="28" t="s">
        <v>53</v>
      </c>
      <c r="XB15" s="11" t="str">
        <f>IF(WN15&gt;0,WN15,"")</f>
        <v/>
      </c>
      <c r="XC15" s="11" t="str">
        <f>IF(WO15&gt;0,WO15,"")</f>
        <v/>
      </c>
      <c r="XD15" s="11" t="str">
        <f>IF(SUM(WL15:WO15)-WP15&gt;0,SUM(WL15:WO15)-WP15,"")</f>
        <v/>
      </c>
      <c r="XE15" s="11" t="str">
        <f>IF(WS15&gt;0,WS15,"")</f>
        <v/>
      </c>
      <c r="XF15" s="11" t="str">
        <f>IF(WT15&gt;0,WT15,"")</f>
        <v/>
      </c>
      <c r="XG15" s="11" t="str">
        <f>IF(SUM(WQ15:WT15)-WU15&gt;0,SUM(WQ15:WT15)-WU15,"")</f>
        <v/>
      </c>
      <c r="XH15" s="11" t="str">
        <f>IF(MAX(XD15,XG15)&gt;0,MAX(XD15,XG15),"")</f>
        <v/>
      </c>
      <c r="XI15" s="11" t="str">
        <f>IF(WX15&gt;0,WX15,"")</f>
        <v/>
      </c>
      <c r="XJ15" s="11" t="str">
        <f>IF(WY15&gt;0,WY15,"")</f>
        <v/>
      </c>
      <c r="XK15" s="11" t="str">
        <f>IF(SUM(WV15:WY15)-WZ15&gt;0,SUM(WV15:WY15)-WZ15,"")</f>
        <v/>
      </c>
      <c r="XL15" s="11" t="str">
        <f>IF(SUM(XH15,XK15)&gt;0,SUM(XH15,XK15),"")</f>
        <v/>
      </c>
    </row>
    <row r="16" spans="1:636" x14ac:dyDescent="0.2">
      <c r="B16" s="5"/>
      <c r="D16" s="1"/>
    </row>
    <row r="17" spans="1:609" x14ac:dyDescent="0.2">
      <c r="G17" s="36"/>
      <c r="I17" s="36"/>
    </row>
    <row r="18" spans="1:609" x14ac:dyDescent="0.2">
      <c r="B18" s="23" t="s">
        <v>51</v>
      </c>
      <c r="C18" s="5"/>
      <c r="G18" s="3"/>
      <c r="AJ18" s="41"/>
      <c r="AK18" s="41"/>
      <c r="AL18" s="41"/>
      <c r="AN18" s="32"/>
      <c r="AO18" s="32"/>
      <c r="AQ18" s="42">
        <v>10.4</v>
      </c>
      <c r="BK18" s="41"/>
      <c r="BL18" s="41"/>
      <c r="BM18" s="41"/>
      <c r="BO18" s="32"/>
      <c r="BP18" s="32"/>
      <c r="BR18" s="42">
        <v>10.4</v>
      </c>
      <c r="CL18" s="41"/>
      <c r="CM18" s="41"/>
      <c r="CN18" s="41"/>
      <c r="CP18" s="32"/>
      <c r="CQ18" s="32"/>
      <c r="CS18" s="42">
        <v>10.4</v>
      </c>
      <c r="DP18" s="5"/>
      <c r="DQ18" s="5"/>
      <c r="DZ18" s="2"/>
      <c r="EA18" s="2"/>
      <c r="EC18" s="42">
        <v>10.4</v>
      </c>
      <c r="EX18" s="5"/>
      <c r="EY18" s="5"/>
      <c r="FH18" s="2"/>
      <c r="FI18" s="2"/>
      <c r="FK18" s="42">
        <v>10.4</v>
      </c>
      <c r="GF18" s="5"/>
      <c r="GG18" s="5"/>
      <c r="GP18" s="2"/>
      <c r="GQ18" s="2"/>
      <c r="GS18" s="42">
        <v>10.4</v>
      </c>
      <c r="HN18" s="5"/>
      <c r="HO18" s="5"/>
      <c r="HX18" s="2"/>
      <c r="HY18" s="2"/>
      <c r="IA18" s="42">
        <v>10.4</v>
      </c>
      <c r="IV18" s="5"/>
      <c r="IW18" s="5"/>
      <c r="JF18" s="2"/>
      <c r="JG18" s="2"/>
      <c r="JI18" s="42">
        <v>10.4</v>
      </c>
      <c r="KD18" s="5"/>
      <c r="KE18" s="5"/>
      <c r="KN18" s="2"/>
      <c r="KO18" s="2"/>
      <c r="KQ18" s="42">
        <v>10.4</v>
      </c>
      <c r="LL18" s="5"/>
      <c r="LM18" s="5"/>
      <c r="LV18" s="2"/>
      <c r="LW18" s="2"/>
      <c r="LY18" s="42">
        <v>10.4</v>
      </c>
      <c r="MT18" s="5"/>
      <c r="MU18" s="5"/>
      <c r="ND18" s="2"/>
      <c r="NE18" s="2"/>
      <c r="NG18" s="42">
        <v>10.4</v>
      </c>
      <c r="OB18" s="5"/>
      <c r="OC18" s="5"/>
      <c r="OL18" s="2"/>
      <c r="OM18" s="2"/>
      <c r="OO18" s="42">
        <v>10.4</v>
      </c>
      <c r="PJ18" s="5"/>
      <c r="PK18" s="5"/>
      <c r="PT18" s="2"/>
      <c r="PU18" s="2"/>
      <c r="PW18" s="42">
        <v>10.4</v>
      </c>
      <c r="QR18" s="5"/>
      <c r="QS18" s="5"/>
      <c r="RB18" s="2"/>
      <c r="RC18" s="2"/>
      <c r="RE18" s="42">
        <v>10.4</v>
      </c>
      <c r="RZ18" s="5"/>
      <c r="SA18" s="5"/>
      <c r="SJ18" s="2"/>
      <c r="SK18" s="2"/>
      <c r="SM18" s="42">
        <v>10.4</v>
      </c>
      <c r="TH18" s="5"/>
      <c r="TI18" s="5"/>
      <c r="TR18" s="2"/>
      <c r="TS18" s="2"/>
      <c r="TU18" s="42">
        <v>10.4</v>
      </c>
      <c r="UP18" s="5"/>
      <c r="UQ18" s="5"/>
      <c r="UZ18" s="2"/>
      <c r="VA18" s="2"/>
      <c r="VC18" s="42">
        <v>10.4</v>
      </c>
      <c r="VX18" s="5"/>
      <c r="VY18" s="5"/>
      <c r="WH18" s="2"/>
      <c r="WI18" s="2"/>
      <c r="WK18" s="42">
        <v>10.4</v>
      </c>
    </row>
    <row r="19" spans="1:609" x14ac:dyDescent="0.2">
      <c r="B19" s="30" t="s">
        <v>50</v>
      </c>
      <c r="C19" s="5"/>
      <c r="P19" s="2"/>
      <c r="AJ19" s="41"/>
      <c r="AK19" s="41"/>
      <c r="AL19" s="41"/>
      <c r="AN19" s="32"/>
      <c r="AO19" s="32"/>
      <c r="AQ19" s="43">
        <v>11.2</v>
      </c>
      <c r="BK19" s="41"/>
      <c r="BL19" s="41"/>
      <c r="BM19" s="41"/>
      <c r="BO19" s="32"/>
      <c r="BP19" s="32"/>
      <c r="BR19" s="43">
        <v>11.2</v>
      </c>
      <c r="CL19" s="41"/>
      <c r="CM19" s="41"/>
      <c r="CN19" s="41"/>
      <c r="CP19" s="32"/>
      <c r="CQ19" s="32"/>
      <c r="CS19" s="43">
        <v>11.2</v>
      </c>
      <c r="DP19" s="5"/>
      <c r="DQ19" s="5"/>
      <c r="DZ19" s="2"/>
      <c r="EA19" s="2"/>
      <c r="EC19" s="43">
        <v>11.2</v>
      </c>
      <c r="EX19" s="5"/>
      <c r="EY19" s="5"/>
      <c r="FH19" s="2"/>
      <c r="FI19" s="2"/>
      <c r="FK19" s="43">
        <v>11.2</v>
      </c>
      <c r="GF19" s="5"/>
      <c r="GG19" s="5"/>
      <c r="GP19" s="2"/>
      <c r="GQ19" s="2"/>
      <c r="GS19" s="43">
        <v>11.2</v>
      </c>
      <c r="HN19" s="5"/>
      <c r="HO19" s="5"/>
      <c r="HX19" s="2"/>
      <c r="HY19" s="2"/>
      <c r="IA19" s="43">
        <v>11.2</v>
      </c>
      <c r="IV19" s="5"/>
      <c r="IW19" s="5"/>
      <c r="JF19" s="2"/>
      <c r="JG19" s="2"/>
      <c r="JI19" s="43">
        <v>11.2</v>
      </c>
      <c r="KD19" s="5"/>
      <c r="KE19" s="5"/>
      <c r="KN19" s="2"/>
      <c r="KO19" s="2"/>
      <c r="KQ19" s="43">
        <v>11.2</v>
      </c>
      <c r="LL19" s="5"/>
      <c r="LM19" s="5"/>
      <c r="LV19" s="2"/>
      <c r="LW19" s="2"/>
      <c r="LY19" s="43">
        <v>11.2</v>
      </c>
      <c r="MT19" s="5"/>
      <c r="MU19" s="5"/>
      <c r="ND19" s="2"/>
      <c r="NE19" s="2"/>
      <c r="NG19" s="43">
        <v>11.2</v>
      </c>
      <c r="OB19" s="5"/>
      <c r="OC19" s="5"/>
      <c r="OL19" s="2"/>
      <c r="OM19" s="2"/>
      <c r="OO19" s="43">
        <v>11.2</v>
      </c>
      <c r="PJ19" s="5"/>
      <c r="PK19" s="5"/>
      <c r="PT19" s="2"/>
      <c r="PU19" s="2"/>
      <c r="PW19" s="43">
        <v>11.2</v>
      </c>
      <c r="QR19" s="5"/>
      <c r="QS19" s="5"/>
      <c r="RB19" s="2"/>
      <c r="RC19" s="2"/>
      <c r="RE19" s="43">
        <v>11.2</v>
      </c>
      <c r="RZ19" s="5"/>
      <c r="SA19" s="5"/>
      <c r="SJ19" s="2"/>
      <c r="SK19" s="2"/>
      <c r="SM19" s="43">
        <v>11.2</v>
      </c>
      <c r="TH19" s="5"/>
      <c r="TI19" s="5"/>
      <c r="TR19" s="2"/>
      <c r="TS19" s="2"/>
      <c r="TU19" s="43">
        <v>11.2</v>
      </c>
      <c r="UP19" s="5"/>
      <c r="UQ19" s="5"/>
      <c r="UZ19" s="2"/>
      <c r="VA19" s="2"/>
      <c r="VC19" s="43">
        <v>11.2</v>
      </c>
      <c r="VX19" s="5"/>
      <c r="VY19" s="5"/>
      <c r="WH19" s="2"/>
      <c r="WI19" s="2"/>
      <c r="WK19" s="43">
        <v>11.2</v>
      </c>
    </row>
    <row r="20" spans="1:609" x14ac:dyDescent="0.2">
      <c r="A20" s="5"/>
      <c r="B20" s="31" t="s">
        <v>63</v>
      </c>
      <c r="C20" s="5"/>
      <c r="E20" s="2"/>
      <c r="AJ20" s="41"/>
      <c r="AK20" s="41"/>
      <c r="AL20" s="41"/>
      <c r="AM20" s="32"/>
      <c r="AN20" s="32"/>
      <c r="AO20" s="32"/>
      <c r="AP20" s="32"/>
      <c r="AQ20" s="44">
        <v>12</v>
      </c>
      <c r="BK20" s="41"/>
      <c r="BL20" s="41"/>
      <c r="BM20" s="41"/>
      <c r="BO20" s="32"/>
      <c r="BP20" s="32"/>
      <c r="BR20" s="44">
        <v>12</v>
      </c>
      <c r="CL20" s="41"/>
      <c r="CM20" s="41"/>
      <c r="CN20" s="41"/>
      <c r="CO20" s="32"/>
      <c r="CP20" s="32"/>
      <c r="CQ20" s="32"/>
      <c r="CR20" s="32"/>
      <c r="CS20" s="44">
        <v>12</v>
      </c>
      <c r="DP20" s="5"/>
      <c r="DQ20" s="5"/>
      <c r="DZ20" s="2"/>
      <c r="EA20" s="2"/>
      <c r="EC20" s="44">
        <v>12</v>
      </c>
      <c r="EX20" s="5"/>
      <c r="EY20" s="5"/>
      <c r="FH20" s="2"/>
      <c r="FI20" s="2"/>
      <c r="FK20" s="44">
        <v>12</v>
      </c>
      <c r="GF20" s="5"/>
      <c r="GG20" s="5"/>
      <c r="GP20" s="2"/>
      <c r="GQ20" s="2"/>
      <c r="GS20" s="44">
        <v>12</v>
      </c>
      <c r="HN20" s="5"/>
      <c r="HO20" s="5"/>
      <c r="HX20" s="2"/>
      <c r="HY20" s="2"/>
      <c r="IA20" s="44">
        <v>12</v>
      </c>
      <c r="IV20" s="5"/>
      <c r="IW20" s="5"/>
      <c r="JF20" s="2"/>
      <c r="JG20" s="2"/>
      <c r="JI20" s="44">
        <v>12</v>
      </c>
      <c r="KD20" s="5"/>
      <c r="KE20" s="5"/>
      <c r="KN20" s="2"/>
      <c r="KO20" s="2"/>
      <c r="KQ20" s="44">
        <v>12</v>
      </c>
      <c r="LL20" s="5"/>
      <c r="LM20" s="5"/>
      <c r="LV20" s="2"/>
      <c r="LW20" s="2"/>
      <c r="LY20" s="44">
        <v>12</v>
      </c>
      <c r="MT20" s="5"/>
      <c r="MU20" s="5"/>
      <c r="ND20" s="2"/>
      <c r="NE20" s="2"/>
      <c r="NG20" s="44">
        <v>12</v>
      </c>
      <c r="OB20" s="5"/>
      <c r="OC20" s="5"/>
      <c r="OL20" s="2"/>
      <c r="OM20" s="2"/>
      <c r="OO20" s="44">
        <v>12</v>
      </c>
      <c r="PJ20" s="5"/>
      <c r="PK20" s="5"/>
      <c r="PT20" s="2"/>
      <c r="PU20" s="2"/>
      <c r="PW20" s="44">
        <v>12</v>
      </c>
      <c r="QR20" s="5"/>
      <c r="QS20" s="5"/>
      <c r="RB20" s="2"/>
      <c r="RC20" s="2"/>
      <c r="RE20" s="44">
        <v>12</v>
      </c>
      <c r="RZ20" s="5"/>
      <c r="SA20" s="5"/>
      <c r="SJ20" s="2"/>
      <c r="SK20" s="2"/>
      <c r="SM20" s="44">
        <v>12</v>
      </c>
      <c r="TH20" s="5"/>
      <c r="TI20" s="5"/>
      <c r="TR20" s="2"/>
      <c r="TS20" s="2"/>
      <c r="TU20" s="44">
        <v>12</v>
      </c>
      <c r="UP20" s="5"/>
      <c r="UQ20" s="5"/>
      <c r="UZ20" s="2"/>
      <c r="VA20" s="2"/>
      <c r="VC20" s="44">
        <v>12</v>
      </c>
      <c r="VX20" s="5"/>
      <c r="VY20" s="5"/>
      <c r="WH20" s="2"/>
      <c r="WI20" s="2"/>
      <c r="WK20" s="44">
        <v>12</v>
      </c>
    </row>
    <row r="21" spans="1:609" x14ac:dyDescent="0.2">
      <c r="A21" s="5"/>
      <c r="B21" s="35" t="s">
        <v>76</v>
      </c>
      <c r="C21" s="5"/>
      <c r="E21" s="2"/>
      <c r="AJ21" s="41"/>
      <c r="AK21" s="41"/>
      <c r="AL21" s="41"/>
      <c r="AM21" s="32"/>
      <c r="AN21" s="32"/>
      <c r="AO21" s="32"/>
      <c r="AP21" s="32"/>
      <c r="AQ21" s="45">
        <v>12.4</v>
      </c>
      <c r="BK21" s="41"/>
      <c r="BL21" s="41"/>
      <c r="BM21" s="41"/>
      <c r="BO21" s="32"/>
      <c r="BP21" s="32"/>
      <c r="BR21" s="45">
        <v>12.4</v>
      </c>
      <c r="CL21" s="41"/>
      <c r="CM21" s="41"/>
      <c r="CN21" s="41"/>
      <c r="CO21" s="32"/>
      <c r="CP21" s="32"/>
      <c r="CQ21" s="32"/>
      <c r="CR21" s="32"/>
      <c r="CS21" s="45">
        <v>12.4</v>
      </c>
      <c r="DP21" s="5"/>
      <c r="DQ21" s="5"/>
      <c r="DZ21" s="2"/>
      <c r="EA21" s="2"/>
      <c r="EC21" s="45">
        <v>12.4</v>
      </c>
      <c r="EX21" s="5"/>
      <c r="EY21" s="5"/>
      <c r="FH21" s="2"/>
      <c r="FI21" s="2"/>
      <c r="FK21" s="45">
        <v>12.4</v>
      </c>
      <c r="GF21" s="5"/>
      <c r="GG21" s="5"/>
      <c r="GP21" s="2"/>
      <c r="GQ21" s="2"/>
      <c r="GS21" s="45">
        <v>12.4</v>
      </c>
      <c r="HN21" s="5"/>
      <c r="HO21" s="5"/>
      <c r="HX21" s="2"/>
      <c r="HY21" s="2"/>
      <c r="IA21" s="45">
        <v>12.4</v>
      </c>
      <c r="IV21" s="5"/>
      <c r="IW21" s="5"/>
      <c r="JF21" s="2"/>
      <c r="JG21" s="2"/>
      <c r="JI21" s="45">
        <v>12.4</v>
      </c>
      <c r="KD21" s="5"/>
      <c r="KE21" s="5"/>
      <c r="KN21" s="2"/>
      <c r="KO21" s="2"/>
      <c r="KQ21" s="45">
        <v>12.4</v>
      </c>
      <c r="LL21" s="5"/>
      <c r="LM21" s="5"/>
      <c r="LV21" s="2"/>
      <c r="LW21" s="2"/>
      <c r="LY21" s="45">
        <v>12.4</v>
      </c>
      <c r="MT21" s="5"/>
      <c r="MU21" s="5"/>
      <c r="ND21" s="2"/>
      <c r="NE21" s="2"/>
      <c r="NG21" s="45">
        <v>12.4</v>
      </c>
      <c r="OB21" s="5"/>
      <c r="OC21" s="5"/>
      <c r="OL21" s="2"/>
      <c r="OM21" s="2"/>
      <c r="OO21" s="45">
        <v>12.4</v>
      </c>
      <c r="PJ21" s="5"/>
      <c r="PK21" s="5"/>
      <c r="PT21" s="2"/>
      <c r="PU21" s="2"/>
      <c r="PW21" s="45">
        <v>12.4</v>
      </c>
      <c r="QR21" s="5"/>
      <c r="QS21" s="5"/>
      <c r="RB21" s="2"/>
      <c r="RC21" s="2"/>
      <c r="RE21" s="45">
        <v>12.4</v>
      </c>
      <c r="RZ21" s="5"/>
      <c r="SA21" s="5"/>
      <c r="SJ21" s="2"/>
      <c r="SK21" s="2"/>
      <c r="SM21" s="45">
        <v>12.4</v>
      </c>
      <c r="TH21" s="5"/>
      <c r="TI21" s="5"/>
      <c r="TR21" s="2"/>
      <c r="TS21" s="2"/>
      <c r="TU21" s="45">
        <v>12.4</v>
      </c>
      <c r="UP21" s="5"/>
      <c r="UQ21" s="5"/>
      <c r="UZ21" s="2"/>
      <c r="VA21" s="2"/>
      <c r="VC21" s="45">
        <v>12.4</v>
      </c>
      <c r="VX21" s="5"/>
      <c r="VY21" s="5"/>
      <c r="WH21" s="2"/>
      <c r="WI21" s="2"/>
      <c r="WK21" s="45">
        <v>12.4</v>
      </c>
    </row>
    <row r="22" spans="1:609" x14ac:dyDescent="0.2">
      <c r="A22" s="5"/>
      <c r="B22" s="34" t="s">
        <v>48</v>
      </c>
      <c r="C22" s="5"/>
      <c r="AJ22" s="41"/>
      <c r="AK22" s="41"/>
      <c r="AL22" s="41"/>
      <c r="AM22" s="32"/>
      <c r="AN22" s="32"/>
      <c r="AO22" s="32"/>
      <c r="AP22" s="32"/>
      <c r="AQ22" s="46">
        <v>44</v>
      </c>
      <c r="BK22" s="41"/>
      <c r="BL22" s="41"/>
      <c r="BM22" s="41"/>
      <c r="BO22" s="32"/>
      <c r="BP22" s="32"/>
      <c r="BR22" s="46">
        <v>44</v>
      </c>
      <c r="CL22" s="41"/>
      <c r="CM22" s="41"/>
      <c r="CN22" s="41"/>
      <c r="CO22" s="32"/>
      <c r="CP22" s="32"/>
      <c r="CQ22" s="32"/>
      <c r="CR22" s="32"/>
      <c r="CS22" s="46">
        <v>44</v>
      </c>
      <c r="DP22" s="5"/>
      <c r="DQ22" s="5"/>
      <c r="DZ22" s="2"/>
      <c r="EA22" s="2"/>
      <c r="EC22" s="46">
        <v>44</v>
      </c>
      <c r="EX22" s="5"/>
      <c r="EY22" s="5"/>
      <c r="FH22" s="2"/>
      <c r="FI22" s="2"/>
      <c r="FK22" s="46">
        <v>44</v>
      </c>
      <c r="GF22" s="5"/>
      <c r="GG22" s="5"/>
      <c r="GP22" s="2"/>
      <c r="GQ22" s="2"/>
      <c r="GS22" s="46">
        <v>44</v>
      </c>
      <c r="HN22" s="5"/>
      <c r="HO22" s="5"/>
      <c r="HX22" s="2"/>
      <c r="HY22" s="2"/>
      <c r="IA22" s="46">
        <v>44</v>
      </c>
      <c r="IV22" s="5"/>
      <c r="IW22" s="5"/>
      <c r="JF22" s="2"/>
      <c r="JG22" s="2"/>
      <c r="JI22" s="46">
        <v>44</v>
      </c>
      <c r="KD22" s="5"/>
      <c r="KE22" s="5"/>
      <c r="KN22" s="2"/>
      <c r="KO22" s="2"/>
      <c r="KQ22" s="46">
        <v>44</v>
      </c>
      <c r="LL22" s="5"/>
      <c r="LM22" s="5"/>
      <c r="LV22" s="2"/>
      <c r="LW22" s="2"/>
      <c r="LY22" s="46">
        <v>44</v>
      </c>
      <c r="MT22" s="5"/>
      <c r="MU22" s="5"/>
      <c r="ND22" s="2"/>
      <c r="NE22" s="2"/>
      <c r="NG22" s="46">
        <v>44</v>
      </c>
      <c r="OB22" s="5"/>
      <c r="OC22" s="5"/>
      <c r="OL22" s="2"/>
      <c r="OM22" s="2"/>
      <c r="OO22" s="46">
        <v>44</v>
      </c>
      <c r="PJ22" s="5"/>
      <c r="PK22" s="5"/>
      <c r="PT22" s="2"/>
      <c r="PU22" s="2"/>
      <c r="PW22" s="46">
        <v>44</v>
      </c>
      <c r="QR22" s="5"/>
      <c r="QS22" s="5"/>
      <c r="RB22" s="2"/>
      <c r="RC22" s="2"/>
      <c r="RE22" s="46">
        <v>44</v>
      </c>
      <c r="RZ22" s="5"/>
      <c r="SA22" s="5"/>
      <c r="SJ22" s="2"/>
      <c r="SK22" s="2"/>
      <c r="SM22" s="46">
        <v>44</v>
      </c>
      <c r="TH22" s="5"/>
      <c r="TI22" s="5"/>
      <c r="TR22" s="2"/>
      <c r="TS22" s="2"/>
      <c r="TU22" s="46">
        <v>44</v>
      </c>
      <c r="UP22" s="5"/>
      <c r="UQ22" s="5"/>
      <c r="UZ22" s="2"/>
      <c r="VA22" s="2"/>
      <c r="VC22" s="46">
        <v>44</v>
      </c>
      <c r="VX22" s="5"/>
      <c r="VY22" s="5"/>
      <c r="WH22" s="2"/>
      <c r="WI22" s="2"/>
      <c r="WK22" s="46">
        <v>44</v>
      </c>
    </row>
    <row r="23" spans="1:609" x14ac:dyDescent="0.2">
      <c r="A23" s="5"/>
      <c r="B23" s="24" t="s">
        <v>49</v>
      </c>
      <c r="C23" s="5"/>
      <c r="AJ23" s="41"/>
      <c r="AK23" s="41"/>
      <c r="AL23" s="41"/>
      <c r="AM23" s="32"/>
      <c r="AN23" s="32"/>
      <c r="AO23" s="32"/>
      <c r="AP23" s="32"/>
      <c r="AQ23" s="47">
        <v>45.3</v>
      </c>
      <c r="BK23" s="41"/>
      <c r="BL23" s="41"/>
      <c r="BM23" s="41"/>
      <c r="BO23" s="32"/>
      <c r="BP23" s="32"/>
      <c r="BR23" s="47">
        <v>45.3</v>
      </c>
      <c r="CL23" s="41"/>
      <c r="CM23" s="41"/>
      <c r="CN23" s="41"/>
      <c r="CO23" s="32"/>
      <c r="CP23" s="32"/>
      <c r="CQ23" s="32"/>
      <c r="CR23" s="32"/>
      <c r="CS23" s="47">
        <v>45.3</v>
      </c>
      <c r="DP23" s="5"/>
      <c r="DQ23" s="5"/>
      <c r="DZ23" s="2"/>
      <c r="EA23" s="2"/>
      <c r="EC23" s="47">
        <v>45.3</v>
      </c>
      <c r="EX23" s="5"/>
      <c r="EY23" s="5"/>
      <c r="FH23" s="2"/>
      <c r="FI23" s="2"/>
      <c r="FK23" s="47">
        <v>45.3</v>
      </c>
      <c r="GF23" s="5"/>
      <c r="GG23" s="5"/>
      <c r="GP23" s="2"/>
      <c r="GQ23" s="2"/>
      <c r="GS23" s="47">
        <v>45.3</v>
      </c>
      <c r="HN23" s="5"/>
      <c r="HO23" s="5"/>
      <c r="HX23" s="2"/>
      <c r="HY23" s="2"/>
      <c r="IA23" s="47">
        <v>45.3</v>
      </c>
      <c r="IV23" s="5"/>
      <c r="IW23" s="5"/>
      <c r="JF23" s="2"/>
      <c r="JG23" s="2"/>
      <c r="JI23" s="47">
        <v>45.3</v>
      </c>
      <c r="KD23" s="5"/>
      <c r="KE23" s="5"/>
      <c r="KN23" s="2"/>
      <c r="KO23" s="2"/>
      <c r="KQ23" s="47">
        <v>45.3</v>
      </c>
      <c r="LL23" s="5"/>
      <c r="LM23" s="5"/>
      <c r="LV23" s="2"/>
      <c r="LW23" s="2"/>
      <c r="LY23" s="47">
        <v>45.3</v>
      </c>
      <c r="MT23" s="5"/>
      <c r="MU23" s="5"/>
      <c r="ND23" s="2"/>
      <c r="NE23" s="2"/>
      <c r="NG23" s="47">
        <v>45.3</v>
      </c>
      <c r="OB23" s="5"/>
      <c r="OC23" s="5"/>
      <c r="OL23" s="2"/>
      <c r="OM23" s="2"/>
      <c r="OO23" s="47">
        <v>45.3</v>
      </c>
      <c r="PJ23" s="5"/>
      <c r="PK23" s="5"/>
      <c r="PT23" s="2"/>
      <c r="PU23" s="2"/>
      <c r="PW23" s="47">
        <v>45.3</v>
      </c>
      <c r="QR23" s="5"/>
      <c r="QS23" s="5"/>
      <c r="RB23" s="2"/>
      <c r="RC23" s="2"/>
      <c r="RE23" s="47">
        <v>45.3</v>
      </c>
      <c r="RZ23" s="5"/>
      <c r="SA23" s="5"/>
      <c r="SJ23" s="2"/>
      <c r="SK23" s="2"/>
      <c r="SM23" s="47">
        <v>45.3</v>
      </c>
      <c r="TH23" s="5"/>
      <c r="TI23" s="5"/>
      <c r="TR23" s="2"/>
      <c r="TS23" s="2"/>
      <c r="TU23" s="47">
        <v>45.3</v>
      </c>
      <c r="UP23" s="5"/>
      <c r="UQ23" s="5"/>
      <c r="UZ23" s="2"/>
      <c r="VA23" s="2"/>
      <c r="VC23" s="47">
        <v>45.3</v>
      </c>
      <c r="VX23" s="5"/>
      <c r="VY23" s="5"/>
      <c r="WH23" s="2"/>
      <c r="WI23" s="2"/>
      <c r="WK23" s="47">
        <v>45.3</v>
      </c>
    </row>
    <row r="24" spans="1:609" x14ac:dyDescent="0.2">
      <c r="A24" s="5"/>
      <c r="B24" s="33" t="s">
        <v>62</v>
      </c>
      <c r="C24" s="5"/>
      <c r="AJ24" s="41"/>
      <c r="AK24" s="41"/>
      <c r="AL24" s="41"/>
      <c r="AM24" s="32"/>
      <c r="AN24" s="32"/>
      <c r="AO24" s="32"/>
      <c r="AP24" s="32"/>
      <c r="AQ24" s="48">
        <v>46</v>
      </c>
      <c r="BK24" s="41"/>
      <c r="BL24" s="41"/>
      <c r="BM24" s="41"/>
      <c r="BO24" s="32"/>
      <c r="BP24" s="32"/>
      <c r="BR24" s="48">
        <v>46</v>
      </c>
      <c r="CL24" s="41"/>
      <c r="CM24" s="41"/>
      <c r="CN24" s="41"/>
      <c r="CO24" s="32"/>
      <c r="CP24" s="32"/>
      <c r="CQ24" s="32"/>
      <c r="CR24" s="32"/>
      <c r="CS24" s="48">
        <v>46</v>
      </c>
      <c r="DP24" s="5"/>
      <c r="DQ24" s="5"/>
      <c r="DZ24" s="2"/>
      <c r="EA24" s="2"/>
      <c r="EB24" s="37"/>
      <c r="EC24" s="48">
        <v>46</v>
      </c>
      <c r="EX24" s="5"/>
      <c r="EY24" s="5"/>
      <c r="FH24" s="2"/>
      <c r="FI24" s="2"/>
      <c r="FJ24" s="37"/>
      <c r="FK24" s="48">
        <v>46</v>
      </c>
      <c r="GF24" s="5"/>
      <c r="GG24" s="5"/>
      <c r="GP24" s="2"/>
      <c r="GQ24" s="2"/>
      <c r="GR24" s="37"/>
      <c r="GS24" s="48">
        <v>46</v>
      </c>
      <c r="HN24" s="5"/>
      <c r="HO24" s="5"/>
      <c r="HX24" s="2"/>
      <c r="HY24" s="2"/>
      <c r="HZ24" s="37"/>
      <c r="IA24" s="48">
        <v>46</v>
      </c>
      <c r="IV24" s="5"/>
      <c r="IW24" s="5"/>
      <c r="JF24" s="2"/>
      <c r="JG24" s="2"/>
      <c r="JH24" s="37"/>
      <c r="JI24" s="48">
        <v>46</v>
      </c>
      <c r="KD24" s="5"/>
      <c r="KE24" s="5"/>
      <c r="KN24" s="2"/>
      <c r="KO24" s="2"/>
      <c r="KP24" s="37"/>
      <c r="KQ24" s="48">
        <v>46</v>
      </c>
      <c r="LL24" s="5"/>
      <c r="LM24" s="5"/>
      <c r="LV24" s="2"/>
      <c r="LW24" s="2"/>
      <c r="LX24" s="37"/>
      <c r="LY24" s="48">
        <v>46</v>
      </c>
      <c r="MT24" s="5"/>
      <c r="MU24" s="5"/>
      <c r="ND24" s="2"/>
      <c r="NE24" s="2"/>
      <c r="NF24" s="37"/>
      <c r="NG24" s="48">
        <v>46</v>
      </c>
      <c r="OB24" s="5"/>
      <c r="OC24" s="5"/>
      <c r="OL24" s="2"/>
      <c r="OM24" s="2"/>
      <c r="ON24" s="37"/>
      <c r="OO24" s="48">
        <v>46</v>
      </c>
      <c r="PJ24" s="5"/>
      <c r="PK24" s="5"/>
      <c r="PT24" s="2"/>
      <c r="PU24" s="2"/>
      <c r="PV24" s="37"/>
      <c r="PW24" s="48">
        <v>46</v>
      </c>
      <c r="QR24" s="5"/>
      <c r="QS24" s="5"/>
      <c r="RB24" s="2"/>
      <c r="RC24" s="2"/>
      <c r="RD24" s="37"/>
      <c r="RE24" s="48">
        <v>46</v>
      </c>
      <c r="RZ24" s="5"/>
      <c r="SA24" s="5"/>
      <c r="SJ24" s="2"/>
      <c r="SK24" s="2"/>
      <c r="SL24" s="37"/>
      <c r="SM24" s="48">
        <v>46</v>
      </c>
      <c r="TH24" s="5"/>
      <c r="TI24" s="5"/>
      <c r="TR24" s="2"/>
      <c r="TS24" s="2"/>
      <c r="TT24" s="37"/>
      <c r="TU24" s="48">
        <v>46</v>
      </c>
      <c r="UP24" s="5"/>
      <c r="UQ24" s="5"/>
      <c r="UZ24" s="2"/>
      <c r="VA24" s="2"/>
      <c r="VB24" s="37"/>
      <c r="VC24" s="48">
        <v>46</v>
      </c>
      <c r="VX24" s="5"/>
      <c r="VY24" s="5"/>
      <c r="WH24" s="2"/>
      <c r="WI24" s="2"/>
      <c r="WJ24" s="37"/>
      <c r="WK24" s="48">
        <v>46</v>
      </c>
    </row>
    <row r="25" spans="1:609" x14ac:dyDescent="0.2">
      <c r="A25" s="5"/>
      <c r="B25" s="25" t="s">
        <v>32</v>
      </c>
      <c r="C25" s="5"/>
      <c r="AJ25" s="41"/>
      <c r="AK25" s="41"/>
      <c r="AL25" s="41"/>
      <c r="AM25" s="32"/>
      <c r="AN25" s="41"/>
      <c r="AO25" s="41"/>
      <c r="AP25" s="32"/>
      <c r="AQ25" s="49">
        <v>46.6</v>
      </c>
      <c r="BK25" s="41"/>
      <c r="BL25" s="41"/>
      <c r="BM25" s="41"/>
      <c r="BO25" s="41"/>
      <c r="BP25" s="32"/>
      <c r="BR25" s="49">
        <v>46.6</v>
      </c>
      <c r="CL25" s="41"/>
      <c r="CM25" s="41"/>
      <c r="CN25" s="41"/>
      <c r="CO25" s="32"/>
      <c r="CP25" s="41"/>
      <c r="CQ25" s="32"/>
      <c r="CR25" s="32"/>
      <c r="CS25" s="49">
        <v>46.6</v>
      </c>
      <c r="DP25" s="5"/>
      <c r="DQ25" s="5"/>
      <c r="DZ25" s="41"/>
      <c r="EA25" s="2"/>
      <c r="EC25" s="49">
        <v>46.6</v>
      </c>
      <c r="EX25" s="5"/>
      <c r="EY25" s="5"/>
      <c r="FH25" s="41"/>
      <c r="FI25" s="2"/>
      <c r="FK25" s="49">
        <v>46.6</v>
      </c>
      <c r="GF25" s="5"/>
      <c r="GG25" s="5"/>
      <c r="GP25" s="41"/>
      <c r="GQ25" s="2"/>
      <c r="GS25" s="49">
        <v>46.6</v>
      </c>
      <c r="HN25" s="5"/>
      <c r="HO25" s="5"/>
      <c r="HX25" s="41"/>
      <c r="HY25" s="2"/>
      <c r="IA25" s="49">
        <v>46.6</v>
      </c>
      <c r="IV25" s="5"/>
      <c r="IW25" s="5"/>
      <c r="JF25" s="2"/>
      <c r="JG25" s="2"/>
      <c r="JI25" s="49">
        <v>46.6</v>
      </c>
      <c r="KD25" s="5"/>
      <c r="KE25" s="5"/>
      <c r="KN25" s="2"/>
      <c r="KO25" s="2"/>
      <c r="KQ25" s="49">
        <v>46.6</v>
      </c>
      <c r="LL25" s="5"/>
      <c r="LM25" s="5"/>
      <c r="LV25" s="2"/>
      <c r="LW25" s="2"/>
      <c r="LY25" s="49">
        <v>46.6</v>
      </c>
      <c r="MT25" s="5"/>
      <c r="MU25" s="5"/>
      <c r="ND25" s="2"/>
      <c r="NE25" s="2"/>
      <c r="NG25" s="49">
        <v>46.6</v>
      </c>
      <c r="OB25" s="5"/>
      <c r="OC25" s="5"/>
      <c r="OL25" s="2"/>
      <c r="OM25" s="2"/>
      <c r="OO25" s="49">
        <v>46.6</v>
      </c>
      <c r="PJ25" s="5"/>
      <c r="PK25" s="5"/>
      <c r="PT25" s="2"/>
      <c r="PU25" s="2"/>
      <c r="PW25" s="49">
        <v>46.6</v>
      </c>
      <c r="QR25" s="5"/>
      <c r="QS25" s="5"/>
      <c r="RB25" s="2"/>
      <c r="RC25" s="2"/>
      <c r="RE25" s="49">
        <v>46.6</v>
      </c>
      <c r="RZ25" s="5"/>
      <c r="SA25" s="5"/>
      <c r="SJ25" s="2"/>
      <c r="SK25" s="2"/>
      <c r="SM25" s="49">
        <v>46.6</v>
      </c>
      <c r="TH25" s="5"/>
      <c r="TI25" s="5"/>
      <c r="TR25" s="2"/>
      <c r="TS25" s="2"/>
      <c r="TU25" s="49">
        <v>46.6</v>
      </c>
      <c r="UP25" s="5"/>
      <c r="UQ25" s="5"/>
      <c r="UZ25" s="2"/>
      <c r="VA25" s="2"/>
      <c r="VC25" s="49">
        <v>46.6</v>
      </c>
      <c r="VX25" s="5"/>
      <c r="VY25" s="5"/>
      <c r="WH25" s="2"/>
      <c r="WI25" s="2"/>
      <c r="WK25" s="49">
        <v>46.6</v>
      </c>
    </row>
    <row r="26" spans="1:609" s="36" customFormat="1" x14ac:dyDescent="0.2">
      <c r="A26"/>
      <c r="B26" s="29" t="s">
        <v>54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2"/>
      <c r="AJ27" s="32"/>
      <c r="AK27" s="32"/>
      <c r="AL27" s="32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2"/>
      <c r="CL27" s="32"/>
      <c r="CM27" s="32"/>
      <c r="CN27" s="32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2"/>
      <c r="AJ29" s="32"/>
      <c r="AK29" s="32"/>
      <c r="AL29" s="32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2"/>
      <c r="CL29" s="32"/>
      <c r="CM29" s="32"/>
      <c r="CN29" s="32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36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</row>
    <row r="37" spans="1:536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</row>
    <row r="38" spans="1:536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</row>
    <row r="39" spans="1:536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</row>
    <row r="40" spans="1:536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</row>
    <row r="41" spans="1:536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5">
      <sortCondition descending="1" ref="F1:F16"/>
    </sortState>
  </autoFilter>
  <mergeCells count="108">
    <mergeCell ref="VD1:WK1"/>
    <mergeCell ref="VD2:VH2"/>
    <mergeCell ref="VI2:VM2"/>
    <mergeCell ref="VN2:VR2"/>
    <mergeCell ref="VS2:VW2"/>
    <mergeCell ref="TV1:VC1"/>
    <mergeCell ref="TV2:TZ2"/>
    <mergeCell ref="UA2:UE2"/>
    <mergeCell ref="UF2:UJ2"/>
    <mergeCell ref="UK2:UO2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WL1:XL1"/>
    <mergeCell ref="SN1:TU1"/>
    <mergeCell ref="SN2:SR2"/>
    <mergeCell ref="SS2:SW2"/>
    <mergeCell ref="SX2:TB2"/>
    <mergeCell ref="TC2:TG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WV2:WZ2"/>
    <mergeCell ref="RF2:RJ2"/>
    <mergeCell ref="RK2:RO2"/>
    <mergeCell ref="RP2:RT2"/>
    <mergeCell ref="RU2:RY2"/>
    <mergeCell ref="WL2:WP2"/>
    <mergeCell ref="WQ2:WU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1" type="noConversion"/>
  <conditionalFormatting sqref="H1:H1048576">
    <cfRule type="containsText" dxfId="316" priority="70" operator="containsText" text="No DD">
      <formula>NOT(ISERROR(SEARCH("No DD",H1)))</formula>
    </cfRule>
    <cfRule type="containsText" dxfId="315" priority="71" operator="containsText" text="Merit">
      <formula>NOT(ISERROR(SEARCH("Merit",H1)))</formula>
    </cfRule>
    <cfRule type="containsText" dxfId="314" priority="72" operator="containsText" text="Excellence">
      <formula>NOT(ISERROR(SEARCH("Excellence",H1)))</formula>
    </cfRule>
    <cfRule type="containsText" dxfId="313" priority="73" operator="containsText" text="Worlds Team">
      <formula>NOT(ISERROR(SEARCH("Worlds Team",H1)))</formula>
    </cfRule>
    <cfRule type="containsText" dxfId="312" priority="74" operator="containsText" text="National Team">
      <formula>NOT(ISERROR(SEARCH("National Team",H1)))</formula>
    </cfRule>
  </conditionalFormatting>
  <conditionalFormatting sqref="A4:A1048576">
    <cfRule type="expression" dxfId="311" priority="31">
      <formula>AND(G4&lt;&gt;"",F4="")</formula>
    </cfRule>
    <cfRule type="expression" dxfId="310" priority="75">
      <formula>IF(A4&gt;4,1,0)</formula>
    </cfRule>
  </conditionalFormatting>
  <conditionalFormatting sqref="Q4:AQ15">
    <cfRule type="expression" dxfId="309" priority="76" stopIfTrue="1">
      <formula>IF($AF4&lt;&gt;"",1,0)</formula>
    </cfRule>
  </conditionalFormatting>
  <conditionalFormatting sqref="AR4:BR15">
    <cfRule type="expression" dxfId="308" priority="69" stopIfTrue="1">
      <formula>IF($BG4&lt;&gt;"",1,0)</formula>
    </cfRule>
  </conditionalFormatting>
  <conditionalFormatting sqref="BS4:CS15">
    <cfRule type="expression" dxfId="307" priority="68" stopIfTrue="1">
      <formula>IF($CH4&lt;&gt;"",1,0)</formula>
    </cfRule>
  </conditionalFormatting>
  <conditionalFormatting sqref="BO26:BO1048576 BH1:BH1048576 BK1:BK1048576 BO1:BO24">
    <cfRule type="cellIs" dxfId="306" priority="81" operator="between">
      <formula>$BR$21</formula>
      <formula>1000</formula>
    </cfRule>
    <cfRule type="cellIs" dxfId="305" priority="82" operator="between">
      <formula>$BR$20</formula>
      <formula>$BR$21</formula>
    </cfRule>
    <cfRule type="cellIs" dxfId="304" priority="83" operator="between">
      <formula>$BR$19</formula>
      <formula>$BR$20</formula>
    </cfRule>
    <cfRule type="cellIs" dxfId="303" priority="84" operator="between">
      <formula>$BR$18</formula>
      <formula>$BR$19</formula>
    </cfRule>
  </conditionalFormatting>
  <conditionalFormatting sqref="CP26:CP1048576 CI1:CI1048576 CL1:CL1048576 CP1:CP24">
    <cfRule type="cellIs" dxfId="302" priority="77" operator="between">
      <formula>$CS$21</formula>
      <formula>1000</formula>
    </cfRule>
    <cfRule type="cellIs" dxfId="301" priority="78" operator="between">
      <formula>$CS$20</formula>
      <formula>$CS$21</formula>
    </cfRule>
    <cfRule type="cellIs" dxfId="300" priority="79" operator="between">
      <formula>$CS$19</formula>
      <formula>$CS$20</formula>
    </cfRule>
    <cfRule type="cellIs" dxfId="299" priority="80" operator="between">
      <formula>$CS$18</formula>
      <formula>$CS$19</formula>
    </cfRule>
  </conditionalFormatting>
  <conditionalFormatting sqref="DZ26:DZ1048576 DP1:DP1048576 DS1:DS1048576 DW1:DW1048576 DZ1:DZ24">
    <cfRule type="cellIs" dxfId="298" priority="88" operator="between">
      <formula>$EC$21</formula>
      <formula>1000</formula>
    </cfRule>
    <cfRule type="cellIs" dxfId="297" priority="89" operator="between">
      <formula>$EC$20</formula>
      <formula>$EC$21</formula>
    </cfRule>
    <cfRule type="cellIs" dxfId="296" priority="90" operator="between">
      <formula>$EC$19</formula>
      <formula>$EC$20</formula>
    </cfRule>
    <cfRule type="cellIs" dxfId="295" priority="91" operator="between">
      <formula>$EC$18</formula>
      <formula>$EC$19</formula>
    </cfRule>
  </conditionalFormatting>
  <conditionalFormatting sqref="FH26:FH1048576 EX1:EX1048576 FA1:FA1048576 FE1:FE1048576 FH1:FH24">
    <cfRule type="cellIs" dxfId="294" priority="64" operator="between">
      <formula>$FK$21</formula>
      <formula>1000</formula>
    </cfRule>
    <cfRule type="cellIs" dxfId="293" priority="65" operator="between">
      <formula>$FK$20</formula>
      <formula>$FK$21</formula>
    </cfRule>
    <cfRule type="cellIs" dxfId="292" priority="66" operator="between">
      <formula>$FK$19</formula>
      <formula>$FK$20</formula>
    </cfRule>
    <cfRule type="cellIs" dxfId="291" priority="67" operator="between">
      <formula>$FK$18</formula>
      <formula>$FK$19</formula>
    </cfRule>
  </conditionalFormatting>
  <conditionalFormatting sqref="HX26:HX1048576 HN1:HN1048576 HQ1:HQ1048576 HU1:HU1048576 HX1:HX24">
    <cfRule type="cellIs" dxfId="290" priority="60" operator="between">
      <formula>$IA$21</formula>
      <formula>1000</formula>
    </cfRule>
    <cfRule type="cellIs" dxfId="289" priority="61" operator="between">
      <formula>$IA$20</formula>
      <formula>$IA$21</formula>
    </cfRule>
    <cfRule type="cellIs" dxfId="288" priority="62" operator="between">
      <formula>$IA$19</formula>
      <formula>$IA$20</formula>
    </cfRule>
    <cfRule type="cellIs" dxfId="287" priority="63" operator="between">
      <formula>$IA$18</formula>
      <formula>$IA$19</formula>
    </cfRule>
  </conditionalFormatting>
  <conditionalFormatting sqref="AO25 AG1:AG1048576 AJ1:AJ1048576 AN1:AN1048576">
    <cfRule type="cellIs" dxfId="286" priority="56" operator="between">
      <formula>$AQ$21</formula>
      <formula>1000</formula>
    </cfRule>
    <cfRule type="cellIs" dxfId="285" priority="57" operator="between">
      <formula>$AQ$20</formula>
      <formula>$AQ$21</formula>
    </cfRule>
    <cfRule type="cellIs" dxfId="284" priority="58" operator="between">
      <formula>$AQ$19</formula>
      <formula>$AQ$20</formula>
    </cfRule>
    <cfRule type="cellIs" dxfId="283" priority="59" operator="between">
      <formula>$AQ$18</formula>
      <formula>$AQ$19</formula>
    </cfRule>
  </conditionalFormatting>
  <conditionalFormatting sqref="BO25">
    <cfRule type="cellIs" dxfId="282" priority="52" operator="between">
      <formula>$AQ$21</formula>
      <formula>1000</formula>
    </cfRule>
    <cfRule type="cellIs" dxfId="281" priority="53" operator="between">
      <formula>$AQ$20</formula>
      <formula>$AQ$21</formula>
    </cfRule>
    <cfRule type="cellIs" dxfId="280" priority="54" operator="between">
      <formula>$AQ$19</formula>
      <formula>$AQ$20</formula>
    </cfRule>
    <cfRule type="cellIs" dxfId="279" priority="55" operator="between">
      <formula>$AQ$18</formula>
      <formula>$AQ$19</formula>
    </cfRule>
  </conditionalFormatting>
  <conditionalFormatting sqref="CP25">
    <cfRule type="cellIs" dxfId="278" priority="48" operator="between">
      <formula>$AQ$21</formula>
      <formula>1000</formula>
    </cfRule>
    <cfRule type="cellIs" dxfId="277" priority="49" operator="between">
      <formula>$AQ$20</formula>
      <formula>$AQ$21</formula>
    </cfRule>
    <cfRule type="cellIs" dxfId="276" priority="50" operator="between">
      <formula>$AQ$19</formula>
      <formula>$AQ$20</formula>
    </cfRule>
    <cfRule type="cellIs" dxfId="275" priority="51" operator="between">
      <formula>$AQ$18</formula>
      <formula>$AQ$19</formula>
    </cfRule>
  </conditionalFormatting>
  <conditionalFormatting sqref="DZ25">
    <cfRule type="cellIs" dxfId="274" priority="44" operator="between">
      <formula>$AQ$21</formula>
      <formula>1000</formula>
    </cfRule>
    <cfRule type="cellIs" dxfId="273" priority="45" operator="between">
      <formula>$AQ$20</formula>
      <formula>$AQ$21</formula>
    </cfRule>
    <cfRule type="cellIs" dxfId="272" priority="46" operator="between">
      <formula>$AQ$19</formula>
      <formula>$AQ$20</formula>
    </cfRule>
    <cfRule type="cellIs" dxfId="271" priority="47" operator="between">
      <formula>$AQ$18</formula>
      <formula>$AQ$19</formula>
    </cfRule>
  </conditionalFormatting>
  <conditionalFormatting sqref="FH25">
    <cfRule type="cellIs" dxfId="270" priority="40" operator="between">
      <formula>$AQ$21</formula>
      <formula>1000</formula>
    </cfRule>
    <cfRule type="cellIs" dxfId="269" priority="41" operator="between">
      <formula>$AQ$20</formula>
      <formula>$AQ$21</formula>
    </cfRule>
    <cfRule type="cellIs" dxfId="268" priority="42" operator="between">
      <formula>$AQ$19</formula>
      <formula>$AQ$20</formula>
    </cfRule>
    <cfRule type="cellIs" dxfId="267" priority="43" operator="between">
      <formula>$AQ$18</formula>
      <formula>$AQ$19</formula>
    </cfRule>
  </conditionalFormatting>
  <conditionalFormatting sqref="HX25">
    <cfRule type="cellIs" dxfId="266" priority="36" operator="between">
      <formula>$AQ$21</formula>
      <formula>1000</formula>
    </cfRule>
    <cfRule type="cellIs" dxfId="265" priority="37" operator="between">
      <formula>$AQ$20</formula>
      <formula>$AQ$21</formula>
    </cfRule>
    <cfRule type="cellIs" dxfId="264" priority="38" operator="between">
      <formula>$AQ$19</formula>
      <formula>$AQ$20</formula>
    </cfRule>
    <cfRule type="cellIs" dxfId="263" priority="39" operator="between">
      <formula>$AQ$18</formula>
      <formula>$AQ$19</formula>
    </cfRule>
  </conditionalFormatting>
  <conditionalFormatting sqref="GP26:GP1048576 GF1:GF1048576 GI1:GI1048576 GM1:GM1048576 GP1:GP24">
    <cfRule type="cellIs" dxfId="262" priority="119" operator="between">
      <formula>$GS$21</formula>
      <formula>1000</formula>
    </cfRule>
    <cfRule type="cellIs" dxfId="261" priority="120" operator="between">
      <formula>$GS$20</formula>
      <formula>$GS$21</formula>
    </cfRule>
    <cfRule type="cellIs" dxfId="260" priority="121" operator="between">
      <formula>$GS$19</formula>
      <formula>$GS$20</formula>
    </cfRule>
    <cfRule type="cellIs" dxfId="259" priority="122" operator="between">
      <formula>$GS$18</formula>
      <formula>$GS$19</formula>
    </cfRule>
  </conditionalFormatting>
  <conditionalFormatting sqref="GP25">
    <cfRule type="cellIs" dxfId="258" priority="32" operator="between">
      <formula>$AQ$21</formula>
      <formula>1000</formula>
    </cfRule>
    <cfRule type="cellIs" dxfId="257" priority="33" operator="between">
      <formula>$AQ$20</formula>
      <formula>$AQ$21</formula>
    </cfRule>
    <cfRule type="cellIs" dxfId="256" priority="34" operator="between">
      <formula>$AQ$19</formula>
      <formula>$AQ$20</formula>
    </cfRule>
    <cfRule type="cellIs" dxfId="255" priority="35" operator="between">
      <formula>$AQ$18</formula>
      <formula>$AQ$19</formula>
    </cfRule>
  </conditionalFormatting>
  <conditionalFormatting sqref="K1:K1048576 M1:M1048576">
    <cfRule type="expression" dxfId="254" priority="85" stopIfTrue="1">
      <formula>IF(K1=$BS$1,1,0)</formula>
    </cfRule>
    <cfRule type="expression" dxfId="253" priority="86">
      <formula>IF(K1=$AR$1,1,0)</formula>
    </cfRule>
    <cfRule type="expression" dxfId="252" priority="87">
      <formula>IF(K1=$Q$1,1,0)</formula>
    </cfRule>
  </conditionalFormatting>
  <conditionalFormatting sqref="CN1:CN1048576 AL1:AL1048576">
    <cfRule type="cellIs" dxfId="251" priority="123204" operator="between">
      <formula>AQ$25</formula>
      <formula>1000</formula>
    </cfRule>
    <cfRule type="cellIs" dxfId="250" priority="123205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 TM1:TM25 UU1:UU25 WC1:WC25">
    <cfRule type="cellIs" dxfId="249" priority="123216" operator="between">
      <formula>EC$25</formula>
      <formula>1000</formula>
    </cfRule>
    <cfRule type="cellIs" dxfId="248" priority="123217" operator="between">
      <formula>EC$24</formula>
      <formula>EC$25</formula>
    </cfRule>
  </conditionalFormatting>
  <conditionalFormatting sqref="AI1:AI1048576 AL1:AL1048576 AP1:AP1048576">
    <cfRule type="cellIs" dxfId="247" priority="123300" operator="between">
      <formula>$AQ$25</formula>
      <formula>1000</formula>
    </cfRule>
    <cfRule type="cellIs" dxfId="246" priority="123301" operator="between">
      <formula>$AQ$24</formula>
      <formula>$AQ$25</formula>
    </cfRule>
    <cfRule type="cellIs" dxfId="245" priority="123302" operator="between">
      <formula>$AQ$23</formula>
      <formula>$AQ$24</formula>
    </cfRule>
    <cfRule type="cellIs" dxfId="244" priority="123303" operator="between">
      <formula>$AQ$22</formula>
      <formula>$AQ$23</formula>
    </cfRule>
  </conditionalFormatting>
  <conditionalFormatting sqref="BJ1:BJ1048576 BM1:BM1048576 BQ1:BQ1048576">
    <cfRule type="cellIs" dxfId="243" priority="123336" operator="between">
      <formula>$BR$25</formula>
      <formula>1000</formula>
    </cfRule>
    <cfRule type="cellIs" dxfId="242" priority="123337" operator="between">
      <formula>$BR$24</formula>
      <formula>$BR$25</formula>
    </cfRule>
    <cfRule type="cellIs" dxfId="241" priority="123338" operator="between">
      <formula>$BR$23</formula>
      <formula>$BR$24</formula>
    </cfRule>
    <cfRule type="cellIs" dxfId="240" priority="123339" operator="between">
      <formula>$BR$22</formula>
      <formula>$BR$23</formula>
    </cfRule>
  </conditionalFormatting>
  <conditionalFormatting sqref="CK1:CK1048576 CN1:CN1048576 CR1:CR1048576">
    <cfRule type="cellIs" dxfId="239" priority="123372" operator="between">
      <formula>$CS$25</formula>
      <formula>1000</formula>
    </cfRule>
    <cfRule type="cellIs" dxfId="238" priority="123373" operator="between">
      <formula>$CS$24</formula>
      <formula>$CS$25</formula>
    </cfRule>
    <cfRule type="cellIs" dxfId="237" priority="123374" operator="between">
      <formula>$CS$23</formula>
      <formula>$CS$24</formula>
    </cfRule>
    <cfRule type="cellIs" dxfId="236" priority="123375" operator="between">
      <formula>$CS$22</formula>
      <formula>$CS$23</formula>
    </cfRule>
  </conditionalFormatting>
  <conditionalFormatting sqref="MT1:MT1048576 MW1:MW1048576 NA1:NA1048576 ND1:ND1048576">
    <cfRule type="cellIs" dxfId="235" priority="123408" operator="between">
      <formula>$NG$18</formula>
      <formula>$NG$19</formula>
    </cfRule>
    <cfRule type="cellIs" dxfId="234" priority="123409" operator="between">
      <formula>$NG$19</formula>
      <formula>$NG$20</formula>
    </cfRule>
    <cfRule type="cellIs" dxfId="233" priority="123410" stopIfTrue="1" operator="between">
      <formula>$NG$20</formula>
      <formula>$NG$21</formula>
    </cfRule>
    <cfRule type="cellIs" dxfId="232" priority="123411" stopIfTrue="1" operator="between">
      <formula>$NG$21</formula>
      <formula>1000</formula>
    </cfRule>
  </conditionalFormatting>
  <conditionalFormatting sqref="DR1:DR1048576 DU1:DU1048576 DY1:DY1048576 EB1:EB1048576">
    <cfRule type="cellIs" dxfId="231" priority="123456" operator="between">
      <formula>$EC$25</formula>
      <formula>1000</formula>
    </cfRule>
    <cfRule type="cellIs" dxfId="230" priority="123457" operator="between">
      <formula>$EC$24</formula>
      <formula>$EC$25</formula>
    </cfRule>
    <cfRule type="cellIs" dxfId="229" priority="123458" operator="between">
      <formula>$EC$23</formula>
      <formula>$EC$24</formula>
    </cfRule>
    <cfRule type="cellIs" dxfId="228" priority="123459" operator="between">
      <formula>$EC$22</formula>
      <formula>$EC$23</formula>
    </cfRule>
  </conditionalFormatting>
  <conditionalFormatting sqref="EZ1:EZ1048576 FC1:FC1048576 FG1:FG1048576 FJ1:FJ1048576">
    <cfRule type="cellIs" dxfId="227" priority="123504" operator="between">
      <formula>$FK$25</formula>
      <formula>1000</formula>
    </cfRule>
    <cfRule type="cellIs" dxfId="226" priority="123505" operator="between">
      <formula>$FK$24</formula>
      <formula>$FK$25</formula>
    </cfRule>
    <cfRule type="cellIs" dxfId="225" priority="123506" operator="between">
      <formula>$FK$23</formula>
      <formula>$FK$24</formula>
    </cfRule>
    <cfRule type="cellIs" dxfId="224" priority="123507" operator="between">
      <formula>$FK$22</formula>
      <formula>$FK$23</formula>
    </cfRule>
  </conditionalFormatting>
  <conditionalFormatting sqref="GH1:GH1048576 GK1:GK1048576 GO1:GO1048576 GR1:GR1048576">
    <cfRule type="cellIs" dxfId="223" priority="123552" operator="between">
      <formula>$GS$25</formula>
      <formula>1000</formula>
    </cfRule>
    <cfRule type="cellIs" dxfId="222" priority="123553" operator="between">
      <formula>$GS$24</formula>
      <formula>$GS$25</formula>
    </cfRule>
    <cfRule type="cellIs" dxfId="221" priority="123554" operator="between">
      <formula>$GS$23</formula>
      <formula>$GS$24</formula>
    </cfRule>
    <cfRule type="cellIs" dxfId="220" priority="123555" operator="between">
      <formula>$GS$22</formula>
      <formula>$GS$23</formula>
    </cfRule>
  </conditionalFormatting>
  <conditionalFormatting sqref="HP1:HP1048576 HS1:HS1048576 HW1:HW1048576 HZ1:HZ1048576">
    <cfRule type="cellIs" dxfId="219" priority="123600" operator="between">
      <formula>$IA$25</formula>
      <formula>1000</formula>
    </cfRule>
    <cfRule type="cellIs" dxfId="218" priority="123601" operator="between">
      <formula>$IA$24</formula>
      <formula>$IA$25</formula>
    </cfRule>
    <cfRule type="cellIs" dxfId="217" priority="123602" operator="between">
      <formula>$IA$23</formula>
      <formula>$IA$24</formula>
    </cfRule>
    <cfRule type="cellIs" dxfId="216" priority="123603" operator="between">
      <formula>$IA$22</formula>
      <formula>$IA$23</formula>
    </cfRule>
  </conditionalFormatting>
  <conditionalFormatting sqref="IV1:IV1048576 IY1:IY1048576 JC1:JC1048576 JF1:JF1048576">
    <cfRule type="cellIs" dxfId="215" priority="123648" operator="between">
      <formula>$JI$21</formula>
      <formula>1000</formula>
    </cfRule>
    <cfRule type="cellIs" dxfId="214" priority="123649" operator="between">
      <formula>$JI$20</formula>
      <formula>$JI$21</formula>
    </cfRule>
    <cfRule type="cellIs" dxfId="213" priority="123650" operator="between">
      <formula>$JI$19</formula>
      <formula>$JI$20</formula>
    </cfRule>
    <cfRule type="cellIs" dxfId="212" priority="123651" operator="between">
      <formula>$JI$18</formula>
      <formula>$JI$19</formula>
    </cfRule>
  </conditionalFormatting>
  <conditionalFormatting sqref="IX1:IX1048576 JA1:JA1048576 JE1:JE1048576 JH1:JH1048576">
    <cfRule type="cellIs" dxfId="211" priority="123696" operator="between">
      <formula>$JI$25</formula>
      <formula>1000</formula>
    </cfRule>
    <cfRule type="cellIs" dxfId="210" priority="123697" operator="between">
      <formula>$JI$24</formula>
      <formula>$JI$25</formula>
    </cfRule>
    <cfRule type="cellIs" dxfId="209" priority="123698" operator="between">
      <formula>$JI$23</formula>
      <formula>$JI$24</formula>
    </cfRule>
    <cfRule type="cellIs" dxfId="208" priority="123699" operator="between">
      <formula>$JI$22</formula>
      <formula>$JI$23</formula>
    </cfRule>
  </conditionalFormatting>
  <conditionalFormatting sqref="KD1:KD1048576 KG1:KG1048576 KK1:KK1048576 KN1:KN1048576">
    <cfRule type="cellIs" dxfId="207" priority="123744" operator="between">
      <formula>$KQ$21</formula>
      <formula>1000</formula>
    </cfRule>
    <cfRule type="cellIs" dxfId="206" priority="123745" operator="between">
      <formula>$KQ$20</formula>
      <formula>$KQ$21</formula>
    </cfRule>
    <cfRule type="cellIs" dxfId="205" priority="123746" operator="between">
      <formula>$KQ$19</formula>
      <formula>$KQ$20</formula>
    </cfRule>
    <cfRule type="cellIs" dxfId="204" priority="123747" operator="between">
      <formula>$KQ$18</formula>
      <formula>$KQ$19</formula>
    </cfRule>
  </conditionalFormatting>
  <conditionalFormatting sqref="KF1:KF1048576 KI1:KI1048576 KM1:KM1048576 KP1:KP1048576">
    <cfRule type="cellIs" dxfId="203" priority="123792" operator="between">
      <formula>$KQ$25</formula>
      <formula>1000</formula>
    </cfRule>
    <cfRule type="cellIs" dxfId="202" priority="123793" operator="between">
      <formula>$KQ$24</formula>
      <formula>$KQ$25</formula>
    </cfRule>
    <cfRule type="cellIs" dxfId="201" priority="123794" operator="between">
      <formula>$KQ$23</formula>
      <formula>$KQ$24</formula>
    </cfRule>
    <cfRule type="cellIs" dxfId="200" priority="123795" operator="between">
      <formula>$KQ$22</formula>
      <formula>$KQ$23</formula>
    </cfRule>
  </conditionalFormatting>
  <conditionalFormatting sqref="LL1:LL1048576 LO1:LO1048576 LS1:LS1048576 LV1:LV1048576">
    <cfRule type="cellIs" dxfId="199" priority="123840" operator="between">
      <formula>$LY$21</formula>
      <formula>1000</formula>
    </cfRule>
    <cfRule type="cellIs" dxfId="198" priority="123841" operator="between">
      <formula>$LY$20</formula>
      <formula>$LY$21</formula>
    </cfRule>
    <cfRule type="cellIs" dxfId="197" priority="123842" operator="between">
      <formula>$LY$19</formula>
      <formula>$LY$20</formula>
    </cfRule>
    <cfRule type="cellIs" dxfId="196" priority="123843" operator="between">
      <formula>$LY$18</formula>
      <formula>$LY$19</formula>
    </cfRule>
  </conditionalFormatting>
  <conditionalFormatting sqref="LN1:LN1048576 LQ1:LQ1048576 LU1:LU1048576 LX1:LX1048576">
    <cfRule type="cellIs" dxfId="195" priority="123888" operator="between">
      <formula>$LY$25</formula>
      <formula>1000</formula>
    </cfRule>
    <cfRule type="cellIs" dxfId="194" priority="123889" operator="between">
      <formula>$LY$24</formula>
      <formula>$LY$25</formula>
    </cfRule>
    <cfRule type="cellIs" dxfId="193" priority="123890" operator="between">
      <formula>$LY$23</formula>
      <formula>$LY$24</formula>
    </cfRule>
    <cfRule type="cellIs" dxfId="192" priority="123891" operator="between">
      <formula>$LY$22</formula>
      <formula>$LY$23</formula>
    </cfRule>
  </conditionalFormatting>
  <conditionalFormatting sqref="MV1:MV1048576 MY1:MY1048576 NC1:NC1048576 NF1:NF1048576">
    <cfRule type="cellIs" dxfId="191" priority="123936" operator="between">
      <formula>$NG$25</formula>
      <formula>1000</formula>
    </cfRule>
    <cfRule type="cellIs" dxfId="190" priority="123937" operator="between">
      <formula>$NG$24</formula>
      <formula>$NG$25</formula>
    </cfRule>
    <cfRule type="cellIs" dxfId="189" priority="123938" operator="between">
      <formula>$NG$23</formula>
      <formula>$NG$24</formula>
    </cfRule>
    <cfRule type="cellIs" dxfId="188" priority="123939" operator="between">
      <formula>$NG$22</formula>
      <formula>$NG$23</formula>
    </cfRule>
  </conditionalFormatting>
  <conditionalFormatting sqref="OB1:OB1048576 OE1:OE1048576 OI1:OI1048576 OL1:OL1048576">
    <cfRule type="cellIs" dxfId="187" priority="123984" operator="between">
      <formula>$OO$21</formula>
      <formula>1000</formula>
    </cfRule>
    <cfRule type="cellIs" dxfId="186" priority="123985" operator="between">
      <formula>$OO$20</formula>
      <formula>$OO$21</formula>
    </cfRule>
    <cfRule type="cellIs" dxfId="185" priority="123986" operator="between">
      <formula>$OO$19</formula>
      <formula>$OO$20</formula>
    </cfRule>
    <cfRule type="cellIs" dxfId="184" priority="123987" operator="between">
      <formula>$OO$18</formula>
      <formula>$OO$19</formula>
    </cfRule>
  </conditionalFormatting>
  <conditionalFormatting sqref="OD1:OD1048576 OG1:OG1048576 OK1:OK1048576 ON1:ON1048576">
    <cfRule type="cellIs" dxfId="183" priority="124032" operator="between">
      <formula>$OO$25</formula>
      <formula>1000</formula>
    </cfRule>
    <cfRule type="cellIs" dxfId="182" priority="124033" operator="between">
      <formula>$OO$24</formula>
      <formula>$OO$25</formula>
    </cfRule>
    <cfRule type="cellIs" dxfId="181" priority="124034" operator="between">
      <formula>$OO$23</formula>
      <formula>$OO$24</formula>
    </cfRule>
    <cfRule type="cellIs" dxfId="180" priority="124035" operator="between">
      <formula>$OO$22</formula>
      <formula>$OO$23</formula>
    </cfRule>
  </conditionalFormatting>
  <conditionalFormatting sqref="PJ1:PJ1048576 PM1:PM1048576 PQ1:PQ1048576 PT1:PT1048576">
    <cfRule type="cellIs" dxfId="179" priority="124080" operator="between">
      <formula>$PW$21</formula>
      <formula>1000</formula>
    </cfRule>
    <cfRule type="cellIs" dxfId="178" priority="124081" operator="between">
      <formula>$PW$20</formula>
      <formula>$PW$21</formula>
    </cfRule>
    <cfRule type="cellIs" dxfId="177" priority="124082" operator="between">
      <formula>$PW$19</formula>
      <formula>$PW$20</formula>
    </cfRule>
    <cfRule type="cellIs" dxfId="176" priority="124083" operator="between">
      <formula>$PW$18</formula>
      <formula>$PW$19</formula>
    </cfRule>
  </conditionalFormatting>
  <conditionalFormatting sqref="PL1:PL1048576 PO1:PO1048576 PS1:PS1048576 PV1:PV1048576">
    <cfRule type="cellIs" dxfId="175" priority="124128" operator="between">
      <formula>$PW$25</formula>
      <formula>1000</formula>
    </cfRule>
    <cfRule type="cellIs" dxfId="174" priority="124129" operator="between">
      <formula>$PW$24</formula>
      <formula>$PW$25</formula>
    </cfRule>
    <cfRule type="cellIs" dxfId="173" priority="124130" operator="between">
      <formula>$PW$23</formula>
      <formula>$PW$24</formula>
    </cfRule>
    <cfRule type="cellIs" dxfId="172" priority="124131" operator="between">
      <formula>$PW$22</formula>
      <formula>$PW$23</formula>
    </cfRule>
  </conditionalFormatting>
  <conditionalFormatting sqref="QR1:QR1048576 QU1:QU1048576 QY1:QY1048576 RB1:RB1048576">
    <cfRule type="cellIs" dxfId="171" priority="124176" operator="between">
      <formula>$RE$21</formula>
      <formula>1000</formula>
    </cfRule>
    <cfRule type="cellIs" dxfId="170" priority="124177" operator="between">
      <formula>$RE$20</formula>
      <formula>$RE$21</formula>
    </cfRule>
    <cfRule type="cellIs" dxfId="169" priority="124178" operator="between">
      <formula>$RE$19</formula>
      <formula>$RE$20</formula>
    </cfRule>
    <cfRule type="cellIs" dxfId="168" priority="124179" operator="between">
      <formula>$RE$18</formula>
      <formula>$RE$19</formula>
    </cfRule>
  </conditionalFormatting>
  <conditionalFormatting sqref="QT1:QT1048576 QW1:QW1048576 RA1:RA1048576 RD1:RD1048576">
    <cfRule type="cellIs" dxfId="167" priority="124224" operator="between">
      <formula>$RE$25</formula>
      <formula>1000</formula>
    </cfRule>
    <cfRule type="cellIs" dxfId="166" priority="124225" operator="between">
      <formula>$RE$24</formula>
      <formula>$RE$25</formula>
    </cfRule>
    <cfRule type="cellIs" dxfId="165" priority="124226" operator="between">
      <formula>$RE$23</formula>
      <formula>$RE$24</formula>
    </cfRule>
    <cfRule type="cellIs" dxfId="164" priority="124227" operator="between">
      <formula>$RE$22</formula>
      <formula>$RE$23</formula>
    </cfRule>
  </conditionalFormatting>
  <conditionalFormatting sqref="RZ1:RZ1048576 SC1:SC1048576 SG1:SG1048576 SJ1:SJ1048576 TK1:TK25 TO1:TO25 TR1:TR25 US1:US25 UW1:UW25 UZ1:UZ25 WA1:WA25 WE1:WE25 WH1:WH25 TH1:TH25 UP1:UP25 VX1:VX25">
    <cfRule type="cellIs" dxfId="163" priority="124272" operator="between">
      <formula>$SM$21</formula>
      <formula>1000</formula>
    </cfRule>
    <cfRule type="cellIs" dxfId="162" priority="124273" operator="between">
      <formula>$SM$20</formula>
      <formula>$SM$21</formula>
    </cfRule>
    <cfRule type="cellIs" dxfId="161" priority="124274" operator="between">
      <formula>$SM$19</formula>
      <formula>$SM$20</formula>
    </cfRule>
    <cfRule type="cellIs" dxfId="160" priority="124275" operator="between">
      <formula>$SM$18</formula>
      <formula>$SM$19</formula>
    </cfRule>
  </conditionalFormatting>
  <conditionalFormatting sqref="SB1:SB1048576 SE1:SE1048576 SI1:SI1048576 SL1:SL1048576 TM1:TM25 TQ1:TQ25 TT1:TT25 UU1:UU25 UY1:UY25 VB1:VB25 WC1:WC25 WG1:WG25 WJ1:WJ25 TJ1:TJ25 UR1:UR25 VZ1:VZ25">
    <cfRule type="cellIs" dxfId="159" priority="124416" operator="between">
      <formula>$SM$25</formula>
      <formula>1000</formula>
    </cfRule>
    <cfRule type="cellIs" dxfId="158" priority="124417" operator="between">
      <formula>$SM$24</formula>
      <formula>$SM$25</formula>
    </cfRule>
    <cfRule type="cellIs" dxfId="157" priority="124418" operator="between">
      <formula>$SM$23</formula>
      <formula>$SM$24</formula>
    </cfRule>
    <cfRule type="cellIs" dxfId="156" priority="124419" operator="between">
      <formula>$SM$22</formula>
      <formula>$SM$23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UM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hidden="1" customWidth="1"/>
    <col min="195" max="214" width="10.83203125" hidden="1" customWidth="1"/>
    <col min="215" max="222" width="10.83203125" style="36" hidden="1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5" t="s">
        <v>10</v>
      </c>
      <c r="H1" s="64" t="s">
        <v>11</v>
      </c>
      <c r="I1" s="65" t="s">
        <v>83</v>
      </c>
      <c r="J1" s="70" t="s">
        <v>114</v>
      </c>
      <c r="K1" s="66" t="s">
        <v>30</v>
      </c>
      <c r="L1" s="70" t="s">
        <v>115</v>
      </c>
      <c r="M1" s="66" t="s">
        <v>30</v>
      </c>
      <c r="N1" s="70" t="s">
        <v>116</v>
      </c>
      <c r="O1" s="66" t="s">
        <v>30</v>
      </c>
      <c r="P1" s="66" t="s">
        <v>12</v>
      </c>
      <c r="Q1" s="66" t="s">
        <v>30</v>
      </c>
      <c r="R1" s="69" t="s">
        <v>13</v>
      </c>
      <c r="S1" s="66" t="s">
        <v>31</v>
      </c>
      <c r="T1" s="66" t="s">
        <v>30</v>
      </c>
      <c r="U1" s="67" t="s">
        <v>193</v>
      </c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72" t="s">
        <v>232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67" t="s">
        <v>253</v>
      </c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73" t="s">
        <v>60</v>
      </c>
      <c r="DE1" s="73"/>
      <c r="DF1" s="73"/>
      <c r="DG1" s="67" t="s">
        <v>245</v>
      </c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67"/>
      <c r="EE1" s="67"/>
      <c r="EF1" s="67"/>
      <c r="EG1" s="67"/>
      <c r="EH1" s="67"/>
      <c r="EI1" s="72" t="s">
        <v>244</v>
      </c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67"/>
      <c r="FL1" s="67"/>
      <c r="FM1" s="67"/>
      <c r="FN1" s="67"/>
      <c r="FO1" s="67"/>
      <c r="FP1" s="67"/>
      <c r="FQ1" s="67"/>
      <c r="FR1" s="67"/>
      <c r="FS1" s="67"/>
      <c r="FT1" s="67"/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7"/>
      <c r="II1" s="67"/>
      <c r="IJ1" s="67"/>
      <c r="IK1" s="67"/>
      <c r="IL1" s="67"/>
      <c r="IM1" s="67"/>
      <c r="IN1" s="67"/>
      <c r="IO1" s="67"/>
      <c r="IP1" s="67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67"/>
      <c r="LX1" s="67"/>
      <c r="LY1" s="67"/>
      <c r="LZ1" s="67"/>
      <c r="MA1" s="67"/>
      <c r="MB1" s="67"/>
      <c r="MC1" s="67"/>
      <c r="MD1" s="67"/>
      <c r="ME1" s="67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67"/>
      <c r="OQ1" s="67"/>
      <c r="OR1" s="67"/>
      <c r="OS1" s="67"/>
      <c r="OT1" s="67"/>
      <c r="OU1" s="67"/>
      <c r="OV1" s="67"/>
      <c r="OW1" s="67"/>
      <c r="OX1" s="67"/>
      <c r="OY1" s="67"/>
      <c r="OZ1" s="67"/>
      <c r="PA1" s="67"/>
      <c r="PB1" s="67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67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67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7"/>
      <c r="SU1" s="67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72" t="s">
        <v>64</v>
      </c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</row>
    <row r="2" spans="1:559" x14ac:dyDescent="0.2">
      <c r="A2" s="64"/>
      <c r="B2" s="64"/>
      <c r="C2" s="64"/>
      <c r="D2" s="64"/>
      <c r="E2" s="64"/>
      <c r="F2" s="65"/>
      <c r="G2" s="65"/>
      <c r="H2" s="64"/>
      <c r="I2" s="65"/>
      <c r="J2" s="70"/>
      <c r="K2" s="66"/>
      <c r="L2" s="70"/>
      <c r="M2" s="66"/>
      <c r="N2" s="70"/>
      <c r="O2" s="66"/>
      <c r="P2" s="66"/>
      <c r="Q2" s="66"/>
      <c r="R2" s="69"/>
      <c r="S2" s="66"/>
      <c r="T2" s="66"/>
      <c r="U2" s="68" t="s">
        <v>106</v>
      </c>
      <c r="V2" s="68"/>
      <c r="W2" s="68"/>
      <c r="X2" s="68"/>
      <c r="Y2" s="68" t="s">
        <v>107</v>
      </c>
      <c r="Z2" s="68"/>
      <c r="AA2" s="68"/>
      <c r="AB2" s="68"/>
      <c r="AC2" s="68" t="s">
        <v>108</v>
      </c>
      <c r="AD2" s="68"/>
      <c r="AE2" s="68"/>
      <c r="AF2" s="68"/>
      <c r="AG2" s="68" t="s">
        <v>109</v>
      </c>
      <c r="AH2" s="68"/>
      <c r="AI2" s="68"/>
      <c r="AJ2" s="68"/>
      <c r="AK2" s="75" t="s">
        <v>110</v>
      </c>
      <c r="AL2" s="75"/>
      <c r="AM2" s="75"/>
      <c r="AN2" s="75"/>
      <c r="AO2" s="14"/>
      <c r="AP2" s="14" t="s">
        <v>111</v>
      </c>
      <c r="AQ2" s="14" t="s">
        <v>112</v>
      </c>
      <c r="AR2" s="14" t="s">
        <v>108</v>
      </c>
      <c r="AS2" s="14" t="s">
        <v>117</v>
      </c>
      <c r="AT2" s="14" t="s">
        <v>23</v>
      </c>
      <c r="AU2" s="14" t="s">
        <v>66</v>
      </c>
      <c r="AV2" s="14" t="s">
        <v>113</v>
      </c>
      <c r="AW2" s="14" t="s">
        <v>17</v>
      </c>
      <c r="AX2" s="71" t="s">
        <v>106</v>
      </c>
      <c r="AY2" s="71"/>
      <c r="AZ2" s="71"/>
      <c r="BA2" s="71"/>
      <c r="BB2" s="71" t="s">
        <v>107</v>
      </c>
      <c r="BC2" s="71"/>
      <c r="BD2" s="71"/>
      <c r="BE2" s="71"/>
      <c r="BF2" s="71" t="s">
        <v>108</v>
      </c>
      <c r="BG2" s="71"/>
      <c r="BH2" s="71"/>
      <c r="BI2" s="71"/>
      <c r="BJ2" s="71" t="s">
        <v>109</v>
      </c>
      <c r="BK2" s="71"/>
      <c r="BL2" s="71"/>
      <c r="BM2" s="71"/>
      <c r="BN2" s="74" t="s">
        <v>110</v>
      </c>
      <c r="BO2" s="74"/>
      <c r="BP2" s="74"/>
      <c r="BQ2" s="74"/>
      <c r="BR2" s="13"/>
      <c r="BS2" s="13" t="s">
        <v>111</v>
      </c>
      <c r="BT2" s="13" t="s">
        <v>112</v>
      </c>
      <c r="BU2" s="13" t="s">
        <v>108</v>
      </c>
      <c r="BV2" s="13" t="s">
        <v>117</v>
      </c>
      <c r="BW2" s="13" t="s">
        <v>23</v>
      </c>
      <c r="BX2" s="13" t="s">
        <v>66</v>
      </c>
      <c r="BY2" s="13" t="s">
        <v>113</v>
      </c>
      <c r="BZ2" s="13" t="s">
        <v>17</v>
      </c>
      <c r="CA2" s="68" t="s">
        <v>106</v>
      </c>
      <c r="CB2" s="68"/>
      <c r="CC2" s="68"/>
      <c r="CD2" s="68"/>
      <c r="CE2" s="68" t="s">
        <v>107</v>
      </c>
      <c r="CF2" s="68"/>
      <c r="CG2" s="68"/>
      <c r="CH2" s="68"/>
      <c r="CI2" s="68" t="s">
        <v>108</v>
      </c>
      <c r="CJ2" s="68"/>
      <c r="CK2" s="68"/>
      <c r="CL2" s="68"/>
      <c r="CM2" s="68" t="s">
        <v>109</v>
      </c>
      <c r="CN2" s="68"/>
      <c r="CO2" s="68"/>
      <c r="CP2" s="68"/>
      <c r="CQ2" s="75" t="s">
        <v>110</v>
      </c>
      <c r="CR2" s="75"/>
      <c r="CS2" s="75"/>
      <c r="CT2" s="75"/>
      <c r="CU2" s="14"/>
      <c r="CV2" s="14" t="s">
        <v>111</v>
      </c>
      <c r="CW2" s="14" t="s">
        <v>112</v>
      </c>
      <c r="CX2" s="14" t="s">
        <v>108</v>
      </c>
      <c r="CY2" s="14" t="s">
        <v>117</v>
      </c>
      <c r="CZ2" s="14" t="s">
        <v>23</v>
      </c>
      <c r="DA2" s="14" t="s">
        <v>66</v>
      </c>
      <c r="DB2" s="14" t="s">
        <v>113</v>
      </c>
      <c r="DC2" s="14" t="s">
        <v>17</v>
      </c>
      <c r="DD2" s="50" t="s">
        <v>112</v>
      </c>
      <c r="DE2" s="50" t="s">
        <v>108</v>
      </c>
      <c r="DF2" s="50" t="s">
        <v>22</v>
      </c>
      <c r="DG2" s="68" t="s">
        <v>106</v>
      </c>
      <c r="DH2" s="68"/>
      <c r="DI2" s="68"/>
      <c r="DJ2" s="68"/>
      <c r="DK2" s="68" t="s">
        <v>107</v>
      </c>
      <c r="DL2" s="68"/>
      <c r="DM2" s="68"/>
      <c r="DN2" s="68"/>
      <c r="DO2" s="68" t="s">
        <v>108</v>
      </c>
      <c r="DP2" s="68"/>
      <c r="DQ2" s="68"/>
      <c r="DR2" s="68"/>
      <c r="DS2" s="68" t="s">
        <v>109</v>
      </c>
      <c r="DT2" s="68"/>
      <c r="DU2" s="68"/>
      <c r="DV2" s="68"/>
      <c r="DW2" s="76" t="s">
        <v>110</v>
      </c>
      <c r="DX2" s="76"/>
      <c r="DY2" s="76"/>
      <c r="DZ2" s="76"/>
      <c r="EA2" s="14" t="s">
        <v>111</v>
      </c>
      <c r="EB2" s="14" t="s">
        <v>112</v>
      </c>
      <c r="EC2" s="14" t="s">
        <v>108</v>
      </c>
      <c r="ED2" s="14" t="s">
        <v>117</v>
      </c>
      <c r="EE2" s="14" t="s">
        <v>23</v>
      </c>
      <c r="EF2" s="14" t="s">
        <v>66</v>
      </c>
      <c r="EG2" s="14" t="s">
        <v>113</v>
      </c>
      <c r="EH2" s="14" t="s">
        <v>17</v>
      </c>
      <c r="EI2" s="71" t="s">
        <v>106</v>
      </c>
      <c r="EJ2" s="71"/>
      <c r="EK2" s="71"/>
      <c r="EL2" s="71"/>
      <c r="EM2" s="71" t="s">
        <v>107</v>
      </c>
      <c r="EN2" s="71"/>
      <c r="EO2" s="71"/>
      <c r="EP2" s="71"/>
      <c r="EQ2" s="71" t="s">
        <v>108</v>
      </c>
      <c r="ER2" s="71"/>
      <c r="ES2" s="71"/>
      <c r="ET2" s="71"/>
      <c r="EU2" s="71" t="s">
        <v>109</v>
      </c>
      <c r="EV2" s="71"/>
      <c r="EW2" s="71"/>
      <c r="EX2" s="71"/>
      <c r="EY2" s="74" t="s">
        <v>110</v>
      </c>
      <c r="EZ2" s="74"/>
      <c r="FA2" s="74"/>
      <c r="FB2" s="74"/>
      <c r="FC2" s="13" t="s">
        <v>111</v>
      </c>
      <c r="FD2" s="13" t="s">
        <v>112</v>
      </c>
      <c r="FE2" s="13" t="s">
        <v>108</v>
      </c>
      <c r="FF2" s="13" t="s">
        <v>117</v>
      </c>
      <c r="FG2" s="13" t="s">
        <v>23</v>
      </c>
      <c r="FH2" s="13" t="s">
        <v>66</v>
      </c>
      <c r="FI2" s="13" t="s">
        <v>113</v>
      </c>
      <c r="FJ2" s="13" t="s">
        <v>17</v>
      </c>
      <c r="FK2" s="68" t="s">
        <v>106</v>
      </c>
      <c r="FL2" s="68"/>
      <c r="FM2" s="68"/>
      <c r="FN2" s="68"/>
      <c r="FO2" s="68" t="s">
        <v>107</v>
      </c>
      <c r="FP2" s="68"/>
      <c r="FQ2" s="68"/>
      <c r="FR2" s="68"/>
      <c r="FS2" s="68" t="s">
        <v>108</v>
      </c>
      <c r="FT2" s="68"/>
      <c r="FU2" s="68"/>
      <c r="FV2" s="68"/>
      <c r="FW2" s="68" t="s">
        <v>109</v>
      </c>
      <c r="FX2" s="68"/>
      <c r="FY2" s="68"/>
      <c r="FZ2" s="68"/>
      <c r="GA2" s="76" t="s">
        <v>110</v>
      </c>
      <c r="GB2" s="76"/>
      <c r="GC2" s="76"/>
      <c r="GD2" s="76"/>
      <c r="GE2" s="14" t="s">
        <v>111</v>
      </c>
      <c r="GF2" s="14" t="s">
        <v>112</v>
      </c>
      <c r="GG2" s="14" t="s">
        <v>108</v>
      </c>
      <c r="GH2" s="14" t="s">
        <v>117</v>
      </c>
      <c r="GI2" s="14" t="s">
        <v>23</v>
      </c>
      <c r="GJ2" s="14" t="s">
        <v>66</v>
      </c>
      <c r="GK2" s="14" t="s">
        <v>113</v>
      </c>
      <c r="GL2" s="14" t="s">
        <v>17</v>
      </c>
      <c r="GM2" s="71" t="s">
        <v>106</v>
      </c>
      <c r="GN2" s="71"/>
      <c r="GO2" s="71"/>
      <c r="GP2" s="71"/>
      <c r="GQ2" s="71" t="s">
        <v>107</v>
      </c>
      <c r="GR2" s="71"/>
      <c r="GS2" s="71"/>
      <c r="GT2" s="71"/>
      <c r="GU2" s="71" t="s">
        <v>108</v>
      </c>
      <c r="GV2" s="71"/>
      <c r="GW2" s="71"/>
      <c r="GX2" s="71"/>
      <c r="GY2" s="71" t="s">
        <v>109</v>
      </c>
      <c r="GZ2" s="71"/>
      <c r="HA2" s="71"/>
      <c r="HB2" s="71"/>
      <c r="HC2" s="74" t="s">
        <v>110</v>
      </c>
      <c r="HD2" s="74"/>
      <c r="HE2" s="74"/>
      <c r="HF2" s="74"/>
      <c r="HG2" s="13" t="s">
        <v>111</v>
      </c>
      <c r="HH2" s="13" t="s">
        <v>112</v>
      </c>
      <c r="HI2" s="13" t="s">
        <v>108</v>
      </c>
      <c r="HJ2" s="13" t="s">
        <v>117</v>
      </c>
      <c r="HK2" s="13" t="s">
        <v>23</v>
      </c>
      <c r="HL2" s="13" t="s">
        <v>66</v>
      </c>
      <c r="HM2" s="13" t="s">
        <v>113</v>
      </c>
      <c r="HN2" s="13" t="s">
        <v>17</v>
      </c>
      <c r="HO2" s="68" t="s">
        <v>106</v>
      </c>
      <c r="HP2" s="68"/>
      <c r="HQ2" s="68"/>
      <c r="HR2" s="68"/>
      <c r="HS2" s="68" t="s">
        <v>107</v>
      </c>
      <c r="HT2" s="68"/>
      <c r="HU2" s="68"/>
      <c r="HV2" s="68"/>
      <c r="HW2" s="68" t="s">
        <v>108</v>
      </c>
      <c r="HX2" s="68"/>
      <c r="HY2" s="68"/>
      <c r="HZ2" s="68"/>
      <c r="IA2" s="68" t="s">
        <v>109</v>
      </c>
      <c r="IB2" s="68"/>
      <c r="IC2" s="68"/>
      <c r="ID2" s="68"/>
      <c r="IE2" s="76" t="s">
        <v>110</v>
      </c>
      <c r="IF2" s="76"/>
      <c r="IG2" s="76"/>
      <c r="IH2" s="76"/>
      <c r="II2" s="14" t="s">
        <v>111</v>
      </c>
      <c r="IJ2" s="14" t="s">
        <v>112</v>
      </c>
      <c r="IK2" s="14" t="s">
        <v>108</v>
      </c>
      <c r="IL2" s="14" t="s">
        <v>117</v>
      </c>
      <c r="IM2" s="14" t="s">
        <v>23</v>
      </c>
      <c r="IN2" s="14" t="s">
        <v>66</v>
      </c>
      <c r="IO2" s="14" t="s">
        <v>113</v>
      </c>
      <c r="IP2" s="14" t="s">
        <v>17</v>
      </c>
      <c r="IQ2" s="71" t="s">
        <v>106</v>
      </c>
      <c r="IR2" s="71"/>
      <c r="IS2" s="71"/>
      <c r="IT2" s="71"/>
      <c r="IU2" s="71" t="s">
        <v>107</v>
      </c>
      <c r="IV2" s="71"/>
      <c r="IW2" s="71"/>
      <c r="IX2" s="71"/>
      <c r="IY2" s="71" t="s">
        <v>108</v>
      </c>
      <c r="IZ2" s="71"/>
      <c r="JA2" s="71"/>
      <c r="JB2" s="71"/>
      <c r="JC2" s="71" t="s">
        <v>109</v>
      </c>
      <c r="JD2" s="71"/>
      <c r="JE2" s="71"/>
      <c r="JF2" s="71"/>
      <c r="JG2" s="74" t="s">
        <v>110</v>
      </c>
      <c r="JH2" s="74"/>
      <c r="JI2" s="74"/>
      <c r="JJ2" s="74"/>
      <c r="JK2" s="13" t="s">
        <v>111</v>
      </c>
      <c r="JL2" s="13" t="s">
        <v>112</v>
      </c>
      <c r="JM2" s="13" t="s">
        <v>108</v>
      </c>
      <c r="JN2" s="13" t="s">
        <v>117</v>
      </c>
      <c r="JO2" s="13" t="s">
        <v>23</v>
      </c>
      <c r="JP2" s="13" t="s">
        <v>66</v>
      </c>
      <c r="JQ2" s="13" t="s">
        <v>113</v>
      </c>
      <c r="JR2" s="13" t="s">
        <v>17</v>
      </c>
      <c r="JS2" s="68" t="s">
        <v>106</v>
      </c>
      <c r="JT2" s="68"/>
      <c r="JU2" s="68"/>
      <c r="JV2" s="68"/>
      <c r="JW2" s="68" t="s">
        <v>107</v>
      </c>
      <c r="JX2" s="68"/>
      <c r="JY2" s="68"/>
      <c r="JZ2" s="68"/>
      <c r="KA2" s="68" t="s">
        <v>108</v>
      </c>
      <c r="KB2" s="68"/>
      <c r="KC2" s="68"/>
      <c r="KD2" s="68"/>
      <c r="KE2" s="68" t="s">
        <v>109</v>
      </c>
      <c r="KF2" s="68"/>
      <c r="KG2" s="68"/>
      <c r="KH2" s="68"/>
      <c r="KI2" s="76" t="s">
        <v>110</v>
      </c>
      <c r="KJ2" s="76"/>
      <c r="KK2" s="76"/>
      <c r="KL2" s="76"/>
      <c r="KM2" s="14" t="s">
        <v>111</v>
      </c>
      <c r="KN2" s="14" t="s">
        <v>112</v>
      </c>
      <c r="KO2" s="14" t="s">
        <v>108</v>
      </c>
      <c r="KP2" s="14" t="s">
        <v>117</v>
      </c>
      <c r="KQ2" s="14" t="s">
        <v>23</v>
      </c>
      <c r="KR2" s="14" t="s">
        <v>66</v>
      </c>
      <c r="KS2" s="14" t="s">
        <v>113</v>
      </c>
      <c r="KT2" s="14" t="s">
        <v>17</v>
      </c>
      <c r="KU2" s="71" t="s">
        <v>106</v>
      </c>
      <c r="KV2" s="71"/>
      <c r="KW2" s="71"/>
      <c r="KX2" s="71"/>
      <c r="KY2" s="71" t="s">
        <v>107</v>
      </c>
      <c r="KZ2" s="71"/>
      <c r="LA2" s="71"/>
      <c r="LB2" s="71"/>
      <c r="LC2" s="71" t="s">
        <v>108</v>
      </c>
      <c r="LD2" s="71"/>
      <c r="LE2" s="71"/>
      <c r="LF2" s="71"/>
      <c r="LG2" s="71" t="s">
        <v>109</v>
      </c>
      <c r="LH2" s="71"/>
      <c r="LI2" s="71"/>
      <c r="LJ2" s="71"/>
      <c r="LK2" s="74" t="s">
        <v>110</v>
      </c>
      <c r="LL2" s="74"/>
      <c r="LM2" s="74"/>
      <c r="LN2" s="74"/>
      <c r="LO2" s="13" t="s">
        <v>111</v>
      </c>
      <c r="LP2" s="13" t="s">
        <v>112</v>
      </c>
      <c r="LQ2" s="13" t="s">
        <v>108</v>
      </c>
      <c r="LR2" s="13" t="s">
        <v>117</v>
      </c>
      <c r="LS2" s="13" t="s">
        <v>23</v>
      </c>
      <c r="LT2" s="13" t="s">
        <v>66</v>
      </c>
      <c r="LU2" s="13" t="s">
        <v>113</v>
      </c>
      <c r="LV2" s="13" t="s">
        <v>17</v>
      </c>
      <c r="LW2" s="68" t="s">
        <v>106</v>
      </c>
      <c r="LX2" s="68"/>
      <c r="LY2" s="68"/>
      <c r="LZ2" s="68"/>
      <c r="MA2" s="68" t="s">
        <v>107</v>
      </c>
      <c r="MB2" s="68"/>
      <c r="MC2" s="68"/>
      <c r="MD2" s="68"/>
      <c r="ME2" s="68" t="s">
        <v>108</v>
      </c>
      <c r="MF2" s="68"/>
      <c r="MG2" s="68"/>
      <c r="MH2" s="68"/>
      <c r="MI2" s="68" t="s">
        <v>109</v>
      </c>
      <c r="MJ2" s="68"/>
      <c r="MK2" s="68"/>
      <c r="ML2" s="68"/>
      <c r="MM2" s="76" t="s">
        <v>110</v>
      </c>
      <c r="MN2" s="76"/>
      <c r="MO2" s="76"/>
      <c r="MP2" s="76"/>
      <c r="MQ2" s="14" t="s">
        <v>111</v>
      </c>
      <c r="MR2" s="14" t="s">
        <v>112</v>
      </c>
      <c r="MS2" s="14" t="s">
        <v>108</v>
      </c>
      <c r="MT2" s="14" t="s">
        <v>117</v>
      </c>
      <c r="MU2" s="14" t="s">
        <v>23</v>
      </c>
      <c r="MV2" s="14" t="s">
        <v>66</v>
      </c>
      <c r="MW2" s="14" t="s">
        <v>113</v>
      </c>
      <c r="MX2" s="14" t="s">
        <v>17</v>
      </c>
      <c r="MY2" s="71" t="s">
        <v>106</v>
      </c>
      <c r="MZ2" s="71"/>
      <c r="NA2" s="71"/>
      <c r="NB2" s="71"/>
      <c r="NC2" s="71" t="s">
        <v>107</v>
      </c>
      <c r="ND2" s="71"/>
      <c r="NE2" s="71"/>
      <c r="NF2" s="71"/>
      <c r="NG2" s="71" t="s">
        <v>108</v>
      </c>
      <c r="NH2" s="71"/>
      <c r="NI2" s="71"/>
      <c r="NJ2" s="71"/>
      <c r="NK2" s="71" t="s">
        <v>109</v>
      </c>
      <c r="NL2" s="71"/>
      <c r="NM2" s="71"/>
      <c r="NN2" s="71"/>
      <c r="NO2" s="74" t="s">
        <v>110</v>
      </c>
      <c r="NP2" s="74"/>
      <c r="NQ2" s="74"/>
      <c r="NR2" s="74"/>
      <c r="NS2" s="13" t="s">
        <v>111</v>
      </c>
      <c r="NT2" s="13" t="s">
        <v>112</v>
      </c>
      <c r="NU2" s="13" t="s">
        <v>108</v>
      </c>
      <c r="NV2" s="13" t="s">
        <v>117</v>
      </c>
      <c r="NW2" s="13" t="s">
        <v>23</v>
      </c>
      <c r="NX2" s="13" t="s">
        <v>66</v>
      </c>
      <c r="NY2" s="13" t="s">
        <v>113</v>
      </c>
      <c r="NZ2" s="13" t="s">
        <v>17</v>
      </c>
      <c r="OA2" s="68" t="s">
        <v>106</v>
      </c>
      <c r="OB2" s="68"/>
      <c r="OC2" s="68"/>
      <c r="OD2" s="68"/>
      <c r="OE2" s="68" t="s">
        <v>107</v>
      </c>
      <c r="OF2" s="68"/>
      <c r="OG2" s="68"/>
      <c r="OH2" s="68"/>
      <c r="OI2" s="68" t="s">
        <v>108</v>
      </c>
      <c r="OJ2" s="68"/>
      <c r="OK2" s="68"/>
      <c r="OL2" s="68"/>
      <c r="OM2" s="68" t="s">
        <v>109</v>
      </c>
      <c r="ON2" s="68"/>
      <c r="OO2" s="68"/>
      <c r="OP2" s="68"/>
      <c r="OQ2" s="76" t="s">
        <v>110</v>
      </c>
      <c r="OR2" s="76"/>
      <c r="OS2" s="76"/>
      <c r="OT2" s="76"/>
      <c r="OU2" s="14" t="s">
        <v>111</v>
      </c>
      <c r="OV2" s="14" t="s">
        <v>112</v>
      </c>
      <c r="OW2" s="14" t="s">
        <v>108</v>
      </c>
      <c r="OX2" s="14" t="s">
        <v>117</v>
      </c>
      <c r="OY2" s="14" t="s">
        <v>23</v>
      </c>
      <c r="OZ2" s="14" t="s">
        <v>66</v>
      </c>
      <c r="PA2" s="14" t="s">
        <v>113</v>
      </c>
      <c r="PB2" s="14" t="s">
        <v>17</v>
      </c>
      <c r="PC2" s="71" t="s">
        <v>106</v>
      </c>
      <c r="PD2" s="71"/>
      <c r="PE2" s="71"/>
      <c r="PF2" s="71"/>
      <c r="PG2" s="71" t="s">
        <v>107</v>
      </c>
      <c r="PH2" s="71"/>
      <c r="PI2" s="71"/>
      <c r="PJ2" s="71"/>
      <c r="PK2" s="71" t="s">
        <v>108</v>
      </c>
      <c r="PL2" s="71"/>
      <c r="PM2" s="71"/>
      <c r="PN2" s="71"/>
      <c r="PO2" s="71" t="s">
        <v>109</v>
      </c>
      <c r="PP2" s="71"/>
      <c r="PQ2" s="71"/>
      <c r="PR2" s="71"/>
      <c r="PS2" s="74" t="s">
        <v>110</v>
      </c>
      <c r="PT2" s="74"/>
      <c r="PU2" s="74"/>
      <c r="PV2" s="74"/>
      <c r="PW2" s="13" t="s">
        <v>111</v>
      </c>
      <c r="PX2" s="13" t="s">
        <v>112</v>
      </c>
      <c r="PY2" s="13" t="s">
        <v>108</v>
      </c>
      <c r="PZ2" s="13" t="s">
        <v>117</v>
      </c>
      <c r="QA2" s="13" t="s">
        <v>23</v>
      </c>
      <c r="QB2" s="13" t="s">
        <v>66</v>
      </c>
      <c r="QC2" s="13" t="s">
        <v>113</v>
      </c>
      <c r="QD2" s="13" t="s">
        <v>17</v>
      </c>
      <c r="QE2" s="68" t="s">
        <v>106</v>
      </c>
      <c r="QF2" s="68"/>
      <c r="QG2" s="68"/>
      <c r="QH2" s="68"/>
      <c r="QI2" s="68" t="s">
        <v>107</v>
      </c>
      <c r="QJ2" s="68"/>
      <c r="QK2" s="68"/>
      <c r="QL2" s="68"/>
      <c r="QM2" s="68" t="s">
        <v>108</v>
      </c>
      <c r="QN2" s="68"/>
      <c r="QO2" s="68"/>
      <c r="QP2" s="68"/>
      <c r="QQ2" s="68" t="s">
        <v>109</v>
      </c>
      <c r="QR2" s="68"/>
      <c r="QS2" s="68"/>
      <c r="QT2" s="68"/>
      <c r="QU2" s="76" t="s">
        <v>110</v>
      </c>
      <c r="QV2" s="76"/>
      <c r="QW2" s="76"/>
      <c r="QX2" s="76"/>
      <c r="QY2" s="14" t="s">
        <v>111</v>
      </c>
      <c r="QZ2" s="14" t="s">
        <v>112</v>
      </c>
      <c r="RA2" s="14" t="s">
        <v>108</v>
      </c>
      <c r="RB2" s="14" t="s">
        <v>117</v>
      </c>
      <c r="RC2" s="14" t="s">
        <v>23</v>
      </c>
      <c r="RD2" s="14" t="s">
        <v>66</v>
      </c>
      <c r="RE2" s="14" t="s">
        <v>113</v>
      </c>
      <c r="RF2" s="14" t="s">
        <v>17</v>
      </c>
      <c r="RG2" s="71" t="s">
        <v>106</v>
      </c>
      <c r="RH2" s="71"/>
      <c r="RI2" s="71"/>
      <c r="RJ2" s="71"/>
      <c r="RK2" s="71" t="s">
        <v>107</v>
      </c>
      <c r="RL2" s="71"/>
      <c r="RM2" s="71"/>
      <c r="RN2" s="71"/>
      <c r="RO2" s="71" t="s">
        <v>108</v>
      </c>
      <c r="RP2" s="71"/>
      <c r="RQ2" s="71"/>
      <c r="RR2" s="71"/>
      <c r="RS2" s="71" t="s">
        <v>109</v>
      </c>
      <c r="RT2" s="71"/>
      <c r="RU2" s="71"/>
      <c r="RV2" s="71"/>
      <c r="RW2" s="74" t="s">
        <v>110</v>
      </c>
      <c r="RX2" s="74"/>
      <c r="RY2" s="74"/>
      <c r="RZ2" s="74"/>
      <c r="SA2" s="13" t="s">
        <v>111</v>
      </c>
      <c r="SB2" s="13" t="s">
        <v>112</v>
      </c>
      <c r="SC2" s="13" t="s">
        <v>108</v>
      </c>
      <c r="SD2" s="13" t="s">
        <v>117</v>
      </c>
      <c r="SE2" s="13" t="s">
        <v>23</v>
      </c>
      <c r="SF2" s="13" t="s">
        <v>66</v>
      </c>
      <c r="SG2" s="13" t="s">
        <v>113</v>
      </c>
      <c r="SH2" s="13" t="s">
        <v>17</v>
      </c>
      <c r="SI2" s="68" t="s">
        <v>106</v>
      </c>
      <c r="SJ2" s="68"/>
      <c r="SK2" s="68"/>
      <c r="SL2" s="68"/>
      <c r="SM2" s="68" t="s">
        <v>107</v>
      </c>
      <c r="SN2" s="68"/>
      <c r="SO2" s="68"/>
      <c r="SP2" s="68"/>
      <c r="SQ2" s="68" t="s">
        <v>108</v>
      </c>
      <c r="SR2" s="68"/>
      <c r="SS2" s="68"/>
      <c r="ST2" s="68"/>
      <c r="SU2" s="68" t="s">
        <v>109</v>
      </c>
      <c r="SV2" s="68"/>
      <c r="SW2" s="68"/>
      <c r="SX2" s="68"/>
      <c r="SY2" s="76" t="s">
        <v>110</v>
      </c>
      <c r="SZ2" s="76"/>
      <c r="TA2" s="76"/>
      <c r="TB2" s="76"/>
      <c r="TC2" s="14" t="s">
        <v>111</v>
      </c>
      <c r="TD2" s="14" t="s">
        <v>112</v>
      </c>
      <c r="TE2" s="14" t="s">
        <v>108</v>
      </c>
      <c r="TF2" s="14" t="s">
        <v>117</v>
      </c>
      <c r="TG2" s="14" t="s">
        <v>23</v>
      </c>
      <c r="TH2" s="14" t="s">
        <v>66</v>
      </c>
      <c r="TI2" s="14" t="s">
        <v>113</v>
      </c>
      <c r="TJ2" s="14" t="s">
        <v>17</v>
      </c>
      <c r="TK2" s="71" t="s">
        <v>106</v>
      </c>
      <c r="TL2" s="71"/>
      <c r="TM2" s="71"/>
      <c r="TN2" s="71"/>
      <c r="TO2" s="71" t="s">
        <v>107</v>
      </c>
      <c r="TP2" s="71"/>
      <c r="TQ2" s="71"/>
      <c r="TR2" s="71"/>
      <c r="TS2" s="71" t="s">
        <v>108</v>
      </c>
      <c r="TT2" s="71"/>
      <c r="TU2" s="71"/>
      <c r="TV2" s="71"/>
      <c r="TW2" s="71" t="s">
        <v>109</v>
      </c>
      <c r="TX2" s="71"/>
      <c r="TY2" s="71"/>
      <c r="TZ2" s="71"/>
      <c r="UA2" s="77" t="s">
        <v>110</v>
      </c>
      <c r="UB2" s="77"/>
      <c r="UC2" s="77"/>
      <c r="UD2" s="77"/>
      <c r="UE2" s="13"/>
      <c r="UF2" s="13" t="s">
        <v>111</v>
      </c>
      <c r="UG2" s="13" t="s">
        <v>112</v>
      </c>
      <c r="UH2" s="13" t="s">
        <v>108</v>
      </c>
      <c r="UI2" s="13" t="s">
        <v>117</v>
      </c>
      <c r="UJ2" s="13" t="s">
        <v>23</v>
      </c>
      <c r="UK2" s="13" t="s">
        <v>66</v>
      </c>
      <c r="UL2" s="13" t="s">
        <v>113</v>
      </c>
      <c r="UM2" s="13" t="s">
        <v>17</v>
      </c>
    </row>
    <row r="3" spans="1:559" x14ac:dyDescent="0.2">
      <c r="A3" s="64"/>
      <c r="B3" s="64"/>
      <c r="C3" s="64"/>
      <c r="D3" s="64"/>
      <c r="E3" s="64"/>
      <c r="F3" s="65"/>
      <c r="G3" s="65"/>
      <c r="H3" s="64"/>
      <c r="I3" s="65"/>
      <c r="J3" s="70"/>
      <c r="K3" s="66"/>
      <c r="L3" s="70"/>
      <c r="M3" s="66"/>
      <c r="N3" s="70"/>
      <c r="O3" s="66"/>
      <c r="P3" s="66"/>
      <c r="Q3" s="66"/>
      <c r="R3" s="69"/>
      <c r="S3" s="66"/>
      <c r="T3" s="66"/>
      <c r="U3" s="14" t="s">
        <v>14</v>
      </c>
      <c r="V3" s="14" t="s">
        <v>9</v>
      </c>
      <c r="W3" s="14" t="s">
        <v>28</v>
      </c>
      <c r="X3" s="14" t="s">
        <v>29</v>
      </c>
      <c r="Y3" s="14" t="s">
        <v>14</v>
      </c>
      <c r="Z3" s="14" t="s">
        <v>9</v>
      </c>
      <c r="AA3" s="14" t="s">
        <v>28</v>
      </c>
      <c r="AB3" s="14" t="s">
        <v>29</v>
      </c>
      <c r="AC3" s="14" t="s">
        <v>14</v>
      </c>
      <c r="AD3" s="14" t="s">
        <v>9</v>
      </c>
      <c r="AE3" s="14" t="s">
        <v>28</v>
      </c>
      <c r="AF3" s="14" t="s">
        <v>29</v>
      </c>
      <c r="AG3" s="14" t="s">
        <v>14</v>
      </c>
      <c r="AH3" s="14" t="s">
        <v>9</v>
      </c>
      <c r="AI3" s="14" t="s">
        <v>28</v>
      </c>
      <c r="AJ3" s="14" t="s">
        <v>29</v>
      </c>
      <c r="AK3" s="21" t="s">
        <v>14</v>
      </c>
      <c r="AL3" s="21" t="s">
        <v>9</v>
      </c>
      <c r="AM3" s="21" t="s">
        <v>28</v>
      </c>
      <c r="AN3" s="21" t="s">
        <v>29</v>
      </c>
      <c r="AO3" s="14" t="s">
        <v>52</v>
      </c>
      <c r="AP3" s="14"/>
      <c r="AQ3" s="14"/>
      <c r="AR3" s="14"/>
      <c r="AS3" s="14"/>
      <c r="AT3" s="14"/>
      <c r="AU3" s="14"/>
      <c r="AV3" s="14"/>
      <c r="AW3" s="14"/>
      <c r="AX3" s="13" t="s">
        <v>14</v>
      </c>
      <c r="AY3" s="13" t="s">
        <v>9</v>
      </c>
      <c r="AZ3" s="13" t="s">
        <v>28</v>
      </c>
      <c r="BA3" s="13" t="s">
        <v>29</v>
      </c>
      <c r="BB3" s="13" t="s">
        <v>14</v>
      </c>
      <c r="BC3" s="13" t="s">
        <v>9</v>
      </c>
      <c r="BD3" s="13" t="s">
        <v>28</v>
      </c>
      <c r="BE3" s="13" t="s">
        <v>29</v>
      </c>
      <c r="BF3" s="13" t="s">
        <v>14</v>
      </c>
      <c r="BG3" s="13" t="s">
        <v>9</v>
      </c>
      <c r="BH3" s="13" t="s">
        <v>28</v>
      </c>
      <c r="BI3" s="13" t="s">
        <v>29</v>
      </c>
      <c r="BJ3" s="13" t="s">
        <v>14</v>
      </c>
      <c r="BK3" s="13" t="s">
        <v>9</v>
      </c>
      <c r="BL3" s="13" t="s">
        <v>28</v>
      </c>
      <c r="BM3" s="13" t="s">
        <v>29</v>
      </c>
      <c r="BN3" s="16" t="s">
        <v>14</v>
      </c>
      <c r="BO3" s="16" t="s">
        <v>9</v>
      </c>
      <c r="BP3" s="16" t="s">
        <v>28</v>
      </c>
      <c r="BQ3" s="16" t="s">
        <v>29</v>
      </c>
      <c r="BR3" s="13" t="s">
        <v>52</v>
      </c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9</v>
      </c>
      <c r="CC3" s="14" t="s">
        <v>28</v>
      </c>
      <c r="CD3" s="14" t="s">
        <v>29</v>
      </c>
      <c r="CE3" s="14" t="s">
        <v>14</v>
      </c>
      <c r="CF3" s="14" t="s">
        <v>9</v>
      </c>
      <c r="CG3" s="14" t="s">
        <v>28</v>
      </c>
      <c r="CH3" s="14" t="s">
        <v>29</v>
      </c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21" t="s">
        <v>14</v>
      </c>
      <c r="CR3" s="21" t="s">
        <v>9</v>
      </c>
      <c r="CS3" s="21" t="s">
        <v>28</v>
      </c>
      <c r="CT3" s="21" t="s">
        <v>29</v>
      </c>
      <c r="CU3" s="14" t="s">
        <v>52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14</v>
      </c>
      <c r="DH3" s="14" t="s">
        <v>9</v>
      </c>
      <c r="DI3" s="14" t="s">
        <v>28</v>
      </c>
      <c r="DJ3" s="14" t="s">
        <v>29</v>
      </c>
      <c r="DK3" s="14" t="s">
        <v>14</v>
      </c>
      <c r="DL3" s="14" t="s">
        <v>9</v>
      </c>
      <c r="DM3" s="14" t="s">
        <v>28</v>
      </c>
      <c r="DN3" s="14" t="s">
        <v>29</v>
      </c>
      <c r="DO3" s="14" t="s">
        <v>14</v>
      </c>
      <c r="DP3" s="14" t="s">
        <v>9</v>
      </c>
      <c r="DQ3" s="14" t="s">
        <v>28</v>
      </c>
      <c r="DR3" s="14" t="s">
        <v>29</v>
      </c>
      <c r="DS3" s="14" t="s">
        <v>14</v>
      </c>
      <c r="DT3" s="14" t="s">
        <v>9</v>
      </c>
      <c r="DU3" s="14" t="s">
        <v>28</v>
      </c>
      <c r="DV3" s="14" t="s">
        <v>29</v>
      </c>
      <c r="DW3" s="15" t="s">
        <v>14</v>
      </c>
      <c r="DX3" s="15" t="s">
        <v>9</v>
      </c>
      <c r="DY3" s="15" t="s">
        <v>28</v>
      </c>
      <c r="DZ3" s="15" t="s">
        <v>29</v>
      </c>
      <c r="EA3" s="14"/>
      <c r="EB3" s="14"/>
      <c r="EC3" s="14"/>
      <c r="ED3" s="14"/>
      <c r="EE3" s="14"/>
      <c r="EF3" s="14"/>
      <c r="EG3" s="14"/>
      <c r="EH3" s="14"/>
      <c r="EI3" s="13" t="s">
        <v>14</v>
      </c>
      <c r="EJ3" s="13" t="s">
        <v>9</v>
      </c>
      <c r="EK3" s="13" t="s">
        <v>28</v>
      </c>
      <c r="EL3" s="13" t="s">
        <v>29</v>
      </c>
      <c r="EM3" s="13" t="s">
        <v>14</v>
      </c>
      <c r="EN3" s="13" t="s">
        <v>9</v>
      </c>
      <c r="EO3" s="13" t="s">
        <v>28</v>
      </c>
      <c r="EP3" s="13" t="s">
        <v>29</v>
      </c>
      <c r="EQ3" s="13" t="s">
        <v>14</v>
      </c>
      <c r="ER3" s="13" t="s">
        <v>9</v>
      </c>
      <c r="ES3" s="13" t="s">
        <v>28</v>
      </c>
      <c r="ET3" s="13" t="s">
        <v>29</v>
      </c>
      <c r="EU3" s="13" t="s">
        <v>14</v>
      </c>
      <c r="EV3" s="13" t="s">
        <v>9</v>
      </c>
      <c r="EW3" s="13" t="s">
        <v>28</v>
      </c>
      <c r="EX3" s="13" t="s">
        <v>29</v>
      </c>
      <c r="EY3" s="16" t="s">
        <v>14</v>
      </c>
      <c r="EZ3" s="16" t="s">
        <v>9</v>
      </c>
      <c r="FA3" s="16" t="s">
        <v>28</v>
      </c>
      <c r="FB3" s="16" t="s">
        <v>29</v>
      </c>
      <c r="FC3" s="13"/>
      <c r="FD3" s="13"/>
      <c r="FE3" s="13"/>
      <c r="FF3" s="13"/>
      <c r="FG3" s="13"/>
      <c r="FH3" s="13"/>
      <c r="FI3" s="13"/>
      <c r="FJ3" s="13"/>
      <c r="FK3" s="14" t="s">
        <v>14</v>
      </c>
      <c r="FL3" s="14" t="s">
        <v>9</v>
      </c>
      <c r="FM3" s="14" t="s">
        <v>28</v>
      </c>
      <c r="FN3" s="14" t="s">
        <v>29</v>
      </c>
      <c r="FO3" s="14" t="s">
        <v>14</v>
      </c>
      <c r="FP3" s="14" t="s">
        <v>9</v>
      </c>
      <c r="FQ3" s="14" t="s">
        <v>28</v>
      </c>
      <c r="FR3" s="14" t="s">
        <v>29</v>
      </c>
      <c r="FS3" s="14" t="s">
        <v>14</v>
      </c>
      <c r="FT3" s="14" t="s">
        <v>9</v>
      </c>
      <c r="FU3" s="14" t="s">
        <v>28</v>
      </c>
      <c r="FV3" s="14" t="s">
        <v>29</v>
      </c>
      <c r="FW3" s="14" t="s">
        <v>14</v>
      </c>
      <c r="FX3" s="14" t="s">
        <v>9</v>
      </c>
      <c r="FY3" s="14" t="s">
        <v>28</v>
      </c>
      <c r="FZ3" s="14" t="s">
        <v>29</v>
      </c>
      <c r="GA3" s="15" t="s">
        <v>14</v>
      </c>
      <c r="GB3" s="15" t="s">
        <v>9</v>
      </c>
      <c r="GC3" s="15" t="s">
        <v>28</v>
      </c>
      <c r="GD3" s="15" t="s">
        <v>29</v>
      </c>
      <c r="GE3" s="14"/>
      <c r="GF3" s="14"/>
      <c r="GG3" s="14"/>
      <c r="GH3" s="14"/>
      <c r="GI3" s="14"/>
      <c r="GJ3" s="14"/>
      <c r="GK3" s="14"/>
      <c r="GL3" s="14"/>
      <c r="GM3" s="13" t="s">
        <v>14</v>
      </c>
      <c r="GN3" s="13" t="s">
        <v>9</v>
      </c>
      <c r="GO3" s="13" t="s">
        <v>28</v>
      </c>
      <c r="GP3" s="13" t="s">
        <v>29</v>
      </c>
      <c r="GQ3" s="13" t="s">
        <v>14</v>
      </c>
      <c r="GR3" s="13" t="s">
        <v>9</v>
      </c>
      <c r="GS3" s="13" t="s">
        <v>28</v>
      </c>
      <c r="GT3" s="13" t="s">
        <v>29</v>
      </c>
      <c r="GU3" s="13" t="s">
        <v>14</v>
      </c>
      <c r="GV3" s="13" t="s">
        <v>9</v>
      </c>
      <c r="GW3" s="13" t="s">
        <v>28</v>
      </c>
      <c r="GX3" s="13" t="s">
        <v>29</v>
      </c>
      <c r="GY3" s="13" t="s">
        <v>14</v>
      </c>
      <c r="GZ3" s="13" t="s">
        <v>9</v>
      </c>
      <c r="HA3" s="13" t="s">
        <v>28</v>
      </c>
      <c r="HB3" s="13" t="s">
        <v>29</v>
      </c>
      <c r="HC3" s="16" t="s">
        <v>14</v>
      </c>
      <c r="HD3" s="16" t="s">
        <v>9</v>
      </c>
      <c r="HE3" s="16" t="s">
        <v>28</v>
      </c>
      <c r="HF3" s="16" t="s">
        <v>29</v>
      </c>
      <c r="HG3" s="13"/>
      <c r="HH3" s="13"/>
      <c r="HI3" s="13"/>
      <c r="HJ3" s="13"/>
      <c r="HK3" s="13"/>
      <c r="HL3" s="13"/>
      <c r="HM3" s="13"/>
      <c r="HN3" s="13"/>
      <c r="HO3" s="14" t="s">
        <v>14</v>
      </c>
      <c r="HP3" s="14" t="s">
        <v>9</v>
      </c>
      <c r="HQ3" s="14" t="s">
        <v>28</v>
      </c>
      <c r="HR3" s="14" t="s">
        <v>29</v>
      </c>
      <c r="HS3" s="14" t="s">
        <v>14</v>
      </c>
      <c r="HT3" s="14" t="s">
        <v>9</v>
      </c>
      <c r="HU3" s="14" t="s">
        <v>28</v>
      </c>
      <c r="HV3" s="14" t="s">
        <v>29</v>
      </c>
      <c r="HW3" s="14" t="s">
        <v>14</v>
      </c>
      <c r="HX3" s="14" t="s">
        <v>9</v>
      </c>
      <c r="HY3" s="14" t="s">
        <v>28</v>
      </c>
      <c r="HZ3" s="14" t="s">
        <v>29</v>
      </c>
      <c r="IA3" s="14" t="s">
        <v>14</v>
      </c>
      <c r="IB3" s="14" t="s">
        <v>9</v>
      </c>
      <c r="IC3" s="14" t="s">
        <v>28</v>
      </c>
      <c r="ID3" s="14" t="s">
        <v>29</v>
      </c>
      <c r="IE3" s="15" t="s">
        <v>14</v>
      </c>
      <c r="IF3" s="15" t="s">
        <v>9</v>
      </c>
      <c r="IG3" s="15" t="s">
        <v>28</v>
      </c>
      <c r="IH3" s="15" t="s">
        <v>29</v>
      </c>
      <c r="II3" s="14"/>
      <c r="IJ3" s="14"/>
      <c r="IK3" s="14"/>
      <c r="IL3" s="14"/>
      <c r="IM3" s="14"/>
      <c r="IN3" s="14"/>
      <c r="IO3" s="14"/>
      <c r="IP3" s="14"/>
      <c r="IQ3" s="13" t="s">
        <v>14</v>
      </c>
      <c r="IR3" s="13" t="s">
        <v>9</v>
      </c>
      <c r="IS3" s="13" t="s">
        <v>28</v>
      </c>
      <c r="IT3" s="13" t="s">
        <v>29</v>
      </c>
      <c r="IU3" s="13" t="s">
        <v>14</v>
      </c>
      <c r="IV3" s="13" t="s">
        <v>9</v>
      </c>
      <c r="IW3" s="13" t="s">
        <v>28</v>
      </c>
      <c r="IX3" s="13" t="s">
        <v>29</v>
      </c>
      <c r="IY3" s="13" t="s">
        <v>14</v>
      </c>
      <c r="IZ3" s="13" t="s">
        <v>9</v>
      </c>
      <c r="JA3" s="13" t="s">
        <v>28</v>
      </c>
      <c r="JB3" s="13" t="s">
        <v>29</v>
      </c>
      <c r="JC3" s="13" t="s">
        <v>14</v>
      </c>
      <c r="JD3" s="13" t="s">
        <v>9</v>
      </c>
      <c r="JE3" s="13" t="s">
        <v>28</v>
      </c>
      <c r="JF3" s="13" t="s">
        <v>29</v>
      </c>
      <c r="JG3" s="16" t="s">
        <v>14</v>
      </c>
      <c r="JH3" s="16" t="s">
        <v>9</v>
      </c>
      <c r="JI3" s="16" t="s">
        <v>28</v>
      </c>
      <c r="JJ3" s="16" t="s">
        <v>29</v>
      </c>
      <c r="JK3" s="13"/>
      <c r="JL3" s="13"/>
      <c r="JM3" s="13"/>
      <c r="JN3" s="13"/>
      <c r="JO3" s="13"/>
      <c r="JP3" s="13"/>
      <c r="JQ3" s="13"/>
      <c r="JR3" s="13"/>
      <c r="JS3" s="14" t="s">
        <v>14</v>
      </c>
      <c r="JT3" s="14" t="s">
        <v>9</v>
      </c>
      <c r="JU3" s="14" t="s">
        <v>28</v>
      </c>
      <c r="JV3" s="14" t="s">
        <v>29</v>
      </c>
      <c r="JW3" s="14" t="s">
        <v>14</v>
      </c>
      <c r="JX3" s="14" t="s">
        <v>9</v>
      </c>
      <c r="JY3" s="14" t="s">
        <v>28</v>
      </c>
      <c r="JZ3" s="14" t="s">
        <v>29</v>
      </c>
      <c r="KA3" s="14" t="s">
        <v>14</v>
      </c>
      <c r="KB3" s="14" t="s">
        <v>9</v>
      </c>
      <c r="KC3" s="14" t="s">
        <v>28</v>
      </c>
      <c r="KD3" s="14" t="s">
        <v>29</v>
      </c>
      <c r="KE3" s="14" t="s">
        <v>14</v>
      </c>
      <c r="KF3" s="14" t="s">
        <v>9</v>
      </c>
      <c r="KG3" s="14" t="s">
        <v>28</v>
      </c>
      <c r="KH3" s="14" t="s">
        <v>29</v>
      </c>
      <c r="KI3" s="15" t="s">
        <v>14</v>
      </c>
      <c r="KJ3" s="15" t="s">
        <v>9</v>
      </c>
      <c r="KK3" s="15" t="s">
        <v>28</v>
      </c>
      <c r="KL3" s="15" t="s">
        <v>29</v>
      </c>
      <c r="KM3" s="14"/>
      <c r="KN3" s="14"/>
      <c r="KO3" s="14"/>
      <c r="KP3" s="14"/>
      <c r="KQ3" s="14"/>
      <c r="KR3" s="14"/>
      <c r="KS3" s="14"/>
      <c r="KT3" s="14"/>
      <c r="KU3" s="13" t="s">
        <v>14</v>
      </c>
      <c r="KV3" s="13" t="s">
        <v>9</v>
      </c>
      <c r="KW3" s="13" t="s">
        <v>28</v>
      </c>
      <c r="KX3" s="13" t="s">
        <v>29</v>
      </c>
      <c r="KY3" s="13" t="s">
        <v>14</v>
      </c>
      <c r="KZ3" s="13" t="s">
        <v>9</v>
      </c>
      <c r="LA3" s="13" t="s">
        <v>28</v>
      </c>
      <c r="LB3" s="13" t="s">
        <v>29</v>
      </c>
      <c r="LC3" s="13" t="s">
        <v>14</v>
      </c>
      <c r="LD3" s="13" t="s">
        <v>9</v>
      </c>
      <c r="LE3" s="13" t="s">
        <v>28</v>
      </c>
      <c r="LF3" s="13" t="s">
        <v>29</v>
      </c>
      <c r="LG3" s="13" t="s">
        <v>14</v>
      </c>
      <c r="LH3" s="13" t="s">
        <v>9</v>
      </c>
      <c r="LI3" s="13" t="s">
        <v>28</v>
      </c>
      <c r="LJ3" s="13" t="s">
        <v>29</v>
      </c>
      <c r="LK3" s="16" t="s">
        <v>14</v>
      </c>
      <c r="LL3" s="16" t="s">
        <v>9</v>
      </c>
      <c r="LM3" s="16" t="s">
        <v>28</v>
      </c>
      <c r="LN3" s="16" t="s">
        <v>29</v>
      </c>
      <c r="LO3" s="13"/>
      <c r="LP3" s="13"/>
      <c r="LQ3" s="13"/>
      <c r="LR3" s="13"/>
      <c r="LS3" s="13"/>
      <c r="LT3" s="13"/>
      <c r="LU3" s="13"/>
      <c r="LV3" s="13"/>
      <c r="LW3" s="14" t="s">
        <v>14</v>
      </c>
      <c r="LX3" s="14" t="s">
        <v>9</v>
      </c>
      <c r="LY3" s="14" t="s">
        <v>28</v>
      </c>
      <c r="LZ3" s="14" t="s">
        <v>29</v>
      </c>
      <c r="MA3" s="14" t="s">
        <v>14</v>
      </c>
      <c r="MB3" s="14" t="s">
        <v>9</v>
      </c>
      <c r="MC3" s="14" t="s">
        <v>28</v>
      </c>
      <c r="MD3" s="14" t="s">
        <v>29</v>
      </c>
      <c r="ME3" s="14" t="s">
        <v>14</v>
      </c>
      <c r="MF3" s="14" t="s">
        <v>9</v>
      </c>
      <c r="MG3" s="14" t="s">
        <v>28</v>
      </c>
      <c r="MH3" s="14" t="s">
        <v>29</v>
      </c>
      <c r="MI3" s="14" t="s">
        <v>14</v>
      </c>
      <c r="MJ3" s="14" t="s">
        <v>9</v>
      </c>
      <c r="MK3" s="14" t="s">
        <v>28</v>
      </c>
      <c r="ML3" s="14" t="s">
        <v>29</v>
      </c>
      <c r="MM3" s="15" t="s">
        <v>14</v>
      </c>
      <c r="MN3" s="15" t="s">
        <v>9</v>
      </c>
      <c r="MO3" s="15" t="s">
        <v>28</v>
      </c>
      <c r="MP3" s="15" t="s">
        <v>29</v>
      </c>
      <c r="MQ3" s="14"/>
      <c r="MR3" s="14"/>
      <c r="MS3" s="14"/>
      <c r="MT3" s="14"/>
      <c r="MU3" s="14"/>
      <c r="MV3" s="14"/>
      <c r="MW3" s="14"/>
      <c r="MX3" s="14"/>
      <c r="MY3" s="13" t="s">
        <v>14</v>
      </c>
      <c r="MZ3" s="13" t="s">
        <v>9</v>
      </c>
      <c r="NA3" s="13" t="s">
        <v>28</v>
      </c>
      <c r="NB3" s="13" t="s">
        <v>29</v>
      </c>
      <c r="NC3" s="13" t="s">
        <v>14</v>
      </c>
      <c r="ND3" s="13" t="s">
        <v>9</v>
      </c>
      <c r="NE3" s="13" t="s">
        <v>28</v>
      </c>
      <c r="NF3" s="13" t="s">
        <v>29</v>
      </c>
      <c r="NG3" s="13" t="s">
        <v>14</v>
      </c>
      <c r="NH3" s="13" t="s">
        <v>9</v>
      </c>
      <c r="NI3" s="13" t="s">
        <v>28</v>
      </c>
      <c r="NJ3" s="13" t="s">
        <v>29</v>
      </c>
      <c r="NK3" s="13" t="s">
        <v>14</v>
      </c>
      <c r="NL3" s="13" t="s">
        <v>9</v>
      </c>
      <c r="NM3" s="13" t="s">
        <v>28</v>
      </c>
      <c r="NN3" s="13" t="s">
        <v>29</v>
      </c>
      <c r="NO3" s="16" t="s">
        <v>14</v>
      </c>
      <c r="NP3" s="16" t="s">
        <v>9</v>
      </c>
      <c r="NQ3" s="16" t="s">
        <v>28</v>
      </c>
      <c r="NR3" s="16" t="s">
        <v>29</v>
      </c>
      <c r="NS3" s="13"/>
      <c r="NT3" s="13"/>
      <c r="NU3" s="13"/>
      <c r="NV3" s="13"/>
      <c r="NW3" s="13"/>
      <c r="NX3" s="13"/>
      <c r="NY3" s="13"/>
      <c r="NZ3" s="13"/>
      <c r="OA3" s="14" t="s">
        <v>14</v>
      </c>
      <c r="OB3" s="14" t="s">
        <v>9</v>
      </c>
      <c r="OC3" s="14" t="s">
        <v>28</v>
      </c>
      <c r="OD3" s="14" t="s">
        <v>29</v>
      </c>
      <c r="OE3" s="14" t="s">
        <v>14</v>
      </c>
      <c r="OF3" s="14" t="s">
        <v>9</v>
      </c>
      <c r="OG3" s="14" t="s">
        <v>28</v>
      </c>
      <c r="OH3" s="14" t="s">
        <v>29</v>
      </c>
      <c r="OI3" s="14" t="s">
        <v>14</v>
      </c>
      <c r="OJ3" s="14" t="s">
        <v>9</v>
      </c>
      <c r="OK3" s="14" t="s">
        <v>28</v>
      </c>
      <c r="OL3" s="14" t="s">
        <v>29</v>
      </c>
      <c r="OM3" s="14" t="s">
        <v>14</v>
      </c>
      <c r="ON3" s="14" t="s">
        <v>9</v>
      </c>
      <c r="OO3" s="14" t="s">
        <v>28</v>
      </c>
      <c r="OP3" s="14" t="s">
        <v>29</v>
      </c>
      <c r="OQ3" s="15" t="s">
        <v>14</v>
      </c>
      <c r="OR3" s="15" t="s">
        <v>9</v>
      </c>
      <c r="OS3" s="15" t="s">
        <v>28</v>
      </c>
      <c r="OT3" s="15" t="s">
        <v>29</v>
      </c>
      <c r="OU3" s="14"/>
      <c r="OV3" s="14"/>
      <c r="OW3" s="14"/>
      <c r="OX3" s="14"/>
      <c r="OY3" s="14"/>
      <c r="OZ3" s="14"/>
      <c r="PA3" s="14"/>
      <c r="PB3" s="14"/>
      <c r="PC3" s="13" t="s">
        <v>14</v>
      </c>
      <c r="PD3" s="13" t="s">
        <v>9</v>
      </c>
      <c r="PE3" s="13" t="s">
        <v>28</v>
      </c>
      <c r="PF3" s="13" t="s">
        <v>29</v>
      </c>
      <c r="PG3" s="13" t="s">
        <v>14</v>
      </c>
      <c r="PH3" s="13" t="s">
        <v>9</v>
      </c>
      <c r="PI3" s="13" t="s">
        <v>28</v>
      </c>
      <c r="PJ3" s="13" t="s">
        <v>29</v>
      </c>
      <c r="PK3" s="13" t="s">
        <v>14</v>
      </c>
      <c r="PL3" s="13" t="s">
        <v>9</v>
      </c>
      <c r="PM3" s="13" t="s">
        <v>28</v>
      </c>
      <c r="PN3" s="13" t="s">
        <v>29</v>
      </c>
      <c r="PO3" s="13" t="s">
        <v>14</v>
      </c>
      <c r="PP3" s="13" t="s">
        <v>9</v>
      </c>
      <c r="PQ3" s="13" t="s">
        <v>28</v>
      </c>
      <c r="PR3" s="13" t="s">
        <v>29</v>
      </c>
      <c r="PS3" s="16" t="s">
        <v>14</v>
      </c>
      <c r="PT3" s="16" t="s">
        <v>9</v>
      </c>
      <c r="PU3" s="16" t="s">
        <v>28</v>
      </c>
      <c r="PV3" s="16" t="s">
        <v>29</v>
      </c>
      <c r="PW3" s="13"/>
      <c r="PX3" s="13"/>
      <c r="PY3" s="13"/>
      <c r="PZ3" s="13"/>
      <c r="QA3" s="13"/>
      <c r="QB3" s="13"/>
      <c r="QC3" s="13"/>
      <c r="QD3" s="13"/>
      <c r="QE3" s="14" t="s">
        <v>14</v>
      </c>
      <c r="QF3" s="14" t="s">
        <v>9</v>
      </c>
      <c r="QG3" s="14" t="s">
        <v>28</v>
      </c>
      <c r="QH3" s="14" t="s">
        <v>29</v>
      </c>
      <c r="QI3" s="14" t="s">
        <v>14</v>
      </c>
      <c r="QJ3" s="14" t="s">
        <v>9</v>
      </c>
      <c r="QK3" s="14" t="s">
        <v>28</v>
      </c>
      <c r="QL3" s="14" t="s">
        <v>29</v>
      </c>
      <c r="QM3" s="14" t="s">
        <v>14</v>
      </c>
      <c r="QN3" s="14" t="s">
        <v>9</v>
      </c>
      <c r="QO3" s="14" t="s">
        <v>28</v>
      </c>
      <c r="QP3" s="14" t="s">
        <v>29</v>
      </c>
      <c r="QQ3" s="14" t="s">
        <v>14</v>
      </c>
      <c r="QR3" s="14" t="s">
        <v>9</v>
      </c>
      <c r="QS3" s="14" t="s">
        <v>28</v>
      </c>
      <c r="QT3" s="14" t="s">
        <v>29</v>
      </c>
      <c r="QU3" s="15" t="s">
        <v>14</v>
      </c>
      <c r="QV3" s="15" t="s">
        <v>9</v>
      </c>
      <c r="QW3" s="15" t="s">
        <v>28</v>
      </c>
      <c r="QX3" s="15" t="s">
        <v>29</v>
      </c>
      <c r="QY3" s="14"/>
      <c r="QZ3" s="14"/>
      <c r="RA3" s="14"/>
      <c r="RB3" s="14"/>
      <c r="RC3" s="14"/>
      <c r="RD3" s="14"/>
      <c r="RE3" s="14"/>
      <c r="RF3" s="14"/>
      <c r="RG3" s="13" t="s">
        <v>14</v>
      </c>
      <c r="RH3" s="13" t="s">
        <v>9</v>
      </c>
      <c r="RI3" s="13" t="s">
        <v>28</v>
      </c>
      <c r="RJ3" s="13" t="s">
        <v>29</v>
      </c>
      <c r="RK3" s="13" t="s">
        <v>14</v>
      </c>
      <c r="RL3" s="13" t="s">
        <v>9</v>
      </c>
      <c r="RM3" s="13" t="s">
        <v>28</v>
      </c>
      <c r="RN3" s="13" t="s">
        <v>29</v>
      </c>
      <c r="RO3" s="13" t="s">
        <v>14</v>
      </c>
      <c r="RP3" s="13" t="s">
        <v>9</v>
      </c>
      <c r="RQ3" s="13" t="s">
        <v>28</v>
      </c>
      <c r="RR3" s="13" t="s">
        <v>29</v>
      </c>
      <c r="RS3" s="13" t="s">
        <v>14</v>
      </c>
      <c r="RT3" s="13" t="s">
        <v>9</v>
      </c>
      <c r="RU3" s="13" t="s">
        <v>28</v>
      </c>
      <c r="RV3" s="13" t="s">
        <v>29</v>
      </c>
      <c r="RW3" s="16" t="s">
        <v>14</v>
      </c>
      <c r="RX3" s="16" t="s">
        <v>9</v>
      </c>
      <c r="RY3" s="16" t="s">
        <v>28</v>
      </c>
      <c r="RZ3" s="16" t="s">
        <v>29</v>
      </c>
      <c r="SA3" s="13"/>
      <c r="SB3" s="13"/>
      <c r="SC3" s="13"/>
      <c r="SD3" s="13"/>
      <c r="SE3" s="13"/>
      <c r="SF3" s="13"/>
      <c r="SG3" s="13"/>
      <c r="SH3" s="13"/>
      <c r="SI3" s="14" t="s">
        <v>14</v>
      </c>
      <c r="SJ3" s="14" t="s">
        <v>9</v>
      </c>
      <c r="SK3" s="14" t="s">
        <v>28</v>
      </c>
      <c r="SL3" s="14" t="s">
        <v>29</v>
      </c>
      <c r="SM3" s="14" t="s">
        <v>14</v>
      </c>
      <c r="SN3" s="14" t="s">
        <v>9</v>
      </c>
      <c r="SO3" s="14" t="s">
        <v>28</v>
      </c>
      <c r="SP3" s="14" t="s">
        <v>29</v>
      </c>
      <c r="SQ3" s="14" t="s">
        <v>14</v>
      </c>
      <c r="SR3" s="14" t="s">
        <v>9</v>
      </c>
      <c r="SS3" s="14" t="s">
        <v>28</v>
      </c>
      <c r="ST3" s="14" t="s">
        <v>29</v>
      </c>
      <c r="SU3" s="14" t="s">
        <v>14</v>
      </c>
      <c r="SV3" s="14" t="s">
        <v>9</v>
      </c>
      <c r="SW3" s="14" t="s">
        <v>28</v>
      </c>
      <c r="SX3" s="14" t="s">
        <v>29</v>
      </c>
      <c r="SY3" s="15" t="s">
        <v>14</v>
      </c>
      <c r="SZ3" s="15" t="s">
        <v>9</v>
      </c>
      <c r="TA3" s="15" t="s">
        <v>28</v>
      </c>
      <c r="TB3" s="15" t="s">
        <v>29</v>
      </c>
      <c r="TC3" s="14"/>
      <c r="TD3" s="14"/>
      <c r="TE3" s="14"/>
      <c r="TF3" s="14"/>
      <c r="TG3" s="14"/>
      <c r="TH3" s="14"/>
      <c r="TI3" s="14"/>
      <c r="TJ3" s="14"/>
      <c r="TK3" s="13" t="s">
        <v>14</v>
      </c>
      <c r="TL3" s="13" t="s">
        <v>9</v>
      </c>
      <c r="TM3" s="13" t="s">
        <v>28</v>
      </c>
      <c r="TN3" s="13" t="s">
        <v>29</v>
      </c>
      <c r="TO3" s="13" t="s">
        <v>14</v>
      </c>
      <c r="TP3" s="13" t="s">
        <v>9</v>
      </c>
      <c r="TQ3" s="13" t="s">
        <v>28</v>
      </c>
      <c r="TR3" s="13" t="s">
        <v>29</v>
      </c>
      <c r="TS3" s="13" t="s">
        <v>14</v>
      </c>
      <c r="TT3" s="13" t="s">
        <v>9</v>
      </c>
      <c r="TU3" s="13" t="s">
        <v>28</v>
      </c>
      <c r="TV3" s="13" t="s">
        <v>29</v>
      </c>
      <c r="TW3" s="13" t="s">
        <v>14</v>
      </c>
      <c r="TX3" s="13" t="s">
        <v>9</v>
      </c>
      <c r="TY3" s="13" t="s">
        <v>28</v>
      </c>
      <c r="TZ3" s="13" t="s">
        <v>29</v>
      </c>
      <c r="UA3" s="62" t="s">
        <v>14</v>
      </c>
      <c r="UB3" s="62" t="s">
        <v>9</v>
      </c>
      <c r="UC3" s="62" t="s">
        <v>28</v>
      </c>
      <c r="UD3" s="62" t="s">
        <v>29</v>
      </c>
      <c r="UE3" s="13" t="s">
        <v>52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156</v>
      </c>
      <c r="C4" s="4" t="s">
        <v>3</v>
      </c>
      <c r="D4" s="4">
        <v>2006</v>
      </c>
      <c r="E4" s="9">
        <f>SUM(J4:R4)+SUM(J4:N4)*0.0000001+SUM(J4)*0.0000000000001</f>
        <v>184.90001320000519</v>
      </c>
      <c r="F4" s="3" t="str">
        <f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,AND(QY4&gt;=RF$14,QZ4&gt;=RF$18,QY4&lt;&gt;""),AND(RD4&gt;=RF$14,RE4&gt;=RF$18,RD4&lt;&gt;""),AND(SA4&gt;=SH$14,SB4&gt;=SH$18,SA4&lt;&gt;""),AND(SF4&gt;=SH$14,SG4&gt;=SH$18,SF4&lt;&gt;""),AND(TC4&gt;=TJ$14,TD4&gt;=TJ$18,TC4&lt;&gt;""),AND(TI4&gt;=TJ$14,TJ4&gt;=TJ$18,TI4&lt;&gt;"")),"P","")</f>
        <v>P</v>
      </c>
      <c r="G4" s="3" t="str">
        <f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,AND(QZ4&gt;=RF$18,QZ4&lt;&gt;""),AND(RE4&gt;=RF$18,RE4&lt;&gt;""),AND(SB4&gt;=SH$18,SB4&lt;&gt;""),AND(SG4&gt;=SH$18,SG4&lt;&gt;""),AND(TD4&gt;=TJ$18,TD4&lt;&gt;""),AND(TJ4&gt;=TJ$18,TJ4&lt;&gt;"")),"P","")</f>
        <v>P</v>
      </c>
      <c r="H4" s="36" t="str">
        <f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,AND(RB4&gt;=RF$17,RC4&gt;=RF$21,RB4&lt;&gt;""),AND(SD4&gt;=SH$17,SE4&gt;=SH$21,SD4&lt;&gt;""),AND(TF4&gt;=TJ$17,TG4&gt;=TJ$21,TF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,AND(RB4&gt;=RF$16,RC4&gt;=RF$20,RB4&lt;&gt;""),AND(SD4&gt;=SH$16,SE4&gt;=SH$20,SD4&lt;&gt;""),AND(TF4&gt;=TJ$16,TG4&gt;=TJ$20,TF4&lt;&gt;"")),"Excellence",IF(I4="P","Worlds Team",IF(F4="P","National Team","")))))</f>
        <v>Merit</v>
      </c>
      <c r="I4" s="3" t="str">
        <f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,AND(RB4&gt;=RF$15,RC4&gt;=RF$19,RB4&lt;&gt;""),AND(SD4&gt;=SH$15,SE4&gt;=SH$19,SD4&lt;&gt;""),AND(TF4&gt;=TJ$15,TG4&gt;=TJ$19,TF4&lt;&gt;"")),"P","")</f>
        <v>P</v>
      </c>
      <c r="J4" s="8">
        <f>IF(COUNT(AQ4,BT4,CW4)&gt;0,LARGE((AQ4,BT4,CW4),1),0)</f>
        <v>51.8</v>
      </c>
      <c r="K4" s="8" t="str">
        <f>IF(J4=0,"",IF(J4=CW4,$CA$1,IF(J4=BT4,$AX$1,IF(J4=AQ4,$U$1,""))))</f>
        <v>2024 Nationals</v>
      </c>
      <c r="L4" s="8">
        <f>IF(COUNT(AQ4,BT4,CW4)&gt;1,LARGE((AQ4,BT4,CW4),2),0)</f>
        <v>51.7</v>
      </c>
      <c r="M4" s="8" t="str">
        <f>IF(K4=0,"",IF(AND(L4=J4,L4=AQ4,K4=BT4),$U$1,IF(AND(L4=J4,L4=AQ4,L4=CW4),$U$1,IF(AND(L4=J4,L4=CW4,L4=BT4),$AX$1,IF(L4=CW4,$CA$1,IF(L4=BT4,$AX$1,IF(L4=AQ4,$U$1,"")))))))</f>
        <v>2024 Elite Canada</v>
      </c>
      <c r="N4" s="8">
        <f>IF(COUNT(AR4,BU4,CX4)&gt;0,LARGE((AR4,BU4,CX4),1),0)</f>
        <v>28.5</v>
      </c>
      <c r="O4" s="8" t="str">
        <f>IF(N4=0,"",IF(N4=CX4,$CA$1,IF(N4=BU4,$AX$1,IF(N4=AR4,$U$1,""))))</f>
        <v>2024 Elite Canada</v>
      </c>
      <c r="P4" s="8">
        <f>IF(MAX(AV4,BY4,DB4)&gt;0,MAX(AV4,BY4,DB4),0)</f>
        <v>52.900000000000006</v>
      </c>
      <c r="Q4" s="8" t="str">
        <f>IF(P4=0,"",IF(P4=DB4,$CA$1,IF(P4=BY4,$AX$1,IF(P4=AV4,$U$1,""))))</f>
        <v>2024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/>
      </c>
      <c r="U4" s="19">
        <v>18.600000000000001</v>
      </c>
      <c r="V4" s="19">
        <v>8.1999999999999993</v>
      </c>
      <c r="W4" s="19">
        <v>0</v>
      </c>
      <c r="X4" s="19">
        <v>0</v>
      </c>
      <c r="Y4" s="19">
        <v>18.399999999999999</v>
      </c>
      <c r="Z4" s="19">
        <v>6.5</v>
      </c>
      <c r="AA4" s="19">
        <v>0</v>
      </c>
      <c r="AB4" s="19">
        <v>0</v>
      </c>
      <c r="AC4" s="19">
        <v>19.2</v>
      </c>
      <c r="AD4" s="19">
        <v>9.3000000000000007</v>
      </c>
      <c r="AE4" s="19">
        <v>0</v>
      </c>
      <c r="AF4" s="19">
        <v>0</v>
      </c>
      <c r="AG4" s="19">
        <v>18.5</v>
      </c>
      <c r="AH4" s="19">
        <v>8.1999999999999993</v>
      </c>
      <c r="AI4" s="19">
        <v>0</v>
      </c>
      <c r="AJ4" s="19">
        <v>0</v>
      </c>
      <c r="AK4" s="19">
        <v>18.5</v>
      </c>
      <c r="AL4" s="19">
        <v>7.7</v>
      </c>
      <c r="AM4" s="19">
        <v>0</v>
      </c>
      <c r="AN4" s="19">
        <v>0</v>
      </c>
      <c r="AO4" s="27"/>
      <c r="AP4" s="40">
        <f>IF(SUM(V4,Z4)&gt;0,SUM(V4,Z4),"")</f>
        <v>14.7</v>
      </c>
      <c r="AQ4" s="40">
        <f>IF(SUM(U4:V4,X4:Z4,AB4)-W4-AA4&gt;0,SUM(U4:V4,X4:Z4,AB4)-W4-AA4,"")</f>
        <v>51.7</v>
      </c>
      <c r="AR4" s="40">
        <f>IF(SUM(AC4:AD4,AF4)-AE4&gt;0,SUM(AC4:AD4,AF4)-AE4,"")</f>
        <v>28.5</v>
      </c>
      <c r="AS4" s="40">
        <f>IF(SUM(V4,Z4,AD4)&gt;0,SUM(V4,Z4,AD4),"")</f>
        <v>24</v>
      </c>
      <c r="AT4" s="40">
        <f>IF(SUM(AQ4,AR4)&gt;0,SUM(AQ4,AR4),"")</f>
        <v>80.2</v>
      </c>
      <c r="AU4" s="40">
        <f>IF(SUM(AH4,AL4)&gt;0,SUM(AH4,AL4),"")</f>
        <v>15.899999999999999</v>
      </c>
      <c r="AV4" s="40">
        <f>IF(SUM(AG4:AH4,AJ4:AL4,AN4)-SUM(AI4,AM4)&gt;0,SUM(AG4:AH4,AJ4:AL4,AN4)-SUM(AI4,AM4),"")</f>
        <v>52.900000000000006</v>
      </c>
      <c r="AW4" s="40">
        <f>IF(SUM(AQ4,AR4,AV4)&gt;0,SUM(AQ4,AR4,AV4),"")</f>
        <v>133.10000000000002</v>
      </c>
      <c r="AX4" s="18">
        <v>18.600000000000001</v>
      </c>
      <c r="AY4" s="18">
        <v>8.5</v>
      </c>
      <c r="AZ4" s="18">
        <v>0</v>
      </c>
      <c r="BA4" s="18">
        <v>0</v>
      </c>
      <c r="BB4" s="18">
        <v>18.2</v>
      </c>
      <c r="BC4" s="18">
        <v>6.5</v>
      </c>
      <c r="BD4" s="18">
        <v>0</v>
      </c>
      <c r="BE4" s="18">
        <v>0</v>
      </c>
      <c r="BF4" s="18">
        <v>18.399999999999999</v>
      </c>
      <c r="BG4" s="18">
        <v>7.7</v>
      </c>
      <c r="BH4" s="18">
        <v>0</v>
      </c>
      <c r="BI4" s="18">
        <v>0</v>
      </c>
      <c r="BJ4" s="18">
        <v>18.600000000000001</v>
      </c>
      <c r="BK4" s="18">
        <v>6.9</v>
      </c>
      <c r="BL4" s="18">
        <v>0</v>
      </c>
      <c r="BM4" s="18">
        <v>0</v>
      </c>
      <c r="BN4" s="18">
        <v>18.600000000000001</v>
      </c>
      <c r="BO4" s="18">
        <v>6.9</v>
      </c>
      <c r="BP4" s="18">
        <v>0</v>
      </c>
      <c r="BQ4" s="18">
        <v>0</v>
      </c>
      <c r="BR4" s="28"/>
      <c r="BS4" s="11">
        <f>IF(SUM(AY4,BC4)&gt;0,SUM(AY4,BC4),"")</f>
        <v>15</v>
      </c>
      <c r="BT4" s="11">
        <f>IF(SUM(AX4:AY4,BA4:BC4,BE4)-AZ4-BD4&gt;0,SUM(AX4:AY4,BA4:BC4,BE4)-AZ4-BD4,"")</f>
        <v>51.8</v>
      </c>
      <c r="BU4" s="11">
        <f>IF(SUM(BF4:BG4,BI4)-BH4&gt;0,SUM(BF4:BG4,BI4)-BH4,"")</f>
        <v>26.099999999999998</v>
      </c>
      <c r="BV4" s="11">
        <f>IF(SUM(AY4,BC4,BG4)&gt;0,SUM(AY4,BC4,BG4),"")</f>
        <v>22.7</v>
      </c>
      <c r="BW4" s="11">
        <f>IF(SUM(BT4,BU4)&gt;0,SUM(BT4,BU4),"")</f>
        <v>77.899999999999991</v>
      </c>
      <c r="BX4" s="11">
        <f>IF(SUM(BK4,BO4)&gt;0,SUM(BK4,BO4),"")</f>
        <v>13.8</v>
      </c>
      <c r="BY4" s="11">
        <f>IF(SUM(BJ4:BK4,BM4:BO4,BQ4)-SUM(BL4,BP4)&gt;0,SUM(BJ4:BK4,BM4:BO4,BQ4)-SUM(BL4,BP4),"")</f>
        <v>51</v>
      </c>
      <c r="BZ4" s="11">
        <f>IF(SUM(BT4,BU4,BY4)&gt;0,SUM(BT4,BU4,BY4),"")</f>
        <v>128.89999999999998</v>
      </c>
      <c r="CA4" s="19">
        <v>18.3</v>
      </c>
      <c r="CB4" s="19">
        <v>8.5</v>
      </c>
      <c r="CC4" s="19">
        <v>0</v>
      </c>
      <c r="CD4" s="19">
        <v>0</v>
      </c>
      <c r="CE4" s="19">
        <v>18.3</v>
      </c>
      <c r="CF4" s="19">
        <v>6.5</v>
      </c>
      <c r="CG4" s="19">
        <v>0</v>
      </c>
      <c r="CH4" s="19">
        <v>0</v>
      </c>
      <c r="CI4" s="19">
        <v>18.3</v>
      </c>
      <c r="CJ4" s="19">
        <v>8.5</v>
      </c>
      <c r="CK4" s="19">
        <v>0</v>
      </c>
      <c r="CL4" s="19">
        <v>0</v>
      </c>
      <c r="CM4" s="19">
        <v>18.399999999999999</v>
      </c>
      <c r="CN4" s="19">
        <v>8.5</v>
      </c>
      <c r="CO4" s="19">
        <v>0</v>
      </c>
      <c r="CP4" s="19">
        <v>0</v>
      </c>
      <c r="CQ4" s="19">
        <v>18.2</v>
      </c>
      <c r="CR4" s="19">
        <v>7.7</v>
      </c>
      <c r="CS4" s="19">
        <v>0</v>
      </c>
      <c r="CT4" s="19">
        <v>0</v>
      </c>
      <c r="CU4" s="27"/>
      <c r="CV4" s="40">
        <f>IF(SUM(CB4,CF4)&gt;0,SUM(CB4,CF4),"")</f>
        <v>15</v>
      </c>
      <c r="CW4" s="40">
        <f>IF(SUM(CA4:CB4,CD4:CF4,CH4)-CC4-CG4&gt;0,SUM(CA4:CB4,CD4:CF4,CH4)-CC4-CG4,"")</f>
        <v>51.6</v>
      </c>
      <c r="CX4" s="40">
        <f>IF(SUM(CI4:CJ4,CL4)-CK4&gt;0,SUM(CI4:CJ4,CL4)-CK4,"")</f>
        <v>26.8</v>
      </c>
      <c r="CY4" s="40">
        <f>IF(SUM(CB4,CF4,CJ4)&gt;0,SUM(CB4,CF4,CJ4),"")</f>
        <v>23.5</v>
      </c>
      <c r="CZ4" s="40">
        <f>IF(SUM(CW4,CX4)&gt;0,SUM(CW4,CX4),"")</f>
        <v>78.400000000000006</v>
      </c>
      <c r="DA4" s="40">
        <f>IF(SUM(CN4,CR4)&gt;0,SUM(CN4,CR4),"")</f>
        <v>16.2</v>
      </c>
      <c r="DB4" s="40">
        <f>IF(SUM(CM4:CN4,CP4:CR4,CT4)-SUM(CO4,CS4)&gt;0,SUM(CM4:CN4,CP4:CR4,CT4)-SUM(CO4,CS4),"")</f>
        <v>52.8</v>
      </c>
      <c r="DC4" s="40">
        <f>IF(SUM(CW4,CX4,DB4)&gt;0,SUM(CW4,CX4,DB4),"")</f>
        <v>131.19999999999999</v>
      </c>
      <c r="DD4" s="51" t="str">
        <f>IF(MAX(EB4,FD4,GF4,HH4,IJ4,JL4,KN4,LP4,MR4,NT4,OV4,PX4,QZ4,SB4,TD4)-IF(L4="",0,L4)&gt;0.001,MAX(EB4,FD4,GF4,HH4,IJ4,JL4,KN4,LP4,MR4,NT4,OV4,PX4,QZ4,SB4,TD4)-IF(L4="",0,L4),"")</f>
        <v/>
      </c>
      <c r="DE4" s="51" t="str">
        <f>IF(MAX(EC4,FE4,GG4,HI4,IK4,JM4,KO4,LQ4,MS4,NU4,OW4,PY4,RA4,SC4,TE4)-IF(N4="",0,N4)&gt;0.001,MAX(EC4,FE4,GG4,HI4,IK4,JM4,KO4,LQ4,MS4,NU4,OW4,PY4,RA4,SC4,TE4)-IF(N4="",0,N4),"")</f>
        <v/>
      </c>
      <c r="DF4" s="51" t="str">
        <f>IF(MAX(EG4,FI4,GK4,HM4,IO4,JQ4,KS4,LU4,MW4,NY4,PA4,QC4,RE4,SG4,TI4)-IF(P4="",0,P4)&gt;0.001,MAX(EG4,FI4,GK4,HM4,IO4,JQ4,KS4,LU4,MW4,NY4,PA4,QC4,RE4,SG4,TI4)-IF(P4="",0,P4),"")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>IF(SUM(DH4,DL4)&gt;0,SUM(DH4,DL4),"")</f>
        <v/>
      </c>
      <c r="EB4" s="40" t="str">
        <f>IF(SUM(DG4:DH4,DJ4:DL4,DN4)-DI4-DM4&gt;0,SUM(DG4:DH4,DJ4:DL4,DN4)-DI4-DM4,"")</f>
        <v/>
      </c>
      <c r="EC4" s="40" t="str">
        <f>IF(SUM(DO4:DP4,DR4)-DQ4&gt;0,SUM(DO4:DP4,DR4)-DQ4,"")</f>
        <v/>
      </c>
      <c r="ED4" s="40" t="str">
        <f>IF(SUM(DH4,DL4,DP4)&gt;0,SUM(DH4,DL4,DP4),"")</f>
        <v/>
      </c>
      <c r="EE4" s="40" t="str">
        <f>IF(SUM(EB4,EC4)&gt;0,SUM(EB4,EC4),"")</f>
        <v/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 t="str">
        <f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>IF(SUM(QF4,QJ4)&gt;0,SUM(QF4,QJ4),"")</f>
        <v/>
      </c>
      <c r="QZ4" s="40" t="str">
        <f>IF(SUM(QE4:QF4,QH4:QJ4,QL4)-QG4-QK4&gt;0,SUM(QE4:QF4,QH4:QJ4,QL4)-QG4-QK4,"")</f>
        <v/>
      </c>
      <c r="RA4" s="40" t="str">
        <f>IF(SUM(QM4:QN4,QP4)-QO4&gt;0,SUM(QM4:QN4,QP4)-QO4,"")</f>
        <v/>
      </c>
      <c r="RB4" s="40" t="str">
        <f>IF(SUM(QF4,QJ4,QN4)&gt;0,SUM(QF4,QJ4,QN4),"")</f>
        <v/>
      </c>
      <c r="RC4" s="40" t="str">
        <f>IF(SUM(QZ4,RA4)&gt;0,SUM(QZ4,RA4),"")</f>
        <v/>
      </c>
      <c r="RD4" s="40" t="str">
        <f>IF(SUM(QR4,QV4)&gt;0,SUM(QR4,QV4),"")</f>
        <v/>
      </c>
      <c r="RE4" s="40" t="str">
        <f>IF(SUM(QQ4:QR4,QT4:QV4,QX4)-SUM(QS4,QW4)&gt;0,SUM(QQ4:QR4,QT4:QV4,QX4)-SUM(QS4,QW4),"")</f>
        <v/>
      </c>
      <c r="RF4" s="40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>IF(SUM(SJ4,SN4)&gt;0,SUM(SJ4,SN4),"")</f>
        <v/>
      </c>
      <c r="TD4" s="40" t="str">
        <f>IF(SUM(SI4:SJ4,SL4:SN4,SP4)-SK4-SO4&gt;0,SUM(SI4:SJ4,SL4:SN4,SP4)-SK4-SO4,"")</f>
        <v/>
      </c>
      <c r="TE4" s="40" t="str">
        <f>IF(SUM(SQ4:SR4,ST4)-SS4&gt;0,SUM(SQ4:SR4,ST4)-SS4,"")</f>
        <v/>
      </c>
      <c r="TF4" s="40" t="str">
        <f>IF(SUM(SJ4,SN4,SR4)&gt;0,SUM(SJ4,SN4,SR4),"")</f>
        <v/>
      </c>
      <c r="TG4" s="40" t="str">
        <f>IF(SUM(TD4,TE4)&gt;0,SUM(TD4,TE4),"")</f>
        <v/>
      </c>
      <c r="TH4" s="40" t="str">
        <f>IF(SUM(SV4,SZ4)&gt;0,SUM(SV4,SZ4),"")</f>
        <v/>
      </c>
      <c r="TI4" s="40" t="str">
        <f>IF(SUM(SU4:SV4,SX4:SZ4,TB4)-SUM(SW4,TA4)&gt;0,SUM(SU4:SV4,SX4:SZ4,TB4)-SUM(SW4,TA4),"")</f>
        <v/>
      </c>
      <c r="TJ4" s="40" t="str">
        <f>IF(SUM(TD4,TE4,TI4)&gt;0,SUM(TD4,TE4,TI4),"")</f>
        <v/>
      </c>
      <c r="TK4" s="26">
        <f>IF($CU4="P",CA4,(CA4+AX4)/2)</f>
        <v>18.450000000000003</v>
      </c>
      <c r="TL4" s="26">
        <f>IF($CU4="P",CB4,(CB4+AY4)/2)</f>
        <v>8.5</v>
      </c>
      <c r="TM4" s="26">
        <f>IF($CU4="P",CC4,(CC4+AZ4)/2)</f>
        <v>0</v>
      </c>
      <c r="TN4" s="26">
        <f>IF($CU4="P",CD4,(CD4+BA4)/2)</f>
        <v>0</v>
      </c>
      <c r="TO4" s="26">
        <f>IF($CU4="P",CE4,(CE4+BB4)/2)</f>
        <v>18.25</v>
      </c>
      <c r="TP4" s="26">
        <f>IF($CU4="P",CF4,(CF4+BC4)/2)</f>
        <v>6.5</v>
      </c>
      <c r="TQ4" s="26">
        <f>IF($CU4="P",CG4,(CG4+BD4)/2)</f>
        <v>0</v>
      </c>
      <c r="TR4" s="26">
        <f>IF($CU4="P",CH4,(CH4+BE4)/2)</f>
        <v>0</v>
      </c>
      <c r="TS4" s="26">
        <f>IF($CU4="P",CI4,(CI4+BF4)/2)</f>
        <v>18.350000000000001</v>
      </c>
      <c r="TT4" s="26">
        <f>IF($CU4="P",CJ4,(CJ4+BG4)/2)</f>
        <v>8.1</v>
      </c>
      <c r="TU4" s="26">
        <f>IF($CU4="P",CK4,(CK4+BH4)/2)</f>
        <v>0</v>
      </c>
      <c r="TV4" s="26">
        <f>IF($CU4="P",CL4,(CL4+BI4)/2)</f>
        <v>0</v>
      </c>
      <c r="TW4" s="26">
        <f>IF($CU4="P",CM4,(CM4+BJ4)/2)</f>
        <v>18.5</v>
      </c>
      <c r="TX4" s="26">
        <f>IF($CU4="P",CN4,(CN4+BK4)/2)</f>
        <v>7.7</v>
      </c>
      <c r="TY4" s="26">
        <f>IF($CU4="P",CO4,(CO4+BL4)/2)</f>
        <v>0</v>
      </c>
      <c r="TZ4" s="26">
        <f>IF($CU4="P",CP4,(CP4+BM4)/2)</f>
        <v>0</v>
      </c>
      <c r="UA4" s="26">
        <f>IF($CU4="P",CQ4,(CQ4+BN4)/2)</f>
        <v>18.399999999999999</v>
      </c>
      <c r="UB4" s="26">
        <f>IF($CU4="P",CR4,(CR4+BO4)/2)</f>
        <v>7.3000000000000007</v>
      </c>
      <c r="UC4" s="26">
        <f>IF($CU4="P",CS4,(CS4+BP4)/2)</f>
        <v>0</v>
      </c>
      <c r="UD4" s="26">
        <f>IF($CU4="P",CT4,(CT4+BQ4)/2)</f>
        <v>0</v>
      </c>
      <c r="UE4" s="28" t="s">
        <v>53</v>
      </c>
      <c r="UF4" s="11">
        <f>IF(SUM(TL4,TP4)&gt;0,SUM(TL4,TP4),"")</f>
        <v>15</v>
      </c>
      <c r="UG4" s="11">
        <f>IF(SUM(TK4:TL4,TN4:TP4,TR4)-TM4-TQ4&gt;0,SUM(TK4:TL4,TN4:TP4,TR4)-TM4-TQ4,"")</f>
        <v>51.7</v>
      </c>
      <c r="UH4" s="11">
        <f>IF(SUM(TS4:TT4,TV4)-TU4&gt;0,SUM(TS4:TT4,TV4)-TU4,"")</f>
        <v>26.450000000000003</v>
      </c>
      <c r="UI4" s="11">
        <f>IF(SUM(TL4,TP4,TT4)&gt;0,SUM(TL4,TP4,TT4),"")</f>
        <v>23.1</v>
      </c>
      <c r="UJ4" s="11">
        <f>IF(SUM(UG4,UH4)&gt;0,SUM(UG4,UH4),"")</f>
        <v>78.150000000000006</v>
      </c>
      <c r="UK4" s="11">
        <f>IF(SUM(TX4,UB4)&gt;0,SUM(TX4,UB4),"")</f>
        <v>15</v>
      </c>
      <c r="UL4" s="11">
        <f>IF(SUM(TW4:TX4,TZ4:UB4,UD4)-SUM(TY4,UC4)&gt;0,SUM(TW4:TX4,TZ4:UB4,UD4)-SUM(TY4,UC4),"")</f>
        <v>51.899999999999991</v>
      </c>
      <c r="UM4" s="11">
        <f>IF(SUM(UG4,UH4,UL4)&gt;0,SUM(UG4,UH4,UL4),"")</f>
        <v>130.05000000000001</v>
      </c>
    </row>
    <row r="5" spans="1:559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181</v>
      </c>
      <c r="C5" s="4" t="s">
        <v>7</v>
      </c>
      <c r="D5" s="4">
        <v>2006</v>
      </c>
      <c r="E5" s="9">
        <f>SUM(J5:R5)+SUM(J5:N5)*0.0000001+SUM(J5)*0.0000000000001</f>
        <v>178.2000126900052</v>
      </c>
      <c r="F5" s="3" t="str">
        <f>IF(OR(AND(AP5&gt;=AW$14,AQ5&gt;=AW$18,AP5&lt;&gt;"",AO5=""),AND(AU5&gt;=AW$14,AV5&gt;=AW$18,AU5&lt;&gt;"",AO5=""),AND(BS5&gt;=BZ$14,BT5&gt;=BZ$18,BS5&lt;&gt;"",BR5=""),AND(BX5&gt;=BZ$14,BY5&gt;=BZ$18,BX5&lt;&gt;"",BR5=""),AND(CV5&gt;=DC$14,CW5&gt;=DC$18,CV5&lt;&gt;"",CU5=""),AND(DA5&gt;=DC$14,DB5&gt;=DC$18,DA5&lt;&gt;""),AND(EA5&gt;=EH$14,EB5&gt;=EH$18,EA5&lt;&gt;""),AND(EF5&gt;=EH$14,EG5&gt;=EH$18,EF5&lt;&gt;""),AND(FC5&gt;=FJ$14,FD5&gt;=FJ$18,FC5&lt;&gt;""),AND(FH5&gt;=FJ$14,FI5&gt;=FJ$18,FH5&lt;&gt;""),AND(GE5&gt;=GL$14,GF5&gt;=GL$18,GE5&lt;&gt;""),AND(GJ5&gt;=GL$14,GK5&gt;=GL$18,GJ5&lt;&gt;""),AND(HG5&gt;=HN$14,HH5&gt;=HN$18,HG5&lt;&gt;""),AND(HL5&gt;=HN$14,HM5&gt;=HN$18,HL5&lt;&gt;""),AND(II5&gt;=IP$14,IJ5&gt;=IP$18,II5&lt;&gt;""),AND(IN5&gt;=IP$14,IO5&gt;=IP$18,IN5&lt;&gt;""),AND(JK5&gt;=JR$14,JL5&gt;=JR$18,JK5&lt;&gt;""),AND(JP5&gt;=JR$14,JQ5&gt;=JR$18,JP5&lt;&gt;""),AND(KM5&gt;=KT$14,KN5&gt;=KT$18,KM5&lt;&gt;""),AND(KR5&gt;=KT$14,KS5&gt;=KT$18,KR5&lt;&gt;""),AND(LO5&gt;=LV$14,LP5&gt;=LV$18,LO5&lt;&gt;""),AND(LT5&gt;=LV$14,LU5&gt;=LV$18,LT5&lt;&gt;""),AND(MQ5&gt;=MX$14,MR5&gt;=MX$18,MQ5&lt;&gt;""),AND(MV5&gt;=MX$14,MW5&gt;=MX$18,MV5&lt;&gt;""),AND(NS5&gt;=NZ$14,NT5&gt;=NZ$18,NS5&lt;&gt;""),AND(NX5&gt;=NZ$14,NY5&gt;=NZ$18,NX5&lt;&gt;""),AND(OU5&gt;=PB$14,OV5&gt;=PB$18,OU5&lt;&gt;""),AND(OZ5&gt;=PB$14,PA5&gt;=PB$18,OZ5&lt;&gt;""),AND(PW5&gt;=QD$14,PX5&gt;=QD$18,PW5&lt;&gt;""),AND(QB5&gt;=QD$14,QC5&gt;=QD$18,QB5&lt;&gt;""),AND(QY5&gt;=RF$14,QZ5&gt;=RF$18,QY5&lt;&gt;""),AND(RD5&gt;=RF$14,RE5&gt;=RF$18,RD5&lt;&gt;""),AND(SA5&gt;=SH$14,SB5&gt;=SH$18,SA5&lt;&gt;""),AND(SF5&gt;=SH$14,SG5&gt;=SH$18,SF5&lt;&gt;""),AND(TC5&gt;=TJ$14,TD5&gt;=TJ$18,TC5&lt;&gt;""),AND(TI5&gt;=TJ$14,TJ5&gt;=TJ$18,TI5&lt;&gt;"")),"P","")</f>
        <v>P</v>
      </c>
      <c r="G5" s="3" t="str">
        <f>IF(OR(AND(AQ5&gt;=AW$18,AQ5&lt;&gt;"",AO5=""),AND(AV5&gt;=AW$18,AV5&lt;&gt;"",AO5=""),AND(BT5&gt;=BZ$18,BT5&lt;&gt;"",BR5=""),AND(BY5&gt;=BZ$18,BY5&lt;&gt;"",BR5=""),AND(CW5&gt;=DC$18,CW5&lt;&gt;"",CU5=""),AND(DB5&gt;=DC$18,DB5&lt;&gt;"",CU5=""),AND(EB5&gt;=EH$18,EB5&lt;&gt;""),AND(EG5&gt;=EH$18,EG5&lt;&gt;""),AND(FD5&gt;=FJ$18,FD5&lt;&gt;""),AND(FI5&gt;=FJ$18,FI5&lt;&gt;""),AND(GF5&gt;=GL$18,GF5&lt;&gt;""),AND(GK5&gt;=GL$18,GK5&lt;&gt;""),AND(HH5&gt;=HN$18,HH5&lt;&gt;""),AND(HM5&gt;=HN$18,HM5&lt;&gt;""),AND(IJ5&gt;=IP$18,IJ5&lt;&gt;""),AND(IO5&gt;=IP$18,IO5&lt;&gt;""),AND(JL5&gt;=JR$18,JL5&lt;&gt;""),AND(JQ5&gt;=JR$18,JQ5&lt;&gt;""),AND(KN5&gt;=KT$18,KN5&lt;&gt;""),AND(KS5&gt;=KT$18,KS5&lt;&gt;""),AND(LP5&gt;=LV$18,LP5&lt;&gt;""),AND(LU5&gt;=LV$18,LU5&lt;&gt;""),AND(MR5&gt;=MX$18,MR5&lt;&gt;""),AND(MW5&gt;=MX$18,MW5&lt;&gt;""),AND(NT5&gt;=NZ$18,NT5&lt;&gt;""),AND(NY5&gt;=NZ$18,NY5&lt;&gt;""),AND(OV5&gt;=PB$18,OV5&lt;&gt;""),AND(PA5&gt;=PB$18,PA5&lt;&gt;""),AND(PX5&gt;=QD$18,PX5&lt;&gt;""),AND(QC5&gt;=QD$18,QC5&lt;&gt;""),AND(QZ5&gt;=RF$18,QZ5&lt;&gt;""),AND(RE5&gt;=RF$18,RE5&lt;&gt;""),AND(SB5&gt;=SH$18,SB5&lt;&gt;""),AND(SG5&gt;=SH$18,SG5&lt;&gt;""),AND(TD5&gt;=TJ$18,TD5&lt;&gt;""),AND(TJ5&gt;=TJ$18,TJ5&lt;&gt;"")),"P","")</f>
        <v>P</v>
      </c>
      <c r="H5" s="36" t="str">
        <f>IF(AND(G5="P",F5=""),"No DD",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,AND(RB5&gt;=RF$17,RC5&gt;=RF$21,RB5&lt;&gt;""),AND(SD5&gt;=SH$17,SE5&gt;=SH$21,SD5&lt;&gt;""),AND(TF5&gt;=TJ$17,TG5&gt;=TJ$21,TF5&lt;&gt;"")),"Merit",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,AND(RB5&gt;=RF$16,RC5&gt;=RF$20,RB5&lt;&gt;""),AND(SD5&gt;=SH$16,SE5&gt;=SH$20,SD5&lt;&gt;""),AND(TF5&gt;=TJ$16,TG5&gt;=TJ$20,TF5&lt;&gt;"")),"Excellence",IF(I5="P","Worlds Team",IF(F5="P","National Team","")))))</f>
        <v>Merit</v>
      </c>
      <c r="I5" s="3" t="str">
        <f>IF(OR(AND(AS5&gt;=AW$15,AT5&gt;=AW$19,AS5&lt;&gt;"",AO5=""),AND(BV5&gt;=BZ$15,BW5&gt;=BZ$19,BV5&lt;&gt;"",BR5=""),AND(CY5&gt;=DC$15,CZ5&gt;=DC$19,CY5&lt;&gt;"",CU5=""),AND(ED5&gt;=EH$15,EE5&gt;=EH$19,ED5&lt;&gt;""),AND(FF5&gt;=FJ$15,FG5&gt;=FJ$19,FF5&lt;&gt;""),AND(GH5&gt;=GL$15,GI5&gt;=GL$19,GH5&lt;&gt;""),AND(HJ5&gt;=HN$15,HK5&gt;=HN$19,HJ5&lt;&gt;""),AND(IL5&gt;=IP$15,IM5&gt;=IP$19,IL5&lt;&gt;""),AND(JN5&gt;=JR$15,JO5&gt;=JR$19,JN5&lt;&gt;""),AND(KP5&gt;=KT$15,KQ5&gt;=KT$19,KP5&lt;&gt;""),AND(LR5&gt;=LV$15,LS5&gt;=LV$19,LR5&lt;&gt;""),AND(MT5&gt;=MX$15,MU5&gt;=MX$19,MT5&lt;&gt;""),AND(NV5&gt;=NZ$15,NW5&gt;=NZ$19,NV5&lt;&gt;""),AND(OX5&gt;=PB$15,OY5&gt;=PB$19,OX5&lt;&gt;""),AND(PZ5&gt;=QD$15,QA5&gt;=QD$19,PZ5&lt;&gt;""),AND(RB5&gt;=RF$15,RC5&gt;=RF$19,RB5&lt;&gt;""),AND(SD5&gt;=SH$15,SE5&gt;=SH$19,SD5&lt;&gt;""),AND(TF5&gt;=TJ$15,TG5&gt;=TJ$19,TF5&lt;&gt;"")),"P","")</f>
        <v>P</v>
      </c>
      <c r="J5" s="8">
        <f>IF(COUNT(AQ5,BT5,CW5)&gt;0,LARGE((AQ5,BT5,CW5),1),0)</f>
        <v>51.900000000000006</v>
      </c>
      <c r="K5" s="8" t="str">
        <f>IF(J5=0,"",IF(J5=CW5,$CA$1,IF(J5=BT5,$AX$1,IF(J5=AQ5,$U$1,""))))</f>
        <v>2024 3rd Domestic Trial</v>
      </c>
      <c r="L5" s="8">
        <f>IF(COUNT(AQ5,BT5,CW5)&gt;1,LARGE((AQ5,BT5,CW5),2),0)</f>
        <v>49.4</v>
      </c>
      <c r="M5" s="8" t="str">
        <f>IF(K5=0,"",IF(AND(L5=J5,L5=AQ5,K5=BT5),$U$1,IF(AND(L5=J5,L5=AQ5,L5=CW5),$U$1,IF(AND(L5=J5,L5=CW5,L5=BT5),$AX$1,IF(L5=CW5,$CA$1,IF(L5=BT5,$AX$1,IF(L5=AQ5,$U$1,"")))))))</f>
        <v>2024 Nationals</v>
      </c>
      <c r="N5" s="8">
        <f>IF(COUNT(AR5,BU5,CX5)&gt;0,LARGE((AR5,BU5,CX5),1),0)</f>
        <v>25.6</v>
      </c>
      <c r="O5" s="8" t="str">
        <f>IF(N5=0,"",IF(N5=CX5,$CA$1,IF(N5=BU5,$AX$1,IF(N5=AR5,$U$1,""))))</f>
        <v>2024 3rd Domestic Trial</v>
      </c>
      <c r="P5" s="8">
        <f>IF(MAX(AV5,BY5,DB5)&gt;0,MAX(AV5,BY5,DB5),0)</f>
        <v>50.8</v>
      </c>
      <c r="Q5" s="8" t="str">
        <f>IF(P5=0,"",IF(P5=DB5,$CA$1,IF(P5=BY5,$AX$1,IF(P5=AV5,$U$1,""))))</f>
        <v>2024 3rd Domestic Trial</v>
      </c>
      <c r="R5" s="8">
        <f>IF(MAX(DD5:DF5)&gt;0,MAX(DD5:DF5),"")</f>
        <v>0.50000000000000711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2024 World Cup POR (July 7)</v>
      </c>
      <c r="U5" s="19">
        <v>17.2</v>
      </c>
      <c r="V5" s="19">
        <v>5.3</v>
      </c>
      <c r="W5" s="19">
        <v>0.30000000000000004</v>
      </c>
      <c r="X5" s="19">
        <v>0.15</v>
      </c>
      <c r="Y5" s="19">
        <v>17.3</v>
      </c>
      <c r="Z5" s="19">
        <v>5.3</v>
      </c>
      <c r="AA5" s="19">
        <v>0</v>
      </c>
      <c r="AB5" s="19">
        <v>0.15</v>
      </c>
      <c r="AC5" s="19">
        <v>17.7</v>
      </c>
      <c r="AD5" s="19">
        <v>5.5</v>
      </c>
      <c r="AE5" s="19">
        <v>0.1</v>
      </c>
      <c r="AF5" s="19">
        <v>0.15</v>
      </c>
      <c r="AG5" s="19">
        <v>17.5</v>
      </c>
      <c r="AH5" s="19">
        <v>6</v>
      </c>
      <c r="AI5" s="19">
        <v>0</v>
      </c>
      <c r="AJ5" s="19">
        <v>0.15</v>
      </c>
      <c r="AK5" s="19">
        <v>17.700000000000003</v>
      </c>
      <c r="AL5" s="19">
        <v>5.3</v>
      </c>
      <c r="AM5" s="19">
        <v>0</v>
      </c>
      <c r="AN5" s="19">
        <v>0.15</v>
      </c>
      <c r="AO5" s="27" t="s">
        <v>53</v>
      </c>
      <c r="AP5" s="40">
        <f>IF(SUM(V5,Z5)&gt;0,SUM(V5,Z5),"")</f>
        <v>10.6</v>
      </c>
      <c r="AQ5" s="40">
        <f>IF(SUM(U5:V5,X5:Z5,AB5)-W5-AA5&gt;0,SUM(U5:V5,X5:Z5,AB5)-W5-AA5,"")</f>
        <v>45.1</v>
      </c>
      <c r="AR5" s="40">
        <f>IF(SUM(AC5:AD5,AF5)-AE5&gt;0,SUM(AC5:AD5,AF5)-AE5,"")</f>
        <v>23.249999999999996</v>
      </c>
      <c r="AS5" s="40">
        <f>IF(SUM(V5,Z5,AD5)&gt;0,SUM(V5,Z5,AD5),"")</f>
        <v>16.100000000000001</v>
      </c>
      <c r="AT5" s="40">
        <f>IF(SUM(AQ5,AR5)&gt;0,SUM(AQ5,AR5),"")</f>
        <v>68.349999999999994</v>
      </c>
      <c r="AU5" s="40">
        <f>IF(SUM(AH5,AL5)&gt;0,SUM(AH5,AL5),"")</f>
        <v>11.3</v>
      </c>
      <c r="AV5" s="40">
        <f>IF(SUM(AG5:AH5,AJ5:AL5,AN5)-SUM(AI5,AM5)&gt;0,SUM(AG5:AH5,AJ5:AL5,AN5)-SUM(AI5,AM5),"")</f>
        <v>46.8</v>
      </c>
      <c r="AW5" s="40">
        <f>IF(SUM(AQ5,AR5,AV5)&gt;0,SUM(AQ5,AR5,AV5),"")</f>
        <v>115.14999999999999</v>
      </c>
      <c r="AX5" s="18">
        <v>18.100000000000001</v>
      </c>
      <c r="AY5" s="18">
        <v>7.1</v>
      </c>
      <c r="AZ5" s="18">
        <v>0.2</v>
      </c>
      <c r="BA5" s="18">
        <v>0</v>
      </c>
      <c r="BB5" s="18">
        <v>17.8</v>
      </c>
      <c r="BC5" s="18">
        <v>6.6</v>
      </c>
      <c r="BD5" s="18">
        <v>0</v>
      </c>
      <c r="BE5" s="18">
        <v>0</v>
      </c>
      <c r="BF5" s="18">
        <v>18.3</v>
      </c>
      <c r="BG5" s="18">
        <v>7.1</v>
      </c>
      <c r="BH5" s="18">
        <v>0.2</v>
      </c>
      <c r="BI5" s="18">
        <v>0</v>
      </c>
      <c r="BJ5" s="18">
        <v>18.399999999999999</v>
      </c>
      <c r="BK5" s="18">
        <v>7.2</v>
      </c>
      <c r="BL5" s="18">
        <v>0</v>
      </c>
      <c r="BM5" s="18">
        <v>0</v>
      </c>
      <c r="BN5" s="18">
        <v>18.3</v>
      </c>
      <c r="BO5" s="18">
        <v>6.5</v>
      </c>
      <c r="BP5" s="18">
        <v>0</v>
      </c>
      <c r="BQ5" s="18">
        <v>0</v>
      </c>
      <c r="BR5" s="28"/>
      <c r="BS5" s="11">
        <f>IF(SUM(AY5,BC5)&gt;0,SUM(AY5,BC5),"")</f>
        <v>13.7</v>
      </c>
      <c r="BT5" s="11">
        <f>IF(SUM(AX5:AY5,BA5:BC5,BE5)-AZ5-BD5&gt;0,SUM(AX5:AY5,BA5:BC5,BE5)-AZ5-BD5,"")</f>
        <v>49.4</v>
      </c>
      <c r="BU5" s="11">
        <f>IF(SUM(BF5:BG5,BI5)-BH5&gt;0,SUM(BF5:BG5,BI5)-BH5,"")</f>
        <v>25.2</v>
      </c>
      <c r="BV5" s="11">
        <f>IF(SUM(AY5,BC5,BG5)&gt;0,SUM(AY5,BC5,BG5),"")</f>
        <v>20.799999999999997</v>
      </c>
      <c r="BW5" s="11">
        <f>IF(SUM(BT5,BU5)&gt;0,SUM(BT5,BU5),"")</f>
        <v>74.599999999999994</v>
      </c>
      <c r="BX5" s="11">
        <f>IF(SUM(BK5,BO5)&gt;0,SUM(BK5,BO5),"")</f>
        <v>13.7</v>
      </c>
      <c r="BY5" s="11">
        <f>IF(SUM(BJ5:BK5,BM5:BO5,BQ5)-SUM(BL5,BP5)&gt;0,SUM(BJ5:BK5,BM5:BO5,BQ5)-SUM(BL5,BP5),"")</f>
        <v>50.4</v>
      </c>
      <c r="BZ5" s="11">
        <f>IF(SUM(BT5,BU5,BY5)&gt;0,SUM(BT5,BU5,BY5),"")</f>
        <v>125</v>
      </c>
      <c r="CA5" s="19">
        <v>18.100000000000001</v>
      </c>
      <c r="CB5" s="19">
        <v>7.5</v>
      </c>
      <c r="CC5" s="19">
        <v>0</v>
      </c>
      <c r="CD5" s="19">
        <v>0</v>
      </c>
      <c r="CE5" s="19">
        <v>18.8</v>
      </c>
      <c r="CF5" s="19">
        <v>7.5</v>
      </c>
      <c r="CG5" s="19">
        <v>0</v>
      </c>
      <c r="CH5" s="19">
        <v>0</v>
      </c>
      <c r="CI5" s="19">
        <v>18.3</v>
      </c>
      <c r="CJ5" s="19">
        <v>7.3</v>
      </c>
      <c r="CK5" s="19">
        <v>0</v>
      </c>
      <c r="CL5" s="19">
        <v>0</v>
      </c>
      <c r="CM5" s="19">
        <v>18.3</v>
      </c>
      <c r="CN5" s="19">
        <v>7.5</v>
      </c>
      <c r="CO5" s="19">
        <v>0.2</v>
      </c>
      <c r="CP5" s="19">
        <v>0</v>
      </c>
      <c r="CQ5" s="19">
        <v>18.3</v>
      </c>
      <c r="CR5" s="19">
        <v>6.9</v>
      </c>
      <c r="CS5" s="19">
        <v>0</v>
      </c>
      <c r="CT5" s="19">
        <v>0</v>
      </c>
      <c r="CU5" s="27"/>
      <c r="CV5" s="40">
        <f>IF(SUM(CB5,CF5)&gt;0,SUM(CB5,CF5),"")</f>
        <v>15</v>
      </c>
      <c r="CW5" s="40">
        <f>IF(SUM(CA5:CB5,CD5:CF5,CH5)-CC5-CG5&gt;0,SUM(CA5:CB5,CD5:CF5,CH5)-CC5-CG5,"")</f>
        <v>51.900000000000006</v>
      </c>
      <c r="CX5" s="40">
        <f>IF(SUM(CI5:CJ5,CL5)-CK5&gt;0,SUM(CI5:CJ5,CL5)-CK5,"")</f>
        <v>25.6</v>
      </c>
      <c r="CY5" s="40">
        <f>IF(SUM(CB5,CF5,CJ5)&gt;0,SUM(CB5,CF5,CJ5),"")</f>
        <v>22.3</v>
      </c>
      <c r="CZ5" s="40">
        <f>IF(SUM(CW5,CX5)&gt;0,SUM(CW5,CX5),"")</f>
        <v>77.5</v>
      </c>
      <c r="DA5" s="40">
        <f>IF(SUM(CN5,CR5)&gt;0,SUM(CN5,CR5),"")</f>
        <v>14.4</v>
      </c>
      <c r="DB5" s="40">
        <f>IF(SUM(CM5:CN5,CP5:CR5,CT5)-SUM(CO5,CS5)&gt;0,SUM(CM5:CN5,CP5:CR5,CT5)-SUM(CO5,CS5),"")</f>
        <v>50.8</v>
      </c>
      <c r="DC5" s="40">
        <f>IF(SUM(CW5,CX5,DB5)&gt;0,SUM(CW5,CX5,DB5),"")</f>
        <v>128.30000000000001</v>
      </c>
      <c r="DD5" s="51">
        <f>IF(MAX(EB5,FD5,GF5,HH5,IJ5,JL5,KN5,LP5,MR5,NT5,OV5,PX5,QZ5,SB5,TD5)-IF(L5="",0,L5)&gt;0.001,MAX(EB5,FD5,GF5,HH5,IJ5,JL5,KN5,LP5,MR5,NT5,OV5,PX5,QZ5,SB5,TD5)-IF(L5="",0,L5),"")</f>
        <v>0.50000000000000711</v>
      </c>
      <c r="DE5" s="51" t="str">
        <f>IF(MAX(EC5,FE5,GG5,HI5,IK5,JM5,KO5,LQ5,MS5,NU5,OW5,PY5,RA5,SC5,TE5)-IF(N5="",0,N5)&gt;0.001,MAX(EC5,FE5,GG5,HI5,IK5,JM5,KO5,LQ5,MS5,NU5,OW5,PY5,RA5,SC5,TE5)-IF(N5="",0,N5),"")</f>
        <v/>
      </c>
      <c r="DF5" s="51" t="str">
        <f>IF(MAX(EG5,FI5,GK5,HM5,IO5,JQ5,KS5,LU5,MW5,NY5,PA5,QC5,RE5,SG5,TI5)-IF(P5="",0,P5)&gt;0.001,MAX(EG5,FI5,GK5,HM5,IO5,JQ5,KS5,LU5,MW5,NY5,PA5,QC5,RE5,SG5,TI5)-IF(P5="",0,P5),"")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IF(SUM(EB5,EC5,EG5)&gt;0,SUM(EB5,EC5,EG5),"")</f>
        <v/>
      </c>
      <c r="EI5" s="18">
        <v>17.5</v>
      </c>
      <c r="EJ5" s="18">
        <v>7.3</v>
      </c>
      <c r="EK5" s="18">
        <v>0</v>
      </c>
      <c r="EL5" s="18">
        <v>0</v>
      </c>
      <c r="EM5" s="18">
        <v>17.600000000000001</v>
      </c>
      <c r="EN5" s="18">
        <v>7.5</v>
      </c>
      <c r="EO5" s="18">
        <v>0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>IF(SUM(EJ5,EN5)&gt;0,SUM(EJ5,EN5),"")</f>
        <v>14.8</v>
      </c>
      <c r="FD5" s="11">
        <f>IF(SUM(EI5:EJ5,EL5:EN5,EP5)-EK5-EO5&gt;0,SUM(EI5:EJ5,EL5:EN5,EP5)-EK5-EO5,"")</f>
        <v>49.900000000000006</v>
      </c>
      <c r="FE5" s="11" t="str">
        <f>IF(SUM(EQ5:ER5,ET5)-ES5&gt;0,SUM(EQ5:ER5,ET5)-ES5,"")</f>
        <v/>
      </c>
      <c r="FF5" s="11">
        <f>IF(SUM(EJ5,EN5,ER5)&gt;0,SUM(EJ5,EN5,ER5),"")</f>
        <v>14.8</v>
      </c>
      <c r="FG5" s="11">
        <f>IF(SUM(FD5,FE5)&gt;0,SUM(FD5,FE5),"")</f>
        <v>49.900000000000006</v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>
        <f>IF(SUM(FD5,FE5,FI5)&gt;0,SUM(FD5,FE5,FI5),"")</f>
        <v>49.900000000000006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>IF(SUM(QF5,QJ5)&gt;0,SUM(QF5,QJ5),"")</f>
        <v/>
      </c>
      <c r="QZ5" s="40" t="str">
        <f>IF(SUM(QE5:QF5,QH5:QJ5,QL5)-QG5-QK5&gt;0,SUM(QE5:QF5,QH5:QJ5,QL5)-QG5-QK5,"")</f>
        <v/>
      </c>
      <c r="RA5" s="40" t="str">
        <f>IF(SUM(QM5:QN5,QP5)-QO5&gt;0,SUM(QM5:QN5,QP5)-QO5,"")</f>
        <v/>
      </c>
      <c r="RB5" s="40" t="str">
        <f>IF(SUM(QF5,QJ5,QN5)&gt;0,SUM(QF5,QJ5,QN5),"")</f>
        <v/>
      </c>
      <c r="RC5" s="40" t="str">
        <f>IF(SUM(QZ5,RA5)&gt;0,SUM(QZ5,RA5),"")</f>
        <v/>
      </c>
      <c r="RD5" s="40" t="str">
        <f>IF(SUM(QR5,QV5)&gt;0,SUM(QR5,QV5),"")</f>
        <v/>
      </c>
      <c r="RE5" s="40" t="str">
        <f>IF(SUM(QQ5:QR5,QT5:QV5,QX5)-SUM(QS5,QW5)&gt;0,SUM(QQ5:QR5,QT5:QV5,QX5)-SUM(QS5,QW5),"")</f>
        <v/>
      </c>
      <c r="RF5" s="40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>IF(SUM(SJ5,SN5)&gt;0,SUM(SJ5,SN5),"")</f>
        <v/>
      </c>
      <c r="TD5" s="40" t="str">
        <f>IF(SUM(SI5:SJ5,SL5:SN5,SP5)-SK5-SO5&gt;0,SUM(SI5:SJ5,SL5:SN5,SP5)-SK5-SO5,"")</f>
        <v/>
      </c>
      <c r="TE5" s="40" t="str">
        <f>IF(SUM(SQ5:SR5,ST5)-SS5&gt;0,SUM(SQ5:SR5,ST5)-SS5,"")</f>
        <v/>
      </c>
      <c r="TF5" s="40" t="str">
        <f>IF(SUM(SJ5,SN5,SR5)&gt;0,SUM(SJ5,SN5,SR5),"")</f>
        <v/>
      </c>
      <c r="TG5" s="40" t="str">
        <f>IF(SUM(TD5,TE5)&gt;0,SUM(TD5,TE5),"")</f>
        <v/>
      </c>
      <c r="TH5" s="40" t="str">
        <f>IF(SUM(SV5,SZ5)&gt;0,SUM(SV5,SZ5),"")</f>
        <v/>
      </c>
      <c r="TI5" s="40" t="str">
        <f>IF(SUM(SU5:SV5,SX5:SZ5,TB5)-SUM(SW5,TA5)&gt;0,SUM(SU5:SV5,SX5:SZ5,TB5)-SUM(SW5,TA5),"")</f>
        <v/>
      </c>
      <c r="TJ5" s="40" t="str">
        <f>IF(SUM(TD5,TE5,TI5)&gt;0,SUM(TD5,TE5,TI5),"")</f>
        <v/>
      </c>
      <c r="TK5" s="26">
        <f>IF($CU5="P",CA5,(CA5+AX5)/2)</f>
        <v>18.100000000000001</v>
      </c>
      <c r="TL5" s="26">
        <f>IF($CU5="P",CB5,(CB5+AY5)/2)</f>
        <v>7.3</v>
      </c>
      <c r="TM5" s="26">
        <f>IF($CU5="P",CC5,(CC5+AZ5)/2)</f>
        <v>0.1</v>
      </c>
      <c r="TN5" s="26">
        <f>IF($CU5="P",CD5,(CD5+BA5)/2)</f>
        <v>0</v>
      </c>
      <c r="TO5" s="26">
        <f>IF($CU5="P",CE5,(CE5+BB5)/2)</f>
        <v>18.3</v>
      </c>
      <c r="TP5" s="26">
        <f>IF($CU5="P",CF5,(CF5+BC5)/2)</f>
        <v>7.05</v>
      </c>
      <c r="TQ5" s="26">
        <f>IF($CU5="P",CG5,(CG5+BD5)/2)</f>
        <v>0</v>
      </c>
      <c r="TR5" s="26">
        <f>IF($CU5="P",CH5,(CH5+BE5)/2)</f>
        <v>0</v>
      </c>
      <c r="TS5" s="26">
        <f>IF($CU5="P",CI5,(CI5+BF5)/2)</f>
        <v>18.3</v>
      </c>
      <c r="TT5" s="26">
        <f>IF($CU5="P",CJ5,(CJ5+BG5)/2)</f>
        <v>7.1999999999999993</v>
      </c>
      <c r="TU5" s="26">
        <f>IF($CU5="P",CK5,(CK5+BH5)/2)</f>
        <v>0.1</v>
      </c>
      <c r="TV5" s="26">
        <f>IF($CU5="P",CL5,(CL5+BI5)/2)</f>
        <v>0</v>
      </c>
      <c r="TW5" s="26">
        <f>IF($CU5="P",CM5,(CM5+BJ5)/2)</f>
        <v>18.350000000000001</v>
      </c>
      <c r="TX5" s="26">
        <f>IF($CU5="P",CN5,(CN5+BK5)/2)</f>
        <v>7.35</v>
      </c>
      <c r="TY5" s="26">
        <f>IF($CU5="P",CO5,(CO5+BL5)/2)</f>
        <v>0.1</v>
      </c>
      <c r="TZ5" s="26">
        <f>IF($CU5="P",CP5,(CP5+BM5)/2)</f>
        <v>0</v>
      </c>
      <c r="UA5" s="26">
        <f>IF($CU5="P",CQ5,(CQ5+BN5)/2)</f>
        <v>18.3</v>
      </c>
      <c r="UB5" s="26">
        <f>IF($CU5="P",CR5,(CR5+BO5)/2)</f>
        <v>6.7</v>
      </c>
      <c r="UC5" s="26">
        <f>IF($CU5="P",CS5,(CS5+BP5)/2)</f>
        <v>0</v>
      </c>
      <c r="UD5" s="26">
        <f>IF($CU5="P",CT5,(CT5+BQ5)/2)</f>
        <v>0</v>
      </c>
      <c r="UE5" s="28" t="s">
        <v>53</v>
      </c>
      <c r="UF5" s="11">
        <f>IF(SUM(TL5,TP5)&gt;0,SUM(TL5,TP5),"")</f>
        <v>14.35</v>
      </c>
      <c r="UG5" s="11">
        <f>IF(SUM(TK5:TL5,TN5:TP5,TR5)-TM5-TQ5&gt;0,SUM(TK5:TL5,TN5:TP5,TR5)-TM5-TQ5,"")</f>
        <v>50.65</v>
      </c>
      <c r="UH5" s="11">
        <f>IF(SUM(TS5:TT5,TV5)-TU5&gt;0,SUM(TS5:TT5,TV5)-TU5,"")</f>
        <v>25.4</v>
      </c>
      <c r="UI5" s="11">
        <f>IF(SUM(TL5,TP5,TT5)&gt;0,SUM(TL5,TP5,TT5),"")</f>
        <v>21.549999999999997</v>
      </c>
      <c r="UJ5" s="11">
        <f>IF(SUM(UG5,UH5)&gt;0,SUM(UG5,UH5),"")</f>
        <v>76.05</v>
      </c>
      <c r="UK5" s="11">
        <f>IF(SUM(TX5,UB5)&gt;0,SUM(TX5,UB5),"")</f>
        <v>14.05</v>
      </c>
      <c r="UL5" s="11">
        <f>IF(SUM(TW5:TX5,TZ5:UB5,UD5)-SUM(TY5,UC5)&gt;0,SUM(TW5:TX5,TZ5:UB5,UD5)-SUM(TY5,UC5),"")</f>
        <v>50.6</v>
      </c>
      <c r="UM5" s="11">
        <f>IF(SUM(UG5,UH5,UL5)&gt;0,SUM(UG5,UH5,UL5),"")</f>
        <v>126.65</v>
      </c>
    </row>
    <row r="6" spans="1:559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122</v>
      </c>
      <c r="C6" s="4" t="s">
        <v>5</v>
      </c>
      <c r="D6" s="4">
        <v>2004</v>
      </c>
      <c r="E6" s="9">
        <f>SUM(J6:R6)+SUM(J6:N6)*0.0000001+SUM(J6)*0.0000000000001</f>
        <v>169.7000109000048</v>
      </c>
      <c r="F6" s="3" t="str">
        <f>IF(OR(AND(AP6&gt;=AW$14,AQ6&gt;=AW$18,AP6&lt;&gt;"",AO6=""),AND(AU6&gt;=AW$14,AV6&gt;=AW$18,AU6&lt;&gt;"",AO6=""),AND(BS6&gt;=BZ$14,BT6&gt;=BZ$18,BS6&lt;&gt;"",BR6=""),AND(BX6&gt;=BZ$14,BY6&gt;=BZ$18,BX6&lt;&gt;"",BR6=""),AND(CV6&gt;=DC$14,CW6&gt;=DC$18,CV6&lt;&gt;"",CU6=""),AND(DA6&gt;=DC$14,DB6&gt;=DC$18,DA6&lt;&gt;""),AND(EA6&gt;=EH$14,EB6&gt;=EH$18,EA6&lt;&gt;""),AND(EF6&gt;=EH$14,EG6&gt;=EH$18,EF6&lt;&gt;""),AND(FC6&gt;=FJ$14,FD6&gt;=FJ$18,FC6&lt;&gt;""),AND(FH6&gt;=FJ$14,FI6&gt;=FJ$18,FH6&lt;&gt;""),AND(GE6&gt;=GL$14,GF6&gt;=GL$18,GE6&lt;&gt;""),AND(GJ6&gt;=GL$14,GK6&gt;=GL$18,GJ6&lt;&gt;""),AND(HG6&gt;=HN$14,HH6&gt;=HN$18,HG6&lt;&gt;""),AND(HL6&gt;=HN$14,HM6&gt;=HN$18,HL6&lt;&gt;""),AND(II6&gt;=IP$14,IJ6&gt;=IP$18,II6&lt;&gt;""),AND(IN6&gt;=IP$14,IO6&gt;=IP$18,IN6&lt;&gt;""),AND(JK6&gt;=JR$14,JL6&gt;=JR$18,JK6&lt;&gt;""),AND(JP6&gt;=JR$14,JQ6&gt;=JR$18,JP6&lt;&gt;""),AND(KM6&gt;=KT$14,KN6&gt;=KT$18,KM6&lt;&gt;""),AND(KR6&gt;=KT$14,KS6&gt;=KT$18,KR6&lt;&gt;""),AND(LO6&gt;=LV$14,LP6&gt;=LV$18,LO6&lt;&gt;""),AND(LT6&gt;=LV$14,LU6&gt;=LV$18,LT6&lt;&gt;""),AND(MQ6&gt;=MX$14,MR6&gt;=MX$18,MQ6&lt;&gt;""),AND(MV6&gt;=MX$14,MW6&gt;=MX$18,MV6&lt;&gt;""),AND(NS6&gt;=NZ$14,NT6&gt;=NZ$18,NS6&lt;&gt;""),AND(NX6&gt;=NZ$14,NY6&gt;=NZ$18,NX6&lt;&gt;""),AND(OU6&gt;=PB$14,OV6&gt;=PB$18,OU6&lt;&gt;""),AND(OZ6&gt;=PB$14,PA6&gt;=PB$18,OZ6&lt;&gt;""),AND(PW6&gt;=QD$14,PX6&gt;=QD$18,PW6&lt;&gt;""),AND(QB6&gt;=QD$14,QC6&gt;=QD$18,QB6&lt;&gt;""),AND(QY6&gt;=RF$14,QZ6&gt;=RF$18,QY6&lt;&gt;""),AND(RD6&gt;=RF$14,RE6&gt;=RF$18,RD6&lt;&gt;""),AND(SA6&gt;=SH$14,SB6&gt;=SH$18,SA6&lt;&gt;""),AND(SF6&gt;=SH$14,SG6&gt;=SH$18,SF6&lt;&gt;""),AND(TC6&gt;=TJ$14,TD6&gt;=TJ$18,TC6&lt;&gt;""),AND(TI6&gt;=TJ$14,TJ6&gt;=TJ$18,TI6&lt;&gt;"")),"P","")</f>
        <v>P</v>
      </c>
      <c r="G6" s="3" t="str">
        <f>IF(OR(AND(AQ6&gt;=AW$18,AQ6&lt;&gt;"",AO6=""),AND(AV6&gt;=AW$18,AV6&lt;&gt;"",AO6=""),AND(BT6&gt;=BZ$18,BT6&lt;&gt;"",BR6=""),AND(BY6&gt;=BZ$18,BY6&lt;&gt;"",BR6=""),AND(CW6&gt;=DC$18,CW6&lt;&gt;"",CU6=""),AND(DB6&gt;=DC$18,DB6&lt;&gt;"",CU6=""),AND(EB6&gt;=EH$18,EB6&lt;&gt;""),AND(EG6&gt;=EH$18,EG6&lt;&gt;""),AND(FD6&gt;=FJ$18,FD6&lt;&gt;""),AND(FI6&gt;=FJ$18,FI6&lt;&gt;""),AND(GF6&gt;=GL$18,GF6&lt;&gt;""),AND(GK6&gt;=GL$18,GK6&lt;&gt;""),AND(HH6&gt;=HN$18,HH6&lt;&gt;""),AND(HM6&gt;=HN$18,HM6&lt;&gt;""),AND(IJ6&gt;=IP$18,IJ6&lt;&gt;""),AND(IO6&gt;=IP$18,IO6&lt;&gt;""),AND(JL6&gt;=JR$18,JL6&lt;&gt;""),AND(JQ6&gt;=JR$18,JQ6&lt;&gt;""),AND(KN6&gt;=KT$18,KN6&lt;&gt;""),AND(KS6&gt;=KT$18,KS6&lt;&gt;""),AND(LP6&gt;=LV$18,LP6&lt;&gt;""),AND(LU6&gt;=LV$18,LU6&lt;&gt;""),AND(MR6&gt;=MX$18,MR6&lt;&gt;""),AND(MW6&gt;=MX$18,MW6&lt;&gt;""),AND(NT6&gt;=NZ$18,NT6&lt;&gt;""),AND(NY6&gt;=NZ$18,NY6&lt;&gt;""),AND(OV6&gt;=PB$18,OV6&lt;&gt;""),AND(PA6&gt;=PB$18,PA6&lt;&gt;""),AND(PX6&gt;=QD$18,PX6&lt;&gt;""),AND(QC6&gt;=QD$18,QC6&lt;&gt;""),AND(QZ6&gt;=RF$18,QZ6&lt;&gt;""),AND(RE6&gt;=RF$18,RE6&lt;&gt;""),AND(SB6&gt;=SH$18,SB6&lt;&gt;""),AND(SG6&gt;=SH$18,SG6&lt;&gt;""),AND(TD6&gt;=TJ$18,TD6&lt;&gt;""),AND(TJ6&gt;=TJ$18,TJ6&lt;&gt;"")),"P","")</f>
        <v>P</v>
      </c>
      <c r="H6" s="36" t="str">
        <f>IF(AND(G6="P",F6=""),"No DD",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,AND(RB6&gt;=RF$17,RC6&gt;=RF$21,RB6&lt;&gt;""),AND(SD6&gt;=SH$17,SE6&gt;=SH$21,SD6&lt;&gt;""),AND(TF6&gt;=TJ$17,TG6&gt;=TJ$21,TF6&lt;&gt;"")),"Merit",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,AND(RB6&gt;=RF$16,RC6&gt;=RF$20,RB6&lt;&gt;""),AND(SD6&gt;=SH$16,SE6&gt;=SH$20,SD6&lt;&gt;""),AND(TF6&gt;=TJ$16,TG6&gt;=TJ$20,TF6&lt;&gt;"")),"Excellence",IF(I6="P","Worlds Team",IF(F6="P","National Team","")))))</f>
        <v>Worlds Team</v>
      </c>
      <c r="I6" s="3" t="str">
        <f>IF(OR(AND(AS6&gt;=AW$15,AT6&gt;=AW$19,AS6&lt;&gt;"",AO6=""),AND(BV6&gt;=BZ$15,BW6&gt;=BZ$19,BV6&lt;&gt;"",BR6=""),AND(CY6&gt;=DC$15,CZ6&gt;=DC$19,CY6&lt;&gt;"",CU6=""),AND(ED6&gt;=EH$15,EE6&gt;=EH$19,ED6&lt;&gt;""),AND(FF6&gt;=FJ$15,FG6&gt;=FJ$19,FF6&lt;&gt;""),AND(GH6&gt;=GL$15,GI6&gt;=GL$19,GH6&lt;&gt;""),AND(HJ6&gt;=HN$15,HK6&gt;=HN$19,HJ6&lt;&gt;""),AND(IL6&gt;=IP$15,IM6&gt;=IP$19,IL6&lt;&gt;""),AND(JN6&gt;=JR$15,JO6&gt;=JR$19,JN6&lt;&gt;""),AND(KP6&gt;=KT$15,KQ6&gt;=KT$19,KP6&lt;&gt;""),AND(LR6&gt;=LV$15,LS6&gt;=LV$19,LR6&lt;&gt;""),AND(MT6&gt;=MX$15,MU6&gt;=MX$19,MT6&lt;&gt;""),AND(NV6&gt;=NZ$15,NW6&gt;=NZ$19,NV6&lt;&gt;""),AND(OX6&gt;=PB$15,OY6&gt;=PB$19,OX6&lt;&gt;""),AND(PZ6&gt;=QD$15,QA6&gt;=QD$19,PZ6&lt;&gt;""),AND(RB6&gt;=RF$15,RC6&gt;=RF$19,RB6&lt;&gt;""),AND(SD6&gt;=SH$15,SE6&gt;=SH$19,SD6&lt;&gt;""),AND(TF6&gt;=TJ$15,TG6&gt;=TJ$19,TF6&lt;&gt;"")),"P","")</f>
        <v>P</v>
      </c>
      <c r="J6" s="8">
        <f>IF(COUNT(AQ6,BT6,CW6)&gt;0,LARGE((AQ6,BT6,CW6),1),0)</f>
        <v>47.900000000000006</v>
      </c>
      <c r="K6" s="8" t="str">
        <f>IF(J6=0,"",IF(J6=CW6,$CA$1,IF(J6=BT6,$AX$1,IF(J6=AQ6,$U$1,""))))</f>
        <v>2024 Elite Canada</v>
      </c>
      <c r="L6" s="8">
        <f>IF(COUNT(AQ6,BT6,CW6)&gt;1,LARGE((AQ6,BT6,CW6),2),0)</f>
        <v>36.5</v>
      </c>
      <c r="M6" s="8" t="str">
        <f>IF(K6=0,"",IF(AND(L6=J6,L6=AQ6,K6=BT6),$U$1,IF(AND(L6=J6,L6=AQ6,L6=CW6),$U$1,IF(AND(L6=J6,L6=CW6,L6=BT6),$AX$1,IF(L6=CW6,$CA$1,IF(L6=BT6,$AX$1,IF(L6=AQ6,$U$1,"")))))))</f>
        <v>2024 Nationals</v>
      </c>
      <c r="N6" s="8">
        <f>IF(COUNT(AR6,BU6,CX6)&gt;0,LARGE((AR6,BU6,CX6),1),0)</f>
        <v>24.6</v>
      </c>
      <c r="O6" s="8" t="str">
        <f>IF(N6=0,"",IF(N6=CX6,$CA$1,IF(N6=BU6,$AX$1,IF(N6=AR6,$U$1,""))))</f>
        <v>2024 Elite Canada</v>
      </c>
      <c r="P6" s="8">
        <f>IF(MAX(AV6,BY6,DB6)&gt;0,MAX(AV6,BY6,DB6),0)</f>
        <v>49</v>
      </c>
      <c r="Q6" s="8" t="str">
        <f>IF(P6=0,"",IF(P6=DB6,$CA$1,IF(P6=BY6,$AX$1,IF(P6=AV6,$U$1,""))))</f>
        <v>2024 Elite Canada</v>
      </c>
      <c r="R6" s="8">
        <f>IF(MAX(DD6:DF6)&gt;0,MAX(DD6:DF6),"")</f>
        <v>11.699999999999996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>2024 World Cup POR (July 7)</v>
      </c>
      <c r="U6" s="19">
        <v>18.3</v>
      </c>
      <c r="V6" s="19">
        <v>6.9</v>
      </c>
      <c r="W6" s="19">
        <v>0</v>
      </c>
      <c r="X6" s="19">
        <v>0</v>
      </c>
      <c r="Y6" s="19">
        <v>16.7</v>
      </c>
      <c r="Z6" s="19">
        <v>6</v>
      </c>
      <c r="AA6" s="19">
        <v>0</v>
      </c>
      <c r="AB6" s="19">
        <v>0</v>
      </c>
      <c r="AC6" s="19">
        <v>18.100000000000001</v>
      </c>
      <c r="AD6" s="19">
        <v>6.5</v>
      </c>
      <c r="AE6" s="19">
        <v>0</v>
      </c>
      <c r="AF6" s="19">
        <v>0</v>
      </c>
      <c r="AG6" s="19">
        <v>17.7</v>
      </c>
      <c r="AH6" s="19">
        <v>6.9</v>
      </c>
      <c r="AI6" s="19">
        <v>0</v>
      </c>
      <c r="AJ6" s="19">
        <v>0</v>
      </c>
      <c r="AK6" s="19">
        <v>17.5</v>
      </c>
      <c r="AL6" s="19">
        <v>6.9</v>
      </c>
      <c r="AM6" s="19">
        <v>0</v>
      </c>
      <c r="AN6" s="19">
        <v>0</v>
      </c>
      <c r="AO6" s="27"/>
      <c r="AP6" s="40">
        <f>IF(SUM(V6,Z6)&gt;0,SUM(V6,Z6),"")</f>
        <v>12.9</v>
      </c>
      <c r="AQ6" s="40">
        <f>IF(SUM(U6:V6,X6:Z6,AB6)-W6-AA6&gt;0,SUM(U6:V6,X6:Z6,AB6)-W6-AA6,"")</f>
        <v>47.900000000000006</v>
      </c>
      <c r="AR6" s="40">
        <f>IF(SUM(AC6:AD6,AF6)-AE6&gt;0,SUM(AC6:AD6,AF6)-AE6,"")</f>
        <v>24.6</v>
      </c>
      <c r="AS6" s="40">
        <f>IF(SUM(V6,Z6,AD6)&gt;0,SUM(V6,Z6,AD6),"")</f>
        <v>19.399999999999999</v>
      </c>
      <c r="AT6" s="40">
        <f>IF(SUM(AQ6,AR6)&gt;0,SUM(AQ6,AR6),"")</f>
        <v>72.5</v>
      </c>
      <c r="AU6" s="40">
        <f>IF(SUM(AH6,AL6)&gt;0,SUM(AH6,AL6),"")</f>
        <v>13.8</v>
      </c>
      <c r="AV6" s="40">
        <f>IF(SUM(AG6:AH6,AJ6:AL6,AN6)-SUM(AI6,AM6)&gt;0,SUM(AG6:AH6,AJ6:AL6,AN6)-SUM(AI6,AM6),"")</f>
        <v>49</v>
      </c>
      <c r="AW6" s="40">
        <f>IF(SUM(AQ6,AR6,AV6)&gt;0,SUM(AQ6,AR6,AV6),"")</f>
        <v>121.5</v>
      </c>
      <c r="AX6" s="18">
        <v>15.2</v>
      </c>
      <c r="AY6" s="18">
        <v>3.4</v>
      </c>
      <c r="AZ6" s="18">
        <v>0</v>
      </c>
      <c r="BA6" s="18">
        <v>0</v>
      </c>
      <c r="BB6" s="18">
        <v>15.2</v>
      </c>
      <c r="BC6" s="18">
        <v>2.7</v>
      </c>
      <c r="BD6" s="18">
        <v>0</v>
      </c>
      <c r="BE6" s="18">
        <v>0</v>
      </c>
      <c r="BF6" s="18">
        <v>17.399999999999999</v>
      </c>
      <c r="BG6" s="18">
        <v>5.6</v>
      </c>
      <c r="BH6" s="18">
        <v>0.4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8"/>
      <c r="BS6" s="11">
        <f>IF(SUM(AY6,BC6)&gt;0,SUM(AY6,BC6),"")</f>
        <v>6.1</v>
      </c>
      <c r="BT6" s="11">
        <f>IF(SUM(AX6:AY6,BA6:BC6,BE6)-AZ6-BD6&gt;0,SUM(AX6:AY6,BA6:BC6,BE6)-AZ6-BD6,"")</f>
        <v>36.5</v>
      </c>
      <c r="BU6" s="11">
        <f>IF(SUM(BF6:BG6,BI6)-BH6&gt;0,SUM(BF6:BG6,BI6)-BH6,"")</f>
        <v>22.6</v>
      </c>
      <c r="BV6" s="11">
        <f>IF(SUM(AY6,BC6,BG6)&gt;0,SUM(AY6,BC6,BG6),"")</f>
        <v>11.7</v>
      </c>
      <c r="BW6" s="11">
        <f>IF(SUM(BT6,BU6)&gt;0,SUM(BT6,BU6),"")</f>
        <v>59.1</v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>
        <f>IF(SUM(BT6,BU6,BY6)&gt;0,SUM(BT6,BU6,BY6),"")</f>
        <v>59.1</v>
      </c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27"/>
      <c r="CV6" s="40" t="str">
        <f>IF(SUM(CB6,CF6)&gt;0,SUM(CB6,CF6),"")</f>
        <v/>
      </c>
      <c r="CW6" s="40" t="str">
        <f>IF(SUM(CA6:CB6,CD6:CF6,CH6)-CC6-CG6&gt;0,SUM(CA6:CB6,CD6:CF6,CH6)-CC6-CG6,"")</f>
        <v/>
      </c>
      <c r="CX6" s="40" t="str">
        <f>IF(SUM(CI6:CJ6,CL6)-CK6&gt;0,SUM(CI6:CJ6,CL6)-CK6,"")</f>
        <v/>
      </c>
      <c r="CY6" s="40" t="str">
        <f>IF(SUM(CB6,CF6,CJ6)&gt;0,SUM(CB6,CF6,CJ6),"")</f>
        <v/>
      </c>
      <c r="CZ6" s="40" t="str">
        <f>IF(SUM(CW6,CX6)&gt;0,SUM(CW6,CX6),"")</f>
        <v/>
      </c>
      <c r="DA6" s="40" t="str">
        <f>IF(SUM(CN6,CR6)&gt;0,SUM(CN6,CR6),"")</f>
        <v/>
      </c>
      <c r="DB6" s="40" t="str">
        <f>IF(SUM(CM6:CN6,CP6:CR6,CT6)-SUM(CO6,CS6)&gt;0,SUM(CM6:CN6,CP6:CR6,CT6)-SUM(CO6,CS6),"")</f>
        <v/>
      </c>
      <c r="DC6" s="40" t="str">
        <f>IF(SUM(CW6,CX6,DB6)&gt;0,SUM(CW6,CX6,DB6),"")</f>
        <v/>
      </c>
      <c r="DD6" s="51">
        <f>IF(MAX(EB6,FD6,GF6,HH6,IJ6,JL6,KN6,LP6,MR6,NT6,OV6,PX6,QZ6,SB6,TD6)-IF(L6="",0,L6)&gt;0.001,MAX(EB6,FD6,GF6,HH6,IJ6,JL6,KN6,LP6,MR6,NT6,OV6,PX6,QZ6,SB6,TD6)-IF(L6="",0,L6),"")</f>
        <v>11.699999999999996</v>
      </c>
      <c r="DE6" s="51" t="str">
        <f>IF(MAX(EC6,FE6,GG6,HI6,IK6,JM6,KO6,LQ6,MS6,NU6,OW6,PY6,RA6,SC6,TE6)-IF(N6="",0,N6)&gt;0.001,MAX(EC6,FE6,GG6,HI6,IK6,JM6,KO6,LQ6,MS6,NU6,OW6,PY6,RA6,SC6,TE6)-IF(N6="",0,N6),"")</f>
        <v/>
      </c>
      <c r="DF6" s="51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>
        <v>17.399999999999999</v>
      </c>
      <c r="EJ6" s="18">
        <v>6.9</v>
      </c>
      <c r="EK6" s="18">
        <v>0</v>
      </c>
      <c r="EL6" s="18">
        <v>0</v>
      </c>
      <c r="EM6" s="18">
        <v>17</v>
      </c>
      <c r="EN6" s="18">
        <v>6.9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13.8</v>
      </c>
      <c r="FD6" s="11">
        <f>IF(SUM(EI6:EJ6,EL6:EN6,EP6)-EK6-EO6&gt;0,SUM(EI6:EJ6,EL6:EN6,EP6)-EK6-EO6,"")</f>
        <v>48.199999999999996</v>
      </c>
      <c r="FE6" s="11" t="str">
        <f>IF(SUM(EQ6:ER6,ET6)-ES6&gt;0,SUM(EQ6:ER6,ET6)-ES6,"")</f>
        <v/>
      </c>
      <c r="FF6" s="11">
        <f>IF(SUM(EJ6,EN6,ER6)&gt;0,SUM(EJ6,EN6,ER6),"")</f>
        <v>13.8</v>
      </c>
      <c r="FG6" s="11">
        <f>IF(SUM(FD6,FE6)&gt;0,SUM(FD6,FE6),"")</f>
        <v>48.199999999999996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IF(SUM(FD6,FE6,FI6)&gt;0,SUM(FD6,FE6,FI6),"")</f>
        <v>48.199999999999996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>IF(SUM(QF6,QJ6)&gt;0,SUM(QF6,QJ6),"")</f>
        <v/>
      </c>
      <c r="QZ6" s="40" t="str">
        <f>IF(SUM(QE6:QF6,QH6:QJ6,QL6)-QG6-QK6&gt;0,SUM(QE6:QF6,QH6:QJ6,QL6)-QG6-QK6,"")</f>
        <v/>
      </c>
      <c r="RA6" s="40" t="str">
        <f>IF(SUM(QM6:QN6,QP6)-QO6&gt;0,SUM(QM6:QN6,QP6)-QO6,"")</f>
        <v/>
      </c>
      <c r="RB6" s="40" t="str">
        <f>IF(SUM(QF6,QJ6,QN6)&gt;0,SUM(QF6,QJ6,QN6),"")</f>
        <v/>
      </c>
      <c r="RC6" s="40" t="str">
        <f>IF(SUM(QZ6,RA6)&gt;0,SUM(QZ6,RA6),"")</f>
        <v/>
      </c>
      <c r="RD6" s="40" t="str">
        <f>IF(SUM(QR6,QV6)&gt;0,SUM(QR6,QV6),"")</f>
        <v/>
      </c>
      <c r="RE6" s="40" t="str">
        <f>IF(SUM(QQ6:QR6,QT6:QV6,QX6)-SUM(QS6,QW6)&gt;0,SUM(QQ6:QR6,QT6:QV6,QX6)-SUM(QS6,QW6),"")</f>
        <v/>
      </c>
      <c r="RF6" s="40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>IF(SUM(SJ6,SN6)&gt;0,SUM(SJ6,SN6),"")</f>
        <v/>
      </c>
      <c r="TD6" s="40" t="str">
        <f>IF(SUM(SI6:SJ6,SL6:SN6,SP6)-SK6-SO6&gt;0,SUM(SI6:SJ6,SL6:SN6,SP6)-SK6-SO6,"")</f>
        <v/>
      </c>
      <c r="TE6" s="40" t="str">
        <f>IF(SUM(SQ6:SR6,ST6)-SS6&gt;0,SUM(SQ6:SR6,ST6)-SS6,"")</f>
        <v/>
      </c>
      <c r="TF6" s="40" t="str">
        <f>IF(SUM(SJ6,SN6,SR6)&gt;0,SUM(SJ6,SN6,SR6),"")</f>
        <v/>
      </c>
      <c r="TG6" s="40" t="str">
        <f>IF(SUM(TD6,TE6)&gt;0,SUM(TD6,TE6),"")</f>
        <v/>
      </c>
      <c r="TH6" s="40" t="str">
        <f>IF(SUM(SV6,SZ6)&gt;0,SUM(SV6,SZ6),"")</f>
        <v/>
      </c>
      <c r="TI6" s="40" t="str">
        <f>IF(SUM(SU6:SV6,SX6:SZ6,TB6)-SUM(SW6,TA6)&gt;0,SUM(SU6:SV6,SX6:SZ6,TB6)-SUM(SW6,TA6),"")</f>
        <v/>
      </c>
      <c r="TJ6" s="40" t="str">
        <f>IF(SUM(TD6,TE6,TI6)&gt;0,SUM(TD6,TE6,TI6),"")</f>
        <v/>
      </c>
      <c r="TK6" s="26">
        <f>IF($CU6="P",CA6,(CA6+AX6)/2)</f>
        <v>7.6</v>
      </c>
      <c r="TL6" s="26">
        <f>IF($CU6="P",CB6,(CB6+AY6)/2)</f>
        <v>1.7</v>
      </c>
      <c r="TM6" s="26">
        <f>IF($CU6="P",CC6,(CC6+AZ6)/2)</f>
        <v>0</v>
      </c>
      <c r="TN6" s="26">
        <f>IF($CU6="P",CD6,(CD6+BA6)/2)</f>
        <v>0</v>
      </c>
      <c r="TO6" s="26">
        <f>IF($CU6="P",CE6,(CE6+BB6)/2)</f>
        <v>7.6</v>
      </c>
      <c r="TP6" s="26">
        <f>IF($CU6="P",CF6,(CF6+BC6)/2)</f>
        <v>1.35</v>
      </c>
      <c r="TQ6" s="26">
        <f>IF($CU6="P",CG6,(CG6+BD6)/2)</f>
        <v>0</v>
      </c>
      <c r="TR6" s="26">
        <f>IF($CU6="P",CH6,(CH6+BE6)/2)</f>
        <v>0</v>
      </c>
      <c r="TS6" s="26">
        <f>IF($CU6="P",CI6,(CI6+BF6)/2)</f>
        <v>8.6999999999999993</v>
      </c>
      <c r="TT6" s="26">
        <f>IF($CU6="P",CJ6,(CJ6+BG6)/2)</f>
        <v>2.8</v>
      </c>
      <c r="TU6" s="26">
        <f>IF($CU6="P",CK6,(CK6+BH6)/2)</f>
        <v>0.2</v>
      </c>
      <c r="TV6" s="26">
        <f>IF($CU6="P",CL6,(CL6+BI6)/2)</f>
        <v>0</v>
      </c>
      <c r="TW6" s="26">
        <f>IF($CU6="P",CM6,(CM6+BJ6)/2)</f>
        <v>0</v>
      </c>
      <c r="TX6" s="26">
        <f>IF($CU6="P",CN6,(CN6+BK6)/2)</f>
        <v>0</v>
      </c>
      <c r="TY6" s="26">
        <f>IF($CU6="P",CO6,(CO6+BL6)/2)</f>
        <v>0</v>
      </c>
      <c r="TZ6" s="26">
        <f>IF($CU6="P",CP6,(CP6+BM6)/2)</f>
        <v>0</v>
      </c>
      <c r="UA6" s="26">
        <f>IF($CU6="P",CQ6,(CQ6+BN6)/2)</f>
        <v>0</v>
      </c>
      <c r="UB6" s="26">
        <f>IF($CU6="P",CR6,(CR6+BO6)/2)</f>
        <v>0</v>
      </c>
      <c r="UC6" s="26">
        <f>IF($CU6="P",CS6,(CS6+BP6)/2)</f>
        <v>0</v>
      </c>
      <c r="UD6" s="26">
        <f>IF($CU6="P",CT6,(CT6+BQ6)/2)</f>
        <v>0</v>
      </c>
      <c r="UE6" s="28" t="s">
        <v>53</v>
      </c>
      <c r="UF6" s="11">
        <f>IF(SUM(TL6,TP6)&gt;0,SUM(TL6,TP6),"")</f>
        <v>3.05</v>
      </c>
      <c r="UG6" s="11">
        <f>IF(SUM(TK6:TL6,TN6:TP6,TR6)-TM6-TQ6&gt;0,SUM(TK6:TL6,TN6:TP6,TR6)-TM6-TQ6,"")</f>
        <v>18.25</v>
      </c>
      <c r="UH6" s="11">
        <f>IF(SUM(TS6:TT6,TV6)-TU6&gt;0,SUM(TS6:TT6,TV6)-TU6,"")</f>
        <v>11.3</v>
      </c>
      <c r="UI6" s="11">
        <f>IF(SUM(TL6,TP6,TT6)&gt;0,SUM(TL6,TP6,TT6),"")</f>
        <v>5.85</v>
      </c>
      <c r="UJ6" s="11">
        <f>IF(SUM(UG6,UH6)&gt;0,SUM(UG6,UH6),"")</f>
        <v>29.55</v>
      </c>
      <c r="UK6" s="11" t="str">
        <f>IF(SUM(TX6,UB6)&gt;0,SUM(TX6,UB6),"")</f>
        <v/>
      </c>
      <c r="UL6" s="11" t="str">
        <f>IF(SUM(TW6:TX6,TZ6:UB6,UD6)-SUM(TY6,UC6)&gt;0,SUM(TW6:TX6,TZ6:UB6,UD6)-SUM(TY6,UC6),"")</f>
        <v/>
      </c>
      <c r="UM6" s="11">
        <f>IF(SUM(UG6,UH6,UL6)&gt;0,SUM(UG6,UH6,UL6),"")</f>
        <v>29.55</v>
      </c>
    </row>
    <row r="7" spans="1:559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120</v>
      </c>
      <c r="C7" s="4" t="s">
        <v>3</v>
      </c>
      <c r="D7" s="4">
        <v>2003</v>
      </c>
      <c r="E7" s="9">
        <f>SUM(J7:R7)+SUM(J7:N7)*0.0000001+SUM(J7)*0.0000000000001</f>
        <v>167.72501159000473</v>
      </c>
      <c r="F7" s="3" t="str">
        <f>IF(OR(AND(AP7&gt;=AW$14,AQ7&gt;=AW$18,AP7&lt;&gt;"",AO7=""),AND(AU7&gt;=AW$14,AV7&gt;=AW$18,AU7&lt;&gt;"",AO7=""),AND(BS7&gt;=BZ$14,BT7&gt;=BZ$18,BS7&lt;&gt;"",BR7=""),AND(BX7&gt;=BZ$14,BY7&gt;=BZ$18,BX7&lt;&gt;"",BR7=""),AND(CV7&gt;=DC$14,CW7&gt;=DC$18,CV7&lt;&gt;"",CU7=""),AND(DA7&gt;=DC$14,DB7&gt;=DC$18,DA7&lt;&gt;""),AND(EA7&gt;=EH$14,EB7&gt;=EH$18,EA7&lt;&gt;""),AND(EF7&gt;=EH$14,EG7&gt;=EH$18,EF7&lt;&gt;""),AND(FC7&gt;=FJ$14,FD7&gt;=FJ$18,FC7&lt;&gt;""),AND(FH7&gt;=FJ$14,FI7&gt;=FJ$18,FH7&lt;&gt;""),AND(GE7&gt;=GL$14,GF7&gt;=GL$18,GE7&lt;&gt;""),AND(GJ7&gt;=GL$14,GK7&gt;=GL$18,GJ7&lt;&gt;""),AND(HG7&gt;=HN$14,HH7&gt;=HN$18,HG7&lt;&gt;""),AND(HL7&gt;=HN$14,HM7&gt;=HN$18,HL7&lt;&gt;""),AND(II7&gt;=IP$14,IJ7&gt;=IP$18,II7&lt;&gt;""),AND(IN7&gt;=IP$14,IO7&gt;=IP$18,IN7&lt;&gt;""),AND(JK7&gt;=JR$14,JL7&gt;=JR$18,JK7&lt;&gt;""),AND(JP7&gt;=JR$14,JQ7&gt;=JR$18,JP7&lt;&gt;""),AND(KM7&gt;=KT$14,KN7&gt;=KT$18,KM7&lt;&gt;""),AND(KR7&gt;=KT$14,KS7&gt;=KT$18,KR7&lt;&gt;""),AND(LO7&gt;=LV$14,LP7&gt;=LV$18,LO7&lt;&gt;""),AND(LT7&gt;=LV$14,LU7&gt;=LV$18,LT7&lt;&gt;""),AND(MQ7&gt;=MX$14,MR7&gt;=MX$18,MQ7&lt;&gt;""),AND(MV7&gt;=MX$14,MW7&gt;=MX$18,MV7&lt;&gt;""),AND(NS7&gt;=NZ$14,NT7&gt;=NZ$18,NS7&lt;&gt;""),AND(NX7&gt;=NZ$14,NY7&gt;=NZ$18,NX7&lt;&gt;""),AND(OU7&gt;=PB$14,OV7&gt;=PB$18,OU7&lt;&gt;""),AND(OZ7&gt;=PB$14,PA7&gt;=PB$18,OZ7&lt;&gt;""),AND(PW7&gt;=QD$14,PX7&gt;=QD$18,PW7&lt;&gt;""),AND(QB7&gt;=QD$14,QC7&gt;=QD$18,QB7&lt;&gt;""),AND(QY7&gt;=RF$14,QZ7&gt;=RF$18,QY7&lt;&gt;""),AND(RD7&gt;=RF$14,RE7&gt;=RF$18,RD7&lt;&gt;""),AND(SA7&gt;=SH$14,SB7&gt;=SH$18,SA7&lt;&gt;""),AND(SF7&gt;=SH$14,SG7&gt;=SH$18,SF7&lt;&gt;""),AND(TC7&gt;=TJ$14,TD7&gt;=TJ$18,TC7&lt;&gt;""),AND(TI7&gt;=TJ$14,TJ7&gt;=TJ$18,TI7&lt;&gt;"")),"P","")</f>
        <v>P</v>
      </c>
      <c r="G7" s="3" t="str">
        <f>IF(OR(AND(AQ7&gt;=AW$18,AQ7&lt;&gt;"",AO7=""),AND(AV7&gt;=AW$18,AV7&lt;&gt;"",AO7=""),AND(BT7&gt;=BZ$18,BT7&lt;&gt;"",BR7=""),AND(BY7&gt;=BZ$18,BY7&lt;&gt;"",BR7=""),AND(CW7&gt;=DC$18,CW7&lt;&gt;"",CU7=""),AND(DB7&gt;=DC$18,DB7&lt;&gt;"",CU7=""),AND(EB7&gt;=EH$18,EB7&lt;&gt;""),AND(EG7&gt;=EH$18,EG7&lt;&gt;""),AND(FD7&gt;=FJ$18,FD7&lt;&gt;""),AND(FI7&gt;=FJ$18,FI7&lt;&gt;""),AND(GF7&gt;=GL$18,GF7&lt;&gt;""),AND(GK7&gt;=GL$18,GK7&lt;&gt;""),AND(HH7&gt;=HN$18,HH7&lt;&gt;""),AND(HM7&gt;=HN$18,HM7&lt;&gt;""),AND(IJ7&gt;=IP$18,IJ7&lt;&gt;""),AND(IO7&gt;=IP$18,IO7&lt;&gt;""),AND(JL7&gt;=JR$18,JL7&lt;&gt;""),AND(JQ7&gt;=JR$18,JQ7&lt;&gt;""),AND(KN7&gt;=KT$18,KN7&lt;&gt;""),AND(KS7&gt;=KT$18,KS7&lt;&gt;""),AND(LP7&gt;=LV$18,LP7&lt;&gt;""),AND(LU7&gt;=LV$18,LU7&lt;&gt;""),AND(MR7&gt;=MX$18,MR7&lt;&gt;""),AND(MW7&gt;=MX$18,MW7&lt;&gt;""),AND(NT7&gt;=NZ$18,NT7&lt;&gt;""),AND(NY7&gt;=NZ$18,NY7&lt;&gt;""),AND(OV7&gt;=PB$18,OV7&lt;&gt;""),AND(PA7&gt;=PB$18,PA7&lt;&gt;""),AND(PX7&gt;=QD$18,PX7&lt;&gt;""),AND(QC7&gt;=QD$18,QC7&lt;&gt;""),AND(QZ7&gt;=RF$18,QZ7&lt;&gt;""),AND(RE7&gt;=RF$18,RE7&lt;&gt;""),AND(SB7&gt;=SH$18,SB7&lt;&gt;""),AND(SG7&gt;=SH$18,SG7&lt;&gt;""),AND(TD7&gt;=TJ$18,TD7&lt;&gt;""),AND(TJ7&gt;=TJ$18,TJ7&lt;&gt;"")),"P","")</f>
        <v>P</v>
      </c>
      <c r="H7" s="36" t="str">
        <f>IF(AND(G7="P",F7=""),"No DD",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,AND(RB7&gt;=RF$17,RC7&gt;=RF$21,RB7&lt;&gt;""),AND(SD7&gt;=SH$17,SE7&gt;=SH$21,SD7&lt;&gt;""),AND(TF7&gt;=TJ$17,TG7&gt;=TJ$21,TF7&lt;&gt;"")),"Merit",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,AND(RB7&gt;=RF$16,RC7&gt;=RF$20,RB7&lt;&gt;""),AND(SD7&gt;=SH$16,SE7&gt;=SH$20,SD7&lt;&gt;""),AND(TF7&gt;=TJ$16,TG7&gt;=TJ$20,TF7&lt;&gt;"")),"Excellence",IF(I7="P","Worlds Team",IF(F7="P","National Team","")))))</f>
        <v>National Team</v>
      </c>
      <c r="I7" s="3" t="str">
        <f>IF(OR(AND(AS7&gt;=AW$15,AT7&gt;=AW$19,AS7&lt;&gt;"",AO7=""),AND(BV7&gt;=BZ$15,BW7&gt;=BZ$19,BV7&lt;&gt;"",BR7=""),AND(CY7&gt;=DC$15,CZ7&gt;=DC$19,CY7&lt;&gt;"",CU7=""),AND(ED7&gt;=EH$15,EE7&gt;=EH$19,ED7&lt;&gt;""),AND(FF7&gt;=FJ$15,FG7&gt;=FJ$19,FF7&lt;&gt;""),AND(GH7&gt;=GL$15,GI7&gt;=GL$19,GH7&lt;&gt;""),AND(HJ7&gt;=HN$15,HK7&gt;=HN$19,HJ7&lt;&gt;""),AND(IL7&gt;=IP$15,IM7&gt;=IP$19,IL7&lt;&gt;""),AND(JN7&gt;=JR$15,JO7&gt;=JR$19,JN7&lt;&gt;""),AND(KP7&gt;=KT$15,KQ7&gt;=KT$19,KP7&lt;&gt;""),AND(LR7&gt;=LV$15,LS7&gt;=LV$19,LR7&lt;&gt;""),AND(MT7&gt;=MX$15,MU7&gt;=MX$19,MT7&lt;&gt;""),AND(NV7&gt;=NZ$15,NW7&gt;=NZ$19,NV7&lt;&gt;""),AND(OX7&gt;=PB$15,OY7&gt;=PB$19,OX7&lt;&gt;""),AND(PZ7&gt;=QD$15,QA7&gt;=QD$19,PZ7&lt;&gt;""),AND(RB7&gt;=RF$15,RC7&gt;=RF$19,RB7&lt;&gt;""),AND(SD7&gt;=SH$15,SE7&gt;=SH$19,SD7&lt;&gt;""),AND(TF7&gt;=TJ$15,TG7&gt;=TJ$19,TF7&lt;&gt;"")),"P","")</f>
        <v/>
      </c>
      <c r="J7" s="8">
        <f>IF(COUNT(AQ7,BT7,CW7)&gt;0,LARGE((AQ7,BT7,CW7),1),0)</f>
        <v>46.8</v>
      </c>
      <c r="K7" s="8" t="str">
        <f>IF(J7=0,"",IF(J7=CW7,$CA$1,IF(J7=BT7,$AX$1,IF(J7=AQ7,$U$1,""))))</f>
        <v>2024 Nationals</v>
      </c>
      <c r="L7" s="8">
        <f>IF(COUNT(AQ7,BT7,CW7)&gt;1,LARGE((AQ7,BT7,CW7),2),0)</f>
        <v>42.1</v>
      </c>
      <c r="M7" s="8" t="str">
        <f>IF(K7=0,"",IF(AND(L7=J7,L7=AQ7,K7=BT7),$U$1,IF(AND(L7=J7,L7=AQ7,L7=CW7),$U$1,IF(AND(L7=J7,L7=CW7,L7=BT7),$AX$1,IF(L7=CW7,$CA$1,IF(L7=BT7,$AX$1,IF(L7=AQ7,$U$1,"")))))))</f>
        <v>2024 Elite Canada</v>
      </c>
      <c r="N7" s="8">
        <f>IF(COUNT(AR7,BU7,CX7)&gt;0,LARGE((AR7,BU7,CX7),1),0)</f>
        <v>27</v>
      </c>
      <c r="O7" s="8" t="str">
        <f>IF(N7=0,"",IF(N7=CX7,$CA$1,IF(N7=BU7,$AX$1,IF(N7=AR7,$U$1,""))))</f>
        <v>2024 Elite Canada</v>
      </c>
      <c r="P7" s="8">
        <f>IF(MAX(AV7,BY7,DB7)&gt;0,MAX(AV7,BY7,DB7),0)</f>
        <v>51.825000000000003</v>
      </c>
      <c r="Q7" s="8" t="str">
        <f>IF(P7=0,"",IF(P7=DB7,$CA$1,IF(P7=BY7,$AX$1,IF(P7=AV7,$U$1,""))))</f>
        <v>2024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/>
      </c>
      <c r="U7" s="19">
        <v>17.2</v>
      </c>
      <c r="V7" s="19">
        <v>3.7</v>
      </c>
      <c r="W7" s="19">
        <v>0</v>
      </c>
      <c r="X7" s="19">
        <v>0</v>
      </c>
      <c r="Y7" s="19">
        <v>16.100000000000001</v>
      </c>
      <c r="Z7" s="19">
        <v>5.0999999999999996</v>
      </c>
      <c r="AA7" s="19">
        <v>0</v>
      </c>
      <c r="AB7" s="19">
        <v>0</v>
      </c>
      <c r="AC7" s="19">
        <v>18.3</v>
      </c>
      <c r="AD7" s="19">
        <v>8.6999999999999993</v>
      </c>
      <c r="AE7" s="19">
        <v>0</v>
      </c>
      <c r="AF7" s="19">
        <v>0</v>
      </c>
      <c r="AG7" s="19">
        <v>17.3</v>
      </c>
      <c r="AH7" s="19">
        <v>8.3000000000000007</v>
      </c>
      <c r="AI7" s="19">
        <v>0</v>
      </c>
      <c r="AJ7" s="19">
        <v>0</v>
      </c>
      <c r="AK7" s="19">
        <v>18.600000000000001</v>
      </c>
      <c r="AL7" s="19">
        <v>6.1</v>
      </c>
      <c r="AM7" s="19">
        <v>0</v>
      </c>
      <c r="AN7" s="19">
        <v>0</v>
      </c>
      <c r="AO7" s="27"/>
      <c r="AP7" s="40">
        <f>IF(SUM(V7,Z7)&gt;0,SUM(V7,Z7),"")</f>
        <v>8.8000000000000007</v>
      </c>
      <c r="AQ7" s="40">
        <f>IF(SUM(U7:V7,X7:Z7,AB7)-W7-AA7&gt;0,SUM(U7:V7,X7:Z7,AB7)-W7-AA7,"")</f>
        <v>42.1</v>
      </c>
      <c r="AR7" s="40">
        <f>IF(SUM(AC7:AD7,AF7)-AE7&gt;0,SUM(AC7:AD7,AF7)-AE7,"")</f>
        <v>27</v>
      </c>
      <c r="AS7" s="40">
        <f>IF(SUM(V7,Z7,AD7)&gt;0,SUM(V7,Z7,AD7),"")</f>
        <v>17.5</v>
      </c>
      <c r="AT7" s="40">
        <f>IF(SUM(AQ7,AR7)&gt;0,SUM(AQ7,AR7),"")</f>
        <v>69.099999999999994</v>
      </c>
      <c r="AU7" s="40">
        <f>IF(SUM(AH7,AL7)&gt;0,SUM(AH7,AL7),"")</f>
        <v>14.4</v>
      </c>
      <c r="AV7" s="40">
        <f>IF(SUM(AG7:AH7,AJ7:AL7,AN7)-SUM(AI7,AM7)&gt;0,SUM(AG7:AH7,AJ7:AL7,AN7)-SUM(AI7,AM7),"")</f>
        <v>50.300000000000004</v>
      </c>
      <c r="AW7" s="40">
        <f>IF(SUM(AQ7,AR7,AV7)&gt;0,SUM(AQ7,AR7,AV7),"")</f>
        <v>119.4</v>
      </c>
      <c r="AX7" s="18">
        <v>17.649999999999999</v>
      </c>
      <c r="AY7" s="18">
        <v>6.1999999999999993</v>
      </c>
      <c r="AZ7" s="18">
        <v>0</v>
      </c>
      <c r="BA7" s="18">
        <v>0</v>
      </c>
      <c r="BB7" s="18">
        <v>17.05</v>
      </c>
      <c r="BC7" s="18">
        <v>5.9</v>
      </c>
      <c r="BD7" s="18">
        <v>0</v>
      </c>
      <c r="BE7" s="18">
        <v>0</v>
      </c>
      <c r="BF7" s="18">
        <v>18.350000000000001</v>
      </c>
      <c r="BG7" s="18">
        <v>8.5</v>
      </c>
      <c r="BH7" s="18">
        <v>0</v>
      </c>
      <c r="BI7" s="18">
        <v>0</v>
      </c>
      <c r="BJ7" s="18">
        <v>18.024999999999999</v>
      </c>
      <c r="BK7" s="18">
        <v>8.4</v>
      </c>
      <c r="BL7" s="18">
        <v>0</v>
      </c>
      <c r="BM7" s="18">
        <v>0</v>
      </c>
      <c r="BN7" s="18">
        <v>18.700000000000003</v>
      </c>
      <c r="BO7" s="18">
        <v>6.7</v>
      </c>
      <c r="BP7" s="18">
        <v>0</v>
      </c>
      <c r="BQ7" s="18">
        <v>0</v>
      </c>
      <c r="BR7" s="28" t="s">
        <v>53</v>
      </c>
      <c r="BS7" s="11">
        <f>IF(SUM(AY7,BC7)&gt;0,SUM(AY7,BC7),"")</f>
        <v>12.1</v>
      </c>
      <c r="BT7" s="11">
        <f>IF(SUM(AX7:AY7,BA7:BC7,BE7)-AZ7-BD7&gt;0,SUM(AX7:AY7,BA7:BC7,BE7)-AZ7-BD7,"")</f>
        <v>46.8</v>
      </c>
      <c r="BU7" s="11">
        <f>IF(SUM(BF7:BG7,BI7)-BH7&gt;0,SUM(BF7:BG7,BI7)-BH7,"")</f>
        <v>26.85</v>
      </c>
      <c r="BV7" s="11">
        <f>IF(SUM(AY7,BC7,BG7)&gt;0,SUM(AY7,BC7,BG7),"")</f>
        <v>20.6</v>
      </c>
      <c r="BW7" s="11">
        <f>IF(SUM(BT7,BU7)&gt;0,SUM(BT7,BU7),"")</f>
        <v>73.650000000000006</v>
      </c>
      <c r="BX7" s="11">
        <f>IF(SUM(BK7,BO7)&gt;0,SUM(BK7,BO7),"")</f>
        <v>15.100000000000001</v>
      </c>
      <c r="BY7" s="11">
        <f>IF(SUM(BJ7:BK7,BM7:BO7,BQ7)-SUM(BL7,BP7)&gt;0,SUM(BJ7:BK7,BM7:BO7,BQ7)-SUM(BL7,BP7),"")</f>
        <v>51.825000000000003</v>
      </c>
      <c r="BZ7" s="11">
        <f>IF(SUM(BT7,BU7,BY7)&gt;0,SUM(BT7,BU7,BY7),"")</f>
        <v>125.47500000000001</v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7"/>
      <c r="CV7" s="40" t="str">
        <f>IF(SUM(CB7,CF7)&gt;0,SUM(CB7,CF7),"")</f>
        <v/>
      </c>
      <c r="CW7" s="40" t="str">
        <f>IF(SUM(CA7:CB7,CD7:CF7,CH7)-CC7-CG7&gt;0,SUM(CA7:CB7,CD7:CF7,CH7)-CC7-CG7,"")</f>
        <v/>
      </c>
      <c r="CX7" s="40" t="str">
        <f>IF(SUM(CI7:CJ7,CL7)-CK7&gt;0,SUM(CI7:CJ7,CL7)-CK7,"")</f>
        <v/>
      </c>
      <c r="CY7" s="40" t="str">
        <f>IF(SUM(CB7,CF7,CJ7)&gt;0,SUM(CB7,CF7,CJ7),"")</f>
        <v/>
      </c>
      <c r="CZ7" s="40" t="str">
        <f>IF(SUM(CW7,CX7)&gt;0,SUM(CW7,CX7),"")</f>
        <v/>
      </c>
      <c r="DA7" s="40" t="str">
        <f>IF(SUM(CN7,CR7)&gt;0,SUM(CN7,CR7),"")</f>
        <v/>
      </c>
      <c r="DB7" s="40" t="str">
        <f>IF(SUM(CM7:CN7,CP7:CR7,CT7)-SUM(CO7,CS7)&gt;0,SUM(CM7:CN7,CP7:CR7,CT7)-SUM(CO7,CS7),"")</f>
        <v/>
      </c>
      <c r="DC7" s="40" t="str">
        <f>IF(SUM(CW7,CX7,DB7)&gt;0,SUM(CW7,CX7,DB7),"")</f>
        <v/>
      </c>
      <c r="DD7" s="51" t="str">
        <f>IF(MAX(EB7,FD7,GF7,HH7,IJ7,JL7,KN7,LP7,MR7,NT7,OV7,PX7,QZ7,SB7,TD7)-IF(L7="",0,L7)&gt;0.001,MAX(EB7,FD7,GF7,HH7,IJ7,JL7,KN7,LP7,MR7,NT7,OV7,PX7,QZ7,SB7,TD7)-IF(L7="",0,L7),"")</f>
        <v/>
      </c>
      <c r="DE7" s="51" t="str">
        <f>IF(MAX(EC7,FE7,GG7,HI7,IK7,JM7,KO7,LQ7,MS7,NU7,OW7,PY7,RA7,SC7,TE7)-IF(N7="",0,N7)&gt;0.001,MAX(EC7,FE7,GG7,HI7,IK7,JM7,KO7,LQ7,MS7,NU7,OW7,PY7,RA7,SC7,TE7)-IF(N7="",0,N7),"")</f>
        <v/>
      </c>
      <c r="DF7" s="51" t="str">
        <f>IF(MAX(EG7,FI7,GK7,HM7,IO7,JQ7,KS7,LU7,MW7,NY7,PA7,QC7,RE7,SG7,TI7)-IF(P7="",0,P7)&gt;0.001,MAX(EG7,FI7,GK7,HM7,IO7,JQ7,KS7,LU7,MW7,NY7,PA7,QC7,RE7,SG7,TI7)-IF(P7="",0,P7),"")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>IF(SUM(QF7,QJ7)&gt;0,SUM(QF7,QJ7),"")</f>
        <v/>
      </c>
      <c r="QZ7" s="40" t="str">
        <f>IF(SUM(QE7:QF7,QH7:QJ7,QL7)-QG7-QK7&gt;0,SUM(QE7:QF7,QH7:QJ7,QL7)-QG7-QK7,"")</f>
        <v/>
      </c>
      <c r="RA7" s="40" t="str">
        <f>IF(SUM(QM7:QN7,QP7)-QO7&gt;0,SUM(QM7:QN7,QP7)-QO7,"")</f>
        <v/>
      </c>
      <c r="RB7" s="40" t="str">
        <f>IF(SUM(QF7,QJ7,QN7)&gt;0,SUM(QF7,QJ7,QN7),"")</f>
        <v/>
      </c>
      <c r="RC7" s="40" t="str">
        <f>IF(SUM(QZ7,RA7)&gt;0,SUM(QZ7,RA7),"")</f>
        <v/>
      </c>
      <c r="RD7" s="40" t="str">
        <f>IF(SUM(QR7,QV7)&gt;0,SUM(QR7,QV7),"")</f>
        <v/>
      </c>
      <c r="RE7" s="40" t="str">
        <f>IF(SUM(QQ7:QR7,QT7:QV7,QX7)-SUM(QS7,QW7)&gt;0,SUM(QQ7:QR7,QT7:QV7,QX7)-SUM(QS7,QW7),"")</f>
        <v/>
      </c>
      <c r="RF7" s="40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>IF(SUM(SJ7,SN7)&gt;0,SUM(SJ7,SN7),"")</f>
        <v/>
      </c>
      <c r="TD7" s="40" t="str">
        <f>IF(SUM(SI7:SJ7,SL7:SN7,SP7)-SK7-SO7&gt;0,SUM(SI7:SJ7,SL7:SN7,SP7)-SK7-SO7,"")</f>
        <v/>
      </c>
      <c r="TE7" s="40" t="str">
        <f>IF(SUM(SQ7:SR7,ST7)-SS7&gt;0,SUM(SQ7:SR7,ST7)-SS7,"")</f>
        <v/>
      </c>
      <c r="TF7" s="40" t="str">
        <f>IF(SUM(SJ7,SN7,SR7)&gt;0,SUM(SJ7,SN7,SR7),"")</f>
        <v/>
      </c>
      <c r="TG7" s="40" t="str">
        <f>IF(SUM(TD7,TE7)&gt;0,SUM(TD7,TE7),"")</f>
        <v/>
      </c>
      <c r="TH7" s="40" t="str">
        <f>IF(SUM(SV7,SZ7)&gt;0,SUM(SV7,SZ7),"")</f>
        <v/>
      </c>
      <c r="TI7" s="40" t="str">
        <f>IF(SUM(SU7:SV7,SX7:SZ7,TB7)-SUM(SW7,TA7)&gt;0,SUM(SU7:SV7,SX7:SZ7,TB7)-SUM(SW7,TA7),"")</f>
        <v/>
      </c>
      <c r="TJ7" s="40" t="str">
        <f>IF(SUM(TD7,TE7,TI7)&gt;0,SUM(TD7,TE7,TI7),"")</f>
        <v/>
      </c>
      <c r="TK7" s="26">
        <f>IF($CU7="P",CA7,(CA7+AX7)/2)</f>
        <v>8.8249999999999993</v>
      </c>
      <c r="TL7" s="26">
        <f>IF($CU7="P",CB7,(CB7+AY7)/2)</f>
        <v>3.0999999999999996</v>
      </c>
      <c r="TM7" s="26">
        <f>IF($CU7="P",CC7,(CC7+AZ7)/2)</f>
        <v>0</v>
      </c>
      <c r="TN7" s="26">
        <f>IF($CU7="P",CD7,(CD7+BA7)/2)</f>
        <v>0</v>
      </c>
      <c r="TO7" s="26">
        <f>IF($CU7="P",CE7,(CE7+BB7)/2)</f>
        <v>8.5250000000000004</v>
      </c>
      <c r="TP7" s="26">
        <f>IF($CU7="P",CF7,(CF7+BC7)/2)</f>
        <v>2.95</v>
      </c>
      <c r="TQ7" s="26">
        <f>IF($CU7="P",CG7,(CG7+BD7)/2)</f>
        <v>0</v>
      </c>
      <c r="TR7" s="26">
        <f>IF($CU7="P",CH7,(CH7+BE7)/2)</f>
        <v>0</v>
      </c>
      <c r="TS7" s="26">
        <f>IF($CU7="P",CI7,(CI7+BF7)/2)</f>
        <v>9.1750000000000007</v>
      </c>
      <c r="TT7" s="26">
        <f>IF($CU7="P",CJ7,(CJ7+BG7)/2)</f>
        <v>4.25</v>
      </c>
      <c r="TU7" s="26">
        <f>IF($CU7="P",CK7,(CK7+BH7)/2)</f>
        <v>0</v>
      </c>
      <c r="TV7" s="26">
        <f>IF($CU7="P",CL7,(CL7+BI7)/2)</f>
        <v>0</v>
      </c>
      <c r="TW7" s="26">
        <f>IF($CU7="P",CM7,(CM7+BJ7)/2)</f>
        <v>9.0124999999999993</v>
      </c>
      <c r="TX7" s="26">
        <f>IF($CU7="P",CN7,(CN7+BK7)/2)</f>
        <v>4.2</v>
      </c>
      <c r="TY7" s="26">
        <f>IF($CU7="P",CO7,(CO7+BL7)/2)</f>
        <v>0</v>
      </c>
      <c r="TZ7" s="26">
        <f>IF($CU7="P",CP7,(CP7+BM7)/2)</f>
        <v>0</v>
      </c>
      <c r="UA7" s="26">
        <f>IF($CU7="P",CQ7,(CQ7+BN7)/2)</f>
        <v>9.3500000000000014</v>
      </c>
      <c r="UB7" s="26">
        <f>IF($CU7="P",CR7,(CR7+BO7)/2)</f>
        <v>3.35</v>
      </c>
      <c r="UC7" s="26">
        <f>IF($CU7="P",CS7,(CS7+BP7)/2)</f>
        <v>0</v>
      </c>
      <c r="UD7" s="26">
        <f>IF($CU7="P",CT7,(CT7+BQ7)/2)</f>
        <v>0</v>
      </c>
      <c r="UE7" s="28" t="s">
        <v>53</v>
      </c>
      <c r="UF7" s="11">
        <f>IF(SUM(TL7,TP7)&gt;0,SUM(TL7,TP7),"")</f>
        <v>6.05</v>
      </c>
      <c r="UG7" s="11">
        <f>IF(SUM(TK7:TL7,TN7:TP7,TR7)-TM7-TQ7&gt;0,SUM(TK7:TL7,TN7:TP7,TR7)-TM7-TQ7,"")</f>
        <v>23.4</v>
      </c>
      <c r="UH7" s="11">
        <f>IF(SUM(TS7:TT7,TV7)-TU7&gt;0,SUM(TS7:TT7,TV7)-TU7,"")</f>
        <v>13.425000000000001</v>
      </c>
      <c r="UI7" s="11">
        <f>IF(SUM(TL7,TP7,TT7)&gt;0,SUM(TL7,TP7,TT7),"")</f>
        <v>10.3</v>
      </c>
      <c r="UJ7" s="11">
        <f>IF(SUM(UG7,UH7)&gt;0,SUM(UG7,UH7),"")</f>
        <v>36.825000000000003</v>
      </c>
      <c r="UK7" s="11">
        <f>IF(SUM(TX7,UB7)&gt;0,SUM(TX7,UB7),"")</f>
        <v>7.5500000000000007</v>
      </c>
      <c r="UL7" s="11">
        <f>IF(SUM(TW7:TX7,TZ7:UB7,UD7)-SUM(TY7,UC7)&gt;0,SUM(TW7:TX7,TZ7:UB7,UD7)-SUM(TY7,UC7),"")</f>
        <v>25.912500000000001</v>
      </c>
      <c r="UM7" s="11">
        <f>IF(SUM(UG7,UH7,UL7)&gt;0,SUM(UG7,UH7,UL7),"")</f>
        <v>62.737500000000004</v>
      </c>
    </row>
    <row r="8" spans="1:559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79</v>
      </c>
      <c r="C8" s="4" t="s">
        <v>5</v>
      </c>
      <c r="D8" s="4">
        <v>2002</v>
      </c>
      <c r="E8" s="9">
        <f>SUM(J8:R8)+SUM(J8:N8)*0.0000001+SUM(J8)*0.0000000000001</f>
        <v>165.40001191000474</v>
      </c>
      <c r="F8" s="3" t="str">
        <f>IF(OR(AND(AP8&gt;=AW$14,AQ8&gt;=AW$18,AP8&lt;&gt;"",AO8=""),AND(AU8&gt;=AW$14,AV8&gt;=AW$18,AU8&lt;&gt;"",AO8=""),AND(BS8&gt;=BZ$14,BT8&gt;=BZ$18,BS8&lt;&gt;"",BR8=""),AND(BX8&gt;=BZ$14,BY8&gt;=BZ$18,BX8&lt;&gt;"",BR8=""),AND(CV8&gt;=DC$14,CW8&gt;=DC$18,CV8&lt;&gt;"",CU8=""),AND(DA8&gt;=DC$14,DB8&gt;=DC$18,DA8&lt;&gt;""),AND(EA8&gt;=EH$14,EB8&gt;=EH$18,EA8&lt;&gt;""),AND(EF8&gt;=EH$14,EG8&gt;=EH$18,EF8&lt;&gt;""),AND(FC8&gt;=FJ$14,FD8&gt;=FJ$18,FC8&lt;&gt;""),AND(FH8&gt;=FJ$14,FI8&gt;=FJ$18,FH8&lt;&gt;""),AND(GE8&gt;=GL$14,GF8&gt;=GL$18,GE8&lt;&gt;""),AND(GJ8&gt;=GL$14,GK8&gt;=GL$18,GJ8&lt;&gt;""),AND(HG8&gt;=HN$14,HH8&gt;=HN$18,HG8&lt;&gt;""),AND(HL8&gt;=HN$14,HM8&gt;=HN$18,HL8&lt;&gt;""),AND(II8&gt;=IP$14,IJ8&gt;=IP$18,II8&lt;&gt;""),AND(IN8&gt;=IP$14,IO8&gt;=IP$18,IN8&lt;&gt;""),AND(JK8&gt;=JR$14,JL8&gt;=JR$18,JK8&lt;&gt;""),AND(JP8&gt;=JR$14,JQ8&gt;=JR$18,JP8&lt;&gt;""),AND(KM8&gt;=KT$14,KN8&gt;=KT$18,KM8&lt;&gt;""),AND(KR8&gt;=KT$14,KS8&gt;=KT$18,KR8&lt;&gt;""),AND(LO8&gt;=LV$14,LP8&gt;=LV$18,LO8&lt;&gt;""),AND(LT8&gt;=LV$14,LU8&gt;=LV$18,LT8&lt;&gt;""),AND(MQ8&gt;=MX$14,MR8&gt;=MX$18,MQ8&lt;&gt;""),AND(MV8&gt;=MX$14,MW8&gt;=MX$18,MV8&lt;&gt;""),AND(NS8&gt;=NZ$14,NT8&gt;=NZ$18,NS8&lt;&gt;""),AND(NX8&gt;=NZ$14,NY8&gt;=NZ$18,NX8&lt;&gt;""),AND(OU8&gt;=PB$14,OV8&gt;=PB$18,OU8&lt;&gt;""),AND(OZ8&gt;=PB$14,PA8&gt;=PB$18,OZ8&lt;&gt;""),AND(PW8&gt;=QD$14,PX8&gt;=QD$18,PW8&lt;&gt;""),AND(QB8&gt;=QD$14,QC8&gt;=QD$18,QB8&lt;&gt;""),AND(QY8&gt;=RF$14,QZ8&gt;=RF$18,QY8&lt;&gt;""),AND(RD8&gt;=RF$14,RE8&gt;=RF$18,RD8&lt;&gt;""),AND(SA8&gt;=SH$14,SB8&gt;=SH$18,SA8&lt;&gt;""),AND(SF8&gt;=SH$14,SG8&gt;=SH$18,SF8&lt;&gt;""),AND(TC8&gt;=TJ$14,TD8&gt;=TJ$18,TC8&lt;&gt;""),AND(TI8&gt;=TJ$14,TJ8&gt;=TJ$18,TI8&lt;&gt;"")),"P","")</f>
        <v>P</v>
      </c>
      <c r="G8" s="3" t="str">
        <f>IF(OR(AND(AQ8&gt;=AW$18,AQ8&lt;&gt;"",AO8=""),AND(AV8&gt;=AW$18,AV8&lt;&gt;"",AO8=""),AND(BT8&gt;=BZ$18,BT8&lt;&gt;"",BR8=""),AND(BY8&gt;=BZ$18,BY8&lt;&gt;"",BR8=""),AND(CW8&gt;=DC$18,CW8&lt;&gt;"",CU8=""),AND(DB8&gt;=DC$18,DB8&lt;&gt;"",CU8=""),AND(EB8&gt;=EH$18,EB8&lt;&gt;""),AND(EG8&gt;=EH$18,EG8&lt;&gt;""),AND(FD8&gt;=FJ$18,FD8&lt;&gt;""),AND(FI8&gt;=FJ$18,FI8&lt;&gt;""),AND(GF8&gt;=GL$18,GF8&lt;&gt;""),AND(GK8&gt;=GL$18,GK8&lt;&gt;""),AND(HH8&gt;=HN$18,HH8&lt;&gt;""),AND(HM8&gt;=HN$18,HM8&lt;&gt;""),AND(IJ8&gt;=IP$18,IJ8&lt;&gt;""),AND(IO8&gt;=IP$18,IO8&lt;&gt;""),AND(JL8&gt;=JR$18,JL8&lt;&gt;""),AND(JQ8&gt;=JR$18,JQ8&lt;&gt;""),AND(KN8&gt;=KT$18,KN8&lt;&gt;""),AND(KS8&gt;=KT$18,KS8&lt;&gt;""),AND(LP8&gt;=LV$18,LP8&lt;&gt;""),AND(LU8&gt;=LV$18,LU8&lt;&gt;""),AND(MR8&gt;=MX$18,MR8&lt;&gt;""),AND(MW8&gt;=MX$18,MW8&lt;&gt;""),AND(NT8&gt;=NZ$18,NT8&lt;&gt;""),AND(NY8&gt;=NZ$18,NY8&lt;&gt;""),AND(OV8&gt;=PB$18,OV8&lt;&gt;""),AND(PA8&gt;=PB$18,PA8&lt;&gt;""),AND(PX8&gt;=QD$18,PX8&lt;&gt;""),AND(QC8&gt;=QD$18,QC8&lt;&gt;""),AND(QZ8&gt;=RF$18,QZ8&lt;&gt;""),AND(RE8&gt;=RF$18,RE8&lt;&gt;""),AND(SB8&gt;=SH$18,SB8&lt;&gt;""),AND(SG8&gt;=SH$18,SG8&lt;&gt;""),AND(TD8&gt;=TJ$18,TD8&lt;&gt;""),AND(TJ8&gt;=TJ$18,TJ8&lt;&gt;"")),"P","")</f>
        <v>P</v>
      </c>
      <c r="H8" s="36" t="str">
        <f>IF(AND(G8="P",F8=""),"No DD",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,AND(RB8&gt;=RF$17,RC8&gt;=RF$21,RB8&lt;&gt;""),AND(SD8&gt;=SH$17,SE8&gt;=SH$21,SD8&lt;&gt;""),AND(TF8&gt;=TJ$17,TG8&gt;=TJ$21,TF8&lt;&gt;"")),"Merit",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,AND(RB8&gt;=RF$16,RC8&gt;=RF$20,RB8&lt;&gt;""),AND(SD8&gt;=SH$16,SE8&gt;=SH$20,SD8&lt;&gt;""),AND(TF8&gt;=TJ$16,TG8&gt;=TJ$20,TF8&lt;&gt;"")),"Excellence",IF(I8="P","Worlds Team",IF(F8="P","National Team","")))))</f>
        <v>National Team</v>
      </c>
      <c r="I8" s="3" t="str">
        <f>IF(OR(AND(AS8&gt;=AW$15,AT8&gt;=AW$19,AS8&lt;&gt;"",AO8=""),AND(BV8&gt;=BZ$15,BW8&gt;=BZ$19,BV8&lt;&gt;"",BR8=""),AND(CY8&gt;=DC$15,CZ8&gt;=DC$19,CY8&lt;&gt;"",CU8=""),AND(ED8&gt;=EH$15,EE8&gt;=EH$19,ED8&lt;&gt;""),AND(FF8&gt;=FJ$15,FG8&gt;=FJ$19,FF8&lt;&gt;""),AND(GH8&gt;=GL$15,GI8&gt;=GL$19,GH8&lt;&gt;""),AND(HJ8&gt;=HN$15,HK8&gt;=HN$19,HJ8&lt;&gt;""),AND(IL8&gt;=IP$15,IM8&gt;=IP$19,IL8&lt;&gt;""),AND(JN8&gt;=JR$15,JO8&gt;=JR$19,JN8&lt;&gt;""),AND(KP8&gt;=KT$15,KQ8&gt;=KT$19,KP8&lt;&gt;""),AND(LR8&gt;=LV$15,LS8&gt;=LV$19,LR8&lt;&gt;""),AND(MT8&gt;=MX$15,MU8&gt;=MX$19,MT8&lt;&gt;""),AND(NV8&gt;=NZ$15,NW8&gt;=NZ$19,NV8&lt;&gt;""),AND(OX8&gt;=PB$15,OY8&gt;=PB$19,OX8&lt;&gt;""),AND(PZ8&gt;=QD$15,QA8&gt;=QD$19,PZ8&lt;&gt;""),AND(RB8&gt;=RF$15,RC8&gt;=RF$19,RB8&lt;&gt;""),AND(SD8&gt;=SH$15,SE8&gt;=SH$19,SD8&lt;&gt;""),AND(TF8&gt;=TJ$15,TG8&gt;=TJ$19,TF8&lt;&gt;"")),"P","")</f>
        <v/>
      </c>
      <c r="J8" s="8">
        <f>IF(COUNT(AQ8,BT8,CW8)&gt;0,LARGE((AQ8,BT8,CW8),1),0)</f>
        <v>47.1</v>
      </c>
      <c r="K8" s="8" t="str">
        <f>IF(J8=0,"",IF(J8=CW8,$CA$1,IF(J8=BT8,$AX$1,IF(J8=AQ8,$U$1,""))))</f>
        <v>2024 3rd Domestic Trial</v>
      </c>
      <c r="L8" s="8">
        <f>IF(COUNT(AQ8,BT8,CW8)&gt;1,LARGE((AQ8,BT8,CW8),2),0)</f>
        <v>47.099999999999994</v>
      </c>
      <c r="M8" s="8" t="str">
        <f>IF(K8=0,"",IF(AND(L8=J8,L8=AQ8,K8=BT8),$U$1,IF(AND(L8=J8,L8=AQ8,L8=CW8),$U$1,IF(AND(L8=J8,L8=CW8,L8=BT8),$AX$1,IF(L8=CW8,$CA$1,IF(L8=BT8,$AX$1,IF(L8=AQ8,$U$1,"")))))))</f>
        <v>2024 Nationals</v>
      </c>
      <c r="N8" s="8">
        <f>IF(COUNT(AR8,BU8,CX8)&gt;0,LARGE((AR8,BU8,CX8),1),0)</f>
        <v>24.900000000000002</v>
      </c>
      <c r="O8" s="8" t="str">
        <f>IF(N8=0,"",IF(N8=CX8,$CA$1,IF(N8=BU8,$AX$1,IF(N8=AR8,$U$1,""))))</f>
        <v>2024 Elite Canada</v>
      </c>
      <c r="P8" s="8">
        <f>IF(MAX(AV8,BY8,DB8)&gt;0,MAX(AV8,BY8,DB8),0)</f>
        <v>46.300000000000004</v>
      </c>
      <c r="Q8" s="8" t="str">
        <f>IF(P8=0,"",IF(P8=DB8,$CA$1,IF(P8=BY8,$AX$1,IF(P8=AV8,$U$1,""))))</f>
        <v>2024 3rd Domestic Trial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/>
      </c>
      <c r="U8" s="19">
        <v>18.399999999999999</v>
      </c>
      <c r="V8" s="19">
        <v>6</v>
      </c>
      <c r="W8" s="19">
        <v>0</v>
      </c>
      <c r="X8" s="19">
        <v>0</v>
      </c>
      <c r="Y8" s="19">
        <v>16.8</v>
      </c>
      <c r="Z8" s="19">
        <v>3.9</v>
      </c>
      <c r="AA8" s="19">
        <v>2.9</v>
      </c>
      <c r="AB8" s="19">
        <v>0</v>
      </c>
      <c r="AC8" s="19">
        <v>18.600000000000001</v>
      </c>
      <c r="AD8" s="19">
        <v>6.5</v>
      </c>
      <c r="AE8" s="19">
        <v>0.2</v>
      </c>
      <c r="AF8" s="19">
        <v>0</v>
      </c>
      <c r="AG8" s="19">
        <v>17.8</v>
      </c>
      <c r="AH8" s="19">
        <v>5.9</v>
      </c>
      <c r="AI8" s="19">
        <v>0</v>
      </c>
      <c r="AJ8" s="19">
        <v>0</v>
      </c>
      <c r="AK8" s="19">
        <v>17.899999999999999</v>
      </c>
      <c r="AL8" s="19">
        <v>3.3</v>
      </c>
      <c r="AM8" s="19">
        <v>1.2</v>
      </c>
      <c r="AN8" s="19">
        <v>0</v>
      </c>
      <c r="AO8" s="27"/>
      <c r="AP8" s="40">
        <f>IF(SUM(V8,Z8)&gt;0,SUM(V8,Z8),"")</f>
        <v>9.9</v>
      </c>
      <c r="AQ8" s="40">
        <f>IF(SUM(U8:V8,X8:Z8,AB8)-W8-AA8&gt;0,SUM(U8:V8,X8:Z8,AB8)-W8-AA8,"")</f>
        <v>42.2</v>
      </c>
      <c r="AR8" s="40">
        <f>IF(SUM(AC8:AD8,AF8)-AE8&gt;0,SUM(AC8:AD8,AF8)-AE8,"")</f>
        <v>24.900000000000002</v>
      </c>
      <c r="AS8" s="40">
        <f>IF(SUM(V8,Z8,AD8)&gt;0,SUM(V8,Z8,AD8),"")</f>
        <v>16.399999999999999</v>
      </c>
      <c r="AT8" s="40">
        <f>IF(SUM(AQ8,AR8)&gt;0,SUM(AQ8,AR8),"")</f>
        <v>67.100000000000009</v>
      </c>
      <c r="AU8" s="40">
        <f>IF(SUM(AH8,AL8)&gt;0,SUM(AH8,AL8),"")</f>
        <v>9.1999999999999993</v>
      </c>
      <c r="AV8" s="40">
        <f>IF(SUM(AG8:AH8,AJ8:AL8,AN8)-SUM(AI8,AM8)&gt;0,SUM(AG8:AH8,AJ8:AL8,AN8)-SUM(AI8,AM8),"")</f>
        <v>43.699999999999996</v>
      </c>
      <c r="AW8" s="40">
        <f>IF(SUM(AQ8,AR8,AV8)&gt;0,SUM(AQ8,AR8,AV8),"")</f>
        <v>110.80000000000001</v>
      </c>
      <c r="AX8" s="18">
        <v>17.600000000000001</v>
      </c>
      <c r="AY8" s="18">
        <v>6.1</v>
      </c>
      <c r="AZ8" s="18">
        <v>0</v>
      </c>
      <c r="BA8" s="18">
        <v>0</v>
      </c>
      <c r="BB8" s="18">
        <v>17.899999999999999</v>
      </c>
      <c r="BC8" s="18">
        <v>5.5</v>
      </c>
      <c r="BD8" s="18">
        <v>0</v>
      </c>
      <c r="BE8" s="18">
        <v>0</v>
      </c>
      <c r="BF8" s="18">
        <v>18.3</v>
      </c>
      <c r="BG8" s="18">
        <v>5.9</v>
      </c>
      <c r="BH8" s="18">
        <v>0</v>
      </c>
      <c r="BI8" s="18">
        <v>0</v>
      </c>
      <c r="BJ8" s="18">
        <v>16</v>
      </c>
      <c r="BK8" s="18">
        <v>5.7</v>
      </c>
      <c r="BL8" s="18">
        <v>0</v>
      </c>
      <c r="BM8" s="18">
        <v>0</v>
      </c>
      <c r="BN8" s="18">
        <v>18.2</v>
      </c>
      <c r="BO8" s="18">
        <v>6.1</v>
      </c>
      <c r="BP8" s="18">
        <v>0</v>
      </c>
      <c r="BQ8" s="18">
        <v>0</v>
      </c>
      <c r="BR8" s="28"/>
      <c r="BS8" s="11">
        <f>IF(SUM(AY8,BC8)&gt;0,SUM(AY8,BC8),"")</f>
        <v>11.6</v>
      </c>
      <c r="BT8" s="11">
        <f>IF(SUM(AX8:AY8,BA8:BC8,BE8)-AZ8-BD8&gt;0,SUM(AX8:AY8,BA8:BC8,BE8)-AZ8-BD8,"")</f>
        <v>47.1</v>
      </c>
      <c r="BU8" s="11">
        <f>IF(SUM(BF8:BG8,BI8)-BH8&gt;0,SUM(BF8:BG8,BI8)-BH8,"")</f>
        <v>24.200000000000003</v>
      </c>
      <c r="BV8" s="11">
        <f>IF(SUM(AY8,BC8,BG8)&gt;0,SUM(AY8,BC8,BG8),"")</f>
        <v>17.5</v>
      </c>
      <c r="BW8" s="11">
        <f>IF(SUM(BT8,BU8)&gt;0,SUM(BT8,BU8),"")</f>
        <v>71.300000000000011</v>
      </c>
      <c r="BX8" s="11">
        <f>IF(SUM(BK8,BO8)&gt;0,SUM(BK8,BO8),"")</f>
        <v>11.8</v>
      </c>
      <c r="BY8" s="11">
        <f>IF(SUM(BJ8:BK8,BM8:BO8,BQ8)-SUM(BL8,BP8)&gt;0,SUM(BJ8:BK8,BM8:BO8,BQ8)-SUM(BL8,BP8),"")</f>
        <v>46</v>
      </c>
      <c r="BZ8" s="11">
        <f>IF(SUM(BT8,BU8,BY8)&gt;0,SUM(BT8,BU8,BY8),"")</f>
        <v>117.30000000000001</v>
      </c>
      <c r="CA8" s="19">
        <v>17.3</v>
      </c>
      <c r="CB8" s="19">
        <v>5.5</v>
      </c>
      <c r="CC8" s="19">
        <v>0.2</v>
      </c>
      <c r="CD8" s="19">
        <v>0</v>
      </c>
      <c r="CE8" s="19">
        <v>17.399999999999999</v>
      </c>
      <c r="CF8" s="19">
        <v>7.3</v>
      </c>
      <c r="CG8" s="19">
        <v>0.2</v>
      </c>
      <c r="CH8" s="19">
        <v>0</v>
      </c>
      <c r="CI8" s="19">
        <v>17.5</v>
      </c>
      <c r="CJ8" s="19">
        <v>5.5</v>
      </c>
      <c r="CK8" s="19">
        <v>0</v>
      </c>
      <c r="CL8" s="19">
        <v>0</v>
      </c>
      <c r="CM8" s="19">
        <v>17.3</v>
      </c>
      <c r="CN8" s="19">
        <v>5.9</v>
      </c>
      <c r="CO8" s="19">
        <v>0</v>
      </c>
      <c r="CP8" s="19">
        <v>0</v>
      </c>
      <c r="CQ8" s="19">
        <v>17.2</v>
      </c>
      <c r="CR8" s="19">
        <v>5.9</v>
      </c>
      <c r="CS8" s="19">
        <v>0</v>
      </c>
      <c r="CT8" s="19">
        <v>0</v>
      </c>
      <c r="CU8" s="27"/>
      <c r="CV8" s="40">
        <f>IF(SUM(CB8,CF8)&gt;0,SUM(CB8,CF8),"")</f>
        <v>12.8</v>
      </c>
      <c r="CW8" s="40">
        <f>IF(SUM(CA8:CB8,CD8:CF8,CH8)-CC8-CG8&gt;0,SUM(CA8:CB8,CD8:CF8,CH8)-CC8-CG8,"")</f>
        <v>47.099999999999994</v>
      </c>
      <c r="CX8" s="40">
        <f>IF(SUM(CI8:CJ8,CL8)-CK8&gt;0,SUM(CI8:CJ8,CL8)-CK8,"")</f>
        <v>23</v>
      </c>
      <c r="CY8" s="40">
        <f>IF(SUM(CB8,CF8,CJ8)&gt;0,SUM(CB8,CF8,CJ8),"")</f>
        <v>18.3</v>
      </c>
      <c r="CZ8" s="40">
        <f>IF(SUM(CW8,CX8)&gt;0,SUM(CW8,CX8),"")</f>
        <v>70.099999999999994</v>
      </c>
      <c r="DA8" s="40">
        <f>IF(SUM(CN8,CR8)&gt;0,SUM(CN8,CR8),"")</f>
        <v>11.8</v>
      </c>
      <c r="DB8" s="40">
        <f>IF(SUM(CM8:CN8,CP8:CR8,CT8)-SUM(CO8,CS8)&gt;0,SUM(CM8:CN8,CP8:CR8,CT8)-SUM(CO8,CS8),"")</f>
        <v>46.300000000000004</v>
      </c>
      <c r="DC8" s="40">
        <f>IF(SUM(CW8,CX8,DB8)&gt;0,SUM(CW8,CX8,DB8),"")</f>
        <v>116.4</v>
      </c>
      <c r="DD8" s="51" t="str">
        <f>IF(MAX(EB8,FD8,GF8,HH8,IJ8,JL8,KN8,LP8,MR8,NT8,OV8,PX8,QZ8,SB8,TD8)-IF(L8="",0,L8)&gt;0.001,MAX(EB8,FD8,GF8,HH8,IJ8,JL8,KN8,LP8,MR8,NT8,OV8,PX8,QZ8,SB8,TD8)-IF(L8="",0,L8),"")</f>
        <v/>
      </c>
      <c r="DE8" s="51" t="str">
        <f>IF(MAX(EC8,FE8,GG8,HI8,IK8,JM8,KO8,LQ8,MS8,NU8,OW8,PY8,RA8,SC8,TE8)-IF(N8="",0,N8)&gt;0.001,MAX(EC8,FE8,GG8,HI8,IK8,JM8,KO8,LQ8,MS8,NU8,OW8,PY8,RA8,SC8,TE8)-IF(N8="",0,N8),"")</f>
        <v/>
      </c>
      <c r="DF8" s="51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>IF(SUM(QF8,QJ8)&gt;0,SUM(QF8,QJ8),"")</f>
        <v/>
      </c>
      <c r="QZ8" s="40" t="str">
        <f>IF(SUM(QE8:QF8,QH8:QJ8,QL8)-QG8-QK8&gt;0,SUM(QE8:QF8,QH8:QJ8,QL8)-QG8-QK8,"")</f>
        <v/>
      </c>
      <c r="RA8" s="40" t="str">
        <f>IF(SUM(QM8:QN8,QP8)-QO8&gt;0,SUM(QM8:QN8,QP8)-QO8,"")</f>
        <v/>
      </c>
      <c r="RB8" s="40" t="str">
        <f>IF(SUM(QF8,QJ8,QN8)&gt;0,SUM(QF8,QJ8,QN8),"")</f>
        <v/>
      </c>
      <c r="RC8" s="40" t="str">
        <f>IF(SUM(QZ8,RA8)&gt;0,SUM(QZ8,RA8),"")</f>
        <v/>
      </c>
      <c r="RD8" s="40" t="str">
        <f>IF(SUM(QR8,QV8)&gt;0,SUM(QR8,QV8),"")</f>
        <v/>
      </c>
      <c r="RE8" s="40" t="str">
        <f>IF(SUM(QQ8:QR8,QT8:QV8,QX8)-SUM(QS8,QW8)&gt;0,SUM(QQ8:QR8,QT8:QV8,QX8)-SUM(QS8,QW8),"")</f>
        <v/>
      </c>
      <c r="RF8" s="40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>IF(SUM(SJ8,SN8)&gt;0,SUM(SJ8,SN8),"")</f>
        <v/>
      </c>
      <c r="TD8" s="40" t="str">
        <f>IF(SUM(SI8:SJ8,SL8:SN8,SP8)-SK8-SO8&gt;0,SUM(SI8:SJ8,SL8:SN8,SP8)-SK8-SO8,"")</f>
        <v/>
      </c>
      <c r="TE8" s="40" t="str">
        <f>IF(SUM(SQ8:SR8,ST8)-SS8&gt;0,SUM(SQ8:SR8,ST8)-SS8,"")</f>
        <v/>
      </c>
      <c r="TF8" s="40" t="str">
        <f>IF(SUM(SJ8,SN8,SR8)&gt;0,SUM(SJ8,SN8,SR8),"")</f>
        <v/>
      </c>
      <c r="TG8" s="40" t="str">
        <f>IF(SUM(TD8,TE8)&gt;0,SUM(TD8,TE8),"")</f>
        <v/>
      </c>
      <c r="TH8" s="40" t="str">
        <f>IF(SUM(SV8,SZ8)&gt;0,SUM(SV8,SZ8),"")</f>
        <v/>
      </c>
      <c r="TI8" s="40" t="str">
        <f>IF(SUM(SU8:SV8,SX8:SZ8,TB8)-SUM(SW8,TA8)&gt;0,SUM(SU8:SV8,SX8:SZ8,TB8)-SUM(SW8,TA8),"")</f>
        <v/>
      </c>
      <c r="TJ8" s="40" t="str">
        <f>IF(SUM(TD8,TE8,TI8)&gt;0,SUM(TD8,TE8,TI8),"")</f>
        <v/>
      </c>
      <c r="TK8" s="26">
        <f>IF($CU8="P",CA8,(CA8+AX8)/2)</f>
        <v>17.450000000000003</v>
      </c>
      <c r="TL8" s="26">
        <f>IF($CU8="P",CB8,(CB8+AY8)/2)</f>
        <v>5.8</v>
      </c>
      <c r="TM8" s="26">
        <f>IF($CU8="P",CC8,(CC8+AZ8)/2)</f>
        <v>0.1</v>
      </c>
      <c r="TN8" s="26">
        <f>IF($CU8="P",CD8,(CD8+BA8)/2)</f>
        <v>0</v>
      </c>
      <c r="TO8" s="26">
        <f>IF($CU8="P",CE8,(CE8+BB8)/2)</f>
        <v>17.649999999999999</v>
      </c>
      <c r="TP8" s="26">
        <f>IF($CU8="P",CF8,(CF8+BC8)/2)</f>
        <v>6.4</v>
      </c>
      <c r="TQ8" s="26">
        <f>IF($CU8="P",CG8,(CG8+BD8)/2)</f>
        <v>0.1</v>
      </c>
      <c r="TR8" s="26">
        <f>IF($CU8="P",CH8,(CH8+BE8)/2)</f>
        <v>0</v>
      </c>
      <c r="TS8" s="26">
        <f>IF($CU8="P",CI8,(CI8+BF8)/2)</f>
        <v>17.899999999999999</v>
      </c>
      <c r="TT8" s="26">
        <f>IF($CU8="P",CJ8,(CJ8+BG8)/2)</f>
        <v>5.7</v>
      </c>
      <c r="TU8" s="26">
        <f>IF($CU8="P",CK8,(CK8+BH8)/2)</f>
        <v>0</v>
      </c>
      <c r="TV8" s="26">
        <f>IF($CU8="P",CL8,(CL8+BI8)/2)</f>
        <v>0</v>
      </c>
      <c r="TW8" s="26">
        <f>IF($CU8="P",CM8,(CM8+BJ8)/2)</f>
        <v>16.649999999999999</v>
      </c>
      <c r="TX8" s="26">
        <f>IF($CU8="P",CN8,(CN8+BK8)/2)</f>
        <v>5.8000000000000007</v>
      </c>
      <c r="TY8" s="26">
        <f>IF($CU8="P",CO8,(CO8+BL8)/2)</f>
        <v>0</v>
      </c>
      <c r="TZ8" s="26">
        <f>IF($CU8="P",CP8,(CP8+BM8)/2)</f>
        <v>0</v>
      </c>
      <c r="UA8" s="26">
        <f>IF($CU8="P",CQ8,(CQ8+BN8)/2)</f>
        <v>17.7</v>
      </c>
      <c r="UB8" s="26">
        <f>IF($CU8="P",CR8,(CR8+BO8)/2)</f>
        <v>6</v>
      </c>
      <c r="UC8" s="26">
        <f>IF($CU8="P",CS8,(CS8+BP8)/2)</f>
        <v>0</v>
      </c>
      <c r="UD8" s="26">
        <f>IF($CU8="P",CT8,(CT8+BQ8)/2)</f>
        <v>0</v>
      </c>
      <c r="UE8" s="28" t="s">
        <v>53</v>
      </c>
      <c r="UF8" s="11">
        <f>IF(SUM(TL8,TP8)&gt;0,SUM(TL8,TP8),"")</f>
        <v>12.2</v>
      </c>
      <c r="UG8" s="11">
        <f>IF(SUM(TK8:TL8,TN8:TP8,TR8)-TM8-TQ8&gt;0,SUM(TK8:TL8,TN8:TP8,TR8)-TM8-TQ8,"")</f>
        <v>47.1</v>
      </c>
      <c r="UH8" s="11">
        <f>IF(SUM(TS8:TT8,TV8)-TU8&gt;0,SUM(TS8:TT8,TV8)-TU8,"")</f>
        <v>23.599999999999998</v>
      </c>
      <c r="UI8" s="11">
        <f>IF(SUM(TL8,TP8,TT8)&gt;0,SUM(TL8,TP8,TT8),"")</f>
        <v>17.899999999999999</v>
      </c>
      <c r="UJ8" s="11">
        <f>IF(SUM(UG8,UH8)&gt;0,SUM(UG8,UH8),"")</f>
        <v>70.7</v>
      </c>
      <c r="UK8" s="11">
        <f>IF(SUM(TX8,UB8)&gt;0,SUM(TX8,UB8),"")</f>
        <v>11.8</v>
      </c>
      <c r="UL8" s="11">
        <f>IF(SUM(TW8:TX8,TZ8:UB8,UD8)-SUM(TY8,UC8)&gt;0,SUM(TW8:TX8,TZ8:UB8,UD8)-SUM(TY8,UC8),"")</f>
        <v>46.15</v>
      </c>
      <c r="UM8" s="11">
        <f>IF(SUM(UG8,UH8,UL8)&gt;0,SUM(UG8,UH8,UL8),"")</f>
        <v>116.85</v>
      </c>
    </row>
    <row r="9" spans="1:559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147</v>
      </c>
      <c r="C9" s="4" t="s">
        <v>5</v>
      </c>
      <c r="D9" s="4">
        <v>2003</v>
      </c>
      <c r="E9" s="9">
        <f>SUM(J9:R9)+SUM(J9:N9)*0.0000001+SUM(J9)*0.0000000000001</f>
        <v>159.20001104000474</v>
      </c>
      <c r="F9" s="3" t="str">
        <f>IF(OR(AND(AP9&gt;=AW$14,AQ9&gt;=AW$18,AP9&lt;&gt;"",AO9=""),AND(AU9&gt;=AW$14,AV9&gt;=AW$18,AU9&lt;&gt;"",AO9=""),AND(BS9&gt;=BZ$14,BT9&gt;=BZ$18,BS9&lt;&gt;"",BR9=""),AND(BX9&gt;=BZ$14,BY9&gt;=BZ$18,BX9&lt;&gt;"",BR9=""),AND(CV9&gt;=DC$14,CW9&gt;=DC$18,CV9&lt;&gt;"",CU9=""),AND(DA9&gt;=DC$14,DB9&gt;=DC$18,DA9&lt;&gt;""),AND(EA9&gt;=EH$14,EB9&gt;=EH$18,EA9&lt;&gt;""),AND(EF9&gt;=EH$14,EG9&gt;=EH$18,EF9&lt;&gt;""),AND(FC9&gt;=FJ$14,FD9&gt;=FJ$18,FC9&lt;&gt;""),AND(FH9&gt;=FJ$14,FI9&gt;=FJ$18,FH9&lt;&gt;""),AND(GE9&gt;=GL$14,GF9&gt;=GL$18,GE9&lt;&gt;""),AND(GJ9&gt;=GL$14,GK9&gt;=GL$18,GJ9&lt;&gt;""),AND(HG9&gt;=HN$14,HH9&gt;=HN$18,HG9&lt;&gt;""),AND(HL9&gt;=HN$14,HM9&gt;=HN$18,HL9&lt;&gt;""),AND(II9&gt;=IP$14,IJ9&gt;=IP$18,II9&lt;&gt;""),AND(IN9&gt;=IP$14,IO9&gt;=IP$18,IN9&lt;&gt;""),AND(JK9&gt;=JR$14,JL9&gt;=JR$18,JK9&lt;&gt;""),AND(JP9&gt;=JR$14,JQ9&gt;=JR$18,JP9&lt;&gt;""),AND(KM9&gt;=KT$14,KN9&gt;=KT$18,KM9&lt;&gt;""),AND(KR9&gt;=KT$14,KS9&gt;=KT$18,KR9&lt;&gt;""),AND(LO9&gt;=LV$14,LP9&gt;=LV$18,LO9&lt;&gt;""),AND(LT9&gt;=LV$14,LU9&gt;=LV$18,LT9&lt;&gt;""),AND(MQ9&gt;=MX$14,MR9&gt;=MX$18,MQ9&lt;&gt;""),AND(MV9&gt;=MX$14,MW9&gt;=MX$18,MV9&lt;&gt;""),AND(NS9&gt;=NZ$14,NT9&gt;=NZ$18,NS9&lt;&gt;""),AND(NX9&gt;=NZ$14,NY9&gt;=NZ$18,NX9&lt;&gt;""),AND(OU9&gt;=PB$14,OV9&gt;=PB$18,OU9&lt;&gt;""),AND(OZ9&gt;=PB$14,PA9&gt;=PB$18,OZ9&lt;&gt;""),AND(PW9&gt;=QD$14,PX9&gt;=QD$18,PW9&lt;&gt;""),AND(QB9&gt;=QD$14,QC9&gt;=QD$18,QB9&lt;&gt;""),AND(QY9&gt;=RF$14,QZ9&gt;=RF$18,QY9&lt;&gt;""),AND(RD9&gt;=RF$14,RE9&gt;=RF$18,RD9&lt;&gt;""),AND(SA9&gt;=SH$14,SB9&gt;=SH$18,SA9&lt;&gt;""),AND(SF9&gt;=SH$14,SG9&gt;=SH$18,SF9&lt;&gt;""),AND(TC9&gt;=TJ$14,TD9&gt;=TJ$18,TC9&lt;&gt;""),AND(TI9&gt;=TJ$14,TJ9&gt;=TJ$18,TI9&lt;&gt;"")),"P","")</f>
        <v>P</v>
      </c>
      <c r="G9" s="3" t="str">
        <f>IF(OR(AND(AQ9&gt;=AW$18,AQ9&lt;&gt;"",AO9=""),AND(AV9&gt;=AW$18,AV9&lt;&gt;"",AO9=""),AND(BT9&gt;=BZ$18,BT9&lt;&gt;"",BR9=""),AND(BY9&gt;=BZ$18,BY9&lt;&gt;"",BR9=""),AND(CW9&gt;=DC$18,CW9&lt;&gt;"",CU9=""),AND(DB9&gt;=DC$18,DB9&lt;&gt;"",CU9=""),AND(EB9&gt;=EH$18,EB9&lt;&gt;""),AND(EG9&gt;=EH$18,EG9&lt;&gt;""),AND(FD9&gt;=FJ$18,FD9&lt;&gt;""),AND(FI9&gt;=FJ$18,FI9&lt;&gt;""),AND(GF9&gt;=GL$18,GF9&lt;&gt;""),AND(GK9&gt;=GL$18,GK9&lt;&gt;""),AND(HH9&gt;=HN$18,HH9&lt;&gt;""),AND(HM9&gt;=HN$18,HM9&lt;&gt;""),AND(IJ9&gt;=IP$18,IJ9&lt;&gt;""),AND(IO9&gt;=IP$18,IO9&lt;&gt;""),AND(JL9&gt;=JR$18,JL9&lt;&gt;""),AND(JQ9&gt;=JR$18,JQ9&lt;&gt;""),AND(KN9&gt;=KT$18,KN9&lt;&gt;""),AND(KS9&gt;=KT$18,KS9&lt;&gt;""),AND(LP9&gt;=LV$18,LP9&lt;&gt;""),AND(LU9&gt;=LV$18,LU9&lt;&gt;""),AND(MR9&gt;=MX$18,MR9&lt;&gt;""),AND(MW9&gt;=MX$18,MW9&lt;&gt;""),AND(NT9&gt;=NZ$18,NT9&lt;&gt;""),AND(NY9&gt;=NZ$18,NY9&lt;&gt;""),AND(OV9&gt;=PB$18,OV9&lt;&gt;""),AND(PA9&gt;=PB$18,PA9&lt;&gt;""),AND(PX9&gt;=QD$18,PX9&lt;&gt;""),AND(QC9&gt;=QD$18,QC9&lt;&gt;""),AND(QZ9&gt;=RF$18,QZ9&lt;&gt;""),AND(RE9&gt;=RF$18,RE9&lt;&gt;""),AND(SB9&gt;=SH$18,SB9&lt;&gt;""),AND(SG9&gt;=SH$18,SG9&lt;&gt;""),AND(TD9&gt;=TJ$18,TD9&lt;&gt;""),AND(TJ9&gt;=TJ$18,TJ9&lt;&gt;"")),"P","")</f>
        <v>P</v>
      </c>
      <c r="H9" s="36" t="str">
        <f>IF(AND(G9="P",F9=""),"No DD",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,AND(RB9&gt;=RF$17,RC9&gt;=RF$21,RB9&lt;&gt;""),AND(SD9&gt;=SH$17,SE9&gt;=SH$21,SD9&lt;&gt;""),AND(TF9&gt;=TJ$17,TG9&gt;=TJ$21,TF9&lt;&gt;"")),"Merit",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,AND(RB9&gt;=RF$16,RC9&gt;=RF$20,RB9&lt;&gt;""),AND(SD9&gt;=SH$16,SE9&gt;=SH$20,SD9&lt;&gt;""),AND(TF9&gt;=TJ$16,TG9&gt;=TJ$20,TF9&lt;&gt;"")),"Excellence",IF(I9="P","Worlds Team",IF(F9="P","National Team","")))))</f>
        <v>Worlds Team</v>
      </c>
      <c r="I9" s="3" t="str">
        <f>IF(OR(AND(AS9&gt;=AW$15,AT9&gt;=AW$19,AS9&lt;&gt;"",AO9=""),AND(BV9&gt;=BZ$15,BW9&gt;=BZ$19,BV9&lt;&gt;"",BR9=""),AND(CY9&gt;=DC$15,CZ9&gt;=DC$19,CY9&lt;&gt;"",CU9=""),AND(ED9&gt;=EH$15,EE9&gt;=EH$19,ED9&lt;&gt;""),AND(FF9&gt;=FJ$15,FG9&gt;=FJ$19,FF9&lt;&gt;""),AND(GH9&gt;=GL$15,GI9&gt;=GL$19,GH9&lt;&gt;""),AND(HJ9&gt;=HN$15,HK9&gt;=HN$19,HJ9&lt;&gt;""),AND(IL9&gt;=IP$15,IM9&gt;=IP$19,IL9&lt;&gt;""),AND(JN9&gt;=JR$15,JO9&gt;=JR$19,JN9&lt;&gt;""),AND(KP9&gt;=KT$15,KQ9&gt;=KT$19,KP9&lt;&gt;""),AND(LR9&gt;=LV$15,LS9&gt;=LV$19,LR9&lt;&gt;""),AND(MT9&gt;=MX$15,MU9&gt;=MX$19,MT9&lt;&gt;""),AND(NV9&gt;=NZ$15,NW9&gt;=NZ$19,NV9&lt;&gt;""),AND(OX9&gt;=PB$15,OY9&gt;=PB$19,OX9&lt;&gt;""),AND(PZ9&gt;=QD$15,QA9&gt;=QD$19,PZ9&lt;&gt;""),AND(RB9&gt;=RF$15,RC9&gt;=RF$19,RB9&lt;&gt;""),AND(SD9&gt;=SH$15,SE9&gt;=SH$19,SD9&lt;&gt;""),AND(TF9&gt;=TJ$15,TG9&gt;=TJ$19,TF9&lt;&gt;"")),"P","")</f>
        <v>P</v>
      </c>
      <c r="J9" s="8">
        <f>IF(COUNT(AQ9,BT9,CW9)&gt;0,LARGE((AQ9,BT9,CW9),1),0)</f>
        <v>47.4</v>
      </c>
      <c r="K9" s="8" t="str">
        <f>IF(J9=0,"",IF(J9=CW9,$CA$1,IF(J9=BT9,$AX$1,IF(J9=AQ9,$U$1,""))))</f>
        <v>2024 Elite Canada</v>
      </c>
      <c r="L9" s="8">
        <f>IF(COUNT(AQ9,BT9,CW9)&gt;1,LARGE((AQ9,BT9,CW9),2),0)</f>
        <v>37.9</v>
      </c>
      <c r="M9" s="8" t="str">
        <f>IF(K9=0,"",IF(AND(L9=J9,L9=AQ9,K9=BT9),$U$1,IF(AND(L9=J9,L9=AQ9,L9=CW9),$U$1,IF(AND(L9=J9,L9=CW9,L9=BT9),$AX$1,IF(L9=CW9,$CA$1,IF(L9=BT9,$AX$1,IF(L9=AQ9,$U$1,"")))))))</f>
        <v>2024 3rd Domestic Trial</v>
      </c>
      <c r="N9" s="8">
        <f>IF(COUNT(AR9,BU9,CX9)&gt;0,LARGE((AR9,BU9,CX9),1),0)</f>
        <v>25.1</v>
      </c>
      <c r="O9" s="8" t="str">
        <f>IF(N9=0,"",IF(N9=CX9,$CA$1,IF(N9=BU9,$AX$1,IF(N9=AR9,$U$1,""))))</f>
        <v>2024 Elite Canada</v>
      </c>
      <c r="P9" s="8">
        <f>IF(MAX(AV9,BY9,DB9)&gt;0,MAX(AV9,BY9,DB9),0)</f>
        <v>48.8</v>
      </c>
      <c r="Q9" s="8" t="str">
        <f>IF(P9=0,"",IF(P9=DB9,$CA$1,IF(P9=BY9,$AX$1,IF(P9=AV9,$U$1,""))))</f>
        <v>2024 3rd Domestic Trial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/>
      </c>
      <c r="U9" s="19">
        <v>18</v>
      </c>
      <c r="V9" s="19">
        <v>5.5</v>
      </c>
      <c r="W9" s="19">
        <v>0</v>
      </c>
      <c r="X9" s="19">
        <v>0</v>
      </c>
      <c r="Y9" s="19">
        <v>17.2</v>
      </c>
      <c r="Z9" s="19">
        <v>6.9</v>
      </c>
      <c r="AA9" s="19">
        <v>0.2</v>
      </c>
      <c r="AB9" s="19">
        <v>0</v>
      </c>
      <c r="AC9" s="19">
        <v>18.2</v>
      </c>
      <c r="AD9" s="19">
        <v>6.9</v>
      </c>
      <c r="AE9" s="19">
        <v>0</v>
      </c>
      <c r="AF9" s="19">
        <v>0</v>
      </c>
      <c r="AG9" s="19">
        <v>18</v>
      </c>
      <c r="AH9" s="19">
        <v>5.5</v>
      </c>
      <c r="AI9" s="19">
        <v>0</v>
      </c>
      <c r="AJ9" s="19">
        <v>0</v>
      </c>
      <c r="AK9" s="19">
        <v>17.399999999999999</v>
      </c>
      <c r="AL9" s="19">
        <v>6.9</v>
      </c>
      <c r="AM9" s="19">
        <v>0</v>
      </c>
      <c r="AN9" s="19">
        <v>0</v>
      </c>
      <c r="AO9" s="27"/>
      <c r="AP9" s="40">
        <f>IF(SUM(V9,Z9)&gt;0,SUM(V9,Z9),"")</f>
        <v>12.4</v>
      </c>
      <c r="AQ9" s="40">
        <f>IF(SUM(U9:V9,X9:Z9,AB9)-W9-AA9&gt;0,SUM(U9:V9,X9:Z9,AB9)-W9-AA9,"")</f>
        <v>47.4</v>
      </c>
      <c r="AR9" s="40">
        <f>IF(SUM(AC9:AD9,AF9)-AE9&gt;0,SUM(AC9:AD9,AF9)-AE9,"")</f>
        <v>25.1</v>
      </c>
      <c r="AS9" s="40">
        <f>IF(SUM(V9,Z9,AD9)&gt;0,SUM(V9,Z9,AD9),"")</f>
        <v>19.3</v>
      </c>
      <c r="AT9" s="40">
        <f>IF(SUM(AQ9,AR9)&gt;0,SUM(AQ9,AR9),"")</f>
        <v>72.5</v>
      </c>
      <c r="AU9" s="40">
        <f>IF(SUM(AH9,AL9)&gt;0,SUM(AH9,AL9),"")</f>
        <v>12.4</v>
      </c>
      <c r="AV9" s="40">
        <f>IF(SUM(AG9:AH9,AJ9:AL9,AN9)-SUM(AI9,AM9)&gt;0,SUM(AG9:AH9,AJ9:AL9,AN9)-SUM(AI9,AM9),"")</f>
        <v>47.8</v>
      </c>
      <c r="AW9" s="40">
        <f>IF(SUM(AQ9,AR9,AV9)&gt;0,SUM(AQ9,AR9,AV9),"")</f>
        <v>120.3</v>
      </c>
      <c r="AX9" s="18">
        <v>15.2</v>
      </c>
      <c r="AY9" s="18">
        <v>5.7</v>
      </c>
      <c r="AZ9" s="18">
        <v>0.2</v>
      </c>
      <c r="BA9" s="18">
        <v>0</v>
      </c>
      <c r="BB9" s="18">
        <v>11.3</v>
      </c>
      <c r="BC9" s="18">
        <v>3.6</v>
      </c>
      <c r="BD9" s="18">
        <v>0</v>
      </c>
      <c r="BE9" s="18">
        <v>0</v>
      </c>
      <c r="BF9" s="18">
        <v>16.5</v>
      </c>
      <c r="BG9" s="18">
        <v>3.3</v>
      </c>
      <c r="BH9" s="18">
        <v>0</v>
      </c>
      <c r="BI9" s="18">
        <v>0</v>
      </c>
      <c r="BJ9" s="18"/>
      <c r="BK9" s="18"/>
      <c r="BL9" s="18"/>
      <c r="BM9" s="18"/>
      <c r="BN9" s="18"/>
      <c r="BO9" s="18"/>
      <c r="BP9" s="18"/>
      <c r="BQ9" s="18"/>
      <c r="BR9" s="28"/>
      <c r="BS9" s="11">
        <f>IF(SUM(AY9,BC9)&gt;0,SUM(AY9,BC9),"")</f>
        <v>9.3000000000000007</v>
      </c>
      <c r="BT9" s="11">
        <f>IF(SUM(AX9:AY9,BA9:BC9,BE9)-AZ9-BD9&gt;0,SUM(AX9:AY9,BA9:BC9,BE9)-AZ9-BD9,"")</f>
        <v>35.6</v>
      </c>
      <c r="BU9" s="11">
        <f>IF(SUM(BF9:BG9,BI9)-BH9&gt;0,SUM(BF9:BG9,BI9)-BH9,"")</f>
        <v>19.8</v>
      </c>
      <c r="BV9" s="11">
        <f>IF(SUM(AY9,BC9,BG9)&gt;0,SUM(AY9,BC9,BG9),"")</f>
        <v>12.600000000000001</v>
      </c>
      <c r="BW9" s="11">
        <f>IF(SUM(BT9,BU9)&gt;0,SUM(BT9,BU9),"")</f>
        <v>55.400000000000006</v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>
        <f>IF(SUM(BT9,BU9,BY9)&gt;0,SUM(BT9,BU9,BY9),"")</f>
        <v>55.400000000000006</v>
      </c>
      <c r="CA9" s="19">
        <v>17.399999999999999</v>
      </c>
      <c r="CB9" s="19">
        <v>6.9</v>
      </c>
      <c r="CC9" s="19">
        <v>0</v>
      </c>
      <c r="CD9" s="19">
        <v>0</v>
      </c>
      <c r="CE9" s="19">
        <v>10.4</v>
      </c>
      <c r="CF9" s="19">
        <v>3.2</v>
      </c>
      <c r="CG9" s="19">
        <v>0</v>
      </c>
      <c r="CH9" s="19">
        <v>0</v>
      </c>
      <c r="CI9" s="19">
        <v>16.7</v>
      </c>
      <c r="CJ9" s="19">
        <v>6.9</v>
      </c>
      <c r="CK9" s="19">
        <v>0</v>
      </c>
      <c r="CL9" s="19">
        <v>0</v>
      </c>
      <c r="CM9" s="19">
        <v>18.100000000000001</v>
      </c>
      <c r="CN9" s="19">
        <v>6.9</v>
      </c>
      <c r="CO9" s="19">
        <v>0</v>
      </c>
      <c r="CP9" s="19">
        <v>0</v>
      </c>
      <c r="CQ9" s="19">
        <v>17.3</v>
      </c>
      <c r="CR9" s="19">
        <v>6.5</v>
      </c>
      <c r="CS9" s="19">
        <v>0</v>
      </c>
      <c r="CT9" s="19">
        <v>0</v>
      </c>
      <c r="CU9" s="27"/>
      <c r="CV9" s="40">
        <f>IF(SUM(CB9,CF9)&gt;0,SUM(CB9,CF9),"")</f>
        <v>10.100000000000001</v>
      </c>
      <c r="CW9" s="40">
        <f>IF(SUM(CA9:CB9,CD9:CF9,CH9)-CC9-CG9&gt;0,SUM(CA9:CB9,CD9:CF9,CH9)-CC9-CG9,"")</f>
        <v>37.9</v>
      </c>
      <c r="CX9" s="40">
        <f>IF(SUM(CI9:CJ9,CL9)-CK9&gt;0,SUM(CI9:CJ9,CL9)-CK9,"")</f>
        <v>23.6</v>
      </c>
      <c r="CY9" s="40">
        <f>IF(SUM(CB9,CF9,CJ9)&gt;0,SUM(CB9,CF9,CJ9),"")</f>
        <v>17</v>
      </c>
      <c r="CZ9" s="40">
        <f>IF(SUM(CW9,CX9)&gt;0,SUM(CW9,CX9),"")</f>
        <v>61.5</v>
      </c>
      <c r="DA9" s="40">
        <f>IF(SUM(CN9,CR9)&gt;0,SUM(CN9,CR9),"")</f>
        <v>13.4</v>
      </c>
      <c r="DB9" s="40">
        <f>IF(SUM(CM9:CN9,CP9:CR9,CT9)-SUM(CO9,CS9)&gt;0,SUM(CM9:CN9,CP9:CR9,CT9)-SUM(CO9,CS9),"")</f>
        <v>48.8</v>
      </c>
      <c r="DC9" s="40">
        <f>IF(SUM(CW9,CX9,DB9)&gt;0,SUM(CW9,CX9,DB9),"")</f>
        <v>110.3</v>
      </c>
      <c r="DD9" s="51" t="str">
        <f>IF(MAX(EB9,FD9,GF9,HH9,IJ9,JL9,KN9,LP9,MR9,NT9,OV9,PX9,QZ9,SB9,TD9)-IF(L9="",0,L9)&gt;0.001,MAX(EB9,FD9,GF9,HH9,IJ9,JL9,KN9,LP9,MR9,NT9,OV9,PX9,QZ9,SB9,TD9)-IF(L9="",0,L9),"")</f>
        <v/>
      </c>
      <c r="DE9" s="51" t="str">
        <f>IF(MAX(EC9,FE9,GG9,HI9,IK9,JM9,KO9,LQ9,MS9,NU9,OW9,PY9,RA9,SC9,TE9)-IF(N9="",0,N9)&gt;0.001,MAX(EC9,FE9,GG9,HI9,IK9,JM9,KO9,LQ9,MS9,NU9,OW9,PY9,RA9,SC9,TE9)-IF(N9="",0,N9),"")</f>
        <v/>
      </c>
      <c r="DF9" s="51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>IF(SUM(QF9,QJ9)&gt;0,SUM(QF9,QJ9),"")</f>
        <v/>
      </c>
      <c r="QZ9" s="40" t="str">
        <f>IF(SUM(QE9:QF9,QH9:QJ9,QL9)-QG9-QK9&gt;0,SUM(QE9:QF9,QH9:QJ9,QL9)-QG9-QK9,"")</f>
        <v/>
      </c>
      <c r="RA9" s="40" t="str">
        <f>IF(SUM(QM9:QN9,QP9)-QO9&gt;0,SUM(QM9:QN9,QP9)-QO9,"")</f>
        <v/>
      </c>
      <c r="RB9" s="40" t="str">
        <f>IF(SUM(QF9,QJ9,QN9)&gt;0,SUM(QF9,QJ9,QN9),"")</f>
        <v/>
      </c>
      <c r="RC9" s="40" t="str">
        <f>IF(SUM(QZ9,RA9)&gt;0,SUM(QZ9,RA9),"")</f>
        <v/>
      </c>
      <c r="RD9" s="40" t="str">
        <f>IF(SUM(QR9,QV9)&gt;0,SUM(QR9,QV9),"")</f>
        <v/>
      </c>
      <c r="RE9" s="40" t="str">
        <f>IF(SUM(QQ9:QR9,QT9:QV9,QX9)-SUM(QS9,QW9)&gt;0,SUM(QQ9:QR9,QT9:QV9,QX9)-SUM(QS9,QW9),"")</f>
        <v/>
      </c>
      <c r="RF9" s="40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>IF(SUM(SJ9,SN9)&gt;0,SUM(SJ9,SN9),"")</f>
        <v/>
      </c>
      <c r="TD9" s="40" t="str">
        <f>IF(SUM(SI9:SJ9,SL9:SN9,SP9)-SK9-SO9&gt;0,SUM(SI9:SJ9,SL9:SN9,SP9)-SK9-SO9,"")</f>
        <v/>
      </c>
      <c r="TE9" s="40" t="str">
        <f>IF(SUM(SQ9:SR9,ST9)-SS9&gt;0,SUM(SQ9:SR9,ST9)-SS9,"")</f>
        <v/>
      </c>
      <c r="TF9" s="40" t="str">
        <f>IF(SUM(SJ9,SN9,SR9)&gt;0,SUM(SJ9,SN9,SR9),"")</f>
        <v/>
      </c>
      <c r="TG9" s="40" t="str">
        <f>IF(SUM(TD9,TE9)&gt;0,SUM(TD9,TE9),"")</f>
        <v/>
      </c>
      <c r="TH9" s="40" t="str">
        <f>IF(SUM(SV9,SZ9)&gt;0,SUM(SV9,SZ9),"")</f>
        <v/>
      </c>
      <c r="TI9" s="40" t="str">
        <f>IF(SUM(SU9:SV9,SX9:SZ9,TB9)-SUM(SW9,TA9)&gt;0,SUM(SU9:SV9,SX9:SZ9,TB9)-SUM(SW9,TA9),"")</f>
        <v/>
      </c>
      <c r="TJ9" s="40" t="str">
        <f>IF(SUM(TD9,TE9,TI9)&gt;0,SUM(TD9,TE9,TI9),"")</f>
        <v/>
      </c>
      <c r="TK9" s="26">
        <f>IF($CU9="P",CA9,(CA9+AX9)/2)</f>
        <v>16.299999999999997</v>
      </c>
      <c r="TL9" s="26">
        <f>IF($CU9="P",CB9,(CB9+AY9)/2)</f>
        <v>6.3000000000000007</v>
      </c>
      <c r="TM9" s="26">
        <f>IF($CU9="P",CC9,(CC9+AZ9)/2)</f>
        <v>0.1</v>
      </c>
      <c r="TN9" s="26">
        <f>IF($CU9="P",CD9,(CD9+BA9)/2)</f>
        <v>0</v>
      </c>
      <c r="TO9" s="26">
        <f>IF($CU9="P",CE9,(CE9+BB9)/2)</f>
        <v>10.850000000000001</v>
      </c>
      <c r="TP9" s="26">
        <f>IF($CU9="P",CF9,(CF9+BC9)/2)</f>
        <v>3.4000000000000004</v>
      </c>
      <c r="TQ9" s="26">
        <f>IF($CU9="P",CG9,(CG9+BD9)/2)</f>
        <v>0</v>
      </c>
      <c r="TR9" s="26">
        <f>IF($CU9="P",CH9,(CH9+BE9)/2)</f>
        <v>0</v>
      </c>
      <c r="TS9" s="26">
        <f>IF($CU9="P",CI9,(CI9+BF9)/2)</f>
        <v>16.600000000000001</v>
      </c>
      <c r="TT9" s="26">
        <f>IF($CU9="P",CJ9,(CJ9+BG9)/2)</f>
        <v>5.0999999999999996</v>
      </c>
      <c r="TU9" s="26">
        <f>IF($CU9="P",CK9,(CK9+BH9)/2)</f>
        <v>0</v>
      </c>
      <c r="TV9" s="26">
        <f>IF($CU9="P",CL9,(CL9+BI9)/2)</f>
        <v>0</v>
      </c>
      <c r="TW9" s="26">
        <f>IF($CU9="P",CM9,(CM9+BJ9)/2)</f>
        <v>9.0500000000000007</v>
      </c>
      <c r="TX9" s="26">
        <f>IF($CU9="P",CN9,(CN9+BK9)/2)</f>
        <v>3.45</v>
      </c>
      <c r="TY9" s="26">
        <f>IF($CU9="P",CO9,(CO9+BL9)/2)</f>
        <v>0</v>
      </c>
      <c r="TZ9" s="26">
        <f>IF($CU9="P",CP9,(CP9+BM9)/2)</f>
        <v>0</v>
      </c>
      <c r="UA9" s="26">
        <f>IF($CU9="P",CQ9,(CQ9+BN9)/2)</f>
        <v>8.65</v>
      </c>
      <c r="UB9" s="26">
        <f>IF($CU9="P",CR9,(CR9+BO9)/2)</f>
        <v>3.25</v>
      </c>
      <c r="UC9" s="26">
        <f>IF($CU9="P",CS9,(CS9+BP9)/2)</f>
        <v>0</v>
      </c>
      <c r="UD9" s="26">
        <f>IF($CU9="P",CT9,(CT9+BQ9)/2)</f>
        <v>0</v>
      </c>
      <c r="UE9" s="28" t="s">
        <v>53</v>
      </c>
      <c r="UF9" s="11">
        <f>IF(SUM(TL9,TP9)&gt;0,SUM(TL9,TP9),"")</f>
        <v>9.7000000000000011</v>
      </c>
      <c r="UG9" s="11">
        <f>IF(SUM(TK9:TL9,TN9:TP9,TR9)-TM9-TQ9&gt;0,SUM(TK9:TL9,TN9:TP9,TR9)-TM9-TQ9,"")</f>
        <v>36.75</v>
      </c>
      <c r="UH9" s="11">
        <f>IF(SUM(TS9:TT9,TV9)-TU9&gt;0,SUM(TS9:TT9,TV9)-TU9,"")</f>
        <v>21.700000000000003</v>
      </c>
      <c r="UI9" s="11">
        <f>IF(SUM(TL9,TP9,TT9)&gt;0,SUM(TL9,TP9,TT9),"")</f>
        <v>14.8</v>
      </c>
      <c r="UJ9" s="11">
        <f>IF(SUM(UG9,UH9)&gt;0,SUM(UG9,UH9),"")</f>
        <v>58.45</v>
      </c>
      <c r="UK9" s="11">
        <f>IF(SUM(TX9,UB9)&gt;0,SUM(TX9,UB9),"")</f>
        <v>6.7</v>
      </c>
      <c r="UL9" s="11">
        <f>IF(SUM(TW9:TX9,TZ9:UB9,UD9)-SUM(TY9,UC9)&gt;0,SUM(TW9:TX9,TZ9:UB9,UD9)-SUM(TY9,UC9),"")</f>
        <v>24.4</v>
      </c>
      <c r="UM9" s="11">
        <f>IF(SUM(UG9,UH9,UL9)&gt;0,SUM(UG9,UH9,UL9),"")</f>
        <v>82.85</v>
      </c>
    </row>
    <row r="10" spans="1:559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159</v>
      </c>
      <c r="C10" s="4" t="s">
        <v>7</v>
      </c>
      <c r="D10" s="4">
        <v>2006</v>
      </c>
      <c r="E10" s="9">
        <f>SUM(J10:R10)+SUM(J10:N10)*0.0000001+SUM(J10)*0.0000000000001</f>
        <v>155.30001105000443</v>
      </c>
      <c r="F10" s="3" t="str">
        <f>IF(OR(AND(AP10&gt;=AW$14,AQ10&gt;=AW$18,AP10&lt;&gt;"",AO10=""),AND(AU10&gt;=AW$14,AV10&gt;=AW$18,AU10&lt;&gt;"",AO10=""),AND(BS10&gt;=BZ$14,BT10&gt;=BZ$18,BS10&lt;&gt;"",BR10=""),AND(BX10&gt;=BZ$14,BY10&gt;=BZ$18,BX10&lt;&gt;"",BR10=""),AND(CV10&gt;=DC$14,CW10&gt;=DC$18,CV10&lt;&gt;"",CU10=""),AND(DA10&gt;=DC$14,DB10&gt;=DC$18,DA10&lt;&gt;""),AND(EA10&gt;=EH$14,EB10&gt;=EH$18,EA10&lt;&gt;""),AND(EF10&gt;=EH$14,EG10&gt;=EH$18,EF10&lt;&gt;""),AND(FC10&gt;=FJ$14,FD10&gt;=FJ$18,FC10&lt;&gt;""),AND(FH10&gt;=FJ$14,FI10&gt;=FJ$18,FH10&lt;&gt;""),AND(GE10&gt;=GL$14,GF10&gt;=GL$18,GE10&lt;&gt;""),AND(GJ10&gt;=GL$14,GK10&gt;=GL$18,GJ10&lt;&gt;""),AND(HG10&gt;=HN$14,HH10&gt;=HN$18,HG10&lt;&gt;""),AND(HL10&gt;=HN$14,HM10&gt;=HN$18,HL10&lt;&gt;""),AND(II10&gt;=IP$14,IJ10&gt;=IP$18,II10&lt;&gt;""),AND(IN10&gt;=IP$14,IO10&gt;=IP$18,IN10&lt;&gt;""),AND(JK10&gt;=JR$14,JL10&gt;=JR$18,JK10&lt;&gt;""),AND(JP10&gt;=JR$14,JQ10&gt;=JR$18,JP10&lt;&gt;""),AND(KM10&gt;=KT$14,KN10&gt;=KT$18,KM10&lt;&gt;""),AND(KR10&gt;=KT$14,KS10&gt;=KT$18,KR10&lt;&gt;""),AND(LO10&gt;=LV$14,LP10&gt;=LV$18,LO10&lt;&gt;""),AND(LT10&gt;=LV$14,LU10&gt;=LV$18,LT10&lt;&gt;""),AND(MQ10&gt;=MX$14,MR10&gt;=MX$18,MQ10&lt;&gt;""),AND(MV10&gt;=MX$14,MW10&gt;=MX$18,MV10&lt;&gt;""),AND(NS10&gt;=NZ$14,NT10&gt;=NZ$18,NS10&lt;&gt;""),AND(NX10&gt;=NZ$14,NY10&gt;=NZ$18,NX10&lt;&gt;""),AND(OU10&gt;=PB$14,OV10&gt;=PB$18,OU10&lt;&gt;""),AND(OZ10&gt;=PB$14,PA10&gt;=PB$18,OZ10&lt;&gt;""),AND(PW10&gt;=QD$14,PX10&gt;=QD$18,PW10&lt;&gt;""),AND(QB10&gt;=QD$14,QC10&gt;=QD$18,QB10&lt;&gt;""),AND(QY10&gt;=RF$14,QZ10&gt;=RF$18,QY10&lt;&gt;""),AND(RD10&gt;=RF$14,RE10&gt;=RF$18,RD10&lt;&gt;""),AND(SA10&gt;=SH$14,SB10&gt;=SH$18,SA10&lt;&gt;""),AND(SF10&gt;=SH$14,SG10&gt;=SH$18,SF10&lt;&gt;""),AND(TC10&gt;=TJ$14,TD10&gt;=TJ$18,TC10&lt;&gt;""),AND(TI10&gt;=TJ$14,TJ10&gt;=TJ$18,TI10&lt;&gt;"")),"P","")</f>
        <v/>
      </c>
      <c r="G10" s="3" t="str">
        <f>IF(OR(AND(AQ10&gt;=AW$18,AQ10&lt;&gt;"",AO10=""),AND(AV10&gt;=AW$18,AV10&lt;&gt;"",AO10=""),AND(BT10&gt;=BZ$18,BT10&lt;&gt;"",BR10=""),AND(BY10&gt;=BZ$18,BY10&lt;&gt;"",BR10=""),AND(CW10&gt;=DC$18,CW10&lt;&gt;"",CU10=""),AND(DB10&gt;=DC$18,DB10&lt;&gt;"",CU10=""),AND(EB10&gt;=EH$18,EB10&lt;&gt;""),AND(EG10&gt;=EH$18,EG10&lt;&gt;""),AND(FD10&gt;=FJ$18,FD10&lt;&gt;""),AND(FI10&gt;=FJ$18,FI10&lt;&gt;""),AND(GF10&gt;=GL$18,GF10&lt;&gt;""),AND(GK10&gt;=GL$18,GK10&lt;&gt;""),AND(HH10&gt;=HN$18,HH10&lt;&gt;""),AND(HM10&gt;=HN$18,HM10&lt;&gt;""),AND(IJ10&gt;=IP$18,IJ10&lt;&gt;""),AND(IO10&gt;=IP$18,IO10&lt;&gt;""),AND(JL10&gt;=JR$18,JL10&lt;&gt;""),AND(JQ10&gt;=JR$18,JQ10&lt;&gt;""),AND(KN10&gt;=KT$18,KN10&lt;&gt;""),AND(KS10&gt;=KT$18,KS10&lt;&gt;""),AND(LP10&gt;=LV$18,LP10&lt;&gt;""),AND(LU10&gt;=LV$18,LU10&lt;&gt;""),AND(MR10&gt;=MX$18,MR10&lt;&gt;""),AND(MW10&gt;=MX$18,MW10&lt;&gt;""),AND(NT10&gt;=NZ$18,NT10&lt;&gt;""),AND(NY10&gt;=NZ$18,NY10&lt;&gt;""),AND(OV10&gt;=PB$18,OV10&lt;&gt;""),AND(PA10&gt;=PB$18,PA10&lt;&gt;""),AND(PX10&gt;=QD$18,PX10&lt;&gt;""),AND(QC10&gt;=QD$18,QC10&lt;&gt;""),AND(QZ10&gt;=RF$18,QZ10&lt;&gt;""),AND(RE10&gt;=RF$18,RE10&lt;&gt;""),AND(SB10&gt;=SH$18,SB10&lt;&gt;""),AND(SG10&gt;=SH$18,SG10&lt;&gt;""),AND(TD10&gt;=TJ$18,TD10&lt;&gt;""),AND(TJ10&gt;=TJ$18,TJ10&lt;&gt;"")),"P","")</f>
        <v/>
      </c>
      <c r="H10" s="36" t="str">
        <f>IF(AND(G10="P",F10=""),"No DD",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,AND(RB10&gt;=RF$17,RC10&gt;=RF$21,RB10&lt;&gt;""),AND(SD10&gt;=SH$17,SE10&gt;=SH$21,SD10&lt;&gt;""),AND(TF10&gt;=TJ$17,TG10&gt;=TJ$21,TF10&lt;&gt;"")),"Merit",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,AND(RB10&gt;=RF$16,RC10&gt;=RF$20,RB10&lt;&gt;""),AND(SD10&gt;=SH$16,SE10&gt;=SH$20,SD10&lt;&gt;""),AND(TF10&gt;=TJ$16,TG10&gt;=TJ$20,TF10&lt;&gt;"")),"Excellence",IF(I10="P","Worlds Team",IF(F10="P","National Team","")))))</f>
        <v/>
      </c>
      <c r="I10" s="3" t="str">
        <f>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,AND(RB10&gt;=RF$15,RC10&gt;=RF$19,RB10&lt;&gt;""),AND(SD10&gt;=SH$15,SE10&gt;=SH$19,SD10&lt;&gt;""),AND(TF10&gt;=TJ$15,TG10&gt;=TJ$19,TF10&lt;&gt;"")),"P","")</f>
        <v/>
      </c>
      <c r="J10" s="8">
        <f>IF(COUNT(AQ10,BT10,CW10)&gt;0,LARGE((AQ10,BT10,CW10),1),0)</f>
        <v>44.1</v>
      </c>
      <c r="K10" s="8" t="str">
        <f>IF(J10=0,"",IF(J10=CW10,$CA$1,IF(J10=BT10,$AX$1,IF(J10=AQ10,$U$1,""))))</f>
        <v>2024 Nationals</v>
      </c>
      <c r="L10" s="8">
        <f>IF(COUNT(AQ10,BT10,CW10)&gt;1,LARGE((AQ10,BT10,CW10),2),0)</f>
        <v>44.1</v>
      </c>
      <c r="M10" s="8" t="str">
        <f>IF(K10=0,"",IF(AND(L10=J10,L10=AQ10,K10=BT10),$U$1,IF(AND(L10=J10,L10=AQ10,L10=CW10),$U$1,IF(AND(L10=J10,L10=CW10,L10=BT10),$AX$1,IF(L10=CW10,$CA$1,IF(L10=BT10,$AX$1,IF(L10=AQ10,$U$1,"")))))))</f>
        <v>2024 Nationals</v>
      </c>
      <c r="N10" s="8">
        <f>IF(COUNT(AR10,BU10,CX10)&gt;0,LARGE((AR10,BU10,CX10),1),0)</f>
        <v>22.3</v>
      </c>
      <c r="O10" s="8" t="str">
        <f>IF(N10=0,"",IF(N10=CX10,$CA$1,IF(N10=BU10,$AX$1,IF(N10=AR10,$U$1,""))))</f>
        <v>2024 Elite Canada</v>
      </c>
      <c r="P10" s="8">
        <f>IF(MAX(AV10,BY10,DB10)&gt;0,MAX(AV10,BY10,DB10),0)</f>
        <v>44.800000000000004</v>
      </c>
      <c r="Q10" s="8" t="str">
        <f>IF(P10=0,"",IF(P10=DB10,$CA$1,IF(P10=BY10,$AX$1,IF(P10=AV10,$U$1,""))))</f>
        <v>2024 Elite Canada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/>
      </c>
      <c r="U10" s="19">
        <v>17.3</v>
      </c>
      <c r="V10" s="19">
        <v>4.8</v>
      </c>
      <c r="W10" s="19">
        <v>0</v>
      </c>
      <c r="X10" s="19">
        <v>0.6</v>
      </c>
      <c r="Y10" s="19">
        <v>15.5</v>
      </c>
      <c r="Z10" s="19">
        <v>5.3</v>
      </c>
      <c r="AA10" s="19">
        <v>0</v>
      </c>
      <c r="AB10" s="19">
        <v>0.6</v>
      </c>
      <c r="AC10" s="19">
        <v>16.399999999999999</v>
      </c>
      <c r="AD10" s="19">
        <v>5.3</v>
      </c>
      <c r="AE10" s="19">
        <v>0</v>
      </c>
      <c r="AF10" s="19">
        <v>0.6</v>
      </c>
      <c r="AG10" s="19">
        <v>17.100000000000001</v>
      </c>
      <c r="AH10" s="19">
        <v>4.5999999999999996</v>
      </c>
      <c r="AI10" s="19">
        <v>0</v>
      </c>
      <c r="AJ10" s="19">
        <v>0.6</v>
      </c>
      <c r="AK10" s="19">
        <v>16.399999999999999</v>
      </c>
      <c r="AL10" s="19">
        <v>5.5</v>
      </c>
      <c r="AM10" s="19">
        <v>0</v>
      </c>
      <c r="AN10" s="19">
        <v>0.6</v>
      </c>
      <c r="AO10" s="27"/>
      <c r="AP10" s="40">
        <f>IF(SUM(V10,Z10)&gt;0,SUM(V10,Z10),"")</f>
        <v>10.1</v>
      </c>
      <c r="AQ10" s="40">
        <f>IF(SUM(U10:V10,X10:Z10,AB10)-W10-AA10&gt;0,SUM(U10:V10,X10:Z10,AB10)-W10-AA10,"")</f>
        <v>44.1</v>
      </c>
      <c r="AR10" s="40">
        <f>IF(SUM(AC10:AD10,AF10)-AE10&gt;0,SUM(AC10:AD10,AF10)-AE10,"")</f>
        <v>22.3</v>
      </c>
      <c r="AS10" s="40">
        <f>IF(SUM(V10,Z10,AD10)&gt;0,SUM(V10,Z10,AD10),"")</f>
        <v>15.399999999999999</v>
      </c>
      <c r="AT10" s="40">
        <f>IF(SUM(AQ10,AR10)&gt;0,SUM(AQ10,AR10),"")</f>
        <v>66.400000000000006</v>
      </c>
      <c r="AU10" s="40">
        <f>IF(SUM(AH10,AL10)&gt;0,SUM(AH10,AL10),"")</f>
        <v>10.1</v>
      </c>
      <c r="AV10" s="40">
        <f>IF(SUM(AG10:AH10,AJ10:AL10,AN10)-SUM(AI10,AM10)&gt;0,SUM(AG10:AH10,AJ10:AL10,AN10)-SUM(AI10,AM10),"")</f>
        <v>44.800000000000004</v>
      </c>
      <c r="AW10" s="40">
        <f>IF(SUM(AQ10,AR10,AV10)&gt;0,SUM(AQ10,AR10,AV10),"")</f>
        <v>111.20000000000002</v>
      </c>
      <c r="AX10" s="18">
        <v>16.399999999999999</v>
      </c>
      <c r="AY10" s="18">
        <v>5</v>
      </c>
      <c r="AZ10" s="18">
        <v>0.2</v>
      </c>
      <c r="BA10" s="18">
        <v>0.6</v>
      </c>
      <c r="BB10" s="18">
        <v>16.2</v>
      </c>
      <c r="BC10" s="18">
        <v>5.5</v>
      </c>
      <c r="BD10" s="18">
        <v>0</v>
      </c>
      <c r="BE10" s="18">
        <v>0.6</v>
      </c>
      <c r="BF10" s="18">
        <v>15.4</v>
      </c>
      <c r="BG10" s="18">
        <v>4.8</v>
      </c>
      <c r="BH10" s="18">
        <v>0.2</v>
      </c>
      <c r="BI10" s="18">
        <v>0.6</v>
      </c>
      <c r="BJ10" s="18">
        <v>16.5</v>
      </c>
      <c r="BK10" s="18">
        <v>5</v>
      </c>
      <c r="BL10" s="18">
        <v>0.2</v>
      </c>
      <c r="BM10" s="18">
        <v>0.6</v>
      </c>
      <c r="BN10" s="18">
        <v>16.5</v>
      </c>
      <c r="BO10" s="18">
        <v>5.5</v>
      </c>
      <c r="BP10" s="18">
        <v>0</v>
      </c>
      <c r="BQ10" s="18">
        <v>0.6</v>
      </c>
      <c r="BR10" s="28"/>
      <c r="BS10" s="11">
        <f>IF(SUM(AY10,BC10)&gt;0,SUM(AY10,BC10),"")</f>
        <v>10.5</v>
      </c>
      <c r="BT10" s="11">
        <f>IF(SUM(AX10:AY10,BA10:BC10,BE10)-AZ10-BD10&gt;0,SUM(AX10:AY10,BA10:BC10,BE10)-AZ10-BD10,"")</f>
        <v>44.1</v>
      </c>
      <c r="BU10" s="11">
        <f>IF(SUM(BF10:BG10,BI10)-BH10&gt;0,SUM(BF10:BG10,BI10)-BH10,"")</f>
        <v>20.6</v>
      </c>
      <c r="BV10" s="11">
        <f>IF(SUM(AY10,BC10,BG10)&gt;0,SUM(AY10,BC10,BG10),"")</f>
        <v>15.3</v>
      </c>
      <c r="BW10" s="11">
        <f>IF(SUM(BT10,BU10)&gt;0,SUM(BT10,BU10),"")</f>
        <v>64.7</v>
      </c>
      <c r="BX10" s="11">
        <f>IF(SUM(BK10,BO10)&gt;0,SUM(BK10,BO10),"")</f>
        <v>10.5</v>
      </c>
      <c r="BY10" s="11">
        <f>IF(SUM(BJ10:BK10,BM10:BO10,BQ10)-SUM(BL10,BP10)&gt;0,SUM(BJ10:BK10,BM10:BO10,BQ10)-SUM(BL10,BP10),"")</f>
        <v>44.5</v>
      </c>
      <c r="BZ10" s="11">
        <f>IF(SUM(BT10,BU10,BY10)&gt;0,SUM(BT10,BU10,BY10),"")</f>
        <v>109.2</v>
      </c>
      <c r="CA10" s="19">
        <v>16.8</v>
      </c>
      <c r="CB10" s="19">
        <v>5</v>
      </c>
      <c r="CC10" s="19">
        <v>0.5</v>
      </c>
      <c r="CD10" s="19">
        <v>0</v>
      </c>
      <c r="CE10" s="19">
        <v>16.7</v>
      </c>
      <c r="CF10" s="19">
        <v>2.6</v>
      </c>
      <c r="CG10" s="19">
        <v>3</v>
      </c>
      <c r="CH10" s="19">
        <v>0</v>
      </c>
      <c r="CI10" s="19">
        <v>16.899999999999999</v>
      </c>
      <c r="CJ10" s="19">
        <v>5.2</v>
      </c>
      <c r="CK10" s="19">
        <v>0</v>
      </c>
      <c r="CL10" s="19">
        <v>0</v>
      </c>
      <c r="CM10" s="19">
        <v>16.5</v>
      </c>
      <c r="CN10" s="19">
        <v>5.2</v>
      </c>
      <c r="CO10" s="19">
        <v>0</v>
      </c>
      <c r="CP10" s="19">
        <v>0</v>
      </c>
      <c r="CQ10" s="19">
        <v>17.100000000000001</v>
      </c>
      <c r="CR10" s="19">
        <v>5</v>
      </c>
      <c r="CS10" s="19">
        <v>0</v>
      </c>
      <c r="CT10" s="19">
        <v>0</v>
      </c>
      <c r="CU10" s="27"/>
      <c r="CV10" s="40">
        <f>IF(SUM(CB10,CF10)&gt;0,SUM(CB10,CF10),"")</f>
        <v>7.6</v>
      </c>
      <c r="CW10" s="40">
        <f>IF(SUM(CA10:CB10,CD10:CF10,CH10)-CC10-CG10&gt;0,SUM(CA10:CB10,CD10:CF10,CH10)-CC10-CG10,"")</f>
        <v>37.6</v>
      </c>
      <c r="CX10" s="40">
        <f>IF(SUM(CI10:CJ10,CL10)-CK10&gt;0,SUM(CI10:CJ10,CL10)-CK10,"")</f>
        <v>22.099999999999998</v>
      </c>
      <c r="CY10" s="40">
        <f>IF(SUM(CB10,CF10,CJ10)&gt;0,SUM(CB10,CF10,CJ10),"")</f>
        <v>12.8</v>
      </c>
      <c r="CZ10" s="40">
        <f>IF(SUM(CW10,CX10)&gt;0,SUM(CW10,CX10),"")</f>
        <v>59.7</v>
      </c>
      <c r="DA10" s="40">
        <f>IF(SUM(CN10,CR10)&gt;0,SUM(CN10,CR10),"")</f>
        <v>10.199999999999999</v>
      </c>
      <c r="DB10" s="40">
        <f>IF(SUM(CM10:CN10,CP10:CR10,CT10)-SUM(CO10,CS10)&gt;0,SUM(CM10:CN10,CP10:CR10,CT10)-SUM(CO10,CS10),"")</f>
        <v>43.8</v>
      </c>
      <c r="DC10" s="40">
        <f>IF(SUM(CW10,CX10,DB10)&gt;0,SUM(CW10,CX10,DB10),"")</f>
        <v>103.5</v>
      </c>
      <c r="DD10" s="51" t="str">
        <f>IF(MAX(EB10,FD10,GF10,HH10,IJ10,JL10,KN10,LP10,MR10,NT10,OV10,PX10,QZ10,SB10,TD10)-IF(L10="",0,L10)&gt;0.001,MAX(EB10,FD10,GF10,HH10,IJ10,JL10,KN10,LP10,MR10,NT10,OV10,PX10,QZ10,SB10,TD10)-IF(L10="",0,L10),"")</f>
        <v/>
      </c>
      <c r="DE10" s="51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1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>
        <v>16.899999999999999</v>
      </c>
      <c r="DH10" s="17">
        <v>5.2</v>
      </c>
      <c r="DI10" s="17">
        <v>0</v>
      </c>
      <c r="DJ10" s="17">
        <v>0</v>
      </c>
      <c r="DK10" s="17">
        <v>16.3</v>
      </c>
      <c r="DL10" s="17">
        <v>5.5</v>
      </c>
      <c r="DM10" s="17">
        <v>0</v>
      </c>
      <c r="DN10" s="17">
        <v>0</v>
      </c>
      <c r="DO10" s="17"/>
      <c r="DP10" s="17"/>
      <c r="DQ10" s="17"/>
      <c r="DR10" s="17"/>
      <c r="DS10" s="17">
        <v>17</v>
      </c>
      <c r="DT10" s="17">
        <v>5.3</v>
      </c>
      <c r="DU10" s="17">
        <v>0</v>
      </c>
      <c r="DV10" s="17">
        <v>0</v>
      </c>
      <c r="DW10" s="17"/>
      <c r="DX10" s="17"/>
      <c r="DY10" s="17"/>
      <c r="DZ10" s="17"/>
      <c r="EA10" s="40">
        <f>IF(SUM(DH10,DL10)&gt;0,SUM(DH10,DL10),"")</f>
        <v>10.7</v>
      </c>
      <c r="EB10" s="40">
        <f>IF(SUM(DG10:DH10,DJ10:DL10,DN10)-DI10-DM10&gt;0,SUM(DG10:DH10,DJ10:DL10,DN10)-DI10-DM10,"")</f>
        <v>43.9</v>
      </c>
      <c r="EC10" s="40" t="str">
        <f>IF(SUM(DO10:DP10,DR10)-DQ10&gt;0,SUM(DO10:DP10,DR10)-DQ10,"")</f>
        <v/>
      </c>
      <c r="ED10" s="40">
        <f>IF(SUM(DH10,DL10,DP10)&gt;0,SUM(DH10,DL10,DP10),"")</f>
        <v>10.7</v>
      </c>
      <c r="EE10" s="40">
        <f>IF(SUM(EB10,EC10)&gt;0,SUM(EB10,EC10),"")</f>
        <v>43.9</v>
      </c>
      <c r="EF10" s="40">
        <f>IF(SUM(DT10,DX10)&gt;0,SUM(DT10,DX10),"")</f>
        <v>5.3</v>
      </c>
      <c r="EG10" s="40">
        <f>IF(SUM(DS10:DT10,DV10:DX10,DZ10)-SUM(DU10,DY10)&gt;0,SUM(DS10:DT10,DV10:DX10,DZ10)-SUM(DU10,DY10),"")</f>
        <v>22.3</v>
      </c>
      <c r="EH10" s="40">
        <f>IF(SUM(EB10,EC10,EG10)&gt;0,SUM(EB10,EC10,EG10),"")</f>
        <v>66.2</v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>IF(SUM(QF10,QJ10)&gt;0,SUM(QF10,QJ10),"")</f>
        <v/>
      </c>
      <c r="QZ10" s="40" t="str">
        <f>IF(SUM(QE10:QF10,QH10:QJ10,QL10)-QG10-QK10&gt;0,SUM(QE10:QF10,QH10:QJ10,QL10)-QG10-QK10,"")</f>
        <v/>
      </c>
      <c r="RA10" s="40" t="str">
        <f>IF(SUM(QM10:QN10,QP10)-QO10&gt;0,SUM(QM10:QN10,QP10)-QO10,"")</f>
        <v/>
      </c>
      <c r="RB10" s="40" t="str">
        <f>IF(SUM(QF10,QJ10,QN10)&gt;0,SUM(QF10,QJ10,QN10),"")</f>
        <v/>
      </c>
      <c r="RC10" s="40" t="str">
        <f>IF(SUM(QZ10,RA10)&gt;0,SUM(QZ10,RA10),"")</f>
        <v/>
      </c>
      <c r="RD10" s="40" t="str">
        <f>IF(SUM(QR10,QV10)&gt;0,SUM(QR10,QV10),"")</f>
        <v/>
      </c>
      <c r="RE10" s="40" t="str">
        <f>IF(SUM(QQ10:QR10,QT10:QV10,QX10)-SUM(QS10,QW10)&gt;0,SUM(QQ10:QR10,QT10:QV10,QX10)-SUM(QS10,QW10),"")</f>
        <v/>
      </c>
      <c r="RF10" s="40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>IF(SUM(SJ10,SN10)&gt;0,SUM(SJ10,SN10),"")</f>
        <v/>
      </c>
      <c r="TD10" s="40" t="str">
        <f>IF(SUM(SI10:SJ10,SL10:SN10,SP10)-SK10-SO10&gt;0,SUM(SI10:SJ10,SL10:SN10,SP10)-SK10-SO10,"")</f>
        <v/>
      </c>
      <c r="TE10" s="40" t="str">
        <f>IF(SUM(SQ10:SR10,ST10)-SS10&gt;0,SUM(SQ10:SR10,ST10)-SS10,"")</f>
        <v/>
      </c>
      <c r="TF10" s="40" t="str">
        <f>IF(SUM(SJ10,SN10,SR10)&gt;0,SUM(SJ10,SN10,SR10),"")</f>
        <v/>
      </c>
      <c r="TG10" s="40" t="str">
        <f>IF(SUM(TD10,TE10)&gt;0,SUM(TD10,TE10),"")</f>
        <v/>
      </c>
      <c r="TH10" s="40" t="str">
        <f>IF(SUM(SV10,SZ10)&gt;0,SUM(SV10,SZ10),"")</f>
        <v/>
      </c>
      <c r="TI10" s="40" t="str">
        <f>IF(SUM(SU10:SV10,SX10:SZ10,TB10)-SUM(SW10,TA10)&gt;0,SUM(SU10:SV10,SX10:SZ10,TB10)-SUM(SW10,TA10),"")</f>
        <v/>
      </c>
      <c r="TJ10" s="40" t="str">
        <f>IF(SUM(TD10,TE10,TI10)&gt;0,SUM(TD10,TE10,TI10),"")</f>
        <v/>
      </c>
      <c r="TK10" s="26">
        <f>IF($CU10="P",CA10,(CA10+AX10)/2)</f>
        <v>16.600000000000001</v>
      </c>
      <c r="TL10" s="26">
        <f>IF($CU10="P",CB10,(CB10+AY10)/2)</f>
        <v>5</v>
      </c>
      <c r="TM10" s="26">
        <f>IF($CU10="P",CC10,(CC10+AZ10)/2)</f>
        <v>0.35</v>
      </c>
      <c r="TN10" s="26">
        <f>IF($CU10="P",CD10,(CD10+BA10)/2)</f>
        <v>0.3</v>
      </c>
      <c r="TO10" s="26">
        <f>IF($CU10="P",CE10,(CE10+BB10)/2)</f>
        <v>16.45</v>
      </c>
      <c r="TP10" s="26">
        <f>IF($CU10="P",CF10,(CF10+BC10)/2)</f>
        <v>4.05</v>
      </c>
      <c r="TQ10" s="26">
        <f>IF($CU10="P",CG10,(CG10+BD10)/2)</f>
        <v>1.5</v>
      </c>
      <c r="TR10" s="26">
        <f>IF($CU10="P",CH10,(CH10+BE10)/2)</f>
        <v>0.3</v>
      </c>
      <c r="TS10" s="26">
        <f>IF($CU10="P",CI10,(CI10+BF10)/2)</f>
        <v>16.149999999999999</v>
      </c>
      <c r="TT10" s="26">
        <f>IF($CU10="P",CJ10,(CJ10+BG10)/2)</f>
        <v>5</v>
      </c>
      <c r="TU10" s="26">
        <f>IF($CU10="P",CK10,(CK10+BH10)/2)</f>
        <v>0.1</v>
      </c>
      <c r="TV10" s="26">
        <f>IF($CU10="P",CL10,(CL10+BI10)/2)</f>
        <v>0.3</v>
      </c>
      <c r="TW10" s="26">
        <f>IF($CU10="P",CM10,(CM10+BJ10)/2)</f>
        <v>16.5</v>
      </c>
      <c r="TX10" s="26">
        <f>IF($CU10="P",CN10,(CN10+BK10)/2)</f>
        <v>5.0999999999999996</v>
      </c>
      <c r="TY10" s="26">
        <f>IF($CU10="P",CO10,(CO10+BL10)/2)</f>
        <v>0.1</v>
      </c>
      <c r="TZ10" s="26">
        <f>IF($CU10="P",CP10,(CP10+BM10)/2)</f>
        <v>0.3</v>
      </c>
      <c r="UA10" s="26">
        <f>IF($CU10="P",CQ10,(CQ10+BN10)/2)</f>
        <v>16.8</v>
      </c>
      <c r="UB10" s="26">
        <f>IF($CU10="P",CR10,(CR10+BO10)/2)</f>
        <v>5.25</v>
      </c>
      <c r="UC10" s="26">
        <f>IF($CU10="P",CS10,(CS10+BP10)/2)</f>
        <v>0</v>
      </c>
      <c r="UD10" s="26">
        <f>IF($CU10="P",CT10,(CT10+BQ10)/2)</f>
        <v>0.3</v>
      </c>
      <c r="UE10" s="28" t="s">
        <v>53</v>
      </c>
      <c r="UF10" s="11">
        <f>IF(SUM(TL10,TP10)&gt;0,SUM(TL10,TP10),"")</f>
        <v>9.0500000000000007</v>
      </c>
      <c r="UG10" s="11">
        <f>IF(SUM(TK10:TL10,TN10:TP10,TR10)-TM10-TQ10&gt;0,SUM(TK10:TL10,TN10:TP10,TR10)-TM10-TQ10,"")</f>
        <v>40.849999999999994</v>
      </c>
      <c r="UH10" s="11">
        <f>IF(SUM(TS10:TT10,TV10)-TU10&gt;0,SUM(TS10:TT10,TV10)-TU10,"")</f>
        <v>21.349999999999998</v>
      </c>
      <c r="UI10" s="11">
        <f>IF(SUM(TL10,TP10,TT10)&gt;0,SUM(TL10,TP10,TT10),"")</f>
        <v>14.05</v>
      </c>
      <c r="UJ10" s="11">
        <f>IF(SUM(UG10,UH10)&gt;0,SUM(UG10,UH10),"")</f>
        <v>62.199999999999989</v>
      </c>
      <c r="UK10" s="11">
        <f>IF(SUM(TX10,UB10)&gt;0,SUM(TX10,UB10),"")</f>
        <v>10.35</v>
      </c>
      <c r="UL10" s="11">
        <f>IF(SUM(TW10:TX10,TZ10:UB10,UD10)-SUM(TY10,UC10)&gt;0,SUM(TW10:TX10,TZ10:UB10,UD10)-SUM(TY10,UC10),"")</f>
        <v>44.15</v>
      </c>
      <c r="UM10" s="11">
        <f>IF(SUM(UG10,UH10,UL10)&gt;0,SUM(UG10,UH10,UL10),"")</f>
        <v>106.35</v>
      </c>
    </row>
    <row r="11" spans="1:559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82</v>
      </c>
      <c r="C11" s="4" t="s">
        <v>5</v>
      </c>
      <c r="D11" s="4">
        <v>2003</v>
      </c>
      <c r="E11" s="9">
        <f>SUM(J11:R11)+SUM(J11:N11)*0.0000001+SUM(J11)*0.0000000000001</f>
        <v>151.60001001000444</v>
      </c>
      <c r="F11" s="3" t="str">
        <f>IF(OR(AND(AP11&gt;=AW$14,AQ11&gt;=AW$18,AP11&lt;&gt;"",AO11=""),AND(AU11&gt;=AW$14,AV11&gt;=AW$18,AU11&lt;&gt;"",AO11=""),AND(BS11&gt;=BZ$14,BT11&gt;=BZ$18,BS11&lt;&gt;"",BR11=""),AND(BX11&gt;=BZ$14,BY11&gt;=BZ$18,BX11&lt;&gt;"",BR11=""),AND(CV11&gt;=DC$14,CW11&gt;=DC$18,CV11&lt;&gt;"",CU11=""),AND(DA11&gt;=DC$14,DB11&gt;=DC$18,DA11&lt;&gt;""),AND(EA11&gt;=EH$14,EB11&gt;=EH$18,EA11&lt;&gt;""),AND(EF11&gt;=EH$14,EG11&gt;=EH$18,EF11&lt;&gt;""),AND(FC11&gt;=FJ$14,FD11&gt;=FJ$18,FC11&lt;&gt;""),AND(FH11&gt;=FJ$14,FI11&gt;=FJ$18,FH11&lt;&gt;""),AND(GE11&gt;=GL$14,GF11&gt;=GL$18,GE11&lt;&gt;""),AND(GJ11&gt;=GL$14,GK11&gt;=GL$18,GJ11&lt;&gt;""),AND(HG11&gt;=HN$14,HH11&gt;=HN$18,HG11&lt;&gt;""),AND(HL11&gt;=HN$14,HM11&gt;=HN$18,HL11&lt;&gt;""),AND(II11&gt;=IP$14,IJ11&gt;=IP$18,II11&lt;&gt;""),AND(IN11&gt;=IP$14,IO11&gt;=IP$18,IN11&lt;&gt;""),AND(JK11&gt;=JR$14,JL11&gt;=JR$18,JK11&lt;&gt;""),AND(JP11&gt;=JR$14,JQ11&gt;=JR$18,JP11&lt;&gt;""),AND(KM11&gt;=KT$14,KN11&gt;=KT$18,KM11&lt;&gt;""),AND(KR11&gt;=KT$14,KS11&gt;=KT$18,KR11&lt;&gt;""),AND(LO11&gt;=LV$14,LP11&gt;=LV$18,LO11&lt;&gt;""),AND(LT11&gt;=LV$14,LU11&gt;=LV$18,LT11&lt;&gt;""),AND(MQ11&gt;=MX$14,MR11&gt;=MX$18,MQ11&lt;&gt;""),AND(MV11&gt;=MX$14,MW11&gt;=MX$18,MV11&lt;&gt;""),AND(NS11&gt;=NZ$14,NT11&gt;=NZ$18,NS11&lt;&gt;""),AND(NX11&gt;=NZ$14,NY11&gt;=NZ$18,NX11&lt;&gt;""),AND(OU11&gt;=PB$14,OV11&gt;=PB$18,OU11&lt;&gt;""),AND(OZ11&gt;=PB$14,PA11&gt;=PB$18,OZ11&lt;&gt;""),AND(PW11&gt;=QD$14,PX11&gt;=QD$18,PW11&lt;&gt;""),AND(QB11&gt;=QD$14,QC11&gt;=QD$18,QB11&lt;&gt;""),AND(QY11&gt;=RF$14,QZ11&gt;=RF$18,QY11&lt;&gt;""),AND(RD11&gt;=RF$14,RE11&gt;=RF$18,RD11&lt;&gt;""),AND(SA11&gt;=SH$14,SB11&gt;=SH$18,SA11&lt;&gt;""),AND(SF11&gt;=SH$14,SG11&gt;=SH$18,SF11&lt;&gt;""),AND(TC11&gt;=TJ$14,TD11&gt;=TJ$18,TC11&lt;&gt;""),AND(TI11&gt;=TJ$14,TJ11&gt;=TJ$18,TI11&lt;&gt;"")),"P","")</f>
        <v/>
      </c>
      <c r="G11" s="3" t="str">
        <f>IF(OR(AND(AQ11&gt;=AW$18,AQ11&lt;&gt;"",AO11=""),AND(AV11&gt;=AW$18,AV11&lt;&gt;"",AO11=""),AND(BT11&gt;=BZ$18,BT11&lt;&gt;"",BR11=""),AND(BY11&gt;=BZ$18,BY11&lt;&gt;"",BR11=""),AND(CW11&gt;=DC$18,CW11&lt;&gt;"",CU11=""),AND(DB11&gt;=DC$18,DB11&lt;&gt;"",CU11=""),AND(EB11&gt;=EH$18,EB11&lt;&gt;""),AND(EG11&gt;=EH$18,EG11&lt;&gt;""),AND(FD11&gt;=FJ$18,FD11&lt;&gt;""),AND(FI11&gt;=FJ$18,FI11&lt;&gt;""),AND(GF11&gt;=GL$18,GF11&lt;&gt;""),AND(GK11&gt;=GL$18,GK11&lt;&gt;""),AND(HH11&gt;=HN$18,HH11&lt;&gt;""),AND(HM11&gt;=HN$18,HM11&lt;&gt;""),AND(IJ11&gt;=IP$18,IJ11&lt;&gt;""),AND(IO11&gt;=IP$18,IO11&lt;&gt;""),AND(JL11&gt;=JR$18,JL11&lt;&gt;""),AND(JQ11&gt;=JR$18,JQ11&lt;&gt;""),AND(KN11&gt;=KT$18,KN11&lt;&gt;""),AND(KS11&gt;=KT$18,KS11&lt;&gt;""),AND(LP11&gt;=LV$18,LP11&lt;&gt;""),AND(LU11&gt;=LV$18,LU11&lt;&gt;""),AND(MR11&gt;=MX$18,MR11&lt;&gt;""),AND(MW11&gt;=MX$18,MW11&lt;&gt;""),AND(NT11&gt;=NZ$18,NT11&lt;&gt;""),AND(NY11&gt;=NZ$18,NY11&lt;&gt;""),AND(OV11&gt;=PB$18,OV11&lt;&gt;""),AND(PA11&gt;=PB$18,PA11&lt;&gt;""),AND(PX11&gt;=QD$18,PX11&lt;&gt;""),AND(QC11&gt;=QD$18,QC11&lt;&gt;""),AND(QZ11&gt;=RF$18,QZ11&lt;&gt;""),AND(RE11&gt;=RF$18,RE11&lt;&gt;""),AND(SB11&gt;=SH$18,SB11&lt;&gt;""),AND(SG11&gt;=SH$18,SG11&lt;&gt;""),AND(TD11&gt;=TJ$18,TD11&lt;&gt;""),AND(TJ11&gt;=TJ$18,TJ11&lt;&gt;"")),"P","")</f>
        <v/>
      </c>
      <c r="H11" s="36" t="str">
        <f>IF(AND(G11="P",F11=""),"No DD",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,AND(RB11&gt;=RF$17,RC11&gt;=RF$21,RB11&lt;&gt;""),AND(SD11&gt;=SH$17,SE11&gt;=SH$21,SD11&lt;&gt;""),AND(TF11&gt;=TJ$17,TG11&gt;=TJ$21,TF11&lt;&gt;"")),"Merit",IF(OR(AND(AS11&gt;=AW$16,AT11&gt;=AW$20,AS11&lt;&gt;"",AO11=""),AND(BV11&gt;=BZ$16,BW11&gt;=BZ$20,BV11&lt;&gt;"",BR11=""),AND(CY11&gt;=DC$16,CZ11&gt;=DC$20,CY11&lt;&gt;"",CU11=""),AND(ED11&gt;=EH$16,EE11&gt;=EH$20,ED11&lt;&gt;""),AND(FF11&gt;=FJ$16,FG11&gt;=FJ$20,FF11&lt;&gt;""),AND(GH11&gt;=GL$16,GI11&gt;=GL$20,GH11&lt;&gt;""),AND(HJ11&gt;=HN$16,HK11&gt;=HN$20,HJ11&lt;&gt;""),AND(IL11&gt;=IP$16,IM11&gt;=IP$20,IL11&lt;&gt;""),AND(JN11&gt;=JR$16,JO11&gt;=JR$20,JN11&lt;&gt;""),AND(KP11&gt;=KT$16,KQ11&gt;=KT$20,KP11&lt;&gt;""),AND(LR11&gt;=LV$16,LS11&gt;=LV$20,LR11&lt;&gt;""),AND(MT11&gt;=MX$16,MU11&gt;=MX$20,MT11&lt;&gt;""),AND(NV11&gt;=NZ$16,NW11&gt;=NZ$20,NV11&lt;&gt;""),AND(OX11&gt;=PB$16,OY11&gt;=PB$20,OX11&lt;&gt;""),AND(PZ11&gt;=QD$16,QA11&gt;=QD$20,PZ11&lt;&gt;""),AND(RB11&gt;=RF$16,RC11&gt;=RF$20,RB11&lt;&gt;""),AND(SD11&gt;=SH$16,SE11&gt;=SH$20,SD11&lt;&gt;""),AND(TF11&gt;=TJ$16,TG11&gt;=TJ$20,TF11&lt;&gt;"")),"Excellence",IF(I11="P","Worlds Team",IF(F11="P","National Team","")))))</f>
        <v/>
      </c>
      <c r="I11" s="3" t="str">
        <f>IF(OR(AND(AS11&gt;=AW$15,AT11&gt;=AW$19,AS11&lt;&gt;"",AO11=""),AND(BV11&gt;=BZ$15,BW11&gt;=BZ$19,BV11&lt;&gt;"",BR11=""),AND(CY11&gt;=DC$15,CZ11&gt;=DC$19,CY11&lt;&gt;"",CU11=""),AND(ED11&gt;=EH$15,EE11&gt;=EH$19,ED11&lt;&gt;""),AND(FF11&gt;=FJ$15,FG11&gt;=FJ$19,FF11&lt;&gt;""),AND(GH11&gt;=GL$15,GI11&gt;=GL$19,GH11&lt;&gt;""),AND(HJ11&gt;=HN$15,HK11&gt;=HN$19,HJ11&lt;&gt;""),AND(IL11&gt;=IP$15,IM11&gt;=IP$19,IL11&lt;&gt;""),AND(JN11&gt;=JR$15,JO11&gt;=JR$19,JN11&lt;&gt;""),AND(KP11&gt;=KT$15,KQ11&gt;=KT$19,KP11&lt;&gt;""),AND(LR11&gt;=LV$15,LS11&gt;=LV$19,LR11&lt;&gt;""),AND(MT11&gt;=MX$15,MU11&gt;=MX$19,MT11&lt;&gt;""),AND(NV11&gt;=NZ$15,NW11&gt;=NZ$19,NV11&lt;&gt;""),AND(OX11&gt;=PB$15,OY11&gt;=PB$19,OX11&lt;&gt;""),AND(PZ11&gt;=QD$15,QA11&gt;=QD$19,PZ11&lt;&gt;""),AND(RB11&gt;=RF$15,RC11&gt;=RF$19,RB11&lt;&gt;""),AND(SD11&gt;=SH$15,SE11&gt;=SH$19,SD11&lt;&gt;""),AND(TF11&gt;=TJ$15,TG11&gt;=TJ$19,TF11&lt;&gt;"")),"P","")</f>
        <v/>
      </c>
      <c r="J11" s="8">
        <f>IF(COUNT(AQ11,BT11,CW11)&gt;0,LARGE((AQ11,BT11,CW11),1),0)</f>
        <v>44.2</v>
      </c>
      <c r="K11" s="8" t="str">
        <f>IF(J11=0,"",IF(J11=CW11,$CA$1,IF(J11=BT11,$AX$1,IF(J11=AQ11,$U$1,""))))</f>
        <v>2024 Elite Canada</v>
      </c>
      <c r="L11" s="8">
        <f>IF(COUNT(AQ11,BT11,CW11)&gt;1,LARGE((AQ11,BT11,CW11),2),0)</f>
        <v>34.200000000000003</v>
      </c>
      <c r="M11" s="8" t="str">
        <f>IF(K11=0,"",IF(AND(L11=J11,L11=AQ11,K11=BT11),$U$1,IF(AND(L11=J11,L11=AQ11,L11=CW11),$U$1,IF(AND(L11=J11,L11=CW11,L11=BT11),$AX$1,IF(L11=CW11,$CA$1,IF(L11=BT11,$AX$1,IF(L11=AQ11,$U$1,"")))))))</f>
        <v>2024 Nationals</v>
      </c>
      <c r="N11" s="8">
        <f>IF(COUNT(AR11,BU11,CX11)&gt;0,LARGE((AR11,BU11,CX11),1),0)</f>
        <v>21.7</v>
      </c>
      <c r="O11" s="8" t="str">
        <f>IF(N11=0,"",IF(N11=CX11,$CA$1,IF(N11=BU11,$AX$1,IF(N11=AR11,$U$1,""))))</f>
        <v>2024 Nationals</v>
      </c>
      <c r="P11" s="8">
        <f>IF(MAX(AV11,BY11,DB11)&gt;0,MAX(AV11,BY11,DB11),0)</f>
        <v>42.8</v>
      </c>
      <c r="Q11" s="8" t="str">
        <f>IF(P11=0,"",IF(P11=DB11,$CA$1,IF(P11=BY11,$AX$1,IF(P11=AV11,$U$1,""))))</f>
        <v>2024 Elite Canada</v>
      </c>
      <c r="R11" s="8">
        <f>IF(MAX(DD11:DF11)&gt;0,MAX(DD11:DF11),"")</f>
        <v>8.6999999999999957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>2024 Coimbra Gym Fest (July 7)</v>
      </c>
      <c r="U11" s="19">
        <v>16.8</v>
      </c>
      <c r="V11" s="19">
        <v>5.3</v>
      </c>
      <c r="W11" s="19">
        <v>0.2</v>
      </c>
      <c r="X11" s="19">
        <v>0</v>
      </c>
      <c r="Y11" s="19">
        <v>17.3</v>
      </c>
      <c r="Z11" s="19">
        <v>5</v>
      </c>
      <c r="AA11" s="19">
        <v>0</v>
      </c>
      <c r="AB11" s="19">
        <v>0</v>
      </c>
      <c r="AC11" s="19">
        <v>15.8</v>
      </c>
      <c r="AD11" s="19">
        <v>5.3</v>
      </c>
      <c r="AE11" s="19">
        <v>0.4</v>
      </c>
      <c r="AF11" s="19">
        <v>0</v>
      </c>
      <c r="AG11" s="19">
        <v>14.8</v>
      </c>
      <c r="AH11" s="19">
        <v>6.1</v>
      </c>
      <c r="AI11" s="19">
        <v>0.4</v>
      </c>
      <c r="AJ11" s="19">
        <v>0</v>
      </c>
      <c r="AK11" s="19">
        <v>16.5</v>
      </c>
      <c r="AL11" s="19">
        <v>5.8</v>
      </c>
      <c r="AM11" s="19">
        <v>0</v>
      </c>
      <c r="AN11" s="19">
        <v>0</v>
      </c>
      <c r="AO11" s="27"/>
      <c r="AP11" s="40">
        <f>IF(SUM(V11,Z11)&gt;0,SUM(V11,Z11),"")</f>
        <v>10.3</v>
      </c>
      <c r="AQ11" s="40">
        <f>IF(SUM(U11:V11,X11:Z11,AB11)-W11-AA11&gt;0,SUM(U11:V11,X11:Z11,AB11)-W11-AA11,"")</f>
        <v>44.2</v>
      </c>
      <c r="AR11" s="40">
        <f>IF(SUM(AC11:AD11,AF11)-AE11&gt;0,SUM(AC11:AD11,AF11)-AE11,"")</f>
        <v>20.700000000000003</v>
      </c>
      <c r="AS11" s="40">
        <f>IF(SUM(V11,Z11,AD11)&gt;0,SUM(V11,Z11,AD11),"")</f>
        <v>15.600000000000001</v>
      </c>
      <c r="AT11" s="40">
        <f>IF(SUM(AQ11,AR11)&gt;0,SUM(AQ11,AR11),"")</f>
        <v>64.900000000000006</v>
      </c>
      <c r="AU11" s="40">
        <f>IF(SUM(AH11,AL11)&gt;0,SUM(AH11,AL11),"")</f>
        <v>11.899999999999999</v>
      </c>
      <c r="AV11" s="40">
        <f>IF(SUM(AG11:AH11,AJ11:AL11,AN11)-SUM(AI11,AM11)&gt;0,SUM(AG11:AH11,AJ11:AL11,AN11)-SUM(AI11,AM11),"")</f>
        <v>42.8</v>
      </c>
      <c r="AW11" s="40">
        <f>IF(SUM(AQ11,AR11,AV11)&gt;0,SUM(AQ11,AR11,AV11),"")</f>
        <v>107.7</v>
      </c>
      <c r="AX11" s="18">
        <v>15.8</v>
      </c>
      <c r="AY11" s="18">
        <v>4.9000000000000004</v>
      </c>
      <c r="AZ11" s="18">
        <v>4.5999999999999996</v>
      </c>
      <c r="BA11" s="18">
        <v>0</v>
      </c>
      <c r="BB11" s="18">
        <v>14.4</v>
      </c>
      <c r="BC11" s="18">
        <v>8.1</v>
      </c>
      <c r="BD11" s="18">
        <v>4.4000000000000004</v>
      </c>
      <c r="BE11" s="18">
        <v>0</v>
      </c>
      <c r="BF11" s="18">
        <v>16.7</v>
      </c>
      <c r="BG11" s="18">
        <v>5</v>
      </c>
      <c r="BH11" s="18">
        <v>0</v>
      </c>
      <c r="BI11" s="18">
        <v>0</v>
      </c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>IF(SUM(AY11,BC11)&gt;0,SUM(AY11,BC11),"")</f>
        <v>13</v>
      </c>
      <c r="BT11" s="11">
        <f>IF(SUM(AX11:AY11,BA11:BC11,BE11)-AZ11-BD11&gt;0,SUM(AX11:AY11,BA11:BC11,BE11)-AZ11-BD11,"")</f>
        <v>34.200000000000003</v>
      </c>
      <c r="BU11" s="11">
        <f>IF(SUM(BF11:BG11,BI11)-BH11&gt;0,SUM(BF11:BG11,BI11)-BH11,"")</f>
        <v>21.7</v>
      </c>
      <c r="BV11" s="11">
        <f>IF(SUM(AY11,BC11,BG11)&gt;0,SUM(AY11,BC11,BG11),"")</f>
        <v>18</v>
      </c>
      <c r="BW11" s="11">
        <f>IF(SUM(BT11,BU11)&gt;0,SUM(BT11,BU11),"")</f>
        <v>55.900000000000006</v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>
        <f>IF(SUM(BT11,BU11,BY11)&gt;0,SUM(BT11,BU11,BY11),"")</f>
        <v>55.900000000000006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>IF(SUM(CB11,CF11)&gt;0,SUM(CB11,CF11),"")</f>
        <v/>
      </c>
      <c r="CW11" s="40" t="str">
        <f>IF(SUM(CA11:CB11,CD11:CF11,CH11)-CC11-CG11&gt;0,SUM(CA11:CB11,CD11:CF11,CH11)-CC11-CG11,"")</f>
        <v/>
      </c>
      <c r="CX11" s="40" t="str">
        <f>IF(SUM(CI11:CJ11,CL11)-CK11&gt;0,SUM(CI11:CJ11,CL11)-CK11,"")</f>
        <v/>
      </c>
      <c r="CY11" s="40" t="str">
        <f>IF(SUM(CB11,CF11,CJ11)&gt;0,SUM(CB11,CF11,CJ11),"")</f>
        <v/>
      </c>
      <c r="CZ11" s="40" t="str">
        <f>IF(SUM(CW11,CX11)&gt;0,SUM(CW11,CX11),"")</f>
        <v/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 t="str">
        <f>IF(SUM(CW11,CX11,DB11)&gt;0,SUM(CW11,CX11,DB11),"")</f>
        <v/>
      </c>
      <c r="DD11" s="51">
        <f>IF(MAX(EB11,FD11,GF11,HH11,IJ11,JL11,KN11,LP11,MR11,NT11,OV11,PX11,QZ11,SB11,TD11)-IF(L11="",0,L11)&gt;0.001,MAX(EB11,FD11,GF11,HH11,IJ11,JL11,KN11,LP11,MR11,NT11,OV11,PX11,QZ11,SB11,TD11)-IF(L11="",0,L11),"")</f>
        <v>8.6999999999999957</v>
      </c>
      <c r="DE11" s="51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1">
        <f>IF(MAX(EG11,FI11,GK11,HM11,IO11,JQ11,KS11,LU11,MW11,NY11,PA11,QC11,RE11,SG11,TI11)-IF(P11="",0,P11)&gt;0.001,MAX(EG11,FI11,GK11,HM11,IO11,JQ11,KS11,LU11,MW11,NY11,PA11,QC11,RE11,SG11,TI11)-IF(P11="",0,P11),"")</f>
        <v>3.2000000000000028</v>
      </c>
      <c r="DG11" s="17">
        <v>15.6</v>
      </c>
      <c r="DH11" s="17">
        <v>5.5</v>
      </c>
      <c r="DI11" s="17">
        <v>0</v>
      </c>
      <c r="DJ11" s="17">
        <v>0</v>
      </c>
      <c r="DK11" s="17">
        <v>14.5</v>
      </c>
      <c r="DL11" s="17">
        <v>7.3</v>
      </c>
      <c r="DM11" s="17">
        <v>0</v>
      </c>
      <c r="DN11" s="17">
        <v>0</v>
      </c>
      <c r="DO11" s="17"/>
      <c r="DP11" s="17"/>
      <c r="DQ11" s="17"/>
      <c r="DR11" s="17"/>
      <c r="DS11" s="17">
        <v>14.9</v>
      </c>
      <c r="DT11" s="17">
        <v>7.7</v>
      </c>
      <c r="DU11" s="17">
        <v>0</v>
      </c>
      <c r="DV11" s="17">
        <v>0</v>
      </c>
      <c r="DW11" s="17">
        <v>17</v>
      </c>
      <c r="DX11" s="17">
        <v>6.4</v>
      </c>
      <c r="DY11" s="17">
        <v>0</v>
      </c>
      <c r="DZ11" s="17">
        <v>0</v>
      </c>
      <c r="EA11" s="40">
        <f>IF(SUM(DH11,DL11)&gt;0,SUM(DH11,DL11),"")</f>
        <v>12.8</v>
      </c>
      <c r="EB11" s="40">
        <f>IF(SUM(DG11:DH11,DJ11:DL11,DN11)-DI11-DM11&gt;0,SUM(DG11:DH11,DJ11:DL11,DN11)-DI11-DM11,"")</f>
        <v>42.9</v>
      </c>
      <c r="EC11" s="40" t="str">
        <f>IF(SUM(DO11:DP11,DR11)-DQ11&gt;0,SUM(DO11:DP11,DR11)-DQ11,"")</f>
        <v/>
      </c>
      <c r="ED11" s="40">
        <f>IF(SUM(DH11,DL11,DP11)&gt;0,SUM(DH11,DL11,DP11),"")</f>
        <v>12.8</v>
      </c>
      <c r="EE11" s="40">
        <f>IF(SUM(EB11,EC11)&gt;0,SUM(EB11,EC11),"")</f>
        <v>42.9</v>
      </c>
      <c r="EF11" s="40">
        <f>IF(SUM(DT11,DX11)&gt;0,SUM(DT11,DX11),"")</f>
        <v>14.100000000000001</v>
      </c>
      <c r="EG11" s="40">
        <f>IF(SUM(DS11:DT11,DV11:DX11,DZ11)-SUM(DU11,DY11)&gt;0,SUM(DS11:DT11,DV11:DX11,DZ11)-SUM(DU11,DY11),"")</f>
        <v>46</v>
      </c>
      <c r="EH11" s="40">
        <f>IF(SUM(EB11,EC11,EG11)&gt;0,SUM(EB11,EC11,EG11),"")</f>
        <v>88.9</v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>IF(SUM(QF11,QJ11)&gt;0,SUM(QF11,QJ11),"")</f>
        <v/>
      </c>
      <c r="QZ11" s="40" t="str">
        <f>IF(SUM(QE11:QF11,QH11:QJ11,QL11)-QG11-QK11&gt;0,SUM(QE11:QF11,QH11:QJ11,QL11)-QG11-QK11,"")</f>
        <v/>
      </c>
      <c r="RA11" s="40" t="str">
        <f>IF(SUM(QM11:QN11,QP11)-QO11&gt;0,SUM(QM11:QN11,QP11)-QO11,"")</f>
        <v/>
      </c>
      <c r="RB11" s="40" t="str">
        <f>IF(SUM(QF11,QJ11,QN11)&gt;0,SUM(QF11,QJ11,QN11),"")</f>
        <v/>
      </c>
      <c r="RC11" s="40" t="str">
        <f>IF(SUM(QZ11,RA11)&gt;0,SUM(QZ11,RA11),"")</f>
        <v/>
      </c>
      <c r="RD11" s="40" t="str">
        <f>IF(SUM(QR11,QV11)&gt;0,SUM(QR11,QV11),"")</f>
        <v/>
      </c>
      <c r="RE11" s="40" t="str">
        <f>IF(SUM(QQ11:QR11,QT11:QV11,QX11)-SUM(QS11,QW11)&gt;0,SUM(QQ11:QR11,QT11:QV11,QX11)-SUM(QS11,QW11),"")</f>
        <v/>
      </c>
      <c r="RF11" s="40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>IF(SUM(SJ11,SN11)&gt;0,SUM(SJ11,SN11),"")</f>
        <v/>
      </c>
      <c r="TD11" s="40" t="str">
        <f>IF(SUM(SI11:SJ11,SL11:SN11,SP11)-SK11-SO11&gt;0,SUM(SI11:SJ11,SL11:SN11,SP11)-SK11-SO11,"")</f>
        <v/>
      </c>
      <c r="TE11" s="40" t="str">
        <f>IF(SUM(SQ11:SR11,ST11)-SS11&gt;0,SUM(SQ11:SR11,ST11)-SS11,"")</f>
        <v/>
      </c>
      <c r="TF11" s="40" t="str">
        <f>IF(SUM(SJ11,SN11,SR11)&gt;0,SUM(SJ11,SN11,SR11),"")</f>
        <v/>
      </c>
      <c r="TG11" s="40" t="str">
        <f>IF(SUM(TD11,TE11)&gt;0,SUM(TD11,TE11),"")</f>
        <v/>
      </c>
      <c r="TH11" s="40" t="str">
        <f>IF(SUM(SV11,SZ11)&gt;0,SUM(SV11,SZ11),"")</f>
        <v/>
      </c>
      <c r="TI11" s="40" t="str">
        <f>IF(SUM(SU11:SV11,SX11:SZ11,TB11)-SUM(SW11,TA11)&gt;0,SUM(SU11:SV11,SX11:SZ11,TB11)-SUM(SW11,TA11),"")</f>
        <v/>
      </c>
      <c r="TJ11" s="40" t="str">
        <f>IF(SUM(TD11,TE11,TI11)&gt;0,SUM(TD11,TE11,TI11),"")</f>
        <v/>
      </c>
      <c r="TK11" s="26">
        <f>IF($CU11="P",CA11,(CA11+AX11)/2)</f>
        <v>7.9</v>
      </c>
      <c r="TL11" s="26">
        <f>IF($CU11="P",CB11,(CB11+AY11)/2)</f>
        <v>2.4500000000000002</v>
      </c>
      <c r="TM11" s="26">
        <f>IF($CU11="P",CC11,(CC11+AZ11)/2)</f>
        <v>2.2999999999999998</v>
      </c>
      <c r="TN11" s="26">
        <f>IF($CU11="P",CD11,(CD11+BA11)/2)</f>
        <v>0</v>
      </c>
      <c r="TO11" s="26">
        <f>IF($CU11="P",CE11,(CE11+BB11)/2)</f>
        <v>7.2</v>
      </c>
      <c r="TP11" s="26">
        <f>IF($CU11="P",CF11,(CF11+BC11)/2)</f>
        <v>4.05</v>
      </c>
      <c r="TQ11" s="26">
        <f>IF($CU11="P",CG11,(CG11+BD11)/2)</f>
        <v>2.2000000000000002</v>
      </c>
      <c r="TR11" s="26">
        <f>IF($CU11="P",CH11,(CH11+BE11)/2)</f>
        <v>0</v>
      </c>
      <c r="TS11" s="26">
        <f>IF($CU11="P",CI11,(CI11+BF11)/2)</f>
        <v>8.35</v>
      </c>
      <c r="TT11" s="26">
        <f>IF($CU11="P",CJ11,(CJ11+BG11)/2)</f>
        <v>2.5</v>
      </c>
      <c r="TU11" s="26">
        <f>IF($CU11="P",CK11,(CK11+BH11)/2)</f>
        <v>0</v>
      </c>
      <c r="TV11" s="26">
        <f>IF($CU11="P",CL11,(CL11+BI11)/2)</f>
        <v>0</v>
      </c>
      <c r="TW11" s="26">
        <f>IF($CU11="P",CM11,(CM11+BJ11)/2)</f>
        <v>0</v>
      </c>
      <c r="TX11" s="26">
        <f>IF($CU11="P",CN11,(CN11+BK11)/2)</f>
        <v>0</v>
      </c>
      <c r="TY11" s="26">
        <f>IF($CU11="P",CO11,(CO11+BL11)/2)</f>
        <v>0</v>
      </c>
      <c r="TZ11" s="26">
        <f>IF($CU11="P",CP11,(CP11+BM11)/2)</f>
        <v>0</v>
      </c>
      <c r="UA11" s="26">
        <f>IF($CU11="P",CQ11,(CQ11+BN11)/2)</f>
        <v>0</v>
      </c>
      <c r="UB11" s="26">
        <f>IF($CU11="P",CR11,(CR11+BO11)/2)</f>
        <v>0</v>
      </c>
      <c r="UC11" s="26">
        <f>IF($CU11="P",CS11,(CS11+BP11)/2)</f>
        <v>0</v>
      </c>
      <c r="UD11" s="26">
        <f>IF($CU11="P",CT11,(CT11+BQ11)/2)</f>
        <v>0</v>
      </c>
      <c r="UE11" s="28" t="s">
        <v>53</v>
      </c>
      <c r="UF11" s="11">
        <f>IF(SUM(TL11,TP11)&gt;0,SUM(TL11,TP11),"")</f>
        <v>6.5</v>
      </c>
      <c r="UG11" s="11">
        <f>IF(SUM(TK11:TL11,TN11:TP11,TR11)-TM11-TQ11&gt;0,SUM(TK11:TL11,TN11:TP11,TR11)-TM11-TQ11,"")</f>
        <v>17.100000000000001</v>
      </c>
      <c r="UH11" s="11">
        <f>IF(SUM(TS11:TT11,TV11)-TU11&gt;0,SUM(TS11:TT11,TV11)-TU11,"")</f>
        <v>10.85</v>
      </c>
      <c r="UI11" s="11">
        <f>IF(SUM(TL11,TP11,TT11)&gt;0,SUM(TL11,TP11,TT11),"")</f>
        <v>9</v>
      </c>
      <c r="UJ11" s="11">
        <f>IF(SUM(UG11,UH11)&gt;0,SUM(UG11,UH11),"")</f>
        <v>27.950000000000003</v>
      </c>
      <c r="UK11" s="11" t="str">
        <f>IF(SUM(TX11,UB11)&gt;0,SUM(TX11,UB11),"")</f>
        <v/>
      </c>
      <c r="UL11" s="11" t="str">
        <f>IF(SUM(TW11:TX11,TZ11:UB11,UD11)-SUM(TY11,UC11)&gt;0,SUM(TW11:TX11,TZ11:UB11,UD11)-SUM(TY11,UC11),"")</f>
        <v/>
      </c>
      <c r="UM11" s="11">
        <f>IF(SUM(UG11,UH11,UL11)&gt;0,SUM(UG11,UH11,UL11),"")</f>
        <v>27.950000000000003</v>
      </c>
    </row>
    <row r="12" spans="1:559" ht="17" x14ac:dyDescent="0.2">
      <c r="R12" s="10"/>
      <c r="S12" s="10"/>
      <c r="T12" s="10"/>
      <c r="QY12" s="36"/>
      <c r="RG12"/>
      <c r="SA12" s="36"/>
      <c r="SB12" s="36"/>
      <c r="SC12" s="36"/>
      <c r="SD12" s="36"/>
      <c r="SE12" s="36"/>
      <c r="SF12" s="36"/>
      <c r="SG12" s="36"/>
      <c r="SH12" s="36"/>
      <c r="TC12" s="36"/>
      <c r="TD12" s="36"/>
      <c r="TE12" s="36"/>
      <c r="TF12" s="36"/>
      <c r="TG12" s="36"/>
      <c r="TH12" s="36"/>
      <c r="TI12" s="36"/>
      <c r="TJ12" s="36"/>
    </row>
    <row r="13" spans="1:559" ht="17" x14ac:dyDescent="0.2">
      <c r="R13" s="10"/>
      <c r="S13" s="10"/>
      <c r="T13" s="10"/>
      <c r="QY13" s="36"/>
      <c r="RG13"/>
      <c r="SA13" s="36"/>
      <c r="SB13" s="36"/>
      <c r="SC13" s="36"/>
      <c r="SD13" s="36"/>
      <c r="SE13" s="36"/>
      <c r="SF13" s="36"/>
      <c r="SG13" s="36"/>
      <c r="SH13" s="36"/>
      <c r="TC13" s="36"/>
      <c r="TD13" s="36"/>
      <c r="TE13" s="36"/>
      <c r="TF13" s="36"/>
      <c r="TG13" s="36"/>
      <c r="TH13" s="36"/>
      <c r="TI13" s="36"/>
      <c r="TJ13" s="36"/>
    </row>
    <row r="14" spans="1:559" ht="17" x14ac:dyDescent="0.2">
      <c r="B14" s="23" t="s">
        <v>51</v>
      </c>
      <c r="R14" s="10"/>
      <c r="S14" s="10"/>
      <c r="T14" s="10"/>
      <c r="AP14" s="4"/>
      <c r="AW14" s="42">
        <v>11.4</v>
      </c>
      <c r="BS14" s="4"/>
      <c r="BZ14" s="42">
        <v>11.4</v>
      </c>
      <c r="CV14" s="4"/>
      <c r="DC14" s="42">
        <v>11.4</v>
      </c>
      <c r="EA14" s="4"/>
      <c r="EH14" s="42">
        <v>11.4</v>
      </c>
      <c r="FC14" s="4"/>
      <c r="FJ14" s="42">
        <v>11.4</v>
      </c>
      <c r="GE14" s="4"/>
      <c r="GL14" s="42">
        <v>11.4</v>
      </c>
      <c r="HG14" s="4"/>
      <c r="HN14" s="42">
        <v>11.4</v>
      </c>
      <c r="II14" s="4"/>
      <c r="IP14" s="42">
        <v>11.4</v>
      </c>
      <c r="JK14" s="4"/>
      <c r="JR14" s="42">
        <v>11.4</v>
      </c>
      <c r="KM14" s="4"/>
      <c r="KT14" s="42">
        <v>11.4</v>
      </c>
      <c r="LO14" s="4"/>
      <c r="LV14" s="42">
        <v>11.4</v>
      </c>
      <c r="MQ14" s="4"/>
      <c r="MX14" s="42">
        <v>11.4</v>
      </c>
      <c r="NS14" s="4"/>
      <c r="NZ14" s="42">
        <v>11.4</v>
      </c>
      <c r="OU14" s="4"/>
      <c r="PB14" s="42">
        <v>11.4</v>
      </c>
      <c r="PW14" s="4"/>
      <c r="QD14" s="42">
        <v>11.4</v>
      </c>
      <c r="QY14" s="4"/>
      <c r="RF14" s="42">
        <v>11.4</v>
      </c>
      <c r="RG14"/>
      <c r="SA14" s="4"/>
      <c r="SB14" s="36"/>
      <c r="SC14" s="36"/>
      <c r="SD14" s="36"/>
      <c r="SE14" s="36"/>
      <c r="SF14" s="36"/>
      <c r="SG14" s="36"/>
      <c r="SH14" s="42">
        <v>11.4</v>
      </c>
      <c r="TC14" s="4"/>
      <c r="TD14" s="36"/>
      <c r="TE14" s="36"/>
      <c r="TF14" s="36"/>
      <c r="TG14" s="36"/>
      <c r="TH14" s="36"/>
      <c r="TI14" s="36"/>
      <c r="TJ14" s="42">
        <v>11.4</v>
      </c>
    </row>
    <row r="15" spans="1:559" ht="17" x14ac:dyDescent="0.2">
      <c r="B15" s="30" t="s">
        <v>50</v>
      </c>
      <c r="R15" s="10"/>
      <c r="S15" s="10"/>
      <c r="T15" s="10"/>
      <c r="AP15" s="4"/>
      <c r="AW15" s="52">
        <v>17.7</v>
      </c>
      <c r="BS15" s="4"/>
      <c r="BZ15" s="52">
        <v>17.7</v>
      </c>
      <c r="CV15" s="4"/>
      <c r="DC15" s="52">
        <v>17.7</v>
      </c>
      <c r="EA15" s="4"/>
      <c r="EH15" s="52">
        <v>17.7</v>
      </c>
      <c r="FC15" s="4"/>
      <c r="FJ15" s="52">
        <v>17.7</v>
      </c>
      <c r="GE15" s="4"/>
      <c r="GL15" s="52">
        <v>17.7</v>
      </c>
      <c r="HG15" s="4"/>
      <c r="HN15" s="52">
        <v>17.7</v>
      </c>
      <c r="II15" s="4"/>
      <c r="IP15" s="52">
        <v>17.7</v>
      </c>
      <c r="JK15" s="4"/>
      <c r="JR15" s="52">
        <v>17.7</v>
      </c>
      <c r="KM15" s="4"/>
      <c r="KT15" s="52">
        <v>17.7</v>
      </c>
      <c r="LO15" s="4"/>
      <c r="LV15" s="52">
        <v>17.7</v>
      </c>
      <c r="MQ15" s="4"/>
      <c r="MX15" s="52">
        <v>17.7</v>
      </c>
      <c r="NS15" s="4"/>
      <c r="NZ15" s="52">
        <v>17.7</v>
      </c>
      <c r="OU15" s="4"/>
      <c r="PB15" s="52">
        <v>17.7</v>
      </c>
      <c r="PW15" s="4"/>
      <c r="QD15" s="52">
        <v>17.7</v>
      </c>
      <c r="QY15" s="4"/>
      <c r="RF15" s="52">
        <v>17.7</v>
      </c>
      <c r="RG15"/>
      <c r="SA15" s="4"/>
      <c r="SB15" s="36"/>
      <c r="SC15" s="36"/>
      <c r="SD15" s="36"/>
      <c r="SE15" s="36"/>
      <c r="SF15" s="36"/>
      <c r="SG15" s="36"/>
      <c r="SH15" s="52">
        <v>17.7</v>
      </c>
      <c r="TC15" s="4"/>
      <c r="TD15" s="36"/>
      <c r="TE15" s="36"/>
      <c r="TF15" s="36"/>
      <c r="TG15" s="36"/>
      <c r="TH15" s="36"/>
      <c r="TI15" s="36"/>
      <c r="TJ15" s="52">
        <v>17.7</v>
      </c>
    </row>
    <row r="16" spans="1:559" ht="17" x14ac:dyDescent="0.2">
      <c r="A16" s="5"/>
      <c r="B16" s="31" t="s">
        <v>63</v>
      </c>
      <c r="C16" s="20"/>
      <c r="R16" s="10"/>
      <c r="S16" s="10"/>
      <c r="T16" s="10"/>
      <c r="AP16" s="4"/>
      <c r="AW16" s="44">
        <v>20.7</v>
      </c>
      <c r="BS16" s="4"/>
      <c r="BZ16" s="44">
        <v>20.7</v>
      </c>
      <c r="CV16" s="4"/>
      <c r="DC16" s="44">
        <v>20.7</v>
      </c>
      <c r="EA16" s="4"/>
      <c r="EH16" s="44">
        <v>20.7</v>
      </c>
      <c r="FC16" s="4"/>
      <c r="FJ16" s="44">
        <v>20.7</v>
      </c>
      <c r="GE16" s="4"/>
      <c r="GL16" s="44">
        <v>20.7</v>
      </c>
      <c r="HG16" s="4"/>
      <c r="HN16" s="44">
        <v>20.7</v>
      </c>
      <c r="II16" s="4"/>
      <c r="IP16" s="44">
        <v>20.7</v>
      </c>
      <c r="JK16" s="4"/>
      <c r="JR16" s="44">
        <v>20.7</v>
      </c>
      <c r="KM16" s="4"/>
      <c r="KT16" s="44">
        <v>20.7</v>
      </c>
      <c r="LO16" s="4"/>
      <c r="LV16" s="44">
        <v>20.7</v>
      </c>
      <c r="MQ16" s="4"/>
      <c r="MX16" s="44">
        <v>20.7</v>
      </c>
      <c r="NS16" s="4"/>
      <c r="NZ16" s="44">
        <v>20.7</v>
      </c>
      <c r="OU16" s="4"/>
      <c r="PB16" s="44">
        <v>20.7</v>
      </c>
      <c r="PW16" s="4"/>
      <c r="QD16" s="44">
        <v>20.7</v>
      </c>
      <c r="QY16" s="4"/>
      <c r="RF16" s="44">
        <v>20.7</v>
      </c>
      <c r="RG16"/>
      <c r="SA16" s="4"/>
      <c r="SB16" s="36"/>
      <c r="SC16" s="36"/>
      <c r="SD16" s="36"/>
      <c r="SE16" s="36"/>
      <c r="SF16" s="36"/>
      <c r="SG16" s="36"/>
      <c r="SH16" s="44">
        <v>20.7</v>
      </c>
      <c r="TC16" s="4"/>
      <c r="TD16" s="36"/>
      <c r="TE16" s="36"/>
      <c r="TF16" s="36"/>
      <c r="TG16" s="36"/>
      <c r="TH16" s="36"/>
      <c r="TI16" s="36"/>
      <c r="TJ16" s="44">
        <v>20.7</v>
      </c>
    </row>
    <row r="17" spans="1:530" ht="17" x14ac:dyDescent="0.2">
      <c r="A17" s="5"/>
      <c r="B17" s="35" t="s">
        <v>76</v>
      </c>
      <c r="C17" s="20"/>
      <c r="R17" s="10"/>
      <c r="S17" s="10"/>
      <c r="T17" s="10"/>
      <c r="AP17" s="4"/>
      <c r="AW17" s="45">
        <v>20.7</v>
      </c>
      <c r="BS17" s="4"/>
      <c r="BZ17" s="45">
        <v>20.7</v>
      </c>
      <c r="CV17" s="4"/>
      <c r="DC17" s="45">
        <v>20.7</v>
      </c>
      <c r="EA17" s="4"/>
      <c r="EH17" s="45">
        <v>20.7</v>
      </c>
      <c r="FC17" s="4"/>
      <c r="FJ17" s="45">
        <v>20.7</v>
      </c>
      <c r="GE17" s="4"/>
      <c r="GL17" s="45">
        <v>20.7</v>
      </c>
      <c r="HG17" s="4"/>
      <c r="HN17" s="45">
        <v>20.7</v>
      </c>
      <c r="II17" s="4"/>
      <c r="IP17" s="45">
        <v>20.7</v>
      </c>
      <c r="JK17" s="4"/>
      <c r="JR17" s="45">
        <v>20.7</v>
      </c>
      <c r="KM17" s="4"/>
      <c r="KT17" s="45">
        <v>20.7</v>
      </c>
      <c r="LO17" s="4"/>
      <c r="LV17" s="45">
        <v>20.7</v>
      </c>
      <c r="MQ17" s="4"/>
      <c r="MX17" s="45">
        <v>20.7</v>
      </c>
      <c r="NS17" s="4"/>
      <c r="NZ17" s="45">
        <v>20.7</v>
      </c>
      <c r="OU17" s="4"/>
      <c r="PB17" s="45">
        <v>20.7</v>
      </c>
      <c r="PW17" s="4"/>
      <c r="QD17" s="45">
        <v>20.7</v>
      </c>
      <c r="QY17" s="4"/>
      <c r="RF17" s="45">
        <v>20.7</v>
      </c>
      <c r="RG17"/>
      <c r="SA17" s="4"/>
      <c r="SB17" s="36"/>
      <c r="SC17" s="36"/>
      <c r="SD17" s="36"/>
      <c r="SE17" s="36"/>
      <c r="SF17" s="36"/>
      <c r="SG17" s="36"/>
      <c r="SH17" s="45">
        <v>20.7</v>
      </c>
      <c r="TC17" s="4"/>
      <c r="TD17" s="36"/>
      <c r="TE17" s="36"/>
      <c r="TF17" s="36"/>
      <c r="TG17" s="36"/>
      <c r="TH17" s="36"/>
      <c r="TI17" s="36"/>
      <c r="TJ17" s="45">
        <v>20.7</v>
      </c>
    </row>
    <row r="18" spans="1:530" ht="17" x14ac:dyDescent="0.2">
      <c r="A18" s="5"/>
      <c r="B18" s="34" t="s">
        <v>48</v>
      </c>
      <c r="C18" s="20"/>
      <c r="R18" s="10"/>
      <c r="S18" s="10"/>
      <c r="T18" s="10"/>
      <c r="AP18" s="4"/>
      <c r="AW18" s="46">
        <v>46.2</v>
      </c>
      <c r="BS18" s="4"/>
      <c r="BZ18" s="46">
        <v>46.2</v>
      </c>
      <c r="CV18" s="4"/>
      <c r="DC18" s="46">
        <v>46.2</v>
      </c>
      <c r="EA18" s="4"/>
      <c r="EH18" s="46">
        <v>46.2</v>
      </c>
      <c r="FC18" s="4"/>
      <c r="FJ18" s="46">
        <v>46.2</v>
      </c>
      <c r="GE18" s="4"/>
      <c r="GL18" s="46">
        <v>46.2</v>
      </c>
      <c r="HG18" s="4"/>
      <c r="HN18" s="46">
        <v>46.2</v>
      </c>
      <c r="II18" s="4"/>
      <c r="IP18" s="46">
        <v>46.2</v>
      </c>
      <c r="JK18" s="4"/>
      <c r="JR18" s="46">
        <v>46.2</v>
      </c>
      <c r="KM18" s="4"/>
      <c r="KT18" s="46">
        <v>46.2</v>
      </c>
      <c r="LO18" s="4"/>
      <c r="LV18" s="46">
        <v>46.2</v>
      </c>
      <c r="MQ18" s="4"/>
      <c r="MX18" s="46">
        <v>46.2</v>
      </c>
      <c r="NS18" s="4"/>
      <c r="NZ18" s="46">
        <v>46.2</v>
      </c>
      <c r="OU18" s="4"/>
      <c r="PB18" s="46">
        <v>46.2</v>
      </c>
      <c r="PW18" s="4"/>
      <c r="QD18" s="46">
        <v>46.2</v>
      </c>
      <c r="QY18" s="4"/>
      <c r="RF18" s="46">
        <v>46.2</v>
      </c>
      <c r="RG18"/>
      <c r="SA18" s="4"/>
      <c r="SB18" s="36"/>
      <c r="SC18" s="36"/>
      <c r="SD18" s="36"/>
      <c r="SE18" s="36"/>
      <c r="SF18" s="36"/>
      <c r="SG18" s="36"/>
      <c r="SH18" s="46">
        <v>46.2</v>
      </c>
      <c r="TC18" s="4"/>
      <c r="TD18" s="36"/>
      <c r="TE18" s="36"/>
      <c r="TF18" s="36"/>
      <c r="TG18" s="36"/>
      <c r="TH18" s="36"/>
      <c r="TI18" s="36"/>
      <c r="TJ18" s="46">
        <v>46.2</v>
      </c>
    </row>
    <row r="19" spans="1:530" ht="17" x14ac:dyDescent="0.2">
      <c r="A19" s="5"/>
      <c r="B19" s="24" t="s">
        <v>49</v>
      </c>
      <c r="C19" s="20"/>
      <c r="R19" s="10"/>
      <c r="S19" s="10"/>
      <c r="T19" s="10"/>
      <c r="AP19" s="4"/>
      <c r="AW19" s="47">
        <v>70.5</v>
      </c>
      <c r="BS19" s="4"/>
      <c r="BZ19" s="47">
        <v>70.5</v>
      </c>
      <c r="CV19" s="4"/>
      <c r="DC19" s="47">
        <v>70.5</v>
      </c>
      <c r="EA19" s="4"/>
      <c r="EH19" s="47">
        <v>70.5</v>
      </c>
      <c r="FC19" s="4"/>
      <c r="FJ19" s="47">
        <v>70.5</v>
      </c>
      <c r="GE19" s="4"/>
      <c r="GL19" s="47">
        <v>70.5</v>
      </c>
      <c r="HG19" s="4"/>
      <c r="HN19" s="47">
        <v>70.5</v>
      </c>
      <c r="II19" s="4"/>
      <c r="IP19" s="47">
        <v>70.5</v>
      </c>
      <c r="JK19" s="4"/>
      <c r="JR19" s="47">
        <v>70.5</v>
      </c>
      <c r="KM19" s="4"/>
      <c r="KT19" s="47">
        <v>70.5</v>
      </c>
      <c r="LO19" s="4"/>
      <c r="LV19" s="47">
        <v>70.5</v>
      </c>
      <c r="MQ19" s="4"/>
      <c r="MX19" s="47">
        <v>70.5</v>
      </c>
      <c r="NS19" s="4"/>
      <c r="NZ19" s="47">
        <v>70.5</v>
      </c>
      <c r="OU19" s="4"/>
      <c r="PB19" s="47">
        <v>70.5</v>
      </c>
      <c r="PW19" s="4"/>
      <c r="QD19" s="47">
        <v>70.5</v>
      </c>
      <c r="QY19" s="4"/>
      <c r="RF19" s="47">
        <v>70.5</v>
      </c>
      <c r="RG19"/>
      <c r="SA19" s="4"/>
      <c r="SB19" s="36"/>
      <c r="SC19" s="36"/>
      <c r="SD19" s="36"/>
      <c r="SE19" s="36"/>
      <c r="SF19" s="36"/>
      <c r="SG19" s="36"/>
      <c r="SH19" s="47">
        <v>70.5</v>
      </c>
      <c r="TC19" s="4"/>
      <c r="TD19" s="36"/>
      <c r="TE19" s="36"/>
      <c r="TF19" s="36"/>
      <c r="TG19" s="36"/>
      <c r="TH19" s="36"/>
      <c r="TI19" s="36"/>
      <c r="TJ19" s="47">
        <v>70.5</v>
      </c>
    </row>
    <row r="20" spans="1:530" ht="17" x14ac:dyDescent="0.2">
      <c r="A20" s="5"/>
      <c r="B20" s="33" t="s">
        <v>62</v>
      </c>
      <c r="C20" s="20"/>
      <c r="R20" s="10"/>
      <c r="S20" s="10"/>
      <c r="T20" s="10"/>
      <c r="AP20" s="4"/>
      <c r="AW20" s="48">
        <v>74.400000000000006</v>
      </c>
      <c r="BS20" s="4"/>
      <c r="BZ20" s="48">
        <v>74.400000000000006</v>
      </c>
      <c r="CV20" s="4"/>
      <c r="DC20" s="48">
        <v>74.400000000000006</v>
      </c>
      <c r="EA20" s="4"/>
      <c r="EH20" s="48">
        <v>74.400000000000006</v>
      </c>
      <c r="FC20" s="4"/>
      <c r="FJ20" s="48">
        <v>74.400000000000006</v>
      </c>
      <c r="GE20" s="4"/>
      <c r="GL20" s="48">
        <v>74.400000000000006</v>
      </c>
      <c r="HG20" s="4"/>
      <c r="HN20" s="48">
        <v>74.400000000000006</v>
      </c>
      <c r="II20" s="4"/>
      <c r="IP20" s="48">
        <v>74.400000000000006</v>
      </c>
      <c r="JK20" s="4"/>
      <c r="JR20" s="48">
        <v>74.400000000000006</v>
      </c>
      <c r="KM20" s="4"/>
      <c r="KT20" s="48">
        <v>74.400000000000006</v>
      </c>
      <c r="LO20" s="4"/>
      <c r="LV20" s="48">
        <v>74.400000000000006</v>
      </c>
      <c r="MQ20" s="4"/>
      <c r="MX20" s="48">
        <v>74.400000000000006</v>
      </c>
      <c r="NS20" s="4"/>
      <c r="NZ20" s="48">
        <v>74.400000000000006</v>
      </c>
      <c r="OU20" s="4"/>
      <c r="PB20" s="48">
        <v>74.400000000000006</v>
      </c>
      <c r="PW20" s="4"/>
      <c r="QD20" s="48">
        <v>74.400000000000006</v>
      </c>
      <c r="QY20" s="4"/>
      <c r="RF20" s="48">
        <v>74.400000000000006</v>
      </c>
      <c r="RG20"/>
      <c r="SA20" s="4"/>
      <c r="SB20" s="36"/>
      <c r="SC20" s="36"/>
      <c r="SD20" s="36"/>
      <c r="SE20" s="36"/>
      <c r="SF20" s="36"/>
      <c r="SG20" s="36"/>
      <c r="SH20" s="48">
        <v>74.400000000000006</v>
      </c>
      <c r="TC20" s="4"/>
      <c r="TD20" s="36"/>
      <c r="TE20" s="36"/>
      <c r="TF20" s="36"/>
      <c r="TG20" s="36"/>
      <c r="TH20" s="36"/>
      <c r="TI20" s="36"/>
      <c r="TJ20" s="48">
        <v>74.400000000000006</v>
      </c>
    </row>
    <row r="21" spans="1:530" ht="17" x14ac:dyDescent="0.2">
      <c r="A21" s="5"/>
      <c r="B21" s="25" t="s">
        <v>32</v>
      </c>
      <c r="C21" s="20"/>
      <c r="R21" s="10"/>
      <c r="S21" s="10"/>
      <c r="T21" s="10"/>
      <c r="AP21" s="4"/>
      <c r="AW21" s="49">
        <v>76.7</v>
      </c>
      <c r="BS21" s="4"/>
      <c r="BZ21" s="49">
        <v>76.7</v>
      </c>
      <c r="CV21" s="4"/>
      <c r="DC21" s="49">
        <v>76.7</v>
      </c>
      <c r="EA21" s="4"/>
      <c r="EH21" s="49">
        <v>76.7</v>
      </c>
      <c r="FC21" s="4"/>
      <c r="FJ21" s="49">
        <v>76.7</v>
      </c>
      <c r="GE21" s="4"/>
      <c r="GL21" s="49">
        <v>76.7</v>
      </c>
      <c r="HG21" s="4"/>
      <c r="HN21" s="49">
        <v>76.7</v>
      </c>
      <c r="II21" s="4"/>
      <c r="IP21" s="49">
        <v>76.7</v>
      </c>
      <c r="JK21" s="4"/>
      <c r="JR21" s="49">
        <v>76.7</v>
      </c>
      <c r="KM21" s="4"/>
      <c r="KT21" s="49">
        <v>76.7</v>
      </c>
      <c r="LO21" s="4"/>
      <c r="LV21" s="49">
        <v>76.7</v>
      </c>
      <c r="MQ21" s="4"/>
      <c r="MX21" s="49">
        <v>76.7</v>
      </c>
      <c r="NS21" s="4"/>
      <c r="NZ21" s="49">
        <v>76.7</v>
      </c>
      <c r="OU21" s="4"/>
      <c r="PB21" s="49">
        <v>76.7</v>
      </c>
      <c r="PW21" s="4"/>
      <c r="QD21" s="49">
        <v>76.7</v>
      </c>
      <c r="QY21" s="4"/>
      <c r="RF21" s="49">
        <v>76.7</v>
      </c>
      <c r="RG21"/>
      <c r="SA21" s="4"/>
      <c r="SB21" s="36"/>
      <c r="SC21" s="36"/>
      <c r="SD21" s="36"/>
      <c r="SE21" s="36"/>
      <c r="SF21" s="36"/>
      <c r="SG21" s="36"/>
      <c r="SH21" s="49">
        <v>76.7</v>
      </c>
      <c r="TC21" s="4"/>
      <c r="TD21" s="36"/>
      <c r="TE21" s="36"/>
      <c r="TF21" s="36"/>
      <c r="TG21" s="36"/>
      <c r="TH21" s="36"/>
      <c r="TI21" s="36"/>
      <c r="TJ21" s="49">
        <v>76.7</v>
      </c>
    </row>
    <row r="22" spans="1:530" x14ac:dyDescent="0.2">
      <c r="B22" s="29" t="s">
        <v>54</v>
      </c>
      <c r="C22" s="2"/>
    </row>
    <row r="23" spans="1:530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530" x14ac:dyDescent="0.2">
      <c r="A24" s="5"/>
      <c r="B24" s="5"/>
      <c r="C24" s="20"/>
    </row>
    <row r="25" spans="1:530" x14ac:dyDescent="0.2">
      <c r="A25" s="5"/>
      <c r="B25" s="5"/>
      <c r="C25" s="20"/>
    </row>
    <row r="26" spans="1:530" x14ac:dyDescent="0.2">
      <c r="A26" s="5"/>
      <c r="B26" s="5"/>
      <c r="C26" s="5"/>
    </row>
    <row r="29" spans="1:530" x14ac:dyDescent="0.2">
      <c r="B29" s="60"/>
    </row>
  </sheetData>
  <sheetProtection sheet="1" formatCells="0" formatColumns="0" formatRows="0"/>
  <autoFilter ref="A1:UM1" xr:uid="{562C6DCA-CC42-3044-B5F7-4065DAFFC028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11">
      <sortCondition descending="1" ref="F1:F12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UA2:UD2"/>
    <mergeCell ref="PO2:PR2"/>
    <mergeCell ref="PS2:PV2"/>
    <mergeCell ref="TK2:TN2"/>
    <mergeCell ref="TO2:TR2"/>
    <mergeCell ref="TS2:TV2"/>
    <mergeCell ref="TW2:TZ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TK1:UM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1">
    <cfRule type="expression" dxfId="155" priority="61" stopIfTrue="1">
      <formula>IF($AO4&lt;&gt;"",1,0)</formula>
    </cfRule>
  </conditionalFormatting>
  <conditionalFormatting sqref="AX4:BZ11">
    <cfRule type="expression" dxfId="154" priority="60" stopIfTrue="1">
      <formula>IF($BR4&lt;&gt;"",1,0)</formula>
    </cfRule>
  </conditionalFormatting>
  <conditionalFormatting sqref="M1:M3 O1:O3 K1:K1048576 Q1:Q1048576 M4:O1048576">
    <cfRule type="expression" dxfId="153" priority="57">
      <formula>IF(K1=$CA$1,1,0)</formula>
    </cfRule>
    <cfRule type="expression" dxfId="152" priority="58">
      <formula>IF(K1=$AX$1,1,0)</formula>
    </cfRule>
    <cfRule type="expression" dxfId="151" priority="59">
      <formula>IF(K1=$U$1,1,0)</formula>
    </cfRule>
  </conditionalFormatting>
  <conditionalFormatting sqref="CA4:DC11">
    <cfRule type="expression" dxfId="150" priority="47" stopIfTrue="1">
      <formula>IF($CU4&lt;&gt;"",1,0)</formula>
    </cfRule>
  </conditionalFormatting>
  <conditionalFormatting sqref="A4:A1048576">
    <cfRule type="expression" dxfId="149" priority="33">
      <formula>AND(G4="P",F4="")</formula>
    </cfRule>
    <cfRule type="expression" dxfId="148" priority="55" stopIfTrue="1">
      <formula>IF(A4&gt;8,1,0)</formula>
    </cfRule>
  </conditionalFormatting>
  <conditionalFormatting sqref="H1:H1048576">
    <cfRule type="containsText" dxfId="147" priority="50" operator="containsText" text="No DD">
      <formula>NOT(ISERROR(SEARCH("No DD",H1)))</formula>
    </cfRule>
    <cfRule type="containsText" dxfId="146" priority="51" operator="containsText" text="Merit">
      <formula>NOT(ISERROR(SEARCH("Merit",H1)))</formula>
    </cfRule>
    <cfRule type="containsText" dxfId="145" priority="52" operator="containsText" text="Excellence">
      <formula>NOT(ISERROR(SEARCH("Excellence",H1)))</formula>
    </cfRule>
    <cfRule type="containsText" dxfId="144" priority="53" operator="containsText" text="Worlds Team">
      <formula>NOT(ISERROR(SEARCH("Worlds Team",H1)))</formula>
    </cfRule>
    <cfRule type="containsText" dxfId="143" priority="54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 SE1:SE21 RC1:RC21 TG1:TG21">
    <cfRule type="cellIs" dxfId="142" priority="48" operator="between">
      <formula>AW$21</formula>
      <formula>1000</formula>
    </cfRule>
    <cfRule type="cellIs" dxfId="141" priority="49" operator="between">
      <formula>AW$20</formula>
      <formula>AW$21</formula>
    </cfRule>
    <cfRule type="cellIs" dxfId="140" priority="56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QY1:QY21 SA1:SA21 TC1:TC21">
    <cfRule type="cellIs" dxfId="139" priority="124621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QZ1:QZ21 SB1:SB21 TD1:TD21">
    <cfRule type="cellIs" dxfId="138" priority="124672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SF1:SF21 RD1:RD21 TH1:TH21">
    <cfRule type="cellIs" dxfId="137" priority="124723" operator="between">
      <formula>AW$14</formula>
      <formula>AW$15</formula>
    </cfRule>
    <cfRule type="cellIs" dxfId="136" priority="124724" operator="between">
      <formula>AW$15</formula>
      <formula>AW$16</formula>
    </cfRule>
    <cfRule type="cellIs" dxfId="135" priority="124725" operator="between">
      <formula>AW$16</formula>
      <formula>AW$17</formula>
    </cfRule>
    <cfRule type="cellIs" dxfId="134" priority="124726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 SG1:SG21 RE1:RE21 TI1:TI21">
    <cfRule type="cellIs" dxfId="133" priority="124927" operator="between">
      <formula>AW$18</formula>
      <formula>AW$19</formula>
    </cfRule>
    <cfRule type="cellIs" dxfId="132" priority="124928" operator="between">
      <formula>AW$19</formula>
      <formula>AW$20</formula>
    </cfRule>
    <cfRule type="cellIs" dxfId="131" priority="124929" operator="between">
      <formula>AW$20</formula>
      <formula>AW$21</formula>
    </cfRule>
    <cfRule type="cellIs" dxfId="130" priority="124930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SD1:SD21 RB1:RB21 TF1:TF21">
    <cfRule type="cellIs" dxfId="129" priority="125131" operator="between">
      <formula>AW$17</formula>
      <formula>1000</formula>
    </cfRule>
    <cfRule type="cellIs" dxfId="128" priority="125132" operator="between">
      <formula>AW$16</formula>
      <formula>AW$17</formula>
    </cfRule>
    <cfRule type="cellIs" dxfId="127" priority="125133" operator="between">
      <formula>AW$15</formula>
      <formula>AW$16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UM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hidden="1" customWidth="1"/>
    <col min="195" max="214" width="10.83203125" hidden="1" customWidth="1"/>
    <col min="215" max="222" width="10.83203125" style="36" hidden="1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5" t="s">
        <v>10</v>
      </c>
      <c r="H1" s="64" t="s">
        <v>11</v>
      </c>
      <c r="I1" s="65" t="s">
        <v>83</v>
      </c>
      <c r="J1" s="70" t="s">
        <v>114</v>
      </c>
      <c r="K1" s="66" t="s">
        <v>30</v>
      </c>
      <c r="L1" s="70" t="s">
        <v>115</v>
      </c>
      <c r="M1" s="66" t="s">
        <v>30</v>
      </c>
      <c r="N1" s="70" t="s">
        <v>116</v>
      </c>
      <c r="O1" s="66" t="s">
        <v>30</v>
      </c>
      <c r="P1" s="66" t="s">
        <v>12</v>
      </c>
      <c r="Q1" s="66" t="s">
        <v>30</v>
      </c>
      <c r="R1" s="69" t="s">
        <v>13</v>
      </c>
      <c r="S1" s="66" t="s">
        <v>31</v>
      </c>
      <c r="T1" s="66" t="s">
        <v>30</v>
      </c>
      <c r="U1" s="67" t="s">
        <v>193</v>
      </c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72" t="s">
        <v>232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67" t="s">
        <v>253</v>
      </c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73" t="s">
        <v>60</v>
      </c>
      <c r="DE1" s="73"/>
      <c r="DF1" s="73"/>
      <c r="DG1" s="67" t="s">
        <v>245</v>
      </c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67"/>
      <c r="EE1" s="67"/>
      <c r="EF1" s="67"/>
      <c r="EG1" s="67"/>
      <c r="EH1" s="67"/>
      <c r="EI1" s="72" t="s">
        <v>244</v>
      </c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67"/>
      <c r="FL1" s="67"/>
      <c r="FM1" s="67"/>
      <c r="FN1" s="67"/>
      <c r="FO1" s="67"/>
      <c r="FP1" s="67"/>
      <c r="FQ1" s="67"/>
      <c r="FR1" s="67"/>
      <c r="FS1" s="67"/>
      <c r="FT1" s="67"/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7"/>
      <c r="II1" s="67"/>
      <c r="IJ1" s="67"/>
      <c r="IK1" s="67"/>
      <c r="IL1" s="67"/>
      <c r="IM1" s="67"/>
      <c r="IN1" s="67"/>
      <c r="IO1" s="67"/>
      <c r="IP1" s="67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67"/>
      <c r="LX1" s="67"/>
      <c r="LY1" s="67"/>
      <c r="LZ1" s="67"/>
      <c r="MA1" s="67"/>
      <c r="MB1" s="67"/>
      <c r="MC1" s="67"/>
      <c r="MD1" s="67"/>
      <c r="ME1" s="67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67"/>
      <c r="OQ1" s="67"/>
      <c r="OR1" s="67"/>
      <c r="OS1" s="67"/>
      <c r="OT1" s="67"/>
      <c r="OU1" s="67"/>
      <c r="OV1" s="67"/>
      <c r="OW1" s="67"/>
      <c r="OX1" s="67"/>
      <c r="OY1" s="67"/>
      <c r="OZ1" s="67"/>
      <c r="PA1" s="67"/>
      <c r="PB1" s="67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67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67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7"/>
      <c r="SU1" s="67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72" t="s">
        <v>64</v>
      </c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</row>
    <row r="2" spans="1:559" x14ac:dyDescent="0.2">
      <c r="A2" s="64"/>
      <c r="B2" s="64"/>
      <c r="C2" s="64"/>
      <c r="D2" s="64"/>
      <c r="E2" s="64"/>
      <c r="F2" s="65"/>
      <c r="G2" s="65"/>
      <c r="H2" s="64"/>
      <c r="I2" s="65"/>
      <c r="J2" s="70"/>
      <c r="K2" s="66"/>
      <c r="L2" s="70"/>
      <c r="M2" s="66"/>
      <c r="N2" s="70"/>
      <c r="O2" s="66"/>
      <c r="P2" s="66"/>
      <c r="Q2" s="66"/>
      <c r="R2" s="69"/>
      <c r="S2" s="66"/>
      <c r="T2" s="66"/>
      <c r="U2" s="68" t="s">
        <v>106</v>
      </c>
      <c r="V2" s="68"/>
      <c r="W2" s="68"/>
      <c r="X2" s="68"/>
      <c r="Y2" s="68" t="s">
        <v>107</v>
      </c>
      <c r="Z2" s="68"/>
      <c r="AA2" s="68"/>
      <c r="AB2" s="68"/>
      <c r="AC2" s="68" t="s">
        <v>108</v>
      </c>
      <c r="AD2" s="68"/>
      <c r="AE2" s="68"/>
      <c r="AF2" s="68"/>
      <c r="AG2" s="68" t="s">
        <v>109</v>
      </c>
      <c r="AH2" s="68"/>
      <c r="AI2" s="68"/>
      <c r="AJ2" s="68"/>
      <c r="AK2" s="75" t="s">
        <v>110</v>
      </c>
      <c r="AL2" s="75"/>
      <c r="AM2" s="75"/>
      <c r="AN2" s="75"/>
      <c r="AO2" s="14"/>
      <c r="AP2" s="14" t="s">
        <v>111</v>
      </c>
      <c r="AQ2" s="14" t="s">
        <v>112</v>
      </c>
      <c r="AR2" s="14" t="s">
        <v>108</v>
      </c>
      <c r="AS2" s="14" t="s">
        <v>117</v>
      </c>
      <c r="AT2" s="14" t="s">
        <v>23</v>
      </c>
      <c r="AU2" s="14" t="s">
        <v>66</v>
      </c>
      <c r="AV2" s="14" t="s">
        <v>113</v>
      </c>
      <c r="AW2" s="14" t="s">
        <v>17</v>
      </c>
      <c r="AX2" s="71" t="s">
        <v>106</v>
      </c>
      <c r="AY2" s="71"/>
      <c r="AZ2" s="71"/>
      <c r="BA2" s="71"/>
      <c r="BB2" s="71" t="s">
        <v>107</v>
      </c>
      <c r="BC2" s="71"/>
      <c r="BD2" s="71"/>
      <c r="BE2" s="71"/>
      <c r="BF2" s="71" t="s">
        <v>108</v>
      </c>
      <c r="BG2" s="71"/>
      <c r="BH2" s="71"/>
      <c r="BI2" s="71"/>
      <c r="BJ2" s="71" t="s">
        <v>109</v>
      </c>
      <c r="BK2" s="71"/>
      <c r="BL2" s="71"/>
      <c r="BM2" s="71"/>
      <c r="BN2" s="74" t="s">
        <v>110</v>
      </c>
      <c r="BO2" s="74"/>
      <c r="BP2" s="74"/>
      <c r="BQ2" s="74"/>
      <c r="BR2" s="13"/>
      <c r="BS2" s="13" t="s">
        <v>111</v>
      </c>
      <c r="BT2" s="13" t="s">
        <v>112</v>
      </c>
      <c r="BU2" s="13" t="s">
        <v>108</v>
      </c>
      <c r="BV2" s="13" t="s">
        <v>117</v>
      </c>
      <c r="BW2" s="13" t="s">
        <v>23</v>
      </c>
      <c r="BX2" s="13" t="s">
        <v>66</v>
      </c>
      <c r="BY2" s="13" t="s">
        <v>113</v>
      </c>
      <c r="BZ2" s="13" t="s">
        <v>17</v>
      </c>
      <c r="CA2" s="68" t="s">
        <v>106</v>
      </c>
      <c r="CB2" s="68"/>
      <c r="CC2" s="68"/>
      <c r="CD2" s="68"/>
      <c r="CE2" s="68" t="s">
        <v>107</v>
      </c>
      <c r="CF2" s="68"/>
      <c r="CG2" s="68"/>
      <c r="CH2" s="68"/>
      <c r="CI2" s="68" t="s">
        <v>108</v>
      </c>
      <c r="CJ2" s="68"/>
      <c r="CK2" s="68"/>
      <c r="CL2" s="68"/>
      <c r="CM2" s="68" t="s">
        <v>109</v>
      </c>
      <c r="CN2" s="68"/>
      <c r="CO2" s="68"/>
      <c r="CP2" s="68"/>
      <c r="CQ2" s="75" t="s">
        <v>110</v>
      </c>
      <c r="CR2" s="75"/>
      <c r="CS2" s="75"/>
      <c r="CT2" s="75"/>
      <c r="CU2" s="14"/>
      <c r="CV2" s="14" t="s">
        <v>111</v>
      </c>
      <c r="CW2" s="14" t="s">
        <v>112</v>
      </c>
      <c r="CX2" s="14" t="s">
        <v>108</v>
      </c>
      <c r="CY2" s="14" t="s">
        <v>117</v>
      </c>
      <c r="CZ2" s="14" t="s">
        <v>23</v>
      </c>
      <c r="DA2" s="14" t="s">
        <v>66</v>
      </c>
      <c r="DB2" s="14" t="s">
        <v>113</v>
      </c>
      <c r="DC2" s="14" t="s">
        <v>17</v>
      </c>
      <c r="DD2" s="50" t="s">
        <v>112</v>
      </c>
      <c r="DE2" s="50" t="s">
        <v>108</v>
      </c>
      <c r="DF2" s="50" t="s">
        <v>22</v>
      </c>
      <c r="DG2" s="68" t="s">
        <v>106</v>
      </c>
      <c r="DH2" s="68"/>
      <c r="DI2" s="68"/>
      <c r="DJ2" s="68"/>
      <c r="DK2" s="68" t="s">
        <v>107</v>
      </c>
      <c r="DL2" s="68"/>
      <c r="DM2" s="68"/>
      <c r="DN2" s="68"/>
      <c r="DO2" s="68" t="s">
        <v>108</v>
      </c>
      <c r="DP2" s="68"/>
      <c r="DQ2" s="68"/>
      <c r="DR2" s="68"/>
      <c r="DS2" s="68" t="s">
        <v>109</v>
      </c>
      <c r="DT2" s="68"/>
      <c r="DU2" s="68"/>
      <c r="DV2" s="68"/>
      <c r="DW2" s="76" t="s">
        <v>110</v>
      </c>
      <c r="DX2" s="76"/>
      <c r="DY2" s="76"/>
      <c r="DZ2" s="76"/>
      <c r="EA2" s="14" t="s">
        <v>111</v>
      </c>
      <c r="EB2" s="14" t="s">
        <v>112</v>
      </c>
      <c r="EC2" s="14" t="s">
        <v>108</v>
      </c>
      <c r="ED2" s="14" t="s">
        <v>117</v>
      </c>
      <c r="EE2" s="14" t="s">
        <v>23</v>
      </c>
      <c r="EF2" s="14" t="s">
        <v>66</v>
      </c>
      <c r="EG2" s="14" t="s">
        <v>113</v>
      </c>
      <c r="EH2" s="14" t="s">
        <v>17</v>
      </c>
      <c r="EI2" s="71" t="s">
        <v>106</v>
      </c>
      <c r="EJ2" s="71"/>
      <c r="EK2" s="71"/>
      <c r="EL2" s="71"/>
      <c r="EM2" s="71" t="s">
        <v>107</v>
      </c>
      <c r="EN2" s="71"/>
      <c r="EO2" s="71"/>
      <c r="EP2" s="71"/>
      <c r="EQ2" s="71" t="s">
        <v>108</v>
      </c>
      <c r="ER2" s="71"/>
      <c r="ES2" s="71"/>
      <c r="ET2" s="71"/>
      <c r="EU2" s="71" t="s">
        <v>109</v>
      </c>
      <c r="EV2" s="71"/>
      <c r="EW2" s="71"/>
      <c r="EX2" s="71"/>
      <c r="EY2" s="74" t="s">
        <v>110</v>
      </c>
      <c r="EZ2" s="74"/>
      <c r="FA2" s="74"/>
      <c r="FB2" s="74"/>
      <c r="FC2" s="13" t="s">
        <v>111</v>
      </c>
      <c r="FD2" s="13" t="s">
        <v>112</v>
      </c>
      <c r="FE2" s="13" t="s">
        <v>108</v>
      </c>
      <c r="FF2" s="13" t="s">
        <v>117</v>
      </c>
      <c r="FG2" s="13" t="s">
        <v>23</v>
      </c>
      <c r="FH2" s="13" t="s">
        <v>66</v>
      </c>
      <c r="FI2" s="13" t="s">
        <v>113</v>
      </c>
      <c r="FJ2" s="13" t="s">
        <v>17</v>
      </c>
      <c r="FK2" s="68" t="s">
        <v>106</v>
      </c>
      <c r="FL2" s="68"/>
      <c r="FM2" s="68"/>
      <c r="FN2" s="68"/>
      <c r="FO2" s="68" t="s">
        <v>107</v>
      </c>
      <c r="FP2" s="68"/>
      <c r="FQ2" s="68"/>
      <c r="FR2" s="68"/>
      <c r="FS2" s="68" t="s">
        <v>108</v>
      </c>
      <c r="FT2" s="68"/>
      <c r="FU2" s="68"/>
      <c r="FV2" s="68"/>
      <c r="FW2" s="68" t="s">
        <v>109</v>
      </c>
      <c r="FX2" s="68"/>
      <c r="FY2" s="68"/>
      <c r="FZ2" s="68"/>
      <c r="GA2" s="76" t="s">
        <v>110</v>
      </c>
      <c r="GB2" s="76"/>
      <c r="GC2" s="76"/>
      <c r="GD2" s="76"/>
      <c r="GE2" s="14" t="s">
        <v>111</v>
      </c>
      <c r="GF2" s="14" t="s">
        <v>112</v>
      </c>
      <c r="GG2" s="14" t="s">
        <v>108</v>
      </c>
      <c r="GH2" s="14" t="s">
        <v>117</v>
      </c>
      <c r="GI2" s="14" t="s">
        <v>23</v>
      </c>
      <c r="GJ2" s="14" t="s">
        <v>66</v>
      </c>
      <c r="GK2" s="14" t="s">
        <v>113</v>
      </c>
      <c r="GL2" s="14" t="s">
        <v>17</v>
      </c>
      <c r="GM2" s="71" t="s">
        <v>106</v>
      </c>
      <c r="GN2" s="71"/>
      <c r="GO2" s="71"/>
      <c r="GP2" s="71"/>
      <c r="GQ2" s="71" t="s">
        <v>107</v>
      </c>
      <c r="GR2" s="71"/>
      <c r="GS2" s="71"/>
      <c r="GT2" s="71"/>
      <c r="GU2" s="71" t="s">
        <v>108</v>
      </c>
      <c r="GV2" s="71"/>
      <c r="GW2" s="71"/>
      <c r="GX2" s="71"/>
      <c r="GY2" s="71" t="s">
        <v>109</v>
      </c>
      <c r="GZ2" s="71"/>
      <c r="HA2" s="71"/>
      <c r="HB2" s="71"/>
      <c r="HC2" s="74" t="s">
        <v>110</v>
      </c>
      <c r="HD2" s="74"/>
      <c r="HE2" s="74"/>
      <c r="HF2" s="74"/>
      <c r="HG2" s="13" t="s">
        <v>111</v>
      </c>
      <c r="HH2" s="13" t="s">
        <v>112</v>
      </c>
      <c r="HI2" s="13" t="s">
        <v>108</v>
      </c>
      <c r="HJ2" s="13" t="s">
        <v>117</v>
      </c>
      <c r="HK2" s="13" t="s">
        <v>23</v>
      </c>
      <c r="HL2" s="13" t="s">
        <v>66</v>
      </c>
      <c r="HM2" s="13" t="s">
        <v>113</v>
      </c>
      <c r="HN2" s="13" t="s">
        <v>17</v>
      </c>
      <c r="HO2" s="68" t="s">
        <v>106</v>
      </c>
      <c r="HP2" s="68"/>
      <c r="HQ2" s="68"/>
      <c r="HR2" s="68"/>
      <c r="HS2" s="68" t="s">
        <v>107</v>
      </c>
      <c r="HT2" s="68"/>
      <c r="HU2" s="68"/>
      <c r="HV2" s="68"/>
      <c r="HW2" s="68" t="s">
        <v>108</v>
      </c>
      <c r="HX2" s="68"/>
      <c r="HY2" s="68"/>
      <c r="HZ2" s="68"/>
      <c r="IA2" s="68" t="s">
        <v>109</v>
      </c>
      <c r="IB2" s="68"/>
      <c r="IC2" s="68"/>
      <c r="ID2" s="68"/>
      <c r="IE2" s="76" t="s">
        <v>110</v>
      </c>
      <c r="IF2" s="76"/>
      <c r="IG2" s="76"/>
      <c r="IH2" s="76"/>
      <c r="II2" s="14" t="s">
        <v>111</v>
      </c>
      <c r="IJ2" s="14" t="s">
        <v>112</v>
      </c>
      <c r="IK2" s="14" t="s">
        <v>108</v>
      </c>
      <c r="IL2" s="14" t="s">
        <v>117</v>
      </c>
      <c r="IM2" s="14" t="s">
        <v>23</v>
      </c>
      <c r="IN2" s="14" t="s">
        <v>66</v>
      </c>
      <c r="IO2" s="14" t="s">
        <v>113</v>
      </c>
      <c r="IP2" s="14" t="s">
        <v>17</v>
      </c>
      <c r="IQ2" s="71" t="s">
        <v>106</v>
      </c>
      <c r="IR2" s="71"/>
      <c r="IS2" s="71"/>
      <c r="IT2" s="71"/>
      <c r="IU2" s="71" t="s">
        <v>107</v>
      </c>
      <c r="IV2" s="71"/>
      <c r="IW2" s="71"/>
      <c r="IX2" s="71"/>
      <c r="IY2" s="71" t="s">
        <v>108</v>
      </c>
      <c r="IZ2" s="71"/>
      <c r="JA2" s="71"/>
      <c r="JB2" s="71"/>
      <c r="JC2" s="71" t="s">
        <v>109</v>
      </c>
      <c r="JD2" s="71"/>
      <c r="JE2" s="71"/>
      <c r="JF2" s="71"/>
      <c r="JG2" s="74" t="s">
        <v>110</v>
      </c>
      <c r="JH2" s="74"/>
      <c r="JI2" s="74"/>
      <c r="JJ2" s="74"/>
      <c r="JK2" s="13" t="s">
        <v>111</v>
      </c>
      <c r="JL2" s="13" t="s">
        <v>112</v>
      </c>
      <c r="JM2" s="13" t="s">
        <v>108</v>
      </c>
      <c r="JN2" s="13" t="s">
        <v>117</v>
      </c>
      <c r="JO2" s="13" t="s">
        <v>23</v>
      </c>
      <c r="JP2" s="13" t="s">
        <v>66</v>
      </c>
      <c r="JQ2" s="13" t="s">
        <v>113</v>
      </c>
      <c r="JR2" s="13" t="s">
        <v>17</v>
      </c>
      <c r="JS2" s="68" t="s">
        <v>106</v>
      </c>
      <c r="JT2" s="68"/>
      <c r="JU2" s="68"/>
      <c r="JV2" s="68"/>
      <c r="JW2" s="68" t="s">
        <v>107</v>
      </c>
      <c r="JX2" s="68"/>
      <c r="JY2" s="68"/>
      <c r="JZ2" s="68"/>
      <c r="KA2" s="68" t="s">
        <v>108</v>
      </c>
      <c r="KB2" s="68"/>
      <c r="KC2" s="68"/>
      <c r="KD2" s="68"/>
      <c r="KE2" s="68" t="s">
        <v>109</v>
      </c>
      <c r="KF2" s="68"/>
      <c r="KG2" s="68"/>
      <c r="KH2" s="68"/>
      <c r="KI2" s="76" t="s">
        <v>110</v>
      </c>
      <c r="KJ2" s="76"/>
      <c r="KK2" s="76"/>
      <c r="KL2" s="76"/>
      <c r="KM2" s="14" t="s">
        <v>111</v>
      </c>
      <c r="KN2" s="14" t="s">
        <v>112</v>
      </c>
      <c r="KO2" s="14" t="s">
        <v>108</v>
      </c>
      <c r="KP2" s="14" t="s">
        <v>117</v>
      </c>
      <c r="KQ2" s="14" t="s">
        <v>23</v>
      </c>
      <c r="KR2" s="14" t="s">
        <v>66</v>
      </c>
      <c r="KS2" s="14" t="s">
        <v>113</v>
      </c>
      <c r="KT2" s="14" t="s">
        <v>17</v>
      </c>
      <c r="KU2" s="71" t="s">
        <v>106</v>
      </c>
      <c r="KV2" s="71"/>
      <c r="KW2" s="71"/>
      <c r="KX2" s="71"/>
      <c r="KY2" s="71" t="s">
        <v>107</v>
      </c>
      <c r="KZ2" s="71"/>
      <c r="LA2" s="71"/>
      <c r="LB2" s="71"/>
      <c r="LC2" s="71" t="s">
        <v>108</v>
      </c>
      <c r="LD2" s="71"/>
      <c r="LE2" s="71"/>
      <c r="LF2" s="71"/>
      <c r="LG2" s="71" t="s">
        <v>109</v>
      </c>
      <c r="LH2" s="71"/>
      <c r="LI2" s="71"/>
      <c r="LJ2" s="71"/>
      <c r="LK2" s="74" t="s">
        <v>110</v>
      </c>
      <c r="LL2" s="74"/>
      <c r="LM2" s="74"/>
      <c r="LN2" s="74"/>
      <c r="LO2" s="13" t="s">
        <v>111</v>
      </c>
      <c r="LP2" s="13" t="s">
        <v>112</v>
      </c>
      <c r="LQ2" s="13" t="s">
        <v>108</v>
      </c>
      <c r="LR2" s="13" t="s">
        <v>117</v>
      </c>
      <c r="LS2" s="13" t="s">
        <v>23</v>
      </c>
      <c r="LT2" s="13" t="s">
        <v>66</v>
      </c>
      <c r="LU2" s="13" t="s">
        <v>113</v>
      </c>
      <c r="LV2" s="13" t="s">
        <v>17</v>
      </c>
      <c r="LW2" s="68" t="s">
        <v>106</v>
      </c>
      <c r="LX2" s="68"/>
      <c r="LY2" s="68"/>
      <c r="LZ2" s="68"/>
      <c r="MA2" s="68" t="s">
        <v>107</v>
      </c>
      <c r="MB2" s="68"/>
      <c r="MC2" s="68"/>
      <c r="MD2" s="68"/>
      <c r="ME2" s="68" t="s">
        <v>108</v>
      </c>
      <c r="MF2" s="68"/>
      <c r="MG2" s="68"/>
      <c r="MH2" s="68"/>
      <c r="MI2" s="68" t="s">
        <v>109</v>
      </c>
      <c r="MJ2" s="68"/>
      <c r="MK2" s="68"/>
      <c r="ML2" s="68"/>
      <c r="MM2" s="76" t="s">
        <v>110</v>
      </c>
      <c r="MN2" s="76"/>
      <c r="MO2" s="76"/>
      <c r="MP2" s="76"/>
      <c r="MQ2" s="14" t="s">
        <v>111</v>
      </c>
      <c r="MR2" s="14" t="s">
        <v>112</v>
      </c>
      <c r="MS2" s="14" t="s">
        <v>108</v>
      </c>
      <c r="MT2" s="14" t="s">
        <v>117</v>
      </c>
      <c r="MU2" s="14" t="s">
        <v>23</v>
      </c>
      <c r="MV2" s="14" t="s">
        <v>66</v>
      </c>
      <c r="MW2" s="14" t="s">
        <v>113</v>
      </c>
      <c r="MX2" s="14" t="s">
        <v>17</v>
      </c>
      <c r="MY2" s="71" t="s">
        <v>106</v>
      </c>
      <c r="MZ2" s="71"/>
      <c r="NA2" s="71"/>
      <c r="NB2" s="71"/>
      <c r="NC2" s="71" t="s">
        <v>107</v>
      </c>
      <c r="ND2" s="71"/>
      <c r="NE2" s="71"/>
      <c r="NF2" s="71"/>
      <c r="NG2" s="71" t="s">
        <v>108</v>
      </c>
      <c r="NH2" s="71"/>
      <c r="NI2" s="71"/>
      <c r="NJ2" s="71"/>
      <c r="NK2" s="71" t="s">
        <v>109</v>
      </c>
      <c r="NL2" s="71"/>
      <c r="NM2" s="71"/>
      <c r="NN2" s="71"/>
      <c r="NO2" s="74" t="s">
        <v>110</v>
      </c>
      <c r="NP2" s="74"/>
      <c r="NQ2" s="74"/>
      <c r="NR2" s="74"/>
      <c r="NS2" s="13" t="s">
        <v>111</v>
      </c>
      <c r="NT2" s="13" t="s">
        <v>112</v>
      </c>
      <c r="NU2" s="13" t="s">
        <v>108</v>
      </c>
      <c r="NV2" s="13" t="s">
        <v>117</v>
      </c>
      <c r="NW2" s="13" t="s">
        <v>23</v>
      </c>
      <c r="NX2" s="13" t="s">
        <v>66</v>
      </c>
      <c r="NY2" s="13" t="s">
        <v>113</v>
      </c>
      <c r="NZ2" s="13" t="s">
        <v>17</v>
      </c>
      <c r="OA2" s="68" t="s">
        <v>106</v>
      </c>
      <c r="OB2" s="68"/>
      <c r="OC2" s="68"/>
      <c r="OD2" s="68"/>
      <c r="OE2" s="68" t="s">
        <v>107</v>
      </c>
      <c r="OF2" s="68"/>
      <c r="OG2" s="68"/>
      <c r="OH2" s="68"/>
      <c r="OI2" s="68" t="s">
        <v>108</v>
      </c>
      <c r="OJ2" s="68"/>
      <c r="OK2" s="68"/>
      <c r="OL2" s="68"/>
      <c r="OM2" s="68" t="s">
        <v>109</v>
      </c>
      <c r="ON2" s="68"/>
      <c r="OO2" s="68"/>
      <c r="OP2" s="68"/>
      <c r="OQ2" s="76" t="s">
        <v>110</v>
      </c>
      <c r="OR2" s="76"/>
      <c r="OS2" s="76"/>
      <c r="OT2" s="76"/>
      <c r="OU2" s="14" t="s">
        <v>111</v>
      </c>
      <c r="OV2" s="14" t="s">
        <v>112</v>
      </c>
      <c r="OW2" s="14" t="s">
        <v>108</v>
      </c>
      <c r="OX2" s="14" t="s">
        <v>117</v>
      </c>
      <c r="OY2" s="14" t="s">
        <v>23</v>
      </c>
      <c r="OZ2" s="14" t="s">
        <v>66</v>
      </c>
      <c r="PA2" s="14" t="s">
        <v>113</v>
      </c>
      <c r="PB2" s="14" t="s">
        <v>17</v>
      </c>
      <c r="PC2" s="71" t="s">
        <v>106</v>
      </c>
      <c r="PD2" s="71"/>
      <c r="PE2" s="71"/>
      <c r="PF2" s="71"/>
      <c r="PG2" s="71" t="s">
        <v>107</v>
      </c>
      <c r="PH2" s="71"/>
      <c r="PI2" s="71"/>
      <c r="PJ2" s="71"/>
      <c r="PK2" s="71" t="s">
        <v>108</v>
      </c>
      <c r="PL2" s="71"/>
      <c r="PM2" s="71"/>
      <c r="PN2" s="71"/>
      <c r="PO2" s="71" t="s">
        <v>109</v>
      </c>
      <c r="PP2" s="71"/>
      <c r="PQ2" s="71"/>
      <c r="PR2" s="71"/>
      <c r="PS2" s="74" t="s">
        <v>110</v>
      </c>
      <c r="PT2" s="74"/>
      <c r="PU2" s="74"/>
      <c r="PV2" s="74"/>
      <c r="PW2" s="13" t="s">
        <v>111</v>
      </c>
      <c r="PX2" s="13" t="s">
        <v>112</v>
      </c>
      <c r="PY2" s="13" t="s">
        <v>108</v>
      </c>
      <c r="PZ2" s="13" t="s">
        <v>117</v>
      </c>
      <c r="QA2" s="13" t="s">
        <v>23</v>
      </c>
      <c r="QB2" s="13" t="s">
        <v>66</v>
      </c>
      <c r="QC2" s="13" t="s">
        <v>113</v>
      </c>
      <c r="QD2" s="13" t="s">
        <v>17</v>
      </c>
      <c r="QE2" s="68" t="s">
        <v>106</v>
      </c>
      <c r="QF2" s="68"/>
      <c r="QG2" s="68"/>
      <c r="QH2" s="68"/>
      <c r="QI2" s="68" t="s">
        <v>107</v>
      </c>
      <c r="QJ2" s="68"/>
      <c r="QK2" s="68"/>
      <c r="QL2" s="68"/>
      <c r="QM2" s="68" t="s">
        <v>108</v>
      </c>
      <c r="QN2" s="68"/>
      <c r="QO2" s="68"/>
      <c r="QP2" s="68"/>
      <c r="QQ2" s="68" t="s">
        <v>109</v>
      </c>
      <c r="QR2" s="68"/>
      <c r="QS2" s="68"/>
      <c r="QT2" s="68"/>
      <c r="QU2" s="76" t="s">
        <v>110</v>
      </c>
      <c r="QV2" s="76"/>
      <c r="QW2" s="76"/>
      <c r="QX2" s="76"/>
      <c r="QY2" s="14" t="s">
        <v>111</v>
      </c>
      <c r="QZ2" s="14" t="s">
        <v>112</v>
      </c>
      <c r="RA2" s="14" t="s">
        <v>108</v>
      </c>
      <c r="RB2" s="14" t="s">
        <v>117</v>
      </c>
      <c r="RC2" s="14" t="s">
        <v>23</v>
      </c>
      <c r="RD2" s="14" t="s">
        <v>66</v>
      </c>
      <c r="RE2" s="14" t="s">
        <v>113</v>
      </c>
      <c r="RF2" s="14" t="s">
        <v>17</v>
      </c>
      <c r="RG2" s="71" t="s">
        <v>106</v>
      </c>
      <c r="RH2" s="71"/>
      <c r="RI2" s="71"/>
      <c r="RJ2" s="71"/>
      <c r="RK2" s="71" t="s">
        <v>107</v>
      </c>
      <c r="RL2" s="71"/>
      <c r="RM2" s="71"/>
      <c r="RN2" s="71"/>
      <c r="RO2" s="71" t="s">
        <v>108</v>
      </c>
      <c r="RP2" s="71"/>
      <c r="RQ2" s="71"/>
      <c r="RR2" s="71"/>
      <c r="RS2" s="71" t="s">
        <v>109</v>
      </c>
      <c r="RT2" s="71"/>
      <c r="RU2" s="71"/>
      <c r="RV2" s="71"/>
      <c r="RW2" s="74" t="s">
        <v>110</v>
      </c>
      <c r="RX2" s="74"/>
      <c r="RY2" s="74"/>
      <c r="RZ2" s="74"/>
      <c r="SA2" s="13" t="s">
        <v>111</v>
      </c>
      <c r="SB2" s="13" t="s">
        <v>112</v>
      </c>
      <c r="SC2" s="13" t="s">
        <v>108</v>
      </c>
      <c r="SD2" s="13" t="s">
        <v>117</v>
      </c>
      <c r="SE2" s="13" t="s">
        <v>23</v>
      </c>
      <c r="SF2" s="13" t="s">
        <v>66</v>
      </c>
      <c r="SG2" s="13" t="s">
        <v>113</v>
      </c>
      <c r="SH2" s="13" t="s">
        <v>17</v>
      </c>
      <c r="SI2" s="68" t="s">
        <v>106</v>
      </c>
      <c r="SJ2" s="68"/>
      <c r="SK2" s="68"/>
      <c r="SL2" s="68"/>
      <c r="SM2" s="68" t="s">
        <v>107</v>
      </c>
      <c r="SN2" s="68"/>
      <c r="SO2" s="68"/>
      <c r="SP2" s="68"/>
      <c r="SQ2" s="68" t="s">
        <v>108</v>
      </c>
      <c r="SR2" s="68"/>
      <c r="SS2" s="68"/>
      <c r="ST2" s="68"/>
      <c r="SU2" s="68" t="s">
        <v>109</v>
      </c>
      <c r="SV2" s="68"/>
      <c r="SW2" s="68"/>
      <c r="SX2" s="68"/>
      <c r="SY2" s="76" t="s">
        <v>110</v>
      </c>
      <c r="SZ2" s="76"/>
      <c r="TA2" s="76"/>
      <c r="TB2" s="76"/>
      <c r="TC2" s="14" t="s">
        <v>111</v>
      </c>
      <c r="TD2" s="14" t="s">
        <v>112</v>
      </c>
      <c r="TE2" s="14" t="s">
        <v>108</v>
      </c>
      <c r="TF2" s="14" t="s">
        <v>117</v>
      </c>
      <c r="TG2" s="14" t="s">
        <v>23</v>
      </c>
      <c r="TH2" s="14" t="s">
        <v>66</v>
      </c>
      <c r="TI2" s="14" t="s">
        <v>113</v>
      </c>
      <c r="TJ2" s="14" t="s">
        <v>17</v>
      </c>
      <c r="TK2" s="71" t="s">
        <v>106</v>
      </c>
      <c r="TL2" s="71"/>
      <c r="TM2" s="71"/>
      <c r="TN2" s="71"/>
      <c r="TO2" s="71" t="s">
        <v>107</v>
      </c>
      <c r="TP2" s="71"/>
      <c r="TQ2" s="71"/>
      <c r="TR2" s="71"/>
      <c r="TS2" s="71" t="s">
        <v>108</v>
      </c>
      <c r="TT2" s="71"/>
      <c r="TU2" s="71"/>
      <c r="TV2" s="71"/>
      <c r="TW2" s="71" t="s">
        <v>109</v>
      </c>
      <c r="TX2" s="71"/>
      <c r="TY2" s="71"/>
      <c r="TZ2" s="71"/>
      <c r="UA2" s="77" t="s">
        <v>110</v>
      </c>
      <c r="UB2" s="77"/>
      <c r="UC2" s="77"/>
      <c r="UD2" s="77"/>
      <c r="UE2" s="13"/>
      <c r="UF2" s="13" t="s">
        <v>111</v>
      </c>
      <c r="UG2" s="13" t="s">
        <v>112</v>
      </c>
      <c r="UH2" s="13" t="s">
        <v>108</v>
      </c>
      <c r="UI2" s="13" t="s">
        <v>117</v>
      </c>
      <c r="UJ2" s="13" t="s">
        <v>23</v>
      </c>
      <c r="UK2" s="13" t="s">
        <v>66</v>
      </c>
      <c r="UL2" s="13" t="s">
        <v>113</v>
      </c>
      <c r="UM2" s="13" t="s">
        <v>17</v>
      </c>
    </row>
    <row r="3" spans="1:559" x14ac:dyDescent="0.2">
      <c r="A3" s="64"/>
      <c r="B3" s="64"/>
      <c r="C3" s="64"/>
      <c r="D3" s="64"/>
      <c r="E3" s="64"/>
      <c r="F3" s="65"/>
      <c r="G3" s="65"/>
      <c r="H3" s="64"/>
      <c r="I3" s="65"/>
      <c r="J3" s="70"/>
      <c r="K3" s="66"/>
      <c r="L3" s="70"/>
      <c r="M3" s="66"/>
      <c r="N3" s="70"/>
      <c r="O3" s="66"/>
      <c r="P3" s="66"/>
      <c r="Q3" s="66"/>
      <c r="R3" s="69"/>
      <c r="S3" s="66"/>
      <c r="T3" s="66"/>
      <c r="U3" s="14" t="s">
        <v>14</v>
      </c>
      <c r="V3" s="14" t="s">
        <v>9</v>
      </c>
      <c r="W3" s="14" t="s">
        <v>28</v>
      </c>
      <c r="X3" s="14" t="s">
        <v>29</v>
      </c>
      <c r="Y3" s="14" t="s">
        <v>14</v>
      </c>
      <c r="Z3" s="14" t="s">
        <v>9</v>
      </c>
      <c r="AA3" s="14" t="s">
        <v>28</v>
      </c>
      <c r="AB3" s="14" t="s">
        <v>29</v>
      </c>
      <c r="AC3" s="14" t="s">
        <v>14</v>
      </c>
      <c r="AD3" s="14" t="s">
        <v>9</v>
      </c>
      <c r="AE3" s="14" t="s">
        <v>28</v>
      </c>
      <c r="AF3" s="14" t="s">
        <v>29</v>
      </c>
      <c r="AG3" s="14" t="s">
        <v>14</v>
      </c>
      <c r="AH3" s="14" t="s">
        <v>9</v>
      </c>
      <c r="AI3" s="14" t="s">
        <v>28</v>
      </c>
      <c r="AJ3" s="14" t="s">
        <v>29</v>
      </c>
      <c r="AK3" s="21" t="s">
        <v>14</v>
      </c>
      <c r="AL3" s="21" t="s">
        <v>9</v>
      </c>
      <c r="AM3" s="21" t="s">
        <v>28</v>
      </c>
      <c r="AN3" s="21" t="s">
        <v>29</v>
      </c>
      <c r="AO3" s="14" t="s">
        <v>52</v>
      </c>
      <c r="AP3" s="14"/>
      <c r="AQ3" s="14"/>
      <c r="AR3" s="14"/>
      <c r="AS3" s="14"/>
      <c r="AT3" s="14"/>
      <c r="AU3" s="14"/>
      <c r="AV3" s="14"/>
      <c r="AW3" s="14"/>
      <c r="AX3" s="13" t="s">
        <v>14</v>
      </c>
      <c r="AY3" s="13" t="s">
        <v>9</v>
      </c>
      <c r="AZ3" s="13" t="s">
        <v>28</v>
      </c>
      <c r="BA3" s="13" t="s">
        <v>29</v>
      </c>
      <c r="BB3" s="13" t="s">
        <v>14</v>
      </c>
      <c r="BC3" s="13" t="s">
        <v>9</v>
      </c>
      <c r="BD3" s="13" t="s">
        <v>28</v>
      </c>
      <c r="BE3" s="13" t="s">
        <v>29</v>
      </c>
      <c r="BF3" s="13" t="s">
        <v>14</v>
      </c>
      <c r="BG3" s="13" t="s">
        <v>9</v>
      </c>
      <c r="BH3" s="13" t="s">
        <v>28</v>
      </c>
      <c r="BI3" s="13" t="s">
        <v>29</v>
      </c>
      <c r="BJ3" s="13" t="s">
        <v>14</v>
      </c>
      <c r="BK3" s="13" t="s">
        <v>9</v>
      </c>
      <c r="BL3" s="13" t="s">
        <v>28</v>
      </c>
      <c r="BM3" s="13" t="s">
        <v>29</v>
      </c>
      <c r="BN3" s="16" t="s">
        <v>14</v>
      </c>
      <c r="BO3" s="16" t="s">
        <v>9</v>
      </c>
      <c r="BP3" s="16" t="s">
        <v>28</v>
      </c>
      <c r="BQ3" s="16" t="s">
        <v>29</v>
      </c>
      <c r="BR3" s="13" t="s">
        <v>52</v>
      </c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9</v>
      </c>
      <c r="CC3" s="14" t="s">
        <v>28</v>
      </c>
      <c r="CD3" s="14" t="s">
        <v>29</v>
      </c>
      <c r="CE3" s="14" t="s">
        <v>14</v>
      </c>
      <c r="CF3" s="14" t="s">
        <v>9</v>
      </c>
      <c r="CG3" s="14" t="s">
        <v>28</v>
      </c>
      <c r="CH3" s="14" t="s">
        <v>29</v>
      </c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21" t="s">
        <v>14</v>
      </c>
      <c r="CR3" s="21" t="s">
        <v>9</v>
      </c>
      <c r="CS3" s="21" t="s">
        <v>28</v>
      </c>
      <c r="CT3" s="21" t="s">
        <v>29</v>
      </c>
      <c r="CU3" s="14" t="s">
        <v>52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14</v>
      </c>
      <c r="DH3" s="14" t="s">
        <v>9</v>
      </c>
      <c r="DI3" s="14" t="s">
        <v>28</v>
      </c>
      <c r="DJ3" s="14" t="s">
        <v>29</v>
      </c>
      <c r="DK3" s="14" t="s">
        <v>14</v>
      </c>
      <c r="DL3" s="14" t="s">
        <v>9</v>
      </c>
      <c r="DM3" s="14" t="s">
        <v>28</v>
      </c>
      <c r="DN3" s="14" t="s">
        <v>29</v>
      </c>
      <c r="DO3" s="14" t="s">
        <v>14</v>
      </c>
      <c r="DP3" s="14" t="s">
        <v>9</v>
      </c>
      <c r="DQ3" s="14" t="s">
        <v>28</v>
      </c>
      <c r="DR3" s="14" t="s">
        <v>29</v>
      </c>
      <c r="DS3" s="14" t="s">
        <v>14</v>
      </c>
      <c r="DT3" s="14" t="s">
        <v>9</v>
      </c>
      <c r="DU3" s="14" t="s">
        <v>28</v>
      </c>
      <c r="DV3" s="14" t="s">
        <v>29</v>
      </c>
      <c r="DW3" s="15" t="s">
        <v>14</v>
      </c>
      <c r="DX3" s="15" t="s">
        <v>9</v>
      </c>
      <c r="DY3" s="15" t="s">
        <v>28</v>
      </c>
      <c r="DZ3" s="15" t="s">
        <v>29</v>
      </c>
      <c r="EA3" s="14"/>
      <c r="EB3" s="14"/>
      <c r="EC3" s="14"/>
      <c r="ED3" s="14"/>
      <c r="EE3" s="14"/>
      <c r="EF3" s="14"/>
      <c r="EG3" s="14"/>
      <c r="EH3" s="14"/>
      <c r="EI3" s="13" t="s">
        <v>14</v>
      </c>
      <c r="EJ3" s="13" t="s">
        <v>9</v>
      </c>
      <c r="EK3" s="13" t="s">
        <v>28</v>
      </c>
      <c r="EL3" s="13" t="s">
        <v>29</v>
      </c>
      <c r="EM3" s="13" t="s">
        <v>14</v>
      </c>
      <c r="EN3" s="13" t="s">
        <v>9</v>
      </c>
      <c r="EO3" s="13" t="s">
        <v>28</v>
      </c>
      <c r="EP3" s="13" t="s">
        <v>29</v>
      </c>
      <c r="EQ3" s="13" t="s">
        <v>14</v>
      </c>
      <c r="ER3" s="13" t="s">
        <v>9</v>
      </c>
      <c r="ES3" s="13" t="s">
        <v>28</v>
      </c>
      <c r="ET3" s="13" t="s">
        <v>29</v>
      </c>
      <c r="EU3" s="13" t="s">
        <v>14</v>
      </c>
      <c r="EV3" s="13" t="s">
        <v>9</v>
      </c>
      <c r="EW3" s="13" t="s">
        <v>28</v>
      </c>
      <c r="EX3" s="13" t="s">
        <v>29</v>
      </c>
      <c r="EY3" s="16" t="s">
        <v>14</v>
      </c>
      <c r="EZ3" s="16" t="s">
        <v>9</v>
      </c>
      <c r="FA3" s="16" t="s">
        <v>28</v>
      </c>
      <c r="FB3" s="16" t="s">
        <v>29</v>
      </c>
      <c r="FC3" s="13"/>
      <c r="FD3" s="13"/>
      <c r="FE3" s="13"/>
      <c r="FF3" s="13"/>
      <c r="FG3" s="13"/>
      <c r="FH3" s="13"/>
      <c r="FI3" s="13"/>
      <c r="FJ3" s="13"/>
      <c r="FK3" s="14" t="s">
        <v>14</v>
      </c>
      <c r="FL3" s="14" t="s">
        <v>9</v>
      </c>
      <c r="FM3" s="14" t="s">
        <v>28</v>
      </c>
      <c r="FN3" s="14" t="s">
        <v>29</v>
      </c>
      <c r="FO3" s="14" t="s">
        <v>14</v>
      </c>
      <c r="FP3" s="14" t="s">
        <v>9</v>
      </c>
      <c r="FQ3" s="14" t="s">
        <v>28</v>
      </c>
      <c r="FR3" s="14" t="s">
        <v>29</v>
      </c>
      <c r="FS3" s="14" t="s">
        <v>14</v>
      </c>
      <c r="FT3" s="14" t="s">
        <v>9</v>
      </c>
      <c r="FU3" s="14" t="s">
        <v>28</v>
      </c>
      <c r="FV3" s="14" t="s">
        <v>29</v>
      </c>
      <c r="FW3" s="14" t="s">
        <v>14</v>
      </c>
      <c r="FX3" s="14" t="s">
        <v>9</v>
      </c>
      <c r="FY3" s="14" t="s">
        <v>28</v>
      </c>
      <c r="FZ3" s="14" t="s">
        <v>29</v>
      </c>
      <c r="GA3" s="15" t="s">
        <v>14</v>
      </c>
      <c r="GB3" s="15" t="s">
        <v>9</v>
      </c>
      <c r="GC3" s="15" t="s">
        <v>28</v>
      </c>
      <c r="GD3" s="15" t="s">
        <v>29</v>
      </c>
      <c r="GE3" s="14"/>
      <c r="GF3" s="14"/>
      <c r="GG3" s="14"/>
      <c r="GH3" s="14"/>
      <c r="GI3" s="14"/>
      <c r="GJ3" s="14"/>
      <c r="GK3" s="14"/>
      <c r="GL3" s="14"/>
      <c r="GM3" s="13" t="s">
        <v>14</v>
      </c>
      <c r="GN3" s="13" t="s">
        <v>9</v>
      </c>
      <c r="GO3" s="13" t="s">
        <v>28</v>
      </c>
      <c r="GP3" s="13" t="s">
        <v>29</v>
      </c>
      <c r="GQ3" s="13" t="s">
        <v>14</v>
      </c>
      <c r="GR3" s="13" t="s">
        <v>9</v>
      </c>
      <c r="GS3" s="13" t="s">
        <v>28</v>
      </c>
      <c r="GT3" s="13" t="s">
        <v>29</v>
      </c>
      <c r="GU3" s="13" t="s">
        <v>14</v>
      </c>
      <c r="GV3" s="13" t="s">
        <v>9</v>
      </c>
      <c r="GW3" s="13" t="s">
        <v>28</v>
      </c>
      <c r="GX3" s="13" t="s">
        <v>29</v>
      </c>
      <c r="GY3" s="13" t="s">
        <v>14</v>
      </c>
      <c r="GZ3" s="13" t="s">
        <v>9</v>
      </c>
      <c r="HA3" s="13" t="s">
        <v>28</v>
      </c>
      <c r="HB3" s="13" t="s">
        <v>29</v>
      </c>
      <c r="HC3" s="16" t="s">
        <v>14</v>
      </c>
      <c r="HD3" s="16" t="s">
        <v>9</v>
      </c>
      <c r="HE3" s="16" t="s">
        <v>28</v>
      </c>
      <c r="HF3" s="16" t="s">
        <v>29</v>
      </c>
      <c r="HG3" s="13"/>
      <c r="HH3" s="13"/>
      <c r="HI3" s="13"/>
      <c r="HJ3" s="13"/>
      <c r="HK3" s="13"/>
      <c r="HL3" s="13"/>
      <c r="HM3" s="13"/>
      <c r="HN3" s="13"/>
      <c r="HO3" s="14" t="s">
        <v>14</v>
      </c>
      <c r="HP3" s="14" t="s">
        <v>9</v>
      </c>
      <c r="HQ3" s="14" t="s">
        <v>28</v>
      </c>
      <c r="HR3" s="14" t="s">
        <v>29</v>
      </c>
      <c r="HS3" s="14" t="s">
        <v>14</v>
      </c>
      <c r="HT3" s="14" t="s">
        <v>9</v>
      </c>
      <c r="HU3" s="14" t="s">
        <v>28</v>
      </c>
      <c r="HV3" s="14" t="s">
        <v>29</v>
      </c>
      <c r="HW3" s="14" t="s">
        <v>14</v>
      </c>
      <c r="HX3" s="14" t="s">
        <v>9</v>
      </c>
      <c r="HY3" s="14" t="s">
        <v>28</v>
      </c>
      <c r="HZ3" s="14" t="s">
        <v>29</v>
      </c>
      <c r="IA3" s="14" t="s">
        <v>14</v>
      </c>
      <c r="IB3" s="14" t="s">
        <v>9</v>
      </c>
      <c r="IC3" s="14" t="s">
        <v>28</v>
      </c>
      <c r="ID3" s="14" t="s">
        <v>29</v>
      </c>
      <c r="IE3" s="15" t="s">
        <v>14</v>
      </c>
      <c r="IF3" s="15" t="s">
        <v>9</v>
      </c>
      <c r="IG3" s="15" t="s">
        <v>28</v>
      </c>
      <c r="IH3" s="15" t="s">
        <v>29</v>
      </c>
      <c r="II3" s="14"/>
      <c r="IJ3" s="14"/>
      <c r="IK3" s="14"/>
      <c r="IL3" s="14"/>
      <c r="IM3" s="14"/>
      <c r="IN3" s="14"/>
      <c r="IO3" s="14"/>
      <c r="IP3" s="14"/>
      <c r="IQ3" s="13" t="s">
        <v>14</v>
      </c>
      <c r="IR3" s="13" t="s">
        <v>9</v>
      </c>
      <c r="IS3" s="13" t="s">
        <v>28</v>
      </c>
      <c r="IT3" s="13" t="s">
        <v>29</v>
      </c>
      <c r="IU3" s="13" t="s">
        <v>14</v>
      </c>
      <c r="IV3" s="13" t="s">
        <v>9</v>
      </c>
      <c r="IW3" s="13" t="s">
        <v>28</v>
      </c>
      <c r="IX3" s="13" t="s">
        <v>29</v>
      </c>
      <c r="IY3" s="13" t="s">
        <v>14</v>
      </c>
      <c r="IZ3" s="13" t="s">
        <v>9</v>
      </c>
      <c r="JA3" s="13" t="s">
        <v>28</v>
      </c>
      <c r="JB3" s="13" t="s">
        <v>29</v>
      </c>
      <c r="JC3" s="13" t="s">
        <v>14</v>
      </c>
      <c r="JD3" s="13" t="s">
        <v>9</v>
      </c>
      <c r="JE3" s="13" t="s">
        <v>28</v>
      </c>
      <c r="JF3" s="13" t="s">
        <v>29</v>
      </c>
      <c r="JG3" s="16" t="s">
        <v>14</v>
      </c>
      <c r="JH3" s="16" t="s">
        <v>9</v>
      </c>
      <c r="JI3" s="16" t="s">
        <v>28</v>
      </c>
      <c r="JJ3" s="16" t="s">
        <v>29</v>
      </c>
      <c r="JK3" s="13"/>
      <c r="JL3" s="13"/>
      <c r="JM3" s="13"/>
      <c r="JN3" s="13"/>
      <c r="JO3" s="13"/>
      <c r="JP3" s="13"/>
      <c r="JQ3" s="13"/>
      <c r="JR3" s="13"/>
      <c r="JS3" s="14" t="s">
        <v>14</v>
      </c>
      <c r="JT3" s="14" t="s">
        <v>9</v>
      </c>
      <c r="JU3" s="14" t="s">
        <v>28</v>
      </c>
      <c r="JV3" s="14" t="s">
        <v>29</v>
      </c>
      <c r="JW3" s="14" t="s">
        <v>14</v>
      </c>
      <c r="JX3" s="14" t="s">
        <v>9</v>
      </c>
      <c r="JY3" s="14" t="s">
        <v>28</v>
      </c>
      <c r="JZ3" s="14" t="s">
        <v>29</v>
      </c>
      <c r="KA3" s="14" t="s">
        <v>14</v>
      </c>
      <c r="KB3" s="14" t="s">
        <v>9</v>
      </c>
      <c r="KC3" s="14" t="s">
        <v>28</v>
      </c>
      <c r="KD3" s="14" t="s">
        <v>29</v>
      </c>
      <c r="KE3" s="14" t="s">
        <v>14</v>
      </c>
      <c r="KF3" s="14" t="s">
        <v>9</v>
      </c>
      <c r="KG3" s="14" t="s">
        <v>28</v>
      </c>
      <c r="KH3" s="14" t="s">
        <v>29</v>
      </c>
      <c r="KI3" s="15" t="s">
        <v>14</v>
      </c>
      <c r="KJ3" s="15" t="s">
        <v>9</v>
      </c>
      <c r="KK3" s="15" t="s">
        <v>28</v>
      </c>
      <c r="KL3" s="15" t="s">
        <v>29</v>
      </c>
      <c r="KM3" s="14"/>
      <c r="KN3" s="14"/>
      <c r="KO3" s="14"/>
      <c r="KP3" s="14"/>
      <c r="KQ3" s="14"/>
      <c r="KR3" s="14"/>
      <c r="KS3" s="14"/>
      <c r="KT3" s="14"/>
      <c r="KU3" s="13" t="s">
        <v>14</v>
      </c>
      <c r="KV3" s="13" t="s">
        <v>9</v>
      </c>
      <c r="KW3" s="13" t="s">
        <v>28</v>
      </c>
      <c r="KX3" s="13" t="s">
        <v>29</v>
      </c>
      <c r="KY3" s="13" t="s">
        <v>14</v>
      </c>
      <c r="KZ3" s="13" t="s">
        <v>9</v>
      </c>
      <c r="LA3" s="13" t="s">
        <v>28</v>
      </c>
      <c r="LB3" s="13" t="s">
        <v>29</v>
      </c>
      <c r="LC3" s="13" t="s">
        <v>14</v>
      </c>
      <c r="LD3" s="13" t="s">
        <v>9</v>
      </c>
      <c r="LE3" s="13" t="s">
        <v>28</v>
      </c>
      <c r="LF3" s="13" t="s">
        <v>29</v>
      </c>
      <c r="LG3" s="13" t="s">
        <v>14</v>
      </c>
      <c r="LH3" s="13" t="s">
        <v>9</v>
      </c>
      <c r="LI3" s="13" t="s">
        <v>28</v>
      </c>
      <c r="LJ3" s="13" t="s">
        <v>29</v>
      </c>
      <c r="LK3" s="16" t="s">
        <v>14</v>
      </c>
      <c r="LL3" s="16" t="s">
        <v>9</v>
      </c>
      <c r="LM3" s="16" t="s">
        <v>28</v>
      </c>
      <c r="LN3" s="16" t="s">
        <v>29</v>
      </c>
      <c r="LO3" s="13"/>
      <c r="LP3" s="13"/>
      <c r="LQ3" s="13"/>
      <c r="LR3" s="13"/>
      <c r="LS3" s="13"/>
      <c r="LT3" s="13"/>
      <c r="LU3" s="13"/>
      <c r="LV3" s="13"/>
      <c r="LW3" s="14" t="s">
        <v>14</v>
      </c>
      <c r="LX3" s="14" t="s">
        <v>9</v>
      </c>
      <c r="LY3" s="14" t="s">
        <v>28</v>
      </c>
      <c r="LZ3" s="14" t="s">
        <v>29</v>
      </c>
      <c r="MA3" s="14" t="s">
        <v>14</v>
      </c>
      <c r="MB3" s="14" t="s">
        <v>9</v>
      </c>
      <c r="MC3" s="14" t="s">
        <v>28</v>
      </c>
      <c r="MD3" s="14" t="s">
        <v>29</v>
      </c>
      <c r="ME3" s="14" t="s">
        <v>14</v>
      </c>
      <c r="MF3" s="14" t="s">
        <v>9</v>
      </c>
      <c r="MG3" s="14" t="s">
        <v>28</v>
      </c>
      <c r="MH3" s="14" t="s">
        <v>29</v>
      </c>
      <c r="MI3" s="14" t="s">
        <v>14</v>
      </c>
      <c r="MJ3" s="14" t="s">
        <v>9</v>
      </c>
      <c r="MK3" s="14" t="s">
        <v>28</v>
      </c>
      <c r="ML3" s="14" t="s">
        <v>29</v>
      </c>
      <c r="MM3" s="15" t="s">
        <v>14</v>
      </c>
      <c r="MN3" s="15" t="s">
        <v>9</v>
      </c>
      <c r="MO3" s="15" t="s">
        <v>28</v>
      </c>
      <c r="MP3" s="15" t="s">
        <v>29</v>
      </c>
      <c r="MQ3" s="14"/>
      <c r="MR3" s="14"/>
      <c r="MS3" s="14"/>
      <c r="MT3" s="14"/>
      <c r="MU3" s="14"/>
      <c r="MV3" s="14"/>
      <c r="MW3" s="14"/>
      <c r="MX3" s="14"/>
      <c r="MY3" s="13" t="s">
        <v>14</v>
      </c>
      <c r="MZ3" s="13" t="s">
        <v>9</v>
      </c>
      <c r="NA3" s="13" t="s">
        <v>28</v>
      </c>
      <c r="NB3" s="13" t="s">
        <v>29</v>
      </c>
      <c r="NC3" s="13" t="s">
        <v>14</v>
      </c>
      <c r="ND3" s="13" t="s">
        <v>9</v>
      </c>
      <c r="NE3" s="13" t="s">
        <v>28</v>
      </c>
      <c r="NF3" s="13" t="s">
        <v>29</v>
      </c>
      <c r="NG3" s="13" t="s">
        <v>14</v>
      </c>
      <c r="NH3" s="13" t="s">
        <v>9</v>
      </c>
      <c r="NI3" s="13" t="s">
        <v>28</v>
      </c>
      <c r="NJ3" s="13" t="s">
        <v>29</v>
      </c>
      <c r="NK3" s="13" t="s">
        <v>14</v>
      </c>
      <c r="NL3" s="13" t="s">
        <v>9</v>
      </c>
      <c r="NM3" s="13" t="s">
        <v>28</v>
      </c>
      <c r="NN3" s="13" t="s">
        <v>29</v>
      </c>
      <c r="NO3" s="16" t="s">
        <v>14</v>
      </c>
      <c r="NP3" s="16" t="s">
        <v>9</v>
      </c>
      <c r="NQ3" s="16" t="s">
        <v>28</v>
      </c>
      <c r="NR3" s="16" t="s">
        <v>29</v>
      </c>
      <c r="NS3" s="13"/>
      <c r="NT3" s="13"/>
      <c r="NU3" s="13"/>
      <c r="NV3" s="13"/>
      <c r="NW3" s="13"/>
      <c r="NX3" s="13"/>
      <c r="NY3" s="13"/>
      <c r="NZ3" s="13"/>
      <c r="OA3" s="14" t="s">
        <v>14</v>
      </c>
      <c r="OB3" s="14" t="s">
        <v>9</v>
      </c>
      <c r="OC3" s="14" t="s">
        <v>28</v>
      </c>
      <c r="OD3" s="14" t="s">
        <v>29</v>
      </c>
      <c r="OE3" s="14" t="s">
        <v>14</v>
      </c>
      <c r="OF3" s="14" t="s">
        <v>9</v>
      </c>
      <c r="OG3" s="14" t="s">
        <v>28</v>
      </c>
      <c r="OH3" s="14" t="s">
        <v>29</v>
      </c>
      <c r="OI3" s="14" t="s">
        <v>14</v>
      </c>
      <c r="OJ3" s="14" t="s">
        <v>9</v>
      </c>
      <c r="OK3" s="14" t="s">
        <v>28</v>
      </c>
      <c r="OL3" s="14" t="s">
        <v>29</v>
      </c>
      <c r="OM3" s="14" t="s">
        <v>14</v>
      </c>
      <c r="ON3" s="14" t="s">
        <v>9</v>
      </c>
      <c r="OO3" s="14" t="s">
        <v>28</v>
      </c>
      <c r="OP3" s="14" t="s">
        <v>29</v>
      </c>
      <c r="OQ3" s="15" t="s">
        <v>14</v>
      </c>
      <c r="OR3" s="15" t="s">
        <v>9</v>
      </c>
      <c r="OS3" s="15" t="s">
        <v>28</v>
      </c>
      <c r="OT3" s="15" t="s">
        <v>29</v>
      </c>
      <c r="OU3" s="14"/>
      <c r="OV3" s="14"/>
      <c r="OW3" s="14"/>
      <c r="OX3" s="14"/>
      <c r="OY3" s="14"/>
      <c r="OZ3" s="14"/>
      <c r="PA3" s="14"/>
      <c r="PB3" s="14"/>
      <c r="PC3" s="13" t="s">
        <v>14</v>
      </c>
      <c r="PD3" s="13" t="s">
        <v>9</v>
      </c>
      <c r="PE3" s="13" t="s">
        <v>28</v>
      </c>
      <c r="PF3" s="13" t="s">
        <v>29</v>
      </c>
      <c r="PG3" s="13" t="s">
        <v>14</v>
      </c>
      <c r="PH3" s="13" t="s">
        <v>9</v>
      </c>
      <c r="PI3" s="13" t="s">
        <v>28</v>
      </c>
      <c r="PJ3" s="13" t="s">
        <v>29</v>
      </c>
      <c r="PK3" s="13" t="s">
        <v>14</v>
      </c>
      <c r="PL3" s="13" t="s">
        <v>9</v>
      </c>
      <c r="PM3" s="13" t="s">
        <v>28</v>
      </c>
      <c r="PN3" s="13" t="s">
        <v>29</v>
      </c>
      <c r="PO3" s="13" t="s">
        <v>14</v>
      </c>
      <c r="PP3" s="13" t="s">
        <v>9</v>
      </c>
      <c r="PQ3" s="13" t="s">
        <v>28</v>
      </c>
      <c r="PR3" s="13" t="s">
        <v>29</v>
      </c>
      <c r="PS3" s="16" t="s">
        <v>14</v>
      </c>
      <c r="PT3" s="16" t="s">
        <v>9</v>
      </c>
      <c r="PU3" s="16" t="s">
        <v>28</v>
      </c>
      <c r="PV3" s="16" t="s">
        <v>29</v>
      </c>
      <c r="PW3" s="13"/>
      <c r="PX3" s="13"/>
      <c r="PY3" s="13"/>
      <c r="PZ3" s="13"/>
      <c r="QA3" s="13"/>
      <c r="QB3" s="13"/>
      <c r="QC3" s="13"/>
      <c r="QD3" s="13"/>
      <c r="QE3" s="14" t="s">
        <v>14</v>
      </c>
      <c r="QF3" s="14" t="s">
        <v>9</v>
      </c>
      <c r="QG3" s="14" t="s">
        <v>28</v>
      </c>
      <c r="QH3" s="14" t="s">
        <v>29</v>
      </c>
      <c r="QI3" s="14" t="s">
        <v>14</v>
      </c>
      <c r="QJ3" s="14" t="s">
        <v>9</v>
      </c>
      <c r="QK3" s="14" t="s">
        <v>28</v>
      </c>
      <c r="QL3" s="14" t="s">
        <v>29</v>
      </c>
      <c r="QM3" s="14" t="s">
        <v>14</v>
      </c>
      <c r="QN3" s="14" t="s">
        <v>9</v>
      </c>
      <c r="QO3" s="14" t="s">
        <v>28</v>
      </c>
      <c r="QP3" s="14" t="s">
        <v>29</v>
      </c>
      <c r="QQ3" s="14" t="s">
        <v>14</v>
      </c>
      <c r="QR3" s="14" t="s">
        <v>9</v>
      </c>
      <c r="QS3" s="14" t="s">
        <v>28</v>
      </c>
      <c r="QT3" s="14" t="s">
        <v>29</v>
      </c>
      <c r="QU3" s="15" t="s">
        <v>14</v>
      </c>
      <c r="QV3" s="15" t="s">
        <v>9</v>
      </c>
      <c r="QW3" s="15" t="s">
        <v>28</v>
      </c>
      <c r="QX3" s="15" t="s">
        <v>29</v>
      </c>
      <c r="QY3" s="14"/>
      <c r="QZ3" s="14"/>
      <c r="RA3" s="14"/>
      <c r="RB3" s="14"/>
      <c r="RC3" s="14"/>
      <c r="RD3" s="14"/>
      <c r="RE3" s="14"/>
      <c r="RF3" s="14"/>
      <c r="RG3" s="13" t="s">
        <v>14</v>
      </c>
      <c r="RH3" s="13" t="s">
        <v>9</v>
      </c>
      <c r="RI3" s="13" t="s">
        <v>28</v>
      </c>
      <c r="RJ3" s="13" t="s">
        <v>29</v>
      </c>
      <c r="RK3" s="13" t="s">
        <v>14</v>
      </c>
      <c r="RL3" s="13" t="s">
        <v>9</v>
      </c>
      <c r="RM3" s="13" t="s">
        <v>28</v>
      </c>
      <c r="RN3" s="13" t="s">
        <v>29</v>
      </c>
      <c r="RO3" s="13" t="s">
        <v>14</v>
      </c>
      <c r="RP3" s="13" t="s">
        <v>9</v>
      </c>
      <c r="RQ3" s="13" t="s">
        <v>28</v>
      </c>
      <c r="RR3" s="13" t="s">
        <v>29</v>
      </c>
      <c r="RS3" s="13" t="s">
        <v>14</v>
      </c>
      <c r="RT3" s="13" t="s">
        <v>9</v>
      </c>
      <c r="RU3" s="13" t="s">
        <v>28</v>
      </c>
      <c r="RV3" s="13" t="s">
        <v>29</v>
      </c>
      <c r="RW3" s="16" t="s">
        <v>14</v>
      </c>
      <c r="RX3" s="16" t="s">
        <v>9</v>
      </c>
      <c r="RY3" s="16" t="s">
        <v>28</v>
      </c>
      <c r="RZ3" s="16" t="s">
        <v>29</v>
      </c>
      <c r="SA3" s="13"/>
      <c r="SB3" s="13"/>
      <c r="SC3" s="13"/>
      <c r="SD3" s="13"/>
      <c r="SE3" s="13"/>
      <c r="SF3" s="13"/>
      <c r="SG3" s="13"/>
      <c r="SH3" s="13"/>
      <c r="SI3" s="14" t="s">
        <v>14</v>
      </c>
      <c r="SJ3" s="14" t="s">
        <v>9</v>
      </c>
      <c r="SK3" s="14" t="s">
        <v>28</v>
      </c>
      <c r="SL3" s="14" t="s">
        <v>29</v>
      </c>
      <c r="SM3" s="14" t="s">
        <v>14</v>
      </c>
      <c r="SN3" s="14" t="s">
        <v>9</v>
      </c>
      <c r="SO3" s="14" t="s">
        <v>28</v>
      </c>
      <c r="SP3" s="14" t="s">
        <v>29</v>
      </c>
      <c r="SQ3" s="14" t="s">
        <v>14</v>
      </c>
      <c r="SR3" s="14" t="s">
        <v>9</v>
      </c>
      <c r="SS3" s="14" t="s">
        <v>28</v>
      </c>
      <c r="ST3" s="14" t="s">
        <v>29</v>
      </c>
      <c r="SU3" s="14" t="s">
        <v>14</v>
      </c>
      <c r="SV3" s="14" t="s">
        <v>9</v>
      </c>
      <c r="SW3" s="14" t="s">
        <v>28</v>
      </c>
      <c r="SX3" s="14" t="s">
        <v>29</v>
      </c>
      <c r="SY3" s="15" t="s">
        <v>14</v>
      </c>
      <c r="SZ3" s="15" t="s">
        <v>9</v>
      </c>
      <c r="TA3" s="15" t="s">
        <v>28</v>
      </c>
      <c r="TB3" s="15" t="s">
        <v>29</v>
      </c>
      <c r="TC3" s="14"/>
      <c r="TD3" s="14"/>
      <c r="TE3" s="14"/>
      <c r="TF3" s="14"/>
      <c r="TG3" s="14"/>
      <c r="TH3" s="14"/>
      <c r="TI3" s="14"/>
      <c r="TJ3" s="14"/>
      <c r="TK3" s="13" t="s">
        <v>14</v>
      </c>
      <c r="TL3" s="13" t="s">
        <v>9</v>
      </c>
      <c r="TM3" s="13" t="s">
        <v>28</v>
      </c>
      <c r="TN3" s="13" t="s">
        <v>29</v>
      </c>
      <c r="TO3" s="13" t="s">
        <v>14</v>
      </c>
      <c r="TP3" s="13" t="s">
        <v>9</v>
      </c>
      <c r="TQ3" s="13" t="s">
        <v>28</v>
      </c>
      <c r="TR3" s="13" t="s">
        <v>29</v>
      </c>
      <c r="TS3" s="13" t="s">
        <v>14</v>
      </c>
      <c r="TT3" s="13" t="s">
        <v>9</v>
      </c>
      <c r="TU3" s="13" t="s">
        <v>28</v>
      </c>
      <c r="TV3" s="13" t="s">
        <v>29</v>
      </c>
      <c r="TW3" s="13" t="s">
        <v>14</v>
      </c>
      <c r="TX3" s="13" t="s">
        <v>9</v>
      </c>
      <c r="TY3" s="13" t="s">
        <v>28</v>
      </c>
      <c r="TZ3" s="13" t="s">
        <v>29</v>
      </c>
      <c r="UA3" s="62" t="s">
        <v>14</v>
      </c>
      <c r="UB3" s="62" t="s">
        <v>9</v>
      </c>
      <c r="UC3" s="62" t="s">
        <v>28</v>
      </c>
      <c r="UD3" s="62" t="s">
        <v>29</v>
      </c>
      <c r="UE3" s="13" t="s">
        <v>52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DD"),SUMPRODUCT((H$4:H$17&lt;&gt;"")*(H$4:H$17&lt;&gt;"No DD")*(E$4:E$17&gt;E4))+1,IF(H4="No DD",SUMPRODUCT((H$4:H$17="No DD")*(E$4:E$17&gt;E4))+1+SUMPRODUCT((H$4:H$17&lt;&gt;"")*(H$4:H$17&lt;&gt;"No DD")),""))</f>
        <v>1</v>
      </c>
      <c r="B4" s="5" t="s">
        <v>237</v>
      </c>
      <c r="C4" s="4" t="s">
        <v>7</v>
      </c>
      <c r="D4" s="4">
        <v>2003</v>
      </c>
      <c r="E4" s="9">
        <f>SUM(J4:R4)+SUM(J4:N4)*0.0000001+SUM(J4)*0.0000000000001</f>
        <v>155.90001122000453</v>
      </c>
      <c r="F4" s="3" t="str">
        <f>IF(OR(AND(AP4&gt;=AW$19,AQ4&gt;=AW$23,AP4&lt;&gt;"",AO4=""),AND(AU4&gt;=AW$19,AV4&gt;=AW$23,AU4&lt;&gt;"",AO4=""),AND(BS4&gt;=BZ$19,BT4&gt;=BZ$23,BS4&lt;&gt;"",BR4=""),AND(BX4&gt;=BZ$19,BY4&gt;=BZ$23,BX4&lt;&gt;"",BR4=""),AND(CV4&gt;=DC$19,CW4&gt;=DC$23,CV4&lt;&gt;"",CU4=""),AND(DA4&gt;=DC$19,DB4&gt;=DC$23,DA4&lt;&gt;""),AND(EA4&gt;=EH$19,EB4&gt;=EH$23,EA4&lt;&gt;""),AND(EF4&gt;=EH$19,EG4&gt;=EH$23,EF4&lt;&gt;""),AND(FC4&gt;=FJ$19,FD4&gt;=FJ$23,FC4&lt;&gt;""),AND(FH4&gt;=FJ$19,FI4&gt;=FJ$23,FH4&lt;&gt;""),AND(GE4&gt;=GL$19,GF4&gt;=GL$23,GE4&lt;&gt;""),AND(GJ4&gt;=GL$19,GK4&gt;=GL$23,GJ4&lt;&gt;""),AND(HG4&gt;=HN$19,HH4&gt;=HN$23,HG4&lt;&gt;""),AND(HL4&gt;=HN$19,HM4&gt;=HN$23,HL4&lt;&gt;""),AND(II4&gt;=IP$19,IJ4&gt;=IP$23,II4&lt;&gt;""),AND(IN4&gt;=IP$19,IO4&gt;=IP$23,IN4&lt;&gt;""),AND(JK4&gt;=JR$19,JL4&gt;=JR$23,JK4&lt;&gt;""),AND(JP4&gt;=JR$19,JQ4&gt;=JR$23,JP4&lt;&gt;""),AND(KM4&gt;=KT$19,KN4&gt;=KT$23,KM4&lt;&gt;""),AND(KR4&gt;=KT$19,KS4&gt;=KT$23,KR4&lt;&gt;""),AND(LO4&gt;=LV$19,LP4&gt;=LV$23,LO4&lt;&gt;""),AND(LT4&gt;=LV$19,LU4&gt;=LV$23,LT4&lt;&gt;""),AND(MQ4&gt;=MX$19,MR4&gt;=MX$23,MQ4&lt;&gt;""),AND(MV4&gt;=MX$19,MW4&gt;=MX$23,MV4&lt;&gt;""),AND(NS4&gt;=NZ$19,NT4&gt;=NZ$23,NS4&lt;&gt;""),AND(NX4&gt;=NZ$19,NY4&gt;=NZ$23,NX4&lt;&gt;""),AND(OU4&gt;=PB$19,OV4&gt;=PB$23,OU4&lt;&gt;""),AND(OZ4&gt;=PB$19,PA4&gt;=PB$23,OZ4&lt;&gt;""),AND(PW4&gt;=QD$19,PX4&gt;=QD$23,PW4&lt;&gt;""),AND(QB4&gt;=QD$19,QC4&gt;=QD$23,QB4&lt;&gt;""),AND(QY4&gt;=RF$19,QZ4&gt;=RF$23,QY4&lt;&gt;""),AND(RD4&gt;=RF$19,RE4&gt;=RF$23,RD4&lt;&gt;""),AND(SA4&gt;=SH$19,SB4&gt;=SH$23,SA4&lt;&gt;""),AND(SF4&gt;=SH$19,SG4&gt;=SH$23,SF4&lt;&gt;""),AND(TC4&gt;=TJ$19,TD4&gt;=TJ$23,TC4&lt;&gt;""),AND(TI4&gt;=TJ$19,TJ4&gt;=TJ$23,TI4&lt;&gt;"")),"P","")</f>
        <v>P</v>
      </c>
      <c r="G4" s="3" t="str">
        <f>IF(OR(AND(AQ4&gt;=AW$23,AQ4&lt;&gt;"",AO4=""),AND(AV4&gt;=AW$23,AV4&lt;&gt;"",AO4=""),AND(BT4&gt;=BZ$23,BT4&lt;&gt;"",BR4=""),AND(BY4&gt;=BZ$23,BY4&lt;&gt;"",BR4=""),AND(CW4&gt;=DC$23,CW4&lt;&gt;"",CU4=""),AND(DB4&gt;=DC$23,DB4&lt;&gt;"",CU4=""),AND(EB4&gt;=EH$23,EB4&lt;&gt;""),AND(EG4&gt;=EH$23,EG4&lt;&gt;""),AND(FD4&gt;=FJ$23,FD4&lt;&gt;""),AND(FI4&gt;=FJ$23,FI4&lt;&gt;""),AND(GF4&gt;=GL$23,GF4&lt;&gt;""),AND(GK4&gt;=GL$23,GK4&lt;&gt;""),AND(HH4&gt;=HN$23,HH4&lt;&gt;""),AND(HM4&gt;=HN$23,HM4&lt;&gt;""),AND(IJ4&gt;=IP$23,IJ4&lt;&gt;""),AND(IO4&gt;=IP$23,IO4&lt;&gt;""),AND(JL4&gt;=JR$23,JL4&lt;&gt;""),AND(JQ4&gt;=JR$23,JQ4&lt;&gt;""),AND(KN4&gt;=KT$23,KN4&lt;&gt;""),AND(KS4&gt;=KT$23,KS4&lt;&gt;""),AND(LP4&gt;=LV$23,LP4&lt;&gt;""),AND(LU4&gt;=LV$23,LU4&lt;&gt;""),AND(MR4&gt;=MX$23,MR4&lt;&gt;""),AND(MW4&gt;=MX$23,MW4&lt;&gt;""),AND(NT4&gt;=NZ$23,NT4&lt;&gt;""),AND(NY4&gt;=NZ$23,NY4&lt;&gt;""),AND(OV4&gt;=PB$23,OV4&lt;&gt;""),AND(PA4&gt;=PB$23,PA4&lt;&gt;""),AND(PX4&gt;=QD$23,PX4&lt;&gt;""),AND(QC4&gt;=QD$23,QC4&lt;&gt;""),AND(QZ4&gt;=RF$23,QZ4&lt;&gt;""),AND(RE4&gt;=RF$23,RE4&lt;&gt;""),AND(SB4&gt;=SH$23,SB4&lt;&gt;""),AND(SG4&gt;=SH$23,SG4&lt;&gt;""),AND(TD4&gt;=TJ$23,TD4&lt;&gt;""),AND(TJ4&gt;=TJ$23,TJ4&lt;&gt;"")),"P","")</f>
        <v>P</v>
      </c>
      <c r="H4" s="36" t="str">
        <f>IF(AND(G4="P",F4=""),"No DD",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,AND(RB4&gt;=RF$22,RC4&gt;=RF$26,RB4&lt;&gt;""),AND(SD4&gt;=SH$22,SE4&gt;=SH$26,SD4&lt;&gt;""),AND(TF4&gt;=TJ$22,TG4&gt;=TJ$26,TF4&lt;&gt;"")),"Merit",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,AND(RB4&gt;=RF$21,RC4&gt;=RF$25,RB4&lt;&gt;""),AND(SD4&gt;=SH$21,SE4&gt;=SH$25,SD4&lt;&gt;""),AND(TF4&gt;=TJ$21,TG4&gt;=TJ$25,TF4&lt;&gt;"")),"Excellence",IF(I4="P","Worlds Team",IF(F4="P","National Team","")))))</f>
        <v>Worlds Team</v>
      </c>
      <c r="I4" s="3" t="str">
        <f>IF(OR(AND(AS4&gt;=AW$20,AT4&gt;=AW$24,AS4&lt;&gt;"",AO4=""),AND(BV4&gt;=BZ$20,BW4&gt;=BZ$24,BV4&lt;&gt;"",BR4=""),AND(CY4&gt;=DC$20,CZ4&gt;=DC$24,CY4&lt;&gt;"",CU4=""),AND(ED4&gt;=EH$20,EE4&gt;=EH$24,ED4&lt;&gt;""),AND(FF4&gt;=FJ$20,FG4&gt;=FJ$24,FF4&lt;&gt;""),AND(GH4&gt;=GL$20,GI4&gt;=GL$24,GH4&lt;&gt;""),AND(HJ4&gt;=HN$20,HK4&gt;=HN$24,HJ4&lt;&gt;""),AND(IL4&gt;=IP$20,IM4&gt;=IP$24,IL4&lt;&gt;""),AND(JN4&gt;=JR$20,JO4&gt;=JR$24,JN4&lt;&gt;""),AND(KP4&gt;=KT$20,KQ4&gt;=KT$24,KP4&lt;&gt;""),AND(LR4&gt;=LV$20,LS4&gt;=LV$24,LR4&lt;&gt;""),AND(MT4&gt;=MX$20,MU4&gt;=MX$24,MT4&lt;&gt;""),AND(NV4&gt;=NZ$20,NW4&gt;=NZ$24,NV4&lt;&gt;""),AND(OX4&gt;=PB$20,OY4&gt;=PB$24,OX4&lt;&gt;""),AND(PZ4&gt;=QD$20,QA4&gt;=QD$24,PZ4&lt;&gt;""),AND(RB4&gt;=RF$20,RC4&gt;=RF$24,RB4&lt;&gt;""),AND(SD4&gt;=SH$20,SE4&gt;=SH$24,SD4&lt;&gt;""),AND(TF4&gt;=TJ$20,TG4&gt;=TJ$24,TF4&lt;&gt;"")),"P","")</f>
        <v>P</v>
      </c>
      <c r="J4" s="8">
        <f>IF(COUNT(AQ4,BT4,CW4)&gt;0,LARGE((AQ4,BT4,CW4),1),0)</f>
        <v>45.499999999999993</v>
      </c>
      <c r="K4" s="8" t="str">
        <f>IF(J4=0,"",IF(J4=CW4,$CA$1,IF(J4=BT4,$AX$1,IF(J4=AQ4,$U$1,""))))</f>
        <v>2024 3rd Domestic Trial</v>
      </c>
      <c r="L4" s="8">
        <f>IF(COUNT(AQ4,BT4,CW4)&gt;1,LARGE((AQ4,BT4,CW4),2),0)</f>
        <v>44.399999999999991</v>
      </c>
      <c r="M4" s="8" t="str">
        <f>IF(K4=0,"",IF(AND(L4=J4,L4=AQ4,K4=BT4),$U$1,IF(AND(L4=J4,L4=AQ4,L4=CW4),$U$1,IF(AND(L4=J4,L4=CW4,L4=BT4),$AX$1,IF(L4=CW4,$CA$1,IF(L4=BT4,$AX$1,IF(L4=AQ4,$U$1,"")))))))</f>
        <v>2024 Nationals</v>
      </c>
      <c r="N4" s="8">
        <f>IF(COUNT(AR4,BU4,CX4)&gt;0,LARGE((AR4,BU4,CX4),1),0)</f>
        <v>22.3</v>
      </c>
      <c r="O4" s="8" t="str">
        <f>IF(N4=0,"",IF(N4=CX4,$CA$1,IF(N4=BU4,$AX$1,IF(N4=AR4,$U$1,""))))</f>
        <v>2024 3rd Domestic Trial</v>
      </c>
      <c r="P4" s="8">
        <f>IF(MAX(AV4,BY4,DB4)&gt;0,MAX(AV4,BY4,DB4),0)</f>
        <v>43.699999999999996</v>
      </c>
      <c r="Q4" s="8" t="str">
        <f>IF(P4=0,"",IF(P4=DB4,$CA$1,IF(P4=BY4,$AX$1,IF(P4=AV4,$U$1,""))))</f>
        <v>2024 Nationals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/>
      </c>
      <c r="U4" s="19">
        <v>16.7</v>
      </c>
      <c r="V4" s="19">
        <v>4.0999999999999996</v>
      </c>
      <c r="W4" s="19">
        <v>0</v>
      </c>
      <c r="X4" s="19">
        <v>0.3</v>
      </c>
      <c r="Y4" s="19">
        <v>17.5</v>
      </c>
      <c r="Z4" s="19">
        <v>3.9</v>
      </c>
      <c r="AA4" s="19">
        <v>0</v>
      </c>
      <c r="AB4" s="19">
        <v>0.3</v>
      </c>
      <c r="AC4" s="19">
        <v>17.8</v>
      </c>
      <c r="AD4" s="19">
        <v>3.9</v>
      </c>
      <c r="AE4" s="19">
        <v>0</v>
      </c>
      <c r="AF4" s="19">
        <v>0.3</v>
      </c>
      <c r="AG4" s="19">
        <v>17</v>
      </c>
      <c r="AH4" s="19">
        <v>3.9</v>
      </c>
      <c r="AI4" s="19">
        <v>0</v>
      </c>
      <c r="AJ4" s="19">
        <v>0.3</v>
      </c>
      <c r="AK4" s="19">
        <v>17.3</v>
      </c>
      <c r="AL4" s="19">
        <v>4.0999999999999996</v>
      </c>
      <c r="AM4" s="19">
        <v>0</v>
      </c>
      <c r="AN4" s="19">
        <v>0.3</v>
      </c>
      <c r="AO4" s="27"/>
      <c r="AP4" s="40">
        <f>IF(SUM(V4,Z4)&gt;0,SUM(V4,Z4),"")</f>
        <v>8</v>
      </c>
      <c r="AQ4" s="40">
        <f>IF(SUM(U4:V4,X4:Z4,AB4)-W4-AA4&gt;0,SUM(U4:V4,X4:Z4,AB4)-W4-AA4,"")</f>
        <v>42.79999999999999</v>
      </c>
      <c r="AR4" s="40">
        <f>IF(SUM(AC4:AD4,AF4)-AE4&gt;0,SUM(AC4:AD4,AF4)-AE4,"")</f>
        <v>22</v>
      </c>
      <c r="AS4" s="40">
        <f>IF(SUM(V4,Z4,AD4)&gt;0,SUM(V4,Z4,AD4),"")</f>
        <v>11.9</v>
      </c>
      <c r="AT4" s="40">
        <f>IF(SUM(AQ4,AR4)&gt;0,SUM(AQ4,AR4),"")</f>
        <v>64.799999999999983</v>
      </c>
      <c r="AU4" s="40">
        <f>IF(SUM(AH4,AL4)&gt;0,SUM(AH4,AL4),"")</f>
        <v>8</v>
      </c>
      <c r="AV4" s="40">
        <f>IF(SUM(AG4:AH4,AJ4:AL4,AN4)-SUM(AI4,AM4)&gt;0,SUM(AG4:AH4,AJ4:AL4,AN4)-SUM(AI4,AM4),"")</f>
        <v>42.9</v>
      </c>
      <c r="AW4" s="40">
        <f>IF(SUM(AQ4,AR4,AV4)&gt;0,SUM(AQ4,AR4,AV4),"")</f>
        <v>107.69999999999999</v>
      </c>
      <c r="AX4" s="18">
        <v>16.7</v>
      </c>
      <c r="AY4" s="18">
        <v>4.5999999999999996</v>
      </c>
      <c r="AZ4" s="18">
        <v>0</v>
      </c>
      <c r="BA4" s="18">
        <v>0.6</v>
      </c>
      <c r="BB4" s="18">
        <v>17.899999999999999</v>
      </c>
      <c r="BC4" s="18">
        <v>4.3</v>
      </c>
      <c r="BD4" s="18">
        <v>0</v>
      </c>
      <c r="BE4" s="18">
        <v>0.3</v>
      </c>
      <c r="BF4" s="18">
        <v>17.5</v>
      </c>
      <c r="BG4" s="18">
        <v>4.0999999999999996</v>
      </c>
      <c r="BH4" s="18">
        <v>0</v>
      </c>
      <c r="BI4" s="18">
        <v>0.3</v>
      </c>
      <c r="BJ4" s="18">
        <v>17.7</v>
      </c>
      <c r="BK4" s="18">
        <v>3.9</v>
      </c>
      <c r="BL4" s="18">
        <v>0</v>
      </c>
      <c r="BM4" s="18">
        <v>0.3</v>
      </c>
      <c r="BN4" s="18">
        <v>17.399999999999999</v>
      </c>
      <c r="BO4" s="18">
        <v>4.0999999999999996</v>
      </c>
      <c r="BP4" s="18">
        <v>0</v>
      </c>
      <c r="BQ4" s="18">
        <v>0.3</v>
      </c>
      <c r="BR4" s="28"/>
      <c r="BS4" s="11">
        <f>IF(SUM(AY4,BC4)&gt;0,SUM(AY4,BC4),"")</f>
        <v>8.8999999999999986</v>
      </c>
      <c r="BT4" s="11">
        <f>IF(SUM(AX4:AY4,BA4:BC4,BE4)-AZ4-BD4&gt;0,SUM(AX4:AY4,BA4:BC4,BE4)-AZ4-BD4,"")</f>
        <v>44.399999999999991</v>
      </c>
      <c r="BU4" s="11">
        <f>IF(SUM(BF4:BG4,BI4)-BH4&gt;0,SUM(BF4:BG4,BI4)-BH4,"")</f>
        <v>21.900000000000002</v>
      </c>
      <c r="BV4" s="11">
        <f>IF(SUM(AY4,BC4,BG4)&gt;0,SUM(AY4,BC4,BG4),"")</f>
        <v>12.999999999999998</v>
      </c>
      <c r="BW4" s="11">
        <f>IF(SUM(BT4,BU4)&gt;0,SUM(BT4,BU4),"")</f>
        <v>66.3</v>
      </c>
      <c r="BX4" s="11">
        <f>IF(SUM(BK4,BO4)&gt;0,SUM(BK4,BO4),"")</f>
        <v>8</v>
      </c>
      <c r="BY4" s="11">
        <f>IF(SUM(BJ4:BK4,BM4:BO4,BQ4)-SUM(BL4,BP4)&gt;0,SUM(BJ4:BK4,BM4:BO4,BQ4)-SUM(BL4,BP4),"")</f>
        <v>43.699999999999996</v>
      </c>
      <c r="BZ4" s="11">
        <f>IF(SUM(BT4,BU4,BY4)&gt;0,SUM(BT4,BU4,BY4),"")</f>
        <v>110</v>
      </c>
      <c r="CA4" s="19">
        <v>16.8</v>
      </c>
      <c r="CB4" s="19">
        <v>6.1</v>
      </c>
      <c r="CC4" s="19">
        <v>0</v>
      </c>
      <c r="CD4" s="19">
        <v>0.3</v>
      </c>
      <c r="CE4" s="19">
        <v>17.7</v>
      </c>
      <c r="CF4" s="19">
        <v>4.3</v>
      </c>
      <c r="CG4" s="19">
        <v>0</v>
      </c>
      <c r="CH4" s="19">
        <v>0.3</v>
      </c>
      <c r="CI4" s="19">
        <v>17.7</v>
      </c>
      <c r="CJ4" s="19">
        <v>4.3</v>
      </c>
      <c r="CK4" s="19">
        <v>0</v>
      </c>
      <c r="CL4" s="19">
        <v>0.3</v>
      </c>
      <c r="CM4" s="19">
        <v>16.3</v>
      </c>
      <c r="CN4" s="19">
        <v>3.8</v>
      </c>
      <c r="CO4" s="19">
        <v>0</v>
      </c>
      <c r="CP4" s="19">
        <v>0.3</v>
      </c>
      <c r="CQ4" s="19">
        <v>17.8</v>
      </c>
      <c r="CR4" s="19">
        <v>4.3</v>
      </c>
      <c r="CS4" s="19">
        <v>0</v>
      </c>
      <c r="CT4" s="19">
        <v>0.3</v>
      </c>
      <c r="CU4" s="27"/>
      <c r="CV4" s="40">
        <f>IF(SUM(CB4,CF4)&gt;0,SUM(CB4,CF4),"")</f>
        <v>10.399999999999999</v>
      </c>
      <c r="CW4" s="40">
        <f>IF(SUM(CA4:CB4,CD4:CF4,CH4)-CC4-CG4&gt;0,SUM(CA4:CB4,CD4:CF4,CH4)-CC4-CG4,"")</f>
        <v>45.499999999999993</v>
      </c>
      <c r="CX4" s="40">
        <f>IF(SUM(CI4:CJ4,CL4)-CK4&gt;0,SUM(CI4:CJ4,CL4)-CK4,"")</f>
        <v>22.3</v>
      </c>
      <c r="CY4" s="40">
        <f>IF(SUM(CB4,CF4,CJ4)&gt;0,SUM(CB4,CF4,CJ4),"")</f>
        <v>14.7</v>
      </c>
      <c r="CZ4" s="40">
        <f>IF(SUM(CW4,CX4)&gt;0,SUM(CW4,CX4),"")</f>
        <v>67.8</v>
      </c>
      <c r="DA4" s="40">
        <f>IF(SUM(CN4,CR4)&gt;0,SUM(CN4,CR4),"")</f>
        <v>8.1</v>
      </c>
      <c r="DB4" s="40">
        <f>IF(SUM(CM4:CN4,CP4:CR4,CT4)-SUM(CO4,CS4)&gt;0,SUM(CM4:CN4,CP4:CR4,CT4)-SUM(CO4,CS4),"")</f>
        <v>42.8</v>
      </c>
      <c r="DC4" s="40">
        <f>IF(SUM(CW4,CX4,DB4)&gt;0,SUM(CW4,CX4,DB4),"")</f>
        <v>110.6</v>
      </c>
      <c r="DD4" s="51" t="str">
        <f>IF(MAX(EB4,FD4,GF4,HH4,IJ4,JL4,KN4,LP4,MR4,NT4,OV4,PX4,QZ4,SB4,TD4)-IF(L4="",0,L4)&gt;0.001,MAX(EB4,FD4,GF4,HH4,IJ4,JL4,KN4,LP4,MR4,NT4,OV4,PX4,QZ4,SB4,TD4)-IF(L4="",0,L4),"")</f>
        <v/>
      </c>
      <c r="DE4" s="51" t="str">
        <f>IF(MAX(EC4,FE4,GG4,HI4,IK4,JM4,KO4,LQ4,MS4,NU4,OW4,PY4,RA4,SC4,TE4)-IF(N4="",0,N4)&gt;0.001,MAX(EC4,FE4,GG4,HI4,IK4,JM4,KO4,LQ4,MS4,NU4,OW4,PY4,RA4,SC4,TE4)-IF(N4="",0,N4),"")</f>
        <v/>
      </c>
      <c r="DF4" s="51" t="str">
        <f>IF(MAX(EG4,FI4,GK4,HM4,IO4,JQ4,KS4,LU4,MW4,NY4,PA4,QC4,RE4,SG4,TI4)-IF(P4="",0,P4)&gt;0.001,MAX(EG4,FI4,GK4,HM4,IO4,JQ4,KS4,LU4,MW4,NY4,PA4,QC4,RE4,SG4,TI4)-IF(P4="",0,P4),"")</f>
        <v/>
      </c>
      <c r="DG4" s="17">
        <v>16.7</v>
      </c>
      <c r="DH4" s="17">
        <v>4.3</v>
      </c>
      <c r="DI4" s="17">
        <v>0</v>
      </c>
      <c r="DJ4" s="17">
        <v>0</v>
      </c>
      <c r="DK4" s="17">
        <v>16.600000000000001</v>
      </c>
      <c r="DL4" s="17">
        <v>4.0999999999999996</v>
      </c>
      <c r="DM4" s="17">
        <v>0.2</v>
      </c>
      <c r="DN4" s="17">
        <v>0</v>
      </c>
      <c r="DO4" s="17"/>
      <c r="DP4" s="17"/>
      <c r="DQ4" s="17"/>
      <c r="DR4" s="17"/>
      <c r="DS4" s="17">
        <v>16.899999999999999</v>
      </c>
      <c r="DT4" s="17">
        <v>3.9</v>
      </c>
      <c r="DU4" s="17">
        <v>0</v>
      </c>
      <c r="DV4" s="17">
        <v>0</v>
      </c>
      <c r="DW4" s="17"/>
      <c r="DX4" s="17"/>
      <c r="DY4" s="17"/>
      <c r="DZ4" s="17"/>
      <c r="EA4" s="40">
        <f>IF(SUM(DH4,DL4)&gt;0,SUM(DH4,DL4),"")</f>
        <v>8.3999999999999986</v>
      </c>
      <c r="EB4" s="40">
        <f>IF(SUM(DG4:DH4,DJ4:DL4,DN4)-DI4-DM4&gt;0,SUM(DG4:DH4,DJ4:DL4,DN4)-DI4-DM4,"")</f>
        <v>41.5</v>
      </c>
      <c r="EC4" s="40" t="str">
        <f>IF(SUM(DO4:DP4,DR4)-DQ4&gt;0,SUM(DO4:DP4,DR4)-DQ4,"")</f>
        <v/>
      </c>
      <c r="ED4" s="40">
        <f>IF(SUM(DH4,DL4,DP4)&gt;0,SUM(DH4,DL4,DP4),"")</f>
        <v>8.3999999999999986</v>
      </c>
      <c r="EE4" s="40">
        <f>IF(SUM(EB4,EC4)&gt;0,SUM(EB4,EC4),"")</f>
        <v>41.5</v>
      </c>
      <c r="EF4" s="40">
        <f>IF(SUM(DT4,DX4)&gt;0,SUM(DT4,DX4),"")</f>
        <v>3.9</v>
      </c>
      <c r="EG4" s="40">
        <f>IF(SUM(DS4:DT4,DV4:DX4,DZ4)-SUM(DU4,DY4)&gt;0,SUM(DS4:DT4,DV4:DX4,DZ4)-SUM(DU4,DY4),"")</f>
        <v>20.799999999999997</v>
      </c>
      <c r="EH4" s="40">
        <f>IF(SUM(EB4,EC4,EG4)&gt;0,SUM(EB4,EC4,EG4),"")</f>
        <v>62.3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>IF(SUM(QF4,QJ4)&gt;0,SUM(QF4,QJ4),"")</f>
        <v/>
      </c>
      <c r="QZ4" s="40" t="str">
        <f>IF(SUM(QE4:QF4,QH4:QJ4,QL4)-QG4-QK4&gt;0,SUM(QE4:QF4,QH4:QJ4,QL4)-QG4-QK4,"")</f>
        <v/>
      </c>
      <c r="RA4" s="40" t="str">
        <f>IF(SUM(QM4:QN4,QP4)-QO4&gt;0,SUM(QM4:QN4,QP4)-QO4,"")</f>
        <v/>
      </c>
      <c r="RB4" s="40" t="str">
        <f>IF(SUM(QF4,QJ4,QN4)&gt;0,SUM(QF4,QJ4,QN4),"")</f>
        <v/>
      </c>
      <c r="RC4" s="40" t="str">
        <f>IF(SUM(QZ4,RA4)&gt;0,SUM(QZ4,RA4),"")</f>
        <v/>
      </c>
      <c r="RD4" s="40" t="str">
        <f>IF(SUM(QR4,QV4)&gt;0,SUM(QR4,QV4),"")</f>
        <v/>
      </c>
      <c r="RE4" s="40" t="str">
        <f>IF(SUM(QQ4:QR4,QT4:QV4,QX4)-SUM(QS4,QW4)&gt;0,SUM(QQ4:QR4,QT4:QV4,QX4)-SUM(QS4,QW4),"")</f>
        <v/>
      </c>
      <c r="RF4" s="40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>IF(SUM(SJ4,SN4)&gt;0,SUM(SJ4,SN4),"")</f>
        <v/>
      </c>
      <c r="TD4" s="40" t="str">
        <f>IF(SUM(SI4:SJ4,SL4:SN4,SP4)-SK4-SO4&gt;0,SUM(SI4:SJ4,SL4:SN4,SP4)-SK4-SO4,"")</f>
        <v/>
      </c>
      <c r="TE4" s="40" t="str">
        <f>IF(SUM(SQ4:SR4,ST4)-SS4&gt;0,SUM(SQ4:SR4,ST4)-SS4,"")</f>
        <v/>
      </c>
      <c r="TF4" s="40" t="str">
        <f>IF(SUM(SJ4,SN4,SR4)&gt;0,SUM(SJ4,SN4,SR4),"")</f>
        <v/>
      </c>
      <c r="TG4" s="40" t="str">
        <f>IF(SUM(TD4,TE4)&gt;0,SUM(TD4,TE4),"")</f>
        <v/>
      </c>
      <c r="TH4" s="40" t="str">
        <f>IF(SUM(SV4,SZ4)&gt;0,SUM(SV4,SZ4),"")</f>
        <v/>
      </c>
      <c r="TI4" s="40" t="str">
        <f>IF(SUM(SU4:SV4,SX4:SZ4,TB4)-SUM(SW4,TA4)&gt;0,SUM(SU4:SV4,SX4:SZ4,TB4)-SUM(SW4,TA4),"")</f>
        <v/>
      </c>
      <c r="TJ4" s="40" t="str">
        <f>IF(SUM(TD4,TE4,TI4)&gt;0,SUM(TD4,TE4,TI4),"")</f>
        <v/>
      </c>
      <c r="TK4" s="26">
        <f>IF($CU4="P",CA4,(CA4+AX4)/2)</f>
        <v>16.75</v>
      </c>
      <c r="TL4" s="26">
        <f>IF($CU4="P",CB4,(CB4+AY4)/2)</f>
        <v>5.35</v>
      </c>
      <c r="TM4" s="26">
        <f>IF($CU4="P",CC4,(CC4+AZ4)/2)</f>
        <v>0</v>
      </c>
      <c r="TN4" s="26">
        <f>IF($CU4="P",CD4,(CD4+BA4)/2)</f>
        <v>0.44999999999999996</v>
      </c>
      <c r="TO4" s="26">
        <f>IF($CU4="P",CE4,(CE4+BB4)/2)</f>
        <v>17.799999999999997</v>
      </c>
      <c r="TP4" s="26">
        <f>IF($CU4="P",CF4,(CF4+BC4)/2)</f>
        <v>4.3</v>
      </c>
      <c r="TQ4" s="26">
        <f>IF($CU4="P",CG4,(CG4+BD4)/2)</f>
        <v>0</v>
      </c>
      <c r="TR4" s="26">
        <f>IF($CU4="P",CH4,(CH4+BE4)/2)</f>
        <v>0.3</v>
      </c>
      <c r="TS4" s="26">
        <f>IF($CU4="P",CI4,(CI4+BF4)/2)</f>
        <v>17.600000000000001</v>
      </c>
      <c r="TT4" s="26">
        <f>IF($CU4="P",CJ4,(CJ4+BG4)/2)</f>
        <v>4.1999999999999993</v>
      </c>
      <c r="TU4" s="26">
        <f>IF($CU4="P",CK4,(CK4+BH4)/2)</f>
        <v>0</v>
      </c>
      <c r="TV4" s="26">
        <f>IF($CU4="P",CL4,(CL4+BI4)/2)</f>
        <v>0.3</v>
      </c>
      <c r="TW4" s="26">
        <f>IF($CU4="P",CM4,(CM4+BJ4)/2)</f>
        <v>17</v>
      </c>
      <c r="TX4" s="26">
        <f>IF($CU4="P",CN4,(CN4+BK4)/2)</f>
        <v>3.8499999999999996</v>
      </c>
      <c r="TY4" s="26">
        <f>IF($CU4="P",CO4,(CO4+BL4)/2)</f>
        <v>0</v>
      </c>
      <c r="TZ4" s="26">
        <f>IF($CU4="P",CP4,(CP4+BM4)/2)</f>
        <v>0.3</v>
      </c>
      <c r="UA4" s="26">
        <f>IF($CU4="P",CQ4,(CQ4+BN4)/2)</f>
        <v>17.600000000000001</v>
      </c>
      <c r="UB4" s="26">
        <f>IF($CU4="P",CR4,(CR4+BO4)/2)</f>
        <v>4.1999999999999993</v>
      </c>
      <c r="UC4" s="26">
        <f>IF($CU4="P",CS4,(CS4+BP4)/2)</f>
        <v>0</v>
      </c>
      <c r="UD4" s="26">
        <f>IF($CU4="P",CT4,(CT4+BQ4)/2)</f>
        <v>0.3</v>
      </c>
      <c r="UE4" s="28" t="s">
        <v>53</v>
      </c>
      <c r="UF4" s="11">
        <f>IF(SUM(TL4,TP4)&gt;0,SUM(TL4,TP4),"")</f>
        <v>9.6499999999999986</v>
      </c>
      <c r="UG4" s="11">
        <f>IF(SUM(TK4:TL4,TN4:TP4,TR4)-TM4-TQ4&gt;0,SUM(TK4:TL4,TN4:TP4,TR4)-TM4-TQ4,"")</f>
        <v>44.949999999999989</v>
      </c>
      <c r="UH4" s="11">
        <f>IF(SUM(TS4:TT4,TV4)-TU4&gt;0,SUM(TS4:TT4,TV4)-TU4,"")</f>
        <v>22.1</v>
      </c>
      <c r="UI4" s="11">
        <f>IF(SUM(TL4,TP4,TT4)&gt;0,SUM(TL4,TP4,TT4),"")</f>
        <v>13.849999999999998</v>
      </c>
      <c r="UJ4" s="11">
        <f>IF(SUM(UG4,UH4)&gt;0,SUM(UG4,UH4),"")</f>
        <v>67.049999999999983</v>
      </c>
      <c r="UK4" s="11">
        <f>IF(SUM(TX4,UB4)&gt;0,SUM(TX4,UB4),"")</f>
        <v>8.0499999999999989</v>
      </c>
      <c r="UL4" s="11">
        <f>IF(SUM(TW4:TX4,TZ4:UB4,UD4)-SUM(TY4,UC4)&gt;0,SUM(TW4:TX4,TZ4:UB4,UD4)-SUM(TY4,UC4),"")</f>
        <v>43.25</v>
      </c>
      <c r="UM4" s="11">
        <f>IF(SUM(UG4,UH4,UL4)&gt;0,SUM(UG4,UH4,UL4),"")</f>
        <v>110.29999999999998</v>
      </c>
    </row>
    <row r="5" spans="1:559" x14ac:dyDescent="0.2">
      <c r="A5" s="4" cm="1">
        <f t="array" ref="A5">IF(AND(H5&lt;&gt;"",H5&lt;&gt;"No DD"),SUMPRODUCT((H$4:H$17&lt;&gt;"")*(H$4:H$17&lt;&gt;"No DD")*(E$4:E$17&gt;E5))+1,IF(H5="No DD",SUMPRODUCT((H$4:H$17="No DD")*(E$4:E$17&gt;E5))+1+SUMPRODUCT((H$4:H$17&lt;&gt;"")*(H$4:H$17&lt;&gt;"No DD")),""))</f>
        <v>2</v>
      </c>
      <c r="B5" s="5" t="s">
        <v>74</v>
      </c>
      <c r="C5" s="4" t="s">
        <v>6</v>
      </c>
      <c r="D5" s="4">
        <v>2003</v>
      </c>
      <c r="E5" s="9">
        <f>SUM(J5:R5)+SUM(J5:N5)*0.0000001+SUM(J5)*0.0000000000001</f>
        <v>155.5000110100045</v>
      </c>
      <c r="F5" s="3" t="str">
        <f>IF(OR(AND(AP5&gt;=AW$19,AQ5&gt;=AW$23,AP5&lt;&gt;"",AO5=""),AND(AU5&gt;=AW$19,AV5&gt;=AW$23,AU5&lt;&gt;"",AO5=""),AND(BS5&gt;=BZ$19,BT5&gt;=BZ$23,BS5&lt;&gt;"",BR5=""),AND(BX5&gt;=BZ$19,BY5&gt;=BZ$23,BX5&lt;&gt;"",BR5=""),AND(CV5&gt;=DC$19,CW5&gt;=DC$23,CV5&lt;&gt;"",CU5=""),AND(DA5&gt;=DC$19,DB5&gt;=DC$23,DA5&lt;&gt;""),AND(EA5&gt;=EH$19,EB5&gt;=EH$23,EA5&lt;&gt;""),AND(EF5&gt;=EH$19,EG5&gt;=EH$23,EF5&lt;&gt;""),AND(FC5&gt;=FJ$19,FD5&gt;=FJ$23,FC5&lt;&gt;""),AND(FH5&gt;=FJ$19,FI5&gt;=FJ$23,FH5&lt;&gt;""),AND(GE5&gt;=GL$19,GF5&gt;=GL$23,GE5&lt;&gt;""),AND(GJ5&gt;=GL$19,GK5&gt;=GL$23,GJ5&lt;&gt;""),AND(HG5&gt;=HN$19,HH5&gt;=HN$23,HG5&lt;&gt;""),AND(HL5&gt;=HN$19,HM5&gt;=HN$23,HL5&lt;&gt;""),AND(II5&gt;=IP$19,IJ5&gt;=IP$23,II5&lt;&gt;""),AND(IN5&gt;=IP$19,IO5&gt;=IP$23,IN5&lt;&gt;""),AND(JK5&gt;=JR$19,JL5&gt;=JR$23,JK5&lt;&gt;""),AND(JP5&gt;=JR$19,JQ5&gt;=JR$23,JP5&lt;&gt;""),AND(KM5&gt;=KT$19,KN5&gt;=KT$23,KM5&lt;&gt;""),AND(KR5&gt;=KT$19,KS5&gt;=KT$23,KR5&lt;&gt;""),AND(LO5&gt;=LV$19,LP5&gt;=LV$23,LO5&lt;&gt;""),AND(LT5&gt;=LV$19,LU5&gt;=LV$23,LT5&lt;&gt;""),AND(MQ5&gt;=MX$19,MR5&gt;=MX$23,MQ5&lt;&gt;""),AND(MV5&gt;=MX$19,MW5&gt;=MX$23,MV5&lt;&gt;""),AND(NS5&gt;=NZ$19,NT5&gt;=NZ$23,NS5&lt;&gt;""),AND(NX5&gt;=NZ$19,NY5&gt;=NZ$23,NX5&lt;&gt;""),AND(OU5&gt;=PB$19,OV5&gt;=PB$23,OU5&lt;&gt;""),AND(OZ5&gt;=PB$19,PA5&gt;=PB$23,OZ5&lt;&gt;""),AND(PW5&gt;=QD$19,PX5&gt;=QD$23,PW5&lt;&gt;""),AND(QB5&gt;=QD$19,QC5&gt;=QD$23,QB5&lt;&gt;""),AND(QY5&gt;=RF$19,QZ5&gt;=RF$23,QY5&lt;&gt;""),AND(RD5&gt;=RF$19,RE5&gt;=RF$23,RD5&lt;&gt;""),AND(SA5&gt;=SH$19,SB5&gt;=SH$23,SA5&lt;&gt;""),AND(SF5&gt;=SH$19,SG5&gt;=SH$23,SF5&lt;&gt;""),AND(TC5&gt;=TJ$19,TD5&gt;=TJ$23,TC5&lt;&gt;""),AND(TI5&gt;=TJ$19,TJ5&gt;=TJ$23,TI5&lt;&gt;"")),"P","")</f>
        <v>P</v>
      </c>
      <c r="G5" s="3" t="str">
        <f>IF(OR(AND(AQ5&gt;=AW$23,AQ5&lt;&gt;"",AO5=""),AND(AV5&gt;=AW$23,AV5&lt;&gt;"",AO5=""),AND(BT5&gt;=BZ$23,BT5&lt;&gt;"",BR5=""),AND(BY5&gt;=BZ$23,BY5&lt;&gt;"",BR5=""),AND(CW5&gt;=DC$23,CW5&lt;&gt;"",CU5=""),AND(DB5&gt;=DC$23,DB5&lt;&gt;"",CU5=""),AND(EB5&gt;=EH$23,EB5&lt;&gt;""),AND(EG5&gt;=EH$23,EG5&lt;&gt;""),AND(FD5&gt;=FJ$23,FD5&lt;&gt;""),AND(FI5&gt;=FJ$23,FI5&lt;&gt;""),AND(GF5&gt;=GL$23,GF5&lt;&gt;""),AND(GK5&gt;=GL$23,GK5&lt;&gt;""),AND(HH5&gt;=HN$23,HH5&lt;&gt;""),AND(HM5&gt;=HN$23,HM5&lt;&gt;""),AND(IJ5&gt;=IP$23,IJ5&lt;&gt;""),AND(IO5&gt;=IP$23,IO5&lt;&gt;""),AND(JL5&gt;=JR$23,JL5&lt;&gt;""),AND(JQ5&gt;=JR$23,JQ5&lt;&gt;""),AND(KN5&gt;=KT$23,KN5&lt;&gt;""),AND(KS5&gt;=KT$23,KS5&lt;&gt;""),AND(LP5&gt;=LV$23,LP5&lt;&gt;""),AND(LU5&gt;=LV$23,LU5&lt;&gt;""),AND(MR5&gt;=MX$23,MR5&lt;&gt;""),AND(MW5&gt;=MX$23,MW5&lt;&gt;""),AND(NT5&gt;=NZ$23,NT5&lt;&gt;""),AND(NY5&gt;=NZ$23,NY5&lt;&gt;""),AND(OV5&gt;=PB$23,OV5&lt;&gt;""),AND(PA5&gt;=PB$23,PA5&lt;&gt;""),AND(PX5&gt;=QD$23,PX5&lt;&gt;""),AND(QC5&gt;=QD$23,QC5&lt;&gt;""),AND(QZ5&gt;=RF$23,QZ5&lt;&gt;""),AND(RE5&gt;=RF$23,RE5&lt;&gt;""),AND(SB5&gt;=SH$23,SB5&lt;&gt;""),AND(SG5&gt;=SH$23,SG5&lt;&gt;""),AND(TD5&gt;=TJ$23,TD5&lt;&gt;""),AND(TJ5&gt;=TJ$23,TJ5&lt;&gt;"")),"P","")</f>
        <v>P</v>
      </c>
      <c r="H5" s="36" t="str">
        <f>IF(AND(G5="P",F5=""),"No DD",IF(OR(AND(AS5&gt;=AW$22,AT5&gt;=AW$26,AS5&lt;&gt;"",AO5=""),AND(BV5&gt;=BZ$22,BW5&gt;=BZ$26,BV5&lt;&gt;"",BR5=""),AND(CY5&gt;=DC$22,CZ5&gt;=DC$26,CY5&lt;&gt;"",CU5=""),AND(ED5&gt;=EH$22,EE5&gt;=EH$26,ED5&lt;&gt;""),AND(FF5&gt;=FJ$22,FG5&gt;=FJ$26,FF5&lt;&gt;""),AND(GH5&gt;=GL$22,GI5&gt;=GL$26,GH5&lt;&gt;""),AND(HJ5&gt;=HN$22,HK5&gt;=HN$26,HJ5&lt;&gt;""),AND(IL5&gt;=IP$22,IM5&gt;=IP$26,IL5&lt;&gt;""),AND(JN5&gt;=JR$22,JO5&gt;=JR$26,JN5&lt;&gt;""),AND(KP5&gt;=KT$22,KQ5&gt;=KT$26,KP5&lt;&gt;""),AND(LR5&gt;=LV$22,LS5&gt;=LV$26,LR5&lt;&gt;""),AND(MT5&gt;=MX$22,MU5&gt;=MX$26,MT5&lt;&gt;""),AND(NV5&gt;=NZ$22,NW5&gt;=NZ$26,NV5&lt;&gt;""),AND(OX5&gt;=PB$22,OY5&gt;=PB$26,OX5&lt;&gt;""),AND(PZ5&gt;=QD$22,QA5&gt;=QD$26,PZ5&lt;&gt;""),AND(RB5&gt;=RF$22,RC5&gt;=RF$26,RB5&lt;&gt;""),AND(SD5&gt;=SH$22,SE5&gt;=SH$26,SD5&lt;&gt;""),AND(TF5&gt;=TJ$22,TG5&gt;=TJ$26,TF5&lt;&gt;"")),"Merit",IF(OR(AND(AS5&gt;=AW$21,AT5&gt;=AW$25,AS5&lt;&gt;"",AO5=""),AND(BV5&gt;=BZ$21,BW5&gt;=BZ$25,BV5&lt;&gt;"",BR5=""),AND(CY5&gt;=DC$21,CZ5&gt;=DC$25,CY5&lt;&gt;"",CU5=""),AND(ED5&gt;=EH$21,EE5&gt;=EH$25,ED5&lt;&gt;""),AND(FF5&gt;=FJ$21,FG5&gt;=FJ$25,FF5&lt;&gt;""),AND(GH5&gt;=GL$21,GI5&gt;=GL$25,GH5&lt;&gt;""),AND(HJ5&gt;=HN$21,HK5&gt;=HN$25,HJ5&lt;&gt;""),AND(IL5&gt;=IP$21,IM5&gt;=IP$25,IL5&lt;&gt;""),AND(JN5&gt;=JR$21,JO5&gt;=JR$25,JN5&lt;&gt;""),AND(KP5&gt;=KT$21,KQ5&gt;=KT$25,KP5&lt;&gt;""),AND(LR5&gt;=LV$21,LS5&gt;=LV$25,LR5&lt;&gt;""),AND(MT5&gt;=MX$21,MU5&gt;=MX$25,MT5&lt;&gt;""),AND(NV5&gt;=NZ$21,NW5&gt;=NZ$25,NV5&lt;&gt;""),AND(OX5&gt;=PB$21,OY5&gt;=PB$25,OX5&lt;&gt;""),AND(PZ5&gt;=QD$21,QA5&gt;=QD$25,PZ5&lt;&gt;""),AND(RB5&gt;=RF$21,RC5&gt;=RF$25,RB5&lt;&gt;""),AND(SD5&gt;=SH$21,SE5&gt;=SH$25,SD5&lt;&gt;""),AND(TF5&gt;=TJ$21,TG5&gt;=TJ$25,TF5&lt;&gt;"")),"Excellence",IF(I5="P","Worlds Team",IF(F5="P","National Team","")))))</f>
        <v>Worlds Team</v>
      </c>
      <c r="I5" s="3" t="str">
        <f>IF(OR(AND(AS5&gt;=AW$20,AT5&gt;=AW$24,AS5&lt;&gt;"",AO5=""),AND(BV5&gt;=BZ$20,BW5&gt;=BZ$24,BV5&lt;&gt;"",BR5=""),AND(CY5&gt;=DC$20,CZ5&gt;=DC$24,CY5&lt;&gt;"",CU5=""),AND(ED5&gt;=EH$20,EE5&gt;=EH$24,ED5&lt;&gt;""),AND(FF5&gt;=FJ$20,FG5&gt;=FJ$24,FF5&lt;&gt;""),AND(GH5&gt;=GL$20,GI5&gt;=GL$24,GH5&lt;&gt;""),AND(HJ5&gt;=HN$20,HK5&gt;=HN$24,HJ5&lt;&gt;""),AND(IL5&gt;=IP$20,IM5&gt;=IP$24,IL5&lt;&gt;""),AND(JN5&gt;=JR$20,JO5&gt;=JR$24,JN5&lt;&gt;""),AND(KP5&gt;=KT$20,KQ5&gt;=KT$24,KP5&lt;&gt;""),AND(LR5&gt;=LV$20,LS5&gt;=LV$24,LR5&lt;&gt;""),AND(MT5&gt;=MX$20,MU5&gt;=MX$24,MT5&lt;&gt;""),AND(NV5&gt;=NZ$20,NW5&gt;=NZ$24,NV5&lt;&gt;""),AND(OX5&gt;=PB$20,OY5&gt;=PB$24,OX5&lt;&gt;""),AND(PZ5&gt;=QD$20,QA5&gt;=QD$24,PZ5&lt;&gt;""),AND(RB5&gt;=RF$20,RC5&gt;=RF$24,RB5&lt;&gt;""),AND(SD5&gt;=SH$20,SE5&gt;=SH$24,SD5&lt;&gt;""),AND(TF5&gt;=TJ$20,TG5&gt;=TJ$24,TF5&lt;&gt;"")),"P","")</f>
        <v>P</v>
      </c>
      <c r="J5" s="8">
        <f>IF(COUNT(AQ5,BT5,CW5)&gt;0,LARGE((AQ5,BT5,CW5),1),0)</f>
        <v>45</v>
      </c>
      <c r="K5" s="8" t="str">
        <f>IF(J5=0,"",IF(J5=CW5,$CA$1,IF(J5=BT5,$AX$1,IF(J5=AQ5,$U$1,""))))</f>
        <v>2024 Elite Canada</v>
      </c>
      <c r="L5" s="8">
        <f>IF(COUNT(AQ5,BT5,CW5)&gt;1,LARGE((AQ5,BT5,CW5),2),0)</f>
        <v>42.7</v>
      </c>
      <c r="M5" s="8" t="str">
        <f>IF(K5=0,"",IF(AND(L5=J5,L5=AQ5,K5=BT5),$U$1,IF(AND(L5=J5,L5=AQ5,L5=CW5),$U$1,IF(AND(L5=J5,L5=CW5,L5=BT5),$AX$1,IF(L5=CW5,$CA$1,IF(L5=BT5,$AX$1,IF(L5=AQ5,$U$1,"")))))))</f>
        <v>2024 3rd Domestic Trial</v>
      </c>
      <c r="N5" s="8">
        <f>IF(COUNT(AR5,BU5,CX5)&gt;0,LARGE((AR5,BU5,CX5),1),0)</f>
        <v>22.400000000000002</v>
      </c>
      <c r="O5" s="8" t="str">
        <f>IF(N5=0,"",IF(N5=CX5,$CA$1,IF(N5=BU5,$AX$1,IF(N5=AR5,$U$1,""))))</f>
        <v>2024 3rd Domestic Trial</v>
      </c>
      <c r="P5" s="8">
        <f>IF(MAX(AV5,BY5,DB5)&gt;0,MAX(AV5,BY5,DB5),0)</f>
        <v>45.400000000000006</v>
      </c>
      <c r="Q5" s="8" t="str">
        <f>IF(P5=0,"",IF(P5=DB5,$CA$1,IF(P5=BY5,$AX$1,IF(P5=AV5,$U$1,""))))</f>
        <v>2024 3rd Domestic Trial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/>
      </c>
      <c r="U5" s="19">
        <v>17.100000000000001</v>
      </c>
      <c r="V5" s="19">
        <v>5</v>
      </c>
      <c r="W5" s="19">
        <v>0.2</v>
      </c>
      <c r="X5" s="19">
        <v>0.6</v>
      </c>
      <c r="Y5" s="19">
        <v>16.899999999999999</v>
      </c>
      <c r="Z5" s="19">
        <v>5.2</v>
      </c>
      <c r="AA5" s="19">
        <v>0.2</v>
      </c>
      <c r="AB5" s="19">
        <v>0.6</v>
      </c>
      <c r="AC5" s="19">
        <v>15.5</v>
      </c>
      <c r="AD5" s="19">
        <v>5</v>
      </c>
      <c r="AE5" s="19">
        <v>0.2</v>
      </c>
      <c r="AF5" s="19">
        <v>0.6</v>
      </c>
      <c r="AG5" s="19">
        <v>16.399999999999999</v>
      </c>
      <c r="AH5" s="19">
        <v>5</v>
      </c>
      <c r="AI5" s="19">
        <v>0</v>
      </c>
      <c r="AJ5" s="19">
        <v>0.6</v>
      </c>
      <c r="AK5" s="19">
        <v>16.7</v>
      </c>
      <c r="AL5" s="19">
        <v>5.2</v>
      </c>
      <c r="AM5" s="19">
        <v>0</v>
      </c>
      <c r="AN5" s="19">
        <v>0.6</v>
      </c>
      <c r="AO5" s="27"/>
      <c r="AP5" s="40">
        <f>IF(SUM(V5,Z5)&gt;0,SUM(V5,Z5),"")</f>
        <v>10.199999999999999</v>
      </c>
      <c r="AQ5" s="40">
        <f>IF(SUM(U5:V5,X5:Z5,AB5)-W5-AA5&gt;0,SUM(U5:V5,X5:Z5,AB5)-W5-AA5,"")</f>
        <v>45</v>
      </c>
      <c r="AR5" s="40">
        <f>IF(SUM(AC5:AD5,AF5)-AE5&gt;0,SUM(AC5:AD5,AF5)-AE5,"")</f>
        <v>20.900000000000002</v>
      </c>
      <c r="AS5" s="40">
        <f>IF(SUM(V5,Z5,AD5)&gt;0,SUM(V5,Z5,AD5),"")</f>
        <v>15.2</v>
      </c>
      <c r="AT5" s="40">
        <f>IF(SUM(AQ5,AR5)&gt;0,SUM(AQ5,AR5),"")</f>
        <v>65.900000000000006</v>
      </c>
      <c r="AU5" s="40">
        <f>IF(SUM(AH5,AL5)&gt;0,SUM(AH5,AL5),"")</f>
        <v>10.199999999999999</v>
      </c>
      <c r="AV5" s="40">
        <f>IF(SUM(AG5:AH5,AJ5:AL5,AN5)-SUM(AI5,AM5)&gt;0,SUM(AG5:AH5,AJ5:AL5,AN5)-SUM(AI5,AM5),"")</f>
        <v>44.500000000000007</v>
      </c>
      <c r="AW5" s="40">
        <f>IF(SUM(AQ5,AR5,AV5)&gt;0,SUM(AQ5,AR5,AV5),"")</f>
        <v>110.4</v>
      </c>
      <c r="AX5" s="18">
        <v>16.7</v>
      </c>
      <c r="AY5" s="18">
        <v>5</v>
      </c>
      <c r="AZ5" s="18">
        <v>0</v>
      </c>
      <c r="BA5" s="18">
        <v>0.6</v>
      </c>
      <c r="BB5" s="18">
        <v>16.100000000000001</v>
      </c>
      <c r="BC5" s="18">
        <v>2.6</v>
      </c>
      <c r="BD5" s="18">
        <v>0</v>
      </c>
      <c r="BE5" s="18">
        <v>0.6</v>
      </c>
      <c r="BF5" s="18">
        <v>15.6</v>
      </c>
      <c r="BG5" s="18">
        <v>2.6</v>
      </c>
      <c r="BH5" s="18">
        <v>0</v>
      </c>
      <c r="BI5" s="18">
        <v>0.6</v>
      </c>
      <c r="BJ5" s="18">
        <v>15.9</v>
      </c>
      <c r="BK5" s="18">
        <v>5.3</v>
      </c>
      <c r="BL5" s="18">
        <v>0</v>
      </c>
      <c r="BM5" s="18">
        <v>0.6</v>
      </c>
      <c r="BN5" s="18">
        <v>16.100000000000001</v>
      </c>
      <c r="BO5" s="18">
        <v>5.5</v>
      </c>
      <c r="BP5" s="18">
        <v>0</v>
      </c>
      <c r="BQ5" s="18">
        <v>0.6</v>
      </c>
      <c r="BR5" s="28"/>
      <c r="BS5" s="11">
        <f>IF(SUM(AY5,BC5)&gt;0,SUM(AY5,BC5),"")</f>
        <v>7.6</v>
      </c>
      <c r="BT5" s="11">
        <f>IF(SUM(AX5:AY5,BA5:BC5,BE5)-AZ5-BD5&gt;0,SUM(AX5:AY5,BA5:BC5,BE5)-AZ5-BD5,"")</f>
        <v>41.600000000000009</v>
      </c>
      <c r="BU5" s="11">
        <f>IF(SUM(BF5:BG5,BI5)-BH5&gt;0,SUM(BF5:BG5,BI5)-BH5,"")</f>
        <v>18.8</v>
      </c>
      <c r="BV5" s="11">
        <f>IF(SUM(AY5,BC5,BG5)&gt;0,SUM(AY5,BC5,BG5),"")</f>
        <v>10.199999999999999</v>
      </c>
      <c r="BW5" s="11">
        <f>IF(SUM(BT5,BU5)&gt;0,SUM(BT5,BU5),"")</f>
        <v>60.400000000000006</v>
      </c>
      <c r="BX5" s="11">
        <f>IF(SUM(BK5,BO5)&gt;0,SUM(BK5,BO5),"")</f>
        <v>10.8</v>
      </c>
      <c r="BY5" s="11">
        <f>IF(SUM(BJ5:BK5,BM5:BO5,BQ5)-SUM(BL5,BP5)&gt;0,SUM(BJ5:BK5,BM5:BO5,BQ5)-SUM(BL5,BP5),"")</f>
        <v>44.000000000000007</v>
      </c>
      <c r="BZ5" s="11">
        <f>IF(SUM(BT5,BU5,BY5)&gt;0,SUM(BT5,BU5,BY5),"")</f>
        <v>104.4</v>
      </c>
      <c r="CA5" s="19">
        <v>15</v>
      </c>
      <c r="CB5" s="19">
        <v>5</v>
      </c>
      <c r="CC5" s="19">
        <v>0.2</v>
      </c>
      <c r="CD5" s="19">
        <v>0.6</v>
      </c>
      <c r="CE5" s="19">
        <v>16.5</v>
      </c>
      <c r="CF5" s="19">
        <v>5.2</v>
      </c>
      <c r="CG5" s="19">
        <v>0</v>
      </c>
      <c r="CH5" s="19">
        <v>0.6</v>
      </c>
      <c r="CI5" s="19">
        <v>16.8</v>
      </c>
      <c r="CJ5" s="19">
        <v>5</v>
      </c>
      <c r="CK5" s="19">
        <v>0</v>
      </c>
      <c r="CL5" s="19">
        <v>0.6</v>
      </c>
      <c r="CM5" s="19">
        <v>17.100000000000001</v>
      </c>
      <c r="CN5" s="19">
        <v>5</v>
      </c>
      <c r="CO5" s="19">
        <v>0</v>
      </c>
      <c r="CP5" s="19">
        <v>0.6</v>
      </c>
      <c r="CQ5" s="19">
        <v>16.899999999999999</v>
      </c>
      <c r="CR5" s="19">
        <v>5.2</v>
      </c>
      <c r="CS5" s="19">
        <v>0</v>
      </c>
      <c r="CT5" s="19">
        <v>0.6</v>
      </c>
      <c r="CU5" s="27"/>
      <c r="CV5" s="40">
        <f>IF(SUM(CB5,CF5)&gt;0,SUM(CB5,CF5),"")</f>
        <v>10.199999999999999</v>
      </c>
      <c r="CW5" s="40">
        <f>IF(SUM(CA5:CB5,CD5:CF5,CH5)-CC5-CG5&gt;0,SUM(CA5:CB5,CD5:CF5,CH5)-CC5-CG5,"")</f>
        <v>42.7</v>
      </c>
      <c r="CX5" s="40">
        <f>IF(SUM(CI5:CJ5,CL5)-CK5&gt;0,SUM(CI5:CJ5,CL5)-CK5,"")</f>
        <v>22.400000000000002</v>
      </c>
      <c r="CY5" s="40">
        <f>IF(SUM(CB5,CF5,CJ5)&gt;0,SUM(CB5,CF5,CJ5),"")</f>
        <v>15.2</v>
      </c>
      <c r="CZ5" s="40">
        <f>IF(SUM(CW5,CX5)&gt;0,SUM(CW5,CX5),"")</f>
        <v>65.100000000000009</v>
      </c>
      <c r="DA5" s="40">
        <f>IF(SUM(CN5,CR5)&gt;0,SUM(CN5,CR5),"")</f>
        <v>10.199999999999999</v>
      </c>
      <c r="DB5" s="40">
        <f>IF(SUM(CM5:CN5,CP5:CR5,CT5)-SUM(CO5,CS5)&gt;0,SUM(CM5:CN5,CP5:CR5,CT5)-SUM(CO5,CS5),"")</f>
        <v>45.400000000000006</v>
      </c>
      <c r="DC5" s="40">
        <f>IF(SUM(CW5,CX5,DB5)&gt;0,SUM(CW5,CX5,DB5),"")</f>
        <v>110.50000000000001</v>
      </c>
      <c r="DD5" s="51" t="str">
        <f>IF(MAX(EB5,FD5,GF5,HH5,IJ5,JL5,KN5,LP5,MR5,NT5,OV5,PX5,QZ5,SB5,TD5)-IF(L5="",0,L5)&gt;0.001,MAX(EB5,FD5,GF5,HH5,IJ5,JL5,KN5,LP5,MR5,NT5,OV5,PX5,QZ5,SB5,TD5)-IF(L5="",0,L5),"")</f>
        <v/>
      </c>
      <c r="DE5" s="51" t="str">
        <f>IF(MAX(EC5,FE5,GG5,HI5,IK5,JM5,KO5,LQ5,MS5,NU5,OW5,PY5,RA5,SC5,TE5)-IF(N5="",0,N5)&gt;0.001,MAX(EC5,FE5,GG5,HI5,IK5,JM5,KO5,LQ5,MS5,NU5,OW5,PY5,RA5,SC5,TE5)-IF(N5="",0,N5),"")</f>
        <v/>
      </c>
      <c r="DF5" s="51" t="str">
        <f>IF(MAX(EG5,FI5,GK5,HM5,IO5,JQ5,KS5,LU5,MW5,NY5,PA5,QC5,RE5,SG5,TI5)-IF(P5="",0,P5)&gt;0.001,MAX(EG5,FI5,GK5,HM5,IO5,JQ5,KS5,LU5,MW5,NY5,PA5,QC5,RE5,SG5,TI5)-IF(P5="",0,P5),"")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>IF(SUM(QF5,QJ5)&gt;0,SUM(QF5,QJ5),"")</f>
        <v/>
      </c>
      <c r="QZ5" s="40" t="str">
        <f>IF(SUM(QE5:QF5,QH5:QJ5,QL5)-QG5-QK5&gt;0,SUM(QE5:QF5,QH5:QJ5,QL5)-QG5-QK5,"")</f>
        <v/>
      </c>
      <c r="RA5" s="40" t="str">
        <f>IF(SUM(QM5:QN5,QP5)-QO5&gt;0,SUM(QM5:QN5,QP5)-QO5,"")</f>
        <v/>
      </c>
      <c r="RB5" s="40" t="str">
        <f>IF(SUM(QF5,QJ5,QN5)&gt;0,SUM(QF5,QJ5,QN5),"")</f>
        <v/>
      </c>
      <c r="RC5" s="40" t="str">
        <f>IF(SUM(QZ5,RA5)&gt;0,SUM(QZ5,RA5),"")</f>
        <v/>
      </c>
      <c r="RD5" s="40" t="str">
        <f>IF(SUM(QR5,QV5)&gt;0,SUM(QR5,QV5),"")</f>
        <v/>
      </c>
      <c r="RE5" s="40" t="str">
        <f>IF(SUM(QQ5:QR5,QT5:QV5,QX5)-SUM(QS5,QW5)&gt;0,SUM(QQ5:QR5,QT5:QV5,QX5)-SUM(QS5,QW5),"")</f>
        <v/>
      </c>
      <c r="RF5" s="40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>IF(SUM(SJ5,SN5)&gt;0,SUM(SJ5,SN5),"")</f>
        <v/>
      </c>
      <c r="TD5" s="40" t="str">
        <f>IF(SUM(SI5:SJ5,SL5:SN5,SP5)-SK5-SO5&gt;0,SUM(SI5:SJ5,SL5:SN5,SP5)-SK5-SO5,"")</f>
        <v/>
      </c>
      <c r="TE5" s="40" t="str">
        <f>IF(SUM(SQ5:SR5,ST5)-SS5&gt;0,SUM(SQ5:SR5,ST5)-SS5,"")</f>
        <v/>
      </c>
      <c r="TF5" s="40" t="str">
        <f>IF(SUM(SJ5,SN5,SR5)&gt;0,SUM(SJ5,SN5,SR5),"")</f>
        <v/>
      </c>
      <c r="TG5" s="40" t="str">
        <f>IF(SUM(TD5,TE5)&gt;0,SUM(TD5,TE5),"")</f>
        <v/>
      </c>
      <c r="TH5" s="40" t="str">
        <f>IF(SUM(SV5,SZ5)&gt;0,SUM(SV5,SZ5),"")</f>
        <v/>
      </c>
      <c r="TI5" s="40" t="str">
        <f>IF(SUM(SU5:SV5,SX5:SZ5,TB5)-SUM(SW5,TA5)&gt;0,SUM(SU5:SV5,SX5:SZ5,TB5)-SUM(SW5,TA5),"")</f>
        <v/>
      </c>
      <c r="TJ5" s="40" t="str">
        <f>IF(SUM(TD5,TE5,TI5)&gt;0,SUM(TD5,TE5,TI5),"")</f>
        <v/>
      </c>
      <c r="TK5" s="26">
        <f>IF($CU5="P",CA5,(CA5+AX5)/2)</f>
        <v>15.85</v>
      </c>
      <c r="TL5" s="26">
        <f>IF($CU5="P",CB5,(CB5+AY5)/2)</f>
        <v>5</v>
      </c>
      <c r="TM5" s="26">
        <f>IF($CU5="P",CC5,(CC5+AZ5)/2)</f>
        <v>0.1</v>
      </c>
      <c r="TN5" s="26">
        <f>IF($CU5="P",CD5,(CD5+BA5)/2)</f>
        <v>0.6</v>
      </c>
      <c r="TO5" s="26">
        <f>IF($CU5="P",CE5,(CE5+BB5)/2)</f>
        <v>16.3</v>
      </c>
      <c r="TP5" s="26">
        <f>IF($CU5="P",CF5,(CF5+BC5)/2)</f>
        <v>3.9000000000000004</v>
      </c>
      <c r="TQ5" s="26">
        <f>IF($CU5="P",CG5,(CG5+BD5)/2)</f>
        <v>0</v>
      </c>
      <c r="TR5" s="26">
        <f>IF($CU5="P",CH5,(CH5+BE5)/2)</f>
        <v>0.6</v>
      </c>
      <c r="TS5" s="26">
        <f>IF($CU5="P",CI5,(CI5+BF5)/2)</f>
        <v>16.2</v>
      </c>
      <c r="TT5" s="26">
        <f>IF($CU5="P",CJ5,(CJ5+BG5)/2)</f>
        <v>3.8</v>
      </c>
      <c r="TU5" s="26">
        <f>IF($CU5="P",CK5,(CK5+BH5)/2)</f>
        <v>0</v>
      </c>
      <c r="TV5" s="26">
        <f>IF($CU5="P",CL5,(CL5+BI5)/2)</f>
        <v>0.6</v>
      </c>
      <c r="TW5" s="26">
        <f>IF($CU5="P",CM5,(CM5+BJ5)/2)</f>
        <v>16.5</v>
      </c>
      <c r="TX5" s="26">
        <f>IF($CU5="P",CN5,(CN5+BK5)/2)</f>
        <v>5.15</v>
      </c>
      <c r="TY5" s="26">
        <f>IF($CU5="P",CO5,(CO5+BL5)/2)</f>
        <v>0</v>
      </c>
      <c r="TZ5" s="26">
        <f>IF($CU5="P",CP5,(CP5+BM5)/2)</f>
        <v>0.6</v>
      </c>
      <c r="UA5" s="26">
        <f>IF($CU5="P",CQ5,(CQ5+BN5)/2)</f>
        <v>16.5</v>
      </c>
      <c r="UB5" s="26">
        <f>IF($CU5="P",CR5,(CR5+BO5)/2)</f>
        <v>5.35</v>
      </c>
      <c r="UC5" s="26">
        <f>IF($CU5="P",CS5,(CS5+BP5)/2)</f>
        <v>0</v>
      </c>
      <c r="UD5" s="26">
        <f>IF($CU5="P",CT5,(CT5+BQ5)/2)</f>
        <v>0.6</v>
      </c>
      <c r="UE5" s="28" t="s">
        <v>53</v>
      </c>
      <c r="UF5" s="11">
        <f>IF(SUM(TL5,TP5)&gt;0,SUM(TL5,TP5),"")</f>
        <v>8.9</v>
      </c>
      <c r="UG5" s="11">
        <f>IF(SUM(TK5:TL5,TN5:TP5,TR5)-TM5-TQ5&gt;0,SUM(TK5:TL5,TN5:TP5,TR5)-TM5-TQ5,"")</f>
        <v>42.15</v>
      </c>
      <c r="UH5" s="11">
        <f>IF(SUM(TS5:TT5,TV5)-TU5&gt;0,SUM(TS5:TT5,TV5)-TU5,"")</f>
        <v>20.6</v>
      </c>
      <c r="UI5" s="11">
        <f>IF(SUM(TL5,TP5,TT5)&gt;0,SUM(TL5,TP5,TT5),"")</f>
        <v>12.7</v>
      </c>
      <c r="UJ5" s="11">
        <f>IF(SUM(UG5,UH5)&gt;0,SUM(UG5,UH5),"")</f>
        <v>62.75</v>
      </c>
      <c r="UK5" s="11">
        <f>IF(SUM(TX5,UB5)&gt;0,SUM(TX5,UB5),"")</f>
        <v>10.5</v>
      </c>
      <c r="UL5" s="11">
        <f>IF(SUM(TW5:TX5,TZ5:UB5,UD5)-SUM(TY5,UC5)&gt;0,SUM(TW5:TX5,TZ5:UB5,UD5)-SUM(TY5,UC5),"")</f>
        <v>44.7</v>
      </c>
      <c r="UM5" s="11">
        <f>IF(SUM(UG5,UH5,UL5)&gt;0,SUM(UG5,UH5,UL5),"")</f>
        <v>107.45</v>
      </c>
    </row>
    <row r="6" spans="1:559" x14ac:dyDescent="0.2">
      <c r="A6" s="4" cm="1">
        <f t="array" ref="A6">IF(AND(H6&lt;&gt;"",H6&lt;&gt;"No DD"),SUMPRODUCT((H$4:H$17&lt;&gt;"")*(H$4:H$17&lt;&gt;"No DD")*(E$4:E$17&gt;E6))+1,IF(H6="No DD",SUMPRODUCT((H$4:H$17="No DD")*(E$4:E$17&gt;E6))+1+SUMPRODUCT((H$4:H$17&lt;&gt;"")*(H$4:H$17&lt;&gt;"No DD")),""))</f>
        <v>3</v>
      </c>
      <c r="B6" s="5" t="s">
        <v>176</v>
      </c>
      <c r="C6" s="4" t="s">
        <v>5</v>
      </c>
      <c r="D6" s="4">
        <v>2006</v>
      </c>
      <c r="E6" s="9">
        <f>SUM(J6:R6)+SUM(J6:N6)*0.0000001+SUM(J6)*0.0000000000001</f>
        <v>155.05001106500453</v>
      </c>
      <c r="F6" s="3" t="str">
        <f>IF(OR(AND(AP6&gt;=AW$19,AQ6&gt;=AW$23,AP6&lt;&gt;"",AO6=""),AND(AU6&gt;=AW$19,AV6&gt;=AW$23,AU6&lt;&gt;"",AO6=""),AND(BS6&gt;=BZ$19,BT6&gt;=BZ$23,BS6&lt;&gt;"",BR6=""),AND(BX6&gt;=BZ$19,BY6&gt;=BZ$23,BX6&lt;&gt;"",BR6=""),AND(CV6&gt;=DC$19,CW6&gt;=DC$23,CV6&lt;&gt;"",CU6=""),AND(DA6&gt;=DC$19,DB6&gt;=DC$23,DA6&lt;&gt;""),AND(EA6&gt;=EH$19,EB6&gt;=EH$23,EA6&lt;&gt;""),AND(EF6&gt;=EH$19,EG6&gt;=EH$23,EF6&lt;&gt;""),AND(FC6&gt;=FJ$19,FD6&gt;=FJ$23,FC6&lt;&gt;""),AND(FH6&gt;=FJ$19,FI6&gt;=FJ$23,FH6&lt;&gt;""),AND(GE6&gt;=GL$19,GF6&gt;=GL$23,GE6&lt;&gt;""),AND(GJ6&gt;=GL$19,GK6&gt;=GL$23,GJ6&lt;&gt;""),AND(HG6&gt;=HN$19,HH6&gt;=HN$23,HG6&lt;&gt;""),AND(HL6&gt;=HN$19,HM6&gt;=HN$23,HL6&lt;&gt;""),AND(II6&gt;=IP$19,IJ6&gt;=IP$23,II6&lt;&gt;""),AND(IN6&gt;=IP$19,IO6&gt;=IP$23,IN6&lt;&gt;""),AND(JK6&gt;=JR$19,JL6&gt;=JR$23,JK6&lt;&gt;""),AND(JP6&gt;=JR$19,JQ6&gt;=JR$23,JP6&lt;&gt;""),AND(KM6&gt;=KT$19,KN6&gt;=KT$23,KM6&lt;&gt;""),AND(KR6&gt;=KT$19,KS6&gt;=KT$23,KR6&lt;&gt;""),AND(LO6&gt;=LV$19,LP6&gt;=LV$23,LO6&lt;&gt;""),AND(LT6&gt;=LV$19,LU6&gt;=LV$23,LT6&lt;&gt;""),AND(MQ6&gt;=MX$19,MR6&gt;=MX$23,MQ6&lt;&gt;""),AND(MV6&gt;=MX$19,MW6&gt;=MX$23,MV6&lt;&gt;""),AND(NS6&gt;=NZ$19,NT6&gt;=NZ$23,NS6&lt;&gt;""),AND(NX6&gt;=NZ$19,NY6&gt;=NZ$23,NX6&lt;&gt;""),AND(OU6&gt;=PB$19,OV6&gt;=PB$23,OU6&lt;&gt;""),AND(OZ6&gt;=PB$19,PA6&gt;=PB$23,OZ6&lt;&gt;""),AND(PW6&gt;=QD$19,PX6&gt;=QD$23,PW6&lt;&gt;""),AND(QB6&gt;=QD$19,QC6&gt;=QD$23,QB6&lt;&gt;""),AND(QY6&gt;=RF$19,QZ6&gt;=RF$23,QY6&lt;&gt;""),AND(RD6&gt;=RF$19,RE6&gt;=RF$23,RD6&lt;&gt;""),AND(SA6&gt;=SH$19,SB6&gt;=SH$23,SA6&lt;&gt;""),AND(SF6&gt;=SH$19,SG6&gt;=SH$23,SF6&lt;&gt;""),AND(TC6&gt;=TJ$19,TD6&gt;=TJ$23,TC6&lt;&gt;""),AND(TI6&gt;=TJ$19,TJ6&gt;=TJ$23,TI6&lt;&gt;"")),"P","")</f>
        <v>P</v>
      </c>
      <c r="G6" s="3" t="str">
        <f>IF(OR(AND(AQ6&gt;=AW$23,AQ6&lt;&gt;"",AO6=""),AND(AV6&gt;=AW$23,AV6&lt;&gt;"",AO6=""),AND(BT6&gt;=BZ$23,BT6&lt;&gt;"",BR6=""),AND(BY6&gt;=BZ$23,BY6&lt;&gt;"",BR6=""),AND(CW6&gt;=DC$23,CW6&lt;&gt;"",CU6=""),AND(DB6&gt;=DC$23,DB6&lt;&gt;"",CU6=""),AND(EB6&gt;=EH$23,EB6&lt;&gt;""),AND(EG6&gt;=EH$23,EG6&lt;&gt;""),AND(FD6&gt;=FJ$23,FD6&lt;&gt;""),AND(FI6&gt;=FJ$23,FI6&lt;&gt;""),AND(GF6&gt;=GL$23,GF6&lt;&gt;""),AND(GK6&gt;=GL$23,GK6&lt;&gt;""),AND(HH6&gt;=HN$23,HH6&lt;&gt;""),AND(HM6&gt;=HN$23,HM6&lt;&gt;""),AND(IJ6&gt;=IP$23,IJ6&lt;&gt;""),AND(IO6&gt;=IP$23,IO6&lt;&gt;""),AND(JL6&gt;=JR$23,JL6&lt;&gt;""),AND(JQ6&gt;=JR$23,JQ6&lt;&gt;""),AND(KN6&gt;=KT$23,KN6&lt;&gt;""),AND(KS6&gt;=KT$23,KS6&lt;&gt;""),AND(LP6&gt;=LV$23,LP6&lt;&gt;""),AND(LU6&gt;=LV$23,LU6&lt;&gt;""),AND(MR6&gt;=MX$23,MR6&lt;&gt;""),AND(MW6&gt;=MX$23,MW6&lt;&gt;""),AND(NT6&gt;=NZ$23,NT6&lt;&gt;""),AND(NY6&gt;=NZ$23,NY6&lt;&gt;""),AND(OV6&gt;=PB$23,OV6&lt;&gt;""),AND(PA6&gt;=PB$23,PA6&lt;&gt;""),AND(PX6&gt;=QD$23,PX6&lt;&gt;""),AND(QC6&gt;=QD$23,QC6&lt;&gt;""),AND(QZ6&gt;=RF$23,QZ6&lt;&gt;""),AND(RE6&gt;=RF$23,RE6&lt;&gt;""),AND(SB6&gt;=SH$23,SB6&lt;&gt;""),AND(SG6&gt;=SH$23,SG6&lt;&gt;""),AND(TD6&gt;=TJ$23,TD6&lt;&gt;""),AND(TJ6&gt;=TJ$23,TJ6&lt;&gt;"")),"P","")</f>
        <v>P</v>
      </c>
      <c r="H6" s="36" t="str">
        <f>IF(AND(G6="P",F6=""),"No DD",IF(OR(AND(AS6&gt;=AW$22,AT6&gt;=AW$26,AS6&lt;&gt;"",AO6=""),AND(BV6&gt;=BZ$22,BW6&gt;=BZ$26,BV6&lt;&gt;"",BR6=""),AND(CY6&gt;=DC$22,CZ6&gt;=DC$26,CY6&lt;&gt;"",CU6=""),AND(ED6&gt;=EH$22,EE6&gt;=EH$26,ED6&lt;&gt;""),AND(FF6&gt;=FJ$22,FG6&gt;=FJ$26,FF6&lt;&gt;""),AND(GH6&gt;=GL$22,GI6&gt;=GL$26,GH6&lt;&gt;""),AND(HJ6&gt;=HN$22,HK6&gt;=HN$26,HJ6&lt;&gt;""),AND(IL6&gt;=IP$22,IM6&gt;=IP$26,IL6&lt;&gt;""),AND(JN6&gt;=JR$22,JO6&gt;=JR$26,JN6&lt;&gt;""),AND(KP6&gt;=KT$22,KQ6&gt;=KT$26,KP6&lt;&gt;""),AND(LR6&gt;=LV$22,LS6&gt;=LV$26,LR6&lt;&gt;""),AND(MT6&gt;=MX$22,MU6&gt;=MX$26,MT6&lt;&gt;""),AND(NV6&gt;=NZ$22,NW6&gt;=NZ$26,NV6&lt;&gt;""),AND(OX6&gt;=PB$22,OY6&gt;=PB$26,OX6&lt;&gt;""),AND(PZ6&gt;=QD$22,QA6&gt;=QD$26,PZ6&lt;&gt;""),AND(RB6&gt;=RF$22,RC6&gt;=RF$26,RB6&lt;&gt;""),AND(SD6&gt;=SH$22,SE6&gt;=SH$26,SD6&lt;&gt;""),AND(TF6&gt;=TJ$22,TG6&gt;=TJ$26,TF6&lt;&gt;"")),"Merit",IF(OR(AND(AS6&gt;=AW$21,AT6&gt;=AW$25,AS6&lt;&gt;"",AO6=""),AND(BV6&gt;=BZ$21,BW6&gt;=BZ$25,BV6&lt;&gt;"",BR6=""),AND(CY6&gt;=DC$21,CZ6&gt;=DC$25,CY6&lt;&gt;"",CU6=""),AND(ED6&gt;=EH$21,EE6&gt;=EH$25,ED6&lt;&gt;""),AND(FF6&gt;=FJ$21,FG6&gt;=FJ$25,FF6&lt;&gt;""),AND(GH6&gt;=GL$21,GI6&gt;=GL$25,GH6&lt;&gt;""),AND(HJ6&gt;=HN$21,HK6&gt;=HN$25,HJ6&lt;&gt;""),AND(IL6&gt;=IP$21,IM6&gt;=IP$25,IL6&lt;&gt;""),AND(JN6&gt;=JR$21,JO6&gt;=JR$25,JN6&lt;&gt;""),AND(KP6&gt;=KT$21,KQ6&gt;=KT$25,KP6&lt;&gt;""),AND(LR6&gt;=LV$21,LS6&gt;=LV$25,LR6&lt;&gt;""),AND(MT6&gt;=MX$21,MU6&gt;=MX$25,MT6&lt;&gt;""),AND(NV6&gt;=NZ$21,NW6&gt;=NZ$25,NV6&lt;&gt;""),AND(OX6&gt;=PB$21,OY6&gt;=PB$25,OX6&lt;&gt;""),AND(PZ6&gt;=QD$21,QA6&gt;=QD$25,PZ6&lt;&gt;""),AND(RB6&gt;=RF$21,RC6&gt;=RF$25,RB6&lt;&gt;""),AND(SD6&gt;=SH$21,SE6&gt;=SH$25,SD6&lt;&gt;""),AND(TF6&gt;=TJ$21,TG6&gt;=TJ$25,TF6&lt;&gt;"")),"Excellence",IF(I6="P","Worlds Team",IF(F6="P","National Team","")))))</f>
        <v>Worlds Team</v>
      </c>
      <c r="I6" s="3" t="str">
        <f>IF(OR(AND(AS6&gt;=AW$20,AT6&gt;=AW$24,AS6&lt;&gt;"",AO6=""),AND(BV6&gt;=BZ$20,BW6&gt;=BZ$24,BV6&lt;&gt;"",BR6=""),AND(CY6&gt;=DC$20,CZ6&gt;=DC$24,CY6&lt;&gt;"",CU6=""),AND(ED6&gt;=EH$20,EE6&gt;=EH$24,ED6&lt;&gt;""),AND(FF6&gt;=FJ$20,FG6&gt;=FJ$24,FF6&lt;&gt;""),AND(GH6&gt;=GL$20,GI6&gt;=GL$24,GH6&lt;&gt;""),AND(HJ6&gt;=HN$20,HK6&gt;=HN$24,HJ6&lt;&gt;""),AND(IL6&gt;=IP$20,IM6&gt;=IP$24,IL6&lt;&gt;""),AND(JN6&gt;=JR$20,JO6&gt;=JR$24,JN6&lt;&gt;""),AND(KP6&gt;=KT$20,KQ6&gt;=KT$24,KP6&lt;&gt;""),AND(LR6&gt;=LV$20,LS6&gt;=LV$24,LR6&lt;&gt;""),AND(MT6&gt;=MX$20,MU6&gt;=MX$24,MT6&lt;&gt;""),AND(NV6&gt;=NZ$20,NW6&gt;=NZ$24,NV6&lt;&gt;""),AND(OX6&gt;=PB$20,OY6&gt;=PB$24,OX6&lt;&gt;""),AND(PZ6&gt;=QD$20,QA6&gt;=QD$24,PZ6&lt;&gt;""),AND(RB6&gt;=RF$20,RC6&gt;=RF$24,RB6&lt;&gt;""),AND(SD6&gt;=SH$20,SE6&gt;=SH$24,SD6&lt;&gt;""),AND(TF6&gt;=TJ$20,TG6&gt;=TJ$24,TF6&lt;&gt;"")),"P","")</f>
        <v>P</v>
      </c>
      <c r="J6" s="8">
        <f>IF(COUNT(AQ6,BT6,CW6)&gt;0,LARGE((AQ6,BT6,CW6),1),0)</f>
        <v>45.199999999999996</v>
      </c>
      <c r="K6" s="8" t="str">
        <f>IF(J6=0,"",IF(J6=CW6,$CA$1,IF(J6=BT6,$AX$1,IF(J6=AQ6,$U$1,""))))</f>
        <v>2024 Nationals</v>
      </c>
      <c r="L6" s="8">
        <f>IF(COUNT(AQ6,BT6,CW6)&gt;1,LARGE((AQ6,BT6,CW6),2),0)</f>
        <v>43.250000000000007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22.200000000000003</v>
      </c>
      <c r="O6" s="8" t="str">
        <f>IF(N6=0,"",IF(N6=CX6,$CA$1,IF(N6=BU6,$AX$1,IF(N6=AR6,$U$1,""))))</f>
        <v>2024 3rd Domestic Trial</v>
      </c>
      <c r="P6" s="8">
        <f>IF(MAX(AV6,BY6,DB6)&gt;0,MAX(AV6,BY6,DB6),0)</f>
        <v>44.4</v>
      </c>
      <c r="Q6" s="8" t="str">
        <f>IF(P6=0,"",IF(P6=DB6,$CA$1,IF(P6=BY6,$AX$1,IF(P6=AV6,$U$1,""))))</f>
        <v>2024 Nationals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/>
      </c>
      <c r="U6" s="19">
        <v>16.850000000000001</v>
      </c>
      <c r="V6" s="19">
        <v>4.6500000000000004</v>
      </c>
      <c r="W6" s="19">
        <v>0</v>
      </c>
      <c r="X6" s="19">
        <v>0.44999999999999996</v>
      </c>
      <c r="Y6" s="19">
        <v>16</v>
      </c>
      <c r="Z6" s="19">
        <v>4.6999999999999993</v>
      </c>
      <c r="AA6" s="19">
        <v>0</v>
      </c>
      <c r="AB6" s="19">
        <v>0.6</v>
      </c>
      <c r="AC6" s="19">
        <v>16.25</v>
      </c>
      <c r="AD6" s="19">
        <v>4.4000000000000004</v>
      </c>
      <c r="AE6" s="19">
        <v>0</v>
      </c>
      <c r="AF6" s="19">
        <v>0.44999999999999996</v>
      </c>
      <c r="AG6" s="19">
        <v>16.899999999999999</v>
      </c>
      <c r="AH6" s="19">
        <v>4.9000000000000004</v>
      </c>
      <c r="AI6" s="19">
        <v>0</v>
      </c>
      <c r="AJ6" s="19">
        <v>0.6</v>
      </c>
      <c r="AK6" s="19">
        <v>16.3</v>
      </c>
      <c r="AL6" s="19">
        <v>3.5999999999999996</v>
      </c>
      <c r="AM6" s="19">
        <v>0</v>
      </c>
      <c r="AN6" s="19">
        <v>0.6</v>
      </c>
      <c r="AO6" s="27" t="s">
        <v>53</v>
      </c>
      <c r="AP6" s="40">
        <f>IF(SUM(V6,Z6)&gt;0,SUM(V6,Z6),"")</f>
        <v>9.35</v>
      </c>
      <c r="AQ6" s="40">
        <f>IF(SUM(U6:V6,X6:Z6,AB6)-W6-AA6&gt;0,SUM(U6:V6,X6:Z6,AB6)-W6-AA6,"")</f>
        <v>43.250000000000007</v>
      </c>
      <c r="AR6" s="40">
        <f>IF(SUM(AC6:AD6,AF6)-AE6&gt;0,SUM(AC6:AD6,AF6)-AE6,"")</f>
        <v>21.099999999999998</v>
      </c>
      <c r="AS6" s="40">
        <f>IF(SUM(V6,Z6,AD6)&gt;0,SUM(V6,Z6,AD6),"")</f>
        <v>13.75</v>
      </c>
      <c r="AT6" s="40">
        <f>IF(SUM(AQ6,AR6)&gt;0,SUM(AQ6,AR6),"")</f>
        <v>64.350000000000009</v>
      </c>
      <c r="AU6" s="40">
        <f>IF(SUM(AH6,AL6)&gt;0,SUM(AH6,AL6),"")</f>
        <v>8.5</v>
      </c>
      <c r="AV6" s="40">
        <f>IF(SUM(AG6:AH6,AJ6:AL6,AN6)-SUM(AI6,AM6)&gt;0,SUM(AG6:AH6,AJ6:AL6,AN6)-SUM(AI6,AM6),"")</f>
        <v>42.900000000000006</v>
      </c>
      <c r="AW6" s="40">
        <f>IF(SUM(AQ6,AR6,AV6)&gt;0,SUM(AQ6,AR6,AV6),"")</f>
        <v>107.25000000000001</v>
      </c>
      <c r="AX6" s="18">
        <v>17.2</v>
      </c>
      <c r="AY6" s="18">
        <v>5</v>
      </c>
      <c r="AZ6" s="18">
        <v>0</v>
      </c>
      <c r="BA6" s="18">
        <v>0.6</v>
      </c>
      <c r="BB6" s="18">
        <v>17</v>
      </c>
      <c r="BC6" s="18">
        <v>4.8</v>
      </c>
      <c r="BD6" s="18">
        <v>0</v>
      </c>
      <c r="BE6" s="18">
        <v>0.6</v>
      </c>
      <c r="BF6" s="18">
        <v>16.5</v>
      </c>
      <c r="BG6" s="18">
        <v>4.8</v>
      </c>
      <c r="BH6" s="18">
        <v>0</v>
      </c>
      <c r="BI6" s="18">
        <v>0.6</v>
      </c>
      <c r="BJ6" s="18">
        <v>16.7</v>
      </c>
      <c r="BK6" s="18">
        <v>4.8</v>
      </c>
      <c r="BL6" s="18">
        <v>0</v>
      </c>
      <c r="BM6" s="18">
        <v>0.6</v>
      </c>
      <c r="BN6" s="18">
        <v>16.899999999999999</v>
      </c>
      <c r="BO6" s="18">
        <v>5</v>
      </c>
      <c r="BP6" s="18">
        <v>0.2</v>
      </c>
      <c r="BQ6" s="18">
        <v>0.6</v>
      </c>
      <c r="BR6" s="28"/>
      <c r="BS6" s="11">
        <f>IF(SUM(AY6,BC6)&gt;0,SUM(AY6,BC6),"")</f>
        <v>9.8000000000000007</v>
      </c>
      <c r="BT6" s="11">
        <f>IF(SUM(AX6:AY6,BA6:BC6,BE6)-AZ6-BD6&gt;0,SUM(AX6:AY6,BA6:BC6,BE6)-AZ6-BD6,"")</f>
        <v>45.199999999999996</v>
      </c>
      <c r="BU6" s="11">
        <f>IF(SUM(BF6:BG6,BI6)-BH6&gt;0,SUM(BF6:BG6,BI6)-BH6,"")</f>
        <v>21.900000000000002</v>
      </c>
      <c r="BV6" s="11">
        <f>IF(SUM(AY6,BC6,BG6)&gt;0,SUM(AY6,BC6,BG6),"")</f>
        <v>14.600000000000001</v>
      </c>
      <c r="BW6" s="11">
        <f>IF(SUM(BT6,BU6)&gt;0,SUM(BT6,BU6),"")</f>
        <v>67.099999999999994</v>
      </c>
      <c r="BX6" s="11">
        <f>IF(SUM(BK6,BO6)&gt;0,SUM(BK6,BO6),"")</f>
        <v>9.8000000000000007</v>
      </c>
      <c r="BY6" s="11">
        <f>IF(SUM(BJ6:BK6,BM6:BO6,BQ6)-SUM(BL6,BP6)&gt;0,SUM(BJ6:BK6,BM6:BO6,BQ6)-SUM(BL6,BP6),"")</f>
        <v>44.4</v>
      </c>
      <c r="BZ6" s="11">
        <f>IF(SUM(BT6,BU6,BY6)&gt;0,SUM(BT6,BU6,BY6),"")</f>
        <v>111.5</v>
      </c>
      <c r="CA6" s="19">
        <v>16.2</v>
      </c>
      <c r="CB6" s="19">
        <v>3.6</v>
      </c>
      <c r="CC6" s="19">
        <v>0.2</v>
      </c>
      <c r="CD6" s="19">
        <v>0</v>
      </c>
      <c r="CE6" s="19">
        <v>16.3</v>
      </c>
      <c r="CF6" s="19">
        <v>3.9</v>
      </c>
      <c r="CG6" s="19">
        <v>0</v>
      </c>
      <c r="CH6" s="19">
        <v>0.3</v>
      </c>
      <c r="CI6" s="19">
        <v>16.8</v>
      </c>
      <c r="CJ6" s="19">
        <v>4.8</v>
      </c>
      <c r="CK6" s="19">
        <v>0</v>
      </c>
      <c r="CL6" s="19">
        <v>0.6</v>
      </c>
      <c r="CM6" s="19">
        <v>18.100000000000001</v>
      </c>
      <c r="CN6" s="19">
        <v>3.6</v>
      </c>
      <c r="CO6" s="19">
        <v>0</v>
      </c>
      <c r="CP6" s="19">
        <v>0</v>
      </c>
      <c r="CQ6" s="19">
        <v>17.100000000000001</v>
      </c>
      <c r="CR6" s="19">
        <v>4.0999999999999996</v>
      </c>
      <c r="CS6" s="19">
        <v>0</v>
      </c>
      <c r="CT6" s="19">
        <v>0.3</v>
      </c>
      <c r="CU6" s="27"/>
      <c r="CV6" s="40">
        <f>IF(SUM(CB6,CF6)&gt;0,SUM(CB6,CF6),"")</f>
        <v>7.5</v>
      </c>
      <c r="CW6" s="40">
        <f>IF(SUM(CA6:CB6,CD6:CF6,CH6)-CC6-CG6&gt;0,SUM(CA6:CB6,CD6:CF6,CH6)-CC6-CG6,"")</f>
        <v>40.099999999999994</v>
      </c>
      <c r="CX6" s="40">
        <f>IF(SUM(CI6:CJ6,CL6)-CK6&gt;0,SUM(CI6:CJ6,CL6)-CK6,"")</f>
        <v>22.200000000000003</v>
      </c>
      <c r="CY6" s="40">
        <f>IF(SUM(CB6,CF6,CJ6)&gt;0,SUM(CB6,CF6,CJ6),"")</f>
        <v>12.3</v>
      </c>
      <c r="CZ6" s="40">
        <f>IF(SUM(CW6,CX6)&gt;0,SUM(CW6,CX6),"")</f>
        <v>62.3</v>
      </c>
      <c r="DA6" s="40">
        <f>IF(SUM(CN6,CR6)&gt;0,SUM(CN6,CR6),"")</f>
        <v>7.6999999999999993</v>
      </c>
      <c r="DB6" s="40">
        <f>IF(SUM(CM6:CN6,CP6:CR6,CT6)-SUM(CO6,CS6)&gt;0,SUM(CM6:CN6,CP6:CR6,CT6)-SUM(CO6,CS6),"")</f>
        <v>43.2</v>
      </c>
      <c r="DC6" s="40">
        <f>IF(SUM(CW6,CX6,DB6)&gt;0,SUM(CW6,CX6,DB6),"")</f>
        <v>105.5</v>
      </c>
      <c r="DD6" s="51" t="str">
        <f>IF(MAX(EB6,FD6,GF6,HH6,IJ6,JL6,KN6,LP6,MR6,NT6,OV6,PX6,QZ6,SB6,TD6)-IF(L6="",0,L6)&gt;0.001,MAX(EB6,FD6,GF6,HH6,IJ6,JL6,KN6,LP6,MR6,NT6,OV6,PX6,QZ6,SB6,TD6)-IF(L6="",0,L6),"")</f>
        <v/>
      </c>
      <c r="DE6" s="51" t="str">
        <f>IF(MAX(EC6,FE6,GG6,HI6,IK6,JM6,KO6,LQ6,MS6,NU6,OW6,PY6,RA6,SC6,TE6)-IF(N6="",0,N6)&gt;0.001,MAX(EC6,FE6,GG6,HI6,IK6,JM6,KO6,LQ6,MS6,NU6,OW6,PY6,RA6,SC6,TE6)-IF(N6="",0,N6),"")</f>
        <v/>
      </c>
      <c r="DF6" s="51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>
        <v>16.600000000000001</v>
      </c>
      <c r="EJ6" s="18">
        <v>3.8</v>
      </c>
      <c r="EK6" s="18">
        <v>0</v>
      </c>
      <c r="EL6" s="18">
        <v>0</v>
      </c>
      <c r="EM6" s="18">
        <v>17</v>
      </c>
      <c r="EN6" s="18">
        <v>4.8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8.6</v>
      </c>
      <c r="FD6" s="11">
        <f>IF(SUM(EI6:EJ6,EL6:EN6,EP6)-EK6-EO6&gt;0,SUM(EI6:EJ6,EL6:EN6,EP6)-EK6-EO6,"")</f>
        <v>42.2</v>
      </c>
      <c r="FE6" s="11" t="str">
        <f>IF(SUM(EQ6:ER6,ET6)-ES6&gt;0,SUM(EQ6:ER6,ET6)-ES6,"")</f>
        <v/>
      </c>
      <c r="FF6" s="11">
        <f>IF(SUM(EJ6,EN6,ER6)&gt;0,SUM(EJ6,EN6,ER6),"")</f>
        <v>8.6</v>
      </c>
      <c r="FG6" s="11">
        <f>IF(SUM(FD6,FE6)&gt;0,SUM(FD6,FE6),"")</f>
        <v>42.2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IF(SUM(FD6,FE6,FI6)&gt;0,SUM(FD6,FE6,FI6),"")</f>
        <v>42.2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>IF(SUM(QF6,QJ6)&gt;0,SUM(QF6,QJ6),"")</f>
        <v/>
      </c>
      <c r="QZ6" s="40" t="str">
        <f>IF(SUM(QE6:QF6,QH6:QJ6,QL6)-QG6-QK6&gt;0,SUM(QE6:QF6,QH6:QJ6,QL6)-QG6-QK6,"")</f>
        <v/>
      </c>
      <c r="RA6" s="40" t="str">
        <f>IF(SUM(QM6:QN6,QP6)-QO6&gt;0,SUM(QM6:QN6,QP6)-QO6,"")</f>
        <v/>
      </c>
      <c r="RB6" s="40" t="str">
        <f>IF(SUM(QF6,QJ6,QN6)&gt;0,SUM(QF6,QJ6,QN6),"")</f>
        <v/>
      </c>
      <c r="RC6" s="40" t="str">
        <f>IF(SUM(QZ6,RA6)&gt;0,SUM(QZ6,RA6),"")</f>
        <v/>
      </c>
      <c r="RD6" s="40" t="str">
        <f>IF(SUM(QR6,QV6)&gt;0,SUM(QR6,QV6),"")</f>
        <v/>
      </c>
      <c r="RE6" s="40" t="str">
        <f>IF(SUM(QQ6:QR6,QT6:QV6,QX6)-SUM(QS6,QW6)&gt;0,SUM(QQ6:QR6,QT6:QV6,QX6)-SUM(QS6,QW6),"")</f>
        <v/>
      </c>
      <c r="RF6" s="40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>IF(SUM(SJ6,SN6)&gt;0,SUM(SJ6,SN6),"")</f>
        <v/>
      </c>
      <c r="TD6" s="40" t="str">
        <f>IF(SUM(SI6:SJ6,SL6:SN6,SP6)-SK6-SO6&gt;0,SUM(SI6:SJ6,SL6:SN6,SP6)-SK6-SO6,"")</f>
        <v/>
      </c>
      <c r="TE6" s="40" t="str">
        <f>IF(SUM(SQ6:SR6,ST6)-SS6&gt;0,SUM(SQ6:SR6,ST6)-SS6,"")</f>
        <v/>
      </c>
      <c r="TF6" s="40" t="str">
        <f>IF(SUM(SJ6,SN6,SR6)&gt;0,SUM(SJ6,SN6,SR6),"")</f>
        <v/>
      </c>
      <c r="TG6" s="40" t="str">
        <f>IF(SUM(TD6,TE6)&gt;0,SUM(TD6,TE6),"")</f>
        <v/>
      </c>
      <c r="TH6" s="40" t="str">
        <f>IF(SUM(SV6,SZ6)&gt;0,SUM(SV6,SZ6),"")</f>
        <v/>
      </c>
      <c r="TI6" s="40" t="str">
        <f>IF(SUM(SU6:SV6,SX6:SZ6,TB6)-SUM(SW6,TA6)&gt;0,SUM(SU6:SV6,SX6:SZ6,TB6)-SUM(SW6,TA6),"")</f>
        <v/>
      </c>
      <c r="TJ6" s="40" t="str">
        <f>IF(SUM(TD6,TE6,TI6)&gt;0,SUM(TD6,TE6,TI6),"")</f>
        <v/>
      </c>
      <c r="TK6" s="26">
        <f>IF($CU6="P",CA6,(CA6+AX6)/2)</f>
        <v>16.7</v>
      </c>
      <c r="TL6" s="26">
        <f>IF($CU6="P",CB6,(CB6+AY6)/2)</f>
        <v>4.3</v>
      </c>
      <c r="TM6" s="26">
        <f>IF($CU6="P",CC6,(CC6+AZ6)/2)</f>
        <v>0.1</v>
      </c>
      <c r="TN6" s="26">
        <f>IF($CU6="P",CD6,(CD6+BA6)/2)</f>
        <v>0.3</v>
      </c>
      <c r="TO6" s="26">
        <f>IF($CU6="P",CE6,(CE6+BB6)/2)</f>
        <v>16.649999999999999</v>
      </c>
      <c r="TP6" s="26">
        <f>IF($CU6="P",CF6,(CF6+BC6)/2)</f>
        <v>4.3499999999999996</v>
      </c>
      <c r="TQ6" s="26">
        <f>IF($CU6="P",CG6,(CG6+BD6)/2)</f>
        <v>0</v>
      </c>
      <c r="TR6" s="26">
        <f>IF($CU6="P",CH6,(CH6+BE6)/2)</f>
        <v>0.44999999999999996</v>
      </c>
      <c r="TS6" s="26">
        <f>IF($CU6="P",CI6,(CI6+BF6)/2)</f>
        <v>16.649999999999999</v>
      </c>
      <c r="TT6" s="26">
        <f>IF($CU6="P",CJ6,(CJ6+BG6)/2)</f>
        <v>4.8</v>
      </c>
      <c r="TU6" s="26">
        <f>IF($CU6="P",CK6,(CK6+BH6)/2)</f>
        <v>0</v>
      </c>
      <c r="TV6" s="26">
        <f>IF($CU6="P",CL6,(CL6+BI6)/2)</f>
        <v>0.6</v>
      </c>
      <c r="TW6" s="26">
        <f>IF($CU6="P",CM6,(CM6+BJ6)/2)</f>
        <v>17.399999999999999</v>
      </c>
      <c r="TX6" s="26">
        <f>IF($CU6="P",CN6,(CN6+BK6)/2)</f>
        <v>4.2</v>
      </c>
      <c r="TY6" s="26">
        <f>IF($CU6="P",CO6,(CO6+BL6)/2)</f>
        <v>0</v>
      </c>
      <c r="TZ6" s="26">
        <f>IF($CU6="P",CP6,(CP6+BM6)/2)</f>
        <v>0.3</v>
      </c>
      <c r="UA6" s="26">
        <f>IF($CU6="P",CQ6,(CQ6+BN6)/2)</f>
        <v>17</v>
      </c>
      <c r="UB6" s="26">
        <f>IF($CU6="P",CR6,(CR6+BO6)/2)</f>
        <v>4.55</v>
      </c>
      <c r="UC6" s="26">
        <f>IF($CU6="P",CS6,(CS6+BP6)/2)</f>
        <v>0.1</v>
      </c>
      <c r="UD6" s="26">
        <f>IF($CU6="P",CT6,(CT6+BQ6)/2)</f>
        <v>0.44999999999999996</v>
      </c>
      <c r="UE6" s="28" t="s">
        <v>53</v>
      </c>
      <c r="UF6" s="11">
        <f>IF(SUM(TL6,TP6)&gt;0,SUM(TL6,TP6),"")</f>
        <v>8.6499999999999986</v>
      </c>
      <c r="UG6" s="11">
        <f>IF(SUM(TK6:TL6,TN6:TP6,TR6)-TM6-TQ6&gt;0,SUM(TK6:TL6,TN6:TP6,TR6)-TM6-TQ6,"")</f>
        <v>42.650000000000006</v>
      </c>
      <c r="UH6" s="11">
        <f>IF(SUM(TS6:TT6,TV6)-TU6&gt;0,SUM(TS6:TT6,TV6)-TU6,"")</f>
        <v>22.05</v>
      </c>
      <c r="UI6" s="11">
        <f>IF(SUM(TL6,TP6,TT6)&gt;0,SUM(TL6,TP6,TT6),"")</f>
        <v>13.45</v>
      </c>
      <c r="UJ6" s="11">
        <f>IF(SUM(UG6,UH6)&gt;0,SUM(UG6,UH6),"")</f>
        <v>64.7</v>
      </c>
      <c r="UK6" s="11">
        <f>IF(SUM(TX6,UB6)&gt;0,SUM(TX6,UB6),"")</f>
        <v>8.75</v>
      </c>
      <c r="UL6" s="11">
        <f>IF(SUM(TW6:TX6,TZ6:UB6,UD6)-SUM(TY6,UC6)&gt;0,SUM(TW6:TX6,TZ6:UB6,UD6)-SUM(TY6,UC6),"")</f>
        <v>43.8</v>
      </c>
      <c r="UM6" s="11">
        <f>IF(SUM(UG6,UH6,UL6)&gt;0,SUM(UG6,UH6,UL6),"")</f>
        <v>108.5</v>
      </c>
    </row>
    <row r="7" spans="1:559" x14ac:dyDescent="0.2">
      <c r="A7" s="4" cm="1">
        <f t="array" ref="A7">IF(AND(H7&lt;&gt;"",H7&lt;&gt;"No DD"),SUMPRODUCT((H$4:H$17&lt;&gt;"")*(H$4:H$17&lt;&gt;"No DD")*(E$4:E$17&gt;E7))+1,IF(H7="No DD",SUMPRODUCT((H$4:H$17="No DD")*(E$4:E$17&gt;E7))+1+SUMPRODUCT((H$4:H$17&lt;&gt;"")*(H$4:H$17&lt;&gt;"No DD")),""))</f>
        <v>4</v>
      </c>
      <c r="B7" s="5" t="s">
        <v>211</v>
      </c>
      <c r="C7" s="4" t="s">
        <v>3</v>
      </c>
      <c r="D7" s="4">
        <v>2007</v>
      </c>
      <c r="E7" s="9">
        <f>SUM(J7:R7)+SUM(J7:N7)*0.0000001+SUM(J7)*0.0000000000001</f>
        <v>149.20001045000424</v>
      </c>
      <c r="F7" s="3" t="str">
        <f>IF(OR(AND(AP7&gt;=AW$19,AQ7&gt;=AW$23,AP7&lt;&gt;"",AO7=""),AND(AU7&gt;=AW$19,AV7&gt;=AW$23,AU7&lt;&gt;"",AO7=""),AND(BS7&gt;=BZ$19,BT7&gt;=BZ$23,BS7&lt;&gt;"",BR7=""),AND(BX7&gt;=BZ$19,BY7&gt;=BZ$23,BX7&lt;&gt;"",BR7=""),AND(CV7&gt;=DC$19,CW7&gt;=DC$23,CV7&lt;&gt;"",CU7=""),AND(DA7&gt;=DC$19,DB7&gt;=DC$23,DA7&lt;&gt;""),AND(EA7&gt;=EH$19,EB7&gt;=EH$23,EA7&lt;&gt;""),AND(EF7&gt;=EH$19,EG7&gt;=EH$23,EF7&lt;&gt;""),AND(FC7&gt;=FJ$19,FD7&gt;=FJ$23,FC7&lt;&gt;""),AND(FH7&gt;=FJ$19,FI7&gt;=FJ$23,FH7&lt;&gt;""),AND(GE7&gt;=GL$19,GF7&gt;=GL$23,GE7&lt;&gt;""),AND(GJ7&gt;=GL$19,GK7&gt;=GL$23,GJ7&lt;&gt;""),AND(HG7&gt;=HN$19,HH7&gt;=HN$23,HG7&lt;&gt;""),AND(HL7&gt;=HN$19,HM7&gt;=HN$23,HL7&lt;&gt;""),AND(II7&gt;=IP$19,IJ7&gt;=IP$23,II7&lt;&gt;""),AND(IN7&gt;=IP$19,IO7&gt;=IP$23,IN7&lt;&gt;""),AND(JK7&gt;=JR$19,JL7&gt;=JR$23,JK7&lt;&gt;""),AND(JP7&gt;=JR$19,JQ7&gt;=JR$23,JP7&lt;&gt;""),AND(KM7&gt;=KT$19,KN7&gt;=KT$23,KM7&lt;&gt;""),AND(KR7&gt;=KT$19,KS7&gt;=KT$23,KR7&lt;&gt;""),AND(LO7&gt;=LV$19,LP7&gt;=LV$23,LO7&lt;&gt;""),AND(LT7&gt;=LV$19,LU7&gt;=LV$23,LT7&lt;&gt;""),AND(MQ7&gt;=MX$19,MR7&gt;=MX$23,MQ7&lt;&gt;""),AND(MV7&gt;=MX$19,MW7&gt;=MX$23,MV7&lt;&gt;""),AND(NS7&gt;=NZ$19,NT7&gt;=NZ$23,NS7&lt;&gt;""),AND(NX7&gt;=NZ$19,NY7&gt;=NZ$23,NX7&lt;&gt;""),AND(OU7&gt;=PB$19,OV7&gt;=PB$23,OU7&lt;&gt;""),AND(OZ7&gt;=PB$19,PA7&gt;=PB$23,OZ7&lt;&gt;""),AND(PW7&gt;=QD$19,PX7&gt;=QD$23,PW7&lt;&gt;""),AND(QB7&gt;=QD$19,QC7&gt;=QD$23,QB7&lt;&gt;""),AND(QY7&gt;=RF$19,QZ7&gt;=RF$23,QY7&lt;&gt;""),AND(RD7&gt;=RF$19,RE7&gt;=RF$23,RD7&lt;&gt;""),AND(SA7&gt;=SH$19,SB7&gt;=SH$23,SA7&lt;&gt;""),AND(SF7&gt;=SH$19,SG7&gt;=SH$23,SF7&lt;&gt;""),AND(TC7&gt;=TJ$19,TD7&gt;=TJ$23,TC7&lt;&gt;""),AND(TI7&gt;=TJ$19,TJ7&gt;=TJ$23,TI7&lt;&gt;"")),"P","")</f>
        <v>P</v>
      </c>
      <c r="G7" s="3" t="str">
        <f>IF(OR(AND(AQ7&gt;=AW$23,AQ7&lt;&gt;"",AO7=""),AND(AV7&gt;=AW$23,AV7&lt;&gt;"",AO7=""),AND(BT7&gt;=BZ$23,BT7&lt;&gt;"",BR7=""),AND(BY7&gt;=BZ$23,BY7&lt;&gt;"",BR7=""),AND(CW7&gt;=DC$23,CW7&lt;&gt;"",CU7=""),AND(DB7&gt;=DC$23,DB7&lt;&gt;"",CU7=""),AND(EB7&gt;=EH$23,EB7&lt;&gt;""),AND(EG7&gt;=EH$23,EG7&lt;&gt;""),AND(FD7&gt;=FJ$23,FD7&lt;&gt;""),AND(FI7&gt;=FJ$23,FI7&lt;&gt;""),AND(GF7&gt;=GL$23,GF7&lt;&gt;""),AND(GK7&gt;=GL$23,GK7&lt;&gt;""),AND(HH7&gt;=HN$23,HH7&lt;&gt;""),AND(HM7&gt;=HN$23,HM7&lt;&gt;""),AND(IJ7&gt;=IP$23,IJ7&lt;&gt;""),AND(IO7&gt;=IP$23,IO7&lt;&gt;""),AND(JL7&gt;=JR$23,JL7&lt;&gt;""),AND(JQ7&gt;=JR$23,JQ7&lt;&gt;""),AND(KN7&gt;=KT$23,KN7&lt;&gt;""),AND(KS7&gt;=KT$23,KS7&lt;&gt;""),AND(LP7&gt;=LV$23,LP7&lt;&gt;""),AND(LU7&gt;=LV$23,LU7&lt;&gt;""),AND(MR7&gt;=MX$23,MR7&lt;&gt;""),AND(MW7&gt;=MX$23,MW7&lt;&gt;""),AND(NT7&gt;=NZ$23,NT7&lt;&gt;""),AND(NY7&gt;=NZ$23,NY7&lt;&gt;""),AND(OV7&gt;=PB$23,OV7&lt;&gt;""),AND(PA7&gt;=PB$23,PA7&lt;&gt;""),AND(PX7&gt;=QD$23,PX7&lt;&gt;""),AND(QC7&gt;=QD$23,QC7&lt;&gt;""),AND(QZ7&gt;=RF$23,QZ7&lt;&gt;""),AND(RE7&gt;=RF$23,RE7&lt;&gt;""),AND(SB7&gt;=SH$23,SB7&lt;&gt;""),AND(SG7&gt;=SH$23,SG7&lt;&gt;""),AND(TD7&gt;=TJ$23,TD7&lt;&gt;""),AND(TJ7&gt;=TJ$23,TJ7&lt;&gt;"")),"P","")</f>
        <v>P</v>
      </c>
      <c r="H7" s="36" t="str">
        <f>IF(AND(G7="P",F7=""),"No DD",IF(OR(AND(AS7&gt;=AW$22,AT7&gt;=AW$26,AS7&lt;&gt;"",AO7=""),AND(BV7&gt;=BZ$22,BW7&gt;=BZ$26,BV7&lt;&gt;"",BR7=""),AND(CY7&gt;=DC$22,CZ7&gt;=DC$26,CY7&lt;&gt;"",CU7=""),AND(ED7&gt;=EH$22,EE7&gt;=EH$26,ED7&lt;&gt;""),AND(FF7&gt;=FJ$22,FG7&gt;=FJ$26,FF7&lt;&gt;""),AND(GH7&gt;=GL$22,GI7&gt;=GL$26,GH7&lt;&gt;""),AND(HJ7&gt;=HN$22,HK7&gt;=HN$26,HJ7&lt;&gt;""),AND(IL7&gt;=IP$22,IM7&gt;=IP$26,IL7&lt;&gt;""),AND(JN7&gt;=JR$22,JO7&gt;=JR$26,JN7&lt;&gt;""),AND(KP7&gt;=KT$22,KQ7&gt;=KT$26,KP7&lt;&gt;""),AND(LR7&gt;=LV$22,LS7&gt;=LV$26,LR7&lt;&gt;""),AND(MT7&gt;=MX$22,MU7&gt;=MX$26,MT7&lt;&gt;""),AND(NV7&gt;=NZ$22,NW7&gt;=NZ$26,NV7&lt;&gt;""),AND(OX7&gt;=PB$22,OY7&gt;=PB$26,OX7&lt;&gt;""),AND(PZ7&gt;=QD$22,QA7&gt;=QD$26,PZ7&lt;&gt;""),AND(RB7&gt;=RF$22,RC7&gt;=RF$26,RB7&lt;&gt;""),AND(SD7&gt;=SH$22,SE7&gt;=SH$26,SD7&lt;&gt;""),AND(TF7&gt;=TJ$22,TG7&gt;=TJ$26,TF7&lt;&gt;"")),"Merit",IF(OR(AND(AS7&gt;=AW$21,AT7&gt;=AW$25,AS7&lt;&gt;"",AO7=""),AND(BV7&gt;=BZ$21,BW7&gt;=BZ$25,BV7&lt;&gt;"",BR7=""),AND(CY7&gt;=DC$21,CZ7&gt;=DC$25,CY7&lt;&gt;"",CU7=""),AND(ED7&gt;=EH$21,EE7&gt;=EH$25,ED7&lt;&gt;""),AND(FF7&gt;=FJ$21,FG7&gt;=FJ$25,FF7&lt;&gt;""),AND(GH7&gt;=GL$21,GI7&gt;=GL$25,GH7&lt;&gt;""),AND(HJ7&gt;=HN$21,HK7&gt;=HN$25,HJ7&lt;&gt;""),AND(IL7&gt;=IP$21,IM7&gt;=IP$25,IL7&lt;&gt;""),AND(JN7&gt;=JR$21,JO7&gt;=JR$25,JN7&lt;&gt;""),AND(KP7&gt;=KT$21,KQ7&gt;=KT$25,KP7&lt;&gt;""),AND(LR7&gt;=LV$21,LS7&gt;=LV$25,LR7&lt;&gt;""),AND(MT7&gt;=MX$21,MU7&gt;=MX$25,MT7&lt;&gt;""),AND(NV7&gt;=NZ$21,NW7&gt;=NZ$25,NV7&lt;&gt;""),AND(OX7&gt;=PB$21,OY7&gt;=PB$25,OX7&lt;&gt;""),AND(PZ7&gt;=QD$21,QA7&gt;=QD$25,PZ7&lt;&gt;""),AND(RB7&gt;=RF$21,RC7&gt;=RF$25,RB7&lt;&gt;""),AND(SD7&gt;=SH$21,SE7&gt;=SH$25,SD7&lt;&gt;""),AND(TF7&gt;=TJ$21,TG7&gt;=TJ$25,TF7&lt;&gt;"")),"Excellence",IF(I7="P","Worlds Team",IF(F7="P","National Team","")))))</f>
        <v>National Team</v>
      </c>
      <c r="I7" s="3" t="str">
        <f>IF(OR(AND(AS7&gt;=AW$20,AT7&gt;=AW$24,AS7&lt;&gt;"",AO7=""),AND(BV7&gt;=BZ$20,BW7&gt;=BZ$24,BV7&lt;&gt;"",BR7=""),AND(CY7&gt;=DC$20,CZ7&gt;=DC$24,CY7&lt;&gt;"",CU7=""),AND(ED7&gt;=EH$20,EE7&gt;=EH$24,ED7&lt;&gt;""),AND(FF7&gt;=FJ$20,FG7&gt;=FJ$24,FF7&lt;&gt;""),AND(GH7&gt;=GL$20,GI7&gt;=GL$24,GH7&lt;&gt;""),AND(HJ7&gt;=HN$20,HK7&gt;=HN$24,HJ7&lt;&gt;""),AND(IL7&gt;=IP$20,IM7&gt;=IP$24,IL7&lt;&gt;""),AND(JN7&gt;=JR$20,JO7&gt;=JR$24,JN7&lt;&gt;""),AND(KP7&gt;=KT$20,KQ7&gt;=KT$24,KP7&lt;&gt;""),AND(LR7&gt;=LV$20,LS7&gt;=LV$24,LR7&lt;&gt;""),AND(MT7&gt;=MX$20,MU7&gt;=MX$24,MT7&lt;&gt;""),AND(NV7&gt;=NZ$20,NW7&gt;=NZ$24,NV7&lt;&gt;""),AND(OX7&gt;=PB$20,OY7&gt;=PB$24,OX7&lt;&gt;""),AND(PZ7&gt;=QD$20,QA7&gt;=QD$24,PZ7&lt;&gt;""),AND(RB7&gt;=RF$20,RC7&gt;=RF$24,RB7&lt;&gt;""),AND(SD7&gt;=SH$20,SE7&gt;=SH$24,SD7&lt;&gt;""),AND(TF7&gt;=TJ$20,TG7&gt;=TJ$24,TF7&lt;&gt;"")),"P","")</f>
        <v/>
      </c>
      <c r="J7" s="8">
        <f>IF(COUNT(AQ7,BT7,CW7)&gt;0,LARGE((AQ7,BT7,CW7),1),0)</f>
        <v>42.6</v>
      </c>
      <c r="K7" s="8" t="str">
        <f>IF(J7=0,"",IF(J7=CW7,$CA$1,IF(J7=BT7,$AX$1,IF(J7=AQ7,$U$1,""))))</f>
        <v>2024 Nationals</v>
      </c>
      <c r="L7" s="8">
        <f>IF(COUNT(AQ7,BT7,CW7)&gt;1,LARGE((AQ7,BT7,CW7),2),0)</f>
        <v>39.599999999999994</v>
      </c>
      <c r="M7" s="8" t="str">
        <f>IF(K7=0,"",IF(AND(L7=J7,L7=AQ7,K7=BT7),$U$1,IF(AND(L7=J7,L7=AQ7,L7=CW7),$U$1,IF(AND(L7=J7,L7=CW7,L7=BT7),$AX$1,IF(L7=CW7,$CA$1,IF(L7=BT7,$AX$1,IF(L7=AQ7,$U$1,"")))))))</f>
        <v>2024 Elite Canada</v>
      </c>
      <c r="N7" s="8">
        <f>IF(COUNT(AR7,BU7,CX7)&gt;0,LARGE((AR7,BU7,CX7),1),0)</f>
        <v>22.300000000000004</v>
      </c>
      <c r="O7" s="8" t="str">
        <f>IF(N7=0,"",IF(N7=CX7,$CA$1,IF(N7=BU7,$AX$1,IF(N7=AR7,$U$1,""))))</f>
        <v>2024 Elite Canada</v>
      </c>
      <c r="P7" s="8">
        <f>IF(MAX(AV7,BY7,DB7)&gt;0,MAX(AV7,BY7,DB7),0)</f>
        <v>42.1</v>
      </c>
      <c r="Q7" s="8" t="str">
        <f>IF(P7=0,"",IF(P7=DB7,$CA$1,IF(P7=BY7,$AX$1,IF(P7=AV7,$U$1,""))))</f>
        <v>2024 Nationals</v>
      </c>
      <c r="R7" s="8">
        <f>IF(MAX(DD7:DF7)&gt;0,MAX(DD7:DF7),"")</f>
        <v>2.6000000000000085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2024 Coimbra Gym Fest (July 7)</v>
      </c>
      <c r="U7" s="19">
        <v>16.899999999999999</v>
      </c>
      <c r="V7" s="19">
        <v>3.9</v>
      </c>
      <c r="W7" s="19">
        <v>0</v>
      </c>
      <c r="X7" s="19">
        <v>0.3</v>
      </c>
      <c r="Y7" s="19">
        <v>16.3</v>
      </c>
      <c r="Z7" s="19">
        <v>1.9</v>
      </c>
      <c r="AA7" s="19">
        <v>0</v>
      </c>
      <c r="AB7" s="19">
        <v>0.3</v>
      </c>
      <c r="AC7" s="19">
        <v>17.100000000000001</v>
      </c>
      <c r="AD7" s="19">
        <v>4.5999999999999996</v>
      </c>
      <c r="AE7" s="19">
        <v>0</v>
      </c>
      <c r="AF7" s="19">
        <v>0.6</v>
      </c>
      <c r="AG7" s="19">
        <v>16.7</v>
      </c>
      <c r="AH7" s="19">
        <v>4.5999999999999996</v>
      </c>
      <c r="AI7" s="19">
        <v>0</v>
      </c>
      <c r="AJ7" s="19">
        <v>0.6</v>
      </c>
      <c r="AK7" s="19">
        <v>15.6</v>
      </c>
      <c r="AL7" s="19">
        <v>2.6</v>
      </c>
      <c r="AM7" s="19">
        <v>0</v>
      </c>
      <c r="AN7" s="19">
        <v>0.6</v>
      </c>
      <c r="AO7" s="27"/>
      <c r="AP7" s="40">
        <f>IF(SUM(V7,Z7)&gt;0,SUM(V7,Z7),"")</f>
        <v>5.8</v>
      </c>
      <c r="AQ7" s="40">
        <f>IF(SUM(U7:V7,X7:Z7,AB7)-W7-AA7&gt;0,SUM(U7:V7,X7:Z7,AB7)-W7-AA7,"")</f>
        <v>39.599999999999994</v>
      </c>
      <c r="AR7" s="40">
        <f>IF(SUM(AC7:AD7,AF7)-AE7&gt;0,SUM(AC7:AD7,AF7)-AE7,"")</f>
        <v>22.300000000000004</v>
      </c>
      <c r="AS7" s="40">
        <f>IF(SUM(V7,Z7,AD7)&gt;0,SUM(V7,Z7,AD7),"")</f>
        <v>10.399999999999999</v>
      </c>
      <c r="AT7" s="40">
        <f>IF(SUM(AQ7,AR7)&gt;0,SUM(AQ7,AR7),"")</f>
        <v>61.9</v>
      </c>
      <c r="AU7" s="40">
        <f>IF(SUM(AH7,AL7)&gt;0,SUM(AH7,AL7),"")</f>
        <v>7.1999999999999993</v>
      </c>
      <c r="AV7" s="40">
        <f>IF(SUM(AG7:AH7,AJ7:AL7,AN7)-SUM(AI7,AM7)&gt;0,SUM(AG7:AH7,AJ7:AL7,AN7)-SUM(AI7,AM7),"")</f>
        <v>40.700000000000003</v>
      </c>
      <c r="AW7" s="40">
        <f>IF(SUM(AQ7,AR7,AV7)&gt;0,SUM(AQ7,AR7,AV7),"")</f>
        <v>102.6</v>
      </c>
      <c r="AX7" s="18">
        <v>16.8</v>
      </c>
      <c r="AY7" s="18">
        <v>4.2</v>
      </c>
      <c r="AZ7" s="18">
        <v>0.2</v>
      </c>
      <c r="BA7" s="18">
        <v>0.3</v>
      </c>
      <c r="BB7" s="18">
        <v>16.3</v>
      </c>
      <c r="BC7" s="18">
        <v>4.5999999999999996</v>
      </c>
      <c r="BD7" s="18">
        <v>0</v>
      </c>
      <c r="BE7" s="18">
        <v>0.6</v>
      </c>
      <c r="BF7" s="18">
        <v>16.5</v>
      </c>
      <c r="BG7" s="18">
        <v>4.5999999999999996</v>
      </c>
      <c r="BH7" s="18">
        <v>0</v>
      </c>
      <c r="BI7" s="18">
        <v>0.6</v>
      </c>
      <c r="BJ7" s="18">
        <v>15.9</v>
      </c>
      <c r="BK7" s="18">
        <v>4.2</v>
      </c>
      <c r="BL7" s="18">
        <v>0.4</v>
      </c>
      <c r="BM7" s="18">
        <v>0.3</v>
      </c>
      <c r="BN7" s="18">
        <v>16.899999999999999</v>
      </c>
      <c r="BO7" s="18">
        <v>4.5999999999999996</v>
      </c>
      <c r="BP7" s="18">
        <v>0</v>
      </c>
      <c r="BQ7" s="18">
        <v>0.6</v>
      </c>
      <c r="BR7" s="28"/>
      <c r="BS7" s="11">
        <f>IF(SUM(AY7,BC7)&gt;0,SUM(AY7,BC7),"")</f>
        <v>8.8000000000000007</v>
      </c>
      <c r="BT7" s="11">
        <f>IF(SUM(AX7:AY7,BA7:BC7,BE7)-AZ7-BD7&gt;0,SUM(AX7:AY7,BA7:BC7,BE7)-AZ7-BD7,"")</f>
        <v>42.6</v>
      </c>
      <c r="BU7" s="11">
        <f>IF(SUM(BF7:BG7,BI7)-BH7&gt;0,SUM(BF7:BG7,BI7)-BH7,"")</f>
        <v>21.700000000000003</v>
      </c>
      <c r="BV7" s="11">
        <f>IF(SUM(AY7,BC7,BG7)&gt;0,SUM(AY7,BC7,BG7),"")</f>
        <v>13.4</v>
      </c>
      <c r="BW7" s="11">
        <f>IF(SUM(BT7,BU7)&gt;0,SUM(BT7,BU7),"")</f>
        <v>64.300000000000011</v>
      </c>
      <c r="BX7" s="11">
        <f>IF(SUM(BK7,BO7)&gt;0,SUM(BK7,BO7),"")</f>
        <v>8.8000000000000007</v>
      </c>
      <c r="BY7" s="11">
        <f>IF(SUM(BJ7:BK7,BM7:BO7,BQ7)-SUM(BL7,BP7)&gt;0,SUM(BJ7:BK7,BM7:BO7,BQ7)-SUM(BL7,BP7),"")</f>
        <v>42.1</v>
      </c>
      <c r="BZ7" s="11">
        <f>IF(SUM(BT7,BU7,BY7)&gt;0,SUM(BT7,BU7,BY7),"")</f>
        <v>106.4</v>
      </c>
      <c r="CA7" s="19">
        <v>11.7</v>
      </c>
      <c r="CB7" s="19">
        <v>3</v>
      </c>
      <c r="CC7" s="19">
        <v>0</v>
      </c>
      <c r="CD7" s="19">
        <v>0.6</v>
      </c>
      <c r="CE7" s="19">
        <v>16.399999999999999</v>
      </c>
      <c r="CF7" s="19">
        <v>4.5999999999999996</v>
      </c>
      <c r="CG7" s="19">
        <v>0</v>
      </c>
      <c r="CH7" s="19">
        <v>0.6</v>
      </c>
      <c r="CI7" s="19">
        <v>16.2</v>
      </c>
      <c r="CJ7" s="19">
        <v>4.5999999999999996</v>
      </c>
      <c r="CK7" s="19">
        <v>0</v>
      </c>
      <c r="CL7" s="19">
        <v>0.6</v>
      </c>
      <c r="CM7" s="19">
        <v>16.3</v>
      </c>
      <c r="CN7" s="19">
        <v>4.4000000000000004</v>
      </c>
      <c r="CO7" s="19">
        <v>0.2</v>
      </c>
      <c r="CP7" s="19">
        <v>0.44999999999999996</v>
      </c>
      <c r="CQ7" s="19">
        <v>16.25</v>
      </c>
      <c r="CR7" s="19">
        <v>3.5999999999999996</v>
      </c>
      <c r="CS7" s="19">
        <v>0</v>
      </c>
      <c r="CT7" s="19">
        <v>0.6</v>
      </c>
      <c r="CU7" s="27" t="s">
        <v>53</v>
      </c>
      <c r="CV7" s="40">
        <f>IF(SUM(CB7,CF7)&gt;0,SUM(CB7,CF7),"")</f>
        <v>7.6</v>
      </c>
      <c r="CW7" s="40">
        <f>IF(SUM(CA7:CB7,CD7:CF7,CH7)-CC7-CG7&gt;0,SUM(CA7:CB7,CD7:CF7,CH7)-CC7-CG7,"")</f>
        <v>36.9</v>
      </c>
      <c r="CX7" s="40">
        <f>IF(SUM(CI7:CJ7,CL7)-CK7&gt;0,SUM(CI7:CJ7,CL7)-CK7,"")</f>
        <v>21.4</v>
      </c>
      <c r="CY7" s="40">
        <f>IF(SUM(CB7,CF7,CJ7)&gt;0,SUM(CB7,CF7,CJ7),"")</f>
        <v>12.2</v>
      </c>
      <c r="CZ7" s="40">
        <f>IF(SUM(CW7,CX7)&gt;0,SUM(CW7,CX7),"")</f>
        <v>58.3</v>
      </c>
      <c r="DA7" s="40">
        <f>IF(SUM(CN7,CR7)&gt;0,SUM(CN7,CR7),"")</f>
        <v>8</v>
      </c>
      <c r="DB7" s="40">
        <f>IF(SUM(CM7:CN7,CP7:CR7,CT7)-SUM(CO7,CS7)&gt;0,SUM(CM7:CN7,CP7:CR7,CT7)-SUM(CO7,CS7),"")</f>
        <v>41.400000000000006</v>
      </c>
      <c r="DC7" s="40">
        <f>IF(SUM(CW7,CX7,DB7)&gt;0,SUM(CW7,CX7,DB7),"")</f>
        <v>99.7</v>
      </c>
      <c r="DD7" s="51">
        <f>IF(MAX(EB7,FD7,GF7,HH7,IJ7,JL7,KN7,LP7,MR7,NT7,OV7,PX7,QZ7,SB7,TD7)-IF(L7="",0,L7)&gt;0.001,MAX(EB7,FD7,GF7,HH7,IJ7,JL7,KN7,LP7,MR7,NT7,OV7,PX7,QZ7,SB7,TD7)-IF(L7="",0,L7),"")</f>
        <v>2.6000000000000085</v>
      </c>
      <c r="DE7" s="51" t="str">
        <f>IF(MAX(EC7,FE7,GG7,HI7,IK7,JM7,KO7,LQ7,MS7,NU7,OW7,PY7,RA7,SC7,TE7)-IF(N7="",0,N7)&gt;0.001,MAX(EC7,FE7,GG7,HI7,IK7,JM7,KO7,LQ7,MS7,NU7,OW7,PY7,RA7,SC7,TE7)-IF(N7="",0,N7),"")</f>
        <v/>
      </c>
      <c r="DF7" s="51">
        <f>IF(MAX(EG7,FI7,GK7,HM7,IO7,JQ7,KS7,LU7,MW7,NY7,PA7,QC7,RE7,SG7,TI7)-IF(P7="",0,P7)&gt;0.001,MAX(EG7,FI7,GK7,HM7,IO7,JQ7,KS7,LU7,MW7,NY7,PA7,QC7,RE7,SG7,TI7)-IF(P7="",0,P7),"")</f>
        <v>1.7999999999999972</v>
      </c>
      <c r="DG7" s="17">
        <v>16</v>
      </c>
      <c r="DH7" s="17">
        <v>5.3</v>
      </c>
      <c r="DI7" s="17">
        <v>0</v>
      </c>
      <c r="DJ7" s="17">
        <v>1</v>
      </c>
      <c r="DK7" s="17">
        <v>16.399999999999999</v>
      </c>
      <c r="DL7" s="17">
        <v>3.5</v>
      </c>
      <c r="DM7" s="17">
        <v>0</v>
      </c>
      <c r="DN7" s="17">
        <v>0</v>
      </c>
      <c r="DO7" s="17"/>
      <c r="DP7" s="17"/>
      <c r="DQ7" s="17"/>
      <c r="DR7" s="17"/>
      <c r="DS7" s="17">
        <v>16.899999999999999</v>
      </c>
      <c r="DT7" s="17">
        <v>4.5999999999999996</v>
      </c>
      <c r="DU7" s="17">
        <v>0</v>
      </c>
      <c r="DV7" s="17">
        <v>0</v>
      </c>
      <c r="DW7" s="17">
        <v>17.600000000000001</v>
      </c>
      <c r="DX7" s="17">
        <v>4.8</v>
      </c>
      <c r="DY7" s="17">
        <v>0</v>
      </c>
      <c r="DZ7" s="17">
        <v>0</v>
      </c>
      <c r="EA7" s="40">
        <f>IF(SUM(DH7,DL7)&gt;0,SUM(DH7,DL7),"")</f>
        <v>8.8000000000000007</v>
      </c>
      <c r="EB7" s="40">
        <f>IF(SUM(DG7:DH7,DJ7:DL7,DN7)-DI7-DM7&gt;0,SUM(DG7:DH7,DJ7:DL7,DN7)-DI7-DM7,"")</f>
        <v>42.2</v>
      </c>
      <c r="EC7" s="40" t="str">
        <f>IF(SUM(DO7:DP7,DR7)-DQ7&gt;0,SUM(DO7:DP7,DR7)-DQ7,"")</f>
        <v/>
      </c>
      <c r="ED7" s="40">
        <f>IF(SUM(DH7,DL7,DP7)&gt;0,SUM(DH7,DL7,DP7),"")</f>
        <v>8.8000000000000007</v>
      </c>
      <c r="EE7" s="40">
        <f>IF(SUM(EB7,EC7)&gt;0,SUM(EB7,EC7),"")</f>
        <v>42.2</v>
      </c>
      <c r="EF7" s="40">
        <f>IF(SUM(DT7,DX7)&gt;0,SUM(DT7,DX7),"")</f>
        <v>9.3999999999999986</v>
      </c>
      <c r="EG7" s="40">
        <f>IF(SUM(DS7:DT7,DV7:DX7,DZ7)-SUM(DU7,DY7)&gt;0,SUM(DS7:DT7,DV7:DX7,DZ7)-SUM(DU7,DY7),"")</f>
        <v>43.9</v>
      </c>
      <c r="EH7" s="40">
        <f>IF(SUM(EB7,EC7,EG7)&gt;0,SUM(EB7,EC7,EG7),"")</f>
        <v>86.1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>IF(SUM(QF7,QJ7)&gt;0,SUM(QF7,QJ7),"")</f>
        <v/>
      </c>
      <c r="QZ7" s="40" t="str">
        <f>IF(SUM(QE7:QF7,QH7:QJ7,QL7)-QG7-QK7&gt;0,SUM(QE7:QF7,QH7:QJ7,QL7)-QG7-QK7,"")</f>
        <v/>
      </c>
      <c r="RA7" s="40" t="str">
        <f>IF(SUM(QM7:QN7,QP7)-QO7&gt;0,SUM(QM7:QN7,QP7)-QO7,"")</f>
        <v/>
      </c>
      <c r="RB7" s="40" t="str">
        <f>IF(SUM(QF7,QJ7,QN7)&gt;0,SUM(QF7,QJ7,QN7),"")</f>
        <v/>
      </c>
      <c r="RC7" s="40" t="str">
        <f>IF(SUM(QZ7,RA7)&gt;0,SUM(QZ7,RA7),"")</f>
        <v/>
      </c>
      <c r="RD7" s="40" t="str">
        <f>IF(SUM(QR7,QV7)&gt;0,SUM(QR7,QV7),"")</f>
        <v/>
      </c>
      <c r="RE7" s="40" t="str">
        <f>IF(SUM(QQ7:QR7,QT7:QV7,QX7)-SUM(QS7,QW7)&gt;0,SUM(QQ7:QR7,QT7:QV7,QX7)-SUM(QS7,QW7),"")</f>
        <v/>
      </c>
      <c r="RF7" s="40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>IF(SUM(SJ7,SN7)&gt;0,SUM(SJ7,SN7),"")</f>
        <v/>
      </c>
      <c r="TD7" s="40" t="str">
        <f>IF(SUM(SI7:SJ7,SL7:SN7,SP7)-SK7-SO7&gt;0,SUM(SI7:SJ7,SL7:SN7,SP7)-SK7-SO7,"")</f>
        <v/>
      </c>
      <c r="TE7" s="40" t="str">
        <f>IF(SUM(SQ7:SR7,ST7)-SS7&gt;0,SUM(SQ7:SR7,ST7)-SS7,"")</f>
        <v/>
      </c>
      <c r="TF7" s="40" t="str">
        <f>IF(SUM(SJ7,SN7,SR7)&gt;0,SUM(SJ7,SN7,SR7),"")</f>
        <v/>
      </c>
      <c r="TG7" s="40" t="str">
        <f>IF(SUM(TD7,TE7)&gt;0,SUM(TD7,TE7),"")</f>
        <v/>
      </c>
      <c r="TH7" s="40" t="str">
        <f>IF(SUM(SV7,SZ7)&gt;0,SUM(SV7,SZ7),"")</f>
        <v/>
      </c>
      <c r="TI7" s="40" t="str">
        <f>IF(SUM(SU7:SV7,SX7:SZ7,TB7)-SUM(SW7,TA7)&gt;0,SUM(SU7:SV7,SX7:SZ7,TB7)-SUM(SW7,TA7),"")</f>
        <v/>
      </c>
      <c r="TJ7" s="40" t="str">
        <f>IF(SUM(TD7,TE7,TI7)&gt;0,SUM(TD7,TE7,TI7),"")</f>
        <v/>
      </c>
      <c r="TK7" s="26">
        <f>IF($CU7="P",CA7,(CA7+AX7)/2)</f>
        <v>11.7</v>
      </c>
      <c r="TL7" s="26">
        <f>IF($CU7="P",CB7,(CB7+AY7)/2)</f>
        <v>3</v>
      </c>
      <c r="TM7" s="26">
        <f>IF($CU7="P",CC7,(CC7+AZ7)/2)</f>
        <v>0</v>
      </c>
      <c r="TN7" s="26">
        <f>IF($CU7="P",CD7,(CD7+BA7)/2)</f>
        <v>0.6</v>
      </c>
      <c r="TO7" s="26">
        <f>IF($CU7="P",CE7,(CE7+BB7)/2)</f>
        <v>16.399999999999999</v>
      </c>
      <c r="TP7" s="26">
        <f>IF($CU7="P",CF7,(CF7+BC7)/2)</f>
        <v>4.5999999999999996</v>
      </c>
      <c r="TQ7" s="26">
        <f>IF($CU7="P",CG7,(CG7+BD7)/2)</f>
        <v>0</v>
      </c>
      <c r="TR7" s="26">
        <f>IF($CU7="P",CH7,(CH7+BE7)/2)</f>
        <v>0.6</v>
      </c>
      <c r="TS7" s="26">
        <f>IF($CU7="P",CI7,(CI7+BF7)/2)</f>
        <v>16.2</v>
      </c>
      <c r="TT7" s="26">
        <f>IF($CU7="P",CJ7,(CJ7+BG7)/2)</f>
        <v>4.5999999999999996</v>
      </c>
      <c r="TU7" s="26">
        <f>IF($CU7="P",CK7,(CK7+BH7)/2)</f>
        <v>0</v>
      </c>
      <c r="TV7" s="26">
        <f>IF($CU7="P",CL7,(CL7+BI7)/2)</f>
        <v>0.6</v>
      </c>
      <c r="TW7" s="26">
        <f>IF($CU7="P",CM7,(CM7+BJ7)/2)</f>
        <v>16.3</v>
      </c>
      <c r="TX7" s="26">
        <f>IF($CU7="P",CN7,(CN7+BK7)/2)</f>
        <v>4.4000000000000004</v>
      </c>
      <c r="TY7" s="26">
        <f>IF($CU7="P",CO7,(CO7+BL7)/2)</f>
        <v>0.2</v>
      </c>
      <c r="TZ7" s="26">
        <f>IF($CU7="P",CP7,(CP7+BM7)/2)</f>
        <v>0.44999999999999996</v>
      </c>
      <c r="UA7" s="26">
        <f>IF($CU7="P",CQ7,(CQ7+BN7)/2)</f>
        <v>16.25</v>
      </c>
      <c r="UB7" s="26">
        <f>IF($CU7="P",CR7,(CR7+BO7)/2)</f>
        <v>3.5999999999999996</v>
      </c>
      <c r="UC7" s="26">
        <f>IF($CU7="P",CS7,(CS7+BP7)/2)</f>
        <v>0</v>
      </c>
      <c r="UD7" s="26">
        <f>IF($CU7="P",CT7,(CT7+BQ7)/2)</f>
        <v>0.6</v>
      </c>
      <c r="UE7" s="28" t="s">
        <v>53</v>
      </c>
      <c r="UF7" s="11">
        <f>IF(SUM(TL7,TP7)&gt;0,SUM(TL7,TP7),"")</f>
        <v>7.6</v>
      </c>
      <c r="UG7" s="11">
        <f>IF(SUM(TK7:TL7,TN7:TP7,TR7)-TM7-TQ7&gt;0,SUM(TK7:TL7,TN7:TP7,TR7)-TM7-TQ7,"")</f>
        <v>36.9</v>
      </c>
      <c r="UH7" s="11">
        <f>IF(SUM(TS7:TT7,TV7)-TU7&gt;0,SUM(TS7:TT7,TV7)-TU7,"")</f>
        <v>21.4</v>
      </c>
      <c r="UI7" s="11">
        <f>IF(SUM(TL7,TP7,TT7)&gt;0,SUM(TL7,TP7,TT7),"")</f>
        <v>12.2</v>
      </c>
      <c r="UJ7" s="11">
        <f>IF(SUM(UG7,UH7)&gt;0,SUM(UG7,UH7),"")</f>
        <v>58.3</v>
      </c>
      <c r="UK7" s="11">
        <f>IF(SUM(TX7,UB7)&gt;0,SUM(TX7,UB7),"")</f>
        <v>8</v>
      </c>
      <c r="UL7" s="11">
        <f>IF(SUM(TW7:TX7,TZ7:UB7,UD7)-SUM(TY7,UC7)&gt;0,SUM(TW7:TX7,TZ7:UB7,UD7)-SUM(TY7,UC7),"")</f>
        <v>41.400000000000006</v>
      </c>
      <c r="UM7" s="11">
        <f>IF(SUM(UG7,UH7,UL7)&gt;0,SUM(UG7,UH7,UL7),"")</f>
        <v>99.7</v>
      </c>
    </row>
    <row r="8" spans="1:559" x14ac:dyDescent="0.2">
      <c r="A8" s="4" cm="1">
        <f t="array" ref="A8">IF(AND(H8&lt;&gt;"",H8&lt;&gt;"No DD"),SUMPRODUCT((H$4:H$17&lt;&gt;"")*(H$4:H$17&lt;&gt;"No DD")*(E$4:E$17&gt;E8))+1,IF(H8="No DD",SUMPRODUCT((H$4:H$17="No DD")*(E$4:E$17&gt;E8))+1+SUMPRODUCT((H$4:H$17&lt;&gt;"")*(H$4:H$17&lt;&gt;"No DD")),""))</f>
        <v>5</v>
      </c>
      <c r="B8" s="5" t="s">
        <v>255</v>
      </c>
      <c r="C8" s="4" t="s">
        <v>5</v>
      </c>
      <c r="D8" s="4">
        <v>2004</v>
      </c>
      <c r="E8" s="9">
        <f>SUM(J8:R8)+SUM(J8:N8)*0.0000001+SUM(J8)*0.0000000000001</f>
        <v>147.00001042000434</v>
      </c>
      <c r="F8" s="3" t="str">
        <f>IF(OR(AND(AP8&gt;=AW$19,AQ8&gt;=AW$23,AP8&lt;&gt;"",AO8=""),AND(AU8&gt;=AW$19,AV8&gt;=AW$23,AU8&lt;&gt;"",AO8=""),AND(BS8&gt;=BZ$19,BT8&gt;=BZ$23,BS8&lt;&gt;"",BR8=""),AND(BX8&gt;=BZ$19,BY8&gt;=BZ$23,BX8&lt;&gt;"",BR8=""),AND(CV8&gt;=DC$19,CW8&gt;=DC$23,CV8&lt;&gt;"",CU8=""),AND(DA8&gt;=DC$19,DB8&gt;=DC$23,DA8&lt;&gt;""),AND(EA8&gt;=EH$19,EB8&gt;=EH$23,EA8&lt;&gt;""),AND(EF8&gt;=EH$19,EG8&gt;=EH$23,EF8&lt;&gt;""),AND(FC8&gt;=FJ$19,FD8&gt;=FJ$23,FC8&lt;&gt;""),AND(FH8&gt;=FJ$19,FI8&gt;=FJ$23,FH8&lt;&gt;""),AND(GE8&gt;=GL$19,GF8&gt;=GL$23,GE8&lt;&gt;""),AND(GJ8&gt;=GL$19,GK8&gt;=GL$23,GJ8&lt;&gt;""),AND(HG8&gt;=HN$19,HH8&gt;=HN$23,HG8&lt;&gt;""),AND(HL8&gt;=HN$19,HM8&gt;=HN$23,HL8&lt;&gt;""),AND(II8&gt;=IP$19,IJ8&gt;=IP$23,II8&lt;&gt;""),AND(IN8&gt;=IP$19,IO8&gt;=IP$23,IN8&lt;&gt;""),AND(JK8&gt;=JR$19,JL8&gt;=JR$23,JK8&lt;&gt;""),AND(JP8&gt;=JR$19,JQ8&gt;=JR$23,JP8&lt;&gt;""),AND(KM8&gt;=KT$19,KN8&gt;=KT$23,KM8&lt;&gt;""),AND(KR8&gt;=KT$19,KS8&gt;=KT$23,KR8&lt;&gt;""),AND(LO8&gt;=LV$19,LP8&gt;=LV$23,LO8&lt;&gt;""),AND(LT8&gt;=LV$19,LU8&gt;=LV$23,LT8&lt;&gt;""),AND(MQ8&gt;=MX$19,MR8&gt;=MX$23,MQ8&lt;&gt;""),AND(MV8&gt;=MX$19,MW8&gt;=MX$23,MV8&lt;&gt;""),AND(NS8&gt;=NZ$19,NT8&gt;=NZ$23,NS8&lt;&gt;""),AND(NX8&gt;=NZ$19,NY8&gt;=NZ$23,NX8&lt;&gt;""),AND(OU8&gt;=PB$19,OV8&gt;=PB$23,OU8&lt;&gt;""),AND(OZ8&gt;=PB$19,PA8&gt;=PB$23,OZ8&lt;&gt;""),AND(PW8&gt;=QD$19,PX8&gt;=QD$23,PW8&lt;&gt;""),AND(QB8&gt;=QD$19,QC8&gt;=QD$23,QB8&lt;&gt;""),AND(QY8&gt;=RF$19,QZ8&gt;=RF$23,QY8&lt;&gt;""),AND(RD8&gt;=RF$19,RE8&gt;=RF$23,RD8&lt;&gt;""),AND(SA8&gt;=SH$19,SB8&gt;=SH$23,SA8&lt;&gt;""),AND(SF8&gt;=SH$19,SG8&gt;=SH$23,SF8&lt;&gt;""),AND(TC8&gt;=TJ$19,TD8&gt;=TJ$23,TC8&lt;&gt;""),AND(TI8&gt;=TJ$19,TJ8&gt;=TJ$23,TI8&lt;&gt;"")),"P","")</f>
        <v>P</v>
      </c>
      <c r="G8" s="3" t="str">
        <f>IF(OR(AND(AQ8&gt;=AW$23,AQ8&lt;&gt;"",AO8=""),AND(AV8&gt;=AW$23,AV8&lt;&gt;"",AO8=""),AND(BT8&gt;=BZ$23,BT8&lt;&gt;"",BR8=""),AND(BY8&gt;=BZ$23,BY8&lt;&gt;"",BR8=""),AND(CW8&gt;=DC$23,CW8&lt;&gt;"",CU8=""),AND(DB8&gt;=DC$23,DB8&lt;&gt;"",CU8=""),AND(EB8&gt;=EH$23,EB8&lt;&gt;""),AND(EG8&gt;=EH$23,EG8&lt;&gt;""),AND(FD8&gt;=FJ$23,FD8&lt;&gt;""),AND(FI8&gt;=FJ$23,FI8&lt;&gt;""),AND(GF8&gt;=GL$23,GF8&lt;&gt;""),AND(GK8&gt;=GL$23,GK8&lt;&gt;""),AND(HH8&gt;=HN$23,HH8&lt;&gt;""),AND(HM8&gt;=HN$23,HM8&lt;&gt;""),AND(IJ8&gt;=IP$23,IJ8&lt;&gt;""),AND(IO8&gt;=IP$23,IO8&lt;&gt;""),AND(JL8&gt;=JR$23,JL8&lt;&gt;""),AND(JQ8&gt;=JR$23,JQ8&lt;&gt;""),AND(KN8&gt;=KT$23,KN8&lt;&gt;""),AND(KS8&gt;=KT$23,KS8&lt;&gt;""),AND(LP8&gt;=LV$23,LP8&lt;&gt;""),AND(LU8&gt;=LV$23,LU8&lt;&gt;""),AND(MR8&gt;=MX$23,MR8&lt;&gt;""),AND(MW8&gt;=MX$23,MW8&lt;&gt;""),AND(NT8&gt;=NZ$23,NT8&lt;&gt;""),AND(NY8&gt;=NZ$23,NY8&lt;&gt;""),AND(OV8&gt;=PB$23,OV8&lt;&gt;""),AND(PA8&gt;=PB$23,PA8&lt;&gt;""),AND(PX8&gt;=QD$23,PX8&lt;&gt;""),AND(QC8&gt;=QD$23,QC8&lt;&gt;""),AND(QZ8&gt;=RF$23,QZ8&lt;&gt;""),AND(RE8&gt;=RF$23,RE8&lt;&gt;""),AND(SB8&gt;=SH$23,SB8&lt;&gt;""),AND(SG8&gt;=SH$23,SG8&lt;&gt;""),AND(TD8&gt;=TJ$23,TD8&lt;&gt;""),AND(TJ8&gt;=TJ$23,TJ8&lt;&gt;"")),"P","")</f>
        <v>P</v>
      </c>
      <c r="H8" s="36" t="str">
        <f>IF(AND(G8="P",F8=""),"No DD",IF(OR(AND(AS8&gt;=AW$22,AT8&gt;=AW$26,AS8&lt;&gt;"",AO8=""),AND(BV8&gt;=BZ$22,BW8&gt;=BZ$26,BV8&lt;&gt;"",BR8=""),AND(CY8&gt;=DC$22,CZ8&gt;=DC$26,CY8&lt;&gt;"",CU8=""),AND(ED8&gt;=EH$22,EE8&gt;=EH$26,ED8&lt;&gt;""),AND(FF8&gt;=FJ$22,FG8&gt;=FJ$26,FF8&lt;&gt;""),AND(GH8&gt;=GL$22,GI8&gt;=GL$26,GH8&lt;&gt;""),AND(HJ8&gt;=HN$22,HK8&gt;=HN$26,HJ8&lt;&gt;""),AND(IL8&gt;=IP$22,IM8&gt;=IP$26,IL8&lt;&gt;""),AND(JN8&gt;=JR$22,JO8&gt;=JR$26,JN8&lt;&gt;""),AND(KP8&gt;=KT$22,KQ8&gt;=KT$26,KP8&lt;&gt;""),AND(LR8&gt;=LV$22,LS8&gt;=LV$26,LR8&lt;&gt;""),AND(MT8&gt;=MX$22,MU8&gt;=MX$26,MT8&lt;&gt;""),AND(NV8&gt;=NZ$22,NW8&gt;=NZ$26,NV8&lt;&gt;""),AND(OX8&gt;=PB$22,OY8&gt;=PB$26,OX8&lt;&gt;""),AND(PZ8&gt;=QD$22,QA8&gt;=QD$26,PZ8&lt;&gt;""),AND(RB8&gt;=RF$22,RC8&gt;=RF$26,RB8&lt;&gt;""),AND(SD8&gt;=SH$22,SE8&gt;=SH$26,SD8&lt;&gt;""),AND(TF8&gt;=TJ$22,TG8&gt;=TJ$26,TF8&lt;&gt;"")),"Merit",IF(OR(AND(AS8&gt;=AW$21,AT8&gt;=AW$25,AS8&lt;&gt;"",AO8=""),AND(BV8&gt;=BZ$21,BW8&gt;=BZ$25,BV8&lt;&gt;"",BR8=""),AND(CY8&gt;=DC$21,CZ8&gt;=DC$25,CY8&lt;&gt;"",CU8=""),AND(ED8&gt;=EH$21,EE8&gt;=EH$25,ED8&lt;&gt;""),AND(FF8&gt;=FJ$21,FG8&gt;=FJ$25,FF8&lt;&gt;""),AND(GH8&gt;=GL$21,GI8&gt;=GL$25,GH8&lt;&gt;""),AND(HJ8&gt;=HN$21,HK8&gt;=HN$25,HJ8&lt;&gt;""),AND(IL8&gt;=IP$21,IM8&gt;=IP$25,IL8&lt;&gt;""),AND(JN8&gt;=JR$21,JO8&gt;=JR$25,JN8&lt;&gt;""),AND(KP8&gt;=KT$21,KQ8&gt;=KT$25,KP8&lt;&gt;""),AND(LR8&gt;=LV$21,LS8&gt;=LV$25,LR8&lt;&gt;""),AND(MT8&gt;=MX$21,MU8&gt;=MX$25,MT8&lt;&gt;""),AND(NV8&gt;=NZ$21,NW8&gt;=NZ$25,NV8&lt;&gt;""),AND(OX8&gt;=PB$21,OY8&gt;=PB$25,OX8&lt;&gt;""),AND(PZ8&gt;=QD$21,QA8&gt;=QD$25,PZ8&lt;&gt;""),AND(RB8&gt;=RF$21,RC8&gt;=RF$25,RB8&lt;&gt;""),AND(SD8&gt;=SH$21,SE8&gt;=SH$25,SD8&lt;&gt;""),AND(TF8&gt;=TJ$21,TG8&gt;=TJ$25,TF8&lt;&gt;"")),"Excellence",IF(I8="P","Worlds Team",IF(F8="P","National Team","")))))</f>
        <v>National Team</v>
      </c>
      <c r="I8" s="3" t="str">
        <f>IF(OR(AND(AS8&gt;=AW$20,AT8&gt;=AW$24,AS8&lt;&gt;"",AO8=""),AND(BV8&gt;=BZ$20,BW8&gt;=BZ$24,BV8&lt;&gt;"",BR8=""),AND(CY8&gt;=DC$20,CZ8&gt;=DC$24,CY8&lt;&gt;"",CU8=""),AND(ED8&gt;=EH$20,EE8&gt;=EH$24,ED8&lt;&gt;""),AND(FF8&gt;=FJ$20,FG8&gt;=FJ$24,FF8&lt;&gt;""),AND(GH8&gt;=GL$20,GI8&gt;=GL$24,GH8&lt;&gt;""),AND(HJ8&gt;=HN$20,HK8&gt;=HN$24,HJ8&lt;&gt;""),AND(IL8&gt;=IP$20,IM8&gt;=IP$24,IL8&lt;&gt;""),AND(JN8&gt;=JR$20,JO8&gt;=JR$24,JN8&lt;&gt;""),AND(KP8&gt;=KT$20,KQ8&gt;=KT$24,KP8&lt;&gt;""),AND(LR8&gt;=LV$20,LS8&gt;=LV$24,LR8&lt;&gt;""),AND(MT8&gt;=MX$20,MU8&gt;=MX$24,MT8&lt;&gt;""),AND(NV8&gt;=NZ$20,NW8&gt;=NZ$24,NV8&lt;&gt;""),AND(OX8&gt;=PB$20,OY8&gt;=PB$24,OX8&lt;&gt;""),AND(PZ8&gt;=QD$20,QA8&gt;=QD$24,PZ8&lt;&gt;""),AND(RB8&gt;=RF$20,RC8&gt;=RF$24,RB8&lt;&gt;""),AND(SD8&gt;=SH$20,SE8&gt;=SH$24,SD8&lt;&gt;""),AND(TF8&gt;=TJ$20,TG8&gt;=TJ$24,TF8&lt;&gt;"")),"P","")</f>
        <v/>
      </c>
      <c r="J8" s="8">
        <f>IF(COUNT(AQ8,BT8,CW8)&gt;0,LARGE((AQ8,BT8,CW8),1),0)</f>
        <v>43.300000000000004</v>
      </c>
      <c r="K8" s="8" t="str">
        <f>IF(J8=0,"",IF(J8=CW8,$CA$1,IF(J8=BT8,$AX$1,IF(J8=AQ8,$U$1,""))))</f>
        <v>2024 Nationals</v>
      </c>
      <c r="L8" s="8">
        <f>IF(COUNT(AQ8,BT8,CW8)&gt;1,LARGE((AQ8,BT8,CW8),2),0)</f>
        <v>39.000000000000007</v>
      </c>
      <c r="M8" s="8" t="str">
        <f>IF(K8=0,"",IF(AND(L8=J8,L8=AQ8,K8=BT8),$U$1,IF(AND(L8=J8,L8=AQ8,L8=CW8),$U$1,IF(AND(L8=J8,L8=CW8,L8=BT8),$AX$1,IF(L8=CW8,$CA$1,IF(L8=BT8,$AX$1,IF(L8=AQ8,$U$1,"")))))))</f>
        <v>2024 Elite Canada</v>
      </c>
      <c r="N8" s="8">
        <f>IF(COUNT(AR8,BU8,CX8)&gt;0,LARGE((AR8,BU8,CX8),1),0)</f>
        <v>21.900000000000002</v>
      </c>
      <c r="O8" s="8" t="str">
        <f>IF(N8=0,"",IF(N8=CX8,$CA$1,IF(N8=BU8,$AX$1,IF(N8=AR8,$U$1,""))))</f>
        <v>2024 Nationals</v>
      </c>
      <c r="P8" s="8">
        <f>IF(MAX(AV8,BY8,DB8)&gt;0,MAX(AV8,BY8,DB8),0)</f>
        <v>42.800000000000004</v>
      </c>
      <c r="Q8" s="8" t="str">
        <f>IF(P8=0,"",IF(P8=DB8,$CA$1,IF(P8=BY8,$AX$1,IF(P8=AV8,$U$1,""))))</f>
        <v>2024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/>
      </c>
      <c r="U8" s="19">
        <v>16.100000000000001</v>
      </c>
      <c r="V8" s="19">
        <v>4.0999999999999996</v>
      </c>
      <c r="W8" s="19">
        <v>0</v>
      </c>
      <c r="X8" s="19">
        <v>0.3</v>
      </c>
      <c r="Y8" s="19">
        <v>14.9</v>
      </c>
      <c r="Z8" s="19">
        <v>3.6</v>
      </c>
      <c r="AA8" s="19">
        <v>0</v>
      </c>
      <c r="AB8" s="19">
        <v>0</v>
      </c>
      <c r="AC8" s="19">
        <v>16.399999999999999</v>
      </c>
      <c r="AD8" s="19">
        <v>2.9</v>
      </c>
      <c r="AE8" s="19">
        <v>0.1</v>
      </c>
      <c r="AF8" s="19">
        <v>0.3</v>
      </c>
      <c r="AG8" s="19">
        <v>15.6</v>
      </c>
      <c r="AH8" s="19">
        <v>6.1</v>
      </c>
      <c r="AI8" s="19">
        <v>0</v>
      </c>
      <c r="AJ8" s="19">
        <v>0.3</v>
      </c>
      <c r="AK8" s="19">
        <v>16.7</v>
      </c>
      <c r="AL8" s="19">
        <v>1.2</v>
      </c>
      <c r="AM8" s="19">
        <v>0</v>
      </c>
      <c r="AN8" s="19">
        <v>0</v>
      </c>
      <c r="AO8" s="27"/>
      <c r="AP8" s="40">
        <f>IF(SUM(V8,Z8)&gt;0,SUM(V8,Z8),"")</f>
        <v>7.6999999999999993</v>
      </c>
      <c r="AQ8" s="40">
        <f>IF(SUM(U8:V8,X8:Z8,AB8)-W8-AA8&gt;0,SUM(U8:V8,X8:Z8,AB8)-W8-AA8,"")</f>
        <v>39.000000000000007</v>
      </c>
      <c r="AR8" s="40">
        <f>IF(SUM(AC8:AD8,AF8)-AE8&gt;0,SUM(AC8:AD8,AF8)-AE8,"")</f>
        <v>19.499999999999996</v>
      </c>
      <c r="AS8" s="40">
        <f>IF(SUM(V8,Z8,AD8)&gt;0,SUM(V8,Z8,AD8),"")</f>
        <v>10.6</v>
      </c>
      <c r="AT8" s="40">
        <f>IF(SUM(AQ8,AR8)&gt;0,SUM(AQ8,AR8),"")</f>
        <v>58.5</v>
      </c>
      <c r="AU8" s="40">
        <f>IF(SUM(AH8,AL8)&gt;0,SUM(AH8,AL8),"")</f>
        <v>7.3</v>
      </c>
      <c r="AV8" s="40">
        <f>IF(SUM(AG8:AH8,AJ8:AL8,AN8)-SUM(AI8,AM8)&gt;0,SUM(AG8:AH8,AJ8:AL8,AN8)-SUM(AI8,AM8),"")</f>
        <v>39.900000000000006</v>
      </c>
      <c r="AW8" s="40">
        <f>IF(SUM(AQ8,AR8,AV8)&gt;0,SUM(AQ8,AR8,AV8),"")</f>
        <v>98.4</v>
      </c>
      <c r="AX8" s="18">
        <v>16.399999999999999</v>
      </c>
      <c r="AY8" s="18">
        <v>6.1</v>
      </c>
      <c r="AZ8" s="18">
        <v>0</v>
      </c>
      <c r="BA8" s="18">
        <v>0.3</v>
      </c>
      <c r="BB8" s="18">
        <v>16.399999999999999</v>
      </c>
      <c r="BC8" s="18">
        <v>3.5</v>
      </c>
      <c r="BD8" s="18">
        <v>0</v>
      </c>
      <c r="BE8" s="18">
        <v>0.6</v>
      </c>
      <c r="BF8" s="18">
        <v>15.5</v>
      </c>
      <c r="BG8" s="18">
        <v>6.1</v>
      </c>
      <c r="BH8" s="18">
        <v>0</v>
      </c>
      <c r="BI8" s="18">
        <v>0.3</v>
      </c>
      <c r="BJ8" s="18">
        <v>15.9</v>
      </c>
      <c r="BK8" s="18">
        <v>6.1</v>
      </c>
      <c r="BL8" s="18">
        <v>0</v>
      </c>
      <c r="BM8" s="18">
        <v>0.3</v>
      </c>
      <c r="BN8" s="18">
        <v>16.399999999999999</v>
      </c>
      <c r="BO8" s="18">
        <v>3.5</v>
      </c>
      <c r="BP8" s="18">
        <v>0</v>
      </c>
      <c r="BQ8" s="18">
        <v>0.6</v>
      </c>
      <c r="BR8" s="28"/>
      <c r="BS8" s="11">
        <f>IF(SUM(AY8,BC8)&gt;0,SUM(AY8,BC8),"")</f>
        <v>9.6</v>
      </c>
      <c r="BT8" s="11">
        <f>IF(SUM(AX8:AY8,BA8:BC8,BE8)-AZ8-BD8&gt;0,SUM(AX8:AY8,BA8:BC8,BE8)-AZ8-BD8,"")</f>
        <v>43.300000000000004</v>
      </c>
      <c r="BU8" s="11">
        <f>IF(SUM(BF8:BG8,BI8)-BH8&gt;0,SUM(BF8:BG8,BI8)-BH8,"")</f>
        <v>21.900000000000002</v>
      </c>
      <c r="BV8" s="11">
        <f>IF(SUM(AY8,BC8,BG8)&gt;0,SUM(AY8,BC8,BG8),"")</f>
        <v>15.7</v>
      </c>
      <c r="BW8" s="11">
        <f>IF(SUM(BT8,BU8)&gt;0,SUM(BT8,BU8),"")</f>
        <v>65.2</v>
      </c>
      <c r="BX8" s="11">
        <f>IF(SUM(BK8,BO8)&gt;0,SUM(BK8,BO8),"")</f>
        <v>9.6</v>
      </c>
      <c r="BY8" s="11">
        <f>IF(SUM(BJ8:BK8,BM8:BO8,BQ8)-SUM(BL8,BP8)&gt;0,SUM(BJ8:BK8,BM8:BO8,BQ8)-SUM(BL8,BP8),"")</f>
        <v>42.800000000000004</v>
      </c>
      <c r="BZ8" s="11">
        <f>IF(SUM(BT8,BU8,BY8)&gt;0,SUM(BT8,BU8,BY8),"")</f>
        <v>108</v>
      </c>
      <c r="CA8" s="19">
        <v>14.4</v>
      </c>
      <c r="CB8" s="19">
        <v>3.4</v>
      </c>
      <c r="CC8" s="19">
        <v>0.6</v>
      </c>
      <c r="CD8" s="19">
        <v>0.3</v>
      </c>
      <c r="CE8" s="19">
        <v>15</v>
      </c>
      <c r="CF8" s="19">
        <v>4.3</v>
      </c>
      <c r="CG8" s="19">
        <v>4</v>
      </c>
      <c r="CH8" s="19">
        <v>0.6</v>
      </c>
      <c r="CI8" s="19">
        <v>14.6</v>
      </c>
      <c r="CJ8" s="19">
        <v>3.3</v>
      </c>
      <c r="CK8" s="19">
        <v>0.3</v>
      </c>
      <c r="CL8" s="19">
        <v>0.3</v>
      </c>
      <c r="CM8" s="19">
        <v>14.9</v>
      </c>
      <c r="CN8" s="19">
        <v>2.9</v>
      </c>
      <c r="CO8" s="19">
        <v>0</v>
      </c>
      <c r="CP8" s="19">
        <v>0.3</v>
      </c>
      <c r="CQ8" s="19">
        <v>14.1</v>
      </c>
      <c r="CR8" s="19">
        <v>3.9</v>
      </c>
      <c r="CS8" s="19">
        <v>0.4</v>
      </c>
      <c r="CT8" s="19">
        <v>0.6</v>
      </c>
      <c r="CU8" s="27"/>
      <c r="CV8" s="40">
        <f>IF(SUM(CB8,CF8)&gt;0,SUM(CB8,CF8),"")</f>
        <v>7.6999999999999993</v>
      </c>
      <c r="CW8" s="40">
        <f>IF(SUM(CA8:CB8,CD8:CF8,CH8)-CC8-CG8&gt;0,SUM(CA8:CB8,CD8:CF8,CH8)-CC8-CG8,"")</f>
        <v>33.4</v>
      </c>
      <c r="CX8" s="40">
        <f>IF(SUM(CI8:CJ8,CL8)-CK8&gt;0,SUM(CI8:CJ8,CL8)-CK8,"")</f>
        <v>17.899999999999999</v>
      </c>
      <c r="CY8" s="40">
        <f>IF(SUM(CB8,CF8,CJ8)&gt;0,SUM(CB8,CF8,CJ8),"")</f>
        <v>11</v>
      </c>
      <c r="CZ8" s="40">
        <f>IF(SUM(CW8,CX8)&gt;0,SUM(CW8,CX8),"")</f>
        <v>51.3</v>
      </c>
      <c r="DA8" s="40">
        <f>IF(SUM(CN8,CR8)&gt;0,SUM(CN8,CR8),"")</f>
        <v>6.8</v>
      </c>
      <c r="DB8" s="40">
        <f>IF(SUM(CM8:CN8,CP8:CR8,CT8)-SUM(CO8,CS8)&gt;0,SUM(CM8:CN8,CP8:CR8,CT8)-SUM(CO8,CS8),"")</f>
        <v>36.300000000000004</v>
      </c>
      <c r="DC8" s="40">
        <f>IF(SUM(CW8,CX8,DB8)&gt;0,SUM(CW8,CX8,DB8),"")</f>
        <v>87.6</v>
      </c>
      <c r="DD8" s="51" t="str">
        <f>IF(MAX(EB8,FD8,GF8,HH8,IJ8,JL8,KN8,LP8,MR8,NT8,OV8,PX8,QZ8,SB8,TD8)-IF(L8="",0,L8)&gt;0.001,MAX(EB8,FD8,GF8,HH8,IJ8,JL8,KN8,LP8,MR8,NT8,OV8,PX8,QZ8,SB8,TD8)-IF(L8="",0,L8),"")</f>
        <v/>
      </c>
      <c r="DE8" s="51" t="str">
        <f>IF(MAX(EC8,FE8,GG8,HI8,IK8,JM8,KO8,LQ8,MS8,NU8,OW8,PY8,RA8,SC8,TE8)-IF(N8="",0,N8)&gt;0.001,MAX(EC8,FE8,GG8,HI8,IK8,JM8,KO8,LQ8,MS8,NU8,OW8,PY8,RA8,SC8,TE8)-IF(N8="",0,N8),"")</f>
        <v/>
      </c>
      <c r="DF8" s="51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>IF(SUM(QF8,QJ8)&gt;0,SUM(QF8,QJ8),"")</f>
        <v/>
      </c>
      <c r="QZ8" s="40" t="str">
        <f>IF(SUM(QE8:QF8,QH8:QJ8,QL8)-QG8-QK8&gt;0,SUM(QE8:QF8,QH8:QJ8,QL8)-QG8-QK8,"")</f>
        <v/>
      </c>
      <c r="RA8" s="40" t="str">
        <f>IF(SUM(QM8:QN8,QP8)-QO8&gt;0,SUM(QM8:QN8,QP8)-QO8,"")</f>
        <v/>
      </c>
      <c r="RB8" s="40" t="str">
        <f>IF(SUM(QF8,QJ8,QN8)&gt;0,SUM(QF8,QJ8,QN8),"")</f>
        <v/>
      </c>
      <c r="RC8" s="40" t="str">
        <f>IF(SUM(QZ8,RA8)&gt;0,SUM(QZ8,RA8),"")</f>
        <v/>
      </c>
      <c r="RD8" s="40" t="str">
        <f>IF(SUM(QR8,QV8)&gt;0,SUM(QR8,QV8),"")</f>
        <v/>
      </c>
      <c r="RE8" s="40" t="str">
        <f>IF(SUM(QQ8:QR8,QT8:QV8,QX8)-SUM(QS8,QW8)&gt;0,SUM(QQ8:QR8,QT8:QV8,QX8)-SUM(QS8,QW8),"")</f>
        <v/>
      </c>
      <c r="RF8" s="40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>IF(SUM(SJ8,SN8)&gt;0,SUM(SJ8,SN8),"")</f>
        <v/>
      </c>
      <c r="TD8" s="40" t="str">
        <f>IF(SUM(SI8:SJ8,SL8:SN8,SP8)-SK8-SO8&gt;0,SUM(SI8:SJ8,SL8:SN8,SP8)-SK8-SO8,"")</f>
        <v/>
      </c>
      <c r="TE8" s="40" t="str">
        <f>IF(SUM(SQ8:SR8,ST8)-SS8&gt;0,SUM(SQ8:SR8,ST8)-SS8,"")</f>
        <v/>
      </c>
      <c r="TF8" s="40" t="str">
        <f>IF(SUM(SJ8,SN8,SR8)&gt;0,SUM(SJ8,SN8,SR8),"")</f>
        <v/>
      </c>
      <c r="TG8" s="40" t="str">
        <f>IF(SUM(TD8,TE8)&gt;0,SUM(TD8,TE8),"")</f>
        <v/>
      </c>
      <c r="TH8" s="40" t="str">
        <f>IF(SUM(SV8,SZ8)&gt;0,SUM(SV8,SZ8),"")</f>
        <v/>
      </c>
      <c r="TI8" s="40" t="str">
        <f>IF(SUM(SU8:SV8,SX8:SZ8,TB8)-SUM(SW8,TA8)&gt;0,SUM(SU8:SV8,SX8:SZ8,TB8)-SUM(SW8,TA8),"")</f>
        <v/>
      </c>
      <c r="TJ8" s="40" t="str">
        <f>IF(SUM(TD8,TE8,TI8)&gt;0,SUM(TD8,TE8,TI8),"")</f>
        <v/>
      </c>
      <c r="TK8" s="26">
        <f>IF($CU8="P",CA8,(CA8+AX8)/2)</f>
        <v>15.399999999999999</v>
      </c>
      <c r="TL8" s="26">
        <f>IF($CU8="P",CB8,(CB8+AY8)/2)</f>
        <v>4.75</v>
      </c>
      <c r="TM8" s="26">
        <f>IF($CU8="P",CC8,(CC8+AZ8)/2)</f>
        <v>0.3</v>
      </c>
      <c r="TN8" s="26">
        <f>IF($CU8="P",CD8,(CD8+BA8)/2)</f>
        <v>0.3</v>
      </c>
      <c r="TO8" s="26">
        <f>IF($CU8="P",CE8,(CE8+BB8)/2)</f>
        <v>15.7</v>
      </c>
      <c r="TP8" s="26">
        <f>IF($CU8="P",CF8,(CF8+BC8)/2)</f>
        <v>3.9</v>
      </c>
      <c r="TQ8" s="26">
        <f>IF($CU8="P",CG8,(CG8+BD8)/2)</f>
        <v>2</v>
      </c>
      <c r="TR8" s="26">
        <f>IF($CU8="P",CH8,(CH8+BE8)/2)</f>
        <v>0.6</v>
      </c>
      <c r="TS8" s="26">
        <f>IF($CU8="P",CI8,(CI8+BF8)/2)</f>
        <v>15.05</v>
      </c>
      <c r="TT8" s="26">
        <f>IF($CU8="P",CJ8,(CJ8+BG8)/2)</f>
        <v>4.6999999999999993</v>
      </c>
      <c r="TU8" s="26">
        <f>IF($CU8="P",CK8,(CK8+BH8)/2)</f>
        <v>0.15</v>
      </c>
      <c r="TV8" s="26">
        <f>IF($CU8="P",CL8,(CL8+BI8)/2)</f>
        <v>0.3</v>
      </c>
      <c r="TW8" s="26">
        <f>IF($CU8="P",CM8,(CM8+BJ8)/2)</f>
        <v>15.4</v>
      </c>
      <c r="TX8" s="26">
        <f>IF($CU8="P",CN8,(CN8+BK8)/2)</f>
        <v>4.5</v>
      </c>
      <c r="TY8" s="26">
        <f>IF($CU8="P",CO8,(CO8+BL8)/2)</f>
        <v>0</v>
      </c>
      <c r="TZ8" s="26">
        <f>IF($CU8="P",CP8,(CP8+BM8)/2)</f>
        <v>0.3</v>
      </c>
      <c r="UA8" s="26">
        <f>IF($CU8="P",CQ8,(CQ8+BN8)/2)</f>
        <v>15.25</v>
      </c>
      <c r="UB8" s="26">
        <f>IF($CU8="P",CR8,(CR8+BO8)/2)</f>
        <v>3.7</v>
      </c>
      <c r="UC8" s="26">
        <f>IF($CU8="P",CS8,(CS8+BP8)/2)</f>
        <v>0.2</v>
      </c>
      <c r="UD8" s="26">
        <f>IF($CU8="P",CT8,(CT8+BQ8)/2)</f>
        <v>0.6</v>
      </c>
      <c r="UE8" s="28" t="s">
        <v>53</v>
      </c>
      <c r="UF8" s="11">
        <f>IF(SUM(TL8,TP8)&gt;0,SUM(TL8,TP8),"")</f>
        <v>8.65</v>
      </c>
      <c r="UG8" s="11">
        <f>IF(SUM(TK8:TL8,TN8:TP8,TR8)-TM8-TQ8&gt;0,SUM(TK8:TL8,TN8:TP8,TR8)-TM8-TQ8,"")</f>
        <v>38.35</v>
      </c>
      <c r="UH8" s="11">
        <f>IF(SUM(TS8:TT8,TV8)-TU8&gt;0,SUM(TS8:TT8,TV8)-TU8,"")</f>
        <v>19.900000000000002</v>
      </c>
      <c r="UI8" s="11">
        <f>IF(SUM(TL8,TP8,TT8)&gt;0,SUM(TL8,TP8,TT8),"")</f>
        <v>13.35</v>
      </c>
      <c r="UJ8" s="11">
        <f>IF(SUM(UG8,UH8)&gt;0,SUM(UG8,UH8),"")</f>
        <v>58.25</v>
      </c>
      <c r="UK8" s="11">
        <f>IF(SUM(TX8,UB8)&gt;0,SUM(TX8,UB8),"")</f>
        <v>8.1999999999999993</v>
      </c>
      <c r="UL8" s="11">
        <f>IF(SUM(TW8:TX8,TZ8:UB8,UD8)-SUM(TY8,UC8)&gt;0,SUM(TW8:TX8,TZ8:UB8,UD8)-SUM(TY8,UC8),"")</f>
        <v>39.550000000000004</v>
      </c>
      <c r="UM8" s="11">
        <f>IF(SUM(UG8,UH8,UL8)&gt;0,SUM(UG8,UH8,UL8),"")</f>
        <v>97.800000000000011</v>
      </c>
    </row>
    <row r="9" spans="1:559" x14ac:dyDescent="0.2">
      <c r="A9" s="4" cm="1">
        <f t="array" ref="A9">IF(AND(H9&lt;&gt;"",H9&lt;&gt;"No DD"),SUMPRODUCT((H$4:H$17&lt;&gt;"")*(H$4:H$17&lt;&gt;"No DD")*(E$4:E$17&gt;E9))+1,IF(H9="No DD",SUMPRODUCT((H$4:H$17="No DD")*(E$4:E$17&gt;E9))+1+SUMPRODUCT((H$4:H$17&lt;&gt;"")*(H$4:H$17&lt;&gt;"No DD")),""))</f>
        <v>6</v>
      </c>
      <c r="B9" s="5" t="s">
        <v>152</v>
      </c>
      <c r="C9" s="4" t="s">
        <v>5</v>
      </c>
      <c r="D9" s="4">
        <v>2003</v>
      </c>
      <c r="E9" s="9">
        <f>SUM(J9:R9)+SUM(J9:N9)*0.0000001+SUM(J9)*0.0000000000001</f>
        <v>143.90001025000439</v>
      </c>
      <c r="F9" s="3" t="str">
        <f>IF(OR(AND(AP9&gt;=AW$19,AQ9&gt;=AW$23,AP9&lt;&gt;"",AO9=""),AND(AU9&gt;=AW$19,AV9&gt;=AW$23,AU9&lt;&gt;"",AO9=""),AND(BS9&gt;=BZ$19,BT9&gt;=BZ$23,BS9&lt;&gt;"",BR9=""),AND(BX9&gt;=BZ$19,BY9&gt;=BZ$23,BX9&lt;&gt;"",BR9=""),AND(CV9&gt;=DC$19,CW9&gt;=DC$23,CV9&lt;&gt;"",CU9=""),AND(DA9&gt;=DC$19,DB9&gt;=DC$23,DA9&lt;&gt;""),AND(EA9&gt;=EH$19,EB9&gt;=EH$23,EA9&lt;&gt;""),AND(EF9&gt;=EH$19,EG9&gt;=EH$23,EF9&lt;&gt;""),AND(FC9&gt;=FJ$19,FD9&gt;=FJ$23,FC9&lt;&gt;""),AND(FH9&gt;=FJ$19,FI9&gt;=FJ$23,FH9&lt;&gt;""),AND(GE9&gt;=GL$19,GF9&gt;=GL$23,GE9&lt;&gt;""),AND(GJ9&gt;=GL$19,GK9&gt;=GL$23,GJ9&lt;&gt;""),AND(HG9&gt;=HN$19,HH9&gt;=HN$23,HG9&lt;&gt;""),AND(HL9&gt;=HN$19,HM9&gt;=HN$23,HL9&lt;&gt;""),AND(II9&gt;=IP$19,IJ9&gt;=IP$23,II9&lt;&gt;""),AND(IN9&gt;=IP$19,IO9&gt;=IP$23,IN9&lt;&gt;""),AND(JK9&gt;=JR$19,JL9&gt;=JR$23,JK9&lt;&gt;""),AND(JP9&gt;=JR$19,JQ9&gt;=JR$23,JP9&lt;&gt;""),AND(KM9&gt;=KT$19,KN9&gt;=KT$23,KM9&lt;&gt;""),AND(KR9&gt;=KT$19,KS9&gt;=KT$23,KR9&lt;&gt;""),AND(LO9&gt;=LV$19,LP9&gt;=LV$23,LO9&lt;&gt;""),AND(LT9&gt;=LV$19,LU9&gt;=LV$23,LT9&lt;&gt;""),AND(MQ9&gt;=MX$19,MR9&gt;=MX$23,MQ9&lt;&gt;""),AND(MV9&gt;=MX$19,MW9&gt;=MX$23,MV9&lt;&gt;""),AND(NS9&gt;=NZ$19,NT9&gt;=NZ$23,NS9&lt;&gt;""),AND(NX9&gt;=NZ$19,NY9&gt;=NZ$23,NX9&lt;&gt;""),AND(OU9&gt;=PB$19,OV9&gt;=PB$23,OU9&lt;&gt;""),AND(OZ9&gt;=PB$19,PA9&gt;=PB$23,OZ9&lt;&gt;""),AND(PW9&gt;=QD$19,PX9&gt;=QD$23,PW9&lt;&gt;""),AND(QB9&gt;=QD$19,QC9&gt;=QD$23,QB9&lt;&gt;""),AND(QY9&gt;=RF$19,QZ9&gt;=RF$23,QY9&lt;&gt;""),AND(RD9&gt;=RF$19,RE9&gt;=RF$23,RD9&lt;&gt;""),AND(SA9&gt;=SH$19,SB9&gt;=SH$23,SA9&lt;&gt;""),AND(SF9&gt;=SH$19,SG9&gt;=SH$23,SF9&lt;&gt;""),AND(TC9&gt;=TJ$19,TD9&gt;=TJ$23,TC9&lt;&gt;""),AND(TI9&gt;=TJ$19,TJ9&gt;=TJ$23,TI9&lt;&gt;"")),"P","")</f>
        <v>P</v>
      </c>
      <c r="G9" s="3" t="str">
        <f>IF(OR(AND(AQ9&gt;=AW$23,AQ9&lt;&gt;"",AO9=""),AND(AV9&gt;=AW$23,AV9&lt;&gt;"",AO9=""),AND(BT9&gt;=BZ$23,BT9&lt;&gt;"",BR9=""),AND(BY9&gt;=BZ$23,BY9&lt;&gt;"",BR9=""),AND(CW9&gt;=DC$23,CW9&lt;&gt;"",CU9=""),AND(DB9&gt;=DC$23,DB9&lt;&gt;"",CU9=""),AND(EB9&gt;=EH$23,EB9&lt;&gt;""),AND(EG9&gt;=EH$23,EG9&lt;&gt;""),AND(FD9&gt;=FJ$23,FD9&lt;&gt;""),AND(FI9&gt;=FJ$23,FI9&lt;&gt;""),AND(GF9&gt;=GL$23,GF9&lt;&gt;""),AND(GK9&gt;=GL$23,GK9&lt;&gt;""),AND(HH9&gt;=HN$23,HH9&lt;&gt;""),AND(HM9&gt;=HN$23,HM9&lt;&gt;""),AND(IJ9&gt;=IP$23,IJ9&lt;&gt;""),AND(IO9&gt;=IP$23,IO9&lt;&gt;""),AND(JL9&gt;=JR$23,JL9&lt;&gt;""),AND(JQ9&gt;=JR$23,JQ9&lt;&gt;""),AND(KN9&gt;=KT$23,KN9&lt;&gt;""),AND(KS9&gt;=KT$23,KS9&lt;&gt;""),AND(LP9&gt;=LV$23,LP9&lt;&gt;""),AND(LU9&gt;=LV$23,LU9&lt;&gt;""),AND(MR9&gt;=MX$23,MR9&lt;&gt;""),AND(MW9&gt;=MX$23,MW9&lt;&gt;""),AND(NT9&gt;=NZ$23,NT9&lt;&gt;""),AND(NY9&gt;=NZ$23,NY9&lt;&gt;""),AND(OV9&gt;=PB$23,OV9&lt;&gt;""),AND(PA9&gt;=PB$23,PA9&lt;&gt;""),AND(PX9&gt;=QD$23,PX9&lt;&gt;""),AND(QC9&gt;=QD$23,QC9&lt;&gt;""),AND(QZ9&gt;=RF$23,QZ9&lt;&gt;""),AND(RE9&gt;=RF$23,RE9&lt;&gt;""),AND(SB9&gt;=SH$23,SB9&lt;&gt;""),AND(SG9&gt;=SH$23,SG9&lt;&gt;""),AND(TD9&gt;=TJ$23,TD9&lt;&gt;""),AND(TJ9&gt;=TJ$23,TJ9&lt;&gt;"")),"P","")</f>
        <v>P</v>
      </c>
      <c r="H9" s="36" t="str">
        <f>IF(AND(G9="P",F9=""),"No DD",IF(OR(AND(AS9&gt;=AW$22,AT9&gt;=AW$26,AS9&lt;&gt;"",AO9=""),AND(BV9&gt;=BZ$22,BW9&gt;=BZ$26,BV9&lt;&gt;"",BR9=""),AND(CY9&gt;=DC$22,CZ9&gt;=DC$26,CY9&lt;&gt;"",CU9=""),AND(ED9&gt;=EH$22,EE9&gt;=EH$26,ED9&lt;&gt;""),AND(FF9&gt;=FJ$22,FG9&gt;=FJ$26,FF9&lt;&gt;""),AND(GH9&gt;=GL$22,GI9&gt;=GL$26,GH9&lt;&gt;""),AND(HJ9&gt;=HN$22,HK9&gt;=HN$26,HJ9&lt;&gt;""),AND(IL9&gt;=IP$22,IM9&gt;=IP$26,IL9&lt;&gt;""),AND(JN9&gt;=JR$22,JO9&gt;=JR$26,JN9&lt;&gt;""),AND(KP9&gt;=KT$22,KQ9&gt;=KT$26,KP9&lt;&gt;""),AND(LR9&gt;=LV$22,LS9&gt;=LV$26,LR9&lt;&gt;""),AND(MT9&gt;=MX$22,MU9&gt;=MX$26,MT9&lt;&gt;""),AND(NV9&gt;=NZ$22,NW9&gt;=NZ$26,NV9&lt;&gt;""),AND(OX9&gt;=PB$22,OY9&gt;=PB$26,OX9&lt;&gt;""),AND(PZ9&gt;=QD$22,QA9&gt;=QD$26,PZ9&lt;&gt;""),AND(RB9&gt;=RF$22,RC9&gt;=RF$26,RB9&lt;&gt;""),AND(SD9&gt;=SH$22,SE9&gt;=SH$26,SD9&lt;&gt;""),AND(TF9&gt;=TJ$22,TG9&gt;=TJ$26,TF9&lt;&gt;"")),"Merit",IF(OR(AND(AS9&gt;=AW$21,AT9&gt;=AW$25,AS9&lt;&gt;"",AO9=""),AND(BV9&gt;=BZ$21,BW9&gt;=BZ$25,BV9&lt;&gt;"",BR9=""),AND(CY9&gt;=DC$21,CZ9&gt;=DC$25,CY9&lt;&gt;"",CU9=""),AND(ED9&gt;=EH$21,EE9&gt;=EH$25,ED9&lt;&gt;""),AND(FF9&gt;=FJ$21,FG9&gt;=FJ$25,FF9&lt;&gt;""),AND(GH9&gt;=GL$21,GI9&gt;=GL$25,GH9&lt;&gt;""),AND(HJ9&gt;=HN$21,HK9&gt;=HN$25,HJ9&lt;&gt;""),AND(IL9&gt;=IP$21,IM9&gt;=IP$25,IL9&lt;&gt;""),AND(JN9&gt;=JR$21,JO9&gt;=JR$25,JN9&lt;&gt;""),AND(KP9&gt;=KT$21,KQ9&gt;=KT$25,KP9&lt;&gt;""),AND(LR9&gt;=LV$21,LS9&gt;=LV$25,LR9&lt;&gt;""),AND(MT9&gt;=MX$21,MU9&gt;=MX$25,MT9&lt;&gt;""),AND(NV9&gt;=NZ$21,NW9&gt;=NZ$25,NV9&lt;&gt;""),AND(OX9&gt;=PB$21,OY9&gt;=PB$25,OX9&lt;&gt;""),AND(PZ9&gt;=QD$21,QA9&gt;=QD$25,PZ9&lt;&gt;""),AND(RB9&gt;=RF$21,RC9&gt;=RF$25,RB9&lt;&gt;""),AND(SD9&gt;=SH$21,SE9&gt;=SH$25,SD9&lt;&gt;""),AND(TF9&gt;=TJ$21,TG9&gt;=TJ$25,TF9&lt;&gt;"")),"Excellence",IF(I9="P","Worlds Team",IF(F9="P","National Team","")))))</f>
        <v>National Team</v>
      </c>
      <c r="I9" s="3" t="str">
        <f>IF(OR(AND(AS9&gt;=AW$20,AT9&gt;=AW$24,AS9&lt;&gt;"",AO9=""),AND(BV9&gt;=BZ$20,BW9&gt;=BZ$24,BV9&lt;&gt;"",BR9=""),AND(CY9&gt;=DC$20,CZ9&gt;=DC$24,CY9&lt;&gt;"",CU9=""),AND(ED9&gt;=EH$20,EE9&gt;=EH$24,ED9&lt;&gt;""),AND(FF9&gt;=FJ$20,FG9&gt;=FJ$24,FF9&lt;&gt;""),AND(GH9&gt;=GL$20,GI9&gt;=GL$24,GH9&lt;&gt;""),AND(HJ9&gt;=HN$20,HK9&gt;=HN$24,HJ9&lt;&gt;""),AND(IL9&gt;=IP$20,IM9&gt;=IP$24,IL9&lt;&gt;""),AND(JN9&gt;=JR$20,JO9&gt;=JR$24,JN9&lt;&gt;""),AND(KP9&gt;=KT$20,KQ9&gt;=KT$24,KP9&lt;&gt;""),AND(LR9&gt;=LV$20,LS9&gt;=LV$24,LR9&lt;&gt;""),AND(MT9&gt;=MX$20,MU9&gt;=MX$24,MT9&lt;&gt;""),AND(NV9&gt;=NZ$20,NW9&gt;=NZ$24,NV9&lt;&gt;""),AND(OX9&gt;=PB$20,OY9&gt;=PB$24,OX9&lt;&gt;""),AND(PZ9&gt;=QD$20,QA9&gt;=QD$24,PZ9&lt;&gt;""),AND(RB9&gt;=RF$20,RC9&gt;=RF$24,RB9&lt;&gt;""),AND(SD9&gt;=SH$20,SE9&gt;=SH$24,SD9&lt;&gt;""),AND(TF9&gt;=TJ$20,TG9&gt;=TJ$24,TF9&lt;&gt;"")),"P","")</f>
        <v/>
      </c>
      <c r="J9" s="8">
        <f>IF(COUNT(AQ9,BT9,CW9)&gt;0,LARGE((AQ9,BT9,CW9),1),0)</f>
        <v>43.800000000000004</v>
      </c>
      <c r="K9" s="8" t="str">
        <f>IF(J9=0,"",IF(J9=CW9,$CA$1,IF(J9=BT9,$AX$1,IF(J9=AQ9,$U$1,""))))</f>
        <v>2024 3rd Domestic Trial</v>
      </c>
      <c r="L9" s="8">
        <f>IF(COUNT(AQ9,BT9,CW9)&gt;1,LARGE((AQ9,BT9,CW9),2),0)</f>
        <v>37.099999999999987</v>
      </c>
      <c r="M9" s="8" t="str">
        <f>IF(K9=0,"",IF(AND(L9=J9,L9=AQ9,K9=BT9),$U$1,IF(AND(L9=J9,L9=AQ9,L9=CW9),$U$1,IF(AND(L9=J9,L9=CW9,L9=BT9),$AX$1,IF(L9=CW9,$CA$1,IF(L9=BT9,$AX$1,IF(L9=AQ9,$U$1,"")))))))</f>
        <v>2024 Elite Canada</v>
      </c>
      <c r="N9" s="8">
        <f>IF(COUNT(AR9,BU9,CX9)&gt;0,LARGE((AR9,BU9,CX9),1),0)</f>
        <v>21.6</v>
      </c>
      <c r="O9" s="8" t="str">
        <f>IF(N9=0,"",IF(N9=CX9,$CA$1,IF(N9=BU9,$AX$1,IF(N9=AR9,$U$1,""))))</f>
        <v>2024 3rd Domestic Trial</v>
      </c>
      <c r="P9" s="8">
        <f>IF(MAX(AV9,BY9,DB9)&gt;0,MAX(AV9,BY9,DB9),0)</f>
        <v>41.4</v>
      </c>
      <c r="Q9" s="8" t="str">
        <f>IF(P9=0,"",IF(P9=DB9,$CA$1,IF(P9=BY9,$AX$1,IF(P9=AV9,$U$1,""))))</f>
        <v>2024 Elite Canada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/>
      </c>
      <c r="U9" s="19">
        <v>16.5</v>
      </c>
      <c r="V9" s="19">
        <v>3.4</v>
      </c>
      <c r="W9" s="19">
        <v>0.2</v>
      </c>
      <c r="X9" s="19">
        <v>0.3</v>
      </c>
      <c r="Y9" s="19">
        <v>17.899999999999999</v>
      </c>
      <c r="Z9" s="19">
        <v>1.9</v>
      </c>
      <c r="AA9" s="19">
        <v>3</v>
      </c>
      <c r="AB9" s="19">
        <v>0.3</v>
      </c>
      <c r="AC9" s="19">
        <v>15.8</v>
      </c>
      <c r="AD9" s="19">
        <v>2.9</v>
      </c>
      <c r="AE9" s="19">
        <v>0</v>
      </c>
      <c r="AF9" s="19">
        <v>0.3</v>
      </c>
      <c r="AG9" s="19">
        <v>16.5</v>
      </c>
      <c r="AH9" s="19">
        <v>6.1</v>
      </c>
      <c r="AI9" s="19">
        <v>0</v>
      </c>
      <c r="AJ9" s="19">
        <v>0.3</v>
      </c>
      <c r="AK9" s="19">
        <v>17.3</v>
      </c>
      <c r="AL9" s="19">
        <v>1.9</v>
      </c>
      <c r="AM9" s="19">
        <v>1</v>
      </c>
      <c r="AN9" s="19">
        <v>0.3</v>
      </c>
      <c r="AO9" s="27"/>
      <c r="AP9" s="40">
        <f>IF(SUM(V9,Z9)&gt;0,SUM(V9,Z9),"")</f>
        <v>5.3</v>
      </c>
      <c r="AQ9" s="40">
        <f>IF(SUM(U9:V9,X9:Z9,AB9)-W9-AA9&gt;0,SUM(U9:V9,X9:Z9,AB9)-W9-AA9,"")</f>
        <v>37.099999999999987</v>
      </c>
      <c r="AR9" s="40">
        <f>IF(SUM(AC9:AD9,AF9)-AE9&gt;0,SUM(AC9:AD9,AF9)-AE9,"")</f>
        <v>19</v>
      </c>
      <c r="AS9" s="40">
        <f>IF(SUM(V9,Z9,AD9)&gt;0,SUM(V9,Z9,AD9),"")</f>
        <v>8.1999999999999993</v>
      </c>
      <c r="AT9" s="40">
        <f>IF(SUM(AQ9,AR9)&gt;0,SUM(AQ9,AR9),"")</f>
        <v>56.099999999999987</v>
      </c>
      <c r="AU9" s="40">
        <f>IF(SUM(AH9,AL9)&gt;0,SUM(AH9,AL9),"")</f>
        <v>8</v>
      </c>
      <c r="AV9" s="40">
        <f>IF(SUM(AG9:AH9,AJ9:AL9,AN9)-SUM(AI9,AM9)&gt;0,SUM(AG9:AH9,AJ9:AL9,AN9)-SUM(AI9,AM9),"")</f>
        <v>41.4</v>
      </c>
      <c r="AW9" s="40">
        <f>IF(SUM(AQ9,AR9,AV9)&gt;0,SUM(AQ9,AR9,AV9),"")</f>
        <v>97.499999999999986</v>
      </c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8"/>
      <c r="BS9" s="11" t="str">
        <f>IF(SUM(AY9,BC9)&gt;0,SUM(AY9,BC9),"")</f>
        <v/>
      </c>
      <c r="BT9" s="11" t="str">
        <f>IF(SUM(AX9:AY9,BA9:BC9,BE9)-AZ9-BD9&gt;0,SUM(AX9:AY9,BA9:BC9,BE9)-AZ9-BD9,"")</f>
        <v/>
      </c>
      <c r="BU9" s="11" t="str">
        <f>IF(SUM(BF9:BG9,BI9)-BH9&gt;0,SUM(BF9:BG9,BI9)-BH9,"")</f>
        <v/>
      </c>
      <c r="BV9" s="11" t="str">
        <f>IF(SUM(AY9,BC9,BG9)&gt;0,SUM(AY9,BC9,BG9),"")</f>
        <v/>
      </c>
      <c r="BW9" s="11" t="str">
        <f>IF(SUM(BT9,BU9)&gt;0,SUM(BT9,BU9),"")</f>
        <v/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 t="str">
        <f>IF(SUM(BT9,BU9,BY9)&gt;0,SUM(BT9,BU9,BY9),"")</f>
        <v/>
      </c>
      <c r="CA9" s="19">
        <v>16.2</v>
      </c>
      <c r="CB9" s="19">
        <v>4.8</v>
      </c>
      <c r="CC9" s="19">
        <v>0</v>
      </c>
      <c r="CD9" s="19">
        <v>0.6</v>
      </c>
      <c r="CE9" s="19">
        <v>16.600000000000001</v>
      </c>
      <c r="CF9" s="19">
        <v>5</v>
      </c>
      <c r="CG9" s="19">
        <v>0</v>
      </c>
      <c r="CH9" s="19">
        <v>0.6</v>
      </c>
      <c r="CI9" s="19">
        <v>16.399999999999999</v>
      </c>
      <c r="CJ9" s="19">
        <v>4.5999999999999996</v>
      </c>
      <c r="CK9" s="19">
        <v>0</v>
      </c>
      <c r="CL9" s="19">
        <v>0.6</v>
      </c>
      <c r="CM9" s="19">
        <v>16.899999999999999</v>
      </c>
      <c r="CN9" s="19">
        <v>4.8</v>
      </c>
      <c r="CO9" s="19">
        <v>0</v>
      </c>
      <c r="CP9" s="19">
        <v>0.6</v>
      </c>
      <c r="CQ9" s="19">
        <v>15.7</v>
      </c>
      <c r="CR9" s="19">
        <v>2.6</v>
      </c>
      <c r="CS9" s="19">
        <v>0</v>
      </c>
      <c r="CT9" s="61">
        <v>0.6</v>
      </c>
      <c r="CU9" s="27"/>
      <c r="CV9" s="40">
        <f>IF(SUM(CB9,CF9)&gt;0,SUM(CB9,CF9),"")</f>
        <v>9.8000000000000007</v>
      </c>
      <c r="CW9" s="40">
        <f>IF(SUM(CA9:CB9,CD9:CF9,CH9)-CC9-CG9&gt;0,SUM(CA9:CB9,CD9:CF9,CH9)-CC9-CG9,"")</f>
        <v>43.800000000000004</v>
      </c>
      <c r="CX9" s="40">
        <f>IF(SUM(CI9:CJ9,CL9)-CK9&gt;0,SUM(CI9:CJ9,CL9)-CK9,"")</f>
        <v>21.6</v>
      </c>
      <c r="CY9" s="40">
        <f>IF(SUM(CB9,CF9,CJ9)&gt;0,SUM(CB9,CF9,CJ9),"")</f>
        <v>14.4</v>
      </c>
      <c r="CZ9" s="40">
        <f>IF(SUM(CW9,CX9)&gt;0,SUM(CW9,CX9),"")</f>
        <v>65.400000000000006</v>
      </c>
      <c r="DA9" s="40">
        <f>IF(SUM(CN9,CR9)&gt;0,SUM(CN9,CR9),"")</f>
        <v>7.4</v>
      </c>
      <c r="DB9" s="40">
        <f>IF(SUM(CM9:CN9,CP9:CR9,CT9)-SUM(CO9,CS9)&gt;0,SUM(CM9:CN9,CP9:CR9,CT9)-SUM(CO9,CS9),"")</f>
        <v>41.2</v>
      </c>
      <c r="DC9" s="40">
        <f>IF(SUM(CW9,CX9,DB9)&gt;0,SUM(CW9,CX9,DB9),"")</f>
        <v>106.60000000000001</v>
      </c>
      <c r="DD9" s="51" t="str">
        <f>IF(MAX(EB9,FD9,GF9,HH9,IJ9,JL9,KN9,LP9,MR9,NT9,OV9,PX9,QZ9,SB9,TD9)-IF(L9="",0,L9)&gt;0.001,MAX(EB9,FD9,GF9,HH9,IJ9,JL9,KN9,LP9,MR9,NT9,OV9,PX9,QZ9,SB9,TD9)-IF(L9="",0,L9),"")</f>
        <v/>
      </c>
      <c r="DE9" s="51" t="str">
        <f>IF(MAX(EC9,FE9,GG9,HI9,IK9,JM9,KO9,LQ9,MS9,NU9,OW9,PY9,RA9,SC9,TE9)-IF(N9="",0,N9)&gt;0.001,MAX(EC9,FE9,GG9,HI9,IK9,JM9,KO9,LQ9,MS9,NU9,OW9,PY9,RA9,SC9,TE9)-IF(N9="",0,N9),"")</f>
        <v/>
      </c>
      <c r="DF9" s="51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>IF(SUM(QF9,QJ9)&gt;0,SUM(QF9,QJ9),"")</f>
        <v/>
      </c>
      <c r="QZ9" s="40" t="str">
        <f>IF(SUM(QE9:QF9,QH9:QJ9,QL9)-QG9-QK9&gt;0,SUM(QE9:QF9,QH9:QJ9,QL9)-QG9-QK9,"")</f>
        <v/>
      </c>
      <c r="RA9" s="40" t="str">
        <f>IF(SUM(QM9:QN9,QP9)-QO9&gt;0,SUM(QM9:QN9,QP9)-QO9,"")</f>
        <v/>
      </c>
      <c r="RB9" s="40" t="str">
        <f>IF(SUM(QF9,QJ9,QN9)&gt;0,SUM(QF9,QJ9,QN9),"")</f>
        <v/>
      </c>
      <c r="RC9" s="40" t="str">
        <f>IF(SUM(QZ9,RA9)&gt;0,SUM(QZ9,RA9),"")</f>
        <v/>
      </c>
      <c r="RD9" s="40" t="str">
        <f>IF(SUM(QR9,QV9)&gt;0,SUM(QR9,QV9),"")</f>
        <v/>
      </c>
      <c r="RE9" s="40" t="str">
        <f>IF(SUM(QQ9:QR9,QT9:QV9,QX9)-SUM(QS9,QW9)&gt;0,SUM(QQ9:QR9,QT9:QV9,QX9)-SUM(QS9,QW9),"")</f>
        <v/>
      </c>
      <c r="RF9" s="40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>IF(SUM(SJ9,SN9)&gt;0,SUM(SJ9,SN9),"")</f>
        <v/>
      </c>
      <c r="TD9" s="40" t="str">
        <f>IF(SUM(SI9:SJ9,SL9:SN9,SP9)-SK9-SO9&gt;0,SUM(SI9:SJ9,SL9:SN9,SP9)-SK9-SO9,"")</f>
        <v/>
      </c>
      <c r="TE9" s="40" t="str">
        <f>IF(SUM(SQ9:SR9,ST9)-SS9&gt;0,SUM(SQ9:SR9,ST9)-SS9,"")</f>
        <v/>
      </c>
      <c r="TF9" s="40" t="str">
        <f>IF(SUM(SJ9,SN9,SR9)&gt;0,SUM(SJ9,SN9,SR9),"")</f>
        <v/>
      </c>
      <c r="TG9" s="40" t="str">
        <f>IF(SUM(TD9,TE9)&gt;0,SUM(TD9,TE9),"")</f>
        <v/>
      </c>
      <c r="TH9" s="40" t="str">
        <f>IF(SUM(SV9,SZ9)&gt;0,SUM(SV9,SZ9),"")</f>
        <v/>
      </c>
      <c r="TI9" s="40" t="str">
        <f>IF(SUM(SU9:SV9,SX9:SZ9,TB9)-SUM(SW9,TA9)&gt;0,SUM(SU9:SV9,SX9:SZ9,TB9)-SUM(SW9,TA9),"")</f>
        <v/>
      </c>
      <c r="TJ9" s="40" t="str">
        <f>IF(SUM(TD9,TE9,TI9)&gt;0,SUM(TD9,TE9,TI9),"")</f>
        <v/>
      </c>
      <c r="TK9" s="26">
        <f>IF($CU9="P",CA9,(CA9+AX9)/2)</f>
        <v>8.1</v>
      </c>
      <c r="TL9" s="26">
        <f>IF($CU9="P",CB9,(CB9+AY9)/2)</f>
        <v>2.4</v>
      </c>
      <c r="TM9" s="26">
        <f>IF($CU9="P",CC9,(CC9+AZ9)/2)</f>
        <v>0</v>
      </c>
      <c r="TN9" s="26">
        <f>IF($CU9="P",CD9,(CD9+BA9)/2)</f>
        <v>0.3</v>
      </c>
      <c r="TO9" s="26">
        <f>IF($CU9="P",CE9,(CE9+BB9)/2)</f>
        <v>8.3000000000000007</v>
      </c>
      <c r="TP9" s="26">
        <f>IF($CU9="P",CF9,(CF9+BC9)/2)</f>
        <v>2.5</v>
      </c>
      <c r="TQ9" s="26">
        <f>IF($CU9="P",CG9,(CG9+BD9)/2)</f>
        <v>0</v>
      </c>
      <c r="TR9" s="26">
        <f>IF($CU9="P",CH9,(CH9+BE9)/2)</f>
        <v>0.3</v>
      </c>
      <c r="TS9" s="26">
        <f>IF($CU9="P",CI9,(CI9+BF9)/2)</f>
        <v>8.1999999999999993</v>
      </c>
      <c r="TT9" s="26">
        <f>IF($CU9="P",CJ9,(CJ9+BG9)/2)</f>
        <v>2.2999999999999998</v>
      </c>
      <c r="TU9" s="26">
        <f>IF($CU9="P",CK9,(CK9+BH9)/2)</f>
        <v>0</v>
      </c>
      <c r="TV9" s="26">
        <f>IF($CU9="P",CL9,(CL9+BI9)/2)</f>
        <v>0.3</v>
      </c>
      <c r="TW9" s="26">
        <f>IF($CU9="P",CM9,(CM9+BJ9)/2)</f>
        <v>8.4499999999999993</v>
      </c>
      <c r="TX9" s="26">
        <f>IF($CU9="P",CN9,(CN9+BK9)/2)</f>
        <v>2.4</v>
      </c>
      <c r="TY9" s="26">
        <f>IF($CU9="P",CO9,(CO9+BL9)/2)</f>
        <v>0</v>
      </c>
      <c r="TZ9" s="26">
        <f>IF($CU9="P",CP9,(CP9+BM9)/2)</f>
        <v>0.3</v>
      </c>
      <c r="UA9" s="26">
        <f>IF($CU9="P",CQ9,(CQ9+BN9)/2)</f>
        <v>7.85</v>
      </c>
      <c r="UB9" s="26">
        <f>IF($CU9="P",CR9,(CR9+BO9)/2)</f>
        <v>1.3</v>
      </c>
      <c r="UC9" s="26">
        <f>IF($CU9="P",CS9,(CS9+BP9)/2)</f>
        <v>0</v>
      </c>
      <c r="UD9" s="26">
        <f>IF($CU9="P",CT9,(CT9+BQ9)/2)</f>
        <v>0.3</v>
      </c>
      <c r="UE9" s="28" t="s">
        <v>53</v>
      </c>
      <c r="UF9" s="11">
        <f>IF(SUM(TL9,TP9)&gt;0,SUM(TL9,TP9),"")</f>
        <v>4.9000000000000004</v>
      </c>
      <c r="UG9" s="11">
        <f>IF(SUM(TK9:TL9,TN9:TP9,TR9)-TM9-TQ9&gt;0,SUM(TK9:TL9,TN9:TP9,TR9)-TM9-TQ9,"")</f>
        <v>21.900000000000002</v>
      </c>
      <c r="UH9" s="11">
        <f>IF(SUM(TS9:TT9,TV9)-TU9&gt;0,SUM(TS9:TT9,TV9)-TU9,"")</f>
        <v>10.8</v>
      </c>
      <c r="UI9" s="11">
        <f>IF(SUM(TL9,TP9,TT9)&gt;0,SUM(TL9,TP9,TT9),"")</f>
        <v>7.2</v>
      </c>
      <c r="UJ9" s="11">
        <f>IF(SUM(UG9,UH9)&gt;0,SUM(UG9,UH9),"")</f>
        <v>32.700000000000003</v>
      </c>
      <c r="UK9" s="11">
        <f>IF(SUM(TX9,UB9)&gt;0,SUM(TX9,UB9),"")</f>
        <v>3.7</v>
      </c>
      <c r="UL9" s="11">
        <f>IF(SUM(TW9:TX9,TZ9:UB9,UD9)-SUM(TY9,UC9)&gt;0,SUM(TW9:TX9,TZ9:UB9,UD9)-SUM(TY9,UC9),"")</f>
        <v>20.6</v>
      </c>
      <c r="UM9" s="11">
        <f>IF(SUM(UG9,UH9,UL9)&gt;0,SUM(UG9,UH9,UL9),"")</f>
        <v>53.300000000000004</v>
      </c>
    </row>
    <row r="10" spans="1:559" x14ac:dyDescent="0.2">
      <c r="A10" s="4" cm="1">
        <f t="array" ref="A10">IF(AND(H10&lt;&gt;"",H10&lt;&gt;"No DD"),SUMPRODUCT((H$4:H$17&lt;&gt;"")*(H$4:H$17&lt;&gt;"No DD")*(E$4:E$17&gt;E10))+1,IF(H10="No DD",SUMPRODUCT((H$4:H$17="No DD")*(E$4:E$17&gt;E10))+1+SUMPRODUCT((H$4:H$17&lt;&gt;"")*(H$4:H$17&lt;&gt;"No DD")),""))</f>
        <v>7</v>
      </c>
      <c r="B10" s="5" t="s">
        <v>133</v>
      </c>
      <c r="C10" s="4" t="s">
        <v>5</v>
      </c>
      <c r="D10" s="4">
        <v>2001</v>
      </c>
      <c r="E10" s="9">
        <f>SUM(J10:R10)+SUM(J10:N10)*0.0000001+SUM(J10)*0.0000000000001</f>
        <v>139.30000960000382</v>
      </c>
      <c r="F10" s="3" t="str">
        <f>IF(OR(AND(AP10&gt;=AW$19,AQ10&gt;=AW$23,AP10&lt;&gt;"",AO10=""),AND(AU10&gt;=AW$19,AV10&gt;=AW$23,AU10&lt;&gt;"",AO10=""),AND(BS10&gt;=BZ$19,BT10&gt;=BZ$23,BS10&lt;&gt;"",BR10=""),AND(BX10&gt;=BZ$19,BY10&gt;=BZ$23,BX10&lt;&gt;"",BR10=""),AND(CV10&gt;=DC$19,CW10&gt;=DC$23,CV10&lt;&gt;"",CU10=""),AND(DA10&gt;=DC$19,DB10&gt;=DC$23,DA10&lt;&gt;""),AND(EA10&gt;=EH$19,EB10&gt;=EH$23,EA10&lt;&gt;""),AND(EF10&gt;=EH$19,EG10&gt;=EH$23,EF10&lt;&gt;""),AND(FC10&gt;=FJ$19,FD10&gt;=FJ$23,FC10&lt;&gt;""),AND(FH10&gt;=FJ$19,FI10&gt;=FJ$23,FH10&lt;&gt;""),AND(GE10&gt;=GL$19,GF10&gt;=GL$23,GE10&lt;&gt;""),AND(GJ10&gt;=GL$19,GK10&gt;=GL$23,GJ10&lt;&gt;""),AND(HG10&gt;=HN$19,HH10&gt;=HN$23,HG10&lt;&gt;""),AND(HL10&gt;=HN$19,HM10&gt;=HN$23,HL10&lt;&gt;""),AND(II10&gt;=IP$19,IJ10&gt;=IP$23,II10&lt;&gt;""),AND(IN10&gt;=IP$19,IO10&gt;=IP$23,IN10&lt;&gt;""),AND(JK10&gt;=JR$19,JL10&gt;=JR$23,JK10&lt;&gt;""),AND(JP10&gt;=JR$19,JQ10&gt;=JR$23,JP10&lt;&gt;""),AND(KM10&gt;=KT$19,KN10&gt;=KT$23,KM10&lt;&gt;""),AND(KR10&gt;=KT$19,KS10&gt;=KT$23,KR10&lt;&gt;""),AND(LO10&gt;=LV$19,LP10&gt;=LV$23,LO10&lt;&gt;""),AND(LT10&gt;=LV$19,LU10&gt;=LV$23,LT10&lt;&gt;""),AND(MQ10&gt;=MX$19,MR10&gt;=MX$23,MQ10&lt;&gt;""),AND(MV10&gt;=MX$19,MW10&gt;=MX$23,MV10&lt;&gt;""),AND(NS10&gt;=NZ$19,NT10&gt;=NZ$23,NS10&lt;&gt;""),AND(NX10&gt;=NZ$19,NY10&gt;=NZ$23,NX10&lt;&gt;""),AND(OU10&gt;=PB$19,OV10&gt;=PB$23,OU10&lt;&gt;""),AND(OZ10&gt;=PB$19,PA10&gt;=PB$23,OZ10&lt;&gt;""),AND(PW10&gt;=QD$19,PX10&gt;=QD$23,PW10&lt;&gt;""),AND(QB10&gt;=QD$19,QC10&gt;=QD$23,QB10&lt;&gt;""),AND(QY10&gt;=RF$19,QZ10&gt;=RF$23,QY10&lt;&gt;""),AND(RD10&gt;=RF$19,RE10&gt;=RF$23,RD10&lt;&gt;""),AND(SA10&gt;=SH$19,SB10&gt;=SH$23,SA10&lt;&gt;""),AND(SF10&gt;=SH$19,SG10&gt;=SH$23,SF10&lt;&gt;""),AND(TC10&gt;=TJ$19,TD10&gt;=TJ$23,TC10&lt;&gt;""),AND(TI10&gt;=TJ$19,TJ10&gt;=TJ$23,TI10&lt;&gt;"")),"P","")</f>
        <v>P</v>
      </c>
      <c r="G10" s="3" t="str">
        <f>IF(OR(AND(AQ10&gt;=AW$23,AQ10&lt;&gt;"",AO10=""),AND(AV10&gt;=AW$23,AV10&lt;&gt;"",AO10=""),AND(BT10&gt;=BZ$23,BT10&lt;&gt;"",BR10=""),AND(BY10&gt;=BZ$23,BY10&lt;&gt;"",BR10=""),AND(CW10&gt;=DC$23,CW10&lt;&gt;"",CU10=""),AND(DB10&gt;=DC$23,DB10&lt;&gt;"",CU10=""),AND(EB10&gt;=EH$23,EB10&lt;&gt;""),AND(EG10&gt;=EH$23,EG10&lt;&gt;""),AND(FD10&gt;=FJ$23,FD10&lt;&gt;""),AND(FI10&gt;=FJ$23,FI10&lt;&gt;""),AND(GF10&gt;=GL$23,GF10&lt;&gt;""),AND(GK10&gt;=GL$23,GK10&lt;&gt;""),AND(HH10&gt;=HN$23,HH10&lt;&gt;""),AND(HM10&gt;=HN$23,HM10&lt;&gt;""),AND(IJ10&gt;=IP$23,IJ10&lt;&gt;""),AND(IO10&gt;=IP$23,IO10&lt;&gt;""),AND(JL10&gt;=JR$23,JL10&lt;&gt;""),AND(JQ10&gt;=JR$23,JQ10&lt;&gt;""),AND(KN10&gt;=KT$23,KN10&lt;&gt;""),AND(KS10&gt;=KT$23,KS10&lt;&gt;""),AND(LP10&gt;=LV$23,LP10&lt;&gt;""),AND(LU10&gt;=LV$23,LU10&lt;&gt;""),AND(MR10&gt;=MX$23,MR10&lt;&gt;""),AND(MW10&gt;=MX$23,MW10&lt;&gt;""),AND(NT10&gt;=NZ$23,NT10&lt;&gt;""),AND(NY10&gt;=NZ$23,NY10&lt;&gt;""),AND(OV10&gt;=PB$23,OV10&lt;&gt;""),AND(PA10&gt;=PB$23,PA10&lt;&gt;""),AND(PX10&gt;=QD$23,PX10&lt;&gt;""),AND(QC10&gt;=QD$23,QC10&lt;&gt;""),AND(QZ10&gt;=RF$23,QZ10&lt;&gt;""),AND(RE10&gt;=RF$23,RE10&lt;&gt;""),AND(SB10&gt;=SH$23,SB10&lt;&gt;""),AND(SG10&gt;=SH$23,SG10&lt;&gt;""),AND(TD10&gt;=TJ$23,TD10&lt;&gt;""),AND(TJ10&gt;=TJ$23,TJ10&lt;&gt;"")),"P","")</f>
        <v>P</v>
      </c>
      <c r="H10" s="36" t="str">
        <f>IF(AND(G10="P",F10=""),"No DD",IF(OR(AND(AS10&gt;=AW$22,AT10&gt;=AW$26,AS10&lt;&gt;"",AO10=""),AND(BV10&gt;=BZ$22,BW10&gt;=BZ$26,BV10&lt;&gt;"",BR10=""),AND(CY10&gt;=DC$22,CZ10&gt;=DC$26,CY10&lt;&gt;"",CU10=""),AND(ED10&gt;=EH$22,EE10&gt;=EH$26,ED10&lt;&gt;""),AND(FF10&gt;=FJ$22,FG10&gt;=FJ$26,FF10&lt;&gt;""),AND(GH10&gt;=GL$22,GI10&gt;=GL$26,GH10&lt;&gt;""),AND(HJ10&gt;=HN$22,HK10&gt;=HN$26,HJ10&lt;&gt;""),AND(IL10&gt;=IP$22,IM10&gt;=IP$26,IL10&lt;&gt;""),AND(JN10&gt;=JR$22,JO10&gt;=JR$26,JN10&lt;&gt;""),AND(KP10&gt;=KT$22,KQ10&gt;=KT$26,KP10&lt;&gt;""),AND(LR10&gt;=LV$22,LS10&gt;=LV$26,LR10&lt;&gt;""),AND(MT10&gt;=MX$22,MU10&gt;=MX$26,MT10&lt;&gt;""),AND(NV10&gt;=NZ$22,NW10&gt;=NZ$26,NV10&lt;&gt;""),AND(OX10&gt;=PB$22,OY10&gt;=PB$26,OX10&lt;&gt;""),AND(PZ10&gt;=QD$22,QA10&gt;=QD$26,PZ10&lt;&gt;""),AND(RB10&gt;=RF$22,RC10&gt;=RF$26,RB10&lt;&gt;""),AND(SD10&gt;=SH$22,SE10&gt;=SH$26,SD10&lt;&gt;""),AND(TF10&gt;=TJ$22,TG10&gt;=TJ$26,TF10&lt;&gt;"")),"Merit",IF(OR(AND(AS10&gt;=AW$21,AT10&gt;=AW$25,AS10&lt;&gt;"",AO10=""),AND(BV10&gt;=BZ$21,BW10&gt;=BZ$25,BV10&lt;&gt;"",BR10=""),AND(CY10&gt;=DC$21,CZ10&gt;=DC$25,CY10&lt;&gt;"",CU10=""),AND(ED10&gt;=EH$21,EE10&gt;=EH$25,ED10&lt;&gt;""),AND(FF10&gt;=FJ$21,FG10&gt;=FJ$25,FF10&lt;&gt;""),AND(GH10&gt;=GL$21,GI10&gt;=GL$25,GH10&lt;&gt;""),AND(HJ10&gt;=HN$21,HK10&gt;=HN$25,HJ10&lt;&gt;""),AND(IL10&gt;=IP$21,IM10&gt;=IP$25,IL10&lt;&gt;""),AND(JN10&gt;=JR$21,JO10&gt;=JR$25,JN10&lt;&gt;""),AND(KP10&gt;=KT$21,KQ10&gt;=KT$25,KP10&lt;&gt;""),AND(LR10&gt;=LV$21,LS10&gt;=LV$25,LR10&lt;&gt;""),AND(MT10&gt;=MX$21,MU10&gt;=MX$25,MT10&lt;&gt;""),AND(NV10&gt;=NZ$21,NW10&gt;=NZ$25,NV10&lt;&gt;""),AND(OX10&gt;=PB$21,OY10&gt;=PB$25,OX10&lt;&gt;""),AND(PZ10&gt;=QD$21,QA10&gt;=QD$25,PZ10&lt;&gt;""),AND(RB10&gt;=RF$21,RC10&gt;=RF$25,RB10&lt;&gt;""),AND(SD10&gt;=SH$21,SE10&gt;=SH$25,SD10&lt;&gt;""),AND(TF10&gt;=TJ$21,TG10&gt;=TJ$25,TF10&lt;&gt;"")),"Excellence",IF(I10="P","Worlds Team",IF(F10="P","National Team","")))))</f>
        <v>National Team</v>
      </c>
      <c r="I10" s="3" t="str">
        <f>IF(OR(AND(AS10&gt;=AW$20,AT10&gt;=AW$24,AS10&lt;&gt;"",AO10=""),AND(BV10&gt;=BZ$20,BW10&gt;=BZ$24,BV10&lt;&gt;"",BR10=""),AND(CY10&gt;=DC$20,CZ10&gt;=DC$24,CY10&lt;&gt;"",CU10=""),AND(ED10&gt;=EH$20,EE10&gt;=EH$24,ED10&lt;&gt;""),AND(FF10&gt;=FJ$20,FG10&gt;=FJ$24,FF10&lt;&gt;""),AND(GH10&gt;=GL$20,GI10&gt;=GL$24,GH10&lt;&gt;""),AND(HJ10&gt;=HN$20,HK10&gt;=HN$24,HJ10&lt;&gt;""),AND(IL10&gt;=IP$20,IM10&gt;=IP$24,IL10&lt;&gt;""),AND(JN10&gt;=JR$20,JO10&gt;=JR$24,JN10&lt;&gt;""),AND(KP10&gt;=KT$20,KQ10&gt;=KT$24,KP10&lt;&gt;""),AND(LR10&gt;=LV$20,LS10&gt;=LV$24,LR10&lt;&gt;""),AND(MT10&gt;=MX$20,MU10&gt;=MX$24,MT10&lt;&gt;""),AND(NV10&gt;=NZ$20,NW10&gt;=NZ$24,NV10&lt;&gt;""),AND(OX10&gt;=PB$20,OY10&gt;=PB$24,OX10&lt;&gt;""),AND(PZ10&gt;=QD$20,QA10&gt;=QD$24,PZ10&lt;&gt;""),AND(RB10&gt;=RF$20,RC10&gt;=RF$24,RB10&lt;&gt;""),AND(SD10&gt;=SH$20,SE10&gt;=SH$24,SD10&lt;&gt;""),AND(TF10&gt;=TJ$20,TG10&gt;=TJ$24,TF10&lt;&gt;"")),"P","")</f>
        <v/>
      </c>
      <c r="J10" s="8">
        <f>IF(COUNT(AQ10,BT10,CW10)&gt;0,LARGE((AQ10,BT10,CW10),1),0)</f>
        <v>37.70000000000001</v>
      </c>
      <c r="K10" s="8" t="str">
        <f>IF(J10=0,"",IF(J10=CW10,$CA$1,IF(J10=BT10,$AX$1,IF(J10=AQ10,$U$1,""))))</f>
        <v>2024 3rd Domestic Trial</v>
      </c>
      <c r="L10" s="8">
        <f>IF(COUNT(AQ10,BT10,CW10)&gt;1,LARGE((AQ10,BT10,CW10),2),0)</f>
        <v>36.5</v>
      </c>
      <c r="M10" s="8" t="str">
        <f>IF(K10=0,"",IF(AND(L10=J10,L10=AQ10,K10=BT10),$U$1,IF(AND(L10=J10,L10=AQ10,L10=CW10),$U$1,IF(AND(L10=J10,L10=CW10,L10=BT10),$AX$1,IF(L10=CW10,$CA$1,IF(L10=BT10,$AX$1,IF(L10=AQ10,$U$1,"")))))))</f>
        <v>2024 Elite Canada</v>
      </c>
      <c r="N10" s="8">
        <f>IF(COUNT(AR10,BU10,CX10)&gt;0,LARGE((AR10,BU10,CX10),1),0)</f>
        <v>21.800000000000004</v>
      </c>
      <c r="O10" s="8" t="str">
        <f>IF(N10=0,"",IF(N10=CX10,$CA$1,IF(N10=BU10,$AX$1,IF(N10=AR10,$U$1,""))))</f>
        <v>2024 Nationals</v>
      </c>
      <c r="P10" s="8">
        <f>IF(MAX(AV10,BY10,DB10)&gt;0,MAX(AV10,BY10,DB10),0)</f>
        <v>43.300000000000004</v>
      </c>
      <c r="Q10" s="8" t="str">
        <f>IF(P10=0,"",IF(P10=DB10,$CA$1,IF(P10=BY10,$AX$1,IF(P10=AV10,$U$1,""))))</f>
        <v>2024 3rd Domestic Trial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/>
      </c>
      <c r="U10" s="19">
        <v>16.600000000000001</v>
      </c>
      <c r="V10" s="19">
        <v>1.2</v>
      </c>
      <c r="W10" s="19">
        <v>0</v>
      </c>
      <c r="X10" s="19">
        <v>0</v>
      </c>
      <c r="Y10" s="19">
        <v>15.5</v>
      </c>
      <c r="Z10" s="19">
        <v>2.6</v>
      </c>
      <c r="AA10" s="19">
        <v>0</v>
      </c>
      <c r="AB10" s="19">
        <v>0.6</v>
      </c>
      <c r="AC10" s="19">
        <v>17.399999999999999</v>
      </c>
      <c r="AD10" s="19">
        <v>4.0999999999999996</v>
      </c>
      <c r="AE10" s="19">
        <v>0</v>
      </c>
      <c r="AF10" s="19">
        <v>0.3</v>
      </c>
      <c r="AG10" s="19">
        <v>15.6</v>
      </c>
      <c r="AH10" s="19">
        <v>2.6</v>
      </c>
      <c r="AI10" s="19">
        <v>0</v>
      </c>
      <c r="AJ10" s="19">
        <v>0.6</v>
      </c>
      <c r="AK10" s="19">
        <v>17.2</v>
      </c>
      <c r="AL10" s="19">
        <v>4.0999999999999996</v>
      </c>
      <c r="AM10" s="19">
        <v>0</v>
      </c>
      <c r="AN10" s="19">
        <v>0.3</v>
      </c>
      <c r="AO10" s="27"/>
      <c r="AP10" s="40">
        <f>IF(SUM(V10,Z10)&gt;0,SUM(V10,Z10),"")</f>
        <v>3.8</v>
      </c>
      <c r="AQ10" s="40">
        <f>IF(SUM(U10:V10,X10:Z10,AB10)-W10-AA10&gt;0,SUM(U10:V10,X10:Z10,AB10)-W10-AA10,"")</f>
        <v>36.5</v>
      </c>
      <c r="AR10" s="40">
        <f>IF(SUM(AC10:AD10,AF10)-AE10&gt;0,SUM(AC10:AD10,AF10)-AE10,"")</f>
        <v>21.8</v>
      </c>
      <c r="AS10" s="40">
        <f>IF(SUM(V10,Z10,AD10)&gt;0,SUM(V10,Z10,AD10),"")</f>
        <v>7.8999999999999995</v>
      </c>
      <c r="AT10" s="40">
        <f>IF(SUM(AQ10,AR10)&gt;0,SUM(AQ10,AR10),"")</f>
        <v>58.3</v>
      </c>
      <c r="AU10" s="40">
        <f>IF(SUM(AH10,AL10)&gt;0,SUM(AH10,AL10),"")</f>
        <v>6.6999999999999993</v>
      </c>
      <c r="AV10" s="40">
        <f>IF(SUM(AG10:AH10,AJ10:AL10,AN10)-SUM(AI10,AM10)&gt;0,SUM(AG10:AH10,AJ10:AL10,AN10)-SUM(AI10,AM10),"")</f>
        <v>40.4</v>
      </c>
      <c r="AW10" s="40">
        <f>IF(SUM(AQ10,AR10,AV10)&gt;0,SUM(AQ10,AR10,AV10),"")</f>
        <v>98.699999999999989</v>
      </c>
      <c r="AX10" s="18">
        <v>17</v>
      </c>
      <c r="AY10" s="18">
        <v>3.5</v>
      </c>
      <c r="AZ10" s="18">
        <v>2.1</v>
      </c>
      <c r="BA10" s="18">
        <v>0.6</v>
      </c>
      <c r="BB10" s="18">
        <v>17.100000000000001</v>
      </c>
      <c r="BC10" s="18">
        <v>3.2</v>
      </c>
      <c r="BD10" s="18">
        <v>4.4000000000000004</v>
      </c>
      <c r="BE10" s="18">
        <v>0.6</v>
      </c>
      <c r="BF10" s="18">
        <v>16.600000000000001</v>
      </c>
      <c r="BG10" s="18">
        <v>4.5999999999999996</v>
      </c>
      <c r="BH10" s="18">
        <v>0</v>
      </c>
      <c r="BI10" s="18">
        <v>0.6</v>
      </c>
      <c r="BJ10" s="18"/>
      <c r="BK10" s="18"/>
      <c r="BL10" s="18"/>
      <c r="BM10" s="18"/>
      <c r="BN10" s="18"/>
      <c r="BO10" s="18"/>
      <c r="BP10" s="18"/>
      <c r="BQ10" s="18"/>
      <c r="BR10" s="28"/>
      <c r="BS10" s="11">
        <f>IF(SUM(AY10,BC10)&gt;0,SUM(AY10,BC10),"")</f>
        <v>6.7</v>
      </c>
      <c r="BT10" s="11">
        <f>IF(SUM(AX10:AY10,BA10:BC10,BE10)-AZ10-BD10&gt;0,SUM(AX10:AY10,BA10:BC10,BE10)-AZ10-BD10,"")</f>
        <v>35.500000000000007</v>
      </c>
      <c r="BU10" s="11">
        <f>IF(SUM(BF10:BG10,BI10)-BH10&gt;0,SUM(BF10:BG10,BI10)-BH10,"")</f>
        <v>21.800000000000004</v>
      </c>
      <c r="BV10" s="11">
        <f>IF(SUM(AY10,BC10,BG10)&gt;0,SUM(AY10,BC10,BG10),"")</f>
        <v>11.3</v>
      </c>
      <c r="BW10" s="11">
        <f>IF(SUM(BT10,BU10)&gt;0,SUM(BT10,BU10),"")</f>
        <v>57.300000000000011</v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>
        <f>IF(SUM(BT10,BU10,BY10)&gt;0,SUM(BT10,BU10,BY10),"")</f>
        <v>57.300000000000011</v>
      </c>
      <c r="CA10" s="19">
        <v>16.8</v>
      </c>
      <c r="CB10" s="19">
        <v>3.2</v>
      </c>
      <c r="CC10" s="19">
        <v>2.4</v>
      </c>
      <c r="CD10" s="19">
        <v>0.6</v>
      </c>
      <c r="CE10" s="19">
        <v>16.3</v>
      </c>
      <c r="CF10" s="19">
        <v>4.5999999999999996</v>
      </c>
      <c r="CG10" s="19">
        <v>2</v>
      </c>
      <c r="CH10" s="19">
        <v>0.6</v>
      </c>
      <c r="CI10" s="19">
        <v>17</v>
      </c>
      <c r="CJ10" s="19">
        <v>3.2</v>
      </c>
      <c r="CK10" s="19">
        <v>0.4</v>
      </c>
      <c r="CL10" s="19">
        <v>0.6</v>
      </c>
      <c r="CM10" s="19">
        <v>16.5</v>
      </c>
      <c r="CN10" s="19">
        <v>4.8</v>
      </c>
      <c r="CO10" s="19">
        <v>0</v>
      </c>
      <c r="CP10" s="19">
        <v>0.6</v>
      </c>
      <c r="CQ10" s="19">
        <v>16.2</v>
      </c>
      <c r="CR10" s="19">
        <v>4.5999999999999996</v>
      </c>
      <c r="CS10" s="19">
        <v>0</v>
      </c>
      <c r="CT10" s="19">
        <v>0.6</v>
      </c>
      <c r="CU10" s="27"/>
      <c r="CV10" s="40">
        <f>IF(SUM(CB10,CF10)&gt;0,SUM(CB10,CF10),"")</f>
        <v>7.8</v>
      </c>
      <c r="CW10" s="40">
        <f>IF(SUM(CA10:CB10,CD10:CF10,CH10)-CC10-CG10&gt;0,SUM(CA10:CB10,CD10:CF10,CH10)-CC10-CG10,"")</f>
        <v>37.70000000000001</v>
      </c>
      <c r="CX10" s="40">
        <f>IF(SUM(CI10:CJ10,CL10)-CK10&gt;0,SUM(CI10:CJ10,CL10)-CK10,"")</f>
        <v>20.400000000000002</v>
      </c>
      <c r="CY10" s="40">
        <f>IF(SUM(CB10,CF10,CJ10)&gt;0,SUM(CB10,CF10,CJ10),"")</f>
        <v>11</v>
      </c>
      <c r="CZ10" s="40">
        <f>IF(SUM(CW10,CX10)&gt;0,SUM(CW10,CX10),"")</f>
        <v>58.100000000000009</v>
      </c>
      <c r="DA10" s="40">
        <f>IF(SUM(CN10,CR10)&gt;0,SUM(CN10,CR10),"")</f>
        <v>9.3999999999999986</v>
      </c>
      <c r="DB10" s="40">
        <f>IF(SUM(CM10:CN10,CP10:CR10,CT10)-SUM(CO10,CS10)&gt;0,SUM(CM10:CN10,CP10:CR10,CT10)-SUM(CO10,CS10),"")</f>
        <v>43.300000000000004</v>
      </c>
      <c r="DC10" s="40">
        <f>IF(SUM(CW10,CX10,DB10)&gt;0,SUM(CW10,CX10,DB10),"")</f>
        <v>101.4</v>
      </c>
      <c r="DD10" s="51" t="str">
        <f>IF(MAX(EB10,FD10,GF10,HH10,IJ10,JL10,KN10,LP10,MR10,NT10,OV10,PX10,QZ10,SB10,TD10)-IF(L10="",0,L10)&gt;0.001,MAX(EB10,FD10,GF10,HH10,IJ10,JL10,KN10,LP10,MR10,NT10,OV10,PX10,QZ10,SB10,TD10)-IF(L10="",0,L10),"")</f>
        <v/>
      </c>
      <c r="DE10" s="51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1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>IF(SUM(QF10,QJ10)&gt;0,SUM(QF10,QJ10),"")</f>
        <v/>
      </c>
      <c r="QZ10" s="40" t="str">
        <f>IF(SUM(QE10:QF10,QH10:QJ10,QL10)-QG10-QK10&gt;0,SUM(QE10:QF10,QH10:QJ10,QL10)-QG10-QK10,"")</f>
        <v/>
      </c>
      <c r="RA10" s="40" t="str">
        <f>IF(SUM(QM10:QN10,QP10)-QO10&gt;0,SUM(QM10:QN10,QP10)-QO10,"")</f>
        <v/>
      </c>
      <c r="RB10" s="40" t="str">
        <f>IF(SUM(QF10,QJ10,QN10)&gt;0,SUM(QF10,QJ10,QN10),"")</f>
        <v/>
      </c>
      <c r="RC10" s="40" t="str">
        <f>IF(SUM(QZ10,RA10)&gt;0,SUM(QZ10,RA10),"")</f>
        <v/>
      </c>
      <c r="RD10" s="40" t="str">
        <f>IF(SUM(QR10,QV10)&gt;0,SUM(QR10,QV10),"")</f>
        <v/>
      </c>
      <c r="RE10" s="40" t="str">
        <f>IF(SUM(QQ10:QR10,QT10:QV10,QX10)-SUM(QS10,QW10)&gt;0,SUM(QQ10:QR10,QT10:QV10,QX10)-SUM(QS10,QW10),"")</f>
        <v/>
      </c>
      <c r="RF10" s="40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>IF(SUM(SJ10,SN10)&gt;0,SUM(SJ10,SN10),"")</f>
        <v/>
      </c>
      <c r="TD10" s="40" t="str">
        <f>IF(SUM(SI10:SJ10,SL10:SN10,SP10)-SK10-SO10&gt;0,SUM(SI10:SJ10,SL10:SN10,SP10)-SK10-SO10,"")</f>
        <v/>
      </c>
      <c r="TE10" s="40" t="str">
        <f>IF(SUM(SQ10:SR10,ST10)-SS10&gt;0,SUM(SQ10:SR10,ST10)-SS10,"")</f>
        <v/>
      </c>
      <c r="TF10" s="40" t="str">
        <f>IF(SUM(SJ10,SN10,SR10)&gt;0,SUM(SJ10,SN10,SR10),"")</f>
        <v/>
      </c>
      <c r="TG10" s="40" t="str">
        <f>IF(SUM(TD10,TE10)&gt;0,SUM(TD10,TE10),"")</f>
        <v/>
      </c>
      <c r="TH10" s="40" t="str">
        <f>IF(SUM(SV10,SZ10)&gt;0,SUM(SV10,SZ10),"")</f>
        <v/>
      </c>
      <c r="TI10" s="40" t="str">
        <f>IF(SUM(SU10:SV10,SX10:SZ10,TB10)-SUM(SW10,TA10)&gt;0,SUM(SU10:SV10,SX10:SZ10,TB10)-SUM(SW10,TA10),"")</f>
        <v/>
      </c>
      <c r="TJ10" s="40" t="str">
        <f>IF(SUM(TD10,TE10,TI10)&gt;0,SUM(TD10,TE10,TI10),"")</f>
        <v/>
      </c>
      <c r="TK10" s="26">
        <f>IF($CU10="P",CA10,(CA10+AX10)/2)</f>
        <v>16.899999999999999</v>
      </c>
      <c r="TL10" s="26">
        <f>IF($CU10="P",CB10,(CB10+AY10)/2)</f>
        <v>3.35</v>
      </c>
      <c r="TM10" s="26">
        <f>IF($CU10="P",CC10,(CC10+AZ10)/2)</f>
        <v>2.25</v>
      </c>
      <c r="TN10" s="26">
        <f>IF($CU10="P",CD10,(CD10+BA10)/2)</f>
        <v>0.6</v>
      </c>
      <c r="TO10" s="26">
        <f>IF($CU10="P",CE10,(CE10+BB10)/2)</f>
        <v>16.700000000000003</v>
      </c>
      <c r="TP10" s="26">
        <f>IF($CU10="P",CF10,(CF10+BC10)/2)</f>
        <v>3.9</v>
      </c>
      <c r="TQ10" s="26">
        <f>IF($CU10="P",CG10,(CG10+BD10)/2)</f>
        <v>3.2</v>
      </c>
      <c r="TR10" s="26">
        <f>IF($CU10="P",CH10,(CH10+BE10)/2)</f>
        <v>0.6</v>
      </c>
      <c r="TS10" s="26">
        <f>IF($CU10="P",CI10,(CI10+BF10)/2)</f>
        <v>16.8</v>
      </c>
      <c r="TT10" s="26">
        <f>IF($CU10="P",CJ10,(CJ10+BG10)/2)</f>
        <v>3.9</v>
      </c>
      <c r="TU10" s="26">
        <f>IF($CU10="P",CK10,(CK10+BH10)/2)</f>
        <v>0.2</v>
      </c>
      <c r="TV10" s="26">
        <f>IF($CU10="P",CL10,(CL10+BI10)/2)</f>
        <v>0.6</v>
      </c>
      <c r="TW10" s="26">
        <f>IF($CU10="P",CM10,(CM10+BJ10)/2)</f>
        <v>8.25</v>
      </c>
      <c r="TX10" s="26">
        <f>IF($CU10="P",CN10,(CN10+BK10)/2)</f>
        <v>2.4</v>
      </c>
      <c r="TY10" s="26">
        <f>IF($CU10="P",CO10,(CO10+BL10)/2)</f>
        <v>0</v>
      </c>
      <c r="TZ10" s="26">
        <f>IF($CU10="P",CP10,(CP10+BM10)/2)</f>
        <v>0.3</v>
      </c>
      <c r="UA10" s="26">
        <f>IF($CU10="P",CQ10,(CQ10+BN10)/2)</f>
        <v>8.1</v>
      </c>
      <c r="UB10" s="26">
        <f>IF($CU10="P",CR10,(CR10+BO10)/2)</f>
        <v>2.2999999999999998</v>
      </c>
      <c r="UC10" s="26">
        <f>IF($CU10="P",CS10,(CS10+BP10)/2)</f>
        <v>0</v>
      </c>
      <c r="UD10" s="26">
        <f>IF($CU10="P",CT10,(CT10+BQ10)/2)</f>
        <v>0.3</v>
      </c>
      <c r="UE10" s="28" t="s">
        <v>53</v>
      </c>
      <c r="UF10" s="11">
        <f>IF(SUM(TL10,TP10)&gt;0,SUM(TL10,TP10),"")</f>
        <v>7.25</v>
      </c>
      <c r="UG10" s="11">
        <f>IF(SUM(TK10:TL10,TN10:TP10,TR10)-TM10-TQ10&gt;0,SUM(TK10:TL10,TN10:TP10,TR10)-TM10-TQ10,"")</f>
        <v>36.6</v>
      </c>
      <c r="UH10" s="11">
        <f>IF(SUM(TS10:TT10,TV10)-TU10&gt;0,SUM(TS10:TT10,TV10)-TU10,"")</f>
        <v>21.1</v>
      </c>
      <c r="UI10" s="11">
        <f>IF(SUM(TL10,TP10,TT10)&gt;0,SUM(TL10,TP10,TT10),"")</f>
        <v>11.15</v>
      </c>
      <c r="UJ10" s="11">
        <f>IF(SUM(UG10,UH10)&gt;0,SUM(UG10,UH10),"")</f>
        <v>57.7</v>
      </c>
      <c r="UK10" s="11">
        <f>IF(SUM(TX10,UB10)&gt;0,SUM(TX10,UB10),"")</f>
        <v>4.6999999999999993</v>
      </c>
      <c r="UL10" s="11">
        <f>IF(SUM(TW10:TX10,TZ10:UB10,UD10)-SUM(TY10,UC10)&gt;0,SUM(TW10:TX10,TZ10:UB10,UD10)-SUM(TY10,UC10),"")</f>
        <v>21.650000000000002</v>
      </c>
      <c r="UM10" s="11">
        <f>IF(SUM(UG10,UH10,UL10)&gt;0,SUM(UG10,UH10,UL10),"")</f>
        <v>79.350000000000009</v>
      </c>
    </row>
    <row r="11" spans="1:559" x14ac:dyDescent="0.2">
      <c r="A11" s="4" cm="1">
        <f t="array" ref="A11">IF(AND(H11&lt;&gt;"",H11&lt;&gt;"No DD"),SUMPRODUCT((H$4:H$17&lt;&gt;"")*(H$4:H$17&lt;&gt;"No DD")*(E$4:E$17&gt;E11))+1,IF(H11="No DD",SUMPRODUCT((H$4:H$17="No DD")*(E$4:E$17&gt;E11))+1+SUMPRODUCT((H$4:H$17&lt;&gt;"")*(H$4:H$17&lt;&gt;"No DD")),""))</f>
        <v>8</v>
      </c>
      <c r="B11" s="5" t="s">
        <v>213</v>
      </c>
      <c r="C11" s="4" t="s">
        <v>5</v>
      </c>
      <c r="D11" s="4">
        <v>2002</v>
      </c>
      <c r="E11" s="9">
        <f>SUM(J11:R11)+SUM(J11:N11)*0.0000001+SUM(J11)*0.0000000000001</f>
        <v>133.80000905000426</v>
      </c>
      <c r="F11" s="3" t="str">
        <f>IF(OR(AND(AP11&gt;=AW$19,AQ11&gt;=AW$23,AP11&lt;&gt;"",AO11=""),AND(AU11&gt;=AW$19,AV11&gt;=AW$23,AU11&lt;&gt;"",AO11=""),AND(BS11&gt;=BZ$19,BT11&gt;=BZ$23,BS11&lt;&gt;"",BR11=""),AND(BX11&gt;=BZ$19,BY11&gt;=BZ$23,BX11&lt;&gt;"",BR11=""),AND(CV11&gt;=DC$19,CW11&gt;=DC$23,CV11&lt;&gt;"",CU11=""),AND(DA11&gt;=DC$19,DB11&gt;=DC$23,DA11&lt;&gt;""),AND(EA11&gt;=EH$19,EB11&gt;=EH$23,EA11&lt;&gt;""),AND(EF11&gt;=EH$19,EG11&gt;=EH$23,EF11&lt;&gt;""),AND(FC11&gt;=FJ$19,FD11&gt;=FJ$23,FC11&lt;&gt;""),AND(FH11&gt;=FJ$19,FI11&gt;=FJ$23,FH11&lt;&gt;""),AND(GE11&gt;=GL$19,GF11&gt;=GL$23,GE11&lt;&gt;""),AND(GJ11&gt;=GL$19,GK11&gt;=GL$23,GJ11&lt;&gt;""),AND(HG11&gt;=HN$19,HH11&gt;=HN$23,HG11&lt;&gt;""),AND(HL11&gt;=HN$19,HM11&gt;=HN$23,HL11&lt;&gt;""),AND(II11&gt;=IP$19,IJ11&gt;=IP$23,II11&lt;&gt;""),AND(IN11&gt;=IP$19,IO11&gt;=IP$23,IN11&lt;&gt;""),AND(JK11&gt;=JR$19,JL11&gt;=JR$23,JK11&lt;&gt;""),AND(JP11&gt;=JR$19,JQ11&gt;=JR$23,JP11&lt;&gt;""),AND(KM11&gt;=KT$19,KN11&gt;=KT$23,KM11&lt;&gt;""),AND(KR11&gt;=KT$19,KS11&gt;=KT$23,KR11&lt;&gt;""),AND(LO11&gt;=LV$19,LP11&gt;=LV$23,LO11&lt;&gt;""),AND(LT11&gt;=LV$19,LU11&gt;=LV$23,LT11&lt;&gt;""),AND(MQ11&gt;=MX$19,MR11&gt;=MX$23,MQ11&lt;&gt;""),AND(MV11&gt;=MX$19,MW11&gt;=MX$23,MV11&lt;&gt;""),AND(NS11&gt;=NZ$19,NT11&gt;=NZ$23,NS11&lt;&gt;""),AND(NX11&gt;=NZ$19,NY11&gt;=NZ$23,NX11&lt;&gt;""),AND(OU11&gt;=PB$19,OV11&gt;=PB$23,OU11&lt;&gt;""),AND(OZ11&gt;=PB$19,PA11&gt;=PB$23,OZ11&lt;&gt;""),AND(PW11&gt;=QD$19,PX11&gt;=QD$23,PW11&lt;&gt;""),AND(QB11&gt;=QD$19,QC11&gt;=QD$23,QB11&lt;&gt;""),AND(QY11&gt;=RF$19,QZ11&gt;=RF$23,QY11&lt;&gt;""),AND(RD11&gt;=RF$19,RE11&gt;=RF$23,RD11&lt;&gt;""),AND(SA11&gt;=SH$19,SB11&gt;=SH$23,SA11&lt;&gt;""),AND(SF11&gt;=SH$19,SG11&gt;=SH$23,SF11&lt;&gt;""),AND(TC11&gt;=TJ$19,TD11&gt;=TJ$23,TC11&lt;&gt;""),AND(TI11&gt;=TJ$19,TJ11&gt;=TJ$23,TI11&lt;&gt;"")),"P","")</f>
        <v>P</v>
      </c>
      <c r="G11" s="3" t="str">
        <f>IF(OR(AND(AQ11&gt;=AW$23,AQ11&lt;&gt;"",AO11=""),AND(AV11&gt;=AW$23,AV11&lt;&gt;"",AO11=""),AND(BT11&gt;=BZ$23,BT11&lt;&gt;"",BR11=""),AND(BY11&gt;=BZ$23,BY11&lt;&gt;"",BR11=""),AND(CW11&gt;=DC$23,CW11&lt;&gt;"",CU11=""),AND(DB11&gt;=DC$23,DB11&lt;&gt;"",CU11=""),AND(EB11&gt;=EH$23,EB11&lt;&gt;""),AND(EG11&gt;=EH$23,EG11&lt;&gt;""),AND(FD11&gt;=FJ$23,FD11&lt;&gt;""),AND(FI11&gt;=FJ$23,FI11&lt;&gt;""),AND(GF11&gt;=GL$23,GF11&lt;&gt;""),AND(GK11&gt;=GL$23,GK11&lt;&gt;""),AND(HH11&gt;=HN$23,HH11&lt;&gt;""),AND(HM11&gt;=HN$23,HM11&lt;&gt;""),AND(IJ11&gt;=IP$23,IJ11&lt;&gt;""),AND(IO11&gt;=IP$23,IO11&lt;&gt;""),AND(JL11&gt;=JR$23,JL11&lt;&gt;""),AND(JQ11&gt;=JR$23,JQ11&lt;&gt;""),AND(KN11&gt;=KT$23,KN11&lt;&gt;""),AND(KS11&gt;=KT$23,KS11&lt;&gt;""),AND(LP11&gt;=LV$23,LP11&lt;&gt;""),AND(LU11&gt;=LV$23,LU11&lt;&gt;""),AND(MR11&gt;=MX$23,MR11&lt;&gt;""),AND(MW11&gt;=MX$23,MW11&lt;&gt;""),AND(NT11&gt;=NZ$23,NT11&lt;&gt;""),AND(NY11&gt;=NZ$23,NY11&lt;&gt;""),AND(OV11&gt;=PB$23,OV11&lt;&gt;""),AND(PA11&gt;=PB$23,PA11&lt;&gt;""),AND(PX11&gt;=QD$23,PX11&lt;&gt;""),AND(QC11&gt;=QD$23,QC11&lt;&gt;""),AND(QZ11&gt;=RF$23,QZ11&lt;&gt;""),AND(RE11&gt;=RF$23,RE11&lt;&gt;""),AND(SB11&gt;=SH$23,SB11&lt;&gt;""),AND(SG11&gt;=SH$23,SG11&lt;&gt;""),AND(TD11&gt;=TJ$23,TD11&lt;&gt;""),AND(TJ11&gt;=TJ$23,TJ11&lt;&gt;"")),"P","")</f>
        <v>P</v>
      </c>
      <c r="H11" s="36" t="str">
        <f>IF(AND(G11="P",F11=""),"No DD",IF(OR(AND(AS11&gt;=AW$22,AT11&gt;=AW$26,AS11&lt;&gt;"",AO11=""),AND(BV11&gt;=BZ$22,BW11&gt;=BZ$26,BV11&lt;&gt;"",BR11=""),AND(CY11&gt;=DC$22,CZ11&gt;=DC$26,CY11&lt;&gt;"",CU11=""),AND(ED11&gt;=EH$22,EE11&gt;=EH$26,ED11&lt;&gt;""),AND(FF11&gt;=FJ$22,FG11&gt;=FJ$26,FF11&lt;&gt;""),AND(GH11&gt;=GL$22,GI11&gt;=GL$26,GH11&lt;&gt;""),AND(HJ11&gt;=HN$22,HK11&gt;=HN$26,HJ11&lt;&gt;""),AND(IL11&gt;=IP$22,IM11&gt;=IP$26,IL11&lt;&gt;""),AND(JN11&gt;=JR$22,JO11&gt;=JR$26,JN11&lt;&gt;""),AND(KP11&gt;=KT$22,KQ11&gt;=KT$26,KP11&lt;&gt;""),AND(LR11&gt;=LV$22,LS11&gt;=LV$26,LR11&lt;&gt;""),AND(MT11&gt;=MX$22,MU11&gt;=MX$26,MT11&lt;&gt;""),AND(NV11&gt;=NZ$22,NW11&gt;=NZ$26,NV11&lt;&gt;""),AND(OX11&gt;=PB$22,OY11&gt;=PB$26,OX11&lt;&gt;""),AND(PZ11&gt;=QD$22,QA11&gt;=QD$26,PZ11&lt;&gt;""),AND(RB11&gt;=RF$22,RC11&gt;=RF$26,RB11&lt;&gt;""),AND(SD11&gt;=SH$22,SE11&gt;=SH$26,SD11&lt;&gt;""),AND(TF11&gt;=TJ$22,TG11&gt;=TJ$26,TF11&lt;&gt;"")),"Merit",IF(OR(AND(AS11&gt;=AW$21,AT11&gt;=AW$25,AS11&lt;&gt;"",AO11=""),AND(BV11&gt;=BZ$21,BW11&gt;=BZ$25,BV11&lt;&gt;"",BR11=""),AND(CY11&gt;=DC$21,CZ11&gt;=DC$25,CY11&lt;&gt;"",CU11=""),AND(ED11&gt;=EH$21,EE11&gt;=EH$25,ED11&lt;&gt;""),AND(FF11&gt;=FJ$21,FG11&gt;=FJ$25,FF11&lt;&gt;""),AND(GH11&gt;=GL$21,GI11&gt;=GL$25,GH11&lt;&gt;""),AND(HJ11&gt;=HN$21,HK11&gt;=HN$25,HJ11&lt;&gt;""),AND(IL11&gt;=IP$21,IM11&gt;=IP$25,IL11&lt;&gt;""),AND(JN11&gt;=JR$21,JO11&gt;=JR$25,JN11&lt;&gt;""),AND(KP11&gt;=KT$21,KQ11&gt;=KT$25,KP11&lt;&gt;""),AND(LR11&gt;=LV$21,LS11&gt;=LV$25,LR11&lt;&gt;""),AND(MT11&gt;=MX$21,MU11&gt;=MX$25,MT11&lt;&gt;""),AND(NV11&gt;=NZ$21,NW11&gt;=NZ$25,NV11&lt;&gt;""),AND(OX11&gt;=PB$21,OY11&gt;=PB$25,OX11&lt;&gt;""),AND(PZ11&gt;=QD$21,QA11&gt;=QD$25,PZ11&lt;&gt;""),AND(RB11&gt;=RF$21,RC11&gt;=RF$25,RB11&lt;&gt;""),AND(SD11&gt;=SH$21,SE11&gt;=SH$25,SD11&lt;&gt;""),AND(TF11&gt;=TJ$21,TG11&gt;=TJ$25,TF11&lt;&gt;"")),"Excellence",IF(I11="P","Worlds Team",IF(F11="P","National Team","")))))</f>
        <v>National Team</v>
      </c>
      <c r="I11" s="3" t="str">
        <f>IF(OR(AND(AS11&gt;=AW$20,AT11&gt;=AW$24,AS11&lt;&gt;"",AO11=""),AND(BV11&gt;=BZ$20,BW11&gt;=BZ$24,BV11&lt;&gt;"",BR11=""),AND(CY11&gt;=DC$20,CZ11&gt;=DC$24,CY11&lt;&gt;"",CU11=""),AND(ED11&gt;=EH$20,EE11&gt;=EH$24,ED11&lt;&gt;""),AND(FF11&gt;=FJ$20,FG11&gt;=FJ$24,FF11&lt;&gt;""),AND(GH11&gt;=GL$20,GI11&gt;=GL$24,GH11&lt;&gt;""),AND(HJ11&gt;=HN$20,HK11&gt;=HN$24,HJ11&lt;&gt;""),AND(IL11&gt;=IP$20,IM11&gt;=IP$24,IL11&lt;&gt;""),AND(JN11&gt;=JR$20,JO11&gt;=JR$24,JN11&lt;&gt;""),AND(KP11&gt;=KT$20,KQ11&gt;=KT$24,KP11&lt;&gt;""),AND(LR11&gt;=LV$20,LS11&gt;=LV$24,LR11&lt;&gt;""),AND(MT11&gt;=MX$20,MU11&gt;=MX$24,MT11&lt;&gt;""),AND(NV11&gt;=NZ$20,NW11&gt;=NZ$24,NV11&lt;&gt;""),AND(OX11&gt;=PB$20,OY11&gt;=PB$24,OX11&lt;&gt;""),AND(PZ11&gt;=QD$20,QA11&gt;=QD$24,PZ11&lt;&gt;""),AND(RB11&gt;=RF$20,RC11&gt;=RF$24,RB11&lt;&gt;""),AND(SD11&gt;=SH$20,SE11&gt;=SH$24,SD11&lt;&gt;""),AND(TF11&gt;=TJ$20,TG11&gt;=TJ$24,TF11&lt;&gt;"")),"P","")</f>
        <v/>
      </c>
      <c r="J11" s="8">
        <f>IF(COUNT(AQ11,BT11,CW11)&gt;0,LARGE((AQ11,BT11,CW11),1),0)</f>
        <v>42.499999999999993</v>
      </c>
      <c r="K11" s="8" t="str">
        <f>IF(J11=0,"",IF(J11=CW11,$CA$1,IF(J11=BT11,$AX$1,IF(J11=AQ11,$U$1,""))))</f>
        <v>2024 3rd Domestic Trial</v>
      </c>
      <c r="L11" s="8">
        <f>IF(COUNT(AQ11,BT11,CW11)&gt;1,LARGE((AQ11,BT11,CW11),2),0)</f>
        <v>26.800000000000011</v>
      </c>
      <c r="M11" s="8" t="str">
        <f>IF(K11=0,"",IF(AND(L11=J11,L11=AQ11,K11=BT11),$U$1,IF(AND(L11=J11,L11=AQ11,L11=CW11),$U$1,IF(AND(L11=J11,L11=CW11,L11=BT11),$AX$1,IF(L11=CW11,$CA$1,IF(L11=BT11,$AX$1,IF(L11=AQ11,$U$1,"")))))))</f>
        <v>2024 Nationals</v>
      </c>
      <c r="N11" s="8">
        <f>IF(COUNT(AR11,BU11,CX11)&gt;0,LARGE((AR11,BU11,CX11),1),0)</f>
        <v>21.200000000000003</v>
      </c>
      <c r="O11" s="8" t="str">
        <f>IF(N11=0,"",IF(N11=CX11,$CA$1,IF(N11=BU11,$AX$1,IF(N11=AR11,$U$1,""))))</f>
        <v>2024 3rd Domestic Trial</v>
      </c>
      <c r="P11" s="8">
        <f>IF(MAX(AV11,BY11,DB11)&gt;0,MAX(AV11,BY11,DB11),0)</f>
        <v>43.300000000000011</v>
      </c>
      <c r="Q11" s="8" t="str">
        <f>IF(P11=0,"",IF(P11=DB11,$CA$1,IF(P11=BY11,$AX$1,IF(P11=AV11,$U$1,""))))</f>
        <v>2024 3rd Domestic Trial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/>
      </c>
      <c r="U11" s="19">
        <v>16.7</v>
      </c>
      <c r="V11" s="19">
        <v>1.9</v>
      </c>
      <c r="W11" s="19">
        <v>0</v>
      </c>
      <c r="X11" s="19">
        <v>0.3</v>
      </c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>
        <f>IF(SUM(V11,Z11)&gt;0,SUM(V11,Z11),"")</f>
        <v>1.9</v>
      </c>
      <c r="AQ11" s="40">
        <f>IF(SUM(U11:V11,X11:Z11,AB11)-W11-AA11&gt;0,SUM(U11:V11,X11:Z11,AB11)-W11-AA11,"")</f>
        <v>18.899999999999999</v>
      </c>
      <c r="AR11" s="40" t="str">
        <f>IF(SUM(AC11:AD11,AF11)-AE11&gt;0,SUM(AC11:AD11,AF11)-AE11,"")</f>
        <v/>
      </c>
      <c r="AS11" s="40">
        <f>IF(SUM(V11,Z11,AD11)&gt;0,SUM(V11,Z11,AD11),"")</f>
        <v>1.9</v>
      </c>
      <c r="AT11" s="40">
        <f>IF(SUM(AQ11,AR11)&gt;0,SUM(AQ11,AR11),"")</f>
        <v>18.899999999999999</v>
      </c>
      <c r="AU11" s="40" t="str">
        <f>IF(SUM(AH11,AL11)&gt;0,SUM(AH11,AL11),"")</f>
        <v/>
      </c>
      <c r="AV11" s="40" t="str">
        <f>IF(SUM(AG11:AH11,AJ11:AL11,AN11)-SUM(AI11,AM11)&gt;0,SUM(AG11:AH11,AJ11:AL11,AN11)-SUM(AI11,AM11),"")</f>
        <v/>
      </c>
      <c r="AW11" s="40">
        <f>IF(SUM(AQ11,AR11,AV11)&gt;0,SUM(AQ11,AR11,AV11),"")</f>
        <v>18.899999999999999</v>
      </c>
      <c r="AX11" s="18">
        <v>14.3</v>
      </c>
      <c r="AY11" s="18">
        <v>3.1</v>
      </c>
      <c r="AZ11" s="18">
        <v>2.9</v>
      </c>
      <c r="BA11" s="18">
        <v>0.6</v>
      </c>
      <c r="BB11" s="18">
        <v>13.9</v>
      </c>
      <c r="BC11" s="18">
        <v>2.6</v>
      </c>
      <c r="BD11" s="18">
        <v>5.4</v>
      </c>
      <c r="BE11" s="18">
        <v>0.6</v>
      </c>
      <c r="BF11" s="18">
        <v>14.8</v>
      </c>
      <c r="BG11" s="18">
        <v>3.5</v>
      </c>
      <c r="BH11" s="18">
        <v>0.5</v>
      </c>
      <c r="BI11" s="18">
        <v>0.6</v>
      </c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>IF(SUM(AY11,BC11)&gt;0,SUM(AY11,BC11),"")</f>
        <v>5.7</v>
      </c>
      <c r="BT11" s="11">
        <f>IF(SUM(AX11:AY11,BA11:BC11,BE11)-AZ11-BD11&gt;0,SUM(AX11:AY11,BA11:BC11,BE11)-AZ11-BD11,"")</f>
        <v>26.800000000000011</v>
      </c>
      <c r="BU11" s="11">
        <f>IF(SUM(BF11:BG11,BI11)-BH11&gt;0,SUM(BF11:BG11,BI11)-BH11,"")</f>
        <v>18.400000000000002</v>
      </c>
      <c r="BV11" s="11">
        <f>IF(SUM(AY11,BC11,BG11)&gt;0,SUM(AY11,BC11,BG11),"")</f>
        <v>9.1999999999999993</v>
      </c>
      <c r="BW11" s="11">
        <f>IF(SUM(BT11,BU11)&gt;0,SUM(BT11,BU11),"")</f>
        <v>45.200000000000017</v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>
        <f>IF(SUM(BT11,BU11,BY11)&gt;0,SUM(BT11,BU11,BY11),"")</f>
        <v>45.200000000000017</v>
      </c>
      <c r="CA11" s="19">
        <v>17.3</v>
      </c>
      <c r="CB11" s="19">
        <v>3.6</v>
      </c>
      <c r="CC11" s="19">
        <v>0.2</v>
      </c>
      <c r="CD11" s="19">
        <v>0</v>
      </c>
      <c r="CE11" s="19">
        <v>16.399999999999999</v>
      </c>
      <c r="CF11" s="19">
        <v>4.8</v>
      </c>
      <c r="CG11" s="19">
        <v>0</v>
      </c>
      <c r="CH11" s="19">
        <v>0.6</v>
      </c>
      <c r="CI11" s="19">
        <v>16</v>
      </c>
      <c r="CJ11" s="19">
        <v>4.8</v>
      </c>
      <c r="CK11" s="19">
        <v>0.2</v>
      </c>
      <c r="CL11" s="19">
        <v>0.6</v>
      </c>
      <c r="CM11" s="19">
        <v>16.600000000000001</v>
      </c>
      <c r="CN11" s="19">
        <v>4.8</v>
      </c>
      <c r="CO11" s="19">
        <v>0</v>
      </c>
      <c r="CP11" s="19">
        <v>0.6</v>
      </c>
      <c r="CQ11" s="19">
        <v>16.100000000000001</v>
      </c>
      <c r="CR11" s="19">
        <v>4.5999999999999996</v>
      </c>
      <c r="CS11" s="19">
        <v>0</v>
      </c>
      <c r="CT11" s="19">
        <v>0.6</v>
      </c>
      <c r="CU11" s="27"/>
      <c r="CV11" s="40">
        <f>IF(SUM(CB11,CF11)&gt;0,SUM(CB11,CF11),"")</f>
        <v>8.4</v>
      </c>
      <c r="CW11" s="40">
        <f>IF(SUM(CA11:CB11,CD11:CF11,CH11)-CC11-CG11&gt;0,SUM(CA11:CB11,CD11:CF11,CH11)-CC11-CG11,"")</f>
        <v>42.499999999999993</v>
      </c>
      <c r="CX11" s="40">
        <f>IF(SUM(CI11:CJ11,CL11)-CK11&gt;0,SUM(CI11:CJ11,CL11)-CK11,"")</f>
        <v>21.200000000000003</v>
      </c>
      <c r="CY11" s="40">
        <f>IF(SUM(CB11,CF11,CJ11)&gt;0,SUM(CB11,CF11,CJ11),"")</f>
        <v>13.2</v>
      </c>
      <c r="CZ11" s="40">
        <f>IF(SUM(CW11,CX11)&gt;0,SUM(CW11,CX11),"")</f>
        <v>63.699999999999996</v>
      </c>
      <c r="DA11" s="40">
        <f>IF(SUM(CN11,CR11)&gt;0,SUM(CN11,CR11),"")</f>
        <v>9.3999999999999986</v>
      </c>
      <c r="DB11" s="40">
        <f>IF(SUM(CM11:CN11,CP11:CR11,CT11)-SUM(CO11,CS11)&gt;0,SUM(CM11:CN11,CP11:CR11,CT11)-SUM(CO11,CS11),"")</f>
        <v>43.300000000000011</v>
      </c>
      <c r="DC11" s="40">
        <f>IF(SUM(CW11,CX11,DB11)&gt;0,SUM(CW11,CX11,DB11),"")</f>
        <v>107</v>
      </c>
      <c r="DD11" s="51" t="str">
        <f>IF(MAX(EB11,FD11,GF11,HH11,IJ11,JL11,KN11,LP11,MR11,NT11,OV11,PX11,QZ11,SB11,TD11)-IF(L11="",0,L11)&gt;0.001,MAX(EB11,FD11,GF11,HH11,IJ11,JL11,KN11,LP11,MR11,NT11,OV11,PX11,QZ11,SB11,TD11)-IF(L11="",0,L11),"")</f>
        <v/>
      </c>
      <c r="DE11" s="51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1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>IF(SUM(QF11,QJ11)&gt;0,SUM(QF11,QJ11),"")</f>
        <v/>
      </c>
      <c r="QZ11" s="40" t="str">
        <f>IF(SUM(QE11:QF11,QH11:QJ11,QL11)-QG11-QK11&gt;0,SUM(QE11:QF11,QH11:QJ11,QL11)-QG11-QK11,"")</f>
        <v/>
      </c>
      <c r="RA11" s="40" t="str">
        <f>IF(SUM(QM11:QN11,QP11)-QO11&gt;0,SUM(QM11:QN11,QP11)-QO11,"")</f>
        <v/>
      </c>
      <c r="RB11" s="40" t="str">
        <f>IF(SUM(QF11,QJ11,QN11)&gt;0,SUM(QF11,QJ11,QN11),"")</f>
        <v/>
      </c>
      <c r="RC11" s="40" t="str">
        <f>IF(SUM(QZ11,RA11)&gt;0,SUM(QZ11,RA11),"")</f>
        <v/>
      </c>
      <c r="RD11" s="40" t="str">
        <f>IF(SUM(QR11,QV11)&gt;0,SUM(QR11,QV11),"")</f>
        <v/>
      </c>
      <c r="RE11" s="40" t="str">
        <f>IF(SUM(QQ11:QR11,QT11:QV11,QX11)-SUM(QS11,QW11)&gt;0,SUM(QQ11:QR11,QT11:QV11,QX11)-SUM(QS11,QW11),"")</f>
        <v/>
      </c>
      <c r="RF11" s="40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>IF(SUM(SJ11,SN11)&gt;0,SUM(SJ11,SN11),"")</f>
        <v/>
      </c>
      <c r="TD11" s="40" t="str">
        <f>IF(SUM(SI11:SJ11,SL11:SN11,SP11)-SK11-SO11&gt;0,SUM(SI11:SJ11,SL11:SN11,SP11)-SK11-SO11,"")</f>
        <v/>
      </c>
      <c r="TE11" s="40" t="str">
        <f>IF(SUM(SQ11:SR11,ST11)-SS11&gt;0,SUM(SQ11:SR11,ST11)-SS11,"")</f>
        <v/>
      </c>
      <c r="TF11" s="40" t="str">
        <f>IF(SUM(SJ11,SN11,SR11)&gt;0,SUM(SJ11,SN11,SR11),"")</f>
        <v/>
      </c>
      <c r="TG11" s="40" t="str">
        <f>IF(SUM(TD11,TE11)&gt;0,SUM(TD11,TE11),"")</f>
        <v/>
      </c>
      <c r="TH11" s="40" t="str">
        <f>IF(SUM(SV11,SZ11)&gt;0,SUM(SV11,SZ11),"")</f>
        <v/>
      </c>
      <c r="TI11" s="40" t="str">
        <f>IF(SUM(SU11:SV11,SX11:SZ11,TB11)-SUM(SW11,TA11)&gt;0,SUM(SU11:SV11,SX11:SZ11,TB11)-SUM(SW11,TA11),"")</f>
        <v/>
      </c>
      <c r="TJ11" s="40" t="str">
        <f>IF(SUM(TD11,TE11,TI11)&gt;0,SUM(TD11,TE11,TI11),"")</f>
        <v/>
      </c>
      <c r="TK11" s="26">
        <f>IF($CU11="P",CA11,(CA11+AX11)/2)</f>
        <v>15.8</v>
      </c>
      <c r="TL11" s="26">
        <f>IF($CU11="P",CB11,(CB11+AY11)/2)</f>
        <v>3.35</v>
      </c>
      <c r="TM11" s="26">
        <f>IF($CU11="P",CC11,(CC11+AZ11)/2)</f>
        <v>1.55</v>
      </c>
      <c r="TN11" s="26">
        <f>IF($CU11="P",CD11,(CD11+BA11)/2)</f>
        <v>0.3</v>
      </c>
      <c r="TO11" s="26">
        <f>IF($CU11="P",CE11,(CE11+BB11)/2)</f>
        <v>15.149999999999999</v>
      </c>
      <c r="TP11" s="26">
        <f>IF($CU11="P",CF11,(CF11+BC11)/2)</f>
        <v>3.7</v>
      </c>
      <c r="TQ11" s="26">
        <f>IF($CU11="P",CG11,(CG11+BD11)/2)</f>
        <v>2.7</v>
      </c>
      <c r="TR11" s="26">
        <f>IF($CU11="P",CH11,(CH11+BE11)/2)</f>
        <v>0.6</v>
      </c>
      <c r="TS11" s="26">
        <f>IF($CU11="P",CI11,(CI11+BF11)/2)</f>
        <v>15.4</v>
      </c>
      <c r="TT11" s="26">
        <f>IF($CU11="P",CJ11,(CJ11+BG11)/2)</f>
        <v>4.1500000000000004</v>
      </c>
      <c r="TU11" s="26">
        <f>IF($CU11="P",CK11,(CK11+BH11)/2)</f>
        <v>0.35</v>
      </c>
      <c r="TV11" s="26">
        <f>IF($CU11="P",CL11,(CL11+BI11)/2)</f>
        <v>0.6</v>
      </c>
      <c r="TW11" s="26">
        <f>IF($CU11="P",CM11,(CM11+BJ11)/2)</f>
        <v>8.3000000000000007</v>
      </c>
      <c r="TX11" s="26">
        <f>IF($CU11="P",CN11,(CN11+BK11)/2)</f>
        <v>2.4</v>
      </c>
      <c r="TY11" s="26">
        <f>IF($CU11="P",CO11,(CO11+BL11)/2)</f>
        <v>0</v>
      </c>
      <c r="TZ11" s="26">
        <f>IF($CU11="P",CP11,(CP11+BM11)/2)</f>
        <v>0.3</v>
      </c>
      <c r="UA11" s="26">
        <f>IF($CU11="P",CQ11,(CQ11+BN11)/2)</f>
        <v>8.0500000000000007</v>
      </c>
      <c r="UB11" s="26">
        <f>IF($CU11="P",CR11,(CR11+BO11)/2)</f>
        <v>2.2999999999999998</v>
      </c>
      <c r="UC11" s="26">
        <f>IF($CU11="P",CS11,(CS11+BP11)/2)</f>
        <v>0</v>
      </c>
      <c r="UD11" s="26">
        <f>IF($CU11="P",CT11,(CT11+BQ11)/2)</f>
        <v>0.3</v>
      </c>
      <c r="UE11" s="28" t="s">
        <v>53</v>
      </c>
      <c r="UF11" s="11">
        <f>IF(SUM(TL11,TP11)&gt;0,SUM(TL11,TP11),"")</f>
        <v>7.0500000000000007</v>
      </c>
      <c r="UG11" s="11">
        <f>IF(SUM(TK11:TL11,TN11:TP11,TR11)-TM11-TQ11&gt;0,SUM(TK11:TL11,TN11:TP11,TR11)-TM11-TQ11,"")</f>
        <v>34.650000000000006</v>
      </c>
      <c r="UH11" s="11">
        <f>IF(SUM(TS11:TT11,TV11)-TU11&gt;0,SUM(TS11:TT11,TV11)-TU11,"")</f>
        <v>19.8</v>
      </c>
      <c r="UI11" s="11">
        <f>IF(SUM(TL11,TP11,TT11)&gt;0,SUM(TL11,TP11,TT11),"")</f>
        <v>11.200000000000001</v>
      </c>
      <c r="UJ11" s="11">
        <f>IF(SUM(UG11,UH11)&gt;0,SUM(UG11,UH11),"")</f>
        <v>54.45</v>
      </c>
      <c r="UK11" s="11">
        <f>IF(SUM(TX11,UB11)&gt;0,SUM(TX11,UB11),"")</f>
        <v>4.6999999999999993</v>
      </c>
      <c r="UL11" s="11">
        <f>IF(SUM(TW11:TX11,TZ11:UB11,UD11)-SUM(TY11,UC11)&gt;0,SUM(TW11:TX11,TZ11:UB11,UD11)-SUM(TY11,UC11),"")</f>
        <v>21.650000000000006</v>
      </c>
      <c r="UM11" s="11">
        <f>IF(SUM(UG11,UH11,UL11)&gt;0,SUM(UG11,UH11,UL11),"")</f>
        <v>76.100000000000009</v>
      </c>
    </row>
    <row r="12" spans="1:559" x14ac:dyDescent="0.2">
      <c r="A12" s="4" t="str" cm="1">
        <f t="array" ref="A12">IF(AND(H12&lt;&gt;"",H12&lt;&gt;"No DD"),SUMPRODUCT((H$4:H$17&lt;&gt;"")*(H$4:H$17&lt;&gt;"No DD")*(E$4:E$17&gt;E12))+1,IF(H12="No DD",SUMPRODUCT((H$4:H$17="No DD")*(E$4:E$17&gt;E12))+1+SUMPRODUCT((H$4:H$17&lt;&gt;"")*(H$4:H$17&lt;&gt;"No DD")),""))</f>
        <v/>
      </c>
      <c r="B12" s="5" t="s">
        <v>148</v>
      </c>
      <c r="C12" s="4" t="s">
        <v>3</v>
      </c>
      <c r="D12" s="4">
        <v>2004</v>
      </c>
      <c r="E12" s="9">
        <f>SUM(J12:R12)+SUM(J12:N12)*0.0000001+SUM(J12)*0.0000000000001</f>
        <v>145.52001021200419</v>
      </c>
      <c r="F12" s="3" t="str">
        <f>IF(OR(AND(AP12&gt;=AW$19,AQ12&gt;=AW$23,AP12&lt;&gt;"",AO12=""),AND(AU12&gt;=AW$19,AV12&gt;=AW$23,AU12&lt;&gt;"",AO12=""),AND(BS12&gt;=BZ$19,BT12&gt;=BZ$23,BS12&lt;&gt;"",BR12=""),AND(BX12&gt;=BZ$19,BY12&gt;=BZ$23,BX12&lt;&gt;"",BR12=""),AND(CV12&gt;=DC$19,CW12&gt;=DC$23,CV12&lt;&gt;"",CU12=""),AND(DA12&gt;=DC$19,DB12&gt;=DC$23,DA12&lt;&gt;""),AND(EA12&gt;=EH$19,EB12&gt;=EH$23,EA12&lt;&gt;""),AND(EF12&gt;=EH$19,EG12&gt;=EH$23,EF12&lt;&gt;""),AND(FC12&gt;=FJ$19,FD12&gt;=FJ$23,FC12&lt;&gt;""),AND(FH12&gt;=FJ$19,FI12&gt;=FJ$23,FH12&lt;&gt;""),AND(GE12&gt;=GL$19,GF12&gt;=GL$23,GE12&lt;&gt;""),AND(GJ12&gt;=GL$19,GK12&gt;=GL$23,GJ12&lt;&gt;""),AND(HG12&gt;=HN$19,HH12&gt;=HN$23,HG12&lt;&gt;""),AND(HL12&gt;=HN$19,HM12&gt;=HN$23,HL12&lt;&gt;""),AND(II12&gt;=IP$19,IJ12&gt;=IP$23,II12&lt;&gt;""),AND(IN12&gt;=IP$19,IO12&gt;=IP$23,IN12&lt;&gt;""),AND(JK12&gt;=JR$19,JL12&gt;=JR$23,JK12&lt;&gt;""),AND(JP12&gt;=JR$19,JQ12&gt;=JR$23,JP12&lt;&gt;""),AND(KM12&gt;=KT$19,KN12&gt;=KT$23,KM12&lt;&gt;""),AND(KR12&gt;=KT$19,KS12&gt;=KT$23,KR12&lt;&gt;""),AND(LO12&gt;=LV$19,LP12&gt;=LV$23,LO12&lt;&gt;""),AND(LT12&gt;=LV$19,LU12&gt;=LV$23,LT12&lt;&gt;""),AND(MQ12&gt;=MX$19,MR12&gt;=MX$23,MQ12&lt;&gt;""),AND(MV12&gt;=MX$19,MW12&gt;=MX$23,MV12&lt;&gt;""),AND(NS12&gt;=NZ$19,NT12&gt;=NZ$23,NS12&lt;&gt;""),AND(NX12&gt;=NZ$19,NY12&gt;=NZ$23,NX12&lt;&gt;""),AND(OU12&gt;=PB$19,OV12&gt;=PB$23,OU12&lt;&gt;""),AND(OZ12&gt;=PB$19,PA12&gt;=PB$23,OZ12&lt;&gt;""),AND(PW12&gt;=QD$19,PX12&gt;=QD$23,PW12&lt;&gt;""),AND(QB12&gt;=QD$19,QC12&gt;=QD$23,QB12&lt;&gt;""),AND(QY12&gt;=RF$19,QZ12&gt;=RF$23,QY12&lt;&gt;""),AND(RD12&gt;=RF$19,RE12&gt;=RF$23,RD12&lt;&gt;""),AND(SA12&gt;=SH$19,SB12&gt;=SH$23,SA12&lt;&gt;""),AND(SF12&gt;=SH$19,SG12&gt;=SH$23,SF12&lt;&gt;""),AND(TC12&gt;=TJ$19,TD12&gt;=TJ$23,TC12&lt;&gt;""),AND(TI12&gt;=TJ$19,TJ12&gt;=TJ$23,TI12&lt;&gt;"")),"P","")</f>
        <v/>
      </c>
      <c r="G12" s="3" t="str">
        <f>IF(OR(AND(AQ12&gt;=AW$23,AQ12&lt;&gt;"",AO12=""),AND(AV12&gt;=AW$23,AV12&lt;&gt;"",AO12=""),AND(BT12&gt;=BZ$23,BT12&lt;&gt;"",BR12=""),AND(BY12&gt;=BZ$23,BY12&lt;&gt;"",BR12=""),AND(CW12&gt;=DC$23,CW12&lt;&gt;"",CU12=""),AND(DB12&gt;=DC$23,DB12&lt;&gt;"",CU12=""),AND(EB12&gt;=EH$23,EB12&lt;&gt;""),AND(EG12&gt;=EH$23,EG12&lt;&gt;""),AND(FD12&gt;=FJ$23,FD12&lt;&gt;""),AND(FI12&gt;=FJ$23,FI12&lt;&gt;""),AND(GF12&gt;=GL$23,GF12&lt;&gt;""),AND(GK12&gt;=GL$23,GK12&lt;&gt;""),AND(HH12&gt;=HN$23,HH12&lt;&gt;""),AND(HM12&gt;=HN$23,HM12&lt;&gt;""),AND(IJ12&gt;=IP$23,IJ12&lt;&gt;""),AND(IO12&gt;=IP$23,IO12&lt;&gt;""),AND(JL12&gt;=JR$23,JL12&lt;&gt;""),AND(JQ12&gt;=JR$23,JQ12&lt;&gt;""),AND(KN12&gt;=KT$23,KN12&lt;&gt;""),AND(KS12&gt;=KT$23,KS12&lt;&gt;""),AND(LP12&gt;=LV$23,LP12&lt;&gt;""),AND(LU12&gt;=LV$23,LU12&lt;&gt;""),AND(MR12&gt;=MX$23,MR12&lt;&gt;""),AND(MW12&gt;=MX$23,MW12&lt;&gt;""),AND(NT12&gt;=NZ$23,NT12&lt;&gt;""),AND(NY12&gt;=NZ$23,NY12&lt;&gt;""),AND(OV12&gt;=PB$23,OV12&lt;&gt;""),AND(PA12&gt;=PB$23,PA12&lt;&gt;""),AND(PX12&gt;=QD$23,PX12&lt;&gt;""),AND(QC12&gt;=QD$23,QC12&lt;&gt;""),AND(QZ12&gt;=RF$23,QZ12&lt;&gt;""),AND(RE12&gt;=RF$23,RE12&lt;&gt;""),AND(SB12&gt;=SH$23,SB12&lt;&gt;""),AND(SG12&gt;=SH$23,SG12&lt;&gt;""),AND(TD12&gt;=TJ$23,TD12&lt;&gt;""),AND(TJ12&gt;=TJ$23,TJ12&lt;&gt;"")),"P","")</f>
        <v/>
      </c>
      <c r="H12" s="36" t="str">
        <f>IF(AND(G12="P",F12=""),"No DD",IF(OR(AND(AS12&gt;=AW$22,AT12&gt;=AW$26,AS12&lt;&gt;"",AO12=""),AND(BV12&gt;=BZ$22,BW12&gt;=BZ$26,BV12&lt;&gt;"",BR12=""),AND(CY12&gt;=DC$22,CZ12&gt;=DC$26,CY12&lt;&gt;"",CU12=""),AND(ED12&gt;=EH$22,EE12&gt;=EH$26,ED12&lt;&gt;""),AND(FF12&gt;=FJ$22,FG12&gt;=FJ$26,FF12&lt;&gt;""),AND(GH12&gt;=GL$22,GI12&gt;=GL$26,GH12&lt;&gt;""),AND(HJ12&gt;=HN$22,HK12&gt;=HN$26,HJ12&lt;&gt;""),AND(IL12&gt;=IP$22,IM12&gt;=IP$26,IL12&lt;&gt;""),AND(JN12&gt;=JR$22,JO12&gt;=JR$26,JN12&lt;&gt;""),AND(KP12&gt;=KT$22,KQ12&gt;=KT$26,KP12&lt;&gt;""),AND(LR12&gt;=LV$22,LS12&gt;=LV$26,LR12&lt;&gt;""),AND(MT12&gt;=MX$22,MU12&gt;=MX$26,MT12&lt;&gt;""),AND(NV12&gt;=NZ$22,NW12&gt;=NZ$26,NV12&lt;&gt;""),AND(OX12&gt;=PB$22,OY12&gt;=PB$26,OX12&lt;&gt;""),AND(PZ12&gt;=QD$22,QA12&gt;=QD$26,PZ12&lt;&gt;""),AND(RB12&gt;=RF$22,RC12&gt;=RF$26,RB12&lt;&gt;""),AND(SD12&gt;=SH$22,SE12&gt;=SH$26,SD12&lt;&gt;""),AND(TF12&gt;=TJ$22,TG12&gt;=TJ$26,TF12&lt;&gt;"")),"Merit",IF(OR(AND(AS12&gt;=AW$21,AT12&gt;=AW$25,AS12&lt;&gt;"",AO12=""),AND(BV12&gt;=BZ$21,BW12&gt;=BZ$25,BV12&lt;&gt;"",BR12=""),AND(CY12&gt;=DC$21,CZ12&gt;=DC$25,CY12&lt;&gt;"",CU12=""),AND(ED12&gt;=EH$21,EE12&gt;=EH$25,ED12&lt;&gt;""),AND(FF12&gt;=FJ$21,FG12&gt;=FJ$25,FF12&lt;&gt;""),AND(GH12&gt;=GL$21,GI12&gt;=GL$25,GH12&lt;&gt;""),AND(HJ12&gt;=HN$21,HK12&gt;=HN$25,HJ12&lt;&gt;""),AND(IL12&gt;=IP$21,IM12&gt;=IP$25,IL12&lt;&gt;""),AND(JN12&gt;=JR$21,JO12&gt;=JR$25,JN12&lt;&gt;""),AND(KP12&gt;=KT$21,KQ12&gt;=KT$25,KP12&lt;&gt;""),AND(LR12&gt;=LV$21,LS12&gt;=LV$25,LR12&lt;&gt;""),AND(MT12&gt;=MX$21,MU12&gt;=MX$25,MT12&lt;&gt;""),AND(NV12&gt;=NZ$21,NW12&gt;=NZ$25,NV12&lt;&gt;""),AND(OX12&gt;=PB$21,OY12&gt;=PB$25,OX12&lt;&gt;""),AND(PZ12&gt;=QD$21,QA12&gt;=QD$25,PZ12&lt;&gt;""),AND(RB12&gt;=RF$21,RC12&gt;=RF$25,RB12&lt;&gt;""),AND(SD12&gt;=SH$21,SE12&gt;=SH$25,SD12&lt;&gt;""),AND(TF12&gt;=TJ$21,TG12&gt;=TJ$25,TF12&lt;&gt;"")),"Excellence",IF(I12="P","Worlds Team",IF(F12="P","National Team","")))))</f>
        <v/>
      </c>
      <c r="I12" s="3" t="str">
        <f>IF(OR(AND(AS12&gt;=AW$20,AT12&gt;=AW$24,AS12&lt;&gt;"",AO12=""),AND(BV12&gt;=BZ$20,BW12&gt;=BZ$24,BV12&lt;&gt;"",BR12=""),AND(CY12&gt;=DC$20,CZ12&gt;=DC$24,CY12&lt;&gt;"",CU12=""),AND(ED12&gt;=EH$20,EE12&gt;=EH$24,ED12&lt;&gt;""),AND(FF12&gt;=FJ$20,FG12&gt;=FJ$24,FF12&lt;&gt;""),AND(GH12&gt;=GL$20,GI12&gt;=GL$24,GH12&lt;&gt;""),AND(HJ12&gt;=HN$20,HK12&gt;=HN$24,HJ12&lt;&gt;""),AND(IL12&gt;=IP$20,IM12&gt;=IP$24,IL12&lt;&gt;""),AND(JN12&gt;=JR$20,JO12&gt;=JR$24,JN12&lt;&gt;""),AND(KP12&gt;=KT$20,KQ12&gt;=KT$24,KP12&lt;&gt;""),AND(LR12&gt;=LV$20,LS12&gt;=LV$24,LR12&lt;&gt;""),AND(MT12&gt;=MX$20,MU12&gt;=MX$24,MT12&lt;&gt;""),AND(NV12&gt;=NZ$20,NW12&gt;=NZ$24,NV12&lt;&gt;""),AND(OX12&gt;=PB$20,OY12&gt;=PB$24,OX12&lt;&gt;""),AND(PZ12&gt;=QD$20,QA12&gt;=QD$24,PZ12&lt;&gt;""),AND(RB12&gt;=RF$20,RC12&gt;=RF$24,RB12&lt;&gt;""),AND(SD12&gt;=SH$20,SE12&gt;=SH$24,SD12&lt;&gt;""),AND(TF12&gt;=TJ$20,TG12&gt;=TJ$24,TF12&lt;&gt;"")),"P","")</f>
        <v/>
      </c>
      <c r="J12" s="8">
        <f>IF(COUNT(AQ12,BT12,CW12)&gt;0,LARGE((AQ12,BT12,CW12),1),0)</f>
        <v>41.65</v>
      </c>
      <c r="K12" s="8" t="str">
        <f>IF(J12=0,"",IF(J12=CW12,$CA$1,IF(J12=BT12,$AX$1,IF(J12=AQ12,$U$1,""))))</f>
        <v>2024 Elite Canada</v>
      </c>
      <c r="L12" s="8">
        <f>IF(COUNT(AQ12,BT12,CW12)&gt;1,LARGE((AQ12,BT12,CW12),2),0)</f>
        <v>39.400000000000006</v>
      </c>
      <c r="M12" s="8" t="str">
        <f>IF(K12=0,"",IF(AND(L12=J12,L12=AQ12,K12=BT12),$U$1,IF(AND(L12=J12,L12=AQ12,L12=CW12),$U$1,IF(AND(L12=J12,L12=CW12,L12=BT12),$AX$1,IF(L12=CW12,$CA$1,IF(L12=BT12,$AX$1,IF(L12=AQ12,$U$1,"")))))))</f>
        <v>2024 3rd Domestic Trial</v>
      </c>
      <c r="N12" s="8">
        <f>IF(COUNT(AR12,BU12,CX12)&gt;0,LARGE((AR12,BU12,CX12),1),0)</f>
        <v>21.070000000000004</v>
      </c>
      <c r="O12" s="8" t="str">
        <f>IF(N12=0,"",IF(N12=CX12,$CA$1,IF(N12=BU12,$AX$1,IF(N12=AR12,$U$1,""))))</f>
        <v>2024 Elite Canada</v>
      </c>
      <c r="P12" s="8">
        <f>IF(MAX(AV12,BY12,DB12)&gt;0,MAX(AV12,BY12,DB12),0)</f>
        <v>43.4</v>
      </c>
      <c r="Q12" s="8" t="str">
        <f>IF(P12=0,"",IF(P12=DB12,$CA$1,IF(P12=BY12,$AX$1,IF(P12=AV12,$U$1,""))))</f>
        <v>2024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N12="",0,N12)=TE12,$SI$1,IF(R12+IF(N12="",0,N12)=SC12,$RG$1,IF(R12+IF(N12="",0,N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P12="",0,P12)=TI12,$SI$1,IF(R12+IF(P12="",0,P12)=SG12,$RG$1,IF(R12+IF(P12="",0,P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/>
      </c>
      <c r="U12" s="19">
        <v>16.600000000000001</v>
      </c>
      <c r="V12" s="19">
        <v>3.95</v>
      </c>
      <c r="W12" s="19">
        <v>0.1</v>
      </c>
      <c r="X12" s="19">
        <v>0.15</v>
      </c>
      <c r="Y12" s="19">
        <v>16.75</v>
      </c>
      <c r="Z12" s="19">
        <v>4.0999999999999996</v>
      </c>
      <c r="AA12" s="19">
        <v>0.1</v>
      </c>
      <c r="AB12" s="19">
        <v>0.3</v>
      </c>
      <c r="AC12" s="19">
        <v>16.670000000000002</v>
      </c>
      <c r="AD12" s="19">
        <v>4.0999999999999996</v>
      </c>
      <c r="AE12" s="19">
        <v>0</v>
      </c>
      <c r="AF12" s="19">
        <v>0.3</v>
      </c>
      <c r="AG12" s="19">
        <v>17.3</v>
      </c>
      <c r="AH12" s="19">
        <v>4.1999999999999993</v>
      </c>
      <c r="AI12" s="19">
        <v>0.1</v>
      </c>
      <c r="AJ12" s="19">
        <v>0.3</v>
      </c>
      <c r="AK12" s="19">
        <v>17.399999999999999</v>
      </c>
      <c r="AL12" s="19">
        <v>4</v>
      </c>
      <c r="AM12" s="19">
        <v>0</v>
      </c>
      <c r="AN12" s="19">
        <v>0.3</v>
      </c>
      <c r="AO12" s="27" t="s">
        <v>53</v>
      </c>
      <c r="AP12" s="40">
        <f>IF(SUM(V12,Z12)&gt;0,SUM(V12,Z12),"")</f>
        <v>8.0500000000000007</v>
      </c>
      <c r="AQ12" s="40">
        <f>IF(SUM(U12:V12,X12:Z12,AB12)-W12-AA12&gt;0,SUM(U12:V12,X12:Z12,AB12)-W12-AA12,"")</f>
        <v>41.65</v>
      </c>
      <c r="AR12" s="40">
        <f>IF(SUM(AC12:AD12,AF12)-AE12&gt;0,SUM(AC12:AD12,AF12)-AE12,"")</f>
        <v>21.070000000000004</v>
      </c>
      <c r="AS12" s="40">
        <f>IF(SUM(V12,Z12,AD12)&gt;0,SUM(V12,Z12,AD12),"")</f>
        <v>12.15</v>
      </c>
      <c r="AT12" s="40">
        <f>IF(SUM(AQ12,AR12)&gt;0,SUM(AQ12,AR12),"")</f>
        <v>62.72</v>
      </c>
      <c r="AU12" s="40">
        <f>IF(SUM(AH12,AL12)&gt;0,SUM(AH12,AL12),"")</f>
        <v>8.1999999999999993</v>
      </c>
      <c r="AV12" s="40">
        <f>IF(SUM(AG12:AH12,AJ12:AL12,AN12)-SUM(AI12,AM12)&gt;0,SUM(AG12:AH12,AJ12:AL12,AN12)-SUM(AI12,AM12),"")</f>
        <v>43.4</v>
      </c>
      <c r="AW12" s="40">
        <f>IF(SUM(AQ12,AR12,AV12)&gt;0,SUM(AQ12,AR12,AV12),"")</f>
        <v>106.12</v>
      </c>
      <c r="AX12" s="18">
        <v>15.7</v>
      </c>
      <c r="AY12" s="18">
        <v>1.9</v>
      </c>
      <c r="AZ12" s="18">
        <v>0</v>
      </c>
      <c r="BA12" s="18">
        <v>0.3</v>
      </c>
      <c r="BB12" s="18">
        <v>15.6</v>
      </c>
      <c r="BC12" s="18">
        <v>1.9</v>
      </c>
      <c r="BD12" s="18">
        <v>0</v>
      </c>
      <c r="BE12" s="18">
        <v>0.3</v>
      </c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>IF(SUM(AY12,BC12)&gt;0,SUM(AY12,BC12),"")</f>
        <v>3.8</v>
      </c>
      <c r="BT12" s="11">
        <f>IF(SUM(AX12:AY12,BA12:BC12,BE12)-AZ12-BD12&gt;0,SUM(AX12:AY12,BA12:BC12,BE12)-AZ12-BD12,"")</f>
        <v>35.699999999999996</v>
      </c>
      <c r="BU12" s="11" t="str">
        <f>IF(SUM(BF12:BG12,BI12)-BH12&gt;0,SUM(BF12:BG12,BI12)-BH12,"")</f>
        <v/>
      </c>
      <c r="BV12" s="11">
        <f>IF(SUM(AY12,BC12,BG12)&gt;0,SUM(AY12,BC12,BG12),"")</f>
        <v>3.8</v>
      </c>
      <c r="BW12" s="11">
        <f>IF(SUM(BT12,BU12)&gt;0,SUM(BT12,BU12),"")</f>
        <v>35.699999999999996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IF(SUM(BT12,BU12,BY12)&gt;0,SUM(BT12,BU12,BY12),"")</f>
        <v>35.699999999999996</v>
      </c>
      <c r="CA12" s="19">
        <v>16.100000000000001</v>
      </c>
      <c r="CB12" s="19">
        <v>4.3</v>
      </c>
      <c r="CC12" s="19">
        <v>0</v>
      </c>
      <c r="CD12" s="19">
        <v>0.3</v>
      </c>
      <c r="CE12" s="19">
        <v>15.5</v>
      </c>
      <c r="CF12" s="19">
        <v>2.6</v>
      </c>
      <c r="CG12" s="19">
        <v>0</v>
      </c>
      <c r="CH12" s="19">
        <v>0.6</v>
      </c>
      <c r="CI12" s="19">
        <v>13.5</v>
      </c>
      <c r="CJ12" s="19">
        <v>3.5</v>
      </c>
      <c r="CK12" s="19">
        <v>0.3</v>
      </c>
      <c r="CL12" s="19">
        <v>0.6</v>
      </c>
      <c r="CM12" s="19">
        <v>17.100000000000001</v>
      </c>
      <c r="CN12" s="19">
        <v>4.3</v>
      </c>
      <c r="CO12" s="19">
        <v>0</v>
      </c>
      <c r="CP12" s="19">
        <v>0.3</v>
      </c>
      <c r="CQ12" s="19">
        <v>16.600000000000001</v>
      </c>
      <c r="CR12" s="19">
        <v>4.0999999999999996</v>
      </c>
      <c r="CS12" s="19">
        <v>0</v>
      </c>
      <c r="CT12" s="19">
        <v>0.3</v>
      </c>
      <c r="CU12" s="27"/>
      <c r="CV12" s="40">
        <f>IF(SUM(CB12,CF12)&gt;0,SUM(CB12,CF12),"")</f>
        <v>6.9</v>
      </c>
      <c r="CW12" s="40">
        <f>IF(SUM(CA12:CB12,CD12:CF12,CH12)-CC12-CG12&gt;0,SUM(CA12:CB12,CD12:CF12,CH12)-CC12-CG12,"")</f>
        <v>39.400000000000006</v>
      </c>
      <c r="CX12" s="40">
        <f>IF(SUM(CI12:CJ12,CL12)-CK12&gt;0,SUM(CI12:CJ12,CL12)-CK12,"")</f>
        <v>17.3</v>
      </c>
      <c r="CY12" s="40">
        <f>IF(SUM(CB12,CF12,CJ12)&gt;0,SUM(CB12,CF12,CJ12),"")</f>
        <v>10.4</v>
      </c>
      <c r="CZ12" s="40">
        <f>IF(SUM(CW12,CX12)&gt;0,SUM(CW12,CX12),"")</f>
        <v>56.7</v>
      </c>
      <c r="DA12" s="40">
        <f>IF(SUM(CN12,CR12)&gt;0,SUM(CN12,CR12),"")</f>
        <v>8.3999999999999986</v>
      </c>
      <c r="DB12" s="40">
        <f>IF(SUM(CM12:CN12,CP12:CR12,CT12)-SUM(CO12,CS12)&gt;0,SUM(CM12:CN12,CP12:CR12,CT12)-SUM(CO12,CS12),"")</f>
        <v>42.7</v>
      </c>
      <c r="DC12" s="40">
        <f>IF(SUM(CW12,CX12,DB12)&gt;0,SUM(CW12,CX12,DB12),"")</f>
        <v>99.4</v>
      </c>
      <c r="DD12" s="51" t="str">
        <f>IF(MAX(EB12,FD12,GF12,HH12,IJ12,JL12,KN12,LP12,MR12,NT12,OV12,PX12,QZ12,SB12,TD12)-IF(L12="",0,L12)&gt;0.001,MAX(EB12,FD12,GF12,HH12,IJ12,JL12,KN12,LP12,MR12,NT12,OV12,PX12,QZ12,SB12,TD12)-IF(L12="",0,L12),"")</f>
        <v/>
      </c>
      <c r="DE12" s="51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1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0" t="str">
        <f>IF(SUM(QF12,QJ12)&gt;0,SUM(QF12,QJ12),"")</f>
        <v/>
      </c>
      <c r="QZ12" s="40" t="str">
        <f>IF(SUM(QE12:QF12,QH12:QJ12,QL12)-QG12-QK12&gt;0,SUM(QE12:QF12,QH12:QJ12,QL12)-QG12-QK12,"")</f>
        <v/>
      </c>
      <c r="RA12" s="40" t="str">
        <f>IF(SUM(QM12:QN12,QP12)-QO12&gt;0,SUM(QM12:QN12,QP12)-QO12,"")</f>
        <v/>
      </c>
      <c r="RB12" s="40" t="str">
        <f>IF(SUM(QF12,QJ12,QN12)&gt;0,SUM(QF12,QJ12,QN12),"")</f>
        <v/>
      </c>
      <c r="RC12" s="40" t="str">
        <f>IF(SUM(QZ12,RA12)&gt;0,SUM(QZ12,RA12),"")</f>
        <v/>
      </c>
      <c r="RD12" s="40" t="str">
        <f>IF(SUM(QR12,QV12)&gt;0,SUM(QR12,QV12),"")</f>
        <v/>
      </c>
      <c r="RE12" s="40" t="str">
        <f>IF(SUM(QQ12:QR12,QT12:QV12,QX12)-SUM(QS12,QW12)&gt;0,SUM(QQ12:QR12,QT12:QV12,QX12)-SUM(QS12,QW12),"")</f>
        <v/>
      </c>
      <c r="RF12" s="40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0" t="str">
        <f>IF(SUM(SJ12,SN12)&gt;0,SUM(SJ12,SN12),"")</f>
        <v/>
      </c>
      <c r="TD12" s="40" t="str">
        <f>IF(SUM(SI12:SJ12,SL12:SN12,SP12)-SK12-SO12&gt;0,SUM(SI12:SJ12,SL12:SN12,SP12)-SK12-SO12,"")</f>
        <v/>
      </c>
      <c r="TE12" s="40" t="str">
        <f>IF(SUM(SQ12:SR12,ST12)-SS12&gt;0,SUM(SQ12:SR12,ST12)-SS12,"")</f>
        <v/>
      </c>
      <c r="TF12" s="40" t="str">
        <f>IF(SUM(SJ12,SN12,SR12)&gt;0,SUM(SJ12,SN12,SR12),"")</f>
        <v/>
      </c>
      <c r="TG12" s="40" t="str">
        <f>IF(SUM(TD12,TE12)&gt;0,SUM(TD12,TE12),"")</f>
        <v/>
      </c>
      <c r="TH12" s="40" t="str">
        <f>IF(SUM(SV12,SZ12)&gt;0,SUM(SV12,SZ12),"")</f>
        <v/>
      </c>
      <c r="TI12" s="40" t="str">
        <f>IF(SUM(SU12:SV12,SX12:SZ12,TB12)-SUM(SW12,TA12)&gt;0,SUM(SU12:SV12,SX12:SZ12,TB12)-SUM(SW12,TA12),"")</f>
        <v/>
      </c>
      <c r="TJ12" s="40" t="str">
        <f>IF(SUM(TD12,TE12,TI12)&gt;0,SUM(TD12,TE12,TI12),"")</f>
        <v/>
      </c>
      <c r="TK12" s="26">
        <f>IF($CU12="P",CA12,(CA12+AX12)/2)</f>
        <v>15.9</v>
      </c>
      <c r="TL12" s="26">
        <f>IF($CU12="P",CB12,(CB12+AY12)/2)</f>
        <v>3.0999999999999996</v>
      </c>
      <c r="TM12" s="26">
        <f>IF($CU12="P",CC12,(CC12+AZ12)/2)</f>
        <v>0</v>
      </c>
      <c r="TN12" s="26">
        <f>IF($CU12="P",CD12,(CD12+BA12)/2)</f>
        <v>0.3</v>
      </c>
      <c r="TO12" s="26">
        <f>IF($CU12="P",CE12,(CE12+BB12)/2)</f>
        <v>15.55</v>
      </c>
      <c r="TP12" s="26">
        <f>IF($CU12="P",CF12,(CF12+BC12)/2)</f>
        <v>2.25</v>
      </c>
      <c r="TQ12" s="26">
        <f>IF($CU12="P",CG12,(CG12+BD12)/2)</f>
        <v>0</v>
      </c>
      <c r="TR12" s="26">
        <f>IF($CU12="P",CH12,(CH12+BE12)/2)</f>
        <v>0.44999999999999996</v>
      </c>
      <c r="TS12" s="26">
        <f>IF($CU12="P",CI12,(CI12+BF12)/2)</f>
        <v>6.75</v>
      </c>
      <c r="TT12" s="26">
        <f>IF($CU12="P",CJ12,(CJ12+BG12)/2)</f>
        <v>1.75</v>
      </c>
      <c r="TU12" s="26">
        <f>IF($CU12="P",CK12,(CK12+BH12)/2)</f>
        <v>0.15</v>
      </c>
      <c r="TV12" s="26">
        <f>IF($CU12="P",CL12,(CL12+BI12)/2)</f>
        <v>0.3</v>
      </c>
      <c r="TW12" s="26">
        <f>IF($CU12="P",CM12,(CM12+BJ12)/2)</f>
        <v>8.5500000000000007</v>
      </c>
      <c r="TX12" s="26">
        <f>IF($CU12="P",CN12,(CN12+BK12)/2)</f>
        <v>2.15</v>
      </c>
      <c r="TY12" s="26">
        <f>IF($CU12="P",CO12,(CO12+BL12)/2)</f>
        <v>0</v>
      </c>
      <c r="TZ12" s="26">
        <f>IF($CU12="P",CP12,(CP12+BM12)/2)</f>
        <v>0.15</v>
      </c>
      <c r="UA12" s="26">
        <f>IF($CU12="P",CQ12,(CQ12+BN12)/2)</f>
        <v>8.3000000000000007</v>
      </c>
      <c r="UB12" s="26">
        <f>IF($CU12="P",CR12,(CR12+BO12)/2)</f>
        <v>2.0499999999999998</v>
      </c>
      <c r="UC12" s="26">
        <f>IF($CU12="P",CS12,(CS12+BP12)/2)</f>
        <v>0</v>
      </c>
      <c r="UD12" s="26">
        <f>IF($CU12="P",CT12,(CT12+BQ12)/2)</f>
        <v>0.15</v>
      </c>
      <c r="UE12" s="28" t="s">
        <v>53</v>
      </c>
      <c r="UF12" s="11">
        <f>IF(SUM(TL12,TP12)&gt;0,SUM(TL12,TP12),"")</f>
        <v>5.35</v>
      </c>
      <c r="UG12" s="11">
        <f>IF(SUM(TK12:TL12,TN12:TP12,TR12)-TM12-TQ12&gt;0,SUM(TK12:TL12,TN12:TP12,TR12)-TM12-TQ12,"")</f>
        <v>37.550000000000004</v>
      </c>
      <c r="UH12" s="11">
        <f>IF(SUM(TS12:TT12,TV12)-TU12&gt;0,SUM(TS12:TT12,TV12)-TU12,"")</f>
        <v>8.65</v>
      </c>
      <c r="UI12" s="11">
        <f>IF(SUM(TL12,TP12,TT12)&gt;0,SUM(TL12,TP12,TT12),"")</f>
        <v>7.1</v>
      </c>
      <c r="UJ12" s="11">
        <f>IF(SUM(UG12,UH12)&gt;0,SUM(UG12,UH12),"")</f>
        <v>46.2</v>
      </c>
      <c r="UK12" s="11">
        <f>IF(SUM(TX12,UB12)&gt;0,SUM(TX12,UB12),"")</f>
        <v>4.1999999999999993</v>
      </c>
      <c r="UL12" s="11">
        <f>IF(SUM(TW12:TX12,TZ12:UB12,UD12)-SUM(TY12,UC12)&gt;0,SUM(TW12:TX12,TZ12:UB12,UD12)-SUM(TY12,UC12),"")</f>
        <v>21.35</v>
      </c>
      <c r="UM12" s="11">
        <f>IF(SUM(UG12,UH12,UL12)&gt;0,SUM(UG12,UH12,UL12),"")</f>
        <v>67.550000000000011</v>
      </c>
    </row>
    <row r="13" spans="1:559" x14ac:dyDescent="0.2">
      <c r="A13" s="4" t="str" cm="1">
        <f t="array" ref="A13">IF(AND(H13&lt;&gt;"",H13&lt;&gt;"No DD"),SUMPRODUCT((H$4:H$17&lt;&gt;"")*(H$4:H$17&lt;&gt;"No DD")*(E$4:E$17&gt;E13))+1,IF(H13="No DD",SUMPRODUCT((H$4:H$17="No DD")*(E$4:E$17&gt;E13))+1+SUMPRODUCT((H$4:H$17&lt;&gt;"")*(H$4:H$17&lt;&gt;"No DD")),""))</f>
        <v/>
      </c>
      <c r="B13" s="5" t="s">
        <v>89</v>
      </c>
      <c r="C13" s="4" t="s">
        <v>6</v>
      </c>
      <c r="D13" s="4">
        <v>2004</v>
      </c>
      <c r="E13" s="9">
        <f>SUM(J13:R13)+SUM(J13:N13)*0.0000001+SUM(J13)*0.0000000000001</f>
        <v>143.90001012000414</v>
      </c>
      <c r="F13" s="3" t="str">
        <f>IF(OR(AND(AP13&gt;=AW$19,AQ13&gt;=AW$23,AP13&lt;&gt;"",AO13=""),AND(AU13&gt;=AW$19,AV13&gt;=AW$23,AU13&lt;&gt;"",AO13=""),AND(BS13&gt;=BZ$19,BT13&gt;=BZ$23,BS13&lt;&gt;"",BR13=""),AND(BX13&gt;=BZ$19,BY13&gt;=BZ$23,BX13&lt;&gt;"",BR13=""),AND(CV13&gt;=DC$19,CW13&gt;=DC$23,CV13&lt;&gt;"",CU13=""),AND(DA13&gt;=DC$19,DB13&gt;=DC$23,DA13&lt;&gt;""),AND(EA13&gt;=EH$19,EB13&gt;=EH$23,EA13&lt;&gt;""),AND(EF13&gt;=EH$19,EG13&gt;=EH$23,EF13&lt;&gt;""),AND(FC13&gt;=FJ$19,FD13&gt;=FJ$23,FC13&lt;&gt;""),AND(FH13&gt;=FJ$19,FI13&gt;=FJ$23,FH13&lt;&gt;""),AND(GE13&gt;=GL$19,GF13&gt;=GL$23,GE13&lt;&gt;""),AND(GJ13&gt;=GL$19,GK13&gt;=GL$23,GJ13&lt;&gt;""),AND(HG13&gt;=HN$19,HH13&gt;=HN$23,HG13&lt;&gt;""),AND(HL13&gt;=HN$19,HM13&gt;=HN$23,HL13&lt;&gt;""),AND(II13&gt;=IP$19,IJ13&gt;=IP$23,II13&lt;&gt;""),AND(IN13&gt;=IP$19,IO13&gt;=IP$23,IN13&lt;&gt;""),AND(JK13&gt;=JR$19,JL13&gt;=JR$23,JK13&lt;&gt;""),AND(JP13&gt;=JR$19,JQ13&gt;=JR$23,JP13&lt;&gt;""),AND(KM13&gt;=KT$19,KN13&gt;=KT$23,KM13&lt;&gt;""),AND(KR13&gt;=KT$19,KS13&gt;=KT$23,KR13&lt;&gt;""),AND(LO13&gt;=LV$19,LP13&gt;=LV$23,LO13&lt;&gt;""),AND(LT13&gt;=LV$19,LU13&gt;=LV$23,LT13&lt;&gt;""),AND(MQ13&gt;=MX$19,MR13&gt;=MX$23,MQ13&lt;&gt;""),AND(MV13&gt;=MX$19,MW13&gt;=MX$23,MV13&lt;&gt;""),AND(NS13&gt;=NZ$19,NT13&gt;=NZ$23,NS13&lt;&gt;""),AND(NX13&gt;=NZ$19,NY13&gt;=NZ$23,NX13&lt;&gt;""),AND(OU13&gt;=PB$19,OV13&gt;=PB$23,OU13&lt;&gt;""),AND(OZ13&gt;=PB$19,PA13&gt;=PB$23,OZ13&lt;&gt;""),AND(PW13&gt;=QD$19,PX13&gt;=QD$23,PW13&lt;&gt;""),AND(QB13&gt;=QD$19,QC13&gt;=QD$23,QB13&lt;&gt;""),AND(QY13&gt;=RF$19,QZ13&gt;=RF$23,QY13&lt;&gt;""),AND(RD13&gt;=RF$19,RE13&gt;=RF$23,RD13&lt;&gt;""),AND(SA13&gt;=SH$19,SB13&gt;=SH$23,SA13&lt;&gt;""),AND(SF13&gt;=SH$19,SG13&gt;=SH$23,SF13&lt;&gt;""),AND(TC13&gt;=TJ$19,TD13&gt;=TJ$23,TC13&lt;&gt;""),AND(TI13&gt;=TJ$19,TJ13&gt;=TJ$23,TI13&lt;&gt;"")),"P","")</f>
        <v/>
      </c>
      <c r="G13" s="3" t="str">
        <f>IF(OR(AND(AQ13&gt;=AW$23,AQ13&lt;&gt;"",AO13=""),AND(AV13&gt;=AW$23,AV13&lt;&gt;"",AO13=""),AND(BT13&gt;=BZ$23,BT13&lt;&gt;"",BR13=""),AND(BY13&gt;=BZ$23,BY13&lt;&gt;"",BR13=""),AND(CW13&gt;=DC$23,CW13&lt;&gt;"",CU13=""),AND(DB13&gt;=DC$23,DB13&lt;&gt;"",CU13=""),AND(EB13&gt;=EH$23,EB13&lt;&gt;""),AND(EG13&gt;=EH$23,EG13&lt;&gt;""),AND(FD13&gt;=FJ$23,FD13&lt;&gt;""),AND(FI13&gt;=FJ$23,FI13&lt;&gt;""),AND(GF13&gt;=GL$23,GF13&lt;&gt;""),AND(GK13&gt;=GL$23,GK13&lt;&gt;""),AND(HH13&gt;=HN$23,HH13&lt;&gt;""),AND(HM13&gt;=HN$23,HM13&lt;&gt;""),AND(IJ13&gt;=IP$23,IJ13&lt;&gt;""),AND(IO13&gt;=IP$23,IO13&lt;&gt;""),AND(JL13&gt;=JR$23,JL13&lt;&gt;""),AND(JQ13&gt;=JR$23,JQ13&lt;&gt;""),AND(KN13&gt;=KT$23,KN13&lt;&gt;""),AND(KS13&gt;=KT$23,KS13&lt;&gt;""),AND(LP13&gt;=LV$23,LP13&lt;&gt;""),AND(LU13&gt;=LV$23,LU13&lt;&gt;""),AND(MR13&gt;=MX$23,MR13&lt;&gt;""),AND(MW13&gt;=MX$23,MW13&lt;&gt;""),AND(NT13&gt;=NZ$23,NT13&lt;&gt;""),AND(NY13&gt;=NZ$23,NY13&lt;&gt;""),AND(OV13&gt;=PB$23,OV13&lt;&gt;""),AND(PA13&gt;=PB$23,PA13&lt;&gt;""),AND(PX13&gt;=QD$23,PX13&lt;&gt;""),AND(QC13&gt;=QD$23,QC13&lt;&gt;""),AND(QZ13&gt;=RF$23,QZ13&lt;&gt;""),AND(RE13&gt;=RF$23,RE13&lt;&gt;""),AND(SB13&gt;=SH$23,SB13&lt;&gt;""),AND(SG13&gt;=SH$23,SG13&lt;&gt;""),AND(TD13&gt;=TJ$23,TD13&lt;&gt;""),AND(TJ13&gt;=TJ$23,TJ13&lt;&gt;"")),"P","")</f>
        <v/>
      </c>
      <c r="H13" s="36" t="str">
        <f>IF(AND(G13="P",F13=""),"No DD",IF(OR(AND(AS13&gt;=AW$22,AT13&gt;=AW$26,AS13&lt;&gt;"",AO13=""),AND(BV13&gt;=BZ$22,BW13&gt;=BZ$26,BV13&lt;&gt;"",BR13=""),AND(CY13&gt;=DC$22,CZ13&gt;=DC$26,CY13&lt;&gt;"",CU13=""),AND(ED13&gt;=EH$22,EE13&gt;=EH$26,ED13&lt;&gt;""),AND(FF13&gt;=FJ$22,FG13&gt;=FJ$26,FF13&lt;&gt;""),AND(GH13&gt;=GL$22,GI13&gt;=GL$26,GH13&lt;&gt;""),AND(HJ13&gt;=HN$22,HK13&gt;=HN$26,HJ13&lt;&gt;""),AND(IL13&gt;=IP$22,IM13&gt;=IP$26,IL13&lt;&gt;""),AND(JN13&gt;=JR$22,JO13&gt;=JR$26,JN13&lt;&gt;""),AND(KP13&gt;=KT$22,KQ13&gt;=KT$26,KP13&lt;&gt;""),AND(LR13&gt;=LV$22,LS13&gt;=LV$26,LR13&lt;&gt;""),AND(MT13&gt;=MX$22,MU13&gt;=MX$26,MT13&lt;&gt;""),AND(NV13&gt;=NZ$22,NW13&gt;=NZ$26,NV13&lt;&gt;""),AND(OX13&gt;=PB$22,OY13&gt;=PB$26,OX13&lt;&gt;""),AND(PZ13&gt;=QD$22,QA13&gt;=QD$26,PZ13&lt;&gt;""),AND(RB13&gt;=RF$22,RC13&gt;=RF$26,RB13&lt;&gt;""),AND(SD13&gt;=SH$22,SE13&gt;=SH$26,SD13&lt;&gt;""),AND(TF13&gt;=TJ$22,TG13&gt;=TJ$26,TF13&lt;&gt;"")),"Merit",IF(OR(AND(AS13&gt;=AW$21,AT13&gt;=AW$25,AS13&lt;&gt;"",AO13=""),AND(BV13&gt;=BZ$21,BW13&gt;=BZ$25,BV13&lt;&gt;"",BR13=""),AND(CY13&gt;=DC$21,CZ13&gt;=DC$25,CY13&lt;&gt;"",CU13=""),AND(ED13&gt;=EH$21,EE13&gt;=EH$25,ED13&lt;&gt;""),AND(FF13&gt;=FJ$21,FG13&gt;=FJ$25,FF13&lt;&gt;""),AND(GH13&gt;=GL$21,GI13&gt;=GL$25,GH13&lt;&gt;""),AND(HJ13&gt;=HN$21,HK13&gt;=HN$25,HJ13&lt;&gt;""),AND(IL13&gt;=IP$21,IM13&gt;=IP$25,IL13&lt;&gt;""),AND(JN13&gt;=JR$21,JO13&gt;=JR$25,JN13&lt;&gt;""),AND(KP13&gt;=KT$21,KQ13&gt;=KT$25,KP13&lt;&gt;""),AND(LR13&gt;=LV$21,LS13&gt;=LV$25,LR13&lt;&gt;""),AND(MT13&gt;=MX$21,MU13&gt;=MX$25,MT13&lt;&gt;""),AND(NV13&gt;=NZ$21,NW13&gt;=NZ$25,NV13&lt;&gt;""),AND(OX13&gt;=PB$21,OY13&gt;=PB$25,OX13&lt;&gt;""),AND(PZ13&gt;=QD$21,QA13&gt;=QD$25,PZ13&lt;&gt;""),AND(RB13&gt;=RF$21,RC13&gt;=RF$25,RB13&lt;&gt;""),AND(SD13&gt;=SH$21,SE13&gt;=SH$25,SD13&lt;&gt;""),AND(TF13&gt;=TJ$21,TG13&gt;=TJ$25,TF13&lt;&gt;"")),"Excellence",IF(I13="P","Worlds Team",IF(F13="P","National Team","")))))</f>
        <v/>
      </c>
      <c r="I13" s="3" t="str">
        <f>IF(OR(AND(AS13&gt;=AW$20,AT13&gt;=AW$24,AS13&lt;&gt;"",AO13=""),AND(BV13&gt;=BZ$20,BW13&gt;=BZ$24,BV13&lt;&gt;"",BR13=""),AND(CY13&gt;=DC$20,CZ13&gt;=DC$24,CY13&lt;&gt;"",CU13=""),AND(ED13&gt;=EH$20,EE13&gt;=EH$24,ED13&lt;&gt;""),AND(FF13&gt;=FJ$20,FG13&gt;=FJ$24,FF13&lt;&gt;""),AND(GH13&gt;=GL$20,GI13&gt;=GL$24,GH13&lt;&gt;""),AND(HJ13&gt;=HN$20,HK13&gt;=HN$24,HJ13&lt;&gt;""),AND(IL13&gt;=IP$20,IM13&gt;=IP$24,IL13&lt;&gt;""),AND(JN13&gt;=JR$20,JO13&gt;=JR$24,JN13&lt;&gt;""),AND(KP13&gt;=KT$20,KQ13&gt;=KT$24,KP13&lt;&gt;""),AND(LR13&gt;=LV$20,LS13&gt;=LV$24,LR13&lt;&gt;""),AND(MT13&gt;=MX$20,MU13&gt;=MX$24,MT13&lt;&gt;""),AND(NV13&gt;=NZ$20,NW13&gt;=NZ$24,NV13&lt;&gt;""),AND(OX13&gt;=PB$20,OY13&gt;=PB$24,OX13&lt;&gt;""),AND(PZ13&gt;=QD$20,QA13&gt;=QD$24,PZ13&lt;&gt;""),AND(RB13&gt;=RF$20,RC13&gt;=RF$24,RB13&lt;&gt;""),AND(SD13&gt;=SH$20,SE13&gt;=SH$24,SD13&lt;&gt;""),AND(TF13&gt;=TJ$20,TG13&gt;=TJ$24,TF13&lt;&gt;"")),"P","")</f>
        <v/>
      </c>
      <c r="J13" s="8">
        <f>IF(COUNT(AQ13,BT13,CW13)&gt;0,LARGE((AQ13,BT13,CW13),1),0)</f>
        <v>41.499999999999993</v>
      </c>
      <c r="K13" s="8" t="str">
        <f>IF(J13=0,"",IF(J13=CW13,$CA$1,IF(J13=BT13,$AX$1,IF(J13=AQ13,$U$1,""))))</f>
        <v>2024 Elite Canada</v>
      </c>
      <c r="L13" s="8">
        <f>IF(COUNT(AQ13,BT13,CW13)&gt;1,LARGE((AQ13,BT13,CW13),2),0)</f>
        <v>37.9</v>
      </c>
      <c r="M13" s="8" t="str">
        <f>IF(K13=0,"",IF(AND(L13=J13,L13=AQ13,K13=BT13),$U$1,IF(AND(L13=J13,L13=AQ13,L13=CW13),$U$1,IF(AND(L13=J13,L13=CW13,L13=BT13),$AX$1,IF(L13=CW13,$CA$1,IF(L13=BT13,$AX$1,IF(L13=AQ13,$U$1,"")))))))</f>
        <v>2024 Nationals</v>
      </c>
      <c r="N13" s="8">
        <f>IF(COUNT(AR13,BU13,CX13)&gt;0,LARGE((AR13,BU13,CX13),1),0)</f>
        <v>21.800000000000004</v>
      </c>
      <c r="O13" s="8" t="str">
        <f>IF(N13=0,"",IF(N13=CX13,$CA$1,IF(N13=BU13,$AX$1,IF(N13=AR13,$U$1,""))))</f>
        <v>2024 Elite Canada</v>
      </c>
      <c r="P13" s="8">
        <f>IF(MAX(AV13,BY13,DB13)&gt;0,MAX(AV13,BY13,DB13),0)</f>
        <v>39.5</v>
      </c>
      <c r="Q13" s="8" t="str">
        <f>IF(P13=0,"",IF(P13=DB13,$CA$1,IF(P13=BY13,$AX$1,IF(P13=AV13,$U$1,""))))</f>
        <v>2024 Nationals</v>
      </c>
      <c r="R13" s="8">
        <f>IF(MAX(DD13:DF13)&gt;0,MAX(DD13:DF13),"")</f>
        <v>3.2000000000000028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N13="",0,N13)=TE13,$SI$1,IF(R13+IF(N13="",0,N13)=SC13,$RG$1,IF(R13+IF(N13="",0,N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P13="",0,P13)=TI13,$SI$1,IF(R13+IF(P13="",0,P13)=SG13,$RG$1,IF(R13+IF(P13="",0,P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>2024 World Cup POR (July 7)</v>
      </c>
      <c r="U13" s="19">
        <v>15.8</v>
      </c>
      <c r="V13" s="19">
        <v>4.5</v>
      </c>
      <c r="W13" s="19">
        <v>0.2</v>
      </c>
      <c r="X13" s="19">
        <v>0.3</v>
      </c>
      <c r="Y13" s="19">
        <v>16.899999999999999</v>
      </c>
      <c r="Z13" s="19">
        <v>3.9</v>
      </c>
      <c r="AA13" s="19">
        <v>0</v>
      </c>
      <c r="AB13" s="19">
        <v>0.3</v>
      </c>
      <c r="AC13" s="19">
        <v>17.600000000000001</v>
      </c>
      <c r="AD13" s="19">
        <v>4.0999999999999996</v>
      </c>
      <c r="AE13" s="19">
        <v>0.2</v>
      </c>
      <c r="AF13" s="19">
        <v>0.3</v>
      </c>
      <c r="AG13" s="19"/>
      <c r="AH13" s="19"/>
      <c r="AI13" s="19"/>
      <c r="AJ13" s="19"/>
      <c r="AK13" s="19"/>
      <c r="AL13" s="19"/>
      <c r="AM13" s="19"/>
      <c r="AN13" s="19"/>
      <c r="AO13" s="27"/>
      <c r="AP13" s="40">
        <f>IF(SUM(V13,Z13)&gt;0,SUM(V13,Z13),"")</f>
        <v>8.4</v>
      </c>
      <c r="AQ13" s="40">
        <f>IF(SUM(U13:V13,X13:Z13,AB13)-W13-AA13&gt;0,SUM(U13:V13,X13:Z13,AB13)-W13-AA13,"")</f>
        <v>41.499999999999993</v>
      </c>
      <c r="AR13" s="40">
        <f>IF(SUM(AC13:AD13,AF13)-AE13&gt;0,SUM(AC13:AD13,AF13)-AE13,"")</f>
        <v>21.800000000000004</v>
      </c>
      <c r="AS13" s="40">
        <f>IF(SUM(V13,Z13,AD13)&gt;0,SUM(V13,Z13,AD13),"")</f>
        <v>12.5</v>
      </c>
      <c r="AT13" s="40">
        <f>IF(SUM(AQ13,AR13)&gt;0,SUM(AQ13,AR13),"")</f>
        <v>63.3</v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>
        <f>IF(SUM(AQ13,AR13,AV13)&gt;0,SUM(AQ13,AR13,AV13),"")</f>
        <v>63.3</v>
      </c>
      <c r="AX13" s="18">
        <v>16.5</v>
      </c>
      <c r="AY13" s="18">
        <v>3.4</v>
      </c>
      <c r="AZ13" s="18">
        <v>0.2</v>
      </c>
      <c r="BA13" s="18">
        <v>0</v>
      </c>
      <c r="BB13" s="18">
        <v>17.399999999999999</v>
      </c>
      <c r="BC13" s="18">
        <v>3.2</v>
      </c>
      <c r="BD13" s="18">
        <v>2.4</v>
      </c>
      <c r="BE13" s="18">
        <v>0</v>
      </c>
      <c r="BF13" s="18">
        <v>17.600000000000001</v>
      </c>
      <c r="BG13" s="18">
        <v>3.4</v>
      </c>
      <c r="BH13" s="18">
        <v>0.2</v>
      </c>
      <c r="BI13" s="18">
        <v>0</v>
      </c>
      <c r="BJ13" s="18">
        <v>15.8</v>
      </c>
      <c r="BK13" s="18">
        <v>3.4</v>
      </c>
      <c r="BL13" s="18">
        <v>0.2</v>
      </c>
      <c r="BM13" s="18">
        <v>0</v>
      </c>
      <c r="BN13" s="18">
        <v>17.7</v>
      </c>
      <c r="BO13" s="18">
        <v>3.2</v>
      </c>
      <c r="BP13" s="18">
        <v>0.4</v>
      </c>
      <c r="BQ13" s="18">
        <v>0</v>
      </c>
      <c r="BR13" s="28"/>
      <c r="BS13" s="11">
        <f>IF(SUM(AY13,BC13)&gt;0,SUM(AY13,BC13),"")</f>
        <v>6.6</v>
      </c>
      <c r="BT13" s="11">
        <f>IF(SUM(AX13:AY13,BA13:BC13,BE13)-AZ13-BD13&gt;0,SUM(AX13:AY13,BA13:BC13,BE13)-AZ13-BD13,"")</f>
        <v>37.9</v>
      </c>
      <c r="BU13" s="11">
        <f>IF(SUM(BF13:BG13,BI13)-BH13&gt;0,SUM(BF13:BG13,BI13)-BH13,"")</f>
        <v>20.8</v>
      </c>
      <c r="BV13" s="11">
        <f>IF(SUM(AY13,BC13,BG13)&gt;0,SUM(AY13,BC13,BG13),"")</f>
        <v>10</v>
      </c>
      <c r="BW13" s="11">
        <f>IF(SUM(BT13,BU13)&gt;0,SUM(BT13,BU13),"")</f>
        <v>58.7</v>
      </c>
      <c r="BX13" s="11">
        <f>IF(SUM(BK13,BO13)&gt;0,SUM(BK13,BO13),"")</f>
        <v>6.6</v>
      </c>
      <c r="BY13" s="11">
        <f>IF(SUM(BJ13:BK13,BM13:BO13,BQ13)-SUM(BL13,BP13)&gt;0,SUM(BJ13:BK13,BM13:BO13,BQ13)-SUM(BL13,BP13),"")</f>
        <v>39.5</v>
      </c>
      <c r="BZ13" s="11">
        <f>IF(SUM(BT13,BU13,BY13)&gt;0,SUM(BT13,BU13,BY13),"")</f>
        <v>98.2</v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 t="str">
        <f>IF(SUM(CB13,CF13)&gt;0,SUM(CB13,CF13),"")</f>
        <v/>
      </c>
      <c r="CW13" s="40" t="str">
        <f>IF(SUM(CA13:CB13,CD13:CF13,CH13)-CC13-CG13&gt;0,SUM(CA13:CB13,CD13:CF13,CH13)-CC13-CG13,"")</f>
        <v/>
      </c>
      <c r="CX13" s="40" t="str">
        <f>IF(SUM(CI13:CJ13,CL13)-CK13&gt;0,SUM(CI13:CJ13,CL13)-CK13,"")</f>
        <v/>
      </c>
      <c r="CY13" s="40" t="str">
        <f>IF(SUM(CB13,CF13,CJ13)&gt;0,SUM(CB13,CF13,CJ13),"")</f>
        <v/>
      </c>
      <c r="CZ13" s="40" t="str">
        <f>IF(SUM(CW13,CX13)&gt;0,SUM(CW13,CX13),"")</f>
        <v/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 t="str">
        <f>IF(SUM(CW13,CX13,DB13)&gt;0,SUM(CW13,CX13,DB13),"")</f>
        <v/>
      </c>
      <c r="DD13" s="51">
        <f>IF(MAX(EB13,FD13,GF13,HH13,IJ13,JL13,KN13,LP13,MR13,NT13,OV13,PX13,QZ13,SB13,TD13)-IF(L13="",0,L13)&gt;0.001,MAX(EB13,FD13,GF13,HH13,IJ13,JL13,KN13,LP13,MR13,NT13,OV13,PX13,QZ13,SB13,TD13)-IF(L13="",0,L13),"")</f>
        <v>3.2000000000000028</v>
      </c>
      <c r="DE13" s="51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1" t="str">
        <f>IF(MAX(EG13,FI13,GK13,HM13,IO13,JQ13,KS13,LU13,MW13,NY13,PA13,QC13,RE13,SG13,TI13)-IF(P13="",0,P13)&gt;0.001,MAX(EG13,FI13,GK13,HM13,IO13,JQ13,KS13,LU13,MW13,NY13,PA13,QC13,RE13,SG13,TI13)-IF(P13="",0,P13),"")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>
        <v>16.899999999999999</v>
      </c>
      <c r="EJ13" s="18">
        <v>3.5</v>
      </c>
      <c r="EK13" s="18">
        <v>0.4</v>
      </c>
      <c r="EL13" s="18">
        <v>0</v>
      </c>
      <c r="EM13" s="18">
        <v>17.3</v>
      </c>
      <c r="EN13" s="18">
        <v>3.8</v>
      </c>
      <c r="EO13" s="18">
        <v>0</v>
      </c>
      <c r="EP13" s="18">
        <v>0</v>
      </c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>
        <f>IF(SUM(EJ13,EN13)&gt;0,SUM(EJ13,EN13),"")</f>
        <v>7.3</v>
      </c>
      <c r="FD13" s="11">
        <f>IF(SUM(EI13:EJ13,EL13:EN13,EP13)-EK13-EO13&gt;0,SUM(EI13:EJ13,EL13:EN13,EP13)-EK13-EO13,"")</f>
        <v>41.1</v>
      </c>
      <c r="FE13" s="11" t="str">
        <f>IF(SUM(EQ13:ER13,ET13)-ES13&gt;0,SUM(EQ13:ER13,ET13)-ES13,"")</f>
        <v/>
      </c>
      <c r="FF13" s="11">
        <f>IF(SUM(EJ13,EN13,ER13)&gt;0,SUM(EJ13,EN13,ER13),"")</f>
        <v>7.3</v>
      </c>
      <c r="FG13" s="11">
        <f>IF(SUM(FD13,FE13)&gt;0,SUM(FD13,FE13),"")</f>
        <v>41.1</v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>
        <f>IF(SUM(FD13,FE13,FI13)&gt;0,SUM(FD13,FE13,FI13),"")</f>
        <v>41.1</v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0" t="str">
        <f>IF(SUM(QF13,QJ13)&gt;0,SUM(QF13,QJ13),"")</f>
        <v/>
      </c>
      <c r="QZ13" s="40" t="str">
        <f>IF(SUM(QE13:QF13,QH13:QJ13,QL13)-QG13-QK13&gt;0,SUM(QE13:QF13,QH13:QJ13,QL13)-QG13-QK13,"")</f>
        <v/>
      </c>
      <c r="RA13" s="40" t="str">
        <f>IF(SUM(QM13:QN13,QP13)-QO13&gt;0,SUM(QM13:QN13,QP13)-QO13,"")</f>
        <v/>
      </c>
      <c r="RB13" s="40" t="str">
        <f>IF(SUM(QF13,QJ13,QN13)&gt;0,SUM(QF13,QJ13,QN13),"")</f>
        <v/>
      </c>
      <c r="RC13" s="40" t="str">
        <f>IF(SUM(QZ13,RA13)&gt;0,SUM(QZ13,RA13),"")</f>
        <v/>
      </c>
      <c r="RD13" s="40" t="str">
        <f>IF(SUM(QR13,QV13)&gt;0,SUM(QR13,QV13),"")</f>
        <v/>
      </c>
      <c r="RE13" s="40" t="str">
        <f>IF(SUM(QQ13:QR13,QT13:QV13,QX13)-SUM(QS13,QW13)&gt;0,SUM(QQ13:QR13,QT13:QV13,QX13)-SUM(QS13,QW13),"")</f>
        <v/>
      </c>
      <c r="RF13" s="40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0" t="str">
        <f>IF(SUM(SJ13,SN13)&gt;0,SUM(SJ13,SN13),"")</f>
        <v/>
      </c>
      <c r="TD13" s="40" t="str">
        <f>IF(SUM(SI13:SJ13,SL13:SN13,SP13)-SK13-SO13&gt;0,SUM(SI13:SJ13,SL13:SN13,SP13)-SK13-SO13,"")</f>
        <v/>
      </c>
      <c r="TE13" s="40" t="str">
        <f>IF(SUM(SQ13:SR13,ST13)-SS13&gt;0,SUM(SQ13:SR13,ST13)-SS13,"")</f>
        <v/>
      </c>
      <c r="TF13" s="40" t="str">
        <f>IF(SUM(SJ13,SN13,SR13)&gt;0,SUM(SJ13,SN13,SR13),"")</f>
        <v/>
      </c>
      <c r="TG13" s="40" t="str">
        <f>IF(SUM(TD13,TE13)&gt;0,SUM(TD13,TE13),"")</f>
        <v/>
      </c>
      <c r="TH13" s="40" t="str">
        <f>IF(SUM(SV13,SZ13)&gt;0,SUM(SV13,SZ13),"")</f>
        <v/>
      </c>
      <c r="TI13" s="40" t="str">
        <f>IF(SUM(SU13:SV13,SX13:SZ13,TB13)-SUM(SW13,TA13)&gt;0,SUM(SU13:SV13,SX13:SZ13,TB13)-SUM(SW13,TA13),"")</f>
        <v/>
      </c>
      <c r="TJ13" s="40" t="str">
        <f>IF(SUM(TD13,TE13,TI13)&gt;0,SUM(TD13,TE13,TI13),"")</f>
        <v/>
      </c>
      <c r="TK13" s="26">
        <f>IF($CU13="P",CA13,(CA13+AX13)/2)</f>
        <v>8.25</v>
      </c>
      <c r="TL13" s="26">
        <f>IF($CU13="P",CB13,(CB13+AY13)/2)</f>
        <v>1.7</v>
      </c>
      <c r="TM13" s="26">
        <f>IF($CU13="P",CC13,(CC13+AZ13)/2)</f>
        <v>0.1</v>
      </c>
      <c r="TN13" s="26">
        <f>IF($CU13="P",CD13,(CD13+BA13)/2)</f>
        <v>0</v>
      </c>
      <c r="TO13" s="26">
        <f>IF($CU13="P",CE13,(CE13+BB13)/2)</f>
        <v>8.6999999999999993</v>
      </c>
      <c r="TP13" s="26">
        <f>IF($CU13="P",CF13,(CF13+BC13)/2)</f>
        <v>1.6</v>
      </c>
      <c r="TQ13" s="26">
        <f>IF($CU13="P",CG13,(CG13+BD13)/2)</f>
        <v>1.2</v>
      </c>
      <c r="TR13" s="26">
        <f>IF($CU13="P",CH13,(CH13+BE13)/2)</f>
        <v>0</v>
      </c>
      <c r="TS13" s="26">
        <f>IF($CU13="P",CI13,(CI13+BF13)/2)</f>
        <v>8.8000000000000007</v>
      </c>
      <c r="TT13" s="26">
        <f>IF($CU13="P",CJ13,(CJ13+BG13)/2)</f>
        <v>1.7</v>
      </c>
      <c r="TU13" s="26">
        <f>IF($CU13="P",CK13,(CK13+BH13)/2)</f>
        <v>0.1</v>
      </c>
      <c r="TV13" s="26">
        <f>IF($CU13="P",CL13,(CL13+BI13)/2)</f>
        <v>0</v>
      </c>
      <c r="TW13" s="26">
        <f>IF($CU13="P",CM13,(CM13+BJ13)/2)</f>
        <v>7.9</v>
      </c>
      <c r="TX13" s="26">
        <f>IF($CU13="P",CN13,(CN13+BK13)/2)</f>
        <v>1.7</v>
      </c>
      <c r="TY13" s="26">
        <f>IF($CU13="P",CO13,(CO13+BL13)/2)</f>
        <v>0.1</v>
      </c>
      <c r="TZ13" s="26">
        <f>IF($CU13="P",CP13,(CP13+BM13)/2)</f>
        <v>0</v>
      </c>
      <c r="UA13" s="26">
        <f>IF($CU13="P",CQ13,(CQ13+BN13)/2)</f>
        <v>8.85</v>
      </c>
      <c r="UB13" s="26">
        <f>IF($CU13="P",CR13,(CR13+BO13)/2)</f>
        <v>1.6</v>
      </c>
      <c r="UC13" s="26">
        <f>IF($CU13="P",CS13,(CS13+BP13)/2)</f>
        <v>0.2</v>
      </c>
      <c r="UD13" s="26">
        <f>IF($CU13="P",CT13,(CT13+BQ13)/2)</f>
        <v>0</v>
      </c>
      <c r="UE13" s="28" t="s">
        <v>53</v>
      </c>
      <c r="UF13" s="11">
        <f>IF(SUM(TL13,TP13)&gt;0,SUM(TL13,TP13),"")</f>
        <v>3.3</v>
      </c>
      <c r="UG13" s="11">
        <f>IF(SUM(TK13:TL13,TN13:TP13,TR13)-TM13-TQ13&gt;0,SUM(TK13:TL13,TN13:TP13,TR13)-TM13-TQ13,"")</f>
        <v>18.95</v>
      </c>
      <c r="UH13" s="11">
        <f>IF(SUM(TS13:TT13,TV13)-TU13&gt;0,SUM(TS13:TT13,TV13)-TU13,"")</f>
        <v>10.4</v>
      </c>
      <c r="UI13" s="11">
        <f>IF(SUM(TL13,TP13,TT13)&gt;0,SUM(TL13,TP13,TT13),"")</f>
        <v>5</v>
      </c>
      <c r="UJ13" s="11">
        <f>IF(SUM(UG13,UH13)&gt;0,SUM(UG13,UH13),"")</f>
        <v>29.35</v>
      </c>
      <c r="UK13" s="11">
        <f>IF(SUM(TX13,UB13)&gt;0,SUM(TX13,UB13),"")</f>
        <v>3.3</v>
      </c>
      <c r="UL13" s="11">
        <f>IF(SUM(TW13:TX13,TZ13:UB13,UD13)-SUM(TY13,UC13)&gt;0,SUM(TW13:TX13,TZ13:UB13,UD13)-SUM(TY13,UC13),"")</f>
        <v>19.75</v>
      </c>
      <c r="UM13" s="11">
        <f>IF(SUM(UG13,UH13,UL13)&gt;0,SUM(UG13,UH13,UL13),"")</f>
        <v>49.1</v>
      </c>
    </row>
    <row r="14" spans="1:559" x14ac:dyDescent="0.2">
      <c r="A14" s="4" t="str" cm="1">
        <f t="array" ref="A14">IF(AND(H14&lt;&gt;"",H14&lt;&gt;"No DD"),SUMPRODUCT((H$4:H$17&lt;&gt;"")*(H$4:H$17&lt;&gt;"No DD")*(E$4:E$17&gt;E14))+1,IF(H14="No DD",SUMPRODUCT((H$4:H$17="No DD")*(E$4:E$17&gt;E14))+1+SUMPRODUCT((H$4:H$17&lt;&gt;"")*(H$4:H$17&lt;&gt;"No DD")),""))</f>
        <v/>
      </c>
      <c r="B14" s="5" t="s">
        <v>212</v>
      </c>
      <c r="C14" s="4" t="s">
        <v>5</v>
      </c>
      <c r="D14" s="4">
        <v>2005</v>
      </c>
      <c r="E14" s="9">
        <f>SUM(J14:R14)+SUM(J14:N14)*0.0000001+SUM(J14)*0.0000000000001</f>
        <v>143.70001011000423</v>
      </c>
      <c r="F14" s="3" t="str">
        <f>IF(OR(AND(AP14&gt;=AW$19,AQ14&gt;=AW$23,AP14&lt;&gt;"",AO14=""),AND(AU14&gt;=AW$19,AV14&gt;=AW$23,AU14&lt;&gt;"",AO14=""),AND(BS14&gt;=BZ$19,BT14&gt;=BZ$23,BS14&lt;&gt;"",BR14=""),AND(BX14&gt;=BZ$19,BY14&gt;=BZ$23,BX14&lt;&gt;"",BR14=""),AND(CV14&gt;=DC$19,CW14&gt;=DC$23,CV14&lt;&gt;"",CU14=""),AND(DA14&gt;=DC$19,DB14&gt;=DC$23,DA14&lt;&gt;""),AND(EA14&gt;=EH$19,EB14&gt;=EH$23,EA14&lt;&gt;""),AND(EF14&gt;=EH$19,EG14&gt;=EH$23,EF14&lt;&gt;""),AND(FC14&gt;=FJ$19,FD14&gt;=FJ$23,FC14&lt;&gt;""),AND(FH14&gt;=FJ$19,FI14&gt;=FJ$23,FH14&lt;&gt;""),AND(GE14&gt;=GL$19,GF14&gt;=GL$23,GE14&lt;&gt;""),AND(GJ14&gt;=GL$19,GK14&gt;=GL$23,GJ14&lt;&gt;""),AND(HG14&gt;=HN$19,HH14&gt;=HN$23,HG14&lt;&gt;""),AND(HL14&gt;=HN$19,HM14&gt;=HN$23,HL14&lt;&gt;""),AND(II14&gt;=IP$19,IJ14&gt;=IP$23,II14&lt;&gt;""),AND(IN14&gt;=IP$19,IO14&gt;=IP$23,IN14&lt;&gt;""),AND(JK14&gt;=JR$19,JL14&gt;=JR$23,JK14&lt;&gt;""),AND(JP14&gt;=JR$19,JQ14&gt;=JR$23,JP14&lt;&gt;""),AND(KM14&gt;=KT$19,KN14&gt;=KT$23,KM14&lt;&gt;""),AND(KR14&gt;=KT$19,KS14&gt;=KT$23,KR14&lt;&gt;""),AND(LO14&gt;=LV$19,LP14&gt;=LV$23,LO14&lt;&gt;""),AND(LT14&gt;=LV$19,LU14&gt;=LV$23,LT14&lt;&gt;""),AND(MQ14&gt;=MX$19,MR14&gt;=MX$23,MQ14&lt;&gt;""),AND(MV14&gt;=MX$19,MW14&gt;=MX$23,MV14&lt;&gt;""),AND(NS14&gt;=NZ$19,NT14&gt;=NZ$23,NS14&lt;&gt;""),AND(NX14&gt;=NZ$19,NY14&gt;=NZ$23,NX14&lt;&gt;""),AND(OU14&gt;=PB$19,OV14&gt;=PB$23,OU14&lt;&gt;""),AND(OZ14&gt;=PB$19,PA14&gt;=PB$23,OZ14&lt;&gt;""),AND(PW14&gt;=QD$19,PX14&gt;=QD$23,PW14&lt;&gt;""),AND(QB14&gt;=QD$19,QC14&gt;=QD$23,QB14&lt;&gt;""),AND(QY14&gt;=RF$19,QZ14&gt;=RF$23,QY14&lt;&gt;""),AND(RD14&gt;=RF$19,RE14&gt;=RF$23,RD14&lt;&gt;""),AND(SA14&gt;=SH$19,SB14&gt;=SH$23,SA14&lt;&gt;""),AND(SF14&gt;=SH$19,SG14&gt;=SH$23,SF14&lt;&gt;""),AND(TC14&gt;=TJ$19,TD14&gt;=TJ$23,TC14&lt;&gt;""),AND(TI14&gt;=TJ$19,TJ14&gt;=TJ$23,TI14&lt;&gt;"")),"P","")</f>
        <v/>
      </c>
      <c r="G14" s="3" t="str">
        <f>IF(OR(AND(AQ14&gt;=AW$23,AQ14&lt;&gt;"",AO14=""),AND(AV14&gt;=AW$23,AV14&lt;&gt;"",AO14=""),AND(BT14&gt;=BZ$23,BT14&lt;&gt;"",BR14=""),AND(BY14&gt;=BZ$23,BY14&lt;&gt;"",BR14=""),AND(CW14&gt;=DC$23,CW14&lt;&gt;"",CU14=""),AND(DB14&gt;=DC$23,DB14&lt;&gt;"",CU14=""),AND(EB14&gt;=EH$23,EB14&lt;&gt;""),AND(EG14&gt;=EH$23,EG14&lt;&gt;""),AND(FD14&gt;=FJ$23,FD14&lt;&gt;""),AND(FI14&gt;=FJ$23,FI14&lt;&gt;""),AND(GF14&gt;=GL$23,GF14&lt;&gt;""),AND(GK14&gt;=GL$23,GK14&lt;&gt;""),AND(HH14&gt;=HN$23,HH14&lt;&gt;""),AND(HM14&gt;=HN$23,HM14&lt;&gt;""),AND(IJ14&gt;=IP$23,IJ14&lt;&gt;""),AND(IO14&gt;=IP$23,IO14&lt;&gt;""),AND(JL14&gt;=JR$23,JL14&lt;&gt;""),AND(JQ14&gt;=JR$23,JQ14&lt;&gt;""),AND(KN14&gt;=KT$23,KN14&lt;&gt;""),AND(KS14&gt;=KT$23,KS14&lt;&gt;""),AND(LP14&gt;=LV$23,LP14&lt;&gt;""),AND(LU14&gt;=LV$23,LU14&lt;&gt;""),AND(MR14&gt;=MX$23,MR14&lt;&gt;""),AND(MW14&gt;=MX$23,MW14&lt;&gt;""),AND(NT14&gt;=NZ$23,NT14&lt;&gt;""),AND(NY14&gt;=NZ$23,NY14&lt;&gt;""),AND(OV14&gt;=PB$23,OV14&lt;&gt;""),AND(PA14&gt;=PB$23,PA14&lt;&gt;""),AND(PX14&gt;=QD$23,PX14&lt;&gt;""),AND(QC14&gt;=QD$23,QC14&lt;&gt;""),AND(QZ14&gt;=RF$23,QZ14&lt;&gt;""),AND(RE14&gt;=RF$23,RE14&lt;&gt;""),AND(SB14&gt;=SH$23,SB14&lt;&gt;""),AND(SG14&gt;=SH$23,SG14&lt;&gt;""),AND(TD14&gt;=TJ$23,TD14&lt;&gt;""),AND(TJ14&gt;=TJ$23,TJ14&lt;&gt;"")),"P","")</f>
        <v/>
      </c>
      <c r="H14" s="36" t="str">
        <f>IF(AND(G14="P",F14=""),"No DD",IF(OR(AND(AS14&gt;=AW$22,AT14&gt;=AW$26,AS14&lt;&gt;"",AO14=""),AND(BV14&gt;=BZ$22,BW14&gt;=BZ$26,BV14&lt;&gt;"",BR14=""),AND(CY14&gt;=DC$22,CZ14&gt;=DC$26,CY14&lt;&gt;"",CU14=""),AND(ED14&gt;=EH$22,EE14&gt;=EH$26,ED14&lt;&gt;""),AND(FF14&gt;=FJ$22,FG14&gt;=FJ$26,FF14&lt;&gt;""),AND(GH14&gt;=GL$22,GI14&gt;=GL$26,GH14&lt;&gt;""),AND(HJ14&gt;=HN$22,HK14&gt;=HN$26,HJ14&lt;&gt;""),AND(IL14&gt;=IP$22,IM14&gt;=IP$26,IL14&lt;&gt;""),AND(JN14&gt;=JR$22,JO14&gt;=JR$26,JN14&lt;&gt;""),AND(KP14&gt;=KT$22,KQ14&gt;=KT$26,KP14&lt;&gt;""),AND(LR14&gt;=LV$22,LS14&gt;=LV$26,LR14&lt;&gt;""),AND(MT14&gt;=MX$22,MU14&gt;=MX$26,MT14&lt;&gt;""),AND(NV14&gt;=NZ$22,NW14&gt;=NZ$26,NV14&lt;&gt;""),AND(OX14&gt;=PB$22,OY14&gt;=PB$26,OX14&lt;&gt;""),AND(PZ14&gt;=QD$22,QA14&gt;=QD$26,PZ14&lt;&gt;""),AND(RB14&gt;=RF$22,RC14&gt;=RF$26,RB14&lt;&gt;""),AND(SD14&gt;=SH$22,SE14&gt;=SH$26,SD14&lt;&gt;""),AND(TF14&gt;=TJ$22,TG14&gt;=TJ$26,TF14&lt;&gt;"")),"Merit",IF(OR(AND(AS14&gt;=AW$21,AT14&gt;=AW$25,AS14&lt;&gt;"",AO14=""),AND(BV14&gt;=BZ$21,BW14&gt;=BZ$25,BV14&lt;&gt;"",BR14=""),AND(CY14&gt;=DC$21,CZ14&gt;=DC$25,CY14&lt;&gt;"",CU14=""),AND(ED14&gt;=EH$21,EE14&gt;=EH$25,ED14&lt;&gt;""),AND(FF14&gt;=FJ$21,FG14&gt;=FJ$25,FF14&lt;&gt;""),AND(GH14&gt;=GL$21,GI14&gt;=GL$25,GH14&lt;&gt;""),AND(HJ14&gt;=HN$21,HK14&gt;=HN$25,HJ14&lt;&gt;""),AND(IL14&gt;=IP$21,IM14&gt;=IP$25,IL14&lt;&gt;""),AND(JN14&gt;=JR$21,JO14&gt;=JR$25,JN14&lt;&gt;""),AND(KP14&gt;=KT$21,KQ14&gt;=KT$25,KP14&lt;&gt;""),AND(LR14&gt;=LV$21,LS14&gt;=LV$25,LR14&lt;&gt;""),AND(MT14&gt;=MX$21,MU14&gt;=MX$25,MT14&lt;&gt;""),AND(NV14&gt;=NZ$21,NW14&gt;=NZ$25,NV14&lt;&gt;""),AND(OX14&gt;=PB$21,OY14&gt;=PB$25,OX14&lt;&gt;""),AND(PZ14&gt;=QD$21,QA14&gt;=QD$25,PZ14&lt;&gt;""),AND(RB14&gt;=RF$21,RC14&gt;=RF$25,RB14&lt;&gt;""),AND(SD14&gt;=SH$21,SE14&gt;=SH$25,SD14&lt;&gt;""),AND(TF14&gt;=TJ$21,TG14&gt;=TJ$25,TF14&lt;&gt;"")),"Excellence",IF(I14="P","Worlds Team",IF(F14="P","National Team","")))))</f>
        <v/>
      </c>
      <c r="I14" s="3" t="str">
        <f>IF(OR(AND(AS14&gt;=AW$20,AT14&gt;=AW$24,AS14&lt;&gt;"",AO14=""),AND(BV14&gt;=BZ$20,BW14&gt;=BZ$24,BV14&lt;&gt;"",BR14=""),AND(CY14&gt;=DC$20,CZ14&gt;=DC$24,CY14&lt;&gt;"",CU14=""),AND(ED14&gt;=EH$20,EE14&gt;=EH$24,ED14&lt;&gt;""),AND(FF14&gt;=FJ$20,FG14&gt;=FJ$24,FF14&lt;&gt;""),AND(GH14&gt;=GL$20,GI14&gt;=GL$24,GH14&lt;&gt;""),AND(HJ14&gt;=HN$20,HK14&gt;=HN$24,HJ14&lt;&gt;""),AND(IL14&gt;=IP$20,IM14&gt;=IP$24,IL14&lt;&gt;""),AND(JN14&gt;=JR$20,JO14&gt;=JR$24,JN14&lt;&gt;""),AND(KP14&gt;=KT$20,KQ14&gt;=KT$24,KP14&lt;&gt;""),AND(LR14&gt;=LV$20,LS14&gt;=LV$24,LR14&lt;&gt;""),AND(MT14&gt;=MX$20,MU14&gt;=MX$24,MT14&lt;&gt;""),AND(NV14&gt;=NZ$20,NW14&gt;=NZ$24,NV14&lt;&gt;""),AND(OX14&gt;=PB$20,OY14&gt;=PB$24,OX14&lt;&gt;""),AND(PZ14&gt;=QD$20,QA14&gt;=QD$24,PZ14&lt;&gt;""),AND(RB14&gt;=RF$20,RC14&gt;=RF$24,RB14&lt;&gt;""),AND(SD14&gt;=SH$20,SE14&gt;=SH$24,SD14&lt;&gt;""),AND(TF14&gt;=TJ$20,TG14&gt;=TJ$24,TF14&lt;&gt;"")),"P","")</f>
        <v/>
      </c>
      <c r="J14" s="8">
        <f>IF(COUNT(AQ14,BT14,CW14)&gt;0,LARGE((AQ14,BT14,CW14),1),0)</f>
        <v>42.3</v>
      </c>
      <c r="K14" s="8" t="str">
        <f>IF(J14=0,"",IF(J14=CW14,$CA$1,IF(J14=BT14,$AX$1,IF(J14=AQ14,$U$1,""))))</f>
        <v>2024 Elite Canada</v>
      </c>
      <c r="L14" s="8">
        <f>IF(COUNT(AQ14,BT14,CW14)&gt;1,LARGE((AQ14,BT14,CW14),2),0)</f>
        <v>40.099999999999994</v>
      </c>
      <c r="M14" s="8" t="str">
        <f>IF(K14=0,"",IF(AND(L14=J14,L14=AQ14,K14=BT14),$U$1,IF(AND(L14=J14,L14=AQ14,L14=CW14),$U$1,IF(AND(L14=J14,L14=CW14,L14=BT14),$AX$1,IF(L14=CW14,$CA$1,IF(L14=BT14,$AX$1,IF(L14=AQ14,$U$1,"")))))))</f>
        <v>2024 3rd Domestic Trial</v>
      </c>
      <c r="N14" s="8">
        <f>IF(COUNT(AR14,BU14,CX14)&gt;0,LARGE((AR14,BU14,CX14),1),0)</f>
        <v>18.700000000000003</v>
      </c>
      <c r="O14" s="8" t="str">
        <f>IF(N14=0,"",IF(N14=CX14,$CA$1,IF(N14=BU14,$AX$1,IF(N14=AR14,$U$1,""))))</f>
        <v>2024 Elite Canada</v>
      </c>
      <c r="P14" s="8">
        <f>IF(MAX(AV14,BY14,DB14)&gt;0,MAX(AV14,BY14,DB14),0)</f>
        <v>42.599999999999994</v>
      </c>
      <c r="Q14" s="8" t="str">
        <f>IF(P14=0,"",IF(P14=DB14,$CA$1,IF(P14=BY14,$AX$1,IF(P14=AV14,$U$1,""))))</f>
        <v>2024 3rd Domestic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N14="",0,N14)=TE14,$SI$1,IF(R14+IF(N14="",0,N14)=SC14,$RG$1,IF(R14+IF(N14="",0,N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P14="",0,P14)=TI14,$SI$1,IF(R14+IF(P14="",0,P14)=SG14,$RG$1,IF(R14+IF(P14="",0,P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/>
      </c>
      <c r="U14" s="19">
        <v>16.899999999999999</v>
      </c>
      <c r="V14" s="19">
        <v>4.3</v>
      </c>
      <c r="W14" s="19">
        <v>0</v>
      </c>
      <c r="X14" s="19">
        <v>0.3</v>
      </c>
      <c r="Y14" s="19">
        <v>16.2</v>
      </c>
      <c r="Z14" s="19">
        <v>4.3</v>
      </c>
      <c r="AA14" s="19">
        <v>0</v>
      </c>
      <c r="AB14" s="19">
        <v>0.3</v>
      </c>
      <c r="AC14" s="19">
        <v>17.100000000000001</v>
      </c>
      <c r="AD14" s="19">
        <v>2.5</v>
      </c>
      <c r="AE14" s="19">
        <v>1.2</v>
      </c>
      <c r="AF14" s="19">
        <v>0.3</v>
      </c>
      <c r="AG14" s="19">
        <v>16</v>
      </c>
      <c r="AH14" s="19">
        <v>1.9</v>
      </c>
      <c r="AI14" s="19">
        <v>0</v>
      </c>
      <c r="AJ14" s="19">
        <v>0.3</v>
      </c>
      <c r="AK14" s="19">
        <v>15.9</v>
      </c>
      <c r="AL14" s="19">
        <v>3.9</v>
      </c>
      <c r="AM14" s="19">
        <v>0.4</v>
      </c>
      <c r="AN14" s="19">
        <v>0.3</v>
      </c>
      <c r="AO14" s="27"/>
      <c r="AP14" s="40">
        <f>IF(SUM(V14,Z14)&gt;0,SUM(V14,Z14),"")</f>
        <v>8.6</v>
      </c>
      <c r="AQ14" s="40">
        <f>IF(SUM(U14:V14,X14:Z14,AB14)-W14-AA14&gt;0,SUM(U14:V14,X14:Z14,AB14)-W14-AA14,"")</f>
        <v>42.3</v>
      </c>
      <c r="AR14" s="40">
        <f>IF(SUM(AC14:AD14,AF14)-AE14&gt;0,SUM(AC14:AD14,AF14)-AE14,"")</f>
        <v>18.700000000000003</v>
      </c>
      <c r="AS14" s="40">
        <f>IF(SUM(V14,Z14,AD14)&gt;0,SUM(V14,Z14,AD14),"")</f>
        <v>11.1</v>
      </c>
      <c r="AT14" s="40">
        <f>IF(SUM(AQ14,AR14)&gt;0,SUM(AQ14,AR14),"")</f>
        <v>61</v>
      </c>
      <c r="AU14" s="40">
        <f>IF(SUM(AH14,AL14)&gt;0,SUM(AH14,AL14),"")</f>
        <v>5.8</v>
      </c>
      <c r="AV14" s="40">
        <f>IF(SUM(AG14:AH14,AJ14:AL14,AN14)-SUM(AI14,AM14)&gt;0,SUM(AG14:AH14,AJ14:AL14,AN14)-SUM(AI14,AM14),"")</f>
        <v>37.9</v>
      </c>
      <c r="AW14" s="40">
        <f>IF(SUM(AQ14,AR14,AV14)&gt;0,SUM(AQ14,AR14,AV14),"")</f>
        <v>98.9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 t="str">
        <f>IF(SUM(AY14,BC14)&gt;0,SUM(AY14,BC14),"")</f>
        <v/>
      </c>
      <c r="BT14" s="11" t="str">
        <f>IF(SUM(AX14:AY14,BA14:BC14,BE14)-AZ14-BD14&gt;0,SUM(AX14:AY14,BA14:BC14,BE14)-AZ14-BD14,"")</f>
        <v/>
      </c>
      <c r="BU14" s="11" t="str">
        <f>IF(SUM(BF14:BG14,BI14)-BH14&gt;0,SUM(BF14:BG14,BI14)-BH14,"")</f>
        <v/>
      </c>
      <c r="BV14" s="11" t="str">
        <f>IF(SUM(AY14,BC14,BG14)&gt;0,SUM(AY14,BC14,BG14),"")</f>
        <v/>
      </c>
      <c r="BW14" s="11" t="str">
        <f>IF(SUM(BT14,BU14)&gt;0,SUM(BT14,BU14),"")</f>
        <v/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 t="str">
        <f>IF(SUM(BT14,BU14,BY14)&gt;0,SUM(BT14,BU14,BY14),"")</f>
        <v/>
      </c>
      <c r="CA14" s="19">
        <v>16.899999999999999</v>
      </c>
      <c r="CB14" s="19">
        <v>4.3</v>
      </c>
      <c r="CC14" s="19">
        <v>0.2</v>
      </c>
      <c r="CD14" s="19">
        <v>0.3</v>
      </c>
      <c r="CE14" s="19">
        <v>15</v>
      </c>
      <c r="CF14" s="19">
        <v>3.9</v>
      </c>
      <c r="CG14" s="19">
        <v>0.4</v>
      </c>
      <c r="CH14" s="19">
        <v>0.3</v>
      </c>
      <c r="CI14" s="19">
        <v>16.100000000000001</v>
      </c>
      <c r="CJ14" s="19">
        <v>1.9</v>
      </c>
      <c r="CK14" s="19">
        <v>0</v>
      </c>
      <c r="CL14" s="19">
        <v>0.3</v>
      </c>
      <c r="CM14" s="19">
        <v>17.2</v>
      </c>
      <c r="CN14" s="19">
        <v>4.0999999999999996</v>
      </c>
      <c r="CO14" s="19">
        <v>0</v>
      </c>
      <c r="CP14" s="19">
        <v>0.3</v>
      </c>
      <c r="CQ14" s="19">
        <v>16.399999999999999</v>
      </c>
      <c r="CR14" s="19">
        <v>4.3</v>
      </c>
      <c r="CS14" s="19">
        <v>0</v>
      </c>
      <c r="CT14" s="19">
        <v>0.3</v>
      </c>
      <c r="CU14" s="27"/>
      <c r="CV14" s="40">
        <f>IF(SUM(CB14,CF14)&gt;0,SUM(CB14,CF14),"")</f>
        <v>8.1999999999999993</v>
      </c>
      <c r="CW14" s="40">
        <f>IF(SUM(CA14:CB14,CD14:CF14,CH14)-CC14-CG14&gt;0,SUM(CA14:CB14,CD14:CF14,CH14)-CC14-CG14,"")</f>
        <v>40.099999999999994</v>
      </c>
      <c r="CX14" s="40">
        <f>IF(SUM(CI14:CJ14,CL14)-CK14&gt;0,SUM(CI14:CJ14,CL14)-CK14,"")</f>
        <v>18.3</v>
      </c>
      <c r="CY14" s="40">
        <f>IF(SUM(CB14,CF14,CJ14)&gt;0,SUM(CB14,CF14,CJ14),"")</f>
        <v>10.1</v>
      </c>
      <c r="CZ14" s="40">
        <f>IF(SUM(CW14,CX14)&gt;0,SUM(CW14,CX14),"")</f>
        <v>58.399999999999991</v>
      </c>
      <c r="DA14" s="40">
        <f>IF(SUM(CN14,CR14)&gt;0,SUM(CN14,CR14),"")</f>
        <v>8.3999999999999986</v>
      </c>
      <c r="DB14" s="40">
        <f>IF(SUM(CM14:CN14,CP14:CR14,CT14)-SUM(CO14,CS14)&gt;0,SUM(CM14:CN14,CP14:CR14,CT14)-SUM(CO14,CS14),"")</f>
        <v>42.599999999999994</v>
      </c>
      <c r="DC14" s="40">
        <f>IF(SUM(CW14,CX14,DB14)&gt;0,SUM(CW14,CX14,DB14),"")</f>
        <v>100.99999999999999</v>
      </c>
      <c r="DD14" s="51" t="str">
        <f>IF(MAX(EB14,FD14,GF14,HH14,IJ14,JL14,KN14,LP14,MR14,NT14,OV14,PX14,QZ14,SB14,TD14)-IF(L14="",0,L14)&gt;0.001,MAX(EB14,FD14,GF14,HH14,IJ14,JL14,KN14,LP14,MR14,NT14,OV14,PX14,QZ14,SB14,TD14)-IF(L14="",0,L14),"")</f>
        <v/>
      </c>
      <c r="DE14" s="51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1" t="str">
        <f>IF(MAX(EG14,FI14,GK14,HM14,IO14,JQ14,KS14,LU14,MW14,NY14,PA14,QC14,RE14,SG14,TI14)-IF(P14="",0,P14)&gt;0.001,MAX(EG14,FI14,GK14,HM14,IO14,JQ14,KS14,LU14,MW14,NY14,PA14,QC14,RE14,SG14,TI14)-IF(P14="",0,P14),"")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0" t="str">
        <f>IF(SUM(QF14,QJ14)&gt;0,SUM(QF14,QJ14),"")</f>
        <v/>
      </c>
      <c r="QZ14" s="40" t="str">
        <f>IF(SUM(QE14:QF14,QH14:QJ14,QL14)-QG14-QK14&gt;0,SUM(QE14:QF14,QH14:QJ14,QL14)-QG14-QK14,"")</f>
        <v/>
      </c>
      <c r="RA14" s="40" t="str">
        <f>IF(SUM(QM14:QN14,QP14)-QO14&gt;0,SUM(QM14:QN14,QP14)-QO14,"")</f>
        <v/>
      </c>
      <c r="RB14" s="40" t="str">
        <f>IF(SUM(QF14,QJ14,QN14)&gt;0,SUM(QF14,QJ14,QN14),"")</f>
        <v/>
      </c>
      <c r="RC14" s="40" t="str">
        <f>IF(SUM(QZ14,RA14)&gt;0,SUM(QZ14,RA14),"")</f>
        <v/>
      </c>
      <c r="RD14" s="40" t="str">
        <f>IF(SUM(QR14,QV14)&gt;0,SUM(QR14,QV14),"")</f>
        <v/>
      </c>
      <c r="RE14" s="40" t="str">
        <f>IF(SUM(QQ14:QR14,QT14:QV14,QX14)-SUM(QS14,QW14)&gt;0,SUM(QQ14:QR14,QT14:QV14,QX14)-SUM(QS14,QW14),"")</f>
        <v/>
      </c>
      <c r="RF14" s="40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0" t="str">
        <f>IF(SUM(SJ14,SN14)&gt;0,SUM(SJ14,SN14),"")</f>
        <v/>
      </c>
      <c r="TD14" s="40" t="str">
        <f>IF(SUM(SI14:SJ14,SL14:SN14,SP14)-SK14-SO14&gt;0,SUM(SI14:SJ14,SL14:SN14,SP14)-SK14-SO14,"")</f>
        <v/>
      </c>
      <c r="TE14" s="40" t="str">
        <f>IF(SUM(SQ14:SR14,ST14)-SS14&gt;0,SUM(SQ14:SR14,ST14)-SS14,"")</f>
        <v/>
      </c>
      <c r="TF14" s="40" t="str">
        <f>IF(SUM(SJ14,SN14,SR14)&gt;0,SUM(SJ14,SN14,SR14),"")</f>
        <v/>
      </c>
      <c r="TG14" s="40" t="str">
        <f>IF(SUM(TD14,TE14)&gt;0,SUM(TD14,TE14),"")</f>
        <v/>
      </c>
      <c r="TH14" s="40" t="str">
        <f>IF(SUM(SV14,SZ14)&gt;0,SUM(SV14,SZ14),"")</f>
        <v/>
      </c>
      <c r="TI14" s="40" t="str">
        <f>IF(SUM(SU14:SV14,SX14:SZ14,TB14)-SUM(SW14,TA14)&gt;0,SUM(SU14:SV14,SX14:SZ14,TB14)-SUM(SW14,TA14),"")</f>
        <v/>
      </c>
      <c r="TJ14" s="40" t="str">
        <f>IF(SUM(TD14,TE14,TI14)&gt;0,SUM(TD14,TE14,TI14),"")</f>
        <v/>
      </c>
      <c r="TK14" s="26">
        <f>IF($CU14="P",CA14,(CA14+AX14)/2)</f>
        <v>8.4499999999999993</v>
      </c>
      <c r="TL14" s="26">
        <f>IF($CU14="P",CB14,(CB14+AY14)/2)</f>
        <v>2.15</v>
      </c>
      <c r="TM14" s="26">
        <f>IF($CU14="P",CC14,(CC14+AZ14)/2)</f>
        <v>0.1</v>
      </c>
      <c r="TN14" s="26">
        <f>IF($CU14="P",CD14,(CD14+BA14)/2)</f>
        <v>0.15</v>
      </c>
      <c r="TO14" s="26">
        <f>IF($CU14="P",CE14,(CE14+BB14)/2)</f>
        <v>7.5</v>
      </c>
      <c r="TP14" s="26">
        <f>IF($CU14="P",CF14,(CF14+BC14)/2)</f>
        <v>1.95</v>
      </c>
      <c r="TQ14" s="26">
        <f>IF($CU14="P",CG14,(CG14+BD14)/2)</f>
        <v>0.2</v>
      </c>
      <c r="TR14" s="26">
        <f>IF($CU14="P",CH14,(CH14+BE14)/2)</f>
        <v>0.15</v>
      </c>
      <c r="TS14" s="26">
        <f>IF($CU14="P",CI14,(CI14+BF14)/2)</f>
        <v>8.0500000000000007</v>
      </c>
      <c r="TT14" s="26">
        <f>IF($CU14="P",CJ14,(CJ14+BG14)/2)</f>
        <v>0.95</v>
      </c>
      <c r="TU14" s="26">
        <f>IF($CU14="P",CK14,(CK14+BH14)/2)</f>
        <v>0</v>
      </c>
      <c r="TV14" s="26">
        <f>IF($CU14="P",CL14,(CL14+BI14)/2)</f>
        <v>0.15</v>
      </c>
      <c r="TW14" s="26">
        <f>IF($CU14="P",CM14,(CM14+BJ14)/2)</f>
        <v>8.6</v>
      </c>
      <c r="TX14" s="26">
        <f>IF($CU14="P",CN14,(CN14+BK14)/2)</f>
        <v>2.0499999999999998</v>
      </c>
      <c r="TY14" s="26">
        <f>IF($CU14="P",CO14,(CO14+BL14)/2)</f>
        <v>0</v>
      </c>
      <c r="TZ14" s="26">
        <f>IF($CU14="P",CP14,(CP14+BM14)/2)</f>
        <v>0.15</v>
      </c>
      <c r="UA14" s="26">
        <f>IF($CU14="P",CQ14,(CQ14+BN14)/2)</f>
        <v>8.1999999999999993</v>
      </c>
      <c r="UB14" s="26">
        <f>IF($CU14="P",CR14,(CR14+BO14)/2)</f>
        <v>2.15</v>
      </c>
      <c r="UC14" s="26">
        <f>IF($CU14="P",CS14,(CS14+BP14)/2)</f>
        <v>0</v>
      </c>
      <c r="UD14" s="26">
        <f>IF($CU14="P",CT14,(CT14+BQ14)/2)</f>
        <v>0.15</v>
      </c>
      <c r="UE14" s="28" t="s">
        <v>53</v>
      </c>
      <c r="UF14" s="11">
        <f>IF(SUM(TL14,TP14)&gt;0,SUM(TL14,TP14),"")</f>
        <v>4.0999999999999996</v>
      </c>
      <c r="UG14" s="11">
        <f>IF(SUM(TK14:TL14,TN14:TP14,TR14)-TM14-TQ14&gt;0,SUM(TK14:TL14,TN14:TP14,TR14)-TM14-TQ14,"")</f>
        <v>20.049999999999997</v>
      </c>
      <c r="UH14" s="11">
        <f>IF(SUM(TS14:TT14,TV14)-TU14&gt;0,SUM(TS14:TT14,TV14)-TU14,"")</f>
        <v>9.15</v>
      </c>
      <c r="UI14" s="11">
        <f>IF(SUM(TL14,TP14,TT14)&gt;0,SUM(TL14,TP14,TT14),"")</f>
        <v>5.05</v>
      </c>
      <c r="UJ14" s="11">
        <f>IF(SUM(UG14,UH14)&gt;0,SUM(UG14,UH14),"")</f>
        <v>29.199999999999996</v>
      </c>
      <c r="UK14" s="11">
        <f>IF(SUM(TX14,UB14)&gt;0,SUM(TX14,UB14),"")</f>
        <v>4.1999999999999993</v>
      </c>
      <c r="UL14" s="11">
        <f>IF(SUM(TW14:TX14,TZ14:UB14,UD14)-SUM(TY14,UC14)&gt;0,SUM(TW14:TX14,TZ14:UB14,UD14)-SUM(TY14,UC14),"")</f>
        <v>21.299999999999997</v>
      </c>
      <c r="UM14" s="11">
        <f>IF(SUM(UG14,UH14,UL14)&gt;0,SUM(UG14,UH14,UL14),"")</f>
        <v>50.499999999999993</v>
      </c>
    </row>
    <row r="15" spans="1:559" x14ac:dyDescent="0.2">
      <c r="A15" s="4" t="str" cm="1">
        <f t="array" ref="A15">IF(AND(H15&lt;&gt;"",H15&lt;&gt;"No DD"),SUMPRODUCT((H$4:H$17&lt;&gt;"")*(H$4:H$17&lt;&gt;"No DD")*(E$4:E$17&gt;E15))+1,IF(H15="No DD",SUMPRODUCT((H$4:H$17="No DD")*(E$4:E$17&gt;E15))+1+SUMPRODUCT((H$4:H$17&lt;&gt;"")*(H$4:H$17&lt;&gt;"No DD")),""))</f>
        <v/>
      </c>
      <c r="B15" s="5" t="s">
        <v>71</v>
      </c>
      <c r="C15" s="4" t="s">
        <v>6</v>
      </c>
      <c r="D15" s="4">
        <v>2001</v>
      </c>
      <c r="E15" s="9">
        <f>SUM(J15:R15)+SUM(J15:N15)*0.0000001+SUM(J15)*0.0000000000001</f>
        <v>94.000008700003534</v>
      </c>
      <c r="F15" s="3" t="str">
        <f>IF(OR(AND(AP15&gt;=AW$19,AQ15&gt;=AW$23,AP15&lt;&gt;"",AO15=""),AND(AU15&gt;=AW$19,AV15&gt;=AW$23,AU15&lt;&gt;"",AO15=""),AND(BS15&gt;=BZ$19,BT15&gt;=BZ$23,BS15&lt;&gt;"",BR15=""),AND(BX15&gt;=BZ$19,BY15&gt;=BZ$23,BX15&lt;&gt;"",BR15=""),AND(CV15&gt;=DC$19,CW15&gt;=DC$23,CV15&lt;&gt;"",CU15=""),AND(DA15&gt;=DC$19,DB15&gt;=DC$23,DA15&lt;&gt;""),AND(EA15&gt;=EH$19,EB15&gt;=EH$23,EA15&lt;&gt;""),AND(EF15&gt;=EH$19,EG15&gt;=EH$23,EF15&lt;&gt;""),AND(FC15&gt;=FJ$19,FD15&gt;=FJ$23,FC15&lt;&gt;""),AND(FH15&gt;=FJ$19,FI15&gt;=FJ$23,FH15&lt;&gt;""),AND(GE15&gt;=GL$19,GF15&gt;=GL$23,GE15&lt;&gt;""),AND(GJ15&gt;=GL$19,GK15&gt;=GL$23,GJ15&lt;&gt;""),AND(HG15&gt;=HN$19,HH15&gt;=HN$23,HG15&lt;&gt;""),AND(HL15&gt;=HN$19,HM15&gt;=HN$23,HL15&lt;&gt;""),AND(II15&gt;=IP$19,IJ15&gt;=IP$23,II15&lt;&gt;""),AND(IN15&gt;=IP$19,IO15&gt;=IP$23,IN15&lt;&gt;""),AND(JK15&gt;=JR$19,JL15&gt;=JR$23,JK15&lt;&gt;""),AND(JP15&gt;=JR$19,JQ15&gt;=JR$23,JP15&lt;&gt;""),AND(KM15&gt;=KT$19,KN15&gt;=KT$23,KM15&lt;&gt;""),AND(KR15&gt;=KT$19,KS15&gt;=KT$23,KR15&lt;&gt;""),AND(LO15&gt;=LV$19,LP15&gt;=LV$23,LO15&lt;&gt;""),AND(LT15&gt;=LV$19,LU15&gt;=LV$23,LT15&lt;&gt;""),AND(MQ15&gt;=MX$19,MR15&gt;=MX$23,MQ15&lt;&gt;""),AND(MV15&gt;=MX$19,MW15&gt;=MX$23,MV15&lt;&gt;""),AND(NS15&gt;=NZ$19,NT15&gt;=NZ$23,NS15&lt;&gt;""),AND(NX15&gt;=NZ$19,NY15&gt;=NZ$23,NX15&lt;&gt;""),AND(OU15&gt;=PB$19,OV15&gt;=PB$23,OU15&lt;&gt;""),AND(OZ15&gt;=PB$19,PA15&gt;=PB$23,OZ15&lt;&gt;""),AND(PW15&gt;=QD$19,PX15&gt;=QD$23,PW15&lt;&gt;""),AND(QB15&gt;=QD$19,QC15&gt;=QD$23,QB15&lt;&gt;""),AND(QY15&gt;=RF$19,QZ15&gt;=RF$23,QY15&lt;&gt;""),AND(RD15&gt;=RF$19,RE15&gt;=RF$23,RD15&lt;&gt;""),AND(SA15&gt;=SH$19,SB15&gt;=SH$23,SA15&lt;&gt;""),AND(SF15&gt;=SH$19,SG15&gt;=SH$23,SF15&lt;&gt;""),AND(TC15&gt;=TJ$19,TD15&gt;=TJ$23,TC15&lt;&gt;""),AND(TI15&gt;=TJ$19,TJ15&gt;=TJ$23,TI15&lt;&gt;"")),"P","")</f>
        <v/>
      </c>
      <c r="G15" s="3" t="str">
        <f>IF(OR(AND(AQ15&gt;=AW$23,AQ15&lt;&gt;"",AO15=""),AND(AV15&gt;=AW$23,AV15&lt;&gt;"",AO15=""),AND(BT15&gt;=BZ$23,BT15&lt;&gt;"",BR15=""),AND(BY15&gt;=BZ$23,BY15&lt;&gt;"",BR15=""),AND(CW15&gt;=DC$23,CW15&lt;&gt;"",CU15=""),AND(DB15&gt;=DC$23,DB15&lt;&gt;"",CU15=""),AND(EB15&gt;=EH$23,EB15&lt;&gt;""),AND(EG15&gt;=EH$23,EG15&lt;&gt;""),AND(FD15&gt;=FJ$23,FD15&lt;&gt;""),AND(FI15&gt;=FJ$23,FI15&lt;&gt;""),AND(GF15&gt;=GL$23,GF15&lt;&gt;""),AND(GK15&gt;=GL$23,GK15&lt;&gt;""),AND(HH15&gt;=HN$23,HH15&lt;&gt;""),AND(HM15&gt;=HN$23,HM15&lt;&gt;""),AND(IJ15&gt;=IP$23,IJ15&lt;&gt;""),AND(IO15&gt;=IP$23,IO15&lt;&gt;""),AND(JL15&gt;=JR$23,JL15&lt;&gt;""),AND(JQ15&gt;=JR$23,JQ15&lt;&gt;""),AND(KN15&gt;=KT$23,KN15&lt;&gt;""),AND(KS15&gt;=KT$23,KS15&lt;&gt;""),AND(LP15&gt;=LV$23,LP15&lt;&gt;""),AND(LU15&gt;=LV$23,LU15&lt;&gt;""),AND(MR15&gt;=MX$23,MR15&lt;&gt;""),AND(MW15&gt;=MX$23,MW15&lt;&gt;""),AND(NT15&gt;=NZ$23,NT15&lt;&gt;""),AND(NY15&gt;=NZ$23,NY15&lt;&gt;""),AND(OV15&gt;=PB$23,OV15&lt;&gt;""),AND(PA15&gt;=PB$23,PA15&lt;&gt;""),AND(PX15&gt;=QD$23,PX15&lt;&gt;""),AND(QC15&gt;=QD$23,QC15&lt;&gt;""),AND(QZ15&gt;=RF$23,QZ15&lt;&gt;""),AND(RE15&gt;=RF$23,RE15&lt;&gt;""),AND(SB15&gt;=SH$23,SB15&lt;&gt;""),AND(SG15&gt;=SH$23,SG15&lt;&gt;""),AND(TD15&gt;=TJ$23,TD15&lt;&gt;""),AND(TJ15&gt;=TJ$23,TJ15&lt;&gt;"")),"P","")</f>
        <v/>
      </c>
      <c r="H15" s="36" t="str">
        <f>IF(AND(G15="P",F15=""),"No DD",IF(OR(AND(AS15&gt;=AW$22,AT15&gt;=AW$26,AS15&lt;&gt;"",AO15=""),AND(BV15&gt;=BZ$22,BW15&gt;=BZ$26,BV15&lt;&gt;"",BR15=""),AND(CY15&gt;=DC$22,CZ15&gt;=DC$26,CY15&lt;&gt;"",CU15=""),AND(ED15&gt;=EH$22,EE15&gt;=EH$26,ED15&lt;&gt;""),AND(FF15&gt;=FJ$22,FG15&gt;=FJ$26,FF15&lt;&gt;""),AND(GH15&gt;=GL$22,GI15&gt;=GL$26,GH15&lt;&gt;""),AND(HJ15&gt;=HN$22,HK15&gt;=HN$26,HJ15&lt;&gt;""),AND(IL15&gt;=IP$22,IM15&gt;=IP$26,IL15&lt;&gt;""),AND(JN15&gt;=JR$22,JO15&gt;=JR$26,JN15&lt;&gt;""),AND(KP15&gt;=KT$22,KQ15&gt;=KT$26,KP15&lt;&gt;""),AND(LR15&gt;=LV$22,LS15&gt;=LV$26,LR15&lt;&gt;""),AND(MT15&gt;=MX$22,MU15&gt;=MX$26,MT15&lt;&gt;""),AND(NV15&gt;=NZ$22,NW15&gt;=NZ$26,NV15&lt;&gt;""),AND(OX15&gt;=PB$22,OY15&gt;=PB$26,OX15&lt;&gt;""),AND(PZ15&gt;=QD$22,QA15&gt;=QD$26,PZ15&lt;&gt;""),AND(RB15&gt;=RF$22,RC15&gt;=RF$26,RB15&lt;&gt;""),AND(SD15&gt;=SH$22,SE15&gt;=SH$26,SD15&lt;&gt;""),AND(TF15&gt;=TJ$22,TG15&gt;=TJ$26,TF15&lt;&gt;"")),"Merit",IF(OR(AND(AS15&gt;=AW$21,AT15&gt;=AW$25,AS15&lt;&gt;"",AO15=""),AND(BV15&gt;=BZ$21,BW15&gt;=BZ$25,BV15&lt;&gt;"",BR15=""),AND(CY15&gt;=DC$21,CZ15&gt;=DC$25,CY15&lt;&gt;"",CU15=""),AND(ED15&gt;=EH$21,EE15&gt;=EH$25,ED15&lt;&gt;""),AND(FF15&gt;=FJ$21,FG15&gt;=FJ$25,FF15&lt;&gt;""),AND(GH15&gt;=GL$21,GI15&gt;=GL$25,GH15&lt;&gt;""),AND(HJ15&gt;=HN$21,HK15&gt;=HN$25,HJ15&lt;&gt;""),AND(IL15&gt;=IP$21,IM15&gt;=IP$25,IL15&lt;&gt;""),AND(JN15&gt;=JR$21,JO15&gt;=JR$25,JN15&lt;&gt;""),AND(KP15&gt;=KT$21,KQ15&gt;=KT$25,KP15&lt;&gt;""),AND(LR15&gt;=LV$21,LS15&gt;=LV$25,LR15&lt;&gt;""),AND(MT15&gt;=MX$21,MU15&gt;=MX$25,MT15&lt;&gt;""),AND(NV15&gt;=NZ$21,NW15&gt;=NZ$25,NV15&lt;&gt;""),AND(OX15&gt;=PB$21,OY15&gt;=PB$25,OX15&lt;&gt;""),AND(PZ15&gt;=QD$21,QA15&gt;=QD$25,PZ15&lt;&gt;""),AND(RB15&gt;=RF$21,RC15&gt;=RF$25,RB15&lt;&gt;""),AND(SD15&gt;=SH$21,SE15&gt;=SH$25,SD15&lt;&gt;""),AND(TF15&gt;=TJ$21,TG15&gt;=TJ$25,TF15&lt;&gt;"")),"Excellence",IF(I15="P","Worlds Team",IF(F15="P","National Team","")))))</f>
        <v/>
      </c>
      <c r="I15" s="3" t="str">
        <f>IF(OR(AND(AS15&gt;=AW$20,AT15&gt;=AW$24,AS15&lt;&gt;"",AO15=""),AND(BV15&gt;=BZ$20,BW15&gt;=BZ$24,BV15&lt;&gt;"",BR15=""),AND(CY15&gt;=DC$20,CZ15&gt;=DC$24,CY15&lt;&gt;"",CU15=""),AND(ED15&gt;=EH$20,EE15&gt;=EH$24,ED15&lt;&gt;""),AND(FF15&gt;=FJ$20,FG15&gt;=FJ$24,FF15&lt;&gt;""),AND(GH15&gt;=GL$20,GI15&gt;=GL$24,GH15&lt;&gt;""),AND(HJ15&gt;=HN$20,HK15&gt;=HN$24,HJ15&lt;&gt;""),AND(IL15&gt;=IP$20,IM15&gt;=IP$24,IL15&lt;&gt;""),AND(JN15&gt;=JR$20,JO15&gt;=JR$24,JN15&lt;&gt;""),AND(KP15&gt;=KT$20,KQ15&gt;=KT$24,KP15&lt;&gt;""),AND(LR15&gt;=LV$20,LS15&gt;=LV$24,LR15&lt;&gt;""),AND(MT15&gt;=MX$20,MU15&gt;=MX$24,MT15&lt;&gt;""),AND(NV15&gt;=NZ$20,NW15&gt;=NZ$24,NV15&lt;&gt;""),AND(OX15&gt;=PB$20,OY15&gt;=PB$24,OX15&lt;&gt;""),AND(PZ15&gt;=QD$20,QA15&gt;=QD$24,PZ15&lt;&gt;""),AND(RB15&gt;=RF$20,RC15&gt;=RF$24,RB15&lt;&gt;""),AND(SD15&gt;=SH$20,SE15&gt;=SH$24,SD15&lt;&gt;""),AND(TF15&gt;=TJ$20,TG15&gt;=TJ$24,TF15&lt;&gt;"")),"P","")</f>
        <v/>
      </c>
      <c r="J15" s="8">
        <f>IF(COUNT(AQ15,BT15,CW15)&gt;0,LARGE((AQ15,BT15,CW15),1),0)</f>
        <v>35.4</v>
      </c>
      <c r="K15" s="8" t="str">
        <f>IF(J15=0,"",IF(J15=CW15,$CA$1,IF(J15=BT15,$AX$1,IF(J15=AQ15,$U$1,""))))</f>
        <v>2024 3rd Domestic Trial</v>
      </c>
      <c r="L15" s="8">
        <f>IF(COUNT(AQ15,BT15,CW15)&gt;1,LARGE((AQ15,BT15,CW15),2),0)</f>
        <v>31.700000000000003</v>
      </c>
      <c r="M15" s="8" t="str">
        <f>IF(K15=0,"",IF(AND(L15=J15,L15=AQ15,K15=BT15),$U$1,IF(AND(L15=J15,L15=AQ15,L15=CW15),$U$1,IF(AND(L15=J15,L15=CW15,L15=BT15),$AX$1,IF(L15=CW15,$CA$1,IF(L15=BT15,$AX$1,IF(L15=AQ15,$U$1,"")))))))</f>
        <v>2024 Nationals</v>
      </c>
      <c r="N15" s="8">
        <f>IF(COUNT(AR15,BU15,CX15)&gt;0,LARGE((AR15,BU15,CX15),1),0)</f>
        <v>19.899999999999999</v>
      </c>
      <c r="O15" s="8" t="str">
        <f>IF(N15=0,"",IF(N15=CX15,$CA$1,IF(N15=BU15,$AX$1,IF(N15=AR15,$U$1,""))))</f>
        <v>2024 3rd Domestic Trial</v>
      </c>
      <c r="P15" s="8">
        <f>IF(MAX(AV15,BY15,DB15)&gt;0,MAX(AV15,BY15,DB15),0)</f>
        <v>0</v>
      </c>
      <c r="Q15" s="8" t="str">
        <f>IF(P15=0,"",IF(P15=DB15,$CA$1,IF(P15=BY15,$AX$1,IF(P15=AV15,$U$1,""))))</f>
        <v/>
      </c>
      <c r="R15" s="8">
        <f>IF(MAX(DD15:DF15)&gt;0,MAX(DD15:DF15),"")</f>
        <v>6.9999999999999929</v>
      </c>
      <c r="S15" s="11" t="str">
        <f>IF(R15="","",IF(R15=DD15,"("&amp;DD$2&amp;")",IF(R15=DE15,"("&amp;DE$2&amp;")",IF(R15=DF15,"("&amp;DF$2&amp;")"))))</f>
        <v>(Q1)</v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N15="",0,N15)=TE15,$SI$1,IF(R15+IF(N15="",0,N15)=SC15,$RG$1,IF(R15+IF(N15="",0,N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P15="",0,P15)=TI15,$SI$1,IF(R15+IF(P15="",0,P15)=SG15,$RG$1,IF(R15+IF(P15="",0,P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>2024 Coimbra Gym Fest (July 7)</v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>IF(SUM(V15,Z15)&gt;0,SUM(V15,Z15),"")</f>
        <v/>
      </c>
      <c r="AQ15" s="40" t="str">
        <f>IF(SUM(U15:V15,X15:Z15,AB15)-W15-AA15&gt;0,SUM(U15:V15,X15:Z15,AB15)-W15-AA15,"")</f>
        <v/>
      </c>
      <c r="AR15" s="40" t="str">
        <f>IF(SUM(AC15:AD15,AF15)-AE15&gt;0,SUM(AC15:AD15,AF15)-AE15,"")</f>
        <v/>
      </c>
      <c r="AS15" s="40" t="str">
        <f>IF(SUM(V15,Z15,AD15)&gt;0,SUM(V15,Z15,AD15),"")</f>
        <v/>
      </c>
      <c r="AT15" s="40" t="str">
        <f>IF(SUM(AQ15,AR15)&gt;0,SUM(AQ15,AR15),"")</f>
        <v/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 t="str">
        <f>IF(SUM(AQ15,AR15,AV15)&gt;0,SUM(AQ15,AR15,AV15),"")</f>
        <v/>
      </c>
      <c r="AX15" s="18">
        <v>17.7</v>
      </c>
      <c r="AY15" s="18">
        <v>2.5</v>
      </c>
      <c r="AZ15" s="18">
        <v>3</v>
      </c>
      <c r="BA15" s="18">
        <v>0.3</v>
      </c>
      <c r="BB15" s="18">
        <v>18</v>
      </c>
      <c r="BC15" s="18">
        <v>1.2</v>
      </c>
      <c r="BD15" s="18">
        <v>5</v>
      </c>
      <c r="BE15" s="18">
        <v>0</v>
      </c>
      <c r="BF15" s="18">
        <v>16.7</v>
      </c>
      <c r="BG15" s="18">
        <v>2.5</v>
      </c>
      <c r="BH15" s="18">
        <v>1</v>
      </c>
      <c r="BI15" s="18">
        <v>0.3</v>
      </c>
      <c r="BJ15" s="18"/>
      <c r="BK15" s="18"/>
      <c r="BL15" s="18"/>
      <c r="BM15" s="18"/>
      <c r="BN15" s="18"/>
      <c r="BO15" s="18"/>
      <c r="BP15" s="18"/>
      <c r="BQ15" s="18"/>
      <c r="BR15" s="28"/>
      <c r="BS15" s="11">
        <f>IF(SUM(AY15,BC15)&gt;0,SUM(AY15,BC15),"")</f>
        <v>3.7</v>
      </c>
      <c r="BT15" s="11">
        <f>IF(SUM(AX15:AY15,BA15:BC15,BE15)-AZ15-BD15&gt;0,SUM(AX15:AY15,BA15:BC15,BE15)-AZ15-BD15,"")</f>
        <v>31.700000000000003</v>
      </c>
      <c r="BU15" s="11">
        <f>IF(SUM(BF15:BG15,BI15)-BH15&gt;0,SUM(BF15:BG15,BI15)-BH15,"")</f>
        <v>18.5</v>
      </c>
      <c r="BV15" s="11">
        <f>IF(SUM(AY15,BC15,BG15)&gt;0,SUM(AY15,BC15,BG15),"")</f>
        <v>6.2</v>
      </c>
      <c r="BW15" s="11">
        <f>IF(SUM(BT15,BU15)&gt;0,SUM(BT15,BU15),"")</f>
        <v>50.2</v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>
        <f>IF(SUM(BT15,BU15,BY15)&gt;0,SUM(BT15,BU15,BY15),"")</f>
        <v>50.2</v>
      </c>
      <c r="CA15" s="19">
        <v>15.7</v>
      </c>
      <c r="CB15" s="19">
        <v>3.2</v>
      </c>
      <c r="CC15" s="19">
        <v>0.4</v>
      </c>
      <c r="CD15" s="19">
        <v>0</v>
      </c>
      <c r="CE15" s="19">
        <v>15.7</v>
      </c>
      <c r="CF15" s="19">
        <v>1.2</v>
      </c>
      <c r="CG15" s="19">
        <v>0</v>
      </c>
      <c r="CH15" s="19">
        <v>0</v>
      </c>
      <c r="CI15" s="19">
        <v>16.7</v>
      </c>
      <c r="CJ15" s="19">
        <v>3.4</v>
      </c>
      <c r="CK15" s="19">
        <v>0.2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7"/>
      <c r="CV15" s="40">
        <f>IF(SUM(CB15,CF15)&gt;0,SUM(CB15,CF15),"")</f>
        <v>4.4000000000000004</v>
      </c>
      <c r="CW15" s="40">
        <f>IF(SUM(CA15:CB15,CD15:CF15,CH15)-CC15-CG15&gt;0,SUM(CA15:CB15,CD15:CF15,CH15)-CC15-CG15,"")</f>
        <v>35.4</v>
      </c>
      <c r="CX15" s="40">
        <f>IF(SUM(CI15:CJ15,CL15)-CK15&gt;0,SUM(CI15:CJ15,CL15)-CK15,"")</f>
        <v>19.899999999999999</v>
      </c>
      <c r="CY15" s="40">
        <f>IF(SUM(CB15,CF15,CJ15)&gt;0,SUM(CB15,CF15,CJ15),"")</f>
        <v>7.8000000000000007</v>
      </c>
      <c r="CZ15" s="40">
        <f>IF(SUM(CW15,CX15)&gt;0,SUM(CW15,CX15),"")</f>
        <v>55.3</v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>
        <f>IF(SUM(CW15,CX15,DB15)&gt;0,SUM(CW15,CX15,DB15),"")</f>
        <v>55.3</v>
      </c>
      <c r="DD15" s="51">
        <f>IF(MAX(EB15,FD15,GF15,HH15,IJ15,JL15,KN15,LP15,MR15,NT15,OV15,PX15,QZ15,SB15,TD15)-IF(L15="",0,L15)&gt;0.001,MAX(EB15,FD15,GF15,HH15,IJ15,JL15,KN15,LP15,MR15,NT15,OV15,PX15,QZ15,SB15,TD15)-IF(L15="",0,L15),"")</f>
        <v>6.9999999999999929</v>
      </c>
      <c r="DE15" s="51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1" t="str">
        <f>IF(MAX(EG15,FI15,GK15,HM15,IO15,JQ15,KS15,LU15,MW15,NY15,PA15,QC15,RE15,SG15,TI15)-IF(P15="",0,P15)&gt;0.001,MAX(EG15,FI15,GK15,HM15,IO15,JQ15,KS15,LU15,MW15,NY15,PA15,QC15,RE15,SG15,TI15)-IF(P15="",0,P15),"")</f>
        <v/>
      </c>
      <c r="DG15" s="17">
        <v>14.6</v>
      </c>
      <c r="DH15" s="17">
        <v>4.0999999999999996</v>
      </c>
      <c r="DI15" s="17">
        <v>0</v>
      </c>
      <c r="DJ15" s="17">
        <v>0</v>
      </c>
      <c r="DK15" s="17">
        <v>16.100000000000001</v>
      </c>
      <c r="DL15" s="17">
        <v>3.9</v>
      </c>
      <c r="DM15" s="17">
        <v>0</v>
      </c>
      <c r="DN15" s="17">
        <v>0</v>
      </c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>
        <f>IF(SUM(DH15,DL15)&gt;0,SUM(DH15,DL15),"")</f>
        <v>8</v>
      </c>
      <c r="EB15" s="40">
        <f>IF(SUM(DG15:DH15,DJ15:DL15,DN15)-DI15-DM15&gt;0,SUM(DG15:DH15,DJ15:DL15,DN15)-DI15-DM15,"")</f>
        <v>38.699999999999996</v>
      </c>
      <c r="EC15" s="40" t="str">
        <f>IF(SUM(DO15:DP15,DR15)-DQ15&gt;0,SUM(DO15:DP15,DR15)-DQ15,"")</f>
        <v/>
      </c>
      <c r="ED15" s="40">
        <f>IF(SUM(DH15,DL15,DP15)&gt;0,SUM(DH15,DL15,DP15),"")</f>
        <v>8</v>
      </c>
      <c r="EE15" s="40">
        <f>IF(SUM(EB15,EC15)&gt;0,SUM(EB15,EC15),"")</f>
        <v>38.699999999999996</v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>
        <f>IF(SUM(EB15,EC15,EG15)&gt;0,SUM(EB15,EC15,EG15),"")</f>
        <v>38.699999999999996</v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0" t="str">
        <f>IF(SUM(QF15,QJ15)&gt;0,SUM(QF15,QJ15),"")</f>
        <v/>
      </c>
      <c r="QZ15" s="40" t="str">
        <f>IF(SUM(QE15:QF15,QH15:QJ15,QL15)-QG15-QK15&gt;0,SUM(QE15:QF15,QH15:QJ15,QL15)-QG15-QK15,"")</f>
        <v/>
      </c>
      <c r="RA15" s="40" t="str">
        <f>IF(SUM(QM15:QN15,QP15)-QO15&gt;0,SUM(QM15:QN15,QP15)-QO15,"")</f>
        <v/>
      </c>
      <c r="RB15" s="40" t="str">
        <f>IF(SUM(QF15,QJ15,QN15)&gt;0,SUM(QF15,QJ15,QN15),"")</f>
        <v/>
      </c>
      <c r="RC15" s="40" t="str">
        <f>IF(SUM(QZ15,RA15)&gt;0,SUM(QZ15,RA15),"")</f>
        <v/>
      </c>
      <c r="RD15" s="40" t="str">
        <f>IF(SUM(QR15,QV15)&gt;0,SUM(QR15,QV15),"")</f>
        <v/>
      </c>
      <c r="RE15" s="40" t="str">
        <f>IF(SUM(QQ15:QR15,QT15:QV15,QX15)-SUM(QS15,QW15)&gt;0,SUM(QQ15:QR15,QT15:QV15,QX15)-SUM(QS15,QW15),"")</f>
        <v/>
      </c>
      <c r="RF15" s="40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0" t="str">
        <f>IF(SUM(SJ15,SN15)&gt;0,SUM(SJ15,SN15),"")</f>
        <v/>
      </c>
      <c r="TD15" s="40" t="str">
        <f>IF(SUM(SI15:SJ15,SL15:SN15,SP15)-SK15-SO15&gt;0,SUM(SI15:SJ15,SL15:SN15,SP15)-SK15-SO15,"")</f>
        <v/>
      </c>
      <c r="TE15" s="40" t="str">
        <f>IF(SUM(SQ15:SR15,ST15)-SS15&gt;0,SUM(SQ15:SR15,ST15)-SS15,"")</f>
        <v/>
      </c>
      <c r="TF15" s="40" t="str">
        <f>IF(SUM(SJ15,SN15,SR15)&gt;0,SUM(SJ15,SN15,SR15),"")</f>
        <v/>
      </c>
      <c r="TG15" s="40" t="str">
        <f>IF(SUM(TD15,TE15)&gt;0,SUM(TD15,TE15),"")</f>
        <v/>
      </c>
      <c r="TH15" s="40" t="str">
        <f>IF(SUM(SV15,SZ15)&gt;0,SUM(SV15,SZ15),"")</f>
        <v/>
      </c>
      <c r="TI15" s="40" t="str">
        <f>IF(SUM(SU15:SV15,SX15:SZ15,TB15)-SUM(SW15,TA15)&gt;0,SUM(SU15:SV15,SX15:SZ15,TB15)-SUM(SW15,TA15),"")</f>
        <v/>
      </c>
      <c r="TJ15" s="40" t="str">
        <f>IF(SUM(TD15,TE15,TI15)&gt;0,SUM(TD15,TE15,TI15),"")</f>
        <v/>
      </c>
      <c r="TK15" s="26">
        <f>IF($CU15="P",CA15,(CA15+AX15)/2)</f>
        <v>16.7</v>
      </c>
      <c r="TL15" s="26">
        <f>IF($CU15="P",CB15,(CB15+AY15)/2)</f>
        <v>2.85</v>
      </c>
      <c r="TM15" s="26">
        <f>IF($CU15="P",CC15,(CC15+AZ15)/2)</f>
        <v>1.7</v>
      </c>
      <c r="TN15" s="26">
        <f>IF($CU15="P",CD15,(CD15+BA15)/2)</f>
        <v>0.15</v>
      </c>
      <c r="TO15" s="26">
        <f>IF($CU15="P",CE15,(CE15+BB15)/2)</f>
        <v>16.850000000000001</v>
      </c>
      <c r="TP15" s="26">
        <f>IF($CU15="P",CF15,(CF15+BC15)/2)</f>
        <v>1.2</v>
      </c>
      <c r="TQ15" s="26">
        <f>IF($CU15="P",CG15,(CG15+BD15)/2)</f>
        <v>2.5</v>
      </c>
      <c r="TR15" s="26">
        <f>IF($CU15="P",CH15,(CH15+BE15)/2)</f>
        <v>0</v>
      </c>
      <c r="TS15" s="26">
        <f>IF($CU15="P",CI15,(CI15+BF15)/2)</f>
        <v>16.7</v>
      </c>
      <c r="TT15" s="26">
        <f>IF($CU15="P",CJ15,(CJ15+BG15)/2)</f>
        <v>2.95</v>
      </c>
      <c r="TU15" s="26">
        <f>IF($CU15="P",CK15,(CK15+BH15)/2)</f>
        <v>0.6</v>
      </c>
      <c r="TV15" s="26">
        <f>IF($CU15="P",CL15,(CL15+BI15)/2)</f>
        <v>0.15</v>
      </c>
      <c r="TW15" s="26">
        <f>IF($CU15="P",CM15,(CM15+BJ15)/2)</f>
        <v>0</v>
      </c>
      <c r="TX15" s="26">
        <f>IF($CU15="P",CN15,(CN15+BK15)/2)</f>
        <v>0</v>
      </c>
      <c r="TY15" s="26">
        <f>IF($CU15="P",CO15,(CO15+BL15)/2)</f>
        <v>0</v>
      </c>
      <c r="TZ15" s="26">
        <f>IF($CU15="P",CP15,(CP15+BM15)/2)</f>
        <v>0</v>
      </c>
      <c r="UA15" s="26">
        <f>IF($CU15="P",CQ15,(CQ15+BN15)/2)</f>
        <v>0</v>
      </c>
      <c r="UB15" s="26">
        <f>IF($CU15="P",CR15,(CR15+BO15)/2)</f>
        <v>0</v>
      </c>
      <c r="UC15" s="26">
        <f>IF($CU15="P",CS15,(CS15+BP15)/2)</f>
        <v>0</v>
      </c>
      <c r="UD15" s="26">
        <f>IF($CU15="P",CT15,(CT15+BQ15)/2)</f>
        <v>0</v>
      </c>
      <c r="UE15" s="28" t="s">
        <v>53</v>
      </c>
      <c r="UF15" s="11">
        <f>IF(SUM(TL15,TP15)&gt;0,SUM(TL15,TP15),"")</f>
        <v>4.05</v>
      </c>
      <c r="UG15" s="11">
        <f>IF(SUM(TK15:TL15,TN15:TP15,TR15)-TM15-TQ15&gt;0,SUM(TK15:TL15,TN15:TP15,TR15)-TM15-TQ15,"")</f>
        <v>33.549999999999997</v>
      </c>
      <c r="UH15" s="11">
        <f>IF(SUM(TS15:TT15,TV15)-TU15&gt;0,SUM(TS15:TT15,TV15)-TU15,"")</f>
        <v>19.199999999999996</v>
      </c>
      <c r="UI15" s="11">
        <f>IF(SUM(TL15,TP15,TT15)&gt;0,SUM(TL15,TP15,TT15),"")</f>
        <v>7</v>
      </c>
      <c r="UJ15" s="11">
        <f>IF(SUM(UG15,UH15)&gt;0,SUM(UG15,UH15),"")</f>
        <v>52.749999999999993</v>
      </c>
      <c r="UK15" s="11" t="str">
        <f>IF(SUM(TX15,UB15)&gt;0,SUM(TX15,UB15),"")</f>
        <v/>
      </c>
      <c r="UL15" s="11" t="str">
        <f>IF(SUM(TW15:TX15,TZ15:UB15,UD15)-SUM(TY15,UC15)&gt;0,SUM(TW15:TX15,TZ15:UB15,UD15)-SUM(TY15,UC15),"")</f>
        <v/>
      </c>
      <c r="UM15" s="11">
        <f>IF(SUM(UG15,UH15,UL15)&gt;0,SUM(UG15,UH15,UL15),"")</f>
        <v>52.749999999999993</v>
      </c>
    </row>
    <row r="16" spans="1:559" x14ac:dyDescent="0.2">
      <c r="A16" s="4" t="str" cm="1">
        <f t="array" ref="A16">IF(AND(H16&lt;&gt;"",H16&lt;&gt;"No DD"),SUMPRODUCT((H$4:H$17&lt;&gt;"")*(H$4:H$17&lt;&gt;"No DD")*(E$4:E$17&gt;E16))+1,IF(H16="No DD",SUMPRODUCT((H$4:H$17="No DD")*(E$4:E$17&gt;E16))+1+SUMPRODUCT((H$4:H$17&lt;&gt;"")*(H$4:H$17&lt;&gt;"No DD")),""))</f>
        <v/>
      </c>
      <c r="B16" s="5" t="s">
        <v>157</v>
      </c>
      <c r="C16" s="4" t="s">
        <v>5</v>
      </c>
      <c r="D16" s="4">
        <v>1999</v>
      </c>
      <c r="E16" s="9">
        <f>SUM(J16:R16)+SUM(J16:N16)*0.0000001+SUM(J16)*0.0000000000001</f>
        <v>83.300004650003302</v>
      </c>
      <c r="F16" s="3" t="str">
        <f>IF(OR(AND(AP16&gt;=AW$19,AQ16&gt;=AW$23,AP16&lt;&gt;"",AO16=""),AND(AU16&gt;=AW$19,AV16&gt;=AW$23,AU16&lt;&gt;"",AO16=""),AND(BS16&gt;=BZ$19,BT16&gt;=BZ$23,BS16&lt;&gt;"",BR16=""),AND(BX16&gt;=BZ$19,BY16&gt;=BZ$23,BX16&lt;&gt;"",BR16=""),AND(CV16&gt;=DC$19,CW16&gt;=DC$23,CV16&lt;&gt;"",CU16=""),AND(DA16&gt;=DC$19,DB16&gt;=DC$23,DA16&lt;&gt;""),AND(EA16&gt;=EH$19,EB16&gt;=EH$23,EA16&lt;&gt;""),AND(EF16&gt;=EH$19,EG16&gt;=EH$23,EF16&lt;&gt;""),AND(FC16&gt;=FJ$19,FD16&gt;=FJ$23,FC16&lt;&gt;""),AND(FH16&gt;=FJ$19,FI16&gt;=FJ$23,FH16&lt;&gt;""),AND(GE16&gt;=GL$19,GF16&gt;=GL$23,GE16&lt;&gt;""),AND(GJ16&gt;=GL$19,GK16&gt;=GL$23,GJ16&lt;&gt;""),AND(HG16&gt;=HN$19,HH16&gt;=HN$23,HG16&lt;&gt;""),AND(HL16&gt;=HN$19,HM16&gt;=HN$23,HL16&lt;&gt;""),AND(II16&gt;=IP$19,IJ16&gt;=IP$23,II16&lt;&gt;""),AND(IN16&gt;=IP$19,IO16&gt;=IP$23,IN16&lt;&gt;""),AND(JK16&gt;=JR$19,JL16&gt;=JR$23,JK16&lt;&gt;""),AND(JP16&gt;=JR$19,JQ16&gt;=JR$23,JP16&lt;&gt;""),AND(KM16&gt;=KT$19,KN16&gt;=KT$23,KM16&lt;&gt;""),AND(KR16&gt;=KT$19,KS16&gt;=KT$23,KR16&lt;&gt;""),AND(LO16&gt;=LV$19,LP16&gt;=LV$23,LO16&lt;&gt;""),AND(LT16&gt;=LV$19,LU16&gt;=LV$23,LT16&lt;&gt;""),AND(MQ16&gt;=MX$19,MR16&gt;=MX$23,MQ16&lt;&gt;""),AND(MV16&gt;=MX$19,MW16&gt;=MX$23,MV16&lt;&gt;""),AND(NS16&gt;=NZ$19,NT16&gt;=NZ$23,NS16&lt;&gt;""),AND(NX16&gt;=NZ$19,NY16&gt;=NZ$23,NX16&lt;&gt;""),AND(OU16&gt;=PB$19,OV16&gt;=PB$23,OU16&lt;&gt;""),AND(OZ16&gt;=PB$19,PA16&gt;=PB$23,OZ16&lt;&gt;""),AND(PW16&gt;=QD$19,PX16&gt;=QD$23,PW16&lt;&gt;""),AND(QB16&gt;=QD$19,QC16&gt;=QD$23,QB16&lt;&gt;""),AND(QY16&gt;=RF$19,QZ16&gt;=RF$23,QY16&lt;&gt;""),AND(RD16&gt;=RF$19,RE16&gt;=RF$23,RD16&lt;&gt;""),AND(SA16&gt;=SH$19,SB16&gt;=SH$23,SA16&lt;&gt;""),AND(SF16&gt;=SH$19,SG16&gt;=SH$23,SF16&lt;&gt;""),AND(TC16&gt;=TJ$19,TD16&gt;=TJ$23,TC16&lt;&gt;""),AND(TI16&gt;=TJ$19,TJ16&gt;=TJ$23,TI16&lt;&gt;"")),"P","")</f>
        <v/>
      </c>
      <c r="G16" s="3" t="str">
        <f>IF(OR(AND(AQ16&gt;=AW$23,AQ16&lt;&gt;"",AO16=""),AND(AV16&gt;=AW$23,AV16&lt;&gt;"",AO16=""),AND(BT16&gt;=BZ$23,BT16&lt;&gt;"",BR16=""),AND(BY16&gt;=BZ$23,BY16&lt;&gt;"",BR16=""),AND(CW16&gt;=DC$23,CW16&lt;&gt;"",CU16=""),AND(DB16&gt;=DC$23,DB16&lt;&gt;"",CU16=""),AND(EB16&gt;=EH$23,EB16&lt;&gt;""),AND(EG16&gt;=EH$23,EG16&lt;&gt;""),AND(FD16&gt;=FJ$23,FD16&lt;&gt;""),AND(FI16&gt;=FJ$23,FI16&lt;&gt;""),AND(GF16&gt;=GL$23,GF16&lt;&gt;""),AND(GK16&gt;=GL$23,GK16&lt;&gt;""),AND(HH16&gt;=HN$23,HH16&lt;&gt;""),AND(HM16&gt;=HN$23,HM16&lt;&gt;""),AND(IJ16&gt;=IP$23,IJ16&lt;&gt;""),AND(IO16&gt;=IP$23,IO16&lt;&gt;""),AND(JL16&gt;=JR$23,JL16&lt;&gt;""),AND(JQ16&gt;=JR$23,JQ16&lt;&gt;""),AND(KN16&gt;=KT$23,KN16&lt;&gt;""),AND(KS16&gt;=KT$23,KS16&lt;&gt;""),AND(LP16&gt;=LV$23,LP16&lt;&gt;""),AND(LU16&gt;=LV$23,LU16&lt;&gt;""),AND(MR16&gt;=MX$23,MR16&lt;&gt;""),AND(MW16&gt;=MX$23,MW16&lt;&gt;""),AND(NT16&gt;=NZ$23,NT16&lt;&gt;""),AND(NY16&gt;=NZ$23,NY16&lt;&gt;""),AND(OV16&gt;=PB$23,OV16&lt;&gt;""),AND(PA16&gt;=PB$23,PA16&lt;&gt;""),AND(PX16&gt;=QD$23,PX16&lt;&gt;""),AND(QC16&gt;=QD$23,QC16&lt;&gt;""),AND(QZ16&gt;=RF$23,QZ16&lt;&gt;""),AND(RE16&gt;=RF$23,RE16&lt;&gt;""),AND(SB16&gt;=SH$23,SB16&lt;&gt;""),AND(SG16&gt;=SH$23,SG16&lt;&gt;""),AND(TD16&gt;=TJ$23,TD16&lt;&gt;""),AND(TJ16&gt;=TJ$23,TJ16&lt;&gt;"")),"P","")</f>
        <v/>
      </c>
      <c r="H16" s="36" t="str">
        <f>IF(AND(G16="P",F16=""),"No DD",IF(OR(AND(AS16&gt;=AW$22,AT16&gt;=AW$26,AS16&lt;&gt;"",AO16=""),AND(BV16&gt;=BZ$22,BW16&gt;=BZ$26,BV16&lt;&gt;"",BR16=""),AND(CY16&gt;=DC$22,CZ16&gt;=DC$26,CY16&lt;&gt;"",CU16=""),AND(ED16&gt;=EH$22,EE16&gt;=EH$26,ED16&lt;&gt;""),AND(FF16&gt;=FJ$22,FG16&gt;=FJ$26,FF16&lt;&gt;""),AND(GH16&gt;=GL$22,GI16&gt;=GL$26,GH16&lt;&gt;""),AND(HJ16&gt;=HN$22,HK16&gt;=HN$26,HJ16&lt;&gt;""),AND(IL16&gt;=IP$22,IM16&gt;=IP$26,IL16&lt;&gt;""),AND(JN16&gt;=JR$22,JO16&gt;=JR$26,JN16&lt;&gt;""),AND(KP16&gt;=KT$22,KQ16&gt;=KT$26,KP16&lt;&gt;""),AND(LR16&gt;=LV$22,LS16&gt;=LV$26,LR16&lt;&gt;""),AND(MT16&gt;=MX$22,MU16&gt;=MX$26,MT16&lt;&gt;""),AND(NV16&gt;=NZ$22,NW16&gt;=NZ$26,NV16&lt;&gt;""),AND(OX16&gt;=PB$22,OY16&gt;=PB$26,OX16&lt;&gt;""),AND(PZ16&gt;=QD$22,QA16&gt;=QD$26,PZ16&lt;&gt;""),AND(RB16&gt;=RF$22,RC16&gt;=RF$26,RB16&lt;&gt;""),AND(SD16&gt;=SH$22,SE16&gt;=SH$26,SD16&lt;&gt;""),AND(TF16&gt;=TJ$22,TG16&gt;=TJ$26,TF16&lt;&gt;"")),"Merit",IF(OR(AND(AS16&gt;=AW$21,AT16&gt;=AW$25,AS16&lt;&gt;"",AO16=""),AND(BV16&gt;=BZ$21,BW16&gt;=BZ$25,BV16&lt;&gt;"",BR16=""),AND(CY16&gt;=DC$21,CZ16&gt;=DC$25,CY16&lt;&gt;"",CU16=""),AND(ED16&gt;=EH$21,EE16&gt;=EH$25,ED16&lt;&gt;""),AND(FF16&gt;=FJ$21,FG16&gt;=FJ$25,FF16&lt;&gt;""),AND(GH16&gt;=GL$21,GI16&gt;=GL$25,GH16&lt;&gt;""),AND(HJ16&gt;=HN$21,HK16&gt;=HN$25,HJ16&lt;&gt;""),AND(IL16&gt;=IP$21,IM16&gt;=IP$25,IL16&lt;&gt;""),AND(JN16&gt;=JR$21,JO16&gt;=JR$25,JN16&lt;&gt;""),AND(KP16&gt;=KT$21,KQ16&gt;=KT$25,KP16&lt;&gt;""),AND(LR16&gt;=LV$21,LS16&gt;=LV$25,LR16&lt;&gt;""),AND(MT16&gt;=MX$21,MU16&gt;=MX$25,MT16&lt;&gt;""),AND(NV16&gt;=NZ$21,NW16&gt;=NZ$25,NV16&lt;&gt;""),AND(OX16&gt;=PB$21,OY16&gt;=PB$25,OX16&lt;&gt;""),AND(PZ16&gt;=QD$21,QA16&gt;=QD$25,PZ16&lt;&gt;""),AND(RB16&gt;=RF$21,RC16&gt;=RF$25,RB16&lt;&gt;""),AND(SD16&gt;=SH$21,SE16&gt;=SH$25,SD16&lt;&gt;""),AND(TF16&gt;=TJ$21,TG16&gt;=TJ$25,TF16&lt;&gt;"")),"Excellence",IF(I16="P","Worlds Team",IF(F16="P","National Team","")))))</f>
        <v/>
      </c>
      <c r="I16" s="3" t="str">
        <f>IF(OR(AND(AS16&gt;=AW$20,AT16&gt;=AW$24,AS16&lt;&gt;"",AO16=""),AND(BV16&gt;=BZ$20,BW16&gt;=BZ$24,BV16&lt;&gt;"",BR16=""),AND(CY16&gt;=DC$20,CZ16&gt;=DC$24,CY16&lt;&gt;"",CU16=""),AND(ED16&gt;=EH$20,EE16&gt;=EH$24,ED16&lt;&gt;""),AND(FF16&gt;=FJ$20,FG16&gt;=FJ$24,FF16&lt;&gt;""),AND(GH16&gt;=GL$20,GI16&gt;=GL$24,GH16&lt;&gt;""),AND(HJ16&gt;=HN$20,HK16&gt;=HN$24,HJ16&lt;&gt;""),AND(IL16&gt;=IP$20,IM16&gt;=IP$24,IL16&lt;&gt;""),AND(JN16&gt;=JR$20,JO16&gt;=JR$24,JN16&lt;&gt;""),AND(KP16&gt;=KT$20,KQ16&gt;=KT$24,KP16&lt;&gt;""),AND(LR16&gt;=LV$20,LS16&gt;=LV$24,LR16&lt;&gt;""),AND(MT16&gt;=MX$20,MU16&gt;=MX$24,MT16&lt;&gt;""),AND(NV16&gt;=NZ$20,NW16&gt;=NZ$24,NV16&lt;&gt;""),AND(OX16&gt;=PB$20,OY16&gt;=PB$24,OX16&lt;&gt;""),AND(PZ16&gt;=QD$20,QA16&gt;=QD$24,PZ16&lt;&gt;""),AND(RB16&gt;=RF$20,RC16&gt;=RF$24,RB16&lt;&gt;""),AND(SD16&gt;=SH$20,SE16&gt;=SH$24,SD16&lt;&gt;""),AND(TF16&gt;=TJ$20,TG16&gt;=TJ$24,TF16&lt;&gt;"")),"P","")</f>
        <v/>
      </c>
      <c r="J16" s="8">
        <f>IF(COUNT(AQ16,BT16,CW16)&gt;0,LARGE((AQ16,BT16,CW16),1),0)</f>
        <v>33</v>
      </c>
      <c r="K16" s="8" t="str">
        <f>IF(J16=0,"",IF(J16=CW16,$CA$1,IF(J16=BT16,$AX$1,IF(J16=AQ16,$U$1,""))))</f>
        <v>2024 Elite Canada</v>
      </c>
      <c r="L16" s="8">
        <f>IF(COUNT(AQ16,BT16,CW16)&gt;1,LARGE((AQ16,BT16,CW16),2),0)</f>
        <v>0</v>
      </c>
      <c r="M16" s="8" t="str">
        <f>IF(K16=0,"",IF(AND(L16=J16,L16=AQ16,K16=BT16),$U$1,IF(AND(L16=J16,L16=AQ16,L16=CW16),$U$1,IF(AND(L16=J16,L16=CW16,L16=BT16),$AX$1,IF(L16=CW16,$CA$1,IF(L16=BT16,$AX$1,IF(L16=AQ16,$U$1,"")))))))</f>
        <v/>
      </c>
      <c r="N16" s="8">
        <f>IF(COUNT(AR16,BU16,CX16)&gt;0,LARGE((AR16,BU16,CX16),1),0)</f>
        <v>13.500000000000002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36.800000000000004</v>
      </c>
      <c r="Q16" s="8" t="str">
        <f>IF(P16=0,"",IF(P16=DB16,$CA$1,IF(P16=BY16,$AX$1,IF(P16=AV16,$U$1,""))))</f>
        <v>2024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N16="",0,N16)=TE16,$SI$1,IF(R16+IF(N16="",0,N16)=SC16,$RG$1,IF(R16+IF(N16="",0,N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P16="",0,P16)=TI16,$SI$1,IF(R16+IF(P16="",0,P16)=SG16,$RG$1,IF(R16+IF(P16="",0,P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>
        <v>18.3</v>
      </c>
      <c r="V16" s="19">
        <v>1.7</v>
      </c>
      <c r="W16" s="19">
        <v>3</v>
      </c>
      <c r="X16" s="19">
        <v>0</v>
      </c>
      <c r="Y16" s="19">
        <v>16.100000000000001</v>
      </c>
      <c r="Z16" s="19">
        <v>2.9</v>
      </c>
      <c r="AA16" s="19">
        <v>3.3</v>
      </c>
      <c r="AB16" s="19">
        <v>0.3</v>
      </c>
      <c r="AC16" s="19">
        <v>10.8</v>
      </c>
      <c r="AD16" s="19">
        <v>2.4</v>
      </c>
      <c r="AE16" s="19">
        <v>0</v>
      </c>
      <c r="AF16" s="19">
        <v>0.3</v>
      </c>
      <c r="AG16" s="19">
        <v>15.6</v>
      </c>
      <c r="AH16" s="19">
        <v>3.2</v>
      </c>
      <c r="AI16" s="19">
        <v>0</v>
      </c>
      <c r="AJ16" s="19">
        <v>0.3</v>
      </c>
      <c r="AK16" s="19">
        <v>16.600000000000001</v>
      </c>
      <c r="AL16" s="19">
        <v>1.1000000000000001</v>
      </c>
      <c r="AM16" s="19">
        <v>0</v>
      </c>
      <c r="AN16" s="19">
        <v>0</v>
      </c>
      <c r="AO16" s="27"/>
      <c r="AP16" s="40">
        <f>IF(SUM(V16,Z16)&gt;0,SUM(V16,Z16),"")</f>
        <v>4.5999999999999996</v>
      </c>
      <c r="AQ16" s="40">
        <f>IF(SUM(U16:V16,X16:Z16,AB16)-W16-AA16&gt;0,SUM(U16:V16,X16:Z16,AB16)-W16-AA16,"")</f>
        <v>33</v>
      </c>
      <c r="AR16" s="40">
        <f>IF(SUM(AC16:AD16,AF16)-AE16&gt;0,SUM(AC16:AD16,AF16)-AE16,"")</f>
        <v>13.500000000000002</v>
      </c>
      <c r="AS16" s="40">
        <f>IF(SUM(V16,Z16,AD16)&gt;0,SUM(V16,Z16,AD16),"")</f>
        <v>7</v>
      </c>
      <c r="AT16" s="40">
        <f>IF(SUM(AQ16,AR16)&gt;0,SUM(AQ16,AR16),"")</f>
        <v>46.5</v>
      </c>
      <c r="AU16" s="40">
        <f>IF(SUM(AH16,AL16)&gt;0,SUM(AH16,AL16),"")</f>
        <v>4.3000000000000007</v>
      </c>
      <c r="AV16" s="40">
        <f>IF(SUM(AG16:AH16,AJ16:AL16,AN16)-SUM(AI16,AM16)&gt;0,SUM(AG16:AH16,AJ16:AL16,AN16)-SUM(AI16,AM16),"")</f>
        <v>36.800000000000004</v>
      </c>
      <c r="AW16" s="40">
        <f>IF(SUM(AQ16,AR16,AV16)&gt;0,SUM(AQ16,AR16,AV16),"")</f>
        <v>83.300000000000011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IF(SUM(BT16,BU16,BY16)&gt;0,SUM(BT16,BU16,BY16),"")</f>
        <v/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>IF(SUM(CB16,CF16)&gt;0,SUM(CB16,CF16),"")</f>
        <v/>
      </c>
      <c r="CW16" s="40" t="str">
        <f>IF(SUM(CA16:CB16,CD16:CF16,CH16)-CC16-CG16&gt;0,SUM(CA16:CB16,CD16:CF16,CH16)-CC16-CG16,"")</f>
        <v/>
      </c>
      <c r="CX16" s="40" t="str">
        <f>IF(SUM(CI16:CJ16,CL16)-CK16&gt;0,SUM(CI16:CJ16,CL16)-CK16,"")</f>
        <v/>
      </c>
      <c r="CY16" s="40" t="str">
        <f>IF(SUM(CB16,CF16,CJ16)&gt;0,SUM(CB16,CF16,CJ16),"")</f>
        <v/>
      </c>
      <c r="CZ16" s="40" t="str">
        <f>IF(SUM(CW16,CX16)&gt;0,SUM(CW16,CX16),"")</f>
        <v/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 t="str">
        <f>IF(SUM(CW16,CX16,DB16)&gt;0,SUM(CW16,CX16,DB16),"")</f>
        <v/>
      </c>
      <c r="DD16" s="51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1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1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0" t="str">
        <f>IF(SUM(QF16,QJ16)&gt;0,SUM(QF16,QJ16),"")</f>
        <v/>
      </c>
      <c r="QZ16" s="40" t="str">
        <f>IF(SUM(QE16:QF16,QH16:QJ16,QL16)-QG16-QK16&gt;0,SUM(QE16:QF16,QH16:QJ16,QL16)-QG16-QK16,"")</f>
        <v/>
      </c>
      <c r="RA16" s="40" t="str">
        <f>IF(SUM(QM16:QN16,QP16)-QO16&gt;0,SUM(QM16:QN16,QP16)-QO16,"")</f>
        <v/>
      </c>
      <c r="RB16" s="40" t="str">
        <f>IF(SUM(QF16,QJ16,QN16)&gt;0,SUM(QF16,QJ16,QN16),"")</f>
        <v/>
      </c>
      <c r="RC16" s="40" t="str">
        <f>IF(SUM(QZ16,RA16)&gt;0,SUM(QZ16,RA16),"")</f>
        <v/>
      </c>
      <c r="RD16" s="40" t="str">
        <f>IF(SUM(QR16,QV16)&gt;0,SUM(QR16,QV16),"")</f>
        <v/>
      </c>
      <c r="RE16" s="40" t="str">
        <f>IF(SUM(QQ16:QR16,QT16:QV16,QX16)-SUM(QS16,QW16)&gt;0,SUM(QQ16:QR16,QT16:QV16,QX16)-SUM(QS16,QW16),"")</f>
        <v/>
      </c>
      <c r="RF16" s="40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0" t="str">
        <f>IF(SUM(SJ16,SN16)&gt;0,SUM(SJ16,SN16),"")</f>
        <v/>
      </c>
      <c r="TD16" s="40" t="str">
        <f>IF(SUM(SI16:SJ16,SL16:SN16,SP16)-SK16-SO16&gt;0,SUM(SI16:SJ16,SL16:SN16,SP16)-SK16-SO16,"")</f>
        <v/>
      </c>
      <c r="TE16" s="40" t="str">
        <f>IF(SUM(SQ16:SR16,ST16)-SS16&gt;0,SUM(SQ16:SR16,ST16)-SS16,"")</f>
        <v/>
      </c>
      <c r="TF16" s="40" t="str">
        <f>IF(SUM(SJ16,SN16,SR16)&gt;0,SUM(SJ16,SN16,SR16),"")</f>
        <v/>
      </c>
      <c r="TG16" s="40" t="str">
        <f>IF(SUM(TD16,TE16)&gt;0,SUM(TD16,TE16),"")</f>
        <v/>
      </c>
      <c r="TH16" s="40" t="str">
        <f>IF(SUM(SV16,SZ16)&gt;0,SUM(SV16,SZ16),"")</f>
        <v/>
      </c>
      <c r="TI16" s="40" t="str">
        <f>IF(SUM(SU16:SV16,SX16:SZ16,TB16)-SUM(SW16,TA16)&gt;0,SUM(SU16:SV16,SX16:SZ16,TB16)-SUM(SW16,TA16),"")</f>
        <v/>
      </c>
      <c r="TJ16" s="40" t="str">
        <f>IF(SUM(TD16,TE16,TI16)&gt;0,SUM(TD16,TE16,TI16),"")</f>
        <v/>
      </c>
      <c r="TK16" s="26">
        <f>IF($CU16="P",CA16,(CA16+AX16)/2)</f>
        <v>0</v>
      </c>
      <c r="TL16" s="26">
        <f>IF($CU16="P",CB16,(CB16+AY16)/2)</f>
        <v>0</v>
      </c>
      <c r="TM16" s="26">
        <f>IF($CU16="P",CC16,(CC16+AZ16)/2)</f>
        <v>0</v>
      </c>
      <c r="TN16" s="26">
        <f>IF($CU16="P",CD16,(CD16+BA16)/2)</f>
        <v>0</v>
      </c>
      <c r="TO16" s="26">
        <f>IF($CU16="P",CE16,(CE16+BB16)/2)</f>
        <v>0</v>
      </c>
      <c r="TP16" s="26">
        <f>IF($CU16="P",CF16,(CF16+BC16)/2)</f>
        <v>0</v>
      </c>
      <c r="TQ16" s="26">
        <f>IF($CU16="P",CG16,(CG16+BD16)/2)</f>
        <v>0</v>
      </c>
      <c r="TR16" s="26">
        <f>IF($CU16="P",CH16,(CH16+BE16)/2)</f>
        <v>0</v>
      </c>
      <c r="TS16" s="26">
        <f>IF($CU16="P",CI16,(CI16+BF16)/2)</f>
        <v>0</v>
      </c>
      <c r="TT16" s="26">
        <f>IF($CU16="P",CJ16,(CJ16+BG16)/2)</f>
        <v>0</v>
      </c>
      <c r="TU16" s="26">
        <f>IF($CU16="P",CK16,(CK16+BH16)/2)</f>
        <v>0</v>
      </c>
      <c r="TV16" s="26">
        <f>IF($CU16="P",CL16,(CL16+BI16)/2)</f>
        <v>0</v>
      </c>
      <c r="TW16" s="26">
        <f>IF($CU16="P",CM16,(CM16+BJ16)/2)</f>
        <v>0</v>
      </c>
      <c r="TX16" s="26">
        <f>IF($CU16="P",CN16,(CN16+BK16)/2)</f>
        <v>0</v>
      </c>
      <c r="TY16" s="26">
        <f>IF($CU16="P",CO16,(CO16+BL16)/2)</f>
        <v>0</v>
      </c>
      <c r="TZ16" s="26">
        <f>IF($CU16="P",CP16,(CP16+BM16)/2)</f>
        <v>0</v>
      </c>
      <c r="UA16" s="26">
        <f>IF($CU16="P",CQ16,(CQ16+BN16)/2)</f>
        <v>0</v>
      </c>
      <c r="UB16" s="26">
        <f>IF($CU16="P",CR16,(CR16+BO16)/2)</f>
        <v>0</v>
      </c>
      <c r="UC16" s="26">
        <f>IF($CU16="P",CS16,(CS16+BP16)/2)</f>
        <v>0</v>
      </c>
      <c r="UD16" s="26">
        <f>IF($CU16="P",CT16,(CT16+BQ16)/2)</f>
        <v>0</v>
      </c>
      <c r="UE16" s="28" t="s">
        <v>53</v>
      </c>
      <c r="UF16" s="11" t="str">
        <f>IF(SUM(TL16,TP16)&gt;0,SUM(TL16,TP16),"")</f>
        <v/>
      </c>
      <c r="UG16" s="11" t="str">
        <f>IF(SUM(TK16:TL16,TN16:TP16,TR16)-TM16-TQ16&gt;0,SUM(TK16:TL16,TN16:TP16,TR16)-TM16-TQ16,"")</f>
        <v/>
      </c>
      <c r="UH16" s="11" t="str">
        <f>IF(SUM(TS16:TT16,TV16)-TU16&gt;0,SUM(TS16:TT16,TV16)-TU16,"")</f>
        <v/>
      </c>
      <c r="UI16" s="11" t="str">
        <f>IF(SUM(TL16,TP16,TT16)&gt;0,SUM(TL16,TP16,TT16),"")</f>
        <v/>
      </c>
      <c r="UJ16" s="11" t="str">
        <f>IF(SUM(UG16,UH16)&gt;0,SUM(UG16,UH16),"")</f>
        <v/>
      </c>
      <c r="UK16" s="11" t="str">
        <f>IF(SUM(TX16,UB16)&gt;0,SUM(TX16,UB16),"")</f>
        <v/>
      </c>
      <c r="UL16" s="11" t="str">
        <f>IF(SUM(TW16:TX16,TZ16:UB16,UD16)-SUM(TY16,UC16)&gt;0,SUM(TW16:TX16,TZ16:UB16,UD16)-SUM(TY16,UC16),"")</f>
        <v/>
      </c>
      <c r="UM16" s="11" t="str">
        <f>IF(SUM(UG16,UH16,UL16)&gt;0,SUM(UG16,UH16,UL16),"")</f>
        <v/>
      </c>
    </row>
    <row r="17" spans="1:530" ht="17" x14ac:dyDescent="0.2">
      <c r="R17" s="10"/>
      <c r="S17" s="10"/>
      <c r="T17" s="10"/>
      <c r="QY17" s="36"/>
      <c r="RG17"/>
      <c r="SA17" s="36"/>
      <c r="SB17" s="36"/>
      <c r="SC17" s="36"/>
      <c r="SD17" s="36"/>
      <c r="SE17" s="36"/>
      <c r="SF17" s="36"/>
      <c r="SG17" s="36"/>
      <c r="SH17" s="36"/>
      <c r="TC17" s="36"/>
      <c r="TD17" s="36"/>
      <c r="TE17" s="36"/>
      <c r="TF17" s="36"/>
      <c r="TG17" s="36"/>
      <c r="TH17" s="36"/>
      <c r="TI17" s="36"/>
      <c r="TJ17" s="36"/>
    </row>
    <row r="18" spans="1:530" ht="17" x14ac:dyDescent="0.2">
      <c r="R18" s="10"/>
      <c r="S18" s="10"/>
      <c r="T18" s="10"/>
      <c r="QY18" s="36"/>
      <c r="RG18"/>
      <c r="SA18" s="36"/>
      <c r="SB18" s="36"/>
      <c r="SC18" s="36"/>
      <c r="SD18" s="36"/>
      <c r="SE18" s="36"/>
      <c r="SF18" s="36"/>
      <c r="SG18" s="36"/>
      <c r="SH18" s="36"/>
      <c r="TC18" s="36"/>
      <c r="TD18" s="36"/>
      <c r="TE18" s="36"/>
      <c r="TF18" s="36"/>
      <c r="TG18" s="36"/>
      <c r="TH18" s="36"/>
      <c r="TI18" s="36"/>
      <c r="TJ18" s="36"/>
    </row>
    <row r="19" spans="1:530" ht="17" x14ac:dyDescent="0.2">
      <c r="B19" s="23" t="s">
        <v>51</v>
      </c>
      <c r="R19" s="10"/>
      <c r="S19" s="10"/>
      <c r="T19" s="10"/>
      <c r="AP19" s="4"/>
      <c r="AW19" s="42">
        <v>8.6</v>
      </c>
      <c r="BS19" s="4"/>
      <c r="BZ19" s="42">
        <v>8.6</v>
      </c>
      <c r="CV19" s="4"/>
      <c r="DC19" s="42">
        <v>8.6</v>
      </c>
      <c r="EA19" s="4"/>
      <c r="EH19" s="42">
        <v>8.6</v>
      </c>
      <c r="FC19" s="4"/>
      <c r="FJ19" s="42">
        <v>8.6</v>
      </c>
      <c r="GE19" s="4"/>
      <c r="GL19" s="42">
        <v>8.6</v>
      </c>
      <c r="HG19" s="4"/>
      <c r="HN19" s="42">
        <v>8.6</v>
      </c>
      <c r="II19" s="4"/>
      <c r="IP19" s="42">
        <v>8.6</v>
      </c>
      <c r="JK19" s="4"/>
      <c r="JR19" s="42">
        <v>8.6</v>
      </c>
      <c r="KM19" s="4"/>
      <c r="KT19" s="42">
        <v>8.6</v>
      </c>
      <c r="LO19" s="4"/>
      <c r="LV19" s="42">
        <v>8.6</v>
      </c>
      <c r="MQ19" s="4"/>
      <c r="MX19" s="42">
        <v>8.6</v>
      </c>
      <c r="NS19" s="4"/>
      <c r="NZ19" s="42">
        <v>8.6</v>
      </c>
      <c r="OU19" s="4"/>
      <c r="PB19" s="42">
        <v>8.6</v>
      </c>
      <c r="PW19" s="4"/>
      <c r="QD19" s="42">
        <v>8.6</v>
      </c>
      <c r="QY19" s="4"/>
      <c r="RF19" s="42">
        <v>8.6</v>
      </c>
      <c r="RG19"/>
      <c r="SA19" s="4"/>
      <c r="SB19" s="36"/>
      <c r="SC19" s="36"/>
      <c r="SD19" s="36"/>
      <c r="SE19" s="36"/>
      <c r="SF19" s="36"/>
      <c r="SG19" s="36"/>
      <c r="SH19" s="42">
        <v>8.6</v>
      </c>
      <c r="TC19" s="4"/>
      <c r="TD19" s="36"/>
      <c r="TE19" s="36"/>
      <c r="TF19" s="36"/>
      <c r="TG19" s="36"/>
      <c r="TH19" s="36"/>
      <c r="TI19" s="36"/>
      <c r="TJ19" s="42">
        <v>8.6</v>
      </c>
    </row>
    <row r="20" spans="1:530" ht="17" x14ac:dyDescent="0.2">
      <c r="B20" s="30" t="s">
        <v>50</v>
      </c>
      <c r="R20" s="10"/>
      <c r="S20" s="10"/>
      <c r="T20" s="10"/>
      <c r="AP20" s="4"/>
      <c r="AW20" s="52">
        <v>12.9</v>
      </c>
      <c r="BS20" s="4"/>
      <c r="BZ20" s="52">
        <v>12.9</v>
      </c>
      <c r="CV20" s="4"/>
      <c r="DC20" s="52">
        <v>12.9</v>
      </c>
      <c r="EA20" s="4"/>
      <c r="EH20" s="52">
        <v>12.9</v>
      </c>
      <c r="FC20" s="4"/>
      <c r="FJ20" s="52">
        <v>12.9</v>
      </c>
      <c r="GE20" s="4"/>
      <c r="GL20" s="52">
        <v>12.9</v>
      </c>
      <c r="HG20" s="4"/>
      <c r="HN20" s="52">
        <v>12.9</v>
      </c>
      <c r="II20" s="4"/>
      <c r="IP20" s="52">
        <v>12.9</v>
      </c>
      <c r="JK20" s="4"/>
      <c r="JR20" s="52">
        <v>12.9</v>
      </c>
      <c r="KM20" s="4"/>
      <c r="KT20" s="52">
        <v>12.9</v>
      </c>
      <c r="LO20" s="4"/>
      <c r="LV20" s="52">
        <v>12.9</v>
      </c>
      <c r="MQ20" s="4"/>
      <c r="MX20" s="52">
        <v>12.9</v>
      </c>
      <c r="NS20" s="4"/>
      <c r="NZ20" s="52">
        <v>12.9</v>
      </c>
      <c r="OU20" s="4"/>
      <c r="PB20" s="52">
        <v>12.9</v>
      </c>
      <c r="PW20" s="4"/>
      <c r="QD20" s="52">
        <v>12.9</v>
      </c>
      <c r="QY20" s="4"/>
      <c r="RF20" s="52">
        <v>12.9</v>
      </c>
      <c r="RG20"/>
      <c r="SA20" s="4"/>
      <c r="SB20" s="36"/>
      <c r="SC20" s="36"/>
      <c r="SD20" s="36"/>
      <c r="SE20" s="36"/>
      <c r="SF20" s="36"/>
      <c r="SG20" s="36"/>
      <c r="SH20" s="52">
        <v>12.9</v>
      </c>
      <c r="TC20" s="4"/>
      <c r="TD20" s="36"/>
      <c r="TE20" s="36"/>
      <c r="TF20" s="36"/>
      <c r="TG20" s="36"/>
      <c r="TH20" s="36"/>
      <c r="TI20" s="36"/>
      <c r="TJ20" s="52">
        <v>12.9</v>
      </c>
    </row>
    <row r="21" spans="1:530" ht="17" x14ac:dyDescent="0.2">
      <c r="A21" s="5"/>
      <c r="B21" s="31" t="s">
        <v>63</v>
      </c>
      <c r="C21" s="20"/>
      <c r="R21" s="10"/>
      <c r="S21" s="10"/>
      <c r="T21" s="10"/>
      <c r="AP21" s="4"/>
      <c r="AW21" s="44">
        <v>15.1</v>
      </c>
      <c r="BS21" s="4"/>
      <c r="BZ21" s="44">
        <v>15.1</v>
      </c>
      <c r="CV21" s="4"/>
      <c r="DC21" s="44">
        <v>15.1</v>
      </c>
      <c r="EA21" s="4"/>
      <c r="EH21" s="44">
        <v>15.1</v>
      </c>
      <c r="FC21" s="4"/>
      <c r="FJ21" s="44">
        <v>15.1</v>
      </c>
      <c r="GE21" s="4"/>
      <c r="GL21" s="44">
        <v>15.1</v>
      </c>
      <c r="HG21" s="4"/>
      <c r="HN21" s="44">
        <v>15.1</v>
      </c>
      <c r="II21" s="4"/>
      <c r="IP21" s="44">
        <v>15.1</v>
      </c>
      <c r="JK21" s="4"/>
      <c r="JR21" s="44">
        <v>15.1</v>
      </c>
      <c r="KM21" s="4"/>
      <c r="KT21" s="44">
        <v>15.1</v>
      </c>
      <c r="LO21" s="4"/>
      <c r="LV21" s="44">
        <v>15.1</v>
      </c>
      <c r="MQ21" s="4"/>
      <c r="MX21" s="44">
        <v>15.1</v>
      </c>
      <c r="NS21" s="4"/>
      <c r="NZ21" s="44">
        <v>15.1</v>
      </c>
      <c r="OU21" s="4"/>
      <c r="PB21" s="44">
        <v>15.1</v>
      </c>
      <c r="PW21" s="4"/>
      <c r="QD21" s="44">
        <v>15.1</v>
      </c>
      <c r="QY21" s="4"/>
      <c r="RF21" s="44">
        <v>15.1</v>
      </c>
      <c r="RG21"/>
      <c r="SA21" s="4"/>
      <c r="SB21" s="36"/>
      <c r="SC21" s="36"/>
      <c r="SD21" s="36"/>
      <c r="SE21" s="36"/>
      <c r="SF21" s="36"/>
      <c r="SG21" s="36"/>
      <c r="SH21" s="44">
        <v>15.1</v>
      </c>
      <c r="TC21" s="4"/>
      <c r="TD21" s="36"/>
      <c r="TE21" s="36"/>
      <c r="TF21" s="36"/>
      <c r="TG21" s="36"/>
      <c r="TH21" s="36"/>
      <c r="TI21" s="36"/>
      <c r="TJ21" s="44">
        <v>15.1</v>
      </c>
    </row>
    <row r="22" spans="1:530" ht="17" x14ac:dyDescent="0.2">
      <c r="A22" s="5"/>
      <c r="B22" s="35" t="s">
        <v>76</v>
      </c>
      <c r="C22" s="20"/>
      <c r="R22" s="10"/>
      <c r="S22" s="10"/>
      <c r="T22" s="10"/>
      <c r="AP22" s="4"/>
      <c r="AW22" s="45">
        <v>15.1</v>
      </c>
      <c r="BS22" s="4"/>
      <c r="BZ22" s="45">
        <v>15.1</v>
      </c>
      <c r="CV22" s="4"/>
      <c r="DC22" s="45">
        <v>15.1</v>
      </c>
      <c r="EA22" s="4"/>
      <c r="EH22" s="45">
        <v>15.1</v>
      </c>
      <c r="FC22" s="4"/>
      <c r="FJ22" s="45">
        <v>15.1</v>
      </c>
      <c r="GE22" s="4"/>
      <c r="GL22" s="45">
        <v>15.1</v>
      </c>
      <c r="HG22" s="4"/>
      <c r="HN22" s="45">
        <v>15.1</v>
      </c>
      <c r="II22" s="4"/>
      <c r="IP22" s="45">
        <v>15.1</v>
      </c>
      <c r="JK22" s="4"/>
      <c r="JR22" s="45">
        <v>15.1</v>
      </c>
      <c r="KM22" s="4"/>
      <c r="KT22" s="45">
        <v>15.1</v>
      </c>
      <c r="LO22" s="4"/>
      <c r="LV22" s="45">
        <v>15.1</v>
      </c>
      <c r="MQ22" s="4"/>
      <c r="MX22" s="45">
        <v>15.1</v>
      </c>
      <c r="NS22" s="4"/>
      <c r="NZ22" s="45">
        <v>15.1</v>
      </c>
      <c r="OU22" s="4"/>
      <c r="PB22" s="45">
        <v>15.1</v>
      </c>
      <c r="PW22" s="4"/>
      <c r="QD22" s="45">
        <v>15.1</v>
      </c>
      <c r="QY22" s="4"/>
      <c r="RF22" s="45">
        <v>15.1</v>
      </c>
      <c r="RG22"/>
      <c r="SA22" s="4"/>
      <c r="SB22" s="36"/>
      <c r="SC22" s="36"/>
      <c r="SD22" s="36"/>
      <c r="SE22" s="36"/>
      <c r="SF22" s="36"/>
      <c r="SG22" s="36"/>
      <c r="SH22" s="45">
        <v>15.1</v>
      </c>
      <c r="TC22" s="4"/>
      <c r="TD22" s="36"/>
      <c r="TE22" s="36"/>
      <c r="TF22" s="36"/>
      <c r="TG22" s="36"/>
      <c r="TH22" s="36"/>
      <c r="TI22" s="36"/>
      <c r="TJ22" s="45">
        <v>15.1</v>
      </c>
    </row>
    <row r="23" spans="1:530" ht="17" x14ac:dyDescent="0.2">
      <c r="A23" s="5"/>
      <c r="B23" s="34" t="s">
        <v>48</v>
      </c>
      <c r="C23" s="20"/>
      <c r="R23" s="10"/>
      <c r="S23" s="10"/>
      <c r="T23" s="10"/>
      <c r="AP23" s="4"/>
      <c r="AW23" s="46">
        <v>43</v>
      </c>
      <c r="BS23" s="4"/>
      <c r="BZ23" s="46">
        <v>43</v>
      </c>
      <c r="CV23" s="4"/>
      <c r="DC23" s="46">
        <v>43</v>
      </c>
      <c r="EA23" s="4"/>
      <c r="EH23" s="46">
        <v>43</v>
      </c>
      <c r="FC23" s="4"/>
      <c r="FJ23" s="46">
        <v>43</v>
      </c>
      <c r="GE23" s="4"/>
      <c r="GL23" s="46">
        <v>43</v>
      </c>
      <c r="HG23" s="4"/>
      <c r="HN23" s="46">
        <v>43</v>
      </c>
      <c r="II23" s="4"/>
      <c r="IP23" s="46">
        <v>43</v>
      </c>
      <c r="JK23" s="4"/>
      <c r="JR23" s="46">
        <v>43</v>
      </c>
      <c r="KM23" s="4"/>
      <c r="KT23" s="46">
        <v>43</v>
      </c>
      <c r="LO23" s="4"/>
      <c r="LV23" s="46">
        <v>43</v>
      </c>
      <c r="MQ23" s="4"/>
      <c r="MX23" s="46">
        <v>43</v>
      </c>
      <c r="NS23" s="4"/>
      <c r="NZ23" s="46">
        <v>43</v>
      </c>
      <c r="OU23" s="4"/>
      <c r="PB23" s="46">
        <v>43</v>
      </c>
      <c r="PW23" s="4"/>
      <c r="QD23" s="46">
        <v>43</v>
      </c>
      <c r="QY23" s="4"/>
      <c r="RF23" s="46">
        <v>43</v>
      </c>
      <c r="RG23"/>
      <c r="SA23" s="4"/>
      <c r="SB23" s="36"/>
      <c r="SC23" s="36"/>
      <c r="SD23" s="36"/>
      <c r="SE23" s="36"/>
      <c r="SF23" s="36"/>
      <c r="SG23" s="36"/>
      <c r="SH23" s="46">
        <v>43</v>
      </c>
      <c r="TC23" s="4"/>
      <c r="TD23" s="36"/>
      <c r="TE23" s="36"/>
      <c r="TF23" s="36"/>
      <c r="TG23" s="36"/>
      <c r="TH23" s="36"/>
      <c r="TI23" s="36"/>
      <c r="TJ23" s="46">
        <v>43</v>
      </c>
    </row>
    <row r="24" spans="1:530" ht="17" x14ac:dyDescent="0.2">
      <c r="A24" s="5"/>
      <c r="B24" s="24" t="s">
        <v>49</v>
      </c>
      <c r="C24" s="20"/>
      <c r="R24" s="10"/>
      <c r="S24" s="10"/>
      <c r="T24" s="10"/>
      <c r="AP24" s="4"/>
      <c r="AW24" s="47">
        <v>65.7</v>
      </c>
      <c r="BS24" s="4"/>
      <c r="BZ24" s="47">
        <v>65.7</v>
      </c>
      <c r="CV24" s="4"/>
      <c r="DC24" s="47">
        <v>65.7</v>
      </c>
      <c r="EA24" s="4"/>
      <c r="EH24" s="47">
        <v>65.7</v>
      </c>
      <c r="FC24" s="4"/>
      <c r="FJ24" s="47">
        <v>65.7</v>
      </c>
      <c r="GE24" s="4"/>
      <c r="GL24" s="47">
        <v>65.7</v>
      </c>
      <c r="HG24" s="4"/>
      <c r="HN24" s="47">
        <v>65.7</v>
      </c>
      <c r="II24" s="4"/>
      <c r="IP24" s="47">
        <v>65.7</v>
      </c>
      <c r="JK24" s="4"/>
      <c r="JR24" s="47">
        <v>65.7</v>
      </c>
      <c r="KM24" s="4"/>
      <c r="KT24" s="47">
        <v>65.7</v>
      </c>
      <c r="LO24" s="4"/>
      <c r="LV24" s="47">
        <v>65.7</v>
      </c>
      <c r="MQ24" s="4"/>
      <c r="MX24" s="47">
        <v>65.7</v>
      </c>
      <c r="NS24" s="4"/>
      <c r="NZ24" s="47">
        <v>65.7</v>
      </c>
      <c r="OU24" s="4"/>
      <c r="PB24" s="47">
        <v>65.7</v>
      </c>
      <c r="PW24" s="4"/>
      <c r="QD24" s="47">
        <v>65.7</v>
      </c>
      <c r="QY24" s="4"/>
      <c r="RF24" s="47">
        <v>65.7</v>
      </c>
      <c r="RG24"/>
      <c r="SA24" s="4"/>
      <c r="SB24" s="36"/>
      <c r="SC24" s="36"/>
      <c r="SD24" s="36"/>
      <c r="SE24" s="36"/>
      <c r="SF24" s="36"/>
      <c r="SG24" s="36"/>
      <c r="SH24" s="47">
        <v>65.7</v>
      </c>
      <c r="TC24" s="4"/>
      <c r="TD24" s="36"/>
      <c r="TE24" s="36"/>
      <c r="TF24" s="36"/>
      <c r="TG24" s="36"/>
      <c r="TH24" s="36"/>
      <c r="TI24" s="36"/>
      <c r="TJ24" s="47">
        <v>65.7</v>
      </c>
    </row>
    <row r="25" spans="1:530" ht="17" x14ac:dyDescent="0.2">
      <c r="A25" s="5"/>
      <c r="B25" s="33" t="s">
        <v>62</v>
      </c>
      <c r="C25" s="20"/>
      <c r="R25" s="10"/>
      <c r="S25" s="10"/>
      <c r="T25" s="10"/>
      <c r="AP25" s="4"/>
      <c r="AW25" s="48">
        <v>68.099999999999994</v>
      </c>
      <c r="BS25" s="4"/>
      <c r="BZ25" s="48">
        <v>68.099999999999994</v>
      </c>
      <c r="CV25" s="4"/>
      <c r="DC25" s="48">
        <v>68.099999999999994</v>
      </c>
      <c r="EA25" s="4"/>
      <c r="EH25" s="48">
        <v>68.099999999999994</v>
      </c>
      <c r="FC25" s="4"/>
      <c r="FJ25" s="48">
        <v>68.099999999999994</v>
      </c>
      <c r="GE25" s="4"/>
      <c r="GL25" s="48">
        <v>68.099999999999994</v>
      </c>
      <c r="HG25" s="4"/>
      <c r="HN25" s="48">
        <v>68.099999999999994</v>
      </c>
      <c r="II25" s="4"/>
      <c r="IP25" s="48">
        <v>68.099999999999994</v>
      </c>
      <c r="JK25" s="4"/>
      <c r="JR25" s="48">
        <v>68.099999999999994</v>
      </c>
      <c r="KM25" s="4"/>
      <c r="KT25" s="48">
        <v>68.099999999999994</v>
      </c>
      <c r="LO25" s="4"/>
      <c r="LV25" s="48">
        <v>68.099999999999994</v>
      </c>
      <c r="MQ25" s="4"/>
      <c r="MX25" s="48">
        <v>68.099999999999994</v>
      </c>
      <c r="NS25" s="4"/>
      <c r="NZ25" s="48">
        <v>68.099999999999994</v>
      </c>
      <c r="OU25" s="4"/>
      <c r="PB25" s="48">
        <v>68.099999999999994</v>
      </c>
      <c r="PW25" s="4"/>
      <c r="QD25" s="48">
        <v>68.099999999999994</v>
      </c>
      <c r="QY25" s="4"/>
      <c r="RF25" s="48">
        <v>68.099999999999994</v>
      </c>
      <c r="RG25"/>
      <c r="SA25" s="4"/>
      <c r="SB25" s="36"/>
      <c r="SC25" s="36"/>
      <c r="SD25" s="36"/>
      <c r="SE25" s="36"/>
      <c r="SF25" s="36"/>
      <c r="SG25" s="36"/>
      <c r="SH25" s="48">
        <v>68.099999999999994</v>
      </c>
      <c r="TC25" s="4"/>
      <c r="TD25" s="36"/>
      <c r="TE25" s="36"/>
      <c r="TF25" s="36"/>
      <c r="TG25" s="36"/>
      <c r="TH25" s="36"/>
      <c r="TI25" s="36"/>
      <c r="TJ25" s="48">
        <v>68.099999999999994</v>
      </c>
    </row>
    <row r="26" spans="1:530" ht="17" x14ac:dyDescent="0.2">
      <c r="A26" s="5"/>
      <c r="B26" s="25" t="s">
        <v>32</v>
      </c>
      <c r="C26" s="20"/>
      <c r="R26" s="10"/>
      <c r="S26" s="10"/>
      <c r="T26" s="10"/>
      <c r="AP26" s="4"/>
      <c r="AW26" s="49">
        <v>69.900000000000006</v>
      </c>
      <c r="BS26" s="4"/>
      <c r="BZ26" s="49">
        <v>69.900000000000006</v>
      </c>
      <c r="CV26" s="4"/>
      <c r="DC26" s="49">
        <v>69.900000000000006</v>
      </c>
      <c r="EA26" s="4"/>
      <c r="EH26" s="49">
        <v>69.900000000000006</v>
      </c>
      <c r="FC26" s="4"/>
      <c r="FJ26" s="49">
        <v>69.900000000000006</v>
      </c>
      <c r="GE26" s="4"/>
      <c r="GL26" s="49">
        <v>69.900000000000006</v>
      </c>
      <c r="HG26" s="4"/>
      <c r="HN26" s="49">
        <v>69.900000000000006</v>
      </c>
      <c r="II26" s="4"/>
      <c r="IP26" s="49">
        <v>69.900000000000006</v>
      </c>
      <c r="JK26" s="4"/>
      <c r="JR26" s="49">
        <v>69.900000000000006</v>
      </c>
      <c r="KM26" s="4"/>
      <c r="KT26" s="49">
        <v>69.900000000000006</v>
      </c>
      <c r="LO26" s="4"/>
      <c r="LV26" s="49">
        <v>69.900000000000006</v>
      </c>
      <c r="MQ26" s="4"/>
      <c r="MX26" s="49">
        <v>69.900000000000006</v>
      </c>
      <c r="NS26" s="4"/>
      <c r="NZ26" s="49">
        <v>69.900000000000006</v>
      </c>
      <c r="OU26" s="4"/>
      <c r="PB26" s="49">
        <v>69.900000000000006</v>
      </c>
      <c r="PW26" s="4"/>
      <c r="QD26" s="49">
        <v>69.900000000000006</v>
      </c>
      <c r="QY26" s="4"/>
      <c r="RF26" s="49">
        <v>69.900000000000006</v>
      </c>
      <c r="RG26"/>
      <c r="SA26" s="4"/>
      <c r="SB26" s="36"/>
      <c r="SC26" s="36"/>
      <c r="SD26" s="36"/>
      <c r="SE26" s="36"/>
      <c r="SF26" s="36"/>
      <c r="SG26" s="36"/>
      <c r="SH26" s="49">
        <v>69.900000000000006</v>
      </c>
      <c r="TC26" s="4"/>
      <c r="TD26" s="36"/>
      <c r="TE26" s="36"/>
      <c r="TF26" s="36"/>
      <c r="TG26" s="36"/>
      <c r="TH26" s="36"/>
      <c r="TI26" s="36"/>
      <c r="TJ26" s="49">
        <v>69.900000000000006</v>
      </c>
    </row>
    <row r="27" spans="1:530" x14ac:dyDescent="0.2">
      <c r="B27" s="29" t="s">
        <v>54</v>
      </c>
      <c r="C27" s="2"/>
    </row>
    <row r="28" spans="1:530" x14ac:dyDescent="0.2">
      <c r="A28" s="5"/>
      <c r="B28" s="5"/>
      <c r="C28" s="20"/>
      <c r="QF28" s="2"/>
      <c r="QG28" s="2"/>
      <c r="QH28" s="2"/>
      <c r="QI28" s="2"/>
      <c r="QJ28" s="2"/>
      <c r="QK28" s="2"/>
      <c r="QL28" s="2"/>
      <c r="QM28" s="2"/>
      <c r="QN28" s="2"/>
    </row>
    <row r="29" spans="1:530" x14ac:dyDescent="0.2">
      <c r="A29" s="5"/>
      <c r="B29" s="5"/>
      <c r="C29" s="20"/>
    </row>
    <row r="30" spans="1:530" x14ac:dyDescent="0.2">
      <c r="A30" s="5"/>
      <c r="B30" s="5"/>
      <c r="C30" s="20"/>
    </row>
    <row r="31" spans="1:530" x14ac:dyDescent="0.2">
      <c r="A31" s="5"/>
      <c r="B31" s="5"/>
      <c r="C31" s="5"/>
    </row>
  </sheetData>
  <sheetProtection sheet="1" formatCells="0" formatColumns="0" formatRows="0"/>
  <autoFilter ref="A1:UM1" xr:uid="{172E3596-2F6A-9A40-8CEA-C9D4F0DC5B18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16">
      <sortCondition descending="1" ref="F1:F17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UA2:UD2"/>
    <mergeCell ref="PO2:PR2"/>
    <mergeCell ref="PS2:PV2"/>
    <mergeCell ref="TK2:TN2"/>
    <mergeCell ref="TO2:TR2"/>
    <mergeCell ref="TS2:TV2"/>
    <mergeCell ref="TW2:TZ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TK1:UM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6">
    <cfRule type="expression" dxfId="126" priority="61" stopIfTrue="1">
      <formula>IF($AO4&lt;&gt;"",1,0)</formula>
    </cfRule>
  </conditionalFormatting>
  <conditionalFormatting sqref="AX4:BZ16">
    <cfRule type="expression" dxfId="125" priority="60" stopIfTrue="1">
      <formula>IF($BR4&lt;&gt;"",1,0)</formula>
    </cfRule>
  </conditionalFormatting>
  <conditionalFormatting sqref="M1:M3 O1:O3 K1:K1048576 Q1:Q1048576 M4:O1048576">
    <cfRule type="expression" dxfId="124" priority="57">
      <formula>IF(K1=$CA$1,1,0)</formula>
    </cfRule>
    <cfRule type="expression" dxfId="123" priority="58">
      <formula>IF(K1=$AX$1,1,0)</formula>
    </cfRule>
    <cfRule type="expression" dxfId="122" priority="59">
      <formula>IF(K1=$U$1,1,0)</formula>
    </cfRule>
  </conditionalFormatting>
  <conditionalFormatting sqref="CA4:DC16">
    <cfRule type="expression" dxfId="121" priority="56" stopIfTrue="1">
      <formula>IF($CU4&lt;&gt;"",1,0)</formula>
    </cfRule>
  </conditionalFormatting>
  <conditionalFormatting sqref="A4:A1048576">
    <cfRule type="expression" dxfId="120" priority="33">
      <formula>AND(G4="P",F4="")</formula>
    </cfRule>
    <cfRule type="expression" dxfId="119" priority="55" stopIfTrue="1">
      <formula>IF(A4&gt;8,1,0)</formula>
    </cfRule>
  </conditionalFormatting>
  <conditionalFormatting sqref="H1:H1048576">
    <cfRule type="containsText" dxfId="118" priority="50" operator="containsText" text="No DD">
      <formula>NOT(ISERROR(SEARCH("No DD",H1)))</formula>
    </cfRule>
    <cfRule type="containsText" dxfId="117" priority="51" operator="containsText" text="Merit">
      <formula>NOT(ISERROR(SEARCH("Merit",H1)))</formula>
    </cfRule>
    <cfRule type="containsText" dxfId="116" priority="52" operator="containsText" text="Excellence">
      <formula>NOT(ISERROR(SEARCH("Excellence",H1)))</formula>
    </cfRule>
    <cfRule type="containsText" dxfId="115" priority="53" operator="containsText" text="Worlds Team">
      <formula>NOT(ISERROR(SEARCH("Worlds Team",H1)))</formula>
    </cfRule>
    <cfRule type="containsText" dxfId="114" priority="54" operator="containsText" text="National Team">
      <formula>NOT(ISERROR(SEARCH("National Team",H1)))</formula>
    </cfRule>
  </conditionalFormatting>
  <conditionalFormatting sqref="AT27:AT1048576 BW27:BW1048576 EE27:EE1048576 BW1:BW25 CZ1:CZ1048576 EE1:EE25 FG1:FG1048576 GI1:GI1048576 HK1:HK1048576 IM1:IM1048576 JO1:JO1048576 KQ1:KQ1048576 LS1:LS1048576 MU1:MU1048576 NW1:NW1048576 OY1:OY1048576 QA1:QA1048576 AT1:AT25 SE1:SE26 RC1:RC26 TG1:TG26">
    <cfRule type="cellIs" dxfId="113" priority="47" operator="between">
      <formula>AW$26</formula>
      <formula>1000</formula>
    </cfRule>
    <cfRule type="cellIs" dxfId="112" priority="48" operator="between">
      <formula>AW$25</formula>
      <formula>AW$26</formula>
    </cfRule>
    <cfRule type="cellIs" dxfId="111" priority="49" operator="between">
      <formula>AW$24</formula>
      <formula>AW$25</formula>
    </cfRule>
  </conditionalFormatting>
  <conditionalFormatting sqref="QC48:QC1048576 AV1:AV1048576 BY1:BY1048576 DB1:DB1048576 EG1:EG1048576 FI1:FI1048576 GK1:GK1048576 HM1:HM1048576 IO1:IO1048576 JQ1:JQ1048576 KS1:KS1048576 LU1:LU1048576 MW1:MW1048576 NY1:NY1048576 PA1:PA1048576 QC1:QC31 SG1:SG26 RE1:RE26 TI1:TI26">
    <cfRule type="cellIs" dxfId="110" priority="89734" operator="between">
      <formula>AW$23</formula>
      <formula>AW$24</formula>
    </cfRule>
    <cfRule type="cellIs" dxfId="109" priority="89735" operator="between">
      <formula>AW$24</formula>
      <formula>AW$25</formula>
    </cfRule>
    <cfRule type="cellIs" dxfId="108" priority="89736" operator="between">
      <formula>AW$25</formula>
      <formula>AW$26</formula>
    </cfRule>
    <cfRule type="cellIs" dxfId="107" priority="89737" operator="between">
      <formula>AW$26</formula>
      <formula>1000</formula>
    </cfRule>
  </conditionalFormatting>
  <conditionalFormatting sqref="TK1:TK16">
    <cfRule type="cellIs" dxfId="106" priority="102448" operator="between">
      <formula>QD$23</formula>
      <formula>QD$24</formula>
    </cfRule>
    <cfRule type="cellIs" dxfId="105" priority="102449" operator="between">
      <formula>QD$24</formula>
      <formula>QD$25</formula>
    </cfRule>
    <cfRule type="cellIs" dxfId="104" priority="102450" operator="between">
      <formula>QD$25</formula>
      <formula>QD$26</formula>
    </cfRule>
    <cfRule type="cellIs" dxfId="103" priority="102451" operator="between">
      <formula>QD$26</formula>
      <formula>1000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QY1:QY26 SA1:SA26 TC1:TC26">
    <cfRule type="cellIs" dxfId="102" priority="125323" operator="between">
      <formula>AW$19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QZ1:QZ26 SB1:SB26 TD1:TD26">
    <cfRule type="cellIs" dxfId="101" priority="125370" operator="between">
      <formula>AW$23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SF1:SF26 RD1:RD26 TH1:TH26">
    <cfRule type="cellIs" dxfId="100" priority="125417" operator="between">
      <formula>AW$19</formula>
      <formula>AW$20</formula>
    </cfRule>
    <cfRule type="cellIs" dxfId="99" priority="125418" operator="between">
      <formula>AW$20</formula>
      <formula>AW$21</formula>
    </cfRule>
    <cfRule type="cellIs" dxfId="98" priority="125419" operator="between">
      <formula>AW$21</formula>
      <formula>AW$22</formula>
    </cfRule>
    <cfRule type="cellIs" dxfId="97" priority="125420" operator="between">
      <formula>AW$22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SD1:SD26 RB1:RB26 TF1:TF26">
    <cfRule type="cellIs" dxfId="96" priority="125789" operator="between">
      <formula>AW$22</formula>
      <formula>1000</formula>
    </cfRule>
    <cfRule type="cellIs" dxfId="95" priority="125790" operator="between">
      <formula>AW$21</formula>
      <formula>AW$22</formula>
    </cfRule>
    <cfRule type="cellIs" dxfId="94" priority="125791" operator="between">
      <formula>AW$20</formula>
      <formula>AW$21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UM42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5" t="s">
        <v>10</v>
      </c>
      <c r="H1" s="64" t="s">
        <v>11</v>
      </c>
      <c r="I1" s="65" t="s">
        <v>83</v>
      </c>
      <c r="J1" s="70" t="s">
        <v>114</v>
      </c>
      <c r="K1" s="66" t="s">
        <v>30</v>
      </c>
      <c r="L1" s="70" t="s">
        <v>115</v>
      </c>
      <c r="M1" s="66" t="s">
        <v>30</v>
      </c>
      <c r="N1" s="70" t="s">
        <v>116</v>
      </c>
      <c r="O1" s="66" t="s">
        <v>30</v>
      </c>
      <c r="P1" s="66" t="s">
        <v>12</v>
      </c>
      <c r="Q1" s="66" t="s">
        <v>30</v>
      </c>
      <c r="R1" s="69" t="s">
        <v>13</v>
      </c>
      <c r="S1" s="66" t="s">
        <v>31</v>
      </c>
      <c r="T1" s="66" t="s">
        <v>30</v>
      </c>
      <c r="U1" s="67" t="s">
        <v>193</v>
      </c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72" t="s">
        <v>232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67" t="s">
        <v>253</v>
      </c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73" t="s">
        <v>60</v>
      </c>
      <c r="DE1" s="73"/>
      <c r="DF1" s="73"/>
      <c r="DG1" s="67" t="s">
        <v>223</v>
      </c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67"/>
      <c r="EE1" s="67"/>
      <c r="EF1" s="67"/>
      <c r="EG1" s="67"/>
      <c r="EH1" s="67"/>
      <c r="EI1" s="72" t="s">
        <v>224</v>
      </c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67" t="s">
        <v>245</v>
      </c>
      <c r="FL1" s="67"/>
      <c r="FM1" s="67"/>
      <c r="FN1" s="67"/>
      <c r="FO1" s="67"/>
      <c r="FP1" s="67"/>
      <c r="FQ1" s="67"/>
      <c r="FR1" s="67"/>
      <c r="FS1" s="67"/>
      <c r="FT1" s="67"/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72" t="s">
        <v>244</v>
      </c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7"/>
      <c r="II1" s="67"/>
      <c r="IJ1" s="67"/>
      <c r="IK1" s="67"/>
      <c r="IL1" s="67"/>
      <c r="IM1" s="67"/>
      <c r="IN1" s="67"/>
      <c r="IO1" s="67"/>
      <c r="IP1" s="67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67"/>
      <c r="LX1" s="67"/>
      <c r="LY1" s="67"/>
      <c r="LZ1" s="67"/>
      <c r="MA1" s="67"/>
      <c r="MB1" s="67"/>
      <c r="MC1" s="67"/>
      <c r="MD1" s="67"/>
      <c r="ME1" s="67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67"/>
      <c r="OQ1" s="67"/>
      <c r="OR1" s="67"/>
      <c r="OS1" s="67"/>
      <c r="OT1" s="67"/>
      <c r="OU1" s="67"/>
      <c r="OV1" s="67"/>
      <c r="OW1" s="67"/>
      <c r="OX1" s="67"/>
      <c r="OY1" s="67"/>
      <c r="OZ1" s="67"/>
      <c r="PA1" s="67"/>
      <c r="PB1" s="67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67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67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7"/>
      <c r="SU1" s="67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72" t="s">
        <v>64</v>
      </c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</row>
    <row r="2" spans="1:559" x14ac:dyDescent="0.2">
      <c r="A2" s="64"/>
      <c r="B2" s="64"/>
      <c r="C2" s="64"/>
      <c r="D2" s="64"/>
      <c r="E2" s="64"/>
      <c r="F2" s="65"/>
      <c r="G2" s="65"/>
      <c r="H2" s="64"/>
      <c r="I2" s="65"/>
      <c r="J2" s="70"/>
      <c r="K2" s="66"/>
      <c r="L2" s="70"/>
      <c r="M2" s="66"/>
      <c r="N2" s="70"/>
      <c r="O2" s="66"/>
      <c r="P2" s="66"/>
      <c r="Q2" s="66"/>
      <c r="R2" s="69"/>
      <c r="S2" s="66"/>
      <c r="T2" s="66"/>
      <c r="U2" s="68" t="s">
        <v>106</v>
      </c>
      <c r="V2" s="68"/>
      <c r="W2" s="68"/>
      <c r="X2" s="68"/>
      <c r="Y2" s="68" t="s">
        <v>107</v>
      </c>
      <c r="Z2" s="68"/>
      <c r="AA2" s="68"/>
      <c r="AB2" s="68"/>
      <c r="AC2" s="68" t="s">
        <v>108</v>
      </c>
      <c r="AD2" s="68"/>
      <c r="AE2" s="68"/>
      <c r="AF2" s="68"/>
      <c r="AG2" s="68" t="s">
        <v>109</v>
      </c>
      <c r="AH2" s="68"/>
      <c r="AI2" s="68"/>
      <c r="AJ2" s="68"/>
      <c r="AK2" s="75" t="s">
        <v>110</v>
      </c>
      <c r="AL2" s="75"/>
      <c r="AM2" s="75"/>
      <c r="AN2" s="75"/>
      <c r="AO2" s="14"/>
      <c r="AP2" s="14" t="s">
        <v>111</v>
      </c>
      <c r="AQ2" s="14" t="s">
        <v>112</v>
      </c>
      <c r="AR2" s="14" t="s">
        <v>108</v>
      </c>
      <c r="AS2" s="14" t="s">
        <v>117</v>
      </c>
      <c r="AT2" s="14" t="s">
        <v>23</v>
      </c>
      <c r="AU2" s="14" t="s">
        <v>66</v>
      </c>
      <c r="AV2" s="14" t="s">
        <v>113</v>
      </c>
      <c r="AW2" s="14" t="s">
        <v>17</v>
      </c>
      <c r="AX2" s="71" t="s">
        <v>106</v>
      </c>
      <c r="AY2" s="71"/>
      <c r="AZ2" s="71"/>
      <c r="BA2" s="71"/>
      <c r="BB2" s="71" t="s">
        <v>107</v>
      </c>
      <c r="BC2" s="71"/>
      <c r="BD2" s="71"/>
      <c r="BE2" s="71"/>
      <c r="BF2" s="71" t="s">
        <v>108</v>
      </c>
      <c r="BG2" s="71"/>
      <c r="BH2" s="71"/>
      <c r="BI2" s="71"/>
      <c r="BJ2" s="71" t="s">
        <v>109</v>
      </c>
      <c r="BK2" s="71"/>
      <c r="BL2" s="71"/>
      <c r="BM2" s="71"/>
      <c r="BN2" s="74" t="s">
        <v>110</v>
      </c>
      <c r="BO2" s="74"/>
      <c r="BP2" s="74"/>
      <c r="BQ2" s="74"/>
      <c r="BR2" s="13"/>
      <c r="BS2" s="13" t="s">
        <v>111</v>
      </c>
      <c r="BT2" s="13" t="s">
        <v>112</v>
      </c>
      <c r="BU2" s="13" t="s">
        <v>108</v>
      </c>
      <c r="BV2" s="13" t="s">
        <v>117</v>
      </c>
      <c r="BW2" s="13" t="s">
        <v>23</v>
      </c>
      <c r="BX2" s="13" t="s">
        <v>66</v>
      </c>
      <c r="BY2" s="13" t="s">
        <v>113</v>
      </c>
      <c r="BZ2" s="13" t="s">
        <v>17</v>
      </c>
      <c r="CA2" s="68" t="s">
        <v>106</v>
      </c>
      <c r="CB2" s="68"/>
      <c r="CC2" s="68"/>
      <c r="CD2" s="68"/>
      <c r="CE2" s="68" t="s">
        <v>107</v>
      </c>
      <c r="CF2" s="68"/>
      <c r="CG2" s="68"/>
      <c r="CH2" s="68"/>
      <c r="CI2" s="68" t="s">
        <v>108</v>
      </c>
      <c r="CJ2" s="68"/>
      <c r="CK2" s="68"/>
      <c r="CL2" s="68"/>
      <c r="CM2" s="68" t="s">
        <v>109</v>
      </c>
      <c r="CN2" s="68"/>
      <c r="CO2" s="68"/>
      <c r="CP2" s="68"/>
      <c r="CQ2" s="75" t="s">
        <v>110</v>
      </c>
      <c r="CR2" s="75"/>
      <c r="CS2" s="75"/>
      <c r="CT2" s="75"/>
      <c r="CU2" s="14"/>
      <c r="CV2" s="14" t="s">
        <v>111</v>
      </c>
      <c r="CW2" s="14" t="s">
        <v>112</v>
      </c>
      <c r="CX2" s="14" t="s">
        <v>108</v>
      </c>
      <c r="CY2" s="14" t="s">
        <v>117</v>
      </c>
      <c r="CZ2" s="14" t="s">
        <v>23</v>
      </c>
      <c r="DA2" s="14" t="s">
        <v>66</v>
      </c>
      <c r="DB2" s="14" t="s">
        <v>113</v>
      </c>
      <c r="DC2" s="14" t="s">
        <v>17</v>
      </c>
      <c r="DD2" s="50" t="s">
        <v>112</v>
      </c>
      <c r="DE2" s="50" t="s">
        <v>108</v>
      </c>
      <c r="DF2" s="50" t="s">
        <v>22</v>
      </c>
      <c r="DG2" s="68" t="s">
        <v>106</v>
      </c>
      <c r="DH2" s="68"/>
      <c r="DI2" s="68"/>
      <c r="DJ2" s="68"/>
      <c r="DK2" s="68" t="s">
        <v>107</v>
      </c>
      <c r="DL2" s="68"/>
      <c r="DM2" s="68"/>
      <c r="DN2" s="68"/>
      <c r="DO2" s="68" t="s">
        <v>108</v>
      </c>
      <c r="DP2" s="68"/>
      <c r="DQ2" s="68"/>
      <c r="DR2" s="68"/>
      <c r="DS2" s="68" t="s">
        <v>109</v>
      </c>
      <c r="DT2" s="68"/>
      <c r="DU2" s="68"/>
      <c r="DV2" s="68"/>
      <c r="DW2" s="76" t="s">
        <v>110</v>
      </c>
      <c r="DX2" s="76"/>
      <c r="DY2" s="76"/>
      <c r="DZ2" s="76"/>
      <c r="EA2" s="14" t="s">
        <v>111</v>
      </c>
      <c r="EB2" s="14" t="s">
        <v>112</v>
      </c>
      <c r="EC2" s="14" t="s">
        <v>108</v>
      </c>
      <c r="ED2" s="14" t="s">
        <v>117</v>
      </c>
      <c r="EE2" s="14" t="s">
        <v>23</v>
      </c>
      <c r="EF2" s="14" t="s">
        <v>66</v>
      </c>
      <c r="EG2" s="14" t="s">
        <v>113</v>
      </c>
      <c r="EH2" s="14" t="s">
        <v>17</v>
      </c>
      <c r="EI2" s="71" t="s">
        <v>106</v>
      </c>
      <c r="EJ2" s="71"/>
      <c r="EK2" s="71"/>
      <c r="EL2" s="71"/>
      <c r="EM2" s="71" t="s">
        <v>107</v>
      </c>
      <c r="EN2" s="71"/>
      <c r="EO2" s="71"/>
      <c r="EP2" s="71"/>
      <c r="EQ2" s="71" t="s">
        <v>108</v>
      </c>
      <c r="ER2" s="71"/>
      <c r="ES2" s="71"/>
      <c r="ET2" s="71"/>
      <c r="EU2" s="71" t="s">
        <v>109</v>
      </c>
      <c r="EV2" s="71"/>
      <c r="EW2" s="71"/>
      <c r="EX2" s="71"/>
      <c r="EY2" s="74" t="s">
        <v>110</v>
      </c>
      <c r="EZ2" s="74"/>
      <c r="FA2" s="74"/>
      <c r="FB2" s="74"/>
      <c r="FC2" s="13" t="s">
        <v>111</v>
      </c>
      <c r="FD2" s="13" t="s">
        <v>112</v>
      </c>
      <c r="FE2" s="13" t="s">
        <v>108</v>
      </c>
      <c r="FF2" s="13" t="s">
        <v>117</v>
      </c>
      <c r="FG2" s="13" t="s">
        <v>23</v>
      </c>
      <c r="FH2" s="13" t="s">
        <v>66</v>
      </c>
      <c r="FI2" s="13" t="s">
        <v>113</v>
      </c>
      <c r="FJ2" s="13" t="s">
        <v>17</v>
      </c>
      <c r="FK2" s="68" t="s">
        <v>106</v>
      </c>
      <c r="FL2" s="68"/>
      <c r="FM2" s="68"/>
      <c r="FN2" s="68"/>
      <c r="FO2" s="68" t="s">
        <v>107</v>
      </c>
      <c r="FP2" s="68"/>
      <c r="FQ2" s="68"/>
      <c r="FR2" s="68"/>
      <c r="FS2" s="68" t="s">
        <v>108</v>
      </c>
      <c r="FT2" s="68"/>
      <c r="FU2" s="68"/>
      <c r="FV2" s="68"/>
      <c r="FW2" s="68" t="s">
        <v>109</v>
      </c>
      <c r="FX2" s="68"/>
      <c r="FY2" s="68"/>
      <c r="FZ2" s="68"/>
      <c r="GA2" s="76" t="s">
        <v>110</v>
      </c>
      <c r="GB2" s="76"/>
      <c r="GC2" s="76"/>
      <c r="GD2" s="76"/>
      <c r="GE2" s="14" t="s">
        <v>111</v>
      </c>
      <c r="GF2" s="14" t="s">
        <v>112</v>
      </c>
      <c r="GG2" s="14" t="s">
        <v>108</v>
      </c>
      <c r="GH2" s="14" t="s">
        <v>117</v>
      </c>
      <c r="GI2" s="14" t="s">
        <v>23</v>
      </c>
      <c r="GJ2" s="14" t="s">
        <v>66</v>
      </c>
      <c r="GK2" s="14" t="s">
        <v>113</v>
      </c>
      <c r="GL2" s="14" t="s">
        <v>17</v>
      </c>
      <c r="GM2" s="71" t="s">
        <v>106</v>
      </c>
      <c r="GN2" s="71"/>
      <c r="GO2" s="71"/>
      <c r="GP2" s="71"/>
      <c r="GQ2" s="71" t="s">
        <v>107</v>
      </c>
      <c r="GR2" s="71"/>
      <c r="GS2" s="71"/>
      <c r="GT2" s="71"/>
      <c r="GU2" s="71" t="s">
        <v>108</v>
      </c>
      <c r="GV2" s="71"/>
      <c r="GW2" s="71"/>
      <c r="GX2" s="71"/>
      <c r="GY2" s="71" t="s">
        <v>109</v>
      </c>
      <c r="GZ2" s="71"/>
      <c r="HA2" s="71"/>
      <c r="HB2" s="71"/>
      <c r="HC2" s="74" t="s">
        <v>110</v>
      </c>
      <c r="HD2" s="74"/>
      <c r="HE2" s="74"/>
      <c r="HF2" s="74"/>
      <c r="HG2" s="13" t="s">
        <v>111</v>
      </c>
      <c r="HH2" s="13" t="s">
        <v>112</v>
      </c>
      <c r="HI2" s="13" t="s">
        <v>108</v>
      </c>
      <c r="HJ2" s="13" t="s">
        <v>117</v>
      </c>
      <c r="HK2" s="13" t="s">
        <v>23</v>
      </c>
      <c r="HL2" s="13" t="s">
        <v>66</v>
      </c>
      <c r="HM2" s="13" t="s">
        <v>113</v>
      </c>
      <c r="HN2" s="13" t="s">
        <v>17</v>
      </c>
      <c r="HO2" s="68" t="s">
        <v>106</v>
      </c>
      <c r="HP2" s="68"/>
      <c r="HQ2" s="68"/>
      <c r="HR2" s="68"/>
      <c r="HS2" s="68" t="s">
        <v>107</v>
      </c>
      <c r="HT2" s="68"/>
      <c r="HU2" s="68"/>
      <c r="HV2" s="68"/>
      <c r="HW2" s="68" t="s">
        <v>108</v>
      </c>
      <c r="HX2" s="68"/>
      <c r="HY2" s="68"/>
      <c r="HZ2" s="68"/>
      <c r="IA2" s="68" t="s">
        <v>109</v>
      </c>
      <c r="IB2" s="68"/>
      <c r="IC2" s="68"/>
      <c r="ID2" s="68"/>
      <c r="IE2" s="76" t="s">
        <v>110</v>
      </c>
      <c r="IF2" s="76"/>
      <c r="IG2" s="76"/>
      <c r="IH2" s="76"/>
      <c r="II2" s="14" t="s">
        <v>111</v>
      </c>
      <c r="IJ2" s="14" t="s">
        <v>112</v>
      </c>
      <c r="IK2" s="14" t="s">
        <v>108</v>
      </c>
      <c r="IL2" s="14" t="s">
        <v>117</v>
      </c>
      <c r="IM2" s="14" t="s">
        <v>23</v>
      </c>
      <c r="IN2" s="14" t="s">
        <v>66</v>
      </c>
      <c r="IO2" s="14" t="s">
        <v>113</v>
      </c>
      <c r="IP2" s="14" t="s">
        <v>17</v>
      </c>
      <c r="IQ2" s="71" t="s">
        <v>106</v>
      </c>
      <c r="IR2" s="71"/>
      <c r="IS2" s="71"/>
      <c r="IT2" s="71"/>
      <c r="IU2" s="71" t="s">
        <v>107</v>
      </c>
      <c r="IV2" s="71"/>
      <c r="IW2" s="71"/>
      <c r="IX2" s="71"/>
      <c r="IY2" s="71" t="s">
        <v>108</v>
      </c>
      <c r="IZ2" s="71"/>
      <c r="JA2" s="71"/>
      <c r="JB2" s="71"/>
      <c r="JC2" s="71" t="s">
        <v>109</v>
      </c>
      <c r="JD2" s="71"/>
      <c r="JE2" s="71"/>
      <c r="JF2" s="71"/>
      <c r="JG2" s="74" t="s">
        <v>110</v>
      </c>
      <c r="JH2" s="74"/>
      <c r="JI2" s="74"/>
      <c r="JJ2" s="74"/>
      <c r="JK2" s="13" t="s">
        <v>111</v>
      </c>
      <c r="JL2" s="13" t="s">
        <v>112</v>
      </c>
      <c r="JM2" s="13" t="s">
        <v>108</v>
      </c>
      <c r="JN2" s="13" t="s">
        <v>117</v>
      </c>
      <c r="JO2" s="13" t="s">
        <v>23</v>
      </c>
      <c r="JP2" s="13" t="s">
        <v>66</v>
      </c>
      <c r="JQ2" s="13" t="s">
        <v>113</v>
      </c>
      <c r="JR2" s="13" t="s">
        <v>17</v>
      </c>
      <c r="JS2" s="68" t="s">
        <v>106</v>
      </c>
      <c r="JT2" s="68"/>
      <c r="JU2" s="68"/>
      <c r="JV2" s="68"/>
      <c r="JW2" s="68" t="s">
        <v>107</v>
      </c>
      <c r="JX2" s="68"/>
      <c r="JY2" s="68"/>
      <c r="JZ2" s="68"/>
      <c r="KA2" s="68" t="s">
        <v>108</v>
      </c>
      <c r="KB2" s="68"/>
      <c r="KC2" s="68"/>
      <c r="KD2" s="68"/>
      <c r="KE2" s="68" t="s">
        <v>109</v>
      </c>
      <c r="KF2" s="68"/>
      <c r="KG2" s="68"/>
      <c r="KH2" s="68"/>
      <c r="KI2" s="76" t="s">
        <v>110</v>
      </c>
      <c r="KJ2" s="76"/>
      <c r="KK2" s="76"/>
      <c r="KL2" s="76"/>
      <c r="KM2" s="14" t="s">
        <v>111</v>
      </c>
      <c r="KN2" s="14" t="s">
        <v>112</v>
      </c>
      <c r="KO2" s="14" t="s">
        <v>108</v>
      </c>
      <c r="KP2" s="14" t="s">
        <v>117</v>
      </c>
      <c r="KQ2" s="14" t="s">
        <v>23</v>
      </c>
      <c r="KR2" s="14" t="s">
        <v>66</v>
      </c>
      <c r="KS2" s="14" t="s">
        <v>113</v>
      </c>
      <c r="KT2" s="14" t="s">
        <v>17</v>
      </c>
      <c r="KU2" s="71" t="s">
        <v>106</v>
      </c>
      <c r="KV2" s="71"/>
      <c r="KW2" s="71"/>
      <c r="KX2" s="71"/>
      <c r="KY2" s="71" t="s">
        <v>107</v>
      </c>
      <c r="KZ2" s="71"/>
      <c r="LA2" s="71"/>
      <c r="LB2" s="71"/>
      <c r="LC2" s="71" t="s">
        <v>108</v>
      </c>
      <c r="LD2" s="71"/>
      <c r="LE2" s="71"/>
      <c r="LF2" s="71"/>
      <c r="LG2" s="71" t="s">
        <v>109</v>
      </c>
      <c r="LH2" s="71"/>
      <c r="LI2" s="71"/>
      <c r="LJ2" s="71"/>
      <c r="LK2" s="74" t="s">
        <v>110</v>
      </c>
      <c r="LL2" s="74"/>
      <c r="LM2" s="74"/>
      <c r="LN2" s="74"/>
      <c r="LO2" s="13" t="s">
        <v>111</v>
      </c>
      <c r="LP2" s="13" t="s">
        <v>112</v>
      </c>
      <c r="LQ2" s="13" t="s">
        <v>108</v>
      </c>
      <c r="LR2" s="13" t="s">
        <v>117</v>
      </c>
      <c r="LS2" s="13" t="s">
        <v>23</v>
      </c>
      <c r="LT2" s="13" t="s">
        <v>66</v>
      </c>
      <c r="LU2" s="13" t="s">
        <v>113</v>
      </c>
      <c r="LV2" s="13" t="s">
        <v>17</v>
      </c>
      <c r="LW2" s="68" t="s">
        <v>106</v>
      </c>
      <c r="LX2" s="68"/>
      <c r="LY2" s="68"/>
      <c r="LZ2" s="68"/>
      <c r="MA2" s="68" t="s">
        <v>107</v>
      </c>
      <c r="MB2" s="68"/>
      <c r="MC2" s="68"/>
      <c r="MD2" s="68"/>
      <c r="ME2" s="68" t="s">
        <v>108</v>
      </c>
      <c r="MF2" s="68"/>
      <c r="MG2" s="68"/>
      <c r="MH2" s="68"/>
      <c r="MI2" s="68" t="s">
        <v>109</v>
      </c>
      <c r="MJ2" s="68"/>
      <c r="MK2" s="68"/>
      <c r="ML2" s="68"/>
      <c r="MM2" s="76" t="s">
        <v>110</v>
      </c>
      <c r="MN2" s="76"/>
      <c r="MO2" s="76"/>
      <c r="MP2" s="76"/>
      <c r="MQ2" s="14" t="s">
        <v>111</v>
      </c>
      <c r="MR2" s="14" t="s">
        <v>112</v>
      </c>
      <c r="MS2" s="14" t="s">
        <v>108</v>
      </c>
      <c r="MT2" s="14" t="s">
        <v>117</v>
      </c>
      <c r="MU2" s="14" t="s">
        <v>23</v>
      </c>
      <c r="MV2" s="14" t="s">
        <v>66</v>
      </c>
      <c r="MW2" s="14" t="s">
        <v>113</v>
      </c>
      <c r="MX2" s="14" t="s">
        <v>17</v>
      </c>
      <c r="MY2" s="71" t="s">
        <v>106</v>
      </c>
      <c r="MZ2" s="71"/>
      <c r="NA2" s="71"/>
      <c r="NB2" s="71"/>
      <c r="NC2" s="71" t="s">
        <v>107</v>
      </c>
      <c r="ND2" s="71"/>
      <c r="NE2" s="71"/>
      <c r="NF2" s="71"/>
      <c r="NG2" s="71" t="s">
        <v>108</v>
      </c>
      <c r="NH2" s="71"/>
      <c r="NI2" s="71"/>
      <c r="NJ2" s="71"/>
      <c r="NK2" s="71" t="s">
        <v>109</v>
      </c>
      <c r="NL2" s="71"/>
      <c r="NM2" s="71"/>
      <c r="NN2" s="71"/>
      <c r="NO2" s="74" t="s">
        <v>110</v>
      </c>
      <c r="NP2" s="74"/>
      <c r="NQ2" s="74"/>
      <c r="NR2" s="74"/>
      <c r="NS2" s="13" t="s">
        <v>111</v>
      </c>
      <c r="NT2" s="13" t="s">
        <v>112</v>
      </c>
      <c r="NU2" s="13" t="s">
        <v>108</v>
      </c>
      <c r="NV2" s="13" t="s">
        <v>117</v>
      </c>
      <c r="NW2" s="13" t="s">
        <v>23</v>
      </c>
      <c r="NX2" s="13" t="s">
        <v>66</v>
      </c>
      <c r="NY2" s="13" t="s">
        <v>113</v>
      </c>
      <c r="NZ2" s="13" t="s">
        <v>17</v>
      </c>
      <c r="OA2" s="68" t="s">
        <v>106</v>
      </c>
      <c r="OB2" s="68"/>
      <c r="OC2" s="68"/>
      <c r="OD2" s="68"/>
      <c r="OE2" s="68" t="s">
        <v>107</v>
      </c>
      <c r="OF2" s="68"/>
      <c r="OG2" s="68"/>
      <c r="OH2" s="68"/>
      <c r="OI2" s="68" t="s">
        <v>108</v>
      </c>
      <c r="OJ2" s="68"/>
      <c r="OK2" s="68"/>
      <c r="OL2" s="68"/>
      <c r="OM2" s="68" t="s">
        <v>109</v>
      </c>
      <c r="ON2" s="68"/>
      <c r="OO2" s="68"/>
      <c r="OP2" s="68"/>
      <c r="OQ2" s="76" t="s">
        <v>110</v>
      </c>
      <c r="OR2" s="76"/>
      <c r="OS2" s="76"/>
      <c r="OT2" s="76"/>
      <c r="OU2" s="14" t="s">
        <v>111</v>
      </c>
      <c r="OV2" s="14" t="s">
        <v>112</v>
      </c>
      <c r="OW2" s="14" t="s">
        <v>108</v>
      </c>
      <c r="OX2" s="14" t="s">
        <v>117</v>
      </c>
      <c r="OY2" s="14" t="s">
        <v>23</v>
      </c>
      <c r="OZ2" s="14" t="s">
        <v>66</v>
      </c>
      <c r="PA2" s="14" t="s">
        <v>113</v>
      </c>
      <c r="PB2" s="14" t="s">
        <v>17</v>
      </c>
      <c r="PC2" s="71" t="s">
        <v>106</v>
      </c>
      <c r="PD2" s="71"/>
      <c r="PE2" s="71"/>
      <c r="PF2" s="71"/>
      <c r="PG2" s="71" t="s">
        <v>107</v>
      </c>
      <c r="PH2" s="71"/>
      <c r="PI2" s="71"/>
      <c r="PJ2" s="71"/>
      <c r="PK2" s="71" t="s">
        <v>108</v>
      </c>
      <c r="PL2" s="71"/>
      <c r="PM2" s="71"/>
      <c r="PN2" s="71"/>
      <c r="PO2" s="71" t="s">
        <v>109</v>
      </c>
      <c r="PP2" s="71"/>
      <c r="PQ2" s="71"/>
      <c r="PR2" s="71"/>
      <c r="PS2" s="74" t="s">
        <v>110</v>
      </c>
      <c r="PT2" s="74"/>
      <c r="PU2" s="74"/>
      <c r="PV2" s="74"/>
      <c r="PW2" s="13" t="s">
        <v>111</v>
      </c>
      <c r="PX2" s="13" t="s">
        <v>112</v>
      </c>
      <c r="PY2" s="13" t="s">
        <v>108</v>
      </c>
      <c r="PZ2" s="13" t="s">
        <v>117</v>
      </c>
      <c r="QA2" s="13" t="s">
        <v>23</v>
      </c>
      <c r="QB2" s="13" t="s">
        <v>66</v>
      </c>
      <c r="QC2" s="13" t="s">
        <v>113</v>
      </c>
      <c r="QD2" s="13" t="s">
        <v>17</v>
      </c>
      <c r="QE2" s="68" t="s">
        <v>106</v>
      </c>
      <c r="QF2" s="68"/>
      <c r="QG2" s="68"/>
      <c r="QH2" s="68"/>
      <c r="QI2" s="68" t="s">
        <v>107</v>
      </c>
      <c r="QJ2" s="68"/>
      <c r="QK2" s="68"/>
      <c r="QL2" s="68"/>
      <c r="QM2" s="68" t="s">
        <v>108</v>
      </c>
      <c r="QN2" s="68"/>
      <c r="QO2" s="68"/>
      <c r="QP2" s="68"/>
      <c r="QQ2" s="68" t="s">
        <v>109</v>
      </c>
      <c r="QR2" s="68"/>
      <c r="QS2" s="68"/>
      <c r="QT2" s="68"/>
      <c r="QU2" s="76" t="s">
        <v>110</v>
      </c>
      <c r="QV2" s="76"/>
      <c r="QW2" s="76"/>
      <c r="QX2" s="76"/>
      <c r="QY2" s="14" t="s">
        <v>111</v>
      </c>
      <c r="QZ2" s="14" t="s">
        <v>112</v>
      </c>
      <c r="RA2" s="14" t="s">
        <v>108</v>
      </c>
      <c r="RB2" s="14" t="s">
        <v>117</v>
      </c>
      <c r="RC2" s="14" t="s">
        <v>23</v>
      </c>
      <c r="RD2" s="14" t="s">
        <v>66</v>
      </c>
      <c r="RE2" s="14" t="s">
        <v>113</v>
      </c>
      <c r="RF2" s="14" t="s">
        <v>17</v>
      </c>
      <c r="RG2" s="71" t="s">
        <v>106</v>
      </c>
      <c r="RH2" s="71"/>
      <c r="RI2" s="71"/>
      <c r="RJ2" s="71"/>
      <c r="RK2" s="71" t="s">
        <v>107</v>
      </c>
      <c r="RL2" s="71"/>
      <c r="RM2" s="71"/>
      <c r="RN2" s="71"/>
      <c r="RO2" s="71" t="s">
        <v>108</v>
      </c>
      <c r="RP2" s="71"/>
      <c r="RQ2" s="71"/>
      <c r="RR2" s="71"/>
      <c r="RS2" s="71" t="s">
        <v>109</v>
      </c>
      <c r="RT2" s="71"/>
      <c r="RU2" s="71"/>
      <c r="RV2" s="71"/>
      <c r="RW2" s="74" t="s">
        <v>110</v>
      </c>
      <c r="RX2" s="74"/>
      <c r="RY2" s="74"/>
      <c r="RZ2" s="74"/>
      <c r="SA2" s="13" t="s">
        <v>111</v>
      </c>
      <c r="SB2" s="13" t="s">
        <v>112</v>
      </c>
      <c r="SC2" s="13" t="s">
        <v>108</v>
      </c>
      <c r="SD2" s="13" t="s">
        <v>117</v>
      </c>
      <c r="SE2" s="13" t="s">
        <v>23</v>
      </c>
      <c r="SF2" s="13" t="s">
        <v>66</v>
      </c>
      <c r="SG2" s="13" t="s">
        <v>113</v>
      </c>
      <c r="SH2" s="13" t="s">
        <v>17</v>
      </c>
      <c r="SI2" s="68" t="s">
        <v>106</v>
      </c>
      <c r="SJ2" s="68"/>
      <c r="SK2" s="68"/>
      <c r="SL2" s="68"/>
      <c r="SM2" s="68" t="s">
        <v>107</v>
      </c>
      <c r="SN2" s="68"/>
      <c r="SO2" s="68"/>
      <c r="SP2" s="68"/>
      <c r="SQ2" s="68" t="s">
        <v>108</v>
      </c>
      <c r="SR2" s="68"/>
      <c r="SS2" s="68"/>
      <c r="ST2" s="68"/>
      <c r="SU2" s="68" t="s">
        <v>109</v>
      </c>
      <c r="SV2" s="68"/>
      <c r="SW2" s="68"/>
      <c r="SX2" s="68"/>
      <c r="SY2" s="76" t="s">
        <v>110</v>
      </c>
      <c r="SZ2" s="76"/>
      <c r="TA2" s="76"/>
      <c r="TB2" s="76"/>
      <c r="TC2" s="14" t="s">
        <v>111</v>
      </c>
      <c r="TD2" s="14" t="s">
        <v>112</v>
      </c>
      <c r="TE2" s="14" t="s">
        <v>108</v>
      </c>
      <c r="TF2" s="14" t="s">
        <v>117</v>
      </c>
      <c r="TG2" s="14" t="s">
        <v>23</v>
      </c>
      <c r="TH2" s="14" t="s">
        <v>66</v>
      </c>
      <c r="TI2" s="14" t="s">
        <v>113</v>
      </c>
      <c r="TJ2" s="14" t="s">
        <v>17</v>
      </c>
      <c r="TK2" s="71" t="s">
        <v>106</v>
      </c>
      <c r="TL2" s="71"/>
      <c r="TM2" s="71"/>
      <c r="TN2" s="71"/>
      <c r="TO2" s="71" t="s">
        <v>107</v>
      </c>
      <c r="TP2" s="71"/>
      <c r="TQ2" s="71"/>
      <c r="TR2" s="71"/>
      <c r="TS2" s="71" t="s">
        <v>108</v>
      </c>
      <c r="TT2" s="71"/>
      <c r="TU2" s="71"/>
      <c r="TV2" s="71"/>
      <c r="TW2" s="71" t="s">
        <v>109</v>
      </c>
      <c r="TX2" s="71"/>
      <c r="TY2" s="71"/>
      <c r="TZ2" s="71"/>
      <c r="UA2" s="77" t="s">
        <v>110</v>
      </c>
      <c r="UB2" s="77"/>
      <c r="UC2" s="77"/>
      <c r="UD2" s="77"/>
      <c r="UE2" s="13"/>
      <c r="UF2" s="13" t="s">
        <v>111</v>
      </c>
      <c r="UG2" s="13" t="s">
        <v>112</v>
      </c>
      <c r="UH2" s="13" t="s">
        <v>108</v>
      </c>
      <c r="UI2" s="13" t="s">
        <v>117</v>
      </c>
      <c r="UJ2" s="13" t="s">
        <v>23</v>
      </c>
      <c r="UK2" s="13" t="s">
        <v>66</v>
      </c>
      <c r="UL2" s="13" t="s">
        <v>113</v>
      </c>
      <c r="UM2" s="13" t="s">
        <v>17</v>
      </c>
    </row>
    <row r="3" spans="1:559" x14ac:dyDescent="0.2">
      <c r="A3" s="64"/>
      <c r="B3" s="64"/>
      <c r="C3" s="64"/>
      <c r="D3" s="64"/>
      <c r="E3" s="64"/>
      <c r="F3" s="65"/>
      <c r="G3" s="65"/>
      <c r="H3" s="64"/>
      <c r="I3" s="65"/>
      <c r="J3" s="70"/>
      <c r="K3" s="66"/>
      <c r="L3" s="70"/>
      <c r="M3" s="66"/>
      <c r="N3" s="70"/>
      <c r="O3" s="66"/>
      <c r="P3" s="66"/>
      <c r="Q3" s="66"/>
      <c r="R3" s="69"/>
      <c r="S3" s="66"/>
      <c r="T3" s="66"/>
      <c r="U3" s="14" t="s">
        <v>14</v>
      </c>
      <c r="V3" s="14" t="s">
        <v>9</v>
      </c>
      <c r="W3" s="14" t="s">
        <v>28</v>
      </c>
      <c r="X3" s="14" t="s">
        <v>29</v>
      </c>
      <c r="Y3" s="14" t="s">
        <v>14</v>
      </c>
      <c r="Z3" s="14" t="s">
        <v>9</v>
      </c>
      <c r="AA3" s="14" t="s">
        <v>28</v>
      </c>
      <c r="AB3" s="14" t="s">
        <v>29</v>
      </c>
      <c r="AC3" s="14" t="s">
        <v>14</v>
      </c>
      <c r="AD3" s="14" t="s">
        <v>9</v>
      </c>
      <c r="AE3" s="14" t="s">
        <v>28</v>
      </c>
      <c r="AF3" s="14" t="s">
        <v>29</v>
      </c>
      <c r="AG3" s="14" t="s">
        <v>14</v>
      </c>
      <c r="AH3" s="14" t="s">
        <v>9</v>
      </c>
      <c r="AI3" s="14" t="s">
        <v>28</v>
      </c>
      <c r="AJ3" s="14" t="s">
        <v>29</v>
      </c>
      <c r="AK3" s="21" t="s">
        <v>14</v>
      </c>
      <c r="AL3" s="21" t="s">
        <v>9</v>
      </c>
      <c r="AM3" s="21" t="s">
        <v>28</v>
      </c>
      <c r="AN3" s="21" t="s">
        <v>29</v>
      </c>
      <c r="AO3" s="14" t="s">
        <v>52</v>
      </c>
      <c r="AP3" s="14"/>
      <c r="AQ3" s="14"/>
      <c r="AR3" s="14"/>
      <c r="AS3" s="14"/>
      <c r="AT3" s="14"/>
      <c r="AU3" s="14"/>
      <c r="AV3" s="14"/>
      <c r="AW3" s="14"/>
      <c r="AX3" s="13" t="s">
        <v>14</v>
      </c>
      <c r="AY3" s="13" t="s">
        <v>9</v>
      </c>
      <c r="AZ3" s="13" t="s">
        <v>28</v>
      </c>
      <c r="BA3" s="13" t="s">
        <v>29</v>
      </c>
      <c r="BB3" s="13" t="s">
        <v>14</v>
      </c>
      <c r="BC3" s="13" t="s">
        <v>9</v>
      </c>
      <c r="BD3" s="13" t="s">
        <v>28</v>
      </c>
      <c r="BE3" s="13" t="s">
        <v>29</v>
      </c>
      <c r="BF3" s="13" t="s">
        <v>14</v>
      </c>
      <c r="BG3" s="13" t="s">
        <v>9</v>
      </c>
      <c r="BH3" s="13" t="s">
        <v>28</v>
      </c>
      <c r="BI3" s="13" t="s">
        <v>29</v>
      </c>
      <c r="BJ3" s="13" t="s">
        <v>14</v>
      </c>
      <c r="BK3" s="13" t="s">
        <v>9</v>
      </c>
      <c r="BL3" s="13" t="s">
        <v>28</v>
      </c>
      <c r="BM3" s="13" t="s">
        <v>29</v>
      </c>
      <c r="BN3" s="16" t="s">
        <v>14</v>
      </c>
      <c r="BO3" s="16" t="s">
        <v>9</v>
      </c>
      <c r="BP3" s="16" t="s">
        <v>28</v>
      </c>
      <c r="BQ3" s="16" t="s">
        <v>29</v>
      </c>
      <c r="BR3" s="13" t="s">
        <v>52</v>
      </c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9</v>
      </c>
      <c r="CC3" s="14" t="s">
        <v>28</v>
      </c>
      <c r="CD3" s="14" t="s">
        <v>29</v>
      </c>
      <c r="CE3" s="14" t="s">
        <v>14</v>
      </c>
      <c r="CF3" s="14" t="s">
        <v>9</v>
      </c>
      <c r="CG3" s="14" t="s">
        <v>28</v>
      </c>
      <c r="CH3" s="14" t="s">
        <v>29</v>
      </c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21" t="s">
        <v>14</v>
      </c>
      <c r="CR3" s="21" t="s">
        <v>9</v>
      </c>
      <c r="CS3" s="21" t="s">
        <v>28</v>
      </c>
      <c r="CT3" s="21" t="s">
        <v>29</v>
      </c>
      <c r="CU3" s="14" t="s">
        <v>52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14</v>
      </c>
      <c r="DH3" s="14" t="s">
        <v>9</v>
      </c>
      <c r="DI3" s="14" t="s">
        <v>28</v>
      </c>
      <c r="DJ3" s="14" t="s">
        <v>29</v>
      </c>
      <c r="DK3" s="14" t="s">
        <v>14</v>
      </c>
      <c r="DL3" s="14" t="s">
        <v>9</v>
      </c>
      <c r="DM3" s="14" t="s">
        <v>28</v>
      </c>
      <c r="DN3" s="14" t="s">
        <v>29</v>
      </c>
      <c r="DO3" s="14" t="s">
        <v>14</v>
      </c>
      <c r="DP3" s="14" t="s">
        <v>9</v>
      </c>
      <c r="DQ3" s="14" t="s">
        <v>28</v>
      </c>
      <c r="DR3" s="14" t="s">
        <v>29</v>
      </c>
      <c r="DS3" s="14" t="s">
        <v>14</v>
      </c>
      <c r="DT3" s="14" t="s">
        <v>9</v>
      </c>
      <c r="DU3" s="14" t="s">
        <v>28</v>
      </c>
      <c r="DV3" s="14" t="s">
        <v>29</v>
      </c>
      <c r="DW3" s="15" t="s">
        <v>14</v>
      </c>
      <c r="DX3" s="15" t="s">
        <v>9</v>
      </c>
      <c r="DY3" s="15" t="s">
        <v>28</v>
      </c>
      <c r="DZ3" s="15" t="s">
        <v>29</v>
      </c>
      <c r="EA3" s="14"/>
      <c r="EB3" s="14"/>
      <c r="EC3" s="14"/>
      <c r="ED3" s="14"/>
      <c r="EE3" s="14"/>
      <c r="EF3" s="14"/>
      <c r="EG3" s="14"/>
      <c r="EH3" s="14"/>
      <c r="EI3" s="13" t="s">
        <v>14</v>
      </c>
      <c r="EJ3" s="13" t="s">
        <v>9</v>
      </c>
      <c r="EK3" s="13" t="s">
        <v>28</v>
      </c>
      <c r="EL3" s="13" t="s">
        <v>29</v>
      </c>
      <c r="EM3" s="13" t="s">
        <v>14</v>
      </c>
      <c r="EN3" s="13" t="s">
        <v>9</v>
      </c>
      <c r="EO3" s="13" t="s">
        <v>28</v>
      </c>
      <c r="EP3" s="13" t="s">
        <v>29</v>
      </c>
      <c r="EQ3" s="13" t="s">
        <v>14</v>
      </c>
      <c r="ER3" s="13" t="s">
        <v>9</v>
      </c>
      <c r="ES3" s="13" t="s">
        <v>28</v>
      </c>
      <c r="ET3" s="13" t="s">
        <v>29</v>
      </c>
      <c r="EU3" s="13" t="s">
        <v>14</v>
      </c>
      <c r="EV3" s="13" t="s">
        <v>9</v>
      </c>
      <c r="EW3" s="13" t="s">
        <v>28</v>
      </c>
      <c r="EX3" s="13" t="s">
        <v>29</v>
      </c>
      <c r="EY3" s="16" t="s">
        <v>14</v>
      </c>
      <c r="EZ3" s="16" t="s">
        <v>9</v>
      </c>
      <c r="FA3" s="16" t="s">
        <v>28</v>
      </c>
      <c r="FB3" s="16" t="s">
        <v>29</v>
      </c>
      <c r="FC3" s="13"/>
      <c r="FD3" s="13"/>
      <c r="FE3" s="13"/>
      <c r="FF3" s="13"/>
      <c r="FG3" s="13"/>
      <c r="FH3" s="13"/>
      <c r="FI3" s="13"/>
      <c r="FJ3" s="13"/>
      <c r="FK3" s="14" t="s">
        <v>14</v>
      </c>
      <c r="FL3" s="14" t="s">
        <v>9</v>
      </c>
      <c r="FM3" s="14" t="s">
        <v>28</v>
      </c>
      <c r="FN3" s="14" t="s">
        <v>29</v>
      </c>
      <c r="FO3" s="14" t="s">
        <v>14</v>
      </c>
      <c r="FP3" s="14" t="s">
        <v>9</v>
      </c>
      <c r="FQ3" s="14" t="s">
        <v>28</v>
      </c>
      <c r="FR3" s="14" t="s">
        <v>29</v>
      </c>
      <c r="FS3" s="14" t="s">
        <v>14</v>
      </c>
      <c r="FT3" s="14" t="s">
        <v>9</v>
      </c>
      <c r="FU3" s="14" t="s">
        <v>28</v>
      </c>
      <c r="FV3" s="14" t="s">
        <v>29</v>
      </c>
      <c r="FW3" s="14" t="s">
        <v>14</v>
      </c>
      <c r="FX3" s="14" t="s">
        <v>9</v>
      </c>
      <c r="FY3" s="14" t="s">
        <v>28</v>
      </c>
      <c r="FZ3" s="14" t="s">
        <v>29</v>
      </c>
      <c r="GA3" s="15" t="s">
        <v>14</v>
      </c>
      <c r="GB3" s="15" t="s">
        <v>9</v>
      </c>
      <c r="GC3" s="15" t="s">
        <v>28</v>
      </c>
      <c r="GD3" s="15" t="s">
        <v>29</v>
      </c>
      <c r="GE3" s="14"/>
      <c r="GF3" s="14"/>
      <c r="GG3" s="14"/>
      <c r="GH3" s="14"/>
      <c r="GI3" s="14"/>
      <c r="GJ3" s="14"/>
      <c r="GK3" s="14"/>
      <c r="GL3" s="14"/>
      <c r="GM3" s="13" t="s">
        <v>14</v>
      </c>
      <c r="GN3" s="13" t="s">
        <v>9</v>
      </c>
      <c r="GO3" s="13" t="s">
        <v>28</v>
      </c>
      <c r="GP3" s="13" t="s">
        <v>29</v>
      </c>
      <c r="GQ3" s="13" t="s">
        <v>14</v>
      </c>
      <c r="GR3" s="13" t="s">
        <v>9</v>
      </c>
      <c r="GS3" s="13" t="s">
        <v>28</v>
      </c>
      <c r="GT3" s="13" t="s">
        <v>29</v>
      </c>
      <c r="GU3" s="13" t="s">
        <v>14</v>
      </c>
      <c r="GV3" s="13" t="s">
        <v>9</v>
      </c>
      <c r="GW3" s="13" t="s">
        <v>28</v>
      </c>
      <c r="GX3" s="13" t="s">
        <v>29</v>
      </c>
      <c r="GY3" s="13" t="s">
        <v>14</v>
      </c>
      <c r="GZ3" s="13" t="s">
        <v>9</v>
      </c>
      <c r="HA3" s="13" t="s">
        <v>28</v>
      </c>
      <c r="HB3" s="13" t="s">
        <v>29</v>
      </c>
      <c r="HC3" s="16" t="s">
        <v>14</v>
      </c>
      <c r="HD3" s="16" t="s">
        <v>9</v>
      </c>
      <c r="HE3" s="16" t="s">
        <v>28</v>
      </c>
      <c r="HF3" s="16" t="s">
        <v>29</v>
      </c>
      <c r="HG3" s="13"/>
      <c r="HH3" s="13"/>
      <c r="HI3" s="13"/>
      <c r="HJ3" s="13"/>
      <c r="HK3" s="13"/>
      <c r="HL3" s="13"/>
      <c r="HM3" s="13"/>
      <c r="HN3" s="13"/>
      <c r="HO3" s="14" t="s">
        <v>14</v>
      </c>
      <c r="HP3" s="14" t="s">
        <v>9</v>
      </c>
      <c r="HQ3" s="14" t="s">
        <v>28</v>
      </c>
      <c r="HR3" s="14" t="s">
        <v>29</v>
      </c>
      <c r="HS3" s="14" t="s">
        <v>14</v>
      </c>
      <c r="HT3" s="14" t="s">
        <v>9</v>
      </c>
      <c r="HU3" s="14" t="s">
        <v>28</v>
      </c>
      <c r="HV3" s="14" t="s">
        <v>29</v>
      </c>
      <c r="HW3" s="14" t="s">
        <v>14</v>
      </c>
      <c r="HX3" s="14" t="s">
        <v>9</v>
      </c>
      <c r="HY3" s="14" t="s">
        <v>28</v>
      </c>
      <c r="HZ3" s="14" t="s">
        <v>29</v>
      </c>
      <c r="IA3" s="14" t="s">
        <v>14</v>
      </c>
      <c r="IB3" s="14" t="s">
        <v>9</v>
      </c>
      <c r="IC3" s="14" t="s">
        <v>28</v>
      </c>
      <c r="ID3" s="14" t="s">
        <v>29</v>
      </c>
      <c r="IE3" s="15" t="s">
        <v>14</v>
      </c>
      <c r="IF3" s="15" t="s">
        <v>9</v>
      </c>
      <c r="IG3" s="15" t="s">
        <v>28</v>
      </c>
      <c r="IH3" s="15" t="s">
        <v>29</v>
      </c>
      <c r="II3" s="14"/>
      <c r="IJ3" s="14"/>
      <c r="IK3" s="14"/>
      <c r="IL3" s="14"/>
      <c r="IM3" s="14"/>
      <c r="IN3" s="14"/>
      <c r="IO3" s="14"/>
      <c r="IP3" s="14"/>
      <c r="IQ3" s="13" t="s">
        <v>14</v>
      </c>
      <c r="IR3" s="13" t="s">
        <v>9</v>
      </c>
      <c r="IS3" s="13" t="s">
        <v>28</v>
      </c>
      <c r="IT3" s="13" t="s">
        <v>29</v>
      </c>
      <c r="IU3" s="13" t="s">
        <v>14</v>
      </c>
      <c r="IV3" s="13" t="s">
        <v>9</v>
      </c>
      <c r="IW3" s="13" t="s">
        <v>28</v>
      </c>
      <c r="IX3" s="13" t="s">
        <v>29</v>
      </c>
      <c r="IY3" s="13" t="s">
        <v>14</v>
      </c>
      <c r="IZ3" s="13" t="s">
        <v>9</v>
      </c>
      <c r="JA3" s="13" t="s">
        <v>28</v>
      </c>
      <c r="JB3" s="13" t="s">
        <v>29</v>
      </c>
      <c r="JC3" s="13" t="s">
        <v>14</v>
      </c>
      <c r="JD3" s="13" t="s">
        <v>9</v>
      </c>
      <c r="JE3" s="13" t="s">
        <v>28</v>
      </c>
      <c r="JF3" s="13" t="s">
        <v>29</v>
      </c>
      <c r="JG3" s="16" t="s">
        <v>14</v>
      </c>
      <c r="JH3" s="16" t="s">
        <v>9</v>
      </c>
      <c r="JI3" s="16" t="s">
        <v>28</v>
      </c>
      <c r="JJ3" s="16" t="s">
        <v>29</v>
      </c>
      <c r="JK3" s="13"/>
      <c r="JL3" s="13"/>
      <c r="JM3" s="13"/>
      <c r="JN3" s="13"/>
      <c r="JO3" s="13"/>
      <c r="JP3" s="13"/>
      <c r="JQ3" s="13"/>
      <c r="JR3" s="13"/>
      <c r="JS3" s="14" t="s">
        <v>14</v>
      </c>
      <c r="JT3" s="14" t="s">
        <v>9</v>
      </c>
      <c r="JU3" s="14" t="s">
        <v>28</v>
      </c>
      <c r="JV3" s="14" t="s">
        <v>29</v>
      </c>
      <c r="JW3" s="14" t="s">
        <v>14</v>
      </c>
      <c r="JX3" s="14" t="s">
        <v>9</v>
      </c>
      <c r="JY3" s="14" t="s">
        <v>28</v>
      </c>
      <c r="JZ3" s="14" t="s">
        <v>29</v>
      </c>
      <c r="KA3" s="14" t="s">
        <v>14</v>
      </c>
      <c r="KB3" s="14" t="s">
        <v>9</v>
      </c>
      <c r="KC3" s="14" t="s">
        <v>28</v>
      </c>
      <c r="KD3" s="14" t="s">
        <v>29</v>
      </c>
      <c r="KE3" s="14" t="s">
        <v>14</v>
      </c>
      <c r="KF3" s="14" t="s">
        <v>9</v>
      </c>
      <c r="KG3" s="14" t="s">
        <v>28</v>
      </c>
      <c r="KH3" s="14" t="s">
        <v>29</v>
      </c>
      <c r="KI3" s="15" t="s">
        <v>14</v>
      </c>
      <c r="KJ3" s="15" t="s">
        <v>9</v>
      </c>
      <c r="KK3" s="15" t="s">
        <v>28</v>
      </c>
      <c r="KL3" s="15" t="s">
        <v>29</v>
      </c>
      <c r="KM3" s="14"/>
      <c r="KN3" s="14"/>
      <c r="KO3" s="14"/>
      <c r="KP3" s="14"/>
      <c r="KQ3" s="14"/>
      <c r="KR3" s="14"/>
      <c r="KS3" s="14"/>
      <c r="KT3" s="14"/>
      <c r="KU3" s="13" t="s">
        <v>14</v>
      </c>
      <c r="KV3" s="13" t="s">
        <v>9</v>
      </c>
      <c r="KW3" s="13" t="s">
        <v>28</v>
      </c>
      <c r="KX3" s="13" t="s">
        <v>29</v>
      </c>
      <c r="KY3" s="13" t="s">
        <v>14</v>
      </c>
      <c r="KZ3" s="13" t="s">
        <v>9</v>
      </c>
      <c r="LA3" s="13" t="s">
        <v>28</v>
      </c>
      <c r="LB3" s="13" t="s">
        <v>29</v>
      </c>
      <c r="LC3" s="13" t="s">
        <v>14</v>
      </c>
      <c r="LD3" s="13" t="s">
        <v>9</v>
      </c>
      <c r="LE3" s="13" t="s">
        <v>28</v>
      </c>
      <c r="LF3" s="13" t="s">
        <v>29</v>
      </c>
      <c r="LG3" s="13" t="s">
        <v>14</v>
      </c>
      <c r="LH3" s="13" t="s">
        <v>9</v>
      </c>
      <c r="LI3" s="13" t="s">
        <v>28</v>
      </c>
      <c r="LJ3" s="13" t="s">
        <v>29</v>
      </c>
      <c r="LK3" s="16" t="s">
        <v>14</v>
      </c>
      <c r="LL3" s="16" t="s">
        <v>9</v>
      </c>
      <c r="LM3" s="16" t="s">
        <v>28</v>
      </c>
      <c r="LN3" s="16" t="s">
        <v>29</v>
      </c>
      <c r="LO3" s="13"/>
      <c r="LP3" s="13"/>
      <c r="LQ3" s="13"/>
      <c r="LR3" s="13"/>
      <c r="LS3" s="13"/>
      <c r="LT3" s="13"/>
      <c r="LU3" s="13"/>
      <c r="LV3" s="13"/>
      <c r="LW3" s="14" t="s">
        <v>14</v>
      </c>
      <c r="LX3" s="14" t="s">
        <v>9</v>
      </c>
      <c r="LY3" s="14" t="s">
        <v>28</v>
      </c>
      <c r="LZ3" s="14" t="s">
        <v>29</v>
      </c>
      <c r="MA3" s="14" t="s">
        <v>14</v>
      </c>
      <c r="MB3" s="14" t="s">
        <v>9</v>
      </c>
      <c r="MC3" s="14" t="s">
        <v>28</v>
      </c>
      <c r="MD3" s="14" t="s">
        <v>29</v>
      </c>
      <c r="ME3" s="14" t="s">
        <v>14</v>
      </c>
      <c r="MF3" s="14" t="s">
        <v>9</v>
      </c>
      <c r="MG3" s="14" t="s">
        <v>28</v>
      </c>
      <c r="MH3" s="14" t="s">
        <v>29</v>
      </c>
      <c r="MI3" s="14" t="s">
        <v>14</v>
      </c>
      <c r="MJ3" s="14" t="s">
        <v>9</v>
      </c>
      <c r="MK3" s="14" t="s">
        <v>28</v>
      </c>
      <c r="ML3" s="14" t="s">
        <v>29</v>
      </c>
      <c r="MM3" s="15" t="s">
        <v>14</v>
      </c>
      <c r="MN3" s="15" t="s">
        <v>9</v>
      </c>
      <c r="MO3" s="15" t="s">
        <v>28</v>
      </c>
      <c r="MP3" s="15" t="s">
        <v>29</v>
      </c>
      <c r="MQ3" s="14"/>
      <c r="MR3" s="14"/>
      <c r="MS3" s="14"/>
      <c r="MT3" s="14"/>
      <c r="MU3" s="14"/>
      <c r="MV3" s="14"/>
      <c r="MW3" s="14"/>
      <c r="MX3" s="14"/>
      <c r="MY3" s="13" t="s">
        <v>14</v>
      </c>
      <c r="MZ3" s="13" t="s">
        <v>9</v>
      </c>
      <c r="NA3" s="13" t="s">
        <v>28</v>
      </c>
      <c r="NB3" s="13" t="s">
        <v>29</v>
      </c>
      <c r="NC3" s="13" t="s">
        <v>14</v>
      </c>
      <c r="ND3" s="13" t="s">
        <v>9</v>
      </c>
      <c r="NE3" s="13" t="s">
        <v>28</v>
      </c>
      <c r="NF3" s="13" t="s">
        <v>29</v>
      </c>
      <c r="NG3" s="13" t="s">
        <v>14</v>
      </c>
      <c r="NH3" s="13" t="s">
        <v>9</v>
      </c>
      <c r="NI3" s="13" t="s">
        <v>28</v>
      </c>
      <c r="NJ3" s="13" t="s">
        <v>29</v>
      </c>
      <c r="NK3" s="13" t="s">
        <v>14</v>
      </c>
      <c r="NL3" s="13" t="s">
        <v>9</v>
      </c>
      <c r="NM3" s="13" t="s">
        <v>28</v>
      </c>
      <c r="NN3" s="13" t="s">
        <v>29</v>
      </c>
      <c r="NO3" s="16" t="s">
        <v>14</v>
      </c>
      <c r="NP3" s="16" t="s">
        <v>9</v>
      </c>
      <c r="NQ3" s="16" t="s">
        <v>28</v>
      </c>
      <c r="NR3" s="16" t="s">
        <v>29</v>
      </c>
      <c r="NS3" s="13"/>
      <c r="NT3" s="13"/>
      <c r="NU3" s="13"/>
      <c r="NV3" s="13"/>
      <c r="NW3" s="13"/>
      <c r="NX3" s="13"/>
      <c r="NY3" s="13"/>
      <c r="NZ3" s="13"/>
      <c r="OA3" s="14" t="s">
        <v>14</v>
      </c>
      <c r="OB3" s="14" t="s">
        <v>9</v>
      </c>
      <c r="OC3" s="14" t="s">
        <v>28</v>
      </c>
      <c r="OD3" s="14" t="s">
        <v>29</v>
      </c>
      <c r="OE3" s="14" t="s">
        <v>14</v>
      </c>
      <c r="OF3" s="14" t="s">
        <v>9</v>
      </c>
      <c r="OG3" s="14" t="s">
        <v>28</v>
      </c>
      <c r="OH3" s="14" t="s">
        <v>29</v>
      </c>
      <c r="OI3" s="14" t="s">
        <v>14</v>
      </c>
      <c r="OJ3" s="14" t="s">
        <v>9</v>
      </c>
      <c r="OK3" s="14" t="s">
        <v>28</v>
      </c>
      <c r="OL3" s="14" t="s">
        <v>29</v>
      </c>
      <c r="OM3" s="14" t="s">
        <v>14</v>
      </c>
      <c r="ON3" s="14" t="s">
        <v>9</v>
      </c>
      <c r="OO3" s="14" t="s">
        <v>28</v>
      </c>
      <c r="OP3" s="14" t="s">
        <v>29</v>
      </c>
      <c r="OQ3" s="15" t="s">
        <v>14</v>
      </c>
      <c r="OR3" s="15" t="s">
        <v>9</v>
      </c>
      <c r="OS3" s="15" t="s">
        <v>28</v>
      </c>
      <c r="OT3" s="15" t="s">
        <v>29</v>
      </c>
      <c r="OU3" s="14"/>
      <c r="OV3" s="14"/>
      <c r="OW3" s="14"/>
      <c r="OX3" s="14"/>
      <c r="OY3" s="14"/>
      <c r="OZ3" s="14"/>
      <c r="PA3" s="14"/>
      <c r="PB3" s="14"/>
      <c r="PC3" s="13" t="s">
        <v>14</v>
      </c>
      <c r="PD3" s="13" t="s">
        <v>9</v>
      </c>
      <c r="PE3" s="13" t="s">
        <v>28</v>
      </c>
      <c r="PF3" s="13" t="s">
        <v>29</v>
      </c>
      <c r="PG3" s="13" t="s">
        <v>14</v>
      </c>
      <c r="PH3" s="13" t="s">
        <v>9</v>
      </c>
      <c r="PI3" s="13" t="s">
        <v>28</v>
      </c>
      <c r="PJ3" s="13" t="s">
        <v>29</v>
      </c>
      <c r="PK3" s="13" t="s">
        <v>14</v>
      </c>
      <c r="PL3" s="13" t="s">
        <v>9</v>
      </c>
      <c r="PM3" s="13" t="s">
        <v>28</v>
      </c>
      <c r="PN3" s="13" t="s">
        <v>29</v>
      </c>
      <c r="PO3" s="13" t="s">
        <v>14</v>
      </c>
      <c r="PP3" s="13" t="s">
        <v>9</v>
      </c>
      <c r="PQ3" s="13" t="s">
        <v>28</v>
      </c>
      <c r="PR3" s="13" t="s">
        <v>29</v>
      </c>
      <c r="PS3" s="16" t="s">
        <v>14</v>
      </c>
      <c r="PT3" s="16" t="s">
        <v>9</v>
      </c>
      <c r="PU3" s="16" t="s">
        <v>28</v>
      </c>
      <c r="PV3" s="16" t="s">
        <v>29</v>
      </c>
      <c r="PW3" s="13"/>
      <c r="PX3" s="13"/>
      <c r="PY3" s="13"/>
      <c r="PZ3" s="13"/>
      <c r="QA3" s="13"/>
      <c r="QB3" s="13"/>
      <c r="QC3" s="13"/>
      <c r="QD3" s="13"/>
      <c r="QE3" s="14" t="s">
        <v>14</v>
      </c>
      <c r="QF3" s="14" t="s">
        <v>9</v>
      </c>
      <c r="QG3" s="14" t="s">
        <v>28</v>
      </c>
      <c r="QH3" s="14" t="s">
        <v>29</v>
      </c>
      <c r="QI3" s="14" t="s">
        <v>14</v>
      </c>
      <c r="QJ3" s="14" t="s">
        <v>9</v>
      </c>
      <c r="QK3" s="14" t="s">
        <v>28</v>
      </c>
      <c r="QL3" s="14" t="s">
        <v>29</v>
      </c>
      <c r="QM3" s="14" t="s">
        <v>14</v>
      </c>
      <c r="QN3" s="14" t="s">
        <v>9</v>
      </c>
      <c r="QO3" s="14" t="s">
        <v>28</v>
      </c>
      <c r="QP3" s="14" t="s">
        <v>29</v>
      </c>
      <c r="QQ3" s="14" t="s">
        <v>14</v>
      </c>
      <c r="QR3" s="14" t="s">
        <v>9</v>
      </c>
      <c r="QS3" s="14" t="s">
        <v>28</v>
      </c>
      <c r="QT3" s="14" t="s">
        <v>29</v>
      </c>
      <c r="QU3" s="15" t="s">
        <v>14</v>
      </c>
      <c r="QV3" s="15" t="s">
        <v>9</v>
      </c>
      <c r="QW3" s="15" t="s">
        <v>28</v>
      </c>
      <c r="QX3" s="15" t="s">
        <v>29</v>
      </c>
      <c r="QY3" s="14"/>
      <c r="QZ3" s="14"/>
      <c r="RA3" s="14"/>
      <c r="RB3" s="14"/>
      <c r="RC3" s="14"/>
      <c r="RD3" s="14"/>
      <c r="RE3" s="14"/>
      <c r="RF3" s="14"/>
      <c r="RG3" s="13" t="s">
        <v>14</v>
      </c>
      <c r="RH3" s="13" t="s">
        <v>9</v>
      </c>
      <c r="RI3" s="13" t="s">
        <v>28</v>
      </c>
      <c r="RJ3" s="13" t="s">
        <v>29</v>
      </c>
      <c r="RK3" s="13" t="s">
        <v>14</v>
      </c>
      <c r="RL3" s="13" t="s">
        <v>9</v>
      </c>
      <c r="RM3" s="13" t="s">
        <v>28</v>
      </c>
      <c r="RN3" s="13" t="s">
        <v>29</v>
      </c>
      <c r="RO3" s="13" t="s">
        <v>14</v>
      </c>
      <c r="RP3" s="13" t="s">
        <v>9</v>
      </c>
      <c r="RQ3" s="13" t="s">
        <v>28</v>
      </c>
      <c r="RR3" s="13" t="s">
        <v>29</v>
      </c>
      <c r="RS3" s="13" t="s">
        <v>14</v>
      </c>
      <c r="RT3" s="13" t="s">
        <v>9</v>
      </c>
      <c r="RU3" s="13" t="s">
        <v>28</v>
      </c>
      <c r="RV3" s="13" t="s">
        <v>29</v>
      </c>
      <c r="RW3" s="16" t="s">
        <v>14</v>
      </c>
      <c r="RX3" s="16" t="s">
        <v>9</v>
      </c>
      <c r="RY3" s="16" t="s">
        <v>28</v>
      </c>
      <c r="RZ3" s="16" t="s">
        <v>29</v>
      </c>
      <c r="SA3" s="13"/>
      <c r="SB3" s="13"/>
      <c r="SC3" s="13"/>
      <c r="SD3" s="13"/>
      <c r="SE3" s="13"/>
      <c r="SF3" s="13"/>
      <c r="SG3" s="13"/>
      <c r="SH3" s="13"/>
      <c r="SI3" s="14" t="s">
        <v>14</v>
      </c>
      <c r="SJ3" s="14" t="s">
        <v>9</v>
      </c>
      <c r="SK3" s="14" t="s">
        <v>28</v>
      </c>
      <c r="SL3" s="14" t="s">
        <v>29</v>
      </c>
      <c r="SM3" s="14" t="s">
        <v>14</v>
      </c>
      <c r="SN3" s="14" t="s">
        <v>9</v>
      </c>
      <c r="SO3" s="14" t="s">
        <v>28</v>
      </c>
      <c r="SP3" s="14" t="s">
        <v>29</v>
      </c>
      <c r="SQ3" s="14" t="s">
        <v>14</v>
      </c>
      <c r="SR3" s="14" t="s">
        <v>9</v>
      </c>
      <c r="SS3" s="14" t="s">
        <v>28</v>
      </c>
      <c r="ST3" s="14" t="s">
        <v>29</v>
      </c>
      <c r="SU3" s="14" t="s">
        <v>14</v>
      </c>
      <c r="SV3" s="14" t="s">
        <v>9</v>
      </c>
      <c r="SW3" s="14" t="s">
        <v>28</v>
      </c>
      <c r="SX3" s="14" t="s">
        <v>29</v>
      </c>
      <c r="SY3" s="15" t="s">
        <v>14</v>
      </c>
      <c r="SZ3" s="15" t="s">
        <v>9</v>
      </c>
      <c r="TA3" s="15" t="s">
        <v>28</v>
      </c>
      <c r="TB3" s="15" t="s">
        <v>29</v>
      </c>
      <c r="TC3" s="14"/>
      <c r="TD3" s="14"/>
      <c r="TE3" s="14"/>
      <c r="TF3" s="14"/>
      <c r="TG3" s="14"/>
      <c r="TH3" s="14"/>
      <c r="TI3" s="14"/>
      <c r="TJ3" s="14"/>
      <c r="TK3" s="13" t="s">
        <v>14</v>
      </c>
      <c r="TL3" s="13" t="s">
        <v>9</v>
      </c>
      <c r="TM3" s="13" t="s">
        <v>28</v>
      </c>
      <c r="TN3" s="13" t="s">
        <v>29</v>
      </c>
      <c r="TO3" s="13" t="s">
        <v>14</v>
      </c>
      <c r="TP3" s="13" t="s">
        <v>9</v>
      </c>
      <c r="TQ3" s="13" t="s">
        <v>28</v>
      </c>
      <c r="TR3" s="13" t="s">
        <v>29</v>
      </c>
      <c r="TS3" s="13" t="s">
        <v>14</v>
      </c>
      <c r="TT3" s="13" t="s">
        <v>9</v>
      </c>
      <c r="TU3" s="13" t="s">
        <v>28</v>
      </c>
      <c r="TV3" s="13" t="s">
        <v>29</v>
      </c>
      <c r="TW3" s="13" t="s">
        <v>14</v>
      </c>
      <c r="TX3" s="13" t="s">
        <v>9</v>
      </c>
      <c r="TY3" s="13" t="s">
        <v>28</v>
      </c>
      <c r="TZ3" s="13" t="s">
        <v>29</v>
      </c>
      <c r="UA3" s="62" t="s">
        <v>14</v>
      </c>
      <c r="UB3" s="62" t="s">
        <v>9</v>
      </c>
      <c r="UC3" s="62" t="s">
        <v>28</v>
      </c>
      <c r="UD3" s="62" t="s">
        <v>29</v>
      </c>
      <c r="UE3" s="13" t="s">
        <v>52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DD"),SUMPRODUCT((H$4:H$28&lt;&gt;"")*(H$4:H$28&lt;&gt;"No DD")*(E$4:E$28&gt;E4))+1,IF(H4="No DD",SUMPRODUCT((H$4:H$28="No DD")*(E$4:E$28&gt;E4))+1+SUMPRODUCT((H$4:H$28&lt;&gt;"")*(H$4:H$28&lt;&gt;"No DD")),""))</f>
        <v>1</v>
      </c>
      <c r="B4" s="5" t="s">
        <v>84</v>
      </c>
      <c r="C4" s="4" t="s">
        <v>6</v>
      </c>
      <c r="D4" s="4">
        <v>2003</v>
      </c>
      <c r="E4" s="9">
        <f>SUM(J4:R4)+SUM(J4:N4)*0.0000001+SUM(J4)*0.0000000000001</f>
        <v>202.80001437000578</v>
      </c>
      <c r="F4" s="3" t="str">
        <f>IF(OR(AND(AP4&gt;=AW$30,AQ4&gt;=AW$34,AP4&lt;&gt;"",AO4=""),AND(AU4&gt;=AW$30,AV4&gt;=AW$34,AU4&lt;&gt;"",AO4=""),AND(BS4&gt;=BZ$30,BT4&gt;=BZ$34,BS4&lt;&gt;"",BR4=""),AND(BX4&gt;=BZ$30,BY4&gt;=BZ$34,BX4&lt;&gt;"",BR4=""),AND(CV4&gt;=DC$30,CW4&gt;=DC$34,CV4&lt;&gt;"",CU4=""),AND(DA4&gt;=DC$30,DB4&gt;=DC$34,DA4&lt;&gt;""),AND(EA4&gt;=EH$30,EB4&gt;=EH$34,EA4&lt;&gt;""),AND(EF4&gt;=EH$30,EG4&gt;=EH$34,EF4&lt;&gt;""),AND(FC4&gt;=FJ$30,FD4&gt;=FJ$34,FC4&lt;&gt;""),AND(FH4&gt;=FJ$30,FI4&gt;=FJ$34,FH4&lt;&gt;""),AND(GE4&gt;=GL$30,GF4&gt;=GL$34,GE4&lt;&gt;""),AND(GJ4&gt;=GL$30,GK4&gt;=GL$34,GJ4&lt;&gt;""),AND(HG4&gt;=HN$30,HH4&gt;=HN$34,HG4&lt;&gt;""),AND(HL4&gt;=HN$30,HM4&gt;=HN$34,HL4&lt;&gt;""),AND(II4&gt;=IP$30,IJ4&gt;=IP$34,II4&lt;&gt;""),AND(IN4&gt;=IP$30,IO4&gt;=IP$34,IN4&lt;&gt;""),AND(JK4&gt;=JR$30,JL4&gt;=JR$34,JK4&lt;&gt;""),AND(JP4&gt;=JR$30,JQ4&gt;=JR$34,JP4&lt;&gt;""),AND(KM4&gt;=KT$30,KN4&gt;=KT$34,KM4&lt;&gt;""),AND(KR4&gt;=KT$30,KS4&gt;=KT$34,KR4&lt;&gt;""),AND(LO4&gt;=LV$30,LP4&gt;=LV$34,LO4&lt;&gt;""),AND(LT4&gt;=LV$30,LU4&gt;=LV$34,LT4&lt;&gt;""),AND(MQ4&gt;=MX$30,MR4&gt;=MX$34,MQ4&lt;&gt;""),AND(MV4&gt;=MX$30,MW4&gt;=MX$34,MV4&lt;&gt;""),AND(NS4&gt;=NZ$30,NT4&gt;=NZ$34,NS4&lt;&gt;""),AND(NX4&gt;=NZ$30,NY4&gt;=NZ$34,NX4&lt;&gt;""),AND(OU4&gt;=PB$30,OV4&gt;=PB$34,OU4&lt;&gt;""),AND(OZ4&gt;=PB$30,PA4&gt;=PB$34,OZ4&lt;&gt;""),AND(PW4&gt;=QD$30,PX4&gt;=QD$34,PW4&lt;&gt;""),AND(QB4&gt;=QD$30,QC4&gt;=QD$34,QB4&lt;&gt;""),AND(QY4&gt;=RF$30,QZ4&gt;=RF$34,QY4&lt;&gt;""),AND(RD4&gt;=RF$30,RE4&gt;=RF$34,RD4&lt;&gt;""),AND(SA4&gt;=SH$30,SB4&gt;=SH$34,SA4&lt;&gt;""),AND(SF4&gt;=SH$30,SG4&gt;=SH$34,SF4&lt;&gt;""),AND(TC4&gt;=TJ$30,TD4&gt;=TJ$34,TC4&lt;&gt;""),AND(TI4&gt;=TJ$30,TJ4&gt;=TJ$34,TI4&lt;&gt;"")),"P","")</f>
        <v>P</v>
      </c>
      <c r="G4" s="3" t="str">
        <f>IF(OR(AND(AQ4&gt;=AW$34,AQ4&lt;&gt;"",AO4=""),AND(AV4&gt;=AW$34,AV4&lt;&gt;"",AO4=""),AND(BT4&gt;=BZ$34,BT4&lt;&gt;"",BR4=""),AND(BY4&gt;=BZ$34,BY4&lt;&gt;"",BR4=""),AND(CW4&gt;=DC$34,CW4&lt;&gt;"",CU4=""),AND(DB4&gt;=DC$34,DB4&lt;&gt;"",CU4=""),AND(EB4&gt;=EH$34,EB4&lt;&gt;""),AND(EG4&gt;=EH$34,EG4&lt;&gt;""),AND(FD4&gt;=FJ$34,FD4&lt;&gt;""),AND(FI4&gt;=FJ$34,FI4&lt;&gt;""),AND(GF4&gt;=GL$34,GF4&lt;&gt;""),AND(GK4&gt;=GL$34,GK4&lt;&gt;""),AND(HH4&gt;=HN$34,HH4&lt;&gt;""),AND(HM4&gt;=HN$34,HM4&lt;&gt;""),AND(IJ4&gt;=IP$34,IJ4&lt;&gt;""),AND(IO4&gt;=IP$34,IO4&lt;&gt;""),AND(JL4&gt;=JR$34,JL4&lt;&gt;""),AND(JQ4&gt;=JR$34,JQ4&lt;&gt;""),AND(KN4&gt;=KT$34,KN4&lt;&gt;""),AND(KS4&gt;=KT$34,KS4&lt;&gt;""),AND(LP4&gt;=LV$34,LP4&lt;&gt;""),AND(LU4&gt;=LV$34,LU4&lt;&gt;""),AND(MR4&gt;=MX$34,MR4&lt;&gt;""),AND(MW4&gt;=MX$34,MW4&lt;&gt;""),AND(NT4&gt;=NZ$34,NT4&lt;&gt;""),AND(NY4&gt;=NZ$34,NY4&lt;&gt;""),AND(OV4&gt;=PB$34,OV4&lt;&gt;""),AND(PA4&gt;=PB$34,PA4&lt;&gt;""),AND(PX4&gt;=QD$34,PX4&lt;&gt;""),AND(QC4&gt;=QD$34,QC4&lt;&gt;""),AND(QZ4&gt;=RF$34,QZ4&lt;&gt;""),AND(RE4&gt;=RF$34,RE4&lt;&gt;""),AND(SB4&gt;=SH$34,SB4&lt;&gt;""),AND(SG4&gt;=SH$34,SG4&lt;&gt;""),AND(TD4&gt;=TJ$34,TD4&lt;&gt;""),AND(TJ4&gt;=TJ$34,TJ4&lt;&gt;"")),"P","")</f>
        <v>P</v>
      </c>
      <c r="H4" s="36" t="str">
        <f>IF(AND(G4="P",F4=""),"No DD",IF(OR(AND(AS4&gt;=AW$33,AT4&gt;=AW$37,AS4&lt;&gt;"",AO4=""),AND(BV4&gt;=BZ$33,BW4&gt;=BZ$37,BV4&lt;&gt;"",BR4=""),AND(CY4&gt;=DC$33,CZ4&gt;=DC$37,CY4&lt;&gt;"",CU4=""),AND(ED4&gt;=EH$33,EE4&gt;=EH$37,ED4&lt;&gt;""),AND(FF4&gt;=FJ$33,FG4&gt;=FJ$37,FF4&lt;&gt;""),AND(GH4&gt;=GL$33,GI4&gt;=GL$37,GH4&lt;&gt;""),AND(HJ4&gt;=HN$33,HK4&gt;=HN$37,HJ4&lt;&gt;""),AND(IL4&gt;=IP$33,IM4&gt;=IP$37,IL4&lt;&gt;""),AND(JN4&gt;=JR$33,JO4&gt;=JR$37,JN4&lt;&gt;""),AND(KP4&gt;=KT$33,KQ4&gt;=KT$37,KP4&lt;&gt;""),AND(LR4&gt;=LV$33,LS4&gt;=LV$37,LR4&lt;&gt;""),AND(MT4&gt;=MX$33,MU4&gt;=MX$37,MT4&lt;&gt;""),AND(NV4&gt;=NZ$33,NW4&gt;=NZ$37,NV4&lt;&gt;""),AND(OX4&gt;=PB$33,OY4&gt;=PB$37,OX4&lt;&gt;""),AND(PZ4&gt;=QD$33,QA4&gt;=QD$37,PZ4&lt;&gt;""),AND(RB4&gt;=RF$33,RC4&gt;=RF$37,RB4&lt;&gt;""),AND(SD4&gt;=SH$33,SE4&gt;=SH$37,SD4&lt;&gt;""),AND(TF4&gt;=TJ$33,TG4&gt;=TJ$37,TF4&lt;&gt;"")),"Merit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,AND(RB4&gt;=RF$32,RC4&gt;=RF$36,RB4&lt;&gt;""),AND(SD4&gt;=SH$32,SE4&gt;=SH$36,SD4&lt;&gt;""),AND(TF4&gt;=TJ$32,TG4&gt;=TJ$36,TF4&lt;&gt;"")),"Excellence",IF(I4="P","Worlds Team",IF(F4="P","National Team","")))))</f>
        <v>Merit</v>
      </c>
      <c r="I4" s="3" t="str">
        <f>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,AND(RB4&gt;=RF$31,RC4&gt;=RF$35,RB4&lt;&gt;""),AND(SD4&gt;=SH$31,SE4&gt;=SH$35,SD4&lt;&gt;""),AND(TF4&gt;=TJ$31,TG4&gt;=TJ$35,TF4&lt;&gt;"")),"P","")</f>
        <v>P</v>
      </c>
      <c r="J4" s="8">
        <f>IF(COUNT(AQ4,BT4,CW4)&gt;0,LARGE((AQ4,BT4,CW4),1),0)</f>
        <v>57.9</v>
      </c>
      <c r="K4" s="8" t="str">
        <f>IF(J4=0,"",IF(J4=CW4,$CA$1,IF(J4=BT4,$AX$1,IF(J4=AQ4,$U$1,""))))</f>
        <v>2024 Elite Canada</v>
      </c>
      <c r="L4" s="8">
        <f>IF(COUNT(AQ4,BT4,CW4)&gt;1,LARGE((AQ4,BT4,CW4),2),0)</f>
        <v>57.800000000000004</v>
      </c>
      <c r="M4" s="8" t="str">
        <f>IF(K4=0,"",IF(AND(L4=J4,L4=AQ4,K4=BT4),$U$1,IF(AND(L4=J4,L4=AQ4,L4=CW4),$U$1,IF(AND(L4=J4,L4=CW4,L4=BT4),$AX$1,IF(L4=CW4,$CA$1,IF(L4=BT4,$AX$1,IF(L4=AQ4,$U$1,"")))))))</f>
        <v>2024 3rd Domestic Trial</v>
      </c>
      <c r="N4" s="8">
        <f>IF(COUNT(AR4,BU4,CX4)&gt;0,LARGE((AR4,BU4,CX4),1),0)</f>
        <v>28</v>
      </c>
      <c r="O4" s="8" t="str">
        <f>IF(N4=0,"",IF(N4=CX4,$CA$1,IF(N4=BU4,$AX$1,IF(N4=AR4,$U$1,""))))</f>
        <v>2024 3rd Domestic Trial</v>
      </c>
      <c r="P4" s="8">
        <f>IF(MAX(AV4,BY4,DB4)&gt;0,MAX(AV4,BY4,DB4),0)</f>
        <v>59.1</v>
      </c>
      <c r="Q4" s="8" t="str">
        <f>IF(P4=0,"",IF(P4=DB4,$CA$1,IF(P4=BY4,$AX$1,IF(P4=AV4,$U$1,""))))</f>
        <v>2024 3rd Domestic Trial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/>
      </c>
      <c r="U4" s="19">
        <v>18.600000000000001</v>
      </c>
      <c r="V4" s="19">
        <v>10</v>
      </c>
      <c r="W4" s="19">
        <v>0.8</v>
      </c>
      <c r="X4" s="19">
        <v>0.6</v>
      </c>
      <c r="Y4" s="19">
        <v>18.3</v>
      </c>
      <c r="Z4" s="19">
        <v>10.8</v>
      </c>
      <c r="AA4" s="19">
        <v>0.2</v>
      </c>
      <c r="AB4" s="19">
        <v>0.6</v>
      </c>
      <c r="AC4" s="19">
        <v>18.600000000000001</v>
      </c>
      <c r="AD4" s="19">
        <v>8.9</v>
      </c>
      <c r="AE4" s="19">
        <v>0.8</v>
      </c>
      <c r="AF4" s="19">
        <v>0.3</v>
      </c>
      <c r="AG4" s="19">
        <v>19.100000000000001</v>
      </c>
      <c r="AH4" s="19">
        <v>10</v>
      </c>
      <c r="AI4" s="19">
        <v>0</v>
      </c>
      <c r="AJ4" s="19">
        <v>0.6</v>
      </c>
      <c r="AK4" s="19">
        <v>18.2</v>
      </c>
      <c r="AL4" s="19">
        <v>10.8</v>
      </c>
      <c r="AM4" s="19">
        <v>0.2</v>
      </c>
      <c r="AN4" s="19">
        <v>0.6</v>
      </c>
      <c r="AO4" s="27"/>
      <c r="AP4" s="40">
        <f>IF(SUM(V4,Z4)&gt;0,SUM(V4,Z4),"")</f>
        <v>20.8</v>
      </c>
      <c r="AQ4" s="40">
        <f>IF(SUM(U4:V4,X4:Z4,AB4)-W4-AA4&gt;0,SUM(U4:V4,X4:Z4,AB4)-W4-AA4,"")</f>
        <v>57.9</v>
      </c>
      <c r="AR4" s="40">
        <f>IF(SUM(AC4:AD4,AF4)-AE4&gt;0,SUM(AC4:AD4,AF4)-AE4,"")</f>
        <v>27</v>
      </c>
      <c r="AS4" s="40">
        <f>IF(SUM(V4,Z4,AD4)&gt;0,SUM(V4,Z4,AD4),"")</f>
        <v>29.700000000000003</v>
      </c>
      <c r="AT4" s="40">
        <f>IF(SUM(AQ4,AR4)&gt;0,SUM(AQ4,AR4),"")</f>
        <v>84.9</v>
      </c>
      <c r="AU4" s="40">
        <f>IF(SUM(AH4,AL4)&gt;0,SUM(AH4,AL4),"")</f>
        <v>20.8</v>
      </c>
      <c r="AV4" s="40">
        <f>IF(SUM(AG4:AH4,AJ4:AL4,AN4)-SUM(AI4,AM4)&gt;0,SUM(AG4:AH4,AJ4:AL4,AN4)-SUM(AI4,AM4),"")</f>
        <v>59.1</v>
      </c>
      <c r="AW4" s="40">
        <f>IF(SUM(AQ4,AR4,AV4)&gt;0,SUM(AQ4,AR4,AV4),"")</f>
        <v>144</v>
      </c>
      <c r="AX4" s="18">
        <v>19.2</v>
      </c>
      <c r="AY4" s="18">
        <v>10</v>
      </c>
      <c r="AZ4" s="18">
        <v>0.6</v>
      </c>
      <c r="BA4" s="18">
        <v>0.6</v>
      </c>
      <c r="BB4" s="18">
        <v>17.399999999999999</v>
      </c>
      <c r="BC4" s="18">
        <v>5.0999999999999996</v>
      </c>
      <c r="BD4" s="18">
        <v>0</v>
      </c>
      <c r="BE4" s="18">
        <v>0.3</v>
      </c>
      <c r="BF4" s="18">
        <v>18.600000000000001</v>
      </c>
      <c r="BG4" s="18">
        <v>9.3000000000000007</v>
      </c>
      <c r="BH4" s="18">
        <v>0.8</v>
      </c>
      <c r="BI4" s="18">
        <v>0.3</v>
      </c>
      <c r="BJ4" s="18">
        <v>19</v>
      </c>
      <c r="BK4" s="18">
        <v>10</v>
      </c>
      <c r="BL4" s="18">
        <v>0.8</v>
      </c>
      <c r="BM4" s="18">
        <v>0.6</v>
      </c>
      <c r="BN4" s="18">
        <v>18.399999999999999</v>
      </c>
      <c r="BO4" s="18">
        <v>10.8</v>
      </c>
      <c r="BP4" s="18">
        <v>1</v>
      </c>
      <c r="BQ4" s="18">
        <v>0.6</v>
      </c>
      <c r="BR4" s="28"/>
      <c r="BS4" s="11">
        <f>IF(SUM(AY4,BC4)&gt;0,SUM(AY4,BC4),"")</f>
        <v>15.1</v>
      </c>
      <c r="BT4" s="11">
        <f>IF(SUM(AX4:AY4,BA4:BC4,BE4)-AZ4-BD4&gt;0,SUM(AX4:AY4,BA4:BC4,BE4)-AZ4-BD4,"")</f>
        <v>52</v>
      </c>
      <c r="BU4" s="11">
        <f>IF(SUM(BF4:BG4,BI4)-BH4&gt;0,SUM(BF4:BG4,BI4)-BH4,"")</f>
        <v>27.400000000000002</v>
      </c>
      <c r="BV4" s="11">
        <f>IF(SUM(AY4,BC4,BG4)&gt;0,SUM(AY4,BC4,BG4),"")</f>
        <v>24.4</v>
      </c>
      <c r="BW4" s="11">
        <f>IF(SUM(BT4,BU4)&gt;0,SUM(BT4,BU4),"")</f>
        <v>79.400000000000006</v>
      </c>
      <c r="BX4" s="11">
        <f>IF(SUM(BK4,BO4)&gt;0,SUM(BK4,BO4),"")</f>
        <v>20.8</v>
      </c>
      <c r="BY4" s="11">
        <f>IF(SUM(BJ4:BK4,BM4:BO4,BQ4)-SUM(BL4,BP4)&gt;0,SUM(BJ4:BK4,BM4:BO4,BQ4)-SUM(BL4,BP4),"")</f>
        <v>57.6</v>
      </c>
      <c r="BZ4" s="11">
        <f>IF(SUM(BT4,BU4,BY4)&gt;0,SUM(BT4,BU4,BY4),"")</f>
        <v>137</v>
      </c>
      <c r="CA4" s="19">
        <v>19.399999999999999</v>
      </c>
      <c r="CB4" s="19">
        <v>10</v>
      </c>
      <c r="CC4" s="19">
        <v>0</v>
      </c>
      <c r="CD4" s="19">
        <v>0.6</v>
      </c>
      <c r="CE4" s="19">
        <v>18.7</v>
      </c>
      <c r="CF4" s="19">
        <v>9.6</v>
      </c>
      <c r="CG4" s="19">
        <v>0.8</v>
      </c>
      <c r="CH4" s="19">
        <v>0.3</v>
      </c>
      <c r="CI4" s="19">
        <v>18.399999999999999</v>
      </c>
      <c r="CJ4" s="19">
        <v>9.3000000000000007</v>
      </c>
      <c r="CK4" s="19">
        <v>0</v>
      </c>
      <c r="CL4" s="19">
        <v>0.3</v>
      </c>
      <c r="CM4" s="19">
        <v>19.2</v>
      </c>
      <c r="CN4" s="19">
        <v>10</v>
      </c>
      <c r="CO4" s="19">
        <v>0.2</v>
      </c>
      <c r="CP4" s="19">
        <v>0.6</v>
      </c>
      <c r="CQ4" s="19">
        <v>18.399999999999999</v>
      </c>
      <c r="CR4" s="19">
        <v>10.8</v>
      </c>
      <c r="CS4" s="19">
        <v>0</v>
      </c>
      <c r="CT4" s="19">
        <v>0.3</v>
      </c>
      <c r="CU4" s="27"/>
      <c r="CV4" s="40">
        <f>IF(SUM(CB4,CF4)&gt;0,SUM(CB4,CF4),"")</f>
        <v>19.600000000000001</v>
      </c>
      <c r="CW4" s="40">
        <f>IF(SUM(CA4:CB4,CD4:CF4,CH4)-CC4-CG4&gt;0,SUM(CA4:CB4,CD4:CF4,CH4)-CC4-CG4,"")</f>
        <v>57.800000000000004</v>
      </c>
      <c r="CX4" s="40">
        <f>IF(SUM(CI4:CJ4,CL4)-CK4&gt;0,SUM(CI4:CJ4,CL4)-CK4,"")</f>
        <v>28</v>
      </c>
      <c r="CY4" s="40">
        <f>IF(SUM(CB4,CF4,CJ4)&gt;0,SUM(CB4,CF4,CJ4),"")</f>
        <v>28.900000000000002</v>
      </c>
      <c r="CZ4" s="40">
        <f>IF(SUM(CW4,CX4)&gt;0,SUM(CW4,CX4),"")</f>
        <v>85.800000000000011</v>
      </c>
      <c r="DA4" s="40">
        <f>IF(SUM(CN4,CR4)&gt;0,SUM(CN4,CR4),"")</f>
        <v>20.8</v>
      </c>
      <c r="DB4" s="40">
        <f>IF(SUM(CM4:CN4,CP4:CR4,CT4)-SUM(CO4,CS4)&gt;0,SUM(CM4:CN4,CP4:CR4,CT4)-SUM(CO4,CS4),"")</f>
        <v>59.099999999999994</v>
      </c>
      <c r="DC4" s="40">
        <f>IF(SUM(CW4,CX4,DB4)&gt;0,SUM(CW4,CX4,DB4),"")</f>
        <v>144.9</v>
      </c>
      <c r="DD4" s="51" t="str">
        <f>IF(MAX(EB4,FD4,GF4,HH4,IJ4,JL4,KN4,LP4,MR4,NT4,OV4,PX4,QZ4,SB4,TD4)-IF(L4="",0,L4)&gt;0.001,MAX(EB4,FD4,GF4,HH4,IJ4,JL4,KN4,LP4,MR4,NT4,OV4,PX4,QZ4,SB4,TD4)-IF(L4="",0,L4),"")</f>
        <v/>
      </c>
      <c r="DE4" s="51" t="str">
        <f>IF(MAX(EC4,FE4,GG4,HI4,IK4,JM4,KO4,LQ4,MS4,NU4,OW4,PY4,RA4,SC4,TE4)-IF(N4="",0,N4)&gt;0.001,MAX(EC4,FE4,GG4,HI4,IK4,JM4,KO4,LQ4,MS4,NU4,OW4,PY4,RA4,SC4,TE4)-IF(N4="",0,N4),"")</f>
        <v/>
      </c>
      <c r="DF4" s="51" t="str">
        <f>IF(MAX(EG4,FI4,GK4,HM4,IO4,JQ4,KS4,LU4,MW4,NY4,PA4,QC4,RE4,SG4,TI4)-IF(P4="",0,P4)&gt;0.001,MAX(EG4,FI4,GK4,HM4,IO4,JQ4,KS4,LU4,MW4,NY4,PA4,QC4,RE4,SG4,TI4)-IF(P4="",0,P4),"")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>IF(SUM(DH4,DL4)&gt;0,SUM(DH4,DL4),"")</f>
        <v/>
      </c>
      <c r="EB4" s="40" t="str">
        <f>IF(SUM(DG4:DH4,DJ4:DL4,DN4)-DI4-DM4&gt;0,SUM(DG4:DH4,DJ4:DL4,DN4)-DI4-DM4,"")</f>
        <v/>
      </c>
      <c r="EC4" s="40" t="str">
        <f>IF(SUM(DO4:DP4,DR4)-DQ4&gt;0,SUM(DO4:DP4,DR4)-DQ4,"")</f>
        <v/>
      </c>
      <c r="ED4" s="40" t="str">
        <f>IF(SUM(DH4,DL4,DP4)&gt;0,SUM(DH4,DL4,DP4),"")</f>
        <v/>
      </c>
      <c r="EE4" s="40" t="str">
        <f>IF(SUM(EB4,EC4)&gt;0,SUM(EB4,EC4),"")</f>
        <v/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 t="str">
        <f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>
        <v>18.8</v>
      </c>
      <c r="GN4" s="18">
        <v>8.4</v>
      </c>
      <c r="GO4" s="18">
        <v>0.8</v>
      </c>
      <c r="GP4" s="18">
        <v>0</v>
      </c>
      <c r="GQ4" s="18">
        <v>18.600000000000001</v>
      </c>
      <c r="GR4" s="18">
        <v>10.8</v>
      </c>
      <c r="GS4" s="18">
        <v>0.8</v>
      </c>
      <c r="GT4" s="18">
        <v>0</v>
      </c>
      <c r="GU4" s="18"/>
      <c r="GV4" s="18"/>
      <c r="GW4" s="18"/>
      <c r="GX4" s="18"/>
      <c r="GY4" s="18">
        <v>16.8</v>
      </c>
      <c r="GZ4" s="18">
        <v>9.5</v>
      </c>
      <c r="HA4" s="18">
        <v>1</v>
      </c>
      <c r="HB4" s="18">
        <v>0</v>
      </c>
      <c r="HC4" s="18"/>
      <c r="HD4" s="18"/>
      <c r="HE4" s="18"/>
      <c r="HF4" s="18"/>
      <c r="HG4" s="11">
        <f>IF(SUM(GN4,GR4)&gt;0,SUM(GN4,GR4),"")</f>
        <v>19.200000000000003</v>
      </c>
      <c r="HH4" s="11">
        <f>IF(SUM(GM4:GN4,GP4:GR4,GT4)-GO4-GS4&gt;0,SUM(GM4:GN4,GP4:GR4,GT4)-GO4-GS4,"")</f>
        <v>55.000000000000014</v>
      </c>
      <c r="HI4" s="11" t="str">
        <f>IF(SUM(GU4:GV4,GX4)-GW4&gt;0,SUM(GU4:GV4,GX4)-GW4,"")</f>
        <v/>
      </c>
      <c r="HJ4" s="11">
        <f>IF(SUM(GN4,GR4,GV4)&gt;0,SUM(GN4,GR4,GV4),"")</f>
        <v>19.200000000000003</v>
      </c>
      <c r="HK4" s="11">
        <f>IF(SUM(HH4,HI4)&gt;0,SUM(HH4,HI4),"")</f>
        <v>55.000000000000014</v>
      </c>
      <c r="HL4" s="11">
        <f>IF(SUM(GZ4,HD4)&gt;0,SUM(GZ4,HD4),"")</f>
        <v>9.5</v>
      </c>
      <c r="HM4" s="11">
        <f>IF(SUM(GY4:GZ4,HB4:HD4,HF4)-SUM(HA4,HE4)&gt;0,SUM(GY4:GZ4,HB4:HD4,HF4)-SUM(HA4,HE4),"")</f>
        <v>25.3</v>
      </c>
      <c r="HN4" s="11">
        <f>IF(SUM(HH4,HI4,HM4)&gt;0,SUM(HH4,HI4,HM4),"")</f>
        <v>80.300000000000011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>IF(SUM(QF4,QJ4)&gt;0,SUM(QF4,QJ4),"")</f>
        <v/>
      </c>
      <c r="QZ4" s="40" t="str">
        <f>IF(SUM(QE4:QF4,QH4:QJ4,QL4)-QG4-QK4&gt;0,SUM(QE4:QF4,QH4:QJ4,QL4)-QG4-QK4,"")</f>
        <v/>
      </c>
      <c r="RA4" s="40" t="str">
        <f>IF(SUM(QM4:QN4,QP4)-QO4&gt;0,SUM(QM4:QN4,QP4)-QO4,"")</f>
        <v/>
      </c>
      <c r="RB4" s="40" t="str">
        <f>IF(SUM(QF4,QJ4,QN4)&gt;0,SUM(QF4,QJ4,QN4),"")</f>
        <v/>
      </c>
      <c r="RC4" s="40" t="str">
        <f>IF(SUM(QZ4,RA4)&gt;0,SUM(QZ4,RA4),"")</f>
        <v/>
      </c>
      <c r="RD4" s="40" t="str">
        <f>IF(SUM(QR4,QV4)&gt;0,SUM(QR4,QV4),"")</f>
        <v/>
      </c>
      <c r="RE4" s="40" t="str">
        <f>IF(SUM(QQ4:QR4,QT4:QV4,QX4)-SUM(QS4,QW4)&gt;0,SUM(QQ4:QR4,QT4:QV4,QX4)-SUM(QS4,QW4),"")</f>
        <v/>
      </c>
      <c r="RF4" s="40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>IF(SUM(SJ4,SN4)&gt;0,SUM(SJ4,SN4),"")</f>
        <v/>
      </c>
      <c r="TD4" s="40" t="str">
        <f>IF(SUM(SI4:SJ4,SL4:SN4,SP4)-SK4-SO4&gt;0,SUM(SI4:SJ4,SL4:SN4,SP4)-SK4-SO4,"")</f>
        <v/>
      </c>
      <c r="TE4" s="40" t="str">
        <f>IF(SUM(SQ4:SR4,ST4)-SS4&gt;0,SUM(SQ4:SR4,ST4)-SS4,"")</f>
        <v/>
      </c>
      <c r="TF4" s="40" t="str">
        <f>IF(SUM(SJ4,SN4,SR4)&gt;0,SUM(SJ4,SN4,SR4),"")</f>
        <v/>
      </c>
      <c r="TG4" s="40" t="str">
        <f>IF(SUM(TD4,TE4)&gt;0,SUM(TD4,TE4),"")</f>
        <v/>
      </c>
      <c r="TH4" s="40" t="str">
        <f>IF(SUM(SV4,SZ4)&gt;0,SUM(SV4,SZ4),"")</f>
        <v/>
      </c>
      <c r="TI4" s="40" t="str">
        <f>IF(SUM(SU4:SV4,SX4:SZ4,TB4)-SUM(SW4,TA4)&gt;0,SUM(SU4:SV4,SX4:SZ4,TB4)-SUM(SW4,TA4),"")</f>
        <v/>
      </c>
      <c r="TJ4" s="40" t="str">
        <f>IF(SUM(TD4,TE4,TI4)&gt;0,SUM(TD4,TE4,TI4),"")</f>
        <v/>
      </c>
      <c r="TK4" s="26">
        <f>IF($CU4="P",CA4,(CA4+AX4)/2)</f>
        <v>19.299999999999997</v>
      </c>
      <c r="TL4" s="26">
        <f>IF($CU4="P",CB4,(CB4+AY4)/2)</f>
        <v>10</v>
      </c>
      <c r="TM4" s="26">
        <f>IF($CU4="P",CC4,(CC4+AZ4)/2)</f>
        <v>0.3</v>
      </c>
      <c r="TN4" s="26">
        <f>IF($CU4="P",CD4,(CD4+BA4)/2)</f>
        <v>0.6</v>
      </c>
      <c r="TO4" s="26">
        <f>IF($CU4="P",CE4,(CE4+BB4)/2)</f>
        <v>18.049999999999997</v>
      </c>
      <c r="TP4" s="26">
        <f>IF($CU4="P",CF4,(CF4+BC4)/2)</f>
        <v>7.35</v>
      </c>
      <c r="TQ4" s="26">
        <f>IF($CU4="P",CG4,(CG4+BD4)/2)</f>
        <v>0.4</v>
      </c>
      <c r="TR4" s="26">
        <f>IF($CU4="P",CH4,(CH4+BE4)/2)</f>
        <v>0.3</v>
      </c>
      <c r="TS4" s="26">
        <f>IF($CU4="P",CI4,(CI4+BF4)/2)</f>
        <v>18.5</v>
      </c>
      <c r="TT4" s="26">
        <f>IF($CU4="P",CJ4,(CJ4+BG4)/2)</f>
        <v>9.3000000000000007</v>
      </c>
      <c r="TU4" s="26">
        <f>IF($CU4="P",CK4,(CK4+BH4)/2)</f>
        <v>0.4</v>
      </c>
      <c r="TV4" s="26">
        <f>IF($CU4="P",CL4,(CL4+BI4)/2)</f>
        <v>0.3</v>
      </c>
      <c r="TW4" s="26">
        <f>IF($CU4="P",CM4,(CM4+BJ4)/2)</f>
        <v>19.100000000000001</v>
      </c>
      <c r="TX4" s="26">
        <f>IF($CU4="P",CN4,(CN4+BK4)/2)</f>
        <v>10</v>
      </c>
      <c r="TY4" s="26">
        <f>IF($CU4="P",CO4,(CO4+BL4)/2)</f>
        <v>0.5</v>
      </c>
      <c r="TZ4" s="26">
        <f>IF($CU4="P",CP4,(CP4+BM4)/2)</f>
        <v>0.6</v>
      </c>
      <c r="UA4" s="26">
        <f>IF($CU4="P",CQ4,(CQ4+BN4)/2)</f>
        <v>18.399999999999999</v>
      </c>
      <c r="UB4" s="26">
        <f>IF($CU4="P",CR4,(CR4+BO4)/2)</f>
        <v>10.8</v>
      </c>
      <c r="UC4" s="26">
        <f>IF($CU4="P",CS4,(CS4+BP4)/2)</f>
        <v>0.5</v>
      </c>
      <c r="UD4" s="26">
        <f>IF($CU4="P",CT4,(CT4+BQ4)/2)</f>
        <v>0.44999999999999996</v>
      </c>
      <c r="UE4" s="28" t="s">
        <v>53</v>
      </c>
      <c r="UF4" s="11">
        <f>IF(SUM(TL4,TP4)&gt;0,SUM(TL4,TP4),"")</f>
        <v>17.350000000000001</v>
      </c>
      <c r="UG4" s="11">
        <f>IF(SUM(TK4:TL4,TN4:TP4,TR4)-TM4-TQ4&gt;0,SUM(TK4:TL4,TN4:TP4,TR4)-TM4-TQ4,"")</f>
        <v>54.9</v>
      </c>
      <c r="UH4" s="11">
        <f>IF(SUM(TS4:TT4,TV4)-TU4&gt;0,SUM(TS4:TT4,TV4)-TU4,"")</f>
        <v>27.700000000000003</v>
      </c>
      <c r="UI4" s="11">
        <f>IF(SUM(TL4,TP4,TT4)&gt;0,SUM(TL4,TP4,TT4),"")</f>
        <v>26.650000000000002</v>
      </c>
      <c r="UJ4" s="11">
        <f>IF(SUM(UG4,UH4)&gt;0,SUM(UG4,UH4),"")</f>
        <v>82.6</v>
      </c>
      <c r="UK4" s="11">
        <f>IF(SUM(TX4,UB4)&gt;0,SUM(TX4,UB4),"")</f>
        <v>20.8</v>
      </c>
      <c r="UL4" s="11">
        <f>IF(SUM(TW4:TX4,TZ4:UB4,UD4)-SUM(TY4,UC4)&gt;0,SUM(TW4:TX4,TZ4:UB4,UD4)-SUM(TY4,UC4),"")</f>
        <v>58.350000000000009</v>
      </c>
      <c r="UM4" s="11">
        <f>IF(SUM(UG4,UH4,UL4)&gt;0,SUM(UG4,UH4,UL4),"")</f>
        <v>140.94999999999999</v>
      </c>
    </row>
    <row r="5" spans="1:559" x14ac:dyDescent="0.2">
      <c r="A5" s="4" cm="1">
        <f t="array" ref="A5">IF(AND(H5&lt;&gt;"",H5&lt;&gt;"No DD"),SUMPRODUCT((H$4:H$28&lt;&gt;"")*(H$4:H$28&lt;&gt;"No DD")*(E$4:E$28&gt;E5))+1,IF(H5="No DD",SUMPRODUCT((H$4:H$28="No DD")*(E$4:E$28&gt;E5))+1+SUMPRODUCT((H$4:H$28&lt;&gt;"")*(H$4:H$28&lt;&gt;"No DD")),""))</f>
        <v>2</v>
      </c>
      <c r="B5" s="5" t="s">
        <v>122</v>
      </c>
      <c r="C5" s="4" t="s">
        <v>5</v>
      </c>
      <c r="D5" s="4">
        <v>2004</v>
      </c>
      <c r="E5" s="9">
        <f>SUM(J5:R5)+SUM(J5:O5)*0.0000001+SUM(J5)*0.0000000000001</f>
        <v>188.4000129400053</v>
      </c>
      <c r="F5" s="3" t="str">
        <f>IF(OR(AND(AP5&gt;=AW$30,AQ5&gt;=AW$34,AP5&lt;&gt;"",AO5=""),AND(AU5&gt;=AW$30,AV5&gt;=AW$34,AU5&lt;&gt;"",AO5=""),AND(BS5&gt;=BZ$30,BT5&gt;=BZ$34,BS5&lt;&gt;"",BR5=""),AND(BX5&gt;=BZ$30,BY5&gt;=BZ$34,BX5&lt;&gt;"",BR5=""),AND(CV5&gt;=DC$30,CW5&gt;=DC$34,CV5&lt;&gt;"",CU5=""),AND(DA5&gt;=DC$30,DB5&gt;=DC$34,DA5&lt;&gt;""),AND(EA5&gt;=EH$30,EB5&gt;=EH$34,EA5&lt;&gt;""),AND(EF5&gt;=EH$30,EG5&gt;=EH$34,EF5&lt;&gt;""),AND(FC5&gt;=FJ$30,FD5&gt;=FJ$34,FC5&lt;&gt;""),AND(FH5&gt;=FJ$30,FI5&gt;=FJ$34,FH5&lt;&gt;""),AND(GE5&gt;=GL$30,GF5&gt;=GL$34,GE5&lt;&gt;""),AND(GJ5&gt;=GL$30,GK5&gt;=GL$34,GJ5&lt;&gt;""),AND(HG5&gt;=HN$30,HH5&gt;=HN$34,HG5&lt;&gt;""),AND(HL5&gt;=HN$30,HM5&gt;=HN$34,HL5&lt;&gt;""),AND(II5&gt;=IP$30,IJ5&gt;=IP$34,II5&lt;&gt;""),AND(IN5&gt;=IP$30,IO5&gt;=IP$34,IN5&lt;&gt;""),AND(JK5&gt;=JR$30,JL5&gt;=JR$34,JK5&lt;&gt;""),AND(JP5&gt;=JR$30,JQ5&gt;=JR$34,JP5&lt;&gt;""),AND(KM5&gt;=KT$30,KN5&gt;=KT$34,KM5&lt;&gt;""),AND(KR5&gt;=KT$30,KS5&gt;=KT$34,KR5&lt;&gt;""),AND(LO5&gt;=LV$30,LP5&gt;=LV$34,LO5&lt;&gt;""),AND(LT5&gt;=LV$30,LU5&gt;=LV$34,LT5&lt;&gt;""),AND(MQ5&gt;=MX$30,MR5&gt;=MX$34,MQ5&lt;&gt;""),AND(MV5&gt;=MX$30,MW5&gt;=MX$34,MV5&lt;&gt;""),AND(NS5&gt;=NZ$30,NT5&gt;=NZ$34,NS5&lt;&gt;""),AND(NX5&gt;=NZ$30,NY5&gt;=NZ$34,NX5&lt;&gt;""),AND(OU5&gt;=PB$30,OV5&gt;=PB$34,OU5&lt;&gt;""),AND(OZ5&gt;=PB$30,PA5&gt;=PB$34,OZ5&lt;&gt;""),AND(PW5&gt;=QD$30,PX5&gt;=QD$34,PW5&lt;&gt;""),AND(QB5&gt;=QD$30,QC5&gt;=QD$34,QB5&lt;&gt;""),AND(QY5&gt;=RF$30,QZ5&gt;=RF$34,QY5&lt;&gt;""),AND(RD5&gt;=RF$30,RE5&gt;=RF$34,RD5&lt;&gt;""),AND(SA5&gt;=SH$30,SB5&gt;=SH$34,SA5&lt;&gt;""),AND(SF5&gt;=SH$30,SG5&gt;=SH$34,SF5&lt;&gt;""),AND(TC5&gt;=TJ$30,TD5&gt;=TJ$34,TC5&lt;&gt;""),AND(TI5&gt;=TJ$30,TJ5&gt;=TJ$34,TI5&lt;&gt;"")),"P","")</f>
        <v>P</v>
      </c>
      <c r="G5" s="3" t="str">
        <f>IF(OR(AND(AQ5&gt;=AW$34,AQ5&lt;&gt;"",AO5=""),AND(AV5&gt;=AW$34,AV5&lt;&gt;"",AO5=""),AND(BT5&gt;=BZ$34,BT5&lt;&gt;"",BR5=""),AND(BY5&gt;=BZ$34,BY5&lt;&gt;"",BR5=""),AND(CW5&gt;=DC$34,CW5&lt;&gt;"",CU5=""),AND(DB5&gt;=DC$34,DB5&lt;&gt;"",CU5=""),AND(EB5&gt;=EH$34,EB5&lt;&gt;""),AND(EG5&gt;=EH$34,EG5&lt;&gt;""),AND(FD5&gt;=FJ$34,FD5&lt;&gt;""),AND(FI5&gt;=FJ$34,FI5&lt;&gt;""),AND(GF5&gt;=GL$34,GF5&lt;&gt;""),AND(GK5&gt;=GL$34,GK5&lt;&gt;""),AND(HH5&gt;=HN$34,HH5&lt;&gt;""),AND(HM5&gt;=HN$34,HM5&lt;&gt;""),AND(IJ5&gt;=IP$34,IJ5&lt;&gt;""),AND(IO5&gt;=IP$34,IO5&lt;&gt;""),AND(JL5&gt;=JR$34,JL5&lt;&gt;""),AND(JQ5&gt;=JR$34,JQ5&lt;&gt;""),AND(KN5&gt;=KT$34,KN5&lt;&gt;""),AND(KS5&gt;=KT$34,KS5&lt;&gt;""),AND(LP5&gt;=LV$34,LP5&lt;&gt;""),AND(LU5&gt;=LV$34,LU5&lt;&gt;""),AND(MR5&gt;=MX$34,MR5&lt;&gt;""),AND(MW5&gt;=MX$34,MW5&lt;&gt;""),AND(NT5&gt;=NZ$34,NT5&lt;&gt;""),AND(NY5&gt;=NZ$34,NY5&lt;&gt;""),AND(OV5&gt;=PB$34,OV5&lt;&gt;""),AND(PA5&gt;=PB$34,PA5&lt;&gt;""),AND(PX5&gt;=QD$34,PX5&lt;&gt;""),AND(QC5&gt;=QD$34,QC5&lt;&gt;""),AND(QZ5&gt;=RF$34,QZ5&lt;&gt;""),AND(RE5&gt;=RF$34,RE5&lt;&gt;""),AND(SB5&gt;=SH$34,SB5&lt;&gt;""),AND(SG5&gt;=SH$34,SG5&lt;&gt;""),AND(TD5&gt;=TJ$34,TD5&lt;&gt;""),AND(TJ5&gt;=TJ$34,TJ5&lt;&gt;"")),"P","")</f>
        <v>P</v>
      </c>
      <c r="H5" s="36" t="str">
        <f>IF(AND(G5="P",F5=""),"No DD",IF(OR(AND(AS5&gt;=AW$33,AT5&gt;=AW$37,AS5&lt;&gt;"",AO5=""),AND(BV5&gt;=BZ$33,BW5&gt;=BZ$37,BV5&lt;&gt;"",BR5=""),AND(CY5&gt;=DC$33,CZ5&gt;=DC$37,CY5&lt;&gt;"",CU5=""),AND(ED5&gt;=EH$33,EE5&gt;=EH$37,ED5&lt;&gt;""),AND(FF5&gt;=FJ$33,FG5&gt;=FJ$37,FF5&lt;&gt;""),AND(GH5&gt;=GL$33,GI5&gt;=GL$37,GH5&lt;&gt;""),AND(HJ5&gt;=HN$33,HK5&gt;=HN$37,HJ5&lt;&gt;""),AND(IL5&gt;=IP$33,IM5&gt;=IP$37,IL5&lt;&gt;""),AND(JN5&gt;=JR$33,JO5&gt;=JR$37,JN5&lt;&gt;""),AND(KP5&gt;=KT$33,KQ5&gt;=KT$37,KP5&lt;&gt;""),AND(LR5&gt;=LV$33,LS5&gt;=LV$37,LR5&lt;&gt;""),AND(MT5&gt;=MX$33,MU5&gt;=MX$37,MT5&lt;&gt;""),AND(NV5&gt;=NZ$33,NW5&gt;=NZ$37,NV5&lt;&gt;""),AND(OX5&gt;=PB$33,OY5&gt;=PB$37,OX5&lt;&gt;""),AND(PZ5&gt;=QD$33,QA5&gt;=QD$37,PZ5&lt;&gt;""),AND(RB5&gt;=RF$33,RC5&gt;=RF$37,RB5&lt;&gt;""),AND(SD5&gt;=SH$33,SE5&gt;=SH$37,SD5&lt;&gt;""),AND(TF5&gt;=TJ$33,TG5&gt;=TJ$37,TF5&lt;&gt;"")),"Merit",IF(OR(AND(AS5&gt;=AW$32,AT5&gt;=AW$36,AS5&lt;&gt;"",AO5=""),AND(BV5&gt;=BZ$32,BW5&gt;=BZ$36,BV5&lt;&gt;"",BR5=""),AND(CY5&gt;=DC$32,CZ5&gt;=DC$36,CY5&lt;&gt;"",CU5=""),AND(ED5&gt;=EH$32,EE5&gt;=EH$36,ED5&lt;&gt;""),AND(FF5&gt;=FJ$32,FG5&gt;=FJ$36,FF5&lt;&gt;""),AND(GH5&gt;=GL$32,GI5&gt;=GL$36,GH5&lt;&gt;""),AND(HJ5&gt;=HN$32,HK5&gt;=HN$36,HJ5&lt;&gt;""),AND(IL5&gt;=IP$32,IM5&gt;=IP$36,IL5&lt;&gt;""),AND(JN5&gt;=JR$32,JO5&gt;=JR$36,JN5&lt;&gt;""),AND(KP5&gt;=KT$32,KQ5&gt;=KT$36,KP5&lt;&gt;""),AND(LR5&gt;=LV$32,LS5&gt;=LV$36,LR5&lt;&gt;""),AND(MT5&gt;=MX$32,MU5&gt;=MX$36,MT5&lt;&gt;""),AND(NV5&gt;=NZ$32,NW5&gt;=NZ$36,NV5&lt;&gt;""),AND(OX5&gt;=PB$32,OY5&gt;=PB$36,OX5&lt;&gt;""),AND(PZ5&gt;=QD$32,QA5&gt;=QD$36,PZ5&lt;&gt;""),AND(RB5&gt;=RF$32,RC5&gt;=RF$36,RB5&lt;&gt;""),AND(SD5&gt;=SH$32,SE5&gt;=SH$36,SD5&lt;&gt;""),AND(TF5&gt;=TJ$32,TG5&gt;=TJ$36,TF5&lt;&gt;"")),"Excellence",IF(I5="P","Worlds Team",IF(F5="P","National Team","")))))</f>
        <v>National Team</v>
      </c>
      <c r="I5" s="3" t="str">
        <f>IF(OR(AND(AS5&gt;=AW$31,AT5&gt;=AW$35,AS5&lt;&gt;"",AO5=""),AND(BV5&gt;=BZ$31,BW5&gt;=BZ$35,BV5&lt;&gt;"",BR5=""),AND(CY5&gt;=DC$31,CZ5&gt;=DC$35,CY5&lt;&gt;"",CU5=""),AND(ED5&gt;=EH$31,EE5&gt;=EH$35,ED5&lt;&gt;""),AND(FF5&gt;=FJ$31,FG5&gt;=FJ$35,FF5&lt;&gt;""),AND(GH5&gt;=GL$31,GI5&gt;=GL$35,GH5&lt;&gt;""),AND(HJ5&gt;=HN$31,HK5&gt;=HN$35,HJ5&lt;&gt;""),AND(IL5&gt;=IP$31,IM5&gt;=IP$35,IL5&lt;&gt;""),AND(JN5&gt;=JR$31,JO5&gt;=JR$35,JN5&lt;&gt;""),AND(KP5&gt;=KT$31,KQ5&gt;=KT$35,KP5&lt;&gt;""),AND(LR5&gt;=LV$31,LS5&gt;=LV$35,LR5&lt;&gt;""),AND(MT5&gt;=MX$31,MU5&gt;=MX$35,MT5&lt;&gt;""),AND(NV5&gt;=NZ$31,NW5&gt;=NZ$35,NV5&lt;&gt;""),AND(OX5&gt;=PB$31,OY5&gt;=PB$35,OX5&lt;&gt;""),AND(PZ5&gt;=QD$31,QA5&gt;=QD$35,PZ5&lt;&gt;""),AND(RB5&gt;=RF$31,RC5&gt;=RF$35,RB5&lt;&gt;""),AND(SD5&gt;=SH$31,SE5&gt;=SH$35,SD5&lt;&gt;""),AND(TF5&gt;=TJ$31,TG5&gt;=TJ$35,TF5&lt;&gt;"")),"P","")</f>
        <v/>
      </c>
      <c r="J5" s="8">
        <f>IF(COUNT(AQ5,BT5,CW5)&gt;0,LARGE((AQ5,BT5,CW5),1),0)</f>
        <v>53</v>
      </c>
      <c r="K5" s="8" t="str">
        <f>IF(J5=0,"",IF(J5=CW5,$CA$1,IF(J5=BT5,$AX$1,IF(J5=AQ5,$U$1,""))))</f>
        <v>2024 Nationals</v>
      </c>
      <c r="L5" s="8">
        <f>IF(COUNT(AQ5,BT5,CW5)&gt;1,LARGE((AQ5,BT5,CW5),2),0)</f>
        <v>48.100000000000009</v>
      </c>
      <c r="M5" s="8" t="str">
        <f>IF(K5=0,"",IF(AND(L5=J5,L5=AQ5,K5=BT5),$U$1,IF(AND(L5=J5,L5=AQ5,L5=CW5),$U$1,IF(AND(L5=J5,L5=CW5,L5=BT5),$AX$1,IF(L5=CW5,$CA$1,IF(L5=BT5,$AX$1,IF(L5=AQ5,$U$1,"")))))))</f>
        <v>2024 3rd Domestic Trial</v>
      </c>
      <c r="N5" s="8">
        <f>IF(COUNT(AR5,BU5,CX5)&gt;0,LARGE((AR5,BU5,CX5),1),0)</f>
        <v>28.3</v>
      </c>
      <c r="O5" s="8" t="str">
        <f>IF(N5=0,"",IF(N5=CX5,$CA$1,IF(N5=BU5,$AX$1,IF(N5=AR5,$U$1,""))))</f>
        <v>2024 Elite Canada</v>
      </c>
      <c r="P5" s="8">
        <f>IF(MAX(AV5,BY5,DB5)&gt;0,MAX(AV5,BY5,DB5),0)</f>
        <v>55.2</v>
      </c>
      <c r="Q5" s="8" t="str">
        <f>IF(P5=0,"",IF(P5=DB5,$CA$1,IF(P5=BY5,$AX$1,IF(P5=AV5,$U$1,""))))</f>
        <v>2024 3rd Domestic Trial</v>
      </c>
      <c r="R5" s="8">
        <f>IF(MAX(DD5:DF5)&gt;0,MAX(DD5:DF5),"")</f>
        <v>3.7999999999999901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2024 Pan Am Championships (May 19)</v>
      </c>
      <c r="U5" s="19">
        <v>16.8</v>
      </c>
      <c r="V5" s="19">
        <v>8.1</v>
      </c>
      <c r="W5" s="19">
        <v>0.2</v>
      </c>
      <c r="X5" s="19">
        <v>0.3</v>
      </c>
      <c r="Y5" s="19">
        <v>17.399999999999999</v>
      </c>
      <c r="Z5" s="19">
        <v>3.6</v>
      </c>
      <c r="AA5" s="19">
        <v>0</v>
      </c>
      <c r="AB5" s="19">
        <v>0</v>
      </c>
      <c r="AC5" s="19">
        <v>18.8</v>
      </c>
      <c r="AD5" s="19">
        <v>9.1999999999999993</v>
      </c>
      <c r="AE5" s="19">
        <v>0</v>
      </c>
      <c r="AF5" s="19">
        <v>0.3</v>
      </c>
      <c r="AG5" s="19">
        <v>18.899999999999999</v>
      </c>
      <c r="AH5" s="19">
        <v>9.1999999999999993</v>
      </c>
      <c r="AI5" s="19">
        <v>0.2</v>
      </c>
      <c r="AJ5" s="19">
        <v>0.3</v>
      </c>
      <c r="AK5" s="19">
        <v>16.600000000000001</v>
      </c>
      <c r="AL5" s="19">
        <v>6</v>
      </c>
      <c r="AM5" s="19">
        <v>1</v>
      </c>
      <c r="AN5" s="19">
        <v>0</v>
      </c>
      <c r="AO5" s="27"/>
      <c r="AP5" s="40">
        <f>IF(SUM(V5,Z5)&gt;0,SUM(V5,Z5),"")</f>
        <v>11.7</v>
      </c>
      <c r="AQ5" s="40">
        <f>IF(SUM(U5:V5,X5:Z5,AB5)-W5-AA5&gt;0,SUM(U5:V5,X5:Z5,AB5)-W5-AA5,"")</f>
        <v>45.999999999999993</v>
      </c>
      <c r="AR5" s="40">
        <f>IF(SUM(AC5:AD5,AF5)-AE5&gt;0,SUM(AC5:AD5,AF5)-AE5,"")</f>
        <v>28.3</v>
      </c>
      <c r="AS5" s="40">
        <f>IF(SUM(V5,Z5,AD5)&gt;0,SUM(V5,Z5,AD5),"")</f>
        <v>20.9</v>
      </c>
      <c r="AT5" s="40">
        <f>IF(SUM(AQ5,AR5)&gt;0,SUM(AQ5,AR5),"")</f>
        <v>74.3</v>
      </c>
      <c r="AU5" s="40">
        <f>IF(SUM(AH5,AL5)&gt;0,SUM(AH5,AL5),"")</f>
        <v>15.2</v>
      </c>
      <c r="AV5" s="40">
        <f>IF(SUM(AG5:AH5,AJ5:AL5,AN5)-SUM(AI5,AM5)&gt;0,SUM(AG5:AH5,AJ5:AL5,AN5)-SUM(AI5,AM5),"")</f>
        <v>49.8</v>
      </c>
      <c r="AW5" s="40">
        <f>IF(SUM(AQ5,AR5,AV5)&gt;0,SUM(AQ5,AR5,AV5),"")</f>
        <v>124.1</v>
      </c>
      <c r="AX5" s="18">
        <v>16.600000000000001</v>
      </c>
      <c r="AY5" s="18">
        <v>8.9</v>
      </c>
      <c r="AZ5" s="18">
        <v>0.8</v>
      </c>
      <c r="BA5" s="18">
        <v>0.3</v>
      </c>
      <c r="BB5" s="18">
        <v>18.7</v>
      </c>
      <c r="BC5" s="18">
        <v>9.1999999999999993</v>
      </c>
      <c r="BD5" s="18">
        <v>0.2</v>
      </c>
      <c r="BE5" s="18">
        <v>0.3</v>
      </c>
      <c r="BF5" s="18">
        <v>0</v>
      </c>
      <c r="BG5" s="18">
        <v>0</v>
      </c>
      <c r="BH5" s="18">
        <v>0</v>
      </c>
      <c r="BI5" s="18">
        <v>0</v>
      </c>
      <c r="BJ5" s="18"/>
      <c r="BK5" s="18"/>
      <c r="BL5" s="18"/>
      <c r="BM5" s="18"/>
      <c r="BN5" s="18"/>
      <c r="BO5" s="18"/>
      <c r="BP5" s="18"/>
      <c r="BQ5" s="18"/>
      <c r="BR5" s="28"/>
      <c r="BS5" s="11">
        <f>IF(SUM(AY5,BC5)&gt;0,SUM(AY5,BC5),"")</f>
        <v>18.100000000000001</v>
      </c>
      <c r="BT5" s="11">
        <f>IF(SUM(AX5:AY5,BA5:BC5,BE5)-AZ5-BD5&gt;0,SUM(AX5:AY5,BA5:BC5,BE5)-AZ5-BD5,"")</f>
        <v>53</v>
      </c>
      <c r="BU5" s="11" t="str">
        <f>IF(SUM(BF5:BG5,BI5)-BH5&gt;0,SUM(BF5:BG5,BI5)-BH5,"")</f>
        <v/>
      </c>
      <c r="BV5" s="11">
        <f>IF(SUM(AY5,BC5,BG5)&gt;0,SUM(AY5,BC5,BG5),"")</f>
        <v>18.100000000000001</v>
      </c>
      <c r="BW5" s="11">
        <f>IF(SUM(BT5,BU5)&gt;0,SUM(BT5,BU5),"")</f>
        <v>53</v>
      </c>
      <c r="BX5" s="11" t="str">
        <f>IF(SUM(BK5,BO5)&gt;0,SUM(BK5,BO5),"")</f>
        <v/>
      </c>
      <c r="BY5" s="11" t="str">
        <f>IF(SUM(BJ5:BK5,BM5:BO5,BQ5)-SUM(BL5,BP5)&gt;0,SUM(BJ5:BK5,BM5:BO5,BQ5)-SUM(BL5,BP5),"")</f>
        <v/>
      </c>
      <c r="BZ5" s="11">
        <f>IF(SUM(BT5,BU5,BY5)&gt;0,SUM(BT5,BU5,BY5),"")</f>
        <v>53</v>
      </c>
      <c r="CA5" s="19">
        <v>17.2</v>
      </c>
      <c r="CB5" s="19">
        <v>3.6</v>
      </c>
      <c r="CC5" s="19">
        <v>0</v>
      </c>
      <c r="CD5" s="19">
        <v>0</v>
      </c>
      <c r="CE5" s="19">
        <v>18.600000000000001</v>
      </c>
      <c r="CF5" s="19">
        <v>9.1999999999999993</v>
      </c>
      <c r="CG5" s="19">
        <v>0.8</v>
      </c>
      <c r="CH5" s="19">
        <v>0.3</v>
      </c>
      <c r="CI5" s="19">
        <v>18.100000000000001</v>
      </c>
      <c r="CJ5" s="19">
        <v>9.3000000000000007</v>
      </c>
      <c r="CK5" s="19">
        <v>0.6</v>
      </c>
      <c r="CL5" s="19">
        <v>0.3</v>
      </c>
      <c r="CM5" s="19">
        <v>18.399999999999999</v>
      </c>
      <c r="CN5" s="19">
        <v>8.9</v>
      </c>
      <c r="CO5" s="19">
        <v>0.8</v>
      </c>
      <c r="CP5" s="19">
        <v>0.3</v>
      </c>
      <c r="CQ5" s="19">
        <v>19.100000000000001</v>
      </c>
      <c r="CR5" s="19">
        <v>9.1999999999999993</v>
      </c>
      <c r="CS5" s="19">
        <v>0.2</v>
      </c>
      <c r="CT5" s="19">
        <v>0.3</v>
      </c>
      <c r="CU5" s="27"/>
      <c r="CV5" s="40">
        <f>IF(SUM(CB5,CF5)&gt;0,SUM(CB5,CF5),"")</f>
        <v>12.799999999999999</v>
      </c>
      <c r="CW5" s="40">
        <f>IF(SUM(CA5:CB5,CD5:CF5,CH5)-CC5-CG5&gt;0,SUM(CA5:CB5,CD5:CF5,CH5)-CC5-CG5,"")</f>
        <v>48.100000000000009</v>
      </c>
      <c r="CX5" s="40">
        <f>IF(SUM(CI5:CJ5,CL5)-CK5&gt;0,SUM(CI5:CJ5,CL5)-CK5,"")</f>
        <v>27.1</v>
      </c>
      <c r="CY5" s="40">
        <f>IF(SUM(CB5,CF5,CJ5)&gt;0,SUM(CB5,CF5,CJ5),"")</f>
        <v>22.1</v>
      </c>
      <c r="CZ5" s="40">
        <f>IF(SUM(CW5,CX5)&gt;0,SUM(CW5,CX5),"")</f>
        <v>75.200000000000017</v>
      </c>
      <c r="DA5" s="40">
        <f>IF(SUM(CN5,CR5)&gt;0,SUM(CN5,CR5),"")</f>
        <v>18.100000000000001</v>
      </c>
      <c r="DB5" s="40">
        <f>IF(SUM(CM5:CN5,CP5:CR5,CT5)-SUM(CO5,CS5)&gt;0,SUM(CM5:CN5,CP5:CR5,CT5)-SUM(CO5,CS5),"")</f>
        <v>55.2</v>
      </c>
      <c r="DC5" s="40">
        <f>IF(SUM(CW5,CX5,DB5)&gt;0,SUM(CW5,CX5,DB5),"")</f>
        <v>130.40000000000003</v>
      </c>
      <c r="DD5" s="51">
        <f>IF(MAX(EB5,FD5,GF5,HH5,IJ5,JL5,KN5,LP5,MR5,NT5,OV5,PX5,QZ5,SB5,TD5)-IF(L5="",0,L5)&gt;0.001,MAX(EB5,FD5,GF5,HH5,IJ5,JL5,KN5,LP5,MR5,NT5,OV5,PX5,QZ5,SB5,TD5)-IF(L5="",0,L5),"")</f>
        <v>3.7999999999999901</v>
      </c>
      <c r="DE5" s="51" t="str">
        <f>IF(MAX(EC5,FE5,GG5,HI5,IK5,JM5,KO5,LQ5,MS5,NU5,OW5,PY5,RA5,SC5,TE5)-IF(N5="",0,N5)&gt;0.001,MAX(EC5,FE5,GG5,HI5,IK5,JM5,KO5,LQ5,MS5,NU5,OW5,PY5,RA5,SC5,TE5)-IF(N5="",0,N5),"")</f>
        <v/>
      </c>
      <c r="DF5" s="51" t="str">
        <f>IF(MAX(EG5,FI5,GK5,HM5,IO5,JQ5,KS5,LU5,MW5,NY5,PA5,QC5,RE5,SG5,TI5)-IF(P5="",0,P5)&gt;0.001,MAX(EG5,FI5,GK5,HM5,IO5,JQ5,KS5,LU5,MW5,NY5,PA5,QC5,RE5,SG5,TI5)-IF(P5="",0,P5),"")</f>
        <v/>
      </c>
      <c r="DG5" s="17">
        <v>18.8</v>
      </c>
      <c r="DH5" s="17">
        <v>9.1999999999999993</v>
      </c>
      <c r="DI5" s="17">
        <v>0.6</v>
      </c>
      <c r="DJ5" s="17">
        <v>0</v>
      </c>
      <c r="DK5" s="17">
        <v>16.399999999999999</v>
      </c>
      <c r="DL5" s="17">
        <v>8.9</v>
      </c>
      <c r="DM5" s="17">
        <v>0.8</v>
      </c>
      <c r="DN5" s="17">
        <v>0</v>
      </c>
      <c r="DO5" s="17"/>
      <c r="DP5" s="17"/>
      <c r="DQ5" s="17"/>
      <c r="DR5" s="17"/>
      <c r="DS5" s="17">
        <v>17.899999999999999</v>
      </c>
      <c r="DT5" s="17">
        <v>8.9</v>
      </c>
      <c r="DU5" s="17">
        <v>0.2</v>
      </c>
      <c r="DV5" s="17">
        <v>0</v>
      </c>
      <c r="DW5" s="17">
        <v>18.5</v>
      </c>
      <c r="DX5" s="17">
        <v>9.1999999999999993</v>
      </c>
      <c r="DY5" s="17">
        <v>0.6</v>
      </c>
      <c r="DZ5" s="17">
        <v>0</v>
      </c>
      <c r="EA5" s="40">
        <f>IF(SUM(DH5,DL5)&gt;0,SUM(DH5,DL5),"")</f>
        <v>18.100000000000001</v>
      </c>
      <c r="EB5" s="40">
        <f>IF(SUM(DG5:DH5,DJ5:DL5,DN5)-DI5-DM5&gt;0,SUM(DG5:DH5,DJ5:DL5,DN5)-DI5-DM5,"")</f>
        <v>51.9</v>
      </c>
      <c r="EC5" s="40" t="str">
        <f>IF(SUM(DO5:DP5,DR5)-DQ5&gt;0,SUM(DO5:DP5,DR5)-DQ5,"")</f>
        <v/>
      </c>
      <c r="ED5" s="40">
        <f>IF(SUM(DH5,DL5,DP5)&gt;0,SUM(DH5,DL5,DP5),"")</f>
        <v>18.100000000000001</v>
      </c>
      <c r="EE5" s="40">
        <f>IF(SUM(EB5,EC5)&gt;0,SUM(EB5,EC5),"")</f>
        <v>51.9</v>
      </c>
      <c r="EF5" s="40">
        <f>IF(SUM(DT5,DX5)&gt;0,SUM(DT5,DX5),"")</f>
        <v>18.100000000000001</v>
      </c>
      <c r="EG5" s="40">
        <f>IF(SUM(DS5:DT5,DV5:DX5,DZ5)-SUM(DU5,DY5)&gt;0,SUM(DS5:DT5,DV5:DX5,DZ5)-SUM(DU5,DY5),"")</f>
        <v>53.7</v>
      </c>
      <c r="EH5" s="40">
        <f>IF(SUM(EB5,EC5,EG5)&gt;0,SUM(EB5,EC5,EG5),"")</f>
        <v>105.6</v>
      </c>
      <c r="EI5" s="18">
        <v>18.3</v>
      </c>
      <c r="EJ5" s="18">
        <v>9.1999999999999993</v>
      </c>
      <c r="EK5" s="18">
        <v>0.4</v>
      </c>
      <c r="EL5" s="18">
        <v>0</v>
      </c>
      <c r="EM5" s="18">
        <v>18.2</v>
      </c>
      <c r="EN5" s="18">
        <v>6.8</v>
      </c>
      <c r="EO5" s="18">
        <v>0.6</v>
      </c>
      <c r="EP5" s="18">
        <v>0</v>
      </c>
      <c r="EQ5" s="18"/>
      <c r="ER5" s="18"/>
      <c r="ES5" s="18"/>
      <c r="ET5" s="18"/>
      <c r="EU5" s="18">
        <v>17.899999999999999</v>
      </c>
      <c r="EV5" s="18">
        <v>4.2</v>
      </c>
      <c r="EW5" s="18">
        <v>1</v>
      </c>
      <c r="EX5" s="18">
        <v>0</v>
      </c>
      <c r="EY5" s="18">
        <v>0</v>
      </c>
      <c r="EZ5" s="18">
        <v>0</v>
      </c>
      <c r="FA5" s="18">
        <v>0</v>
      </c>
      <c r="FB5" s="18">
        <v>0</v>
      </c>
      <c r="FC5" s="11">
        <f>IF(SUM(EJ5,EN5)&gt;0,SUM(EJ5,EN5),"")</f>
        <v>16</v>
      </c>
      <c r="FD5" s="11">
        <f>IF(SUM(EI5:EJ5,EL5:EN5,EP5)-EK5-EO5&gt;0,SUM(EI5:EJ5,EL5:EN5,EP5)-EK5-EO5,"")</f>
        <v>51.5</v>
      </c>
      <c r="FE5" s="11" t="str">
        <f>IF(SUM(EQ5:ER5,ET5)-ES5&gt;0,SUM(EQ5:ER5,ET5)-ES5,"")</f>
        <v/>
      </c>
      <c r="FF5" s="11">
        <f>IF(SUM(EJ5,EN5,ER5)&gt;0,SUM(EJ5,EN5,ER5),"")</f>
        <v>16</v>
      </c>
      <c r="FG5" s="11">
        <f>IF(SUM(FD5,FE5)&gt;0,SUM(FD5,FE5),"")</f>
        <v>51.5</v>
      </c>
      <c r="FH5" s="11">
        <f>IF(SUM(EV5,EZ5)&gt;0,SUM(EV5,EZ5),"")</f>
        <v>4.2</v>
      </c>
      <c r="FI5" s="11">
        <f>IF(SUM(EU5:EV5,EX5:EZ5,FB5)-SUM(EW5,FA5)&gt;0,SUM(EU5:EV5,EX5:EZ5,FB5)-SUM(EW5,FA5),"")</f>
        <v>21.099999999999998</v>
      </c>
      <c r="FJ5" s="11">
        <f>IF(SUM(FD5,FE5,FI5)&gt;0,SUM(FD5,FE5,FI5),"")</f>
        <v>72.599999999999994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>
        <v>18.8</v>
      </c>
      <c r="GN5" s="18">
        <v>10</v>
      </c>
      <c r="GO5" s="18">
        <v>1</v>
      </c>
      <c r="GP5" s="18">
        <v>0</v>
      </c>
      <c r="GQ5" s="18">
        <v>0</v>
      </c>
      <c r="GR5" s="18">
        <v>0</v>
      </c>
      <c r="GS5" s="18">
        <v>0</v>
      </c>
      <c r="GT5" s="18">
        <v>0</v>
      </c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>
        <f>IF(SUM(GN5,GR5)&gt;0,SUM(GN5,GR5),"")</f>
        <v>10</v>
      </c>
      <c r="HH5" s="11">
        <f>IF(SUM(GM5:GN5,GP5:GR5,GT5)-GO5-GS5&gt;0,SUM(GM5:GN5,GP5:GR5,GT5)-GO5-GS5,"")</f>
        <v>27.8</v>
      </c>
      <c r="HI5" s="11" t="str">
        <f>IF(SUM(GU5:GV5,GX5)-GW5&gt;0,SUM(GU5:GV5,GX5)-GW5,"")</f>
        <v/>
      </c>
      <c r="HJ5" s="11">
        <f>IF(SUM(GN5,GR5,GV5)&gt;0,SUM(GN5,GR5,GV5),"")</f>
        <v>10</v>
      </c>
      <c r="HK5" s="11">
        <f>IF(SUM(HH5,HI5)&gt;0,SUM(HH5,HI5),"")</f>
        <v>27.8</v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>
        <f>IF(SUM(HH5,HI5,HM5)&gt;0,SUM(HH5,HI5,HM5),"")</f>
        <v>27.8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>IF(SUM(QF5,QJ5)&gt;0,SUM(QF5,QJ5),"")</f>
        <v/>
      </c>
      <c r="QZ5" s="40" t="str">
        <f>IF(SUM(QE5:QF5,QH5:QJ5,QL5)-QG5-QK5&gt;0,SUM(QE5:QF5,QH5:QJ5,QL5)-QG5-QK5,"")</f>
        <v/>
      </c>
      <c r="RA5" s="40" t="str">
        <f>IF(SUM(QM5:QN5,QP5)-QO5&gt;0,SUM(QM5:QN5,QP5)-QO5,"")</f>
        <v/>
      </c>
      <c r="RB5" s="40" t="str">
        <f>IF(SUM(QF5,QJ5,QN5)&gt;0,SUM(QF5,QJ5,QN5),"")</f>
        <v/>
      </c>
      <c r="RC5" s="40" t="str">
        <f>IF(SUM(QZ5,RA5)&gt;0,SUM(QZ5,RA5),"")</f>
        <v/>
      </c>
      <c r="RD5" s="40" t="str">
        <f>IF(SUM(QR5,QV5)&gt;0,SUM(QR5,QV5),"")</f>
        <v/>
      </c>
      <c r="RE5" s="40" t="str">
        <f>IF(SUM(QQ5:QR5,QT5:QV5,QX5)-SUM(QS5,QW5)&gt;0,SUM(QQ5:QR5,QT5:QV5,QX5)-SUM(QS5,QW5),"")</f>
        <v/>
      </c>
      <c r="RF5" s="40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>IF(SUM(SJ5,SN5)&gt;0,SUM(SJ5,SN5),"")</f>
        <v/>
      </c>
      <c r="TD5" s="40" t="str">
        <f>IF(SUM(SI5:SJ5,SL5:SN5,SP5)-SK5-SO5&gt;0,SUM(SI5:SJ5,SL5:SN5,SP5)-SK5-SO5,"")</f>
        <v/>
      </c>
      <c r="TE5" s="40" t="str">
        <f>IF(SUM(SQ5:SR5,ST5)-SS5&gt;0,SUM(SQ5:SR5,ST5)-SS5,"")</f>
        <v/>
      </c>
      <c r="TF5" s="40" t="str">
        <f>IF(SUM(SJ5,SN5,SR5)&gt;0,SUM(SJ5,SN5,SR5),"")</f>
        <v/>
      </c>
      <c r="TG5" s="40" t="str">
        <f>IF(SUM(TD5,TE5)&gt;0,SUM(TD5,TE5),"")</f>
        <v/>
      </c>
      <c r="TH5" s="40" t="str">
        <f>IF(SUM(SV5,SZ5)&gt;0,SUM(SV5,SZ5),"")</f>
        <v/>
      </c>
      <c r="TI5" s="40" t="str">
        <f>IF(SUM(SU5:SV5,SX5:SZ5,TB5)-SUM(SW5,TA5)&gt;0,SUM(SU5:SV5,SX5:SZ5,TB5)-SUM(SW5,TA5),"")</f>
        <v/>
      </c>
      <c r="TJ5" s="40" t="str">
        <f>IF(SUM(TD5,TE5,TI5)&gt;0,SUM(TD5,TE5,TI5),"")</f>
        <v/>
      </c>
      <c r="TK5" s="26">
        <f>IF($CU5="P",CA5,(CA5+AX5)/2)</f>
        <v>16.899999999999999</v>
      </c>
      <c r="TL5" s="26">
        <f>IF($CU5="P",CB5,(CB5+AY5)/2)</f>
        <v>6.25</v>
      </c>
      <c r="TM5" s="26">
        <f>IF($CU5="P",CC5,(CC5+AZ5)/2)</f>
        <v>0.4</v>
      </c>
      <c r="TN5" s="26">
        <f>IF($CU5="P",CD5,(CD5+BA5)/2)</f>
        <v>0.15</v>
      </c>
      <c r="TO5" s="26">
        <f>IF($CU5="P",CE5,(CE5+BB5)/2)</f>
        <v>18.649999999999999</v>
      </c>
      <c r="TP5" s="26">
        <f>IF($CU5="P",CF5,(CF5+BC5)/2)</f>
        <v>9.1999999999999993</v>
      </c>
      <c r="TQ5" s="26">
        <f>IF($CU5="P",CG5,(CG5+BD5)/2)</f>
        <v>0.5</v>
      </c>
      <c r="TR5" s="26">
        <f>IF($CU5="P",CH5,(CH5+BE5)/2)</f>
        <v>0.3</v>
      </c>
      <c r="TS5" s="26">
        <f>IF($CU5="P",CI5,(CI5+BF5)/2)</f>
        <v>9.0500000000000007</v>
      </c>
      <c r="TT5" s="26">
        <f>IF($CU5="P",CJ5,(CJ5+BG5)/2)</f>
        <v>4.6500000000000004</v>
      </c>
      <c r="TU5" s="26">
        <f>IF($CU5="P",CK5,(CK5+BH5)/2)</f>
        <v>0.3</v>
      </c>
      <c r="TV5" s="26">
        <f>IF($CU5="P",CL5,(CL5+BI5)/2)</f>
        <v>0.15</v>
      </c>
      <c r="TW5" s="26">
        <f>IF($CU5="P",CM5,(CM5+BJ5)/2)</f>
        <v>9.1999999999999993</v>
      </c>
      <c r="TX5" s="26">
        <f>IF($CU5="P",CN5,(CN5+BK5)/2)</f>
        <v>4.45</v>
      </c>
      <c r="TY5" s="26">
        <f>IF($CU5="P",CO5,(CO5+BL5)/2)</f>
        <v>0.4</v>
      </c>
      <c r="TZ5" s="26">
        <f>IF($CU5="P",CP5,(CP5+BM5)/2)</f>
        <v>0.15</v>
      </c>
      <c r="UA5" s="26">
        <f>IF($CU5="P",CQ5,(CQ5+BN5)/2)</f>
        <v>9.5500000000000007</v>
      </c>
      <c r="UB5" s="26">
        <f>IF($CU5="P",CR5,(CR5+BO5)/2)</f>
        <v>4.5999999999999996</v>
      </c>
      <c r="UC5" s="26">
        <f>IF($CU5="P",CS5,(CS5+BP5)/2)</f>
        <v>0.1</v>
      </c>
      <c r="UD5" s="26">
        <f>IF($CU5="P",CT5,(CT5+BQ5)/2)</f>
        <v>0.15</v>
      </c>
      <c r="UE5" s="28" t="s">
        <v>53</v>
      </c>
      <c r="UF5" s="11">
        <f>IF(SUM(TL5,TP5)&gt;0,SUM(TL5,TP5),"")</f>
        <v>15.45</v>
      </c>
      <c r="UG5" s="11">
        <f>IF(SUM(TK5:TL5,TN5:TP5,TR5)-TM5-TQ5&gt;0,SUM(TK5:TL5,TN5:TP5,TR5)-TM5-TQ5,"")</f>
        <v>50.54999999999999</v>
      </c>
      <c r="UH5" s="11">
        <f>IF(SUM(TS5:TT5,TV5)-TU5&gt;0,SUM(TS5:TT5,TV5)-TU5,"")</f>
        <v>13.55</v>
      </c>
      <c r="UI5" s="11">
        <f>IF(SUM(TL5,TP5,TT5)&gt;0,SUM(TL5,TP5,TT5),"")</f>
        <v>20.100000000000001</v>
      </c>
      <c r="UJ5" s="11">
        <f>IF(SUM(UG5,UH5)&gt;0,SUM(UG5,UH5),"")</f>
        <v>64.099999999999994</v>
      </c>
      <c r="UK5" s="11">
        <f>IF(SUM(TX5,UB5)&gt;0,SUM(TX5,UB5),"")</f>
        <v>9.0500000000000007</v>
      </c>
      <c r="UL5" s="11">
        <f>IF(SUM(TW5:TX5,TZ5:UB5,UD5)-SUM(TY5,UC5)&gt;0,SUM(TW5:TX5,TZ5:UB5,UD5)-SUM(TY5,UC5),"")</f>
        <v>27.6</v>
      </c>
      <c r="UM5" s="11">
        <f>IF(SUM(UG5,UH5,UL5)&gt;0,SUM(UG5,UH5,UL5),"")</f>
        <v>91.699999999999989</v>
      </c>
    </row>
    <row r="6" spans="1:559" x14ac:dyDescent="0.2">
      <c r="A6" s="4" cm="1">
        <f t="array" ref="A6">IF(AND(H6&lt;&gt;"",H6&lt;&gt;"No DD"),SUMPRODUCT((H$4:H$28&lt;&gt;"")*(H$4:H$28&lt;&gt;"No DD")*(E$4:E$28&gt;E6))+1,IF(H6="No DD",SUMPRODUCT((H$4:H$28="No DD")*(E$4:E$28&gt;E6))+1+SUMPRODUCT((H$4:H$28&lt;&gt;"")*(H$4:H$28&lt;&gt;"No DD")),""))</f>
        <v>3</v>
      </c>
      <c r="B6" s="5" t="s">
        <v>75</v>
      </c>
      <c r="C6" s="4" t="s">
        <v>3</v>
      </c>
      <c r="D6" s="4">
        <v>2003</v>
      </c>
      <c r="E6" s="9">
        <f>SUM(J6:R6)+SUM(J6:O6)*0.0000001+SUM(J6)*0.0000000000001</f>
        <v>188.05001332500555</v>
      </c>
      <c r="F6" s="3" t="str">
        <f>IF(OR(AND(AP6&gt;=AW$30,AQ6&gt;=AW$34,AP6&lt;&gt;"",AO6=""),AND(AU6&gt;=AW$30,AV6&gt;=AW$34,AU6&lt;&gt;"",AO6=""),AND(BS6&gt;=BZ$30,BT6&gt;=BZ$34,BS6&lt;&gt;"",BR6=""),AND(BX6&gt;=BZ$30,BY6&gt;=BZ$34,BX6&lt;&gt;"",BR6=""),AND(CV6&gt;=DC$30,CW6&gt;=DC$34,CV6&lt;&gt;"",CU6=""),AND(DA6&gt;=DC$30,DB6&gt;=DC$34,DA6&lt;&gt;""),AND(EA6&gt;=EH$30,EB6&gt;=EH$34,EA6&lt;&gt;""),AND(EF6&gt;=EH$30,EG6&gt;=EH$34,EF6&lt;&gt;""),AND(FC6&gt;=FJ$30,FD6&gt;=FJ$34,FC6&lt;&gt;""),AND(FH6&gt;=FJ$30,FI6&gt;=FJ$34,FH6&lt;&gt;""),AND(GE6&gt;=GL$30,GF6&gt;=GL$34,GE6&lt;&gt;""),AND(GJ6&gt;=GL$30,GK6&gt;=GL$34,GJ6&lt;&gt;""),AND(HG6&gt;=HN$30,HH6&gt;=HN$34,HG6&lt;&gt;""),AND(HL6&gt;=HN$30,HM6&gt;=HN$34,HL6&lt;&gt;""),AND(II6&gt;=IP$30,IJ6&gt;=IP$34,II6&lt;&gt;""),AND(IN6&gt;=IP$30,IO6&gt;=IP$34,IN6&lt;&gt;""),AND(JK6&gt;=JR$30,JL6&gt;=JR$34,JK6&lt;&gt;""),AND(JP6&gt;=JR$30,JQ6&gt;=JR$34,JP6&lt;&gt;""),AND(KM6&gt;=KT$30,KN6&gt;=KT$34,KM6&lt;&gt;""),AND(KR6&gt;=KT$30,KS6&gt;=KT$34,KR6&lt;&gt;""),AND(LO6&gt;=LV$30,LP6&gt;=LV$34,LO6&lt;&gt;""),AND(LT6&gt;=LV$30,LU6&gt;=LV$34,LT6&lt;&gt;""),AND(MQ6&gt;=MX$30,MR6&gt;=MX$34,MQ6&lt;&gt;""),AND(MV6&gt;=MX$30,MW6&gt;=MX$34,MV6&lt;&gt;""),AND(NS6&gt;=NZ$30,NT6&gt;=NZ$34,NS6&lt;&gt;""),AND(NX6&gt;=NZ$30,NY6&gt;=NZ$34,NX6&lt;&gt;""),AND(OU6&gt;=PB$30,OV6&gt;=PB$34,OU6&lt;&gt;""),AND(OZ6&gt;=PB$30,PA6&gt;=PB$34,OZ6&lt;&gt;""),AND(PW6&gt;=QD$30,PX6&gt;=QD$34,PW6&lt;&gt;""),AND(QB6&gt;=QD$30,QC6&gt;=QD$34,QB6&lt;&gt;""),AND(QY6&gt;=RF$30,QZ6&gt;=RF$34,QY6&lt;&gt;""),AND(RD6&gt;=RF$30,RE6&gt;=RF$34,RD6&lt;&gt;""),AND(SA6&gt;=SH$30,SB6&gt;=SH$34,SA6&lt;&gt;""),AND(SF6&gt;=SH$30,SG6&gt;=SH$34,SF6&lt;&gt;""),AND(TC6&gt;=TJ$30,TD6&gt;=TJ$34,TC6&lt;&gt;""),AND(TI6&gt;=TJ$30,TJ6&gt;=TJ$34,TI6&lt;&gt;"")),"P","")</f>
        <v>P</v>
      </c>
      <c r="G6" s="3" t="str">
        <f>IF(OR(AND(AQ6&gt;=AW$34,AQ6&lt;&gt;"",AO6=""),AND(AV6&gt;=AW$34,AV6&lt;&gt;"",AO6=""),AND(BT6&gt;=BZ$34,BT6&lt;&gt;"",BR6=""),AND(BY6&gt;=BZ$34,BY6&lt;&gt;"",BR6=""),AND(CW6&gt;=DC$34,CW6&lt;&gt;"",CU6=""),AND(DB6&gt;=DC$34,DB6&lt;&gt;"",CU6=""),AND(EB6&gt;=EH$34,EB6&lt;&gt;""),AND(EG6&gt;=EH$34,EG6&lt;&gt;""),AND(FD6&gt;=FJ$34,FD6&lt;&gt;""),AND(FI6&gt;=FJ$34,FI6&lt;&gt;""),AND(GF6&gt;=GL$34,GF6&lt;&gt;""),AND(GK6&gt;=GL$34,GK6&lt;&gt;""),AND(HH6&gt;=HN$34,HH6&lt;&gt;""),AND(HM6&gt;=HN$34,HM6&lt;&gt;""),AND(IJ6&gt;=IP$34,IJ6&lt;&gt;""),AND(IO6&gt;=IP$34,IO6&lt;&gt;""),AND(JL6&gt;=JR$34,JL6&lt;&gt;""),AND(JQ6&gt;=JR$34,JQ6&lt;&gt;""),AND(KN6&gt;=KT$34,KN6&lt;&gt;""),AND(KS6&gt;=KT$34,KS6&lt;&gt;""),AND(LP6&gt;=LV$34,LP6&lt;&gt;""),AND(LU6&gt;=LV$34,LU6&lt;&gt;""),AND(MR6&gt;=MX$34,MR6&lt;&gt;""),AND(MW6&gt;=MX$34,MW6&lt;&gt;""),AND(NT6&gt;=NZ$34,NT6&lt;&gt;""),AND(NY6&gt;=NZ$34,NY6&lt;&gt;""),AND(OV6&gt;=PB$34,OV6&lt;&gt;""),AND(PA6&gt;=PB$34,PA6&lt;&gt;""),AND(PX6&gt;=QD$34,PX6&lt;&gt;""),AND(QC6&gt;=QD$34,QC6&lt;&gt;""),AND(QZ6&gt;=RF$34,QZ6&lt;&gt;""),AND(RE6&gt;=RF$34,RE6&lt;&gt;""),AND(SB6&gt;=SH$34,SB6&lt;&gt;""),AND(SG6&gt;=SH$34,SG6&lt;&gt;""),AND(TD6&gt;=TJ$34,TD6&lt;&gt;""),AND(TJ6&gt;=TJ$34,TJ6&lt;&gt;"")),"P","")</f>
        <v>P</v>
      </c>
      <c r="H6" s="36" t="str">
        <f>IF(AND(G6="P",F6=""),"No DD",IF(OR(AND(AS6&gt;=AW$33,AT6&gt;=AW$37,AS6&lt;&gt;"",AO6=""),AND(BV6&gt;=BZ$33,BW6&gt;=BZ$37,BV6&lt;&gt;"",BR6=""),AND(CY6&gt;=DC$33,CZ6&gt;=DC$37,CY6&lt;&gt;"",CU6=""),AND(ED6&gt;=EH$33,EE6&gt;=EH$37,ED6&lt;&gt;""),AND(FF6&gt;=FJ$33,FG6&gt;=FJ$37,FF6&lt;&gt;""),AND(GH6&gt;=GL$33,GI6&gt;=GL$37,GH6&lt;&gt;""),AND(HJ6&gt;=HN$33,HK6&gt;=HN$37,HJ6&lt;&gt;""),AND(IL6&gt;=IP$33,IM6&gt;=IP$37,IL6&lt;&gt;""),AND(JN6&gt;=JR$33,JO6&gt;=JR$37,JN6&lt;&gt;""),AND(KP6&gt;=KT$33,KQ6&gt;=KT$37,KP6&lt;&gt;""),AND(LR6&gt;=LV$33,LS6&gt;=LV$37,LR6&lt;&gt;""),AND(MT6&gt;=MX$33,MU6&gt;=MX$37,MT6&lt;&gt;""),AND(NV6&gt;=NZ$33,NW6&gt;=NZ$37,NV6&lt;&gt;""),AND(OX6&gt;=PB$33,OY6&gt;=PB$37,OX6&lt;&gt;""),AND(PZ6&gt;=QD$33,QA6&gt;=QD$37,PZ6&lt;&gt;""),AND(RB6&gt;=RF$33,RC6&gt;=RF$37,RB6&lt;&gt;""),AND(SD6&gt;=SH$33,SE6&gt;=SH$37,SD6&lt;&gt;""),AND(TF6&gt;=TJ$33,TG6&gt;=TJ$37,TF6&lt;&gt;"")),"Merit",IF(OR(AND(AS6&gt;=AW$32,AT6&gt;=AW$36,AS6&lt;&gt;"",AO6=""),AND(BV6&gt;=BZ$32,BW6&gt;=BZ$36,BV6&lt;&gt;"",BR6=""),AND(CY6&gt;=DC$32,CZ6&gt;=DC$36,CY6&lt;&gt;"",CU6=""),AND(ED6&gt;=EH$32,EE6&gt;=EH$36,ED6&lt;&gt;""),AND(FF6&gt;=FJ$32,FG6&gt;=FJ$36,FF6&lt;&gt;""),AND(GH6&gt;=GL$32,GI6&gt;=GL$36,GH6&lt;&gt;""),AND(HJ6&gt;=HN$32,HK6&gt;=HN$36,HJ6&lt;&gt;""),AND(IL6&gt;=IP$32,IM6&gt;=IP$36,IL6&lt;&gt;""),AND(JN6&gt;=JR$32,JO6&gt;=JR$36,JN6&lt;&gt;""),AND(KP6&gt;=KT$32,KQ6&gt;=KT$36,KP6&lt;&gt;""),AND(LR6&gt;=LV$32,LS6&gt;=LV$36,LR6&lt;&gt;""),AND(MT6&gt;=MX$32,MU6&gt;=MX$36,MT6&lt;&gt;""),AND(NV6&gt;=NZ$32,NW6&gt;=NZ$36,NV6&lt;&gt;""),AND(OX6&gt;=PB$32,OY6&gt;=PB$36,OX6&lt;&gt;""),AND(PZ6&gt;=QD$32,QA6&gt;=QD$36,PZ6&lt;&gt;""),AND(RB6&gt;=RF$32,RC6&gt;=RF$36,RB6&lt;&gt;""),AND(SD6&gt;=SH$32,SE6&gt;=SH$36,SD6&lt;&gt;""),AND(TF6&gt;=TJ$32,TG6&gt;=TJ$36,TF6&lt;&gt;"")),"Excellence",IF(I6="P","Worlds Team",IF(F6="P","National Team","")))))</f>
        <v>Excellence</v>
      </c>
      <c r="I6" s="3" t="str">
        <f>IF(OR(AND(AS6&gt;=AW$31,AT6&gt;=AW$35,AS6&lt;&gt;"",AO6=""),AND(BV6&gt;=BZ$31,BW6&gt;=BZ$35,BV6&lt;&gt;"",BR6=""),AND(CY6&gt;=DC$31,CZ6&gt;=DC$35,CY6&lt;&gt;"",CU6=""),AND(ED6&gt;=EH$31,EE6&gt;=EH$35,ED6&lt;&gt;""),AND(FF6&gt;=FJ$31,FG6&gt;=FJ$35,FF6&lt;&gt;""),AND(GH6&gt;=GL$31,GI6&gt;=GL$35,GH6&lt;&gt;""),AND(HJ6&gt;=HN$31,HK6&gt;=HN$35,HJ6&lt;&gt;""),AND(IL6&gt;=IP$31,IM6&gt;=IP$35,IL6&lt;&gt;""),AND(JN6&gt;=JR$31,JO6&gt;=JR$35,JN6&lt;&gt;""),AND(KP6&gt;=KT$31,KQ6&gt;=KT$35,KP6&lt;&gt;""),AND(LR6&gt;=LV$31,LS6&gt;=LV$35,LR6&lt;&gt;""),AND(MT6&gt;=MX$31,MU6&gt;=MX$35,MT6&lt;&gt;""),AND(NV6&gt;=NZ$31,NW6&gt;=NZ$35,NV6&lt;&gt;""),AND(OX6&gt;=PB$31,OY6&gt;=PB$35,OX6&lt;&gt;""),AND(PZ6&gt;=QD$31,QA6&gt;=QD$35,PZ6&lt;&gt;""),AND(RB6&gt;=RF$31,RC6&gt;=RF$35,RB6&lt;&gt;""),AND(SD6&gt;=SH$31,SE6&gt;=SH$35,SD6&lt;&gt;""),AND(TF6&gt;=TJ$31,TG6&gt;=TJ$35,TF6&lt;&gt;"")),"P","")</f>
        <v>P</v>
      </c>
      <c r="J6" s="8">
        <f>IF(COUNT(AQ6,BT6,CW6)&gt;0,LARGE((AQ6,BT6,CW6),1),0)</f>
        <v>55.4</v>
      </c>
      <c r="K6" s="8" t="str">
        <f>IF(J6=0,"",IF(J6=CW6,$CA$1,IF(J6=BT6,$AX$1,IF(J6=AQ6,$U$1,""))))</f>
        <v>2024 3rd Domestic Trial</v>
      </c>
      <c r="L6" s="8">
        <f>IF(COUNT(AQ6,BT6,CW6)&gt;1,LARGE((AQ6,BT6,CW6),2),0)</f>
        <v>51.35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26.500000000000004</v>
      </c>
      <c r="O6" s="8" t="str">
        <f>IF(N6=0,"",IF(N6=CX6,$CA$1,IF(N6=BU6,$AX$1,IF(N6=AR6,$U$1,""))))</f>
        <v>2024 3rd Domestic Trial</v>
      </c>
      <c r="P6" s="8">
        <f>IF(MAX(AV6,BY6,DB6)&gt;0,MAX(AV6,BY6,DB6),0)</f>
        <v>54.8</v>
      </c>
      <c r="Q6" s="8" t="str">
        <f>IF(P6=0,"",IF(P6=DB6,$CA$1,IF(P6=BY6,$AX$1,IF(P6=AV6,$U$1,""))))</f>
        <v>2024 3rd Domestic Trial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/>
      </c>
      <c r="U6" s="19">
        <v>18.149999999999999</v>
      </c>
      <c r="V6" s="19">
        <v>8.6</v>
      </c>
      <c r="W6" s="19">
        <v>0.6</v>
      </c>
      <c r="X6" s="19">
        <v>0.3</v>
      </c>
      <c r="Y6" s="19">
        <v>18.350000000000001</v>
      </c>
      <c r="Z6" s="19">
        <v>6.6</v>
      </c>
      <c r="AA6" s="19">
        <v>0.2</v>
      </c>
      <c r="AB6" s="19">
        <v>0.15</v>
      </c>
      <c r="AC6" s="19">
        <v>18.3</v>
      </c>
      <c r="AD6" s="19">
        <v>6</v>
      </c>
      <c r="AE6" s="19">
        <v>0.2</v>
      </c>
      <c r="AF6" s="19">
        <v>0.15</v>
      </c>
      <c r="AG6" s="19">
        <v>9.5500000000000007</v>
      </c>
      <c r="AH6" s="19">
        <v>4</v>
      </c>
      <c r="AI6" s="19">
        <v>0.3</v>
      </c>
      <c r="AJ6" s="19">
        <v>0.15</v>
      </c>
      <c r="AK6" s="19">
        <v>9.5</v>
      </c>
      <c r="AL6" s="19">
        <v>3.8</v>
      </c>
      <c r="AM6" s="19">
        <v>0.4</v>
      </c>
      <c r="AN6" s="19">
        <v>0</v>
      </c>
      <c r="AO6" s="27" t="s">
        <v>53</v>
      </c>
      <c r="AP6" s="40">
        <f>IF(SUM(V6,Z6)&gt;0,SUM(V6,Z6),"")</f>
        <v>15.2</v>
      </c>
      <c r="AQ6" s="40">
        <f>IF(SUM(U6:V6,X6:Z6,AB6)-W6-AA6&gt;0,SUM(U6:V6,X6:Z6,AB6)-W6-AA6,"")</f>
        <v>51.35</v>
      </c>
      <c r="AR6" s="40">
        <f>IF(SUM(AC6:AD6,AF6)-AE6&gt;0,SUM(AC6:AD6,AF6)-AE6,"")</f>
        <v>24.25</v>
      </c>
      <c r="AS6" s="40">
        <f>IF(SUM(V6,Z6,AD6)&gt;0,SUM(V6,Z6,AD6),"")</f>
        <v>21.2</v>
      </c>
      <c r="AT6" s="40">
        <f>IF(SUM(AQ6,AR6)&gt;0,SUM(AQ6,AR6),"")</f>
        <v>75.599999999999994</v>
      </c>
      <c r="AU6" s="40">
        <f>IF(SUM(AH6,AL6)&gt;0,SUM(AH6,AL6),"")</f>
        <v>7.8</v>
      </c>
      <c r="AV6" s="40">
        <f>IF(SUM(AG6:AH6,AJ6:AL6,AN6)-SUM(AI6,AM6)&gt;0,SUM(AG6:AH6,AJ6:AL6,AN6)-SUM(AI6,AM6),"")</f>
        <v>26.300000000000004</v>
      </c>
      <c r="AW6" s="40">
        <f>IF(SUM(AQ6,AR6,AV6)&gt;0,SUM(AQ6,AR6,AV6),"")</f>
        <v>101.9</v>
      </c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28"/>
      <c r="BS6" s="11" t="str">
        <f>IF(SUM(AY6,BC6)&gt;0,SUM(AY6,BC6),"")</f>
        <v/>
      </c>
      <c r="BT6" s="11" t="str">
        <f>IF(SUM(AX6:AY6,BA6:BC6,BE6)-AZ6-BD6&gt;0,SUM(AX6:AY6,BA6:BC6,BE6)-AZ6-BD6,"")</f>
        <v/>
      </c>
      <c r="BU6" s="11" t="str">
        <f>IF(SUM(BF6:BG6,BI6)-BH6&gt;0,SUM(BF6:BG6,BI6)-BH6,"")</f>
        <v/>
      </c>
      <c r="BV6" s="11" t="str">
        <f>IF(SUM(AY6,BC6,BG6)&gt;0,SUM(AY6,BC6,BG6),"")</f>
        <v/>
      </c>
      <c r="BW6" s="11" t="str">
        <f>IF(SUM(BT6,BU6)&gt;0,SUM(BT6,BU6),"")</f>
        <v/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 t="str">
        <f>IF(SUM(BT6,BU6,BY6)&gt;0,SUM(BT6,BU6,BY6),"")</f>
        <v/>
      </c>
      <c r="CA6" s="19">
        <v>19.3</v>
      </c>
      <c r="CB6" s="19">
        <v>8</v>
      </c>
      <c r="CC6" s="19">
        <v>0</v>
      </c>
      <c r="CD6" s="19">
        <v>0.3</v>
      </c>
      <c r="CE6" s="19">
        <v>19.399999999999999</v>
      </c>
      <c r="CF6" s="19">
        <v>8.4</v>
      </c>
      <c r="CG6" s="19">
        <v>0</v>
      </c>
      <c r="CH6" s="19">
        <v>0</v>
      </c>
      <c r="CI6" s="19">
        <v>18.600000000000001</v>
      </c>
      <c r="CJ6" s="19">
        <v>8.1</v>
      </c>
      <c r="CK6" s="19">
        <v>0.2</v>
      </c>
      <c r="CL6" s="19">
        <v>0</v>
      </c>
      <c r="CM6" s="19">
        <v>19.100000000000001</v>
      </c>
      <c r="CN6" s="19">
        <v>7.2</v>
      </c>
      <c r="CO6" s="19">
        <v>0</v>
      </c>
      <c r="CP6" s="19">
        <v>0</v>
      </c>
      <c r="CQ6" s="19">
        <v>19.2</v>
      </c>
      <c r="CR6" s="19">
        <v>9.1999999999999993</v>
      </c>
      <c r="CS6" s="19">
        <v>0.2</v>
      </c>
      <c r="CT6" s="19">
        <v>0.3</v>
      </c>
      <c r="CU6" s="27"/>
      <c r="CV6" s="40">
        <f>IF(SUM(CB6,CF6)&gt;0,SUM(CB6,CF6),"")</f>
        <v>16.399999999999999</v>
      </c>
      <c r="CW6" s="40">
        <f>IF(SUM(CA6:CB6,CD6:CF6,CH6)-CC6-CG6&gt;0,SUM(CA6:CB6,CD6:CF6,CH6)-CC6-CG6,"")</f>
        <v>55.4</v>
      </c>
      <c r="CX6" s="40">
        <f>IF(SUM(CI6:CJ6,CL6)-CK6&gt;0,SUM(CI6:CJ6,CL6)-CK6,"")</f>
        <v>26.500000000000004</v>
      </c>
      <c r="CY6" s="40">
        <f>IF(SUM(CB6,CF6,CJ6)&gt;0,SUM(CB6,CF6,CJ6),"")</f>
        <v>24.5</v>
      </c>
      <c r="CZ6" s="40">
        <f>IF(SUM(CW6,CX6)&gt;0,SUM(CW6,CX6),"")</f>
        <v>81.900000000000006</v>
      </c>
      <c r="DA6" s="40">
        <f>IF(SUM(CN6,CR6)&gt;0,SUM(CN6,CR6),"")</f>
        <v>16.399999999999999</v>
      </c>
      <c r="DB6" s="40">
        <f>IF(SUM(CM6:CN6,CP6:CR6,CT6)-SUM(CO6,CS6)&gt;0,SUM(CM6:CN6,CP6:CR6,CT6)-SUM(CO6,CS6),"")</f>
        <v>54.8</v>
      </c>
      <c r="DC6" s="40">
        <f>IF(SUM(CW6,CX6,DB6)&gt;0,SUM(CW6,CX6,DB6),"")</f>
        <v>136.69999999999999</v>
      </c>
      <c r="DD6" s="51" t="str">
        <f>IF(MAX(EB6,FD6,GF6,HH6,IJ6,JL6,KN6,LP6,MR6,NT6,OV6,PX6,QZ6,SB6,TD6)-IF(L6="",0,L6)&gt;0.001,MAX(EB6,FD6,GF6,HH6,IJ6,JL6,KN6,LP6,MR6,NT6,OV6,PX6,QZ6,SB6,TD6)-IF(L6="",0,L6),"")</f>
        <v/>
      </c>
      <c r="DE6" s="51" t="str">
        <f>IF(MAX(EC6,FE6,GG6,HI6,IK6,JM6,KO6,LQ6,MS6,NU6,OW6,PY6,RA6,SC6,TE6)-IF(N6="",0,N6)&gt;0.001,MAX(EC6,FE6,GG6,HI6,IK6,JM6,KO6,LQ6,MS6,NU6,OW6,PY6,RA6,SC6,TE6)-IF(N6="",0,N6),"")</f>
        <v/>
      </c>
      <c r="DF6" s="51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>IF(SUM(QF6,QJ6)&gt;0,SUM(QF6,QJ6),"")</f>
        <v/>
      </c>
      <c r="QZ6" s="40" t="str">
        <f>IF(SUM(QE6:QF6,QH6:QJ6,QL6)-QG6-QK6&gt;0,SUM(QE6:QF6,QH6:QJ6,QL6)-QG6-QK6,"")</f>
        <v/>
      </c>
      <c r="RA6" s="40" t="str">
        <f>IF(SUM(QM6:QN6,QP6)-QO6&gt;0,SUM(QM6:QN6,QP6)-QO6,"")</f>
        <v/>
      </c>
      <c r="RB6" s="40" t="str">
        <f>IF(SUM(QF6,QJ6,QN6)&gt;0,SUM(QF6,QJ6,QN6),"")</f>
        <v/>
      </c>
      <c r="RC6" s="40" t="str">
        <f>IF(SUM(QZ6,RA6)&gt;0,SUM(QZ6,RA6),"")</f>
        <v/>
      </c>
      <c r="RD6" s="40" t="str">
        <f>IF(SUM(QR6,QV6)&gt;0,SUM(QR6,QV6),"")</f>
        <v/>
      </c>
      <c r="RE6" s="40" t="str">
        <f>IF(SUM(QQ6:QR6,QT6:QV6,QX6)-SUM(QS6,QW6)&gt;0,SUM(QQ6:QR6,QT6:QV6,QX6)-SUM(QS6,QW6),"")</f>
        <v/>
      </c>
      <c r="RF6" s="40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>IF(SUM(SJ6,SN6)&gt;0,SUM(SJ6,SN6),"")</f>
        <v/>
      </c>
      <c r="TD6" s="40" t="str">
        <f>IF(SUM(SI6:SJ6,SL6:SN6,SP6)-SK6-SO6&gt;0,SUM(SI6:SJ6,SL6:SN6,SP6)-SK6-SO6,"")</f>
        <v/>
      </c>
      <c r="TE6" s="40" t="str">
        <f>IF(SUM(SQ6:SR6,ST6)-SS6&gt;0,SUM(SQ6:SR6,ST6)-SS6,"")</f>
        <v/>
      </c>
      <c r="TF6" s="40" t="str">
        <f>IF(SUM(SJ6,SN6,SR6)&gt;0,SUM(SJ6,SN6,SR6),"")</f>
        <v/>
      </c>
      <c r="TG6" s="40" t="str">
        <f>IF(SUM(TD6,TE6)&gt;0,SUM(TD6,TE6),"")</f>
        <v/>
      </c>
      <c r="TH6" s="40" t="str">
        <f>IF(SUM(SV6,SZ6)&gt;0,SUM(SV6,SZ6),"")</f>
        <v/>
      </c>
      <c r="TI6" s="40" t="str">
        <f>IF(SUM(SU6:SV6,SX6:SZ6,TB6)-SUM(SW6,TA6)&gt;0,SUM(SU6:SV6,SX6:SZ6,TB6)-SUM(SW6,TA6),"")</f>
        <v/>
      </c>
      <c r="TJ6" s="40" t="str">
        <f>IF(SUM(TD6,TE6,TI6)&gt;0,SUM(TD6,TE6,TI6),"")</f>
        <v/>
      </c>
      <c r="TK6" s="26">
        <f>IF($CU6="P",CA6,(CA6+AX6)/2)</f>
        <v>9.65</v>
      </c>
      <c r="TL6" s="26">
        <f>IF($CU6="P",CB6,(CB6+AY6)/2)</f>
        <v>4</v>
      </c>
      <c r="TM6" s="26">
        <f>IF($CU6="P",CC6,(CC6+AZ6)/2)</f>
        <v>0</v>
      </c>
      <c r="TN6" s="26">
        <f>IF($CU6="P",CD6,(CD6+BA6)/2)</f>
        <v>0.15</v>
      </c>
      <c r="TO6" s="26">
        <f>IF($CU6="P",CE6,(CE6+BB6)/2)</f>
        <v>9.6999999999999993</v>
      </c>
      <c r="TP6" s="26">
        <f>IF($CU6="P",CF6,(CF6+BC6)/2)</f>
        <v>4.2</v>
      </c>
      <c r="TQ6" s="26">
        <f>IF($CU6="P",CG6,(CG6+BD6)/2)</f>
        <v>0</v>
      </c>
      <c r="TR6" s="26">
        <f>IF($CU6="P",CH6,(CH6+BE6)/2)</f>
        <v>0</v>
      </c>
      <c r="TS6" s="26">
        <f>IF($CU6="P",CI6,(CI6+BF6)/2)</f>
        <v>9.3000000000000007</v>
      </c>
      <c r="TT6" s="26">
        <f>IF($CU6="P",CJ6,(CJ6+BG6)/2)</f>
        <v>4.05</v>
      </c>
      <c r="TU6" s="26">
        <f>IF($CU6="P",CK6,(CK6+BH6)/2)</f>
        <v>0.1</v>
      </c>
      <c r="TV6" s="26">
        <f>IF($CU6="P",CL6,(CL6+BI6)/2)</f>
        <v>0</v>
      </c>
      <c r="TW6" s="26">
        <f>IF($CU6="P",CM6,(CM6+BJ6)/2)</f>
        <v>9.5500000000000007</v>
      </c>
      <c r="TX6" s="26">
        <f>IF($CU6="P",CN6,(CN6+BK6)/2)</f>
        <v>3.6</v>
      </c>
      <c r="TY6" s="26">
        <f>IF($CU6="P",CO6,(CO6+BL6)/2)</f>
        <v>0</v>
      </c>
      <c r="TZ6" s="26">
        <f>IF($CU6="P",CP6,(CP6+BM6)/2)</f>
        <v>0</v>
      </c>
      <c r="UA6" s="26">
        <f>IF($CU6="P",CQ6,(CQ6+BN6)/2)</f>
        <v>9.6</v>
      </c>
      <c r="UB6" s="26">
        <f>IF($CU6="P",CR6,(CR6+BO6)/2)</f>
        <v>4.5999999999999996</v>
      </c>
      <c r="UC6" s="26">
        <f>IF($CU6="P",CS6,(CS6+BP6)/2)</f>
        <v>0.1</v>
      </c>
      <c r="UD6" s="26">
        <f>IF($CU6="P",CT6,(CT6+BQ6)/2)</f>
        <v>0.15</v>
      </c>
      <c r="UE6" s="28" t="s">
        <v>53</v>
      </c>
      <c r="UF6" s="11">
        <f>IF(SUM(TL6,TP6)&gt;0,SUM(TL6,TP6),"")</f>
        <v>8.1999999999999993</v>
      </c>
      <c r="UG6" s="11">
        <f>IF(SUM(TK6:TL6,TN6:TP6,TR6)-TM6-TQ6&gt;0,SUM(TK6:TL6,TN6:TP6,TR6)-TM6-TQ6,"")</f>
        <v>27.7</v>
      </c>
      <c r="UH6" s="11">
        <f>IF(SUM(TS6:TT6,TV6)-TU6&gt;0,SUM(TS6:TT6,TV6)-TU6,"")</f>
        <v>13.250000000000002</v>
      </c>
      <c r="UI6" s="11">
        <f>IF(SUM(TL6,TP6,TT6)&gt;0,SUM(TL6,TP6,TT6),"")</f>
        <v>12.25</v>
      </c>
      <c r="UJ6" s="11">
        <f>IF(SUM(UG6,UH6)&gt;0,SUM(UG6,UH6),"")</f>
        <v>40.950000000000003</v>
      </c>
      <c r="UK6" s="11">
        <f>IF(SUM(TX6,UB6)&gt;0,SUM(TX6,UB6),"")</f>
        <v>8.1999999999999993</v>
      </c>
      <c r="UL6" s="11">
        <f>IF(SUM(TW6:TX6,TZ6:UB6,UD6)-SUM(TY6,UC6)&gt;0,SUM(TW6:TX6,TZ6:UB6,UD6)-SUM(TY6,UC6),"")</f>
        <v>27.4</v>
      </c>
      <c r="UM6" s="11">
        <f>IF(SUM(UG6,UH6,UL6)&gt;0,SUM(UG6,UH6,UL6),"")</f>
        <v>68.349999999999994</v>
      </c>
    </row>
    <row r="7" spans="1:559" x14ac:dyDescent="0.2">
      <c r="A7" s="4" cm="1">
        <f t="array" ref="A7">IF(AND(H7&lt;&gt;"",H7&lt;&gt;"No DD"),SUMPRODUCT((H$4:H$28&lt;&gt;"")*(H$4:H$28&lt;&gt;"No DD")*(E$4:E$28&gt;E7))+1,IF(H7="No DD",SUMPRODUCT((H$4:H$28="No DD")*(E$4:E$28&gt;E7))+1+SUMPRODUCT((H$4:H$28&lt;&gt;"")*(H$4:H$28&lt;&gt;"No DD")),""))</f>
        <v>4</v>
      </c>
      <c r="B7" s="5" t="s">
        <v>82</v>
      </c>
      <c r="C7" s="4" t="s">
        <v>5</v>
      </c>
      <c r="D7" s="4">
        <v>2003</v>
      </c>
      <c r="E7" s="9">
        <f>SUM(J7:R7)+SUM(J7:O7)*0.0000001+SUM(J7)*0.0000000000001</f>
        <v>186.10001320000524</v>
      </c>
      <c r="F7" s="3" t="str">
        <f>IF(OR(AND(AP7&gt;=AW$30,AQ7&gt;=AW$34,AP7&lt;&gt;"",AO7=""),AND(AU7&gt;=AW$30,AV7&gt;=AW$34,AU7&lt;&gt;"",AO7=""),AND(BS7&gt;=BZ$30,BT7&gt;=BZ$34,BS7&lt;&gt;"",BR7=""),AND(BX7&gt;=BZ$30,BY7&gt;=BZ$34,BX7&lt;&gt;"",BR7=""),AND(CV7&gt;=DC$30,CW7&gt;=DC$34,CV7&lt;&gt;"",CU7=""),AND(DA7&gt;=DC$30,DB7&gt;=DC$34,DA7&lt;&gt;""),AND(EA7&gt;=EH$30,EB7&gt;=EH$34,EA7&lt;&gt;""),AND(EF7&gt;=EH$30,EG7&gt;=EH$34,EF7&lt;&gt;""),AND(FC7&gt;=FJ$30,FD7&gt;=FJ$34,FC7&lt;&gt;""),AND(FH7&gt;=FJ$30,FI7&gt;=FJ$34,FH7&lt;&gt;""),AND(GE7&gt;=GL$30,GF7&gt;=GL$34,GE7&lt;&gt;""),AND(GJ7&gt;=GL$30,GK7&gt;=GL$34,GJ7&lt;&gt;""),AND(HG7&gt;=HN$30,HH7&gt;=HN$34,HG7&lt;&gt;""),AND(HL7&gt;=HN$30,HM7&gt;=HN$34,HL7&lt;&gt;""),AND(II7&gt;=IP$30,IJ7&gt;=IP$34,II7&lt;&gt;""),AND(IN7&gt;=IP$30,IO7&gt;=IP$34,IN7&lt;&gt;""),AND(JK7&gt;=JR$30,JL7&gt;=JR$34,JK7&lt;&gt;""),AND(JP7&gt;=JR$30,JQ7&gt;=JR$34,JP7&lt;&gt;""),AND(KM7&gt;=KT$30,KN7&gt;=KT$34,KM7&lt;&gt;""),AND(KR7&gt;=KT$30,KS7&gt;=KT$34,KR7&lt;&gt;""),AND(LO7&gt;=LV$30,LP7&gt;=LV$34,LO7&lt;&gt;""),AND(LT7&gt;=LV$30,LU7&gt;=LV$34,LT7&lt;&gt;""),AND(MQ7&gt;=MX$30,MR7&gt;=MX$34,MQ7&lt;&gt;""),AND(MV7&gt;=MX$30,MW7&gt;=MX$34,MV7&lt;&gt;""),AND(NS7&gt;=NZ$30,NT7&gt;=NZ$34,NS7&lt;&gt;""),AND(NX7&gt;=NZ$30,NY7&gt;=NZ$34,NX7&lt;&gt;""),AND(OU7&gt;=PB$30,OV7&gt;=PB$34,OU7&lt;&gt;""),AND(OZ7&gt;=PB$30,PA7&gt;=PB$34,OZ7&lt;&gt;""),AND(PW7&gt;=QD$30,PX7&gt;=QD$34,PW7&lt;&gt;""),AND(QB7&gt;=QD$30,QC7&gt;=QD$34,QB7&lt;&gt;""),AND(QY7&gt;=RF$30,QZ7&gt;=RF$34,QY7&lt;&gt;""),AND(RD7&gt;=RF$30,RE7&gt;=RF$34,RD7&lt;&gt;""),AND(SA7&gt;=SH$30,SB7&gt;=SH$34,SA7&lt;&gt;""),AND(SF7&gt;=SH$30,SG7&gt;=SH$34,SF7&lt;&gt;""),AND(TC7&gt;=TJ$30,TD7&gt;=TJ$34,TC7&lt;&gt;""),AND(TI7&gt;=TJ$30,TJ7&gt;=TJ$34,TI7&lt;&gt;"")),"P","")</f>
        <v>P</v>
      </c>
      <c r="G7" s="3" t="str">
        <f>IF(OR(AND(AQ7&gt;=AW$34,AQ7&lt;&gt;"",AO7=""),AND(AV7&gt;=AW$34,AV7&lt;&gt;"",AO7=""),AND(BT7&gt;=BZ$34,BT7&lt;&gt;"",BR7=""),AND(BY7&gt;=BZ$34,BY7&lt;&gt;"",BR7=""),AND(CW7&gt;=DC$34,CW7&lt;&gt;"",CU7=""),AND(DB7&gt;=DC$34,DB7&lt;&gt;"",CU7=""),AND(EB7&gt;=EH$34,EB7&lt;&gt;""),AND(EG7&gt;=EH$34,EG7&lt;&gt;""),AND(FD7&gt;=FJ$34,FD7&lt;&gt;""),AND(FI7&gt;=FJ$34,FI7&lt;&gt;""),AND(GF7&gt;=GL$34,GF7&lt;&gt;""),AND(GK7&gt;=GL$34,GK7&lt;&gt;""),AND(HH7&gt;=HN$34,HH7&lt;&gt;""),AND(HM7&gt;=HN$34,HM7&lt;&gt;""),AND(IJ7&gt;=IP$34,IJ7&lt;&gt;""),AND(IO7&gt;=IP$34,IO7&lt;&gt;""),AND(JL7&gt;=JR$34,JL7&lt;&gt;""),AND(JQ7&gt;=JR$34,JQ7&lt;&gt;""),AND(KN7&gt;=KT$34,KN7&lt;&gt;""),AND(KS7&gt;=KT$34,KS7&lt;&gt;""),AND(LP7&gt;=LV$34,LP7&lt;&gt;""),AND(LU7&gt;=LV$34,LU7&lt;&gt;""),AND(MR7&gt;=MX$34,MR7&lt;&gt;""),AND(MW7&gt;=MX$34,MW7&lt;&gt;""),AND(NT7&gt;=NZ$34,NT7&lt;&gt;""),AND(NY7&gt;=NZ$34,NY7&lt;&gt;""),AND(OV7&gt;=PB$34,OV7&lt;&gt;""),AND(PA7&gt;=PB$34,PA7&lt;&gt;""),AND(PX7&gt;=QD$34,PX7&lt;&gt;""),AND(QC7&gt;=QD$34,QC7&lt;&gt;""),AND(QZ7&gt;=RF$34,QZ7&lt;&gt;""),AND(RE7&gt;=RF$34,RE7&lt;&gt;""),AND(SB7&gt;=SH$34,SB7&lt;&gt;""),AND(SG7&gt;=SH$34,SG7&lt;&gt;""),AND(TD7&gt;=TJ$34,TD7&lt;&gt;""),AND(TJ7&gt;=TJ$34,TJ7&lt;&gt;"")),"P","")</f>
        <v>P</v>
      </c>
      <c r="H7" s="36" t="str">
        <f>IF(AND(G7="P",F7=""),"No DD",IF(OR(AND(AS7&gt;=AW$33,AT7&gt;=AW$37,AS7&lt;&gt;"",AO7=""),AND(BV7&gt;=BZ$33,BW7&gt;=BZ$37,BV7&lt;&gt;"",BR7=""),AND(CY7&gt;=DC$33,CZ7&gt;=DC$37,CY7&lt;&gt;"",CU7=""),AND(ED7&gt;=EH$33,EE7&gt;=EH$37,ED7&lt;&gt;""),AND(FF7&gt;=FJ$33,FG7&gt;=FJ$37,FF7&lt;&gt;""),AND(GH7&gt;=GL$33,GI7&gt;=GL$37,GH7&lt;&gt;""),AND(HJ7&gt;=HN$33,HK7&gt;=HN$37,HJ7&lt;&gt;""),AND(IL7&gt;=IP$33,IM7&gt;=IP$37,IL7&lt;&gt;""),AND(JN7&gt;=JR$33,JO7&gt;=JR$37,JN7&lt;&gt;""),AND(KP7&gt;=KT$33,KQ7&gt;=KT$37,KP7&lt;&gt;""),AND(LR7&gt;=LV$33,LS7&gt;=LV$37,LR7&lt;&gt;""),AND(MT7&gt;=MX$33,MU7&gt;=MX$37,MT7&lt;&gt;""),AND(NV7&gt;=NZ$33,NW7&gt;=NZ$37,NV7&lt;&gt;""),AND(OX7&gt;=PB$33,OY7&gt;=PB$37,OX7&lt;&gt;""),AND(PZ7&gt;=QD$33,QA7&gt;=QD$37,PZ7&lt;&gt;""),AND(RB7&gt;=RF$33,RC7&gt;=RF$37,RB7&lt;&gt;""),AND(SD7&gt;=SH$33,SE7&gt;=SH$37,SD7&lt;&gt;""),AND(TF7&gt;=TJ$33,TG7&gt;=TJ$37,TF7&lt;&gt;"")),"Merit",IF(OR(AND(AS7&gt;=AW$32,AT7&gt;=AW$36,AS7&lt;&gt;"",AO7=""),AND(BV7&gt;=BZ$32,BW7&gt;=BZ$36,BV7&lt;&gt;"",BR7=""),AND(CY7&gt;=DC$32,CZ7&gt;=DC$36,CY7&lt;&gt;"",CU7=""),AND(ED7&gt;=EH$32,EE7&gt;=EH$36,ED7&lt;&gt;""),AND(FF7&gt;=FJ$32,FG7&gt;=FJ$36,FF7&lt;&gt;""),AND(GH7&gt;=GL$32,GI7&gt;=GL$36,GH7&lt;&gt;""),AND(HJ7&gt;=HN$32,HK7&gt;=HN$36,HJ7&lt;&gt;""),AND(IL7&gt;=IP$32,IM7&gt;=IP$36,IL7&lt;&gt;""),AND(JN7&gt;=JR$32,JO7&gt;=JR$36,JN7&lt;&gt;""),AND(KP7&gt;=KT$32,KQ7&gt;=KT$36,KP7&lt;&gt;""),AND(LR7&gt;=LV$32,LS7&gt;=LV$36,LR7&lt;&gt;""),AND(MT7&gt;=MX$32,MU7&gt;=MX$36,MT7&lt;&gt;""),AND(NV7&gt;=NZ$32,NW7&gt;=NZ$36,NV7&lt;&gt;""),AND(OX7&gt;=PB$32,OY7&gt;=PB$36,OX7&lt;&gt;""),AND(PZ7&gt;=QD$32,QA7&gt;=QD$36,PZ7&lt;&gt;""),AND(RB7&gt;=RF$32,RC7&gt;=RF$36,RB7&lt;&gt;""),AND(SD7&gt;=SH$32,SE7&gt;=SH$36,SD7&lt;&gt;""),AND(TF7&gt;=TJ$32,TG7&gt;=TJ$36,TF7&lt;&gt;"")),"Excellence",IF(I7="P","Worlds Team",IF(F7="P","National Team","")))))</f>
        <v>National Team</v>
      </c>
      <c r="I7" s="3" t="str">
        <f>IF(OR(AND(AS7&gt;=AW$31,AT7&gt;=AW$35,AS7&lt;&gt;"",AO7=""),AND(BV7&gt;=BZ$31,BW7&gt;=BZ$35,BV7&lt;&gt;"",BR7=""),AND(CY7&gt;=DC$31,CZ7&gt;=DC$35,CY7&lt;&gt;"",CU7=""),AND(ED7&gt;=EH$31,EE7&gt;=EH$35,ED7&lt;&gt;""),AND(FF7&gt;=FJ$31,FG7&gt;=FJ$35,FF7&lt;&gt;""),AND(GH7&gt;=GL$31,GI7&gt;=GL$35,GH7&lt;&gt;""),AND(HJ7&gt;=HN$31,HK7&gt;=HN$35,HJ7&lt;&gt;""),AND(IL7&gt;=IP$31,IM7&gt;=IP$35,IL7&lt;&gt;""),AND(JN7&gt;=JR$31,JO7&gt;=JR$35,JN7&lt;&gt;""),AND(KP7&gt;=KT$31,KQ7&gt;=KT$35,KP7&lt;&gt;""),AND(LR7&gt;=LV$31,LS7&gt;=LV$35,LR7&lt;&gt;""),AND(MT7&gt;=MX$31,MU7&gt;=MX$35,MT7&lt;&gt;""),AND(NV7&gt;=NZ$31,NW7&gt;=NZ$35,NV7&lt;&gt;""),AND(OX7&gt;=PB$31,OY7&gt;=PB$35,OX7&lt;&gt;""),AND(PZ7&gt;=QD$31,QA7&gt;=QD$35,PZ7&lt;&gt;""),AND(RB7&gt;=RF$31,RC7&gt;=RF$35,RB7&lt;&gt;""),AND(SD7&gt;=SH$31,SE7&gt;=SH$35,SD7&lt;&gt;""),AND(TF7&gt;=TJ$31,TG7&gt;=TJ$35,TF7&lt;&gt;"")),"P","")</f>
        <v/>
      </c>
      <c r="J7" s="8">
        <f>IF(COUNT(AQ7,BT7,CW7)&gt;0,LARGE((AQ7,BT7,CW7),1),0)</f>
        <v>52.300000000000004</v>
      </c>
      <c r="K7" s="8" t="str">
        <f>IF(J7=0,"",IF(J7=CW7,$CA$1,IF(J7=BT7,$AX$1,IF(J7=AQ7,$U$1,""))))</f>
        <v>2024 3rd Domestic Trial</v>
      </c>
      <c r="L7" s="8">
        <f>IF(COUNT(AQ7,BT7,CW7)&gt;1,LARGE((AQ7,BT7,CW7),2),0)</f>
        <v>52.2</v>
      </c>
      <c r="M7" s="8" t="str">
        <f>IF(K7=0,"",IF(AND(L7=J7,L7=AQ7,K7=BT7),$U$1,IF(AND(L7=J7,L7=AQ7,L7=CW7),$U$1,IF(AND(L7=J7,L7=CW7,L7=BT7),$AX$1,IF(L7=CW7,$CA$1,IF(L7=BT7,$AX$1,IF(L7=AQ7,$U$1,"")))))))</f>
        <v>2024 Elite Canada</v>
      </c>
      <c r="N7" s="8">
        <f>IF(COUNT(AR7,BU7,CX7)&gt;0,LARGE((AR7,BU7,CX7),1),0)</f>
        <v>27.500000000000004</v>
      </c>
      <c r="O7" s="8" t="str">
        <f>IF(N7=0,"",IF(N7=CX7,$CA$1,IF(N7=BU7,$AX$1,IF(N7=AR7,$U$1,""))))</f>
        <v>2024 Nationals</v>
      </c>
      <c r="P7" s="8">
        <f>IF(MAX(AV7,BY7,DB7)&gt;0,MAX(AV7,BY7,DB7),0)</f>
        <v>54.099999999999987</v>
      </c>
      <c r="Q7" s="8" t="str">
        <f>IF(P7=0,"",IF(P7=DB7,$CA$1,IF(P7=BY7,$AX$1,IF(P7=AV7,$U$1,""))))</f>
        <v>2024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/>
      </c>
      <c r="U7" s="19">
        <v>18.399999999999999</v>
      </c>
      <c r="V7" s="19">
        <v>7.6</v>
      </c>
      <c r="W7" s="19">
        <v>0</v>
      </c>
      <c r="X7" s="19">
        <v>0</v>
      </c>
      <c r="Y7" s="19">
        <v>18.600000000000001</v>
      </c>
      <c r="Z7" s="19">
        <v>7.6</v>
      </c>
      <c r="AA7" s="19">
        <v>0</v>
      </c>
      <c r="AB7" s="19">
        <v>0</v>
      </c>
      <c r="AC7" s="19">
        <v>17.2</v>
      </c>
      <c r="AD7" s="19">
        <v>3.2</v>
      </c>
      <c r="AE7" s="19">
        <v>0</v>
      </c>
      <c r="AF7" s="19">
        <v>0</v>
      </c>
      <c r="AG7" s="19"/>
      <c r="AH7" s="19"/>
      <c r="AI7" s="19"/>
      <c r="AJ7" s="19"/>
      <c r="AK7" s="19"/>
      <c r="AL7" s="19"/>
      <c r="AM7" s="19"/>
      <c r="AN7" s="19"/>
      <c r="AO7" s="27"/>
      <c r="AP7" s="40">
        <f>IF(SUM(V7,Z7)&gt;0,SUM(V7,Z7),"")</f>
        <v>15.2</v>
      </c>
      <c r="AQ7" s="40">
        <f>IF(SUM(U7:V7,X7:Z7,AB7)-W7-AA7&gt;0,SUM(U7:V7,X7:Z7,AB7)-W7-AA7,"")</f>
        <v>52.2</v>
      </c>
      <c r="AR7" s="40">
        <f>IF(SUM(AC7:AD7,AF7)-AE7&gt;0,SUM(AC7:AD7,AF7)-AE7,"")</f>
        <v>20.399999999999999</v>
      </c>
      <c r="AS7" s="40">
        <f>IF(SUM(V7,Z7,AD7)&gt;0,SUM(V7,Z7,AD7),"")</f>
        <v>18.399999999999999</v>
      </c>
      <c r="AT7" s="40">
        <f>IF(SUM(AQ7,AR7)&gt;0,SUM(AQ7,AR7),"")</f>
        <v>72.599999999999994</v>
      </c>
      <c r="AU7" s="40" t="str">
        <f>IF(SUM(AH7,AL7)&gt;0,SUM(AH7,AL7),"")</f>
        <v/>
      </c>
      <c r="AV7" s="40" t="str">
        <f>IF(SUM(AG7:AH7,AJ7:AL7,AN7)-SUM(AI7,AM7)&gt;0,SUM(AG7:AH7,AJ7:AL7,AN7)-SUM(AI7,AM7),"")</f>
        <v/>
      </c>
      <c r="AW7" s="40">
        <f>IF(SUM(AQ7,AR7,AV7)&gt;0,SUM(AQ7,AR7,AV7),"")</f>
        <v>72.599999999999994</v>
      </c>
      <c r="AX7" s="18">
        <v>18.600000000000001</v>
      </c>
      <c r="AY7" s="18">
        <v>8.4</v>
      </c>
      <c r="AZ7" s="18">
        <v>0.6</v>
      </c>
      <c r="BA7" s="18">
        <v>0</v>
      </c>
      <c r="BB7" s="18">
        <v>17.3</v>
      </c>
      <c r="BC7" s="18">
        <v>3.6</v>
      </c>
      <c r="BD7" s="18">
        <v>0</v>
      </c>
      <c r="BE7" s="18">
        <v>0</v>
      </c>
      <c r="BF7" s="18">
        <v>18.8</v>
      </c>
      <c r="BG7" s="18">
        <v>8.4</v>
      </c>
      <c r="BH7" s="18">
        <v>0</v>
      </c>
      <c r="BI7" s="18">
        <v>0.3</v>
      </c>
      <c r="BJ7" s="18">
        <v>19</v>
      </c>
      <c r="BK7" s="18">
        <v>8.4</v>
      </c>
      <c r="BL7" s="18">
        <v>0.2</v>
      </c>
      <c r="BM7" s="18">
        <v>0</v>
      </c>
      <c r="BN7" s="18">
        <v>18.2</v>
      </c>
      <c r="BO7" s="18">
        <v>8.4</v>
      </c>
      <c r="BP7" s="18">
        <v>0</v>
      </c>
      <c r="BQ7" s="18">
        <v>0.3</v>
      </c>
      <c r="BR7" s="28"/>
      <c r="BS7" s="11">
        <f>IF(SUM(AY7,BC7)&gt;0,SUM(AY7,BC7),"")</f>
        <v>12</v>
      </c>
      <c r="BT7" s="11">
        <f>IF(SUM(AX7:AY7,BA7:BC7,BE7)-AZ7-BD7&gt;0,SUM(AX7:AY7,BA7:BC7,BE7)-AZ7-BD7,"")</f>
        <v>47.3</v>
      </c>
      <c r="BU7" s="11">
        <f>IF(SUM(BF7:BG7,BI7)-BH7&gt;0,SUM(BF7:BG7,BI7)-BH7,"")</f>
        <v>27.500000000000004</v>
      </c>
      <c r="BV7" s="11">
        <f>IF(SUM(AY7,BC7,BG7)&gt;0,SUM(AY7,BC7,BG7),"")</f>
        <v>20.399999999999999</v>
      </c>
      <c r="BW7" s="11">
        <f>IF(SUM(BT7,BU7)&gt;0,SUM(BT7,BU7),"")</f>
        <v>74.8</v>
      </c>
      <c r="BX7" s="11">
        <f>IF(SUM(BK7,BO7)&gt;0,SUM(BK7,BO7),"")</f>
        <v>16.8</v>
      </c>
      <c r="BY7" s="11">
        <f>IF(SUM(BJ7:BK7,BM7:BO7,BQ7)-SUM(BL7,BP7)&gt;0,SUM(BJ7:BK7,BM7:BO7,BQ7)-SUM(BL7,BP7),"")</f>
        <v>54.099999999999987</v>
      </c>
      <c r="BZ7" s="11">
        <f>IF(SUM(BT7,BU7,BY7)&gt;0,SUM(BT7,BU7,BY7),"")</f>
        <v>128.89999999999998</v>
      </c>
      <c r="CA7" s="19">
        <v>18.5</v>
      </c>
      <c r="CB7" s="19">
        <v>8.4</v>
      </c>
      <c r="CC7" s="19">
        <v>0.8</v>
      </c>
      <c r="CD7" s="19">
        <v>0.3</v>
      </c>
      <c r="CE7" s="19">
        <v>18.8</v>
      </c>
      <c r="CF7" s="19">
        <v>7.6</v>
      </c>
      <c r="CG7" s="19">
        <v>0.8</v>
      </c>
      <c r="CH7" s="19">
        <v>0.3</v>
      </c>
      <c r="CI7" s="19">
        <v>17.399999999999999</v>
      </c>
      <c r="CJ7" s="19">
        <v>4</v>
      </c>
      <c r="CK7" s="19">
        <v>0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7"/>
      <c r="CV7" s="40">
        <f>IF(SUM(CB7,CF7)&gt;0,SUM(CB7,CF7),"")</f>
        <v>16</v>
      </c>
      <c r="CW7" s="40">
        <f>IF(SUM(CA7:CB7,CD7:CF7,CH7)-CC7-CG7&gt;0,SUM(CA7:CB7,CD7:CF7,CH7)-CC7-CG7,"")</f>
        <v>52.300000000000004</v>
      </c>
      <c r="CX7" s="40">
        <f>IF(SUM(CI7:CJ7,CL7)-CK7&gt;0,SUM(CI7:CJ7,CL7)-CK7,"")</f>
        <v>21.4</v>
      </c>
      <c r="CY7" s="40">
        <f>IF(SUM(CB7,CF7,CJ7)&gt;0,SUM(CB7,CF7,CJ7),"")</f>
        <v>20</v>
      </c>
      <c r="CZ7" s="40">
        <f>IF(SUM(CW7,CX7)&gt;0,SUM(CW7,CX7),"")</f>
        <v>73.7</v>
      </c>
      <c r="DA7" s="40" t="str">
        <f>IF(SUM(CN7,CR7)&gt;0,SUM(CN7,CR7),"")</f>
        <v/>
      </c>
      <c r="DB7" s="40" t="str">
        <f>IF(SUM(CM7:CN7,CP7:CR7,CT7)-SUM(CO7,CS7)&gt;0,SUM(CM7:CN7,CP7:CR7,CT7)-SUM(CO7,CS7),"")</f>
        <v/>
      </c>
      <c r="DC7" s="40">
        <f>IF(SUM(CW7,CX7,DB7)&gt;0,SUM(CW7,CX7,DB7),"")</f>
        <v>73.7</v>
      </c>
      <c r="DD7" s="51" t="str">
        <f>IF(MAX(EB7,FD7,GF7,HH7,IJ7,JL7,KN7,LP7,MR7,NT7,OV7,PX7,QZ7,SB7,TD7)-IF(L7="",0,L7)&gt;0.001,MAX(EB7,FD7,GF7,HH7,IJ7,JL7,KN7,LP7,MR7,NT7,OV7,PX7,QZ7,SB7,TD7)-IF(L7="",0,L7),"")</f>
        <v/>
      </c>
      <c r="DE7" s="51" t="str">
        <f>IF(MAX(EC7,FE7,GG7,HI7,IK7,JM7,KO7,LQ7,MS7,NU7,OW7,PY7,RA7,SC7,TE7)-IF(N7="",0,N7)&gt;0.001,MAX(EC7,FE7,GG7,HI7,IK7,JM7,KO7,LQ7,MS7,NU7,OW7,PY7,RA7,SC7,TE7)-IF(N7="",0,N7),"")</f>
        <v/>
      </c>
      <c r="DF7" s="51" t="str">
        <f>IF(MAX(EG7,FI7,GK7,HM7,IO7,JQ7,KS7,LU7,MW7,NY7,PA7,QC7,RE7,SG7,TI7)-IF(P7="",0,P7)&gt;0.001,MAX(EG7,FI7,GK7,HM7,IO7,JQ7,KS7,LU7,MW7,NY7,PA7,QC7,RE7,SG7,TI7)-IF(P7="",0,P7),"")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IF(SUM(GF7,GG7,GK7)&gt;0,SUM(GF7,GG7,GK7),"")</f>
        <v/>
      </c>
      <c r="GM7" s="18">
        <v>16.3</v>
      </c>
      <c r="GN7" s="18">
        <v>8</v>
      </c>
      <c r="GO7" s="18">
        <v>0.8</v>
      </c>
      <c r="GP7" s="18">
        <v>0</v>
      </c>
      <c r="GQ7" s="18">
        <v>18.600000000000001</v>
      </c>
      <c r="GR7" s="18">
        <v>8.4</v>
      </c>
      <c r="GS7" s="18">
        <v>0.6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>IF(SUM(GN7,GR7)&gt;0,SUM(GN7,GR7),"")</f>
        <v>16.399999999999999</v>
      </c>
      <c r="HH7" s="11">
        <f>IF(SUM(GM7:GN7,GP7:GR7,GT7)-GO7-GS7&gt;0,SUM(GM7:GN7,GP7:GR7,GT7)-GO7-GS7,"")</f>
        <v>49.900000000000006</v>
      </c>
      <c r="HI7" s="11" t="str">
        <f>IF(SUM(GU7:GV7,GX7)-GW7&gt;0,SUM(GU7:GV7,GX7)-GW7,"")</f>
        <v/>
      </c>
      <c r="HJ7" s="11">
        <f>IF(SUM(GN7,GR7,GV7)&gt;0,SUM(GN7,GR7,GV7),"")</f>
        <v>16.399999999999999</v>
      </c>
      <c r="HK7" s="11">
        <f>IF(SUM(HH7,HI7)&gt;0,SUM(HH7,HI7),"")</f>
        <v>49.900000000000006</v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>
        <f>IF(SUM(HH7,HI7,HM7)&gt;0,SUM(HH7,HI7,HM7),"")</f>
        <v>49.900000000000006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>IF(SUM(QF7,QJ7)&gt;0,SUM(QF7,QJ7),"")</f>
        <v/>
      </c>
      <c r="QZ7" s="40" t="str">
        <f>IF(SUM(QE7:QF7,QH7:QJ7,QL7)-QG7-QK7&gt;0,SUM(QE7:QF7,QH7:QJ7,QL7)-QG7-QK7,"")</f>
        <v/>
      </c>
      <c r="RA7" s="40" t="str">
        <f>IF(SUM(QM7:QN7,QP7)-QO7&gt;0,SUM(QM7:QN7,QP7)-QO7,"")</f>
        <v/>
      </c>
      <c r="RB7" s="40" t="str">
        <f>IF(SUM(QF7,QJ7,QN7)&gt;0,SUM(QF7,QJ7,QN7),"")</f>
        <v/>
      </c>
      <c r="RC7" s="40" t="str">
        <f>IF(SUM(QZ7,RA7)&gt;0,SUM(QZ7,RA7),"")</f>
        <v/>
      </c>
      <c r="RD7" s="40" t="str">
        <f>IF(SUM(QR7,QV7)&gt;0,SUM(QR7,QV7),"")</f>
        <v/>
      </c>
      <c r="RE7" s="40" t="str">
        <f>IF(SUM(QQ7:QR7,QT7:QV7,QX7)-SUM(QS7,QW7)&gt;0,SUM(QQ7:QR7,QT7:QV7,QX7)-SUM(QS7,QW7),"")</f>
        <v/>
      </c>
      <c r="RF7" s="40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>IF(SUM(SJ7,SN7)&gt;0,SUM(SJ7,SN7),"")</f>
        <v/>
      </c>
      <c r="TD7" s="40" t="str">
        <f>IF(SUM(SI7:SJ7,SL7:SN7,SP7)-SK7-SO7&gt;0,SUM(SI7:SJ7,SL7:SN7,SP7)-SK7-SO7,"")</f>
        <v/>
      </c>
      <c r="TE7" s="40" t="str">
        <f>IF(SUM(SQ7:SR7,ST7)-SS7&gt;0,SUM(SQ7:SR7,ST7)-SS7,"")</f>
        <v/>
      </c>
      <c r="TF7" s="40" t="str">
        <f>IF(SUM(SJ7,SN7,SR7)&gt;0,SUM(SJ7,SN7,SR7),"")</f>
        <v/>
      </c>
      <c r="TG7" s="40" t="str">
        <f>IF(SUM(TD7,TE7)&gt;0,SUM(TD7,TE7),"")</f>
        <v/>
      </c>
      <c r="TH7" s="40" t="str">
        <f>IF(SUM(SV7,SZ7)&gt;0,SUM(SV7,SZ7),"")</f>
        <v/>
      </c>
      <c r="TI7" s="40" t="str">
        <f>IF(SUM(SU7:SV7,SX7:SZ7,TB7)-SUM(SW7,TA7)&gt;0,SUM(SU7:SV7,SX7:SZ7,TB7)-SUM(SW7,TA7),"")</f>
        <v/>
      </c>
      <c r="TJ7" s="40" t="str">
        <f>IF(SUM(TD7,TE7,TI7)&gt;0,SUM(TD7,TE7,TI7),"")</f>
        <v/>
      </c>
      <c r="TK7" s="26">
        <f>IF($CU7="P",CA7,(CA7+AX7)/2)</f>
        <v>18.55</v>
      </c>
      <c r="TL7" s="26">
        <f>IF($CU7="P",CB7,(CB7+AY7)/2)</f>
        <v>8.4</v>
      </c>
      <c r="TM7" s="26">
        <f>IF($CU7="P",CC7,(CC7+AZ7)/2)</f>
        <v>0.7</v>
      </c>
      <c r="TN7" s="26">
        <f>IF($CU7="P",CD7,(CD7+BA7)/2)</f>
        <v>0.15</v>
      </c>
      <c r="TO7" s="26">
        <f>IF($CU7="P",CE7,(CE7+BB7)/2)</f>
        <v>18.05</v>
      </c>
      <c r="TP7" s="26">
        <f>IF($CU7="P",CF7,(CF7+BC7)/2)</f>
        <v>5.6</v>
      </c>
      <c r="TQ7" s="26">
        <f>IF($CU7="P",CG7,(CG7+BD7)/2)</f>
        <v>0.4</v>
      </c>
      <c r="TR7" s="26">
        <f>IF($CU7="P",CH7,(CH7+BE7)/2)</f>
        <v>0.15</v>
      </c>
      <c r="TS7" s="26">
        <f>IF($CU7="P",CI7,(CI7+BF7)/2)</f>
        <v>18.100000000000001</v>
      </c>
      <c r="TT7" s="26">
        <f>IF($CU7="P",CJ7,(CJ7+BG7)/2)</f>
        <v>6.2</v>
      </c>
      <c r="TU7" s="26">
        <f>IF($CU7="P",CK7,(CK7+BH7)/2)</f>
        <v>0</v>
      </c>
      <c r="TV7" s="26">
        <f>IF($CU7="P",CL7,(CL7+BI7)/2)</f>
        <v>0.15</v>
      </c>
      <c r="TW7" s="26">
        <f>IF($CU7="P",CM7,(CM7+BJ7)/2)</f>
        <v>9.5</v>
      </c>
      <c r="TX7" s="26">
        <f>IF($CU7="P",CN7,(CN7+BK7)/2)</f>
        <v>4.2</v>
      </c>
      <c r="TY7" s="26">
        <f>IF($CU7="P",CO7,(CO7+BL7)/2)</f>
        <v>0.1</v>
      </c>
      <c r="TZ7" s="26">
        <f>IF($CU7="P",CP7,(CP7+BM7)/2)</f>
        <v>0</v>
      </c>
      <c r="UA7" s="26">
        <f>IF($CU7="P",CQ7,(CQ7+BN7)/2)</f>
        <v>9.1</v>
      </c>
      <c r="UB7" s="26">
        <f>IF($CU7="P",CR7,(CR7+BO7)/2)</f>
        <v>4.2</v>
      </c>
      <c r="UC7" s="26">
        <f>IF($CU7="P",CS7,(CS7+BP7)/2)</f>
        <v>0</v>
      </c>
      <c r="UD7" s="26">
        <f>IF($CU7="P",CT7,(CT7+BQ7)/2)</f>
        <v>0.15</v>
      </c>
      <c r="UE7" s="28" t="s">
        <v>53</v>
      </c>
      <c r="UF7" s="11">
        <f>IF(SUM(TL7,TP7)&gt;0,SUM(TL7,TP7),"")</f>
        <v>14</v>
      </c>
      <c r="UG7" s="11">
        <f>IF(SUM(TK7:TL7,TN7:TP7,TR7)-TM7-TQ7&gt;0,SUM(TK7:TL7,TN7:TP7,TR7)-TM7-TQ7,"")</f>
        <v>49.800000000000004</v>
      </c>
      <c r="UH7" s="11">
        <f>IF(SUM(TS7:TT7,TV7)-TU7&gt;0,SUM(TS7:TT7,TV7)-TU7,"")</f>
        <v>24.45</v>
      </c>
      <c r="UI7" s="11">
        <f>IF(SUM(TL7,TP7,TT7)&gt;0,SUM(TL7,TP7,TT7),"")</f>
        <v>20.2</v>
      </c>
      <c r="UJ7" s="11">
        <f>IF(SUM(UG7,UH7)&gt;0,SUM(UG7,UH7),"")</f>
        <v>74.25</v>
      </c>
      <c r="UK7" s="11">
        <f>IF(SUM(TX7,UB7)&gt;0,SUM(TX7,UB7),"")</f>
        <v>8.4</v>
      </c>
      <c r="UL7" s="11">
        <f>IF(SUM(TW7:TX7,TZ7:UB7,UD7)-SUM(TY7,UC7)&gt;0,SUM(TW7:TX7,TZ7:UB7,UD7)-SUM(TY7,UC7),"")</f>
        <v>27.049999999999994</v>
      </c>
      <c r="UM7" s="11">
        <f>IF(SUM(UG7,UH7,UL7)&gt;0,SUM(UG7,UH7,UL7),"")</f>
        <v>101.3</v>
      </c>
    </row>
    <row r="8" spans="1:559" x14ac:dyDescent="0.2">
      <c r="A8" s="4" cm="1">
        <f t="array" ref="A8">IF(AND(H8&lt;&gt;"",H8&lt;&gt;"No DD"),SUMPRODUCT((H$4:H$28&lt;&gt;"")*(H$4:H$28&lt;&gt;"No DD")*(E$4:E$28&gt;E8))+1,IF(H8="No DD",SUMPRODUCT((H$4:H$28="No DD")*(E$4:E$28&gt;E8))+1+SUMPRODUCT((H$4:H$28&lt;&gt;"")*(H$4:H$28&lt;&gt;"No DD")),""))</f>
        <v>5</v>
      </c>
      <c r="B8" s="5" t="s">
        <v>8</v>
      </c>
      <c r="C8" s="4" t="s">
        <v>5</v>
      </c>
      <c r="D8" s="4">
        <v>1994</v>
      </c>
      <c r="E8" s="9">
        <f>SUM(J8:R8)+SUM(J8:O8)*0.0000001+SUM(J8)*0.0000000000001</f>
        <v>185.50001324000525</v>
      </c>
      <c r="F8" s="3" t="str">
        <f>IF(OR(AND(AP8&gt;=AW$30,AQ8&gt;=AW$34,AP8&lt;&gt;"",AO8=""),AND(AU8&gt;=AW$30,AV8&gt;=AW$34,AU8&lt;&gt;"",AO8=""),AND(BS8&gt;=BZ$30,BT8&gt;=BZ$34,BS8&lt;&gt;"",BR8=""),AND(BX8&gt;=BZ$30,BY8&gt;=BZ$34,BX8&lt;&gt;"",BR8=""),AND(CV8&gt;=DC$30,CW8&gt;=DC$34,CV8&lt;&gt;"",CU8=""),AND(DA8&gt;=DC$30,DB8&gt;=DC$34,DA8&lt;&gt;""),AND(EA8&gt;=EH$30,EB8&gt;=EH$34,EA8&lt;&gt;""),AND(EF8&gt;=EH$30,EG8&gt;=EH$34,EF8&lt;&gt;""),AND(FC8&gt;=FJ$30,FD8&gt;=FJ$34,FC8&lt;&gt;""),AND(FH8&gt;=FJ$30,FI8&gt;=FJ$34,FH8&lt;&gt;""),AND(GE8&gt;=GL$30,GF8&gt;=GL$34,GE8&lt;&gt;""),AND(GJ8&gt;=GL$30,GK8&gt;=GL$34,GJ8&lt;&gt;""),AND(HG8&gt;=HN$30,HH8&gt;=HN$34,HG8&lt;&gt;""),AND(HL8&gt;=HN$30,HM8&gt;=HN$34,HL8&lt;&gt;""),AND(II8&gt;=IP$30,IJ8&gt;=IP$34,II8&lt;&gt;""),AND(IN8&gt;=IP$30,IO8&gt;=IP$34,IN8&lt;&gt;""),AND(JK8&gt;=JR$30,JL8&gt;=JR$34,JK8&lt;&gt;""),AND(JP8&gt;=JR$30,JQ8&gt;=JR$34,JP8&lt;&gt;""),AND(KM8&gt;=KT$30,KN8&gt;=KT$34,KM8&lt;&gt;""),AND(KR8&gt;=KT$30,KS8&gt;=KT$34,KR8&lt;&gt;""),AND(LO8&gt;=LV$30,LP8&gt;=LV$34,LO8&lt;&gt;""),AND(LT8&gt;=LV$30,LU8&gt;=LV$34,LT8&lt;&gt;""),AND(MQ8&gt;=MX$30,MR8&gt;=MX$34,MQ8&lt;&gt;""),AND(MV8&gt;=MX$30,MW8&gt;=MX$34,MV8&lt;&gt;""),AND(NS8&gt;=NZ$30,NT8&gt;=NZ$34,NS8&lt;&gt;""),AND(NX8&gt;=NZ$30,NY8&gt;=NZ$34,NX8&lt;&gt;""),AND(OU8&gt;=PB$30,OV8&gt;=PB$34,OU8&lt;&gt;""),AND(OZ8&gt;=PB$30,PA8&gt;=PB$34,OZ8&lt;&gt;""),AND(PW8&gt;=QD$30,PX8&gt;=QD$34,PW8&lt;&gt;""),AND(QB8&gt;=QD$30,QC8&gt;=QD$34,QB8&lt;&gt;""),AND(QY8&gt;=RF$30,QZ8&gt;=RF$34,QY8&lt;&gt;""),AND(RD8&gt;=RF$30,RE8&gt;=RF$34,RD8&lt;&gt;""),AND(SA8&gt;=SH$30,SB8&gt;=SH$34,SA8&lt;&gt;""),AND(SF8&gt;=SH$30,SG8&gt;=SH$34,SF8&lt;&gt;""),AND(TC8&gt;=TJ$30,TD8&gt;=TJ$34,TC8&lt;&gt;""),AND(TI8&gt;=TJ$30,TJ8&gt;=TJ$34,TI8&lt;&gt;"")),"P","")</f>
        <v>P</v>
      </c>
      <c r="G8" s="3" t="str">
        <f>IF(OR(AND(AQ8&gt;=AW$34,AQ8&lt;&gt;"",AO8=""),AND(AV8&gt;=AW$34,AV8&lt;&gt;"",AO8=""),AND(BT8&gt;=BZ$34,BT8&lt;&gt;"",BR8=""),AND(BY8&gt;=BZ$34,BY8&lt;&gt;"",BR8=""),AND(CW8&gt;=DC$34,CW8&lt;&gt;"",CU8=""),AND(DB8&gt;=DC$34,DB8&lt;&gt;"",CU8=""),AND(EB8&gt;=EH$34,EB8&lt;&gt;""),AND(EG8&gt;=EH$34,EG8&lt;&gt;""),AND(FD8&gt;=FJ$34,FD8&lt;&gt;""),AND(FI8&gt;=FJ$34,FI8&lt;&gt;""),AND(GF8&gt;=GL$34,GF8&lt;&gt;""),AND(GK8&gt;=GL$34,GK8&lt;&gt;""),AND(HH8&gt;=HN$34,HH8&lt;&gt;""),AND(HM8&gt;=HN$34,HM8&lt;&gt;""),AND(IJ8&gt;=IP$34,IJ8&lt;&gt;""),AND(IO8&gt;=IP$34,IO8&lt;&gt;""),AND(JL8&gt;=JR$34,JL8&lt;&gt;""),AND(JQ8&gt;=JR$34,JQ8&lt;&gt;""),AND(KN8&gt;=KT$34,KN8&lt;&gt;""),AND(KS8&gt;=KT$34,KS8&lt;&gt;""),AND(LP8&gt;=LV$34,LP8&lt;&gt;""),AND(LU8&gt;=LV$34,LU8&lt;&gt;""),AND(MR8&gt;=MX$34,MR8&lt;&gt;""),AND(MW8&gt;=MX$34,MW8&lt;&gt;""),AND(NT8&gt;=NZ$34,NT8&lt;&gt;""),AND(NY8&gt;=NZ$34,NY8&lt;&gt;""),AND(OV8&gt;=PB$34,OV8&lt;&gt;""),AND(PA8&gt;=PB$34,PA8&lt;&gt;""),AND(PX8&gt;=QD$34,PX8&lt;&gt;""),AND(QC8&gt;=QD$34,QC8&lt;&gt;""),AND(QZ8&gt;=RF$34,QZ8&lt;&gt;""),AND(RE8&gt;=RF$34,RE8&lt;&gt;""),AND(SB8&gt;=SH$34,SB8&lt;&gt;""),AND(SG8&gt;=SH$34,SG8&lt;&gt;""),AND(TD8&gt;=TJ$34,TD8&lt;&gt;""),AND(TJ8&gt;=TJ$34,TJ8&lt;&gt;"")),"P","")</f>
        <v>P</v>
      </c>
      <c r="H8" s="36" t="str">
        <f>IF(AND(G8="P",F8=""),"No DD",IF(OR(AND(AS8&gt;=AW$33,AT8&gt;=AW$37,AS8&lt;&gt;"",AO8=""),AND(BV8&gt;=BZ$33,BW8&gt;=BZ$37,BV8&lt;&gt;"",BR8=""),AND(CY8&gt;=DC$33,CZ8&gt;=DC$37,CY8&lt;&gt;"",CU8=""),AND(ED8&gt;=EH$33,EE8&gt;=EH$37,ED8&lt;&gt;""),AND(FF8&gt;=FJ$33,FG8&gt;=FJ$37,FF8&lt;&gt;""),AND(GH8&gt;=GL$33,GI8&gt;=GL$37,GH8&lt;&gt;""),AND(HJ8&gt;=HN$33,HK8&gt;=HN$37,HJ8&lt;&gt;""),AND(IL8&gt;=IP$33,IM8&gt;=IP$37,IL8&lt;&gt;""),AND(JN8&gt;=JR$33,JO8&gt;=JR$37,JN8&lt;&gt;""),AND(KP8&gt;=KT$33,KQ8&gt;=KT$37,KP8&lt;&gt;""),AND(LR8&gt;=LV$33,LS8&gt;=LV$37,LR8&lt;&gt;""),AND(MT8&gt;=MX$33,MU8&gt;=MX$37,MT8&lt;&gt;""),AND(NV8&gt;=NZ$33,NW8&gt;=NZ$37,NV8&lt;&gt;""),AND(OX8&gt;=PB$33,OY8&gt;=PB$37,OX8&lt;&gt;""),AND(PZ8&gt;=QD$33,QA8&gt;=QD$37,PZ8&lt;&gt;""),AND(RB8&gt;=RF$33,RC8&gt;=RF$37,RB8&lt;&gt;""),AND(SD8&gt;=SH$33,SE8&gt;=SH$37,SD8&lt;&gt;""),AND(TF8&gt;=TJ$33,TG8&gt;=TJ$37,TF8&lt;&gt;"")),"Merit",IF(OR(AND(AS8&gt;=AW$32,AT8&gt;=AW$36,AS8&lt;&gt;"",AO8=""),AND(BV8&gt;=BZ$32,BW8&gt;=BZ$36,BV8&lt;&gt;"",BR8=""),AND(CY8&gt;=DC$32,CZ8&gt;=DC$36,CY8&lt;&gt;"",CU8=""),AND(ED8&gt;=EH$32,EE8&gt;=EH$36,ED8&lt;&gt;""),AND(FF8&gt;=FJ$32,FG8&gt;=FJ$36,FF8&lt;&gt;""),AND(GH8&gt;=GL$32,GI8&gt;=GL$36,GH8&lt;&gt;""),AND(HJ8&gt;=HN$32,HK8&gt;=HN$36,HJ8&lt;&gt;""),AND(IL8&gt;=IP$32,IM8&gt;=IP$36,IL8&lt;&gt;""),AND(JN8&gt;=JR$32,JO8&gt;=JR$36,JN8&lt;&gt;""),AND(KP8&gt;=KT$32,KQ8&gt;=KT$36,KP8&lt;&gt;""),AND(LR8&gt;=LV$32,LS8&gt;=LV$36,LR8&lt;&gt;""),AND(MT8&gt;=MX$32,MU8&gt;=MX$36,MT8&lt;&gt;""),AND(NV8&gt;=NZ$32,NW8&gt;=NZ$36,NV8&lt;&gt;""),AND(OX8&gt;=PB$32,OY8&gt;=PB$36,OX8&lt;&gt;""),AND(PZ8&gt;=QD$32,QA8&gt;=QD$36,PZ8&lt;&gt;""),AND(RB8&gt;=RF$32,RC8&gt;=RF$36,RB8&lt;&gt;""),AND(SD8&gt;=SH$32,SE8&gt;=SH$36,SD8&lt;&gt;""),AND(TF8&gt;=TJ$32,TG8&gt;=TJ$36,TF8&lt;&gt;"")),"Excellence",IF(I8="P","Worlds Team",IF(F8="P","National Team","")))))</f>
        <v>Worlds Team</v>
      </c>
      <c r="I8" s="3" t="str">
        <f>IF(OR(AND(AS8&gt;=AW$31,AT8&gt;=AW$35,AS8&lt;&gt;"",AO8=""),AND(BV8&gt;=BZ$31,BW8&gt;=BZ$35,BV8&lt;&gt;"",BR8=""),AND(CY8&gt;=DC$31,CZ8&gt;=DC$35,CY8&lt;&gt;"",CU8=""),AND(ED8&gt;=EH$31,EE8&gt;=EH$35,ED8&lt;&gt;""),AND(FF8&gt;=FJ$31,FG8&gt;=FJ$35,FF8&lt;&gt;""),AND(GH8&gt;=GL$31,GI8&gt;=GL$35,GH8&lt;&gt;""),AND(HJ8&gt;=HN$31,HK8&gt;=HN$35,HJ8&lt;&gt;""),AND(IL8&gt;=IP$31,IM8&gt;=IP$35,IL8&lt;&gt;""),AND(JN8&gt;=JR$31,JO8&gt;=JR$35,JN8&lt;&gt;""),AND(KP8&gt;=KT$31,KQ8&gt;=KT$35,KP8&lt;&gt;""),AND(LR8&gt;=LV$31,LS8&gt;=LV$35,LR8&lt;&gt;""),AND(MT8&gt;=MX$31,MU8&gt;=MX$35,MT8&lt;&gt;""),AND(NV8&gt;=NZ$31,NW8&gt;=NZ$35,NV8&lt;&gt;""),AND(OX8&gt;=PB$31,OY8&gt;=PB$35,OX8&lt;&gt;""),AND(PZ8&gt;=QD$31,QA8&gt;=QD$35,PZ8&lt;&gt;""),AND(RB8&gt;=RF$31,RC8&gt;=RF$35,RB8&lt;&gt;""),AND(SD8&gt;=SH$31,SE8&gt;=SH$35,SD8&lt;&gt;""),AND(TF8&gt;=TJ$31,TG8&gt;=TJ$35,TF8&lt;&gt;"")),"P","")</f>
        <v>P</v>
      </c>
      <c r="J8" s="8">
        <f>IF(COUNT(AQ8,BT8,CW8)&gt;0,LARGE((AQ8,BT8,CW8),1),0)</f>
        <v>52.5</v>
      </c>
      <c r="K8" s="8" t="str">
        <f>IF(J8=0,"",IF(J8=CW8,$CA$1,IF(J8=BT8,$AX$1,IF(J8=AQ8,$U$1,""))))</f>
        <v>2024 Elite Canada</v>
      </c>
      <c r="L8" s="8">
        <f>IF(COUNT(AQ8,BT8,CW8)&gt;1,LARGE((AQ8,BT8,CW8),2),0)</f>
        <v>52.4</v>
      </c>
      <c r="M8" s="8" t="str">
        <f>IF(K8=0,"",IF(AND(L8=J8,L8=AQ8,K8=BT8),$U$1,IF(AND(L8=J8,L8=AQ8,L8=CW8),$U$1,IF(AND(L8=J8,L8=CW8,L8=BT8),$AX$1,IF(L8=CW8,$CA$1,IF(L8=BT8,$AX$1,IF(L8=AQ8,$U$1,"")))))))</f>
        <v>2024 3rd Domestic Trial</v>
      </c>
      <c r="N8" s="8">
        <f>IF(COUNT(AR8,BU8,CX8)&gt;0,LARGE((AR8,BU8,CX8),1),0)</f>
        <v>27.5</v>
      </c>
      <c r="O8" s="8" t="str">
        <f>IF(N8=0,"",IF(N8=CX8,$CA$1,IF(N8=BU8,$AX$1,IF(N8=AR8,$U$1,""))))</f>
        <v>2024 Nationals</v>
      </c>
      <c r="P8" s="8">
        <f>IF(MAX(AV8,BY8,DB8)&gt;0,MAX(AV8,BY8,DB8),0)</f>
        <v>53.1</v>
      </c>
      <c r="Q8" s="8" t="str">
        <f>IF(P8=0,"",IF(P8=DB8,$CA$1,IF(P8=BY8,$AX$1,IF(P8=AV8,$U$1,""))))</f>
        <v>2024 Elite Canada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/>
      </c>
      <c r="U8" s="19">
        <v>18.899999999999999</v>
      </c>
      <c r="V8" s="19">
        <v>7.6</v>
      </c>
      <c r="W8" s="19">
        <v>0.6</v>
      </c>
      <c r="X8" s="19">
        <v>0</v>
      </c>
      <c r="Y8" s="19">
        <v>18.600000000000001</v>
      </c>
      <c r="Z8" s="19">
        <v>8</v>
      </c>
      <c r="AA8" s="19">
        <v>0</v>
      </c>
      <c r="AB8" s="19">
        <v>0</v>
      </c>
      <c r="AC8" s="19">
        <v>18.600000000000001</v>
      </c>
      <c r="AD8" s="19">
        <v>6.4</v>
      </c>
      <c r="AE8" s="19">
        <v>0.2</v>
      </c>
      <c r="AF8" s="19">
        <v>0</v>
      </c>
      <c r="AG8" s="19">
        <v>18.2</v>
      </c>
      <c r="AH8" s="19">
        <v>8.4</v>
      </c>
      <c r="AI8" s="19">
        <v>1</v>
      </c>
      <c r="AJ8" s="19">
        <v>0.3</v>
      </c>
      <c r="AK8" s="19">
        <v>18.8</v>
      </c>
      <c r="AL8" s="19">
        <v>8.4</v>
      </c>
      <c r="AM8" s="19">
        <v>0</v>
      </c>
      <c r="AN8" s="19">
        <v>0</v>
      </c>
      <c r="AO8" s="27"/>
      <c r="AP8" s="40">
        <f>IF(SUM(V8,Z8)&gt;0,SUM(V8,Z8),"")</f>
        <v>15.6</v>
      </c>
      <c r="AQ8" s="40">
        <f>IF(SUM(U8:V8,X8:Z8,AB8)-W8-AA8&gt;0,SUM(U8:V8,X8:Z8,AB8)-W8-AA8,"")</f>
        <v>52.5</v>
      </c>
      <c r="AR8" s="40">
        <f>IF(SUM(AC8:AD8,AF8)-AE8&gt;0,SUM(AC8:AD8,AF8)-AE8,"")</f>
        <v>24.8</v>
      </c>
      <c r="AS8" s="40">
        <f>IF(SUM(V8,Z8,AD8)&gt;0,SUM(V8,Z8,AD8),"")</f>
        <v>22</v>
      </c>
      <c r="AT8" s="40">
        <f>IF(SUM(AQ8,AR8)&gt;0,SUM(AQ8,AR8),"")</f>
        <v>77.3</v>
      </c>
      <c r="AU8" s="40">
        <f>IF(SUM(AH8,AL8)&gt;0,SUM(AH8,AL8),"")</f>
        <v>16.8</v>
      </c>
      <c r="AV8" s="40">
        <f>IF(SUM(AG8:AH8,AJ8:AL8,AN8)-SUM(AI8,AM8)&gt;0,SUM(AG8:AH8,AJ8:AL8,AN8)-SUM(AI8,AM8),"")</f>
        <v>53.1</v>
      </c>
      <c r="AW8" s="40">
        <f>IF(SUM(AQ8,AR8,AV8)&gt;0,SUM(AQ8,AR8,AV8),"")</f>
        <v>130.4</v>
      </c>
      <c r="AX8" s="18">
        <v>16.600000000000001</v>
      </c>
      <c r="AY8" s="18">
        <v>7.6</v>
      </c>
      <c r="AZ8" s="18">
        <v>1</v>
      </c>
      <c r="BA8" s="18">
        <v>0.3</v>
      </c>
      <c r="BB8" s="18">
        <v>18.600000000000001</v>
      </c>
      <c r="BC8" s="18">
        <v>7.2</v>
      </c>
      <c r="BD8" s="18">
        <v>0.2</v>
      </c>
      <c r="BE8" s="18">
        <v>0</v>
      </c>
      <c r="BF8" s="18">
        <v>19.100000000000001</v>
      </c>
      <c r="BG8" s="18">
        <v>8.4</v>
      </c>
      <c r="BH8" s="18">
        <v>0</v>
      </c>
      <c r="BI8" s="18">
        <v>0</v>
      </c>
      <c r="BJ8" s="18">
        <v>16.600000000000001</v>
      </c>
      <c r="BK8" s="18">
        <v>7.6</v>
      </c>
      <c r="BL8" s="18">
        <v>0.8</v>
      </c>
      <c r="BM8" s="18">
        <v>0</v>
      </c>
      <c r="BN8" s="18">
        <v>17.5</v>
      </c>
      <c r="BO8" s="18">
        <v>3.6</v>
      </c>
      <c r="BP8" s="18">
        <v>0</v>
      </c>
      <c r="BQ8" s="18">
        <v>0</v>
      </c>
      <c r="BR8" s="28"/>
      <c r="BS8" s="11">
        <f>IF(SUM(AY8,BC8)&gt;0,SUM(AY8,BC8),"")</f>
        <v>14.8</v>
      </c>
      <c r="BT8" s="11">
        <f>IF(SUM(AX8:AY8,BA8:BC8,BE8)-AZ8-BD8&gt;0,SUM(AX8:AY8,BA8:BC8,BE8)-AZ8-BD8,"")</f>
        <v>49.100000000000009</v>
      </c>
      <c r="BU8" s="11">
        <f>IF(SUM(BF8:BG8,BI8)-BH8&gt;0,SUM(BF8:BG8,BI8)-BH8,"")</f>
        <v>27.5</v>
      </c>
      <c r="BV8" s="11">
        <f>IF(SUM(AY8,BC8,BG8)&gt;0,SUM(AY8,BC8,BG8),"")</f>
        <v>23.200000000000003</v>
      </c>
      <c r="BW8" s="11">
        <f>IF(SUM(BT8,BU8)&gt;0,SUM(BT8,BU8),"")</f>
        <v>76.600000000000009</v>
      </c>
      <c r="BX8" s="11">
        <f>IF(SUM(BK8,BO8)&gt;0,SUM(BK8,BO8),"")</f>
        <v>11.2</v>
      </c>
      <c r="BY8" s="11">
        <f>IF(SUM(BJ8:BK8,BM8:BO8,BQ8)-SUM(BL8,BP8)&gt;0,SUM(BJ8:BK8,BM8:BO8,BQ8)-SUM(BL8,BP8),"")</f>
        <v>44.500000000000007</v>
      </c>
      <c r="BZ8" s="11">
        <f>IF(SUM(BT8,BU8,BY8)&gt;0,SUM(BT8,BU8,BY8),"")</f>
        <v>121.10000000000002</v>
      </c>
      <c r="CA8" s="19">
        <v>18.899999999999999</v>
      </c>
      <c r="CB8" s="19">
        <v>8.4</v>
      </c>
      <c r="CC8" s="19">
        <v>0.2</v>
      </c>
      <c r="CD8" s="19">
        <v>0</v>
      </c>
      <c r="CE8" s="19">
        <v>18.899999999999999</v>
      </c>
      <c r="CF8" s="19">
        <v>7.2</v>
      </c>
      <c r="CG8" s="19">
        <v>0.8</v>
      </c>
      <c r="CH8" s="19">
        <v>0</v>
      </c>
      <c r="CI8" s="19">
        <v>17.5</v>
      </c>
      <c r="CJ8" s="19">
        <v>4.8</v>
      </c>
      <c r="CK8" s="19">
        <v>0</v>
      </c>
      <c r="CL8" s="19">
        <v>0</v>
      </c>
      <c r="CM8" s="19">
        <v>18.7</v>
      </c>
      <c r="CN8" s="19">
        <v>8.4</v>
      </c>
      <c r="CO8" s="19">
        <v>0.8</v>
      </c>
      <c r="CP8" s="19">
        <v>0.3</v>
      </c>
      <c r="CQ8" s="19">
        <v>17.600000000000001</v>
      </c>
      <c r="CR8" s="19">
        <v>4</v>
      </c>
      <c r="CS8" s="19">
        <v>0</v>
      </c>
      <c r="CT8" s="19">
        <v>0</v>
      </c>
      <c r="CU8" s="27"/>
      <c r="CV8" s="40">
        <f>IF(SUM(CB8,CF8)&gt;0,SUM(CB8,CF8),"")</f>
        <v>15.600000000000001</v>
      </c>
      <c r="CW8" s="40">
        <f>IF(SUM(CA8:CB8,CD8:CF8,CH8)-CC8-CG8&gt;0,SUM(CA8:CB8,CD8:CF8,CH8)-CC8-CG8,"")</f>
        <v>52.4</v>
      </c>
      <c r="CX8" s="40">
        <f>IF(SUM(CI8:CJ8,CL8)-CK8&gt;0,SUM(CI8:CJ8,CL8)-CK8,"")</f>
        <v>22.3</v>
      </c>
      <c r="CY8" s="40">
        <f>IF(SUM(CB8,CF8,CJ8)&gt;0,SUM(CB8,CF8,CJ8),"")</f>
        <v>20.400000000000002</v>
      </c>
      <c r="CZ8" s="40">
        <f>IF(SUM(CW8,CX8)&gt;0,SUM(CW8,CX8),"")</f>
        <v>74.7</v>
      </c>
      <c r="DA8" s="40">
        <f>IF(SUM(CN8,CR8)&gt;0,SUM(CN8,CR8),"")</f>
        <v>12.4</v>
      </c>
      <c r="DB8" s="40">
        <f>IF(SUM(CM8:CN8,CP8:CR8,CT8)-SUM(CO8,CS8)&gt;0,SUM(CM8:CN8,CP8:CR8,CT8)-SUM(CO8,CS8),"")</f>
        <v>48.2</v>
      </c>
      <c r="DC8" s="40">
        <f>IF(SUM(CW8,CX8,DB8)&gt;0,SUM(CW8,CX8,DB8),"")</f>
        <v>122.9</v>
      </c>
      <c r="DD8" s="51" t="str">
        <f>IF(MAX(EB8,FD8,GF8,HH8,IJ8,JL8,KN8,LP8,MR8,NT8,OV8,PX8,QZ8,SB8,TD8)-IF(L8="",0,L8)&gt;0.001,MAX(EB8,FD8,GF8,HH8,IJ8,JL8,KN8,LP8,MR8,NT8,OV8,PX8,QZ8,SB8,TD8)-IF(L8="",0,L8),"")</f>
        <v/>
      </c>
      <c r="DE8" s="51" t="str">
        <f>IF(MAX(EC8,FE8,GG8,HI8,IK8,JM8,KO8,LQ8,MS8,NU8,OW8,PY8,RA8,SC8,TE8)-IF(N8="",0,N8)&gt;0.001,MAX(EC8,FE8,GG8,HI8,IK8,JM8,KO8,LQ8,MS8,NU8,OW8,PY8,RA8,SC8,TE8)-IF(N8="",0,N8),"")</f>
        <v/>
      </c>
      <c r="DF8" s="51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>
        <v>17.3</v>
      </c>
      <c r="GN8" s="18">
        <v>4</v>
      </c>
      <c r="GO8" s="18">
        <v>0</v>
      </c>
      <c r="GP8" s="18">
        <v>0</v>
      </c>
      <c r="GQ8" s="18">
        <v>18.399999999999999</v>
      </c>
      <c r="GR8" s="18">
        <v>8</v>
      </c>
      <c r="GS8" s="18">
        <v>0.6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12</v>
      </c>
      <c r="HH8" s="11">
        <f>IF(SUM(GM8:GN8,GP8:GR8,GT8)-GO8-GS8&gt;0,SUM(GM8:GN8,GP8:GR8,GT8)-GO8-GS8,"")</f>
        <v>47.1</v>
      </c>
      <c r="HI8" s="11" t="str">
        <f>IF(SUM(GU8:GV8,GX8)-GW8&gt;0,SUM(GU8:GV8,GX8)-GW8,"")</f>
        <v/>
      </c>
      <c r="HJ8" s="11">
        <f>IF(SUM(GN8,GR8,GV8)&gt;0,SUM(GN8,GR8,GV8),"")</f>
        <v>12</v>
      </c>
      <c r="HK8" s="11">
        <f>IF(SUM(HH8,HI8)&gt;0,SUM(HH8,HI8),"")</f>
        <v>47.1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IF(SUM(HH8,HI8,HM8)&gt;0,SUM(HH8,HI8,HM8),"")</f>
        <v>47.1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>IF(SUM(QF8,QJ8)&gt;0,SUM(QF8,QJ8),"")</f>
        <v/>
      </c>
      <c r="QZ8" s="40" t="str">
        <f>IF(SUM(QE8:QF8,QH8:QJ8,QL8)-QG8-QK8&gt;0,SUM(QE8:QF8,QH8:QJ8,QL8)-QG8-QK8,"")</f>
        <v/>
      </c>
      <c r="RA8" s="40" t="str">
        <f>IF(SUM(QM8:QN8,QP8)-QO8&gt;0,SUM(QM8:QN8,QP8)-QO8,"")</f>
        <v/>
      </c>
      <c r="RB8" s="40" t="str">
        <f>IF(SUM(QF8,QJ8,QN8)&gt;0,SUM(QF8,QJ8,QN8),"")</f>
        <v/>
      </c>
      <c r="RC8" s="40" t="str">
        <f>IF(SUM(QZ8,RA8)&gt;0,SUM(QZ8,RA8),"")</f>
        <v/>
      </c>
      <c r="RD8" s="40" t="str">
        <f>IF(SUM(QR8,QV8)&gt;0,SUM(QR8,QV8),"")</f>
        <v/>
      </c>
      <c r="RE8" s="40" t="str">
        <f>IF(SUM(QQ8:QR8,QT8:QV8,QX8)-SUM(QS8,QW8)&gt;0,SUM(QQ8:QR8,QT8:QV8,QX8)-SUM(QS8,QW8),"")</f>
        <v/>
      </c>
      <c r="RF8" s="40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>IF(SUM(SJ8,SN8)&gt;0,SUM(SJ8,SN8),"")</f>
        <v/>
      </c>
      <c r="TD8" s="40" t="str">
        <f>IF(SUM(SI8:SJ8,SL8:SN8,SP8)-SK8-SO8&gt;0,SUM(SI8:SJ8,SL8:SN8,SP8)-SK8-SO8,"")</f>
        <v/>
      </c>
      <c r="TE8" s="40" t="str">
        <f>IF(SUM(SQ8:SR8,ST8)-SS8&gt;0,SUM(SQ8:SR8,ST8)-SS8,"")</f>
        <v/>
      </c>
      <c r="TF8" s="40" t="str">
        <f>IF(SUM(SJ8,SN8,SR8)&gt;0,SUM(SJ8,SN8,SR8),"")</f>
        <v/>
      </c>
      <c r="TG8" s="40" t="str">
        <f>IF(SUM(TD8,TE8)&gt;0,SUM(TD8,TE8),"")</f>
        <v/>
      </c>
      <c r="TH8" s="40" t="str">
        <f>IF(SUM(SV8,SZ8)&gt;0,SUM(SV8,SZ8),"")</f>
        <v/>
      </c>
      <c r="TI8" s="40" t="str">
        <f>IF(SUM(SU8:SV8,SX8:SZ8,TB8)-SUM(SW8,TA8)&gt;0,SUM(SU8:SV8,SX8:SZ8,TB8)-SUM(SW8,TA8),"")</f>
        <v/>
      </c>
      <c r="TJ8" s="40" t="str">
        <f>IF(SUM(TD8,TE8,TI8)&gt;0,SUM(TD8,TE8,TI8),"")</f>
        <v/>
      </c>
      <c r="TK8" s="26">
        <f>IF($CU8="P",CA8,(CA8+AX8)/2)</f>
        <v>17.75</v>
      </c>
      <c r="TL8" s="26">
        <f>IF($CU8="P",CB8,(CB8+AY8)/2)</f>
        <v>8</v>
      </c>
      <c r="TM8" s="26">
        <f>IF($CU8="P",CC8,(CC8+AZ8)/2)</f>
        <v>0.6</v>
      </c>
      <c r="TN8" s="26">
        <f>IF($CU8="P",CD8,(CD8+BA8)/2)</f>
        <v>0.15</v>
      </c>
      <c r="TO8" s="26">
        <f>IF($CU8="P",CE8,(CE8+BB8)/2)</f>
        <v>18.75</v>
      </c>
      <c r="TP8" s="26">
        <f>IF($CU8="P",CF8,(CF8+BC8)/2)</f>
        <v>7.2</v>
      </c>
      <c r="TQ8" s="26">
        <f>IF($CU8="P",CG8,(CG8+BD8)/2)</f>
        <v>0.5</v>
      </c>
      <c r="TR8" s="26">
        <f>IF($CU8="P",CH8,(CH8+BE8)/2)</f>
        <v>0</v>
      </c>
      <c r="TS8" s="26">
        <f>IF($CU8="P",CI8,(CI8+BF8)/2)</f>
        <v>18.3</v>
      </c>
      <c r="TT8" s="26">
        <f>IF($CU8="P",CJ8,(CJ8+BG8)/2)</f>
        <v>6.6</v>
      </c>
      <c r="TU8" s="26">
        <f>IF($CU8="P",CK8,(CK8+BH8)/2)</f>
        <v>0</v>
      </c>
      <c r="TV8" s="26">
        <f>IF($CU8="P",CL8,(CL8+BI8)/2)</f>
        <v>0</v>
      </c>
      <c r="TW8" s="26">
        <f>IF($CU8="P",CM8,(CM8+BJ8)/2)</f>
        <v>17.649999999999999</v>
      </c>
      <c r="TX8" s="26">
        <f>IF($CU8="P",CN8,(CN8+BK8)/2)</f>
        <v>8</v>
      </c>
      <c r="TY8" s="26">
        <f>IF($CU8="P",CO8,(CO8+BL8)/2)</f>
        <v>0.8</v>
      </c>
      <c r="TZ8" s="26">
        <f>IF($CU8="P",CP8,(CP8+BM8)/2)</f>
        <v>0.15</v>
      </c>
      <c r="UA8" s="26">
        <f>IF($CU8="P",CQ8,(CQ8+BN8)/2)</f>
        <v>17.55</v>
      </c>
      <c r="UB8" s="26">
        <f>IF($CU8="P",CR8,(CR8+BO8)/2)</f>
        <v>3.8</v>
      </c>
      <c r="UC8" s="26">
        <f>IF($CU8="P",CS8,(CS8+BP8)/2)</f>
        <v>0</v>
      </c>
      <c r="UD8" s="26">
        <f>IF($CU8="P",CT8,(CT8+BQ8)/2)</f>
        <v>0</v>
      </c>
      <c r="UE8" s="28" t="s">
        <v>53</v>
      </c>
      <c r="UF8" s="11">
        <f>IF(SUM(TL8,TP8)&gt;0,SUM(TL8,TP8),"")</f>
        <v>15.2</v>
      </c>
      <c r="UG8" s="11">
        <f>IF(SUM(TK8:TL8,TN8:TP8,TR8)-TM8-TQ8&gt;0,SUM(TK8:TL8,TN8:TP8,TR8)-TM8-TQ8,"")</f>
        <v>50.75</v>
      </c>
      <c r="UH8" s="11">
        <f>IF(SUM(TS8:TT8,TV8)-TU8&gt;0,SUM(TS8:TT8,TV8)-TU8,"")</f>
        <v>24.9</v>
      </c>
      <c r="UI8" s="11">
        <f>IF(SUM(TL8,TP8,TT8)&gt;0,SUM(TL8,TP8,TT8),"")</f>
        <v>21.799999999999997</v>
      </c>
      <c r="UJ8" s="11">
        <f>IF(SUM(UG8,UH8)&gt;0,SUM(UG8,UH8),"")</f>
        <v>75.650000000000006</v>
      </c>
      <c r="UK8" s="11">
        <f>IF(SUM(TX8,UB8)&gt;0,SUM(TX8,UB8),"")</f>
        <v>11.8</v>
      </c>
      <c r="UL8" s="11">
        <f>IF(SUM(TW8:TX8,TZ8:UB8,UD8)-SUM(TY8,UC8)&gt;0,SUM(TW8:TX8,TZ8:UB8,UD8)-SUM(TY8,UC8),"")</f>
        <v>46.349999999999994</v>
      </c>
      <c r="UM8" s="11">
        <f>IF(SUM(UG8,UH8,UL8)&gt;0,SUM(UG8,UH8,UL8),"")</f>
        <v>122</v>
      </c>
    </row>
    <row r="9" spans="1:559" x14ac:dyDescent="0.2">
      <c r="A9" s="4" cm="1">
        <f t="array" ref="A9">IF(AND(H9&lt;&gt;"",H9&lt;&gt;"No DD"),SUMPRODUCT((H$4:H$28&lt;&gt;"")*(H$4:H$28&lt;&gt;"No DD")*(E$4:E$28&gt;E9))+1,IF(H9="No DD",SUMPRODUCT((H$4:H$28="No DD")*(E$4:E$28&gt;E9))+1+SUMPRODUCT((H$4:H$28&lt;&gt;"")*(H$4:H$28&lt;&gt;"No DD")),""))</f>
        <v>6</v>
      </c>
      <c r="B9" s="5" t="s">
        <v>160</v>
      </c>
      <c r="C9" s="4" t="s">
        <v>6</v>
      </c>
      <c r="D9" s="4">
        <v>2005</v>
      </c>
      <c r="E9" s="9">
        <f>SUM(J9:R9)+SUM(J9:O9)*0.0000001+SUM(J9)*0.0000000000001</f>
        <v>184.50001316000532</v>
      </c>
      <c r="F9" s="3" t="str">
        <f>IF(OR(AND(AP9&gt;=AW$30,AQ9&gt;=AW$34,AP9&lt;&gt;"",AO9=""),AND(AU9&gt;=AW$30,AV9&gt;=AW$34,AU9&lt;&gt;"",AO9=""),AND(BS9&gt;=BZ$30,BT9&gt;=BZ$34,BS9&lt;&gt;"",BR9=""),AND(BX9&gt;=BZ$30,BY9&gt;=BZ$34,BX9&lt;&gt;"",BR9=""),AND(CV9&gt;=DC$30,CW9&gt;=DC$34,CV9&lt;&gt;"",CU9=""),AND(DA9&gt;=DC$30,DB9&gt;=DC$34,DA9&lt;&gt;""),AND(EA9&gt;=EH$30,EB9&gt;=EH$34,EA9&lt;&gt;""),AND(EF9&gt;=EH$30,EG9&gt;=EH$34,EF9&lt;&gt;""),AND(FC9&gt;=FJ$30,FD9&gt;=FJ$34,FC9&lt;&gt;""),AND(FH9&gt;=FJ$30,FI9&gt;=FJ$34,FH9&lt;&gt;""),AND(GE9&gt;=GL$30,GF9&gt;=GL$34,GE9&lt;&gt;""),AND(GJ9&gt;=GL$30,GK9&gt;=GL$34,GJ9&lt;&gt;""),AND(HG9&gt;=HN$30,HH9&gt;=HN$34,HG9&lt;&gt;""),AND(HL9&gt;=HN$30,HM9&gt;=HN$34,HL9&lt;&gt;""),AND(II9&gt;=IP$30,IJ9&gt;=IP$34,II9&lt;&gt;""),AND(IN9&gt;=IP$30,IO9&gt;=IP$34,IN9&lt;&gt;""),AND(JK9&gt;=JR$30,JL9&gt;=JR$34,JK9&lt;&gt;""),AND(JP9&gt;=JR$30,JQ9&gt;=JR$34,JP9&lt;&gt;""),AND(KM9&gt;=KT$30,KN9&gt;=KT$34,KM9&lt;&gt;""),AND(KR9&gt;=KT$30,KS9&gt;=KT$34,KR9&lt;&gt;""),AND(LO9&gt;=LV$30,LP9&gt;=LV$34,LO9&lt;&gt;""),AND(LT9&gt;=LV$30,LU9&gt;=LV$34,LT9&lt;&gt;""),AND(MQ9&gt;=MX$30,MR9&gt;=MX$34,MQ9&lt;&gt;""),AND(MV9&gt;=MX$30,MW9&gt;=MX$34,MV9&lt;&gt;""),AND(NS9&gt;=NZ$30,NT9&gt;=NZ$34,NS9&lt;&gt;""),AND(NX9&gt;=NZ$30,NY9&gt;=NZ$34,NX9&lt;&gt;""),AND(OU9&gt;=PB$30,OV9&gt;=PB$34,OU9&lt;&gt;""),AND(OZ9&gt;=PB$30,PA9&gt;=PB$34,OZ9&lt;&gt;""),AND(PW9&gt;=QD$30,PX9&gt;=QD$34,PW9&lt;&gt;""),AND(QB9&gt;=QD$30,QC9&gt;=QD$34,QB9&lt;&gt;""),AND(QY9&gt;=RF$30,QZ9&gt;=RF$34,QY9&lt;&gt;""),AND(RD9&gt;=RF$30,RE9&gt;=RF$34,RD9&lt;&gt;""),AND(SA9&gt;=SH$30,SB9&gt;=SH$34,SA9&lt;&gt;""),AND(SF9&gt;=SH$30,SG9&gt;=SH$34,SF9&lt;&gt;""),AND(TC9&gt;=TJ$30,TD9&gt;=TJ$34,TC9&lt;&gt;""),AND(TI9&gt;=TJ$30,TJ9&gt;=TJ$34,TI9&lt;&gt;"")),"P","")</f>
        <v>P</v>
      </c>
      <c r="G9" s="3" t="str">
        <f>IF(OR(AND(AQ9&gt;=AW$34,AQ9&lt;&gt;"",AO9=""),AND(AV9&gt;=AW$34,AV9&lt;&gt;"",AO9=""),AND(BT9&gt;=BZ$34,BT9&lt;&gt;"",BR9=""),AND(BY9&gt;=BZ$34,BY9&lt;&gt;"",BR9=""),AND(CW9&gt;=DC$34,CW9&lt;&gt;"",CU9=""),AND(DB9&gt;=DC$34,DB9&lt;&gt;"",CU9=""),AND(EB9&gt;=EH$34,EB9&lt;&gt;""),AND(EG9&gt;=EH$34,EG9&lt;&gt;""),AND(FD9&gt;=FJ$34,FD9&lt;&gt;""),AND(FI9&gt;=FJ$34,FI9&lt;&gt;""),AND(GF9&gt;=GL$34,GF9&lt;&gt;""),AND(GK9&gt;=GL$34,GK9&lt;&gt;""),AND(HH9&gt;=HN$34,HH9&lt;&gt;""),AND(HM9&gt;=HN$34,HM9&lt;&gt;""),AND(IJ9&gt;=IP$34,IJ9&lt;&gt;""),AND(IO9&gt;=IP$34,IO9&lt;&gt;""),AND(JL9&gt;=JR$34,JL9&lt;&gt;""),AND(JQ9&gt;=JR$34,JQ9&lt;&gt;""),AND(KN9&gt;=KT$34,KN9&lt;&gt;""),AND(KS9&gt;=KT$34,KS9&lt;&gt;""),AND(LP9&gt;=LV$34,LP9&lt;&gt;""),AND(LU9&gt;=LV$34,LU9&lt;&gt;""),AND(MR9&gt;=MX$34,MR9&lt;&gt;""),AND(MW9&gt;=MX$34,MW9&lt;&gt;""),AND(NT9&gt;=NZ$34,NT9&lt;&gt;""),AND(NY9&gt;=NZ$34,NY9&lt;&gt;""),AND(OV9&gt;=PB$34,OV9&lt;&gt;""),AND(PA9&gt;=PB$34,PA9&lt;&gt;""),AND(PX9&gt;=QD$34,PX9&lt;&gt;""),AND(QC9&gt;=QD$34,QC9&lt;&gt;""),AND(QZ9&gt;=RF$34,QZ9&lt;&gt;""),AND(RE9&gt;=RF$34,RE9&lt;&gt;""),AND(SB9&gt;=SH$34,SB9&lt;&gt;""),AND(SG9&gt;=SH$34,SG9&lt;&gt;""),AND(TD9&gt;=TJ$34,TD9&lt;&gt;""),AND(TJ9&gt;=TJ$34,TJ9&lt;&gt;"")),"P","")</f>
        <v>P</v>
      </c>
      <c r="H9" s="36" t="str">
        <f>IF(AND(G9="P",F9=""),"No DD",IF(OR(AND(AS9&gt;=AW$33,AT9&gt;=AW$37,AS9&lt;&gt;"",AO9=""),AND(BV9&gt;=BZ$33,BW9&gt;=BZ$37,BV9&lt;&gt;"",BR9=""),AND(CY9&gt;=DC$33,CZ9&gt;=DC$37,CY9&lt;&gt;"",CU9=""),AND(ED9&gt;=EH$33,EE9&gt;=EH$37,ED9&lt;&gt;""),AND(FF9&gt;=FJ$33,FG9&gt;=FJ$37,FF9&lt;&gt;""),AND(GH9&gt;=GL$33,GI9&gt;=GL$37,GH9&lt;&gt;""),AND(HJ9&gt;=HN$33,HK9&gt;=HN$37,HJ9&lt;&gt;""),AND(IL9&gt;=IP$33,IM9&gt;=IP$37,IL9&lt;&gt;""),AND(JN9&gt;=JR$33,JO9&gt;=JR$37,JN9&lt;&gt;""),AND(KP9&gt;=KT$33,KQ9&gt;=KT$37,KP9&lt;&gt;""),AND(LR9&gt;=LV$33,LS9&gt;=LV$37,LR9&lt;&gt;""),AND(MT9&gt;=MX$33,MU9&gt;=MX$37,MT9&lt;&gt;""),AND(NV9&gt;=NZ$33,NW9&gt;=NZ$37,NV9&lt;&gt;""),AND(OX9&gt;=PB$33,OY9&gt;=PB$37,OX9&lt;&gt;""),AND(PZ9&gt;=QD$33,QA9&gt;=QD$37,PZ9&lt;&gt;""),AND(RB9&gt;=RF$33,RC9&gt;=RF$37,RB9&lt;&gt;""),AND(SD9&gt;=SH$33,SE9&gt;=SH$37,SD9&lt;&gt;""),AND(TF9&gt;=TJ$33,TG9&gt;=TJ$37,TF9&lt;&gt;"")),"Merit",IF(OR(AND(AS9&gt;=AW$32,AT9&gt;=AW$36,AS9&lt;&gt;"",AO9=""),AND(BV9&gt;=BZ$32,BW9&gt;=BZ$36,BV9&lt;&gt;"",BR9=""),AND(CY9&gt;=DC$32,CZ9&gt;=DC$36,CY9&lt;&gt;"",CU9=""),AND(ED9&gt;=EH$32,EE9&gt;=EH$36,ED9&lt;&gt;""),AND(FF9&gt;=FJ$32,FG9&gt;=FJ$36,FF9&lt;&gt;""),AND(GH9&gt;=GL$32,GI9&gt;=GL$36,GH9&lt;&gt;""),AND(HJ9&gt;=HN$32,HK9&gt;=HN$36,HJ9&lt;&gt;""),AND(IL9&gt;=IP$32,IM9&gt;=IP$36,IL9&lt;&gt;""),AND(JN9&gt;=JR$32,JO9&gt;=JR$36,JN9&lt;&gt;""),AND(KP9&gt;=KT$32,KQ9&gt;=KT$36,KP9&lt;&gt;""),AND(LR9&gt;=LV$32,LS9&gt;=LV$36,LR9&lt;&gt;""),AND(MT9&gt;=MX$32,MU9&gt;=MX$36,MT9&lt;&gt;""),AND(NV9&gt;=NZ$32,NW9&gt;=NZ$36,NV9&lt;&gt;""),AND(OX9&gt;=PB$32,OY9&gt;=PB$36,OX9&lt;&gt;""),AND(PZ9&gt;=QD$32,QA9&gt;=QD$36,PZ9&lt;&gt;""),AND(RB9&gt;=RF$32,RC9&gt;=RF$36,RB9&lt;&gt;""),AND(SD9&gt;=SH$32,SE9&gt;=SH$36,SD9&lt;&gt;""),AND(TF9&gt;=TJ$32,TG9&gt;=TJ$36,TF9&lt;&gt;"")),"Excellence",IF(I9="P","Worlds Team",IF(F9="P","National Team","")))))</f>
        <v>Excellence</v>
      </c>
      <c r="I9" s="3" t="str">
        <f>IF(OR(AND(AS9&gt;=AW$31,AT9&gt;=AW$35,AS9&lt;&gt;"",AO9=""),AND(BV9&gt;=BZ$31,BW9&gt;=BZ$35,BV9&lt;&gt;"",BR9=""),AND(CY9&gt;=DC$31,CZ9&gt;=DC$35,CY9&lt;&gt;"",CU9=""),AND(ED9&gt;=EH$31,EE9&gt;=EH$35,ED9&lt;&gt;""),AND(FF9&gt;=FJ$31,FG9&gt;=FJ$35,FF9&lt;&gt;""),AND(GH9&gt;=GL$31,GI9&gt;=GL$35,GH9&lt;&gt;""),AND(HJ9&gt;=HN$31,HK9&gt;=HN$35,HJ9&lt;&gt;""),AND(IL9&gt;=IP$31,IM9&gt;=IP$35,IL9&lt;&gt;""),AND(JN9&gt;=JR$31,JO9&gt;=JR$35,JN9&lt;&gt;""),AND(KP9&gt;=KT$31,KQ9&gt;=KT$35,KP9&lt;&gt;""),AND(LR9&gt;=LV$31,LS9&gt;=LV$35,LR9&lt;&gt;""),AND(MT9&gt;=MX$31,MU9&gt;=MX$35,MT9&lt;&gt;""),AND(NV9&gt;=NZ$31,NW9&gt;=NZ$35,NV9&lt;&gt;""),AND(OX9&gt;=PB$31,OY9&gt;=PB$35,OX9&lt;&gt;""),AND(PZ9&gt;=QD$31,QA9&gt;=QD$35,PZ9&lt;&gt;""),AND(RB9&gt;=RF$31,RC9&gt;=RF$35,RB9&lt;&gt;""),AND(SD9&gt;=SH$31,SE9&gt;=SH$35,SD9&lt;&gt;""),AND(TF9&gt;=TJ$31,TG9&gt;=TJ$35,TF9&lt;&gt;"")),"P","")</f>
        <v>P</v>
      </c>
      <c r="J9" s="8">
        <f>IF(COUNT(AQ9,BT9,CW9)&gt;0,LARGE((AQ9,BT9,CW9),1),0)</f>
        <v>53.099999999999994</v>
      </c>
      <c r="K9" s="8" t="str">
        <f>IF(J9=0,"",IF(J9=CW9,$CA$1,IF(J9=BT9,$AX$1,IF(J9=AQ9,$U$1,""))))</f>
        <v>2024 3rd Domestic Trial</v>
      </c>
      <c r="L9" s="8">
        <f>IF(COUNT(AQ9,BT9,CW9)&gt;1,LARGE((AQ9,BT9,CW9),2),0)</f>
        <v>51.699999999999996</v>
      </c>
      <c r="M9" s="8" t="str">
        <f>IF(K9=0,"",IF(AND(L9=J9,L9=AQ9,K9=BT9),$U$1,IF(AND(L9=J9,L9=AQ9,L9=CW9),$U$1,IF(AND(L9=J9,L9=CW9,L9=BT9),$AX$1,IF(L9=CW9,$CA$1,IF(L9=BT9,$AX$1,IF(L9=AQ9,$U$1,"")))))))</f>
        <v>2024 Nationals</v>
      </c>
      <c r="N9" s="8">
        <f>IF(COUNT(AR9,BU9,CX9)&gt;0,LARGE((AR9,BU9,CX9),1),0)</f>
        <v>26.8</v>
      </c>
      <c r="O9" s="8" t="str">
        <f>IF(N9=0,"",IF(N9=CX9,$CA$1,IF(N9=BU9,$AX$1,IF(N9=AR9,$U$1,""))))</f>
        <v>2024 3rd Domestic Trial</v>
      </c>
      <c r="P9" s="8">
        <f>IF(MAX(AV9,BY9,DB9)&gt;0,MAX(AV9,BY9,DB9),0)</f>
        <v>52.9</v>
      </c>
      <c r="Q9" s="8" t="str">
        <f>IF(P9=0,"",IF(P9=DB9,$CA$1,IF(P9=BY9,$AX$1,IF(P9=AV9,$U$1,""))))</f>
        <v>2024 3rd Domestic Trial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/>
      </c>
      <c r="U9" s="19">
        <v>16.7</v>
      </c>
      <c r="V9" s="19">
        <v>8</v>
      </c>
      <c r="W9" s="19">
        <v>0.8</v>
      </c>
      <c r="X9" s="19">
        <v>0.3</v>
      </c>
      <c r="Y9" s="19">
        <v>17.899999999999999</v>
      </c>
      <c r="Z9" s="19">
        <v>6.8</v>
      </c>
      <c r="AA9" s="19">
        <v>0</v>
      </c>
      <c r="AB9" s="19">
        <v>0</v>
      </c>
      <c r="AC9" s="19">
        <v>18</v>
      </c>
      <c r="AD9" s="19">
        <v>6.4</v>
      </c>
      <c r="AE9" s="19">
        <v>0.8</v>
      </c>
      <c r="AF9" s="19">
        <v>0</v>
      </c>
      <c r="AG9" s="19"/>
      <c r="AH9" s="19"/>
      <c r="AI9" s="19"/>
      <c r="AJ9" s="19"/>
      <c r="AK9" s="19"/>
      <c r="AL9" s="19"/>
      <c r="AM9" s="19"/>
      <c r="AN9" s="19"/>
      <c r="AO9" s="27"/>
      <c r="AP9" s="40">
        <f>IF(SUM(V9,Z9)&gt;0,SUM(V9,Z9),"")</f>
        <v>14.8</v>
      </c>
      <c r="AQ9" s="40">
        <f>IF(SUM(U9:V9,X9:Z9,AB9)-W9-AA9&gt;0,SUM(U9:V9,X9:Z9,AB9)-W9-AA9,"")</f>
        <v>48.9</v>
      </c>
      <c r="AR9" s="40">
        <f>IF(SUM(AC9:AD9,AF9)-AE9&gt;0,SUM(AC9:AD9,AF9)-AE9,"")</f>
        <v>23.599999999999998</v>
      </c>
      <c r="AS9" s="40">
        <f>IF(SUM(V9,Z9,AD9)&gt;0,SUM(V9,Z9,AD9),"")</f>
        <v>21.200000000000003</v>
      </c>
      <c r="AT9" s="40">
        <f>IF(SUM(AQ9,AR9)&gt;0,SUM(AQ9,AR9),"")</f>
        <v>72.5</v>
      </c>
      <c r="AU9" s="40" t="str">
        <f>IF(SUM(AH9,AL9)&gt;0,SUM(AH9,AL9),"")</f>
        <v/>
      </c>
      <c r="AV9" s="40" t="str">
        <f>IF(SUM(AG9:AH9,AJ9:AL9,AN9)-SUM(AI9,AM9)&gt;0,SUM(AG9:AH9,AJ9:AL9,AN9)-SUM(AI9,AM9),"")</f>
        <v/>
      </c>
      <c r="AW9" s="40">
        <f>IF(SUM(AQ9,AR9,AV9)&gt;0,SUM(AQ9,AR9,AV9),"")</f>
        <v>72.5</v>
      </c>
      <c r="AX9" s="18">
        <v>18.2</v>
      </c>
      <c r="AY9" s="18">
        <v>8.4</v>
      </c>
      <c r="AZ9" s="18">
        <v>0</v>
      </c>
      <c r="BA9" s="18">
        <v>0.3</v>
      </c>
      <c r="BB9" s="18">
        <v>18.2</v>
      </c>
      <c r="BC9" s="18">
        <v>6.8</v>
      </c>
      <c r="BD9" s="18">
        <v>0.2</v>
      </c>
      <c r="BE9" s="18">
        <v>0</v>
      </c>
      <c r="BF9" s="18">
        <v>17.399999999999999</v>
      </c>
      <c r="BG9" s="18">
        <v>2.8</v>
      </c>
      <c r="BH9" s="18">
        <v>0</v>
      </c>
      <c r="BI9" s="18">
        <v>0</v>
      </c>
      <c r="BJ9" s="18"/>
      <c r="BK9" s="18"/>
      <c r="BL9" s="18"/>
      <c r="BM9" s="18"/>
      <c r="BN9" s="18"/>
      <c r="BO9" s="18"/>
      <c r="BP9" s="18"/>
      <c r="BQ9" s="18"/>
      <c r="BR9" s="28"/>
      <c r="BS9" s="11">
        <f>IF(SUM(AY9,BC9)&gt;0,SUM(AY9,BC9),"")</f>
        <v>15.2</v>
      </c>
      <c r="BT9" s="11">
        <f>IF(SUM(AX9:AY9,BA9:BC9,BE9)-AZ9-BD9&gt;0,SUM(AX9:AY9,BA9:BC9,BE9)-AZ9-BD9,"")</f>
        <v>51.699999999999996</v>
      </c>
      <c r="BU9" s="11">
        <f>IF(SUM(BF9:BG9,BI9)-BH9&gt;0,SUM(BF9:BG9,BI9)-BH9,"")</f>
        <v>20.2</v>
      </c>
      <c r="BV9" s="11">
        <f>IF(SUM(AY9,BC9,BG9)&gt;0,SUM(AY9,BC9,BG9),"")</f>
        <v>18</v>
      </c>
      <c r="BW9" s="11">
        <f>IF(SUM(BT9,BU9)&gt;0,SUM(BT9,BU9),"")</f>
        <v>71.899999999999991</v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>
        <f>IF(SUM(BT9,BU9,BY9)&gt;0,SUM(BT9,BU9,BY9),"")</f>
        <v>71.899999999999991</v>
      </c>
      <c r="CA9" s="19">
        <v>18.5</v>
      </c>
      <c r="CB9" s="19">
        <v>8.4</v>
      </c>
      <c r="CC9" s="19">
        <v>0.6</v>
      </c>
      <c r="CD9" s="19">
        <v>0.3</v>
      </c>
      <c r="CE9" s="19">
        <v>18.899999999999999</v>
      </c>
      <c r="CF9" s="19">
        <v>7.6</v>
      </c>
      <c r="CG9" s="19">
        <v>0</v>
      </c>
      <c r="CH9" s="19">
        <v>0</v>
      </c>
      <c r="CI9" s="19">
        <v>18.399999999999999</v>
      </c>
      <c r="CJ9" s="19">
        <v>8.1</v>
      </c>
      <c r="CK9" s="19">
        <v>0</v>
      </c>
      <c r="CL9" s="19">
        <v>0.3</v>
      </c>
      <c r="CM9" s="19">
        <v>18.399999999999999</v>
      </c>
      <c r="CN9" s="19">
        <v>8.4</v>
      </c>
      <c r="CO9" s="19">
        <v>0.8</v>
      </c>
      <c r="CP9" s="19">
        <v>0.3</v>
      </c>
      <c r="CQ9" s="19">
        <v>18.8</v>
      </c>
      <c r="CR9" s="19">
        <v>8</v>
      </c>
      <c r="CS9" s="19">
        <v>0.2</v>
      </c>
      <c r="CT9" s="19">
        <v>0</v>
      </c>
      <c r="CU9" s="27"/>
      <c r="CV9" s="40">
        <f>IF(SUM(CB9,CF9)&gt;0,SUM(CB9,CF9),"")</f>
        <v>16</v>
      </c>
      <c r="CW9" s="40">
        <f>IF(SUM(CA9:CB9,CD9:CF9,CH9)-CC9-CG9&gt;0,SUM(CA9:CB9,CD9:CF9,CH9)-CC9-CG9,"")</f>
        <v>53.099999999999994</v>
      </c>
      <c r="CX9" s="40">
        <f>IF(SUM(CI9:CJ9,CL9)-CK9&gt;0,SUM(CI9:CJ9,CL9)-CK9,"")</f>
        <v>26.8</v>
      </c>
      <c r="CY9" s="40">
        <f>IF(SUM(CB9,CF9,CJ9)&gt;0,SUM(CB9,CF9,CJ9),"")</f>
        <v>24.1</v>
      </c>
      <c r="CZ9" s="40">
        <f>IF(SUM(CW9,CX9)&gt;0,SUM(CW9,CX9),"")</f>
        <v>79.899999999999991</v>
      </c>
      <c r="DA9" s="40">
        <f>IF(SUM(CN9,CR9)&gt;0,SUM(CN9,CR9),"")</f>
        <v>16.399999999999999</v>
      </c>
      <c r="DB9" s="40">
        <f>IF(SUM(CM9:CN9,CP9:CR9,CT9)-SUM(CO9,CS9)&gt;0,SUM(CM9:CN9,CP9:CR9,CT9)-SUM(CO9,CS9),"")</f>
        <v>52.9</v>
      </c>
      <c r="DC9" s="40">
        <f>IF(SUM(CW9,CX9,DB9)&gt;0,SUM(CW9,CX9,DB9),"")</f>
        <v>132.79999999999998</v>
      </c>
      <c r="DD9" s="51" t="str">
        <f>IF(MAX(EB9,FD9,GF9,HH9,IJ9,JL9,KN9,LP9,MR9,NT9,OV9,PX9,QZ9,SB9,TD9)-IF(L9="",0,L9)&gt;0.001,MAX(EB9,FD9,GF9,HH9,IJ9,JL9,KN9,LP9,MR9,NT9,OV9,PX9,QZ9,SB9,TD9)-IF(L9="",0,L9),"")</f>
        <v/>
      </c>
      <c r="DE9" s="51" t="str">
        <f>IF(MAX(EC9,FE9,GG9,HI9,IK9,JM9,KO9,LQ9,MS9,NU9,OW9,PY9,RA9,SC9,TE9)-IF(N9="",0,N9)&gt;0.001,MAX(EC9,FE9,GG9,HI9,IK9,JM9,KO9,LQ9,MS9,NU9,OW9,PY9,RA9,SC9,TE9)-IF(N9="",0,N9),"")</f>
        <v/>
      </c>
      <c r="DF9" s="51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>
        <v>18.399999999999999</v>
      </c>
      <c r="FL9" s="17">
        <v>8.4</v>
      </c>
      <c r="FM9" s="17">
        <v>0.8</v>
      </c>
      <c r="FN9" s="17">
        <v>0</v>
      </c>
      <c r="FO9" s="17">
        <v>17.2</v>
      </c>
      <c r="FP9" s="17">
        <v>3.6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>
        <f>IF(SUM(FL9,FP9)&gt;0,SUM(FL9,FP9),"")</f>
        <v>12</v>
      </c>
      <c r="GF9" s="40">
        <f>IF(SUM(FK9:FL9,FN9:FP9,FR9)-FM9-FQ9&gt;0,SUM(FK9:FL9,FN9:FP9,FR9)-FM9-FQ9,"")</f>
        <v>46.800000000000004</v>
      </c>
      <c r="GG9" s="40" t="str">
        <f>IF(SUM(FS9:FT9,FV9)-FU9&gt;0,SUM(FS9:FT9,FV9)-FU9,"")</f>
        <v/>
      </c>
      <c r="GH9" s="40">
        <f>IF(SUM(FL9,FP9,FT9)&gt;0,SUM(FL9,FP9,FT9),"")</f>
        <v>12</v>
      </c>
      <c r="GI9" s="40">
        <f>IF(SUM(GF9,GG9)&gt;0,SUM(GF9,GG9),"")</f>
        <v>46.800000000000004</v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>
        <f>IF(SUM(GF9,GG9,GK9)&gt;0,SUM(GF9,GG9,GK9),"")</f>
        <v>46.800000000000004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>IF(SUM(QF9,QJ9)&gt;0,SUM(QF9,QJ9),"")</f>
        <v/>
      </c>
      <c r="QZ9" s="40" t="str">
        <f>IF(SUM(QE9:QF9,QH9:QJ9,QL9)-QG9-QK9&gt;0,SUM(QE9:QF9,QH9:QJ9,QL9)-QG9-QK9,"")</f>
        <v/>
      </c>
      <c r="RA9" s="40" t="str">
        <f>IF(SUM(QM9:QN9,QP9)-QO9&gt;0,SUM(QM9:QN9,QP9)-QO9,"")</f>
        <v/>
      </c>
      <c r="RB9" s="40" t="str">
        <f>IF(SUM(QF9,QJ9,QN9)&gt;0,SUM(QF9,QJ9,QN9),"")</f>
        <v/>
      </c>
      <c r="RC9" s="40" t="str">
        <f>IF(SUM(QZ9,RA9)&gt;0,SUM(QZ9,RA9),"")</f>
        <v/>
      </c>
      <c r="RD9" s="40" t="str">
        <f>IF(SUM(QR9,QV9)&gt;0,SUM(QR9,QV9),"")</f>
        <v/>
      </c>
      <c r="RE9" s="40" t="str">
        <f>IF(SUM(QQ9:QR9,QT9:QV9,QX9)-SUM(QS9,QW9)&gt;0,SUM(QQ9:QR9,QT9:QV9,QX9)-SUM(QS9,QW9),"")</f>
        <v/>
      </c>
      <c r="RF9" s="40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>IF(SUM(SJ9,SN9)&gt;0,SUM(SJ9,SN9),"")</f>
        <v/>
      </c>
      <c r="TD9" s="40" t="str">
        <f>IF(SUM(SI9:SJ9,SL9:SN9,SP9)-SK9-SO9&gt;0,SUM(SI9:SJ9,SL9:SN9,SP9)-SK9-SO9,"")</f>
        <v/>
      </c>
      <c r="TE9" s="40" t="str">
        <f>IF(SUM(SQ9:SR9,ST9)-SS9&gt;0,SUM(SQ9:SR9,ST9)-SS9,"")</f>
        <v/>
      </c>
      <c r="TF9" s="40" t="str">
        <f>IF(SUM(SJ9,SN9,SR9)&gt;0,SUM(SJ9,SN9,SR9),"")</f>
        <v/>
      </c>
      <c r="TG9" s="40" t="str">
        <f>IF(SUM(TD9,TE9)&gt;0,SUM(TD9,TE9),"")</f>
        <v/>
      </c>
      <c r="TH9" s="40" t="str">
        <f>IF(SUM(SV9,SZ9)&gt;0,SUM(SV9,SZ9),"")</f>
        <v/>
      </c>
      <c r="TI9" s="40" t="str">
        <f>IF(SUM(SU9:SV9,SX9:SZ9,TB9)-SUM(SW9,TA9)&gt;0,SUM(SU9:SV9,SX9:SZ9,TB9)-SUM(SW9,TA9),"")</f>
        <v/>
      </c>
      <c r="TJ9" s="40" t="str">
        <f>IF(SUM(TD9,TE9,TI9)&gt;0,SUM(TD9,TE9,TI9),"")</f>
        <v/>
      </c>
      <c r="TK9" s="26">
        <f>IF($CU9="P",CA9,(CA9+AX9)/2)</f>
        <v>18.350000000000001</v>
      </c>
      <c r="TL9" s="26">
        <f>IF($CU9="P",CB9,(CB9+AY9)/2)</f>
        <v>8.4</v>
      </c>
      <c r="TM9" s="26">
        <f>IF($CU9="P",CC9,(CC9+AZ9)/2)</f>
        <v>0.3</v>
      </c>
      <c r="TN9" s="26">
        <f>IF($CU9="P",CD9,(CD9+BA9)/2)</f>
        <v>0.3</v>
      </c>
      <c r="TO9" s="26">
        <f>IF($CU9="P",CE9,(CE9+BB9)/2)</f>
        <v>18.549999999999997</v>
      </c>
      <c r="TP9" s="26">
        <f>IF($CU9="P",CF9,(CF9+BC9)/2)</f>
        <v>7.1999999999999993</v>
      </c>
      <c r="TQ9" s="26">
        <f>IF($CU9="P",CG9,(CG9+BD9)/2)</f>
        <v>0.1</v>
      </c>
      <c r="TR9" s="26">
        <f>IF($CU9="P",CH9,(CH9+BE9)/2)</f>
        <v>0</v>
      </c>
      <c r="TS9" s="26">
        <f>IF($CU9="P",CI9,(CI9+BF9)/2)</f>
        <v>17.899999999999999</v>
      </c>
      <c r="TT9" s="26">
        <f>IF($CU9="P",CJ9,(CJ9+BG9)/2)</f>
        <v>5.4499999999999993</v>
      </c>
      <c r="TU9" s="26">
        <f>IF($CU9="P",CK9,(CK9+BH9)/2)</f>
        <v>0</v>
      </c>
      <c r="TV9" s="26">
        <f>IF($CU9="P",CL9,(CL9+BI9)/2)</f>
        <v>0.15</v>
      </c>
      <c r="TW9" s="26">
        <f>IF($CU9="P",CM9,(CM9+BJ9)/2)</f>
        <v>9.1999999999999993</v>
      </c>
      <c r="TX9" s="26">
        <f>IF($CU9="P",CN9,(CN9+BK9)/2)</f>
        <v>4.2</v>
      </c>
      <c r="TY9" s="26">
        <f>IF($CU9="P",CO9,(CO9+BL9)/2)</f>
        <v>0.4</v>
      </c>
      <c r="TZ9" s="26">
        <f>IF($CU9="P",CP9,(CP9+BM9)/2)</f>
        <v>0.15</v>
      </c>
      <c r="UA9" s="26">
        <f>IF($CU9="P",CQ9,(CQ9+BN9)/2)</f>
        <v>9.4</v>
      </c>
      <c r="UB9" s="26">
        <f>IF($CU9="P",CR9,(CR9+BO9)/2)</f>
        <v>4</v>
      </c>
      <c r="UC9" s="26">
        <f>IF($CU9="P",CS9,(CS9+BP9)/2)</f>
        <v>0.1</v>
      </c>
      <c r="UD9" s="26">
        <f>IF($CU9="P",CT9,(CT9+BQ9)/2)</f>
        <v>0</v>
      </c>
      <c r="UE9" s="28" t="s">
        <v>53</v>
      </c>
      <c r="UF9" s="11">
        <f>IF(SUM(TL9,TP9)&gt;0,SUM(TL9,TP9),"")</f>
        <v>15.6</v>
      </c>
      <c r="UG9" s="11">
        <f>IF(SUM(TK9:TL9,TN9:TP9,TR9)-TM9-TQ9&gt;0,SUM(TK9:TL9,TN9:TP9,TR9)-TM9-TQ9,"")</f>
        <v>52.4</v>
      </c>
      <c r="UH9" s="11">
        <f>IF(SUM(TS9:TT9,TV9)-TU9&gt;0,SUM(TS9:TT9,TV9)-TU9,"")</f>
        <v>23.499999999999996</v>
      </c>
      <c r="UI9" s="11">
        <f>IF(SUM(TL9,TP9,TT9)&gt;0,SUM(TL9,TP9,TT9),"")</f>
        <v>21.049999999999997</v>
      </c>
      <c r="UJ9" s="11">
        <f>IF(SUM(UG9,UH9)&gt;0,SUM(UG9,UH9),"")</f>
        <v>75.899999999999991</v>
      </c>
      <c r="UK9" s="11">
        <f>IF(SUM(TX9,UB9)&gt;0,SUM(TX9,UB9),"")</f>
        <v>8.1999999999999993</v>
      </c>
      <c r="UL9" s="11">
        <f>IF(SUM(TW9:TX9,TZ9:UB9,UD9)-SUM(TY9,UC9)&gt;0,SUM(TW9:TX9,TZ9:UB9,UD9)-SUM(TY9,UC9),"")</f>
        <v>26.45</v>
      </c>
      <c r="UM9" s="11">
        <f>IF(SUM(UG9,UH9,UL9)&gt;0,SUM(UG9,UH9,UL9),"")</f>
        <v>102.35</v>
      </c>
    </row>
    <row r="10" spans="1:559" x14ac:dyDescent="0.2">
      <c r="A10" s="4" cm="1">
        <f t="array" ref="A10">IF(AND(H10&lt;&gt;"",H10&lt;&gt;"No DD"),SUMPRODUCT((H$4:H$28&lt;&gt;"")*(H$4:H$28&lt;&gt;"No DD")*(E$4:E$28&gt;E10))+1,IF(H10="No DD",SUMPRODUCT((H$4:H$28="No DD")*(E$4:E$28&gt;E10))+1+SUMPRODUCT((H$4:H$28&lt;&gt;"")*(H$4:H$28&lt;&gt;"No DD")),""))</f>
        <v>7</v>
      </c>
      <c r="B10" s="5" t="s">
        <v>186</v>
      </c>
      <c r="C10" s="4" t="s">
        <v>6</v>
      </c>
      <c r="D10" s="4">
        <v>2007</v>
      </c>
      <c r="E10" s="9">
        <f>SUM(J10:R10)+SUM(J10:O10)*0.0000001+SUM(J10)*0.0000000000001</f>
        <v>182.30001267000506</v>
      </c>
      <c r="F10" s="3" t="str">
        <f>IF(OR(AND(AP10&gt;=AW$30,AQ10&gt;=AW$34,AP10&lt;&gt;"",AO10=""),AND(AU10&gt;=AW$30,AV10&gt;=AW$34,AU10&lt;&gt;"",AO10=""),AND(BS10&gt;=BZ$30,BT10&gt;=BZ$34,BS10&lt;&gt;"",BR10=""),AND(BX10&gt;=BZ$30,BY10&gt;=BZ$34,BX10&lt;&gt;"",BR10=""),AND(CV10&gt;=DC$30,CW10&gt;=DC$34,CV10&lt;&gt;"",CU10=""),AND(DA10&gt;=DC$30,DB10&gt;=DC$34,DA10&lt;&gt;""),AND(EA10&gt;=EH$30,EB10&gt;=EH$34,EA10&lt;&gt;""),AND(EF10&gt;=EH$30,EG10&gt;=EH$34,EF10&lt;&gt;""),AND(FC10&gt;=FJ$30,FD10&gt;=FJ$34,FC10&lt;&gt;""),AND(FH10&gt;=FJ$30,FI10&gt;=FJ$34,FH10&lt;&gt;""),AND(GE10&gt;=GL$30,GF10&gt;=GL$34,GE10&lt;&gt;""),AND(GJ10&gt;=GL$30,GK10&gt;=GL$34,GJ10&lt;&gt;""),AND(HG10&gt;=HN$30,HH10&gt;=HN$34,HG10&lt;&gt;""),AND(HL10&gt;=HN$30,HM10&gt;=HN$34,HL10&lt;&gt;""),AND(II10&gt;=IP$30,IJ10&gt;=IP$34,II10&lt;&gt;""),AND(IN10&gt;=IP$30,IO10&gt;=IP$34,IN10&lt;&gt;""),AND(JK10&gt;=JR$30,JL10&gt;=JR$34,JK10&lt;&gt;""),AND(JP10&gt;=JR$30,JQ10&gt;=JR$34,JP10&lt;&gt;""),AND(KM10&gt;=KT$30,KN10&gt;=KT$34,KM10&lt;&gt;""),AND(KR10&gt;=KT$30,KS10&gt;=KT$34,KR10&lt;&gt;""),AND(LO10&gt;=LV$30,LP10&gt;=LV$34,LO10&lt;&gt;""),AND(LT10&gt;=LV$30,LU10&gt;=LV$34,LT10&lt;&gt;""),AND(MQ10&gt;=MX$30,MR10&gt;=MX$34,MQ10&lt;&gt;""),AND(MV10&gt;=MX$30,MW10&gt;=MX$34,MV10&lt;&gt;""),AND(NS10&gt;=NZ$30,NT10&gt;=NZ$34,NS10&lt;&gt;""),AND(NX10&gt;=NZ$30,NY10&gt;=NZ$34,NX10&lt;&gt;""),AND(OU10&gt;=PB$30,OV10&gt;=PB$34,OU10&lt;&gt;""),AND(OZ10&gt;=PB$30,PA10&gt;=PB$34,OZ10&lt;&gt;""),AND(PW10&gt;=QD$30,PX10&gt;=QD$34,PW10&lt;&gt;""),AND(QB10&gt;=QD$30,QC10&gt;=QD$34,QB10&lt;&gt;""),AND(QY10&gt;=RF$30,QZ10&gt;=RF$34,QY10&lt;&gt;""),AND(RD10&gt;=RF$30,RE10&gt;=RF$34,RD10&lt;&gt;""),AND(SA10&gt;=SH$30,SB10&gt;=SH$34,SA10&lt;&gt;""),AND(SF10&gt;=SH$30,SG10&gt;=SH$34,SF10&lt;&gt;""),AND(TC10&gt;=TJ$30,TD10&gt;=TJ$34,TC10&lt;&gt;""),AND(TI10&gt;=TJ$30,TJ10&gt;=TJ$34,TI10&lt;&gt;"")),"P","")</f>
        <v>P</v>
      </c>
      <c r="G10" s="3" t="str">
        <f>IF(OR(AND(AQ10&gt;=AW$34,AQ10&lt;&gt;"",AO10=""),AND(AV10&gt;=AW$34,AV10&lt;&gt;"",AO10=""),AND(BT10&gt;=BZ$34,BT10&lt;&gt;"",BR10=""),AND(BY10&gt;=BZ$34,BY10&lt;&gt;"",BR10=""),AND(CW10&gt;=DC$34,CW10&lt;&gt;"",CU10=""),AND(DB10&gt;=DC$34,DB10&lt;&gt;"",CU10=""),AND(EB10&gt;=EH$34,EB10&lt;&gt;""),AND(EG10&gt;=EH$34,EG10&lt;&gt;""),AND(FD10&gt;=FJ$34,FD10&lt;&gt;""),AND(FI10&gt;=FJ$34,FI10&lt;&gt;""),AND(GF10&gt;=GL$34,GF10&lt;&gt;""),AND(GK10&gt;=GL$34,GK10&lt;&gt;""),AND(HH10&gt;=HN$34,HH10&lt;&gt;""),AND(HM10&gt;=HN$34,HM10&lt;&gt;""),AND(IJ10&gt;=IP$34,IJ10&lt;&gt;""),AND(IO10&gt;=IP$34,IO10&lt;&gt;""),AND(JL10&gt;=JR$34,JL10&lt;&gt;""),AND(JQ10&gt;=JR$34,JQ10&lt;&gt;""),AND(KN10&gt;=KT$34,KN10&lt;&gt;""),AND(KS10&gt;=KT$34,KS10&lt;&gt;""),AND(LP10&gt;=LV$34,LP10&lt;&gt;""),AND(LU10&gt;=LV$34,LU10&lt;&gt;""),AND(MR10&gt;=MX$34,MR10&lt;&gt;""),AND(MW10&gt;=MX$34,MW10&lt;&gt;""),AND(NT10&gt;=NZ$34,NT10&lt;&gt;""),AND(NY10&gt;=NZ$34,NY10&lt;&gt;""),AND(OV10&gt;=PB$34,OV10&lt;&gt;""),AND(PA10&gt;=PB$34,PA10&lt;&gt;""),AND(PX10&gt;=QD$34,PX10&lt;&gt;""),AND(QC10&gt;=QD$34,QC10&lt;&gt;""),AND(QZ10&gt;=RF$34,QZ10&lt;&gt;""),AND(RE10&gt;=RF$34,RE10&lt;&gt;""),AND(SB10&gt;=SH$34,SB10&lt;&gt;""),AND(SG10&gt;=SH$34,SG10&lt;&gt;""),AND(TD10&gt;=TJ$34,TD10&lt;&gt;""),AND(TJ10&gt;=TJ$34,TJ10&lt;&gt;"")),"P","")</f>
        <v>P</v>
      </c>
      <c r="H10" s="36" t="str">
        <f>IF(AND(G10="P",F10=""),"No DD",IF(OR(AND(AS10&gt;=AW$33,AT10&gt;=AW$37,AS10&lt;&gt;"",AO10=""),AND(BV10&gt;=BZ$33,BW10&gt;=BZ$37,BV10&lt;&gt;"",BR10=""),AND(CY10&gt;=DC$33,CZ10&gt;=DC$37,CY10&lt;&gt;"",CU10=""),AND(ED10&gt;=EH$33,EE10&gt;=EH$37,ED10&lt;&gt;""),AND(FF10&gt;=FJ$33,FG10&gt;=FJ$37,FF10&lt;&gt;""),AND(GH10&gt;=GL$33,GI10&gt;=GL$37,GH10&lt;&gt;""),AND(HJ10&gt;=HN$33,HK10&gt;=HN$37,HJ10&lt;&gt;""),AND(IL10&gt;=IP$33,IM10&gt;=IP$37,IL10&lt;&gt;""),AND(JN10&gt;=JR$33,JO10&gt;=JR$37,JN10&lt;&gt;""),AND(KP10&gt;=KT$33,KQ10&gt;=KT$37,KP10&lt;&gt;""),AND(LR10&gt;=LV$33,LS10&gt;=LV$37,LR10&lt;&gt;""),AND(MT10&gt;=MX$33,MU10&gt;=MX$37,MT10&lt;&gt;""),AND(NV10&gt;=NZ$33,NW10&gt;=NZ$37,NV10&lt;&gt;""),AND(OX10&gt;=PB$33,OY10&gt;=PB$37,OX10&lt;&gt;""),AND(PZ10&gt;=QD$33,QA10&gt;=QD$37,PZ10&lt;&gt;""),AND(RB10&gt;=RF$33,RC10&gt;=RF$37,RB10&lt;&gt;""),AND(SD10&gt;=SH$33,SE10&gt;=SH$37,SD10&lt;&gt;""),AND(TF10&gt;=TJ$33,TG10&gt;=TJ$37,TF10&lt;&gt;"")),"Merit",IF(OR(AND(AS10&gt;=AW$32,AT10&gt;=AW$36,AS10&lt;&gt;"",AO10=""),AND(BV10&gt;=BZ$32,BW10&gt;=BZ$36,BV10&lt;&gt;"",BR10=""),AND(CY10&gt;=DC$32,CZ10&gt;=DC$36,CY10&lt;&gt;"",CU10=""),AND(ED10&gt;=EH$32,EE10&gt;=EH$36,ED10&lt;&gt;""),AND(FF10&gt;=FJ$32,FG10&gt;=FJ$36,FF10&lt;&gt;""),AND(GH10&gt;=GL$32,GI10&gt;=GL$36,GH10&lt;&gt;""),AND(HJ10&gt;=HN$32,HK10&gt;=HN$36,HJ10&lt;&gt;""),AND(IL10&gt;=IP$32,IM10&gt;=IP$36,IL10&lt;&gt;""),AND(JN10&gt;=JR$32,JO10&gt;=JR$36,JN10&lt;&gt;""),AND(KP10&gt;=KT$32,KQ10&gt;=KT$36,KP10&lt;&gt;""),AND(LR10&gt;=LV$32,LS10&gt;=LV$36,LR10&lt;&gt;""),AND(MT10&gt;=MX$32,MU10&gt;=MX$36,MT10&lt;&gt;""),AND(NV10&gt;=NZ$32,NW10&gt;=NZ$36,NV10&lt;&gt;""),AND(OX10&gt;=PB$32,OY10&gt;=PB$36,OX10&lt;&gt;""),AND(PZ10&gt;=QD$32,QA10&gt;=QD$36,PZ10&lt;&gt;""),AND(RB10&gt;=RF$32,RC10&gt;=RF$36,RB10&lt;&gt;""),AND(SD10&gt;=SH$32,SE10&gt;=SH$36,SD10&lt;&gt;""),AND(TF10&gt;=TJ$32,TG10&gt;=TJ$36,TF10&lt;&gt;"")),"Excellence",IF(I10="P","Worlds Team",IF(F10="P","National Team","")))))</f>
        <v>National Team</v>
      </c>
      <c r="I10" s="3" t="str">
        <f>IF(OR(AND(AS10&gt;=AW$31,AT10&gt;=AW$35,AS10&lt;&gt;"",AO10=""),AND(BV10&gt;=BZ$31,BW10&gt;=BZ$35,BV10&lt;&gt;"",BR10=""),AND(CY10&gt;=DC$31,CZ10&gt;=DC$35,CY10&lt;&gt;"",CU10=""),AND(ED10&gt;=EH$31,EE10&gt;=EH$35,ED10&lt;&gt;""),AND(FF10&gt;=FJ$31,FG10&gt;=FJ$35,FF10&lt;&gt;""),AND(GH10&gt;=GL$31,GI10&gt;=GL$35,GH10&lt;&gt;""),AND(HJ10&gt;=HN$31,HK10&gt;=HN$35,HJ10&lt;&gt;""),AND(IL10&gt;=IP$31,IM10&gt;=IP$35,IL10&lt;&gt;""),AND(JN10&gt;=JR$31,JO10&gt;=JR$35,JN10&lt;&gt;""),AND(KP10&gt;=KT$31,KQ10&gt;=KT$35,KP10&lt;&gt;""),AND(LR10&gt;=LV$31,LS10&gt;=LV$35,LR10&lt;&gt;""),AND(MT10&gt;=MX$31,MU10&gt;=MX$35,MT10&lt;&gt;""),AND(NV10&gt;=NZ$31,NW10&gt;=NZ$35,NV10&lt;&gt;""),AND(OX10&gt;=PB$31,OY10&gt;=PB$35,OX10&lt;&gt;""),AND(PZ10&gt;=QD$31,QA10&gt;=QD$35,PZ10&lt;&gt;""),AND(RB10&gt;=RF$31,RC10&gt;=RF$35,RB10&lt;&gt;""),AND(SD10&gt;=SH$31,SE10&gt;=SH$35,SD10&lt;&gt;""),AND(TF10&gt;=TJ$31,TG10&gt;=TJ$35,TF10&lt;&gt;"")),"P","")</f>
        <v/>
      </c>
      <c r="J10" s="8">
        <f>IF(COUNT(AQ10,BT10,CW10)&gt;0,LARGE((AQ10,BT10,CW10),1),0)</f>
        <v>50.5</v>
      </c>
      <c r="K10" s="8" t="str">
        <f>IF(J10=0,"",IF(J10=CW10,$CA$1,IF(J10=BT10,$AX$1,IF(J10=AQ10,$U$1,""))))</f>
        <v>2024 Nationals</v>
      </c>
      <c r="L10" s="8">
        <f>IF(COUNT(AQ10,BT10,CW10)&gt;1,LARGE((AQ10,BT10,CW10),2),0)</f>
        <v>50.099999999999994</v>
      </c>
      <c r="M10" s="8" t="str">
        <f>IF(K10=0,"",IF(AND(L10=J10,L10=AQ10,K10=BT10),$U$1,IF(AND(L10=J10,L10=AQ10,L10=CW10),$U$1,IF(AND(L10=J10,L10=CW10,L10=BT10),$AX$1,IF(L10=CW10,$CA$1,IF(L10=BT10,$AX$1,IF(L10=AQ10,$U$1,"")))))))</f>
        <v>2024 Elite Canada</v>
      </c>
      <c r="N10" s="8">
        <f>IF(COUNT(AR10,BU10,CX10)&gt;0,LARGE((AR10,BU10,CX10),1),0)</f>
        <v>26.099999999999998</v>
      </c>
      <c r="O10" s="8" t="str">
        <f>IF(N10=0,"",IF(N10=CX10,$CA$1,IF(N10=BU10,$AX$1,IF(N10=AR10,$U$1,""))))</f>
        <v>2024 Elite Canada</v>
      </c>
      <c r="P10" s="8">
        <f>IF(MAX(AV10,BY10,DB10)&gt;0,MAX(AV10,BY10,DB10),0)</f>
        <v>52.400000000000006</v>
      </c>
      <c r="Q10" s="8" t="str">
        <f>IF(P10=0,"",IF(P10=DB10,$CA$1,IF(P10=BY10,$AX$1,IF(P10=AV10,$U$1,""))))</f>
        <v>2024 Elite Canada</v>
      </c>
      <c r="R10" s="8">
        <f>IF(MAX(DD10:DF10)&gt;0,MAX(DD10:DF10),"")</f>
        <v>3.2000000000000028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>2024 Coimbra Gym Fest (July 7)</v>
      </c>
      <c r="U10" s="19">
        <v>18.399999999999999</v>
      </c>
      <c r="V10" s="19">
        <v>7.2</v>
      </c>
      <c r="W10" s="19">
        <v>1</v>
      </c>
      <c r="X10" s="19">
        <v>0</v>
      </c>
      <c r="Y10" s="19">
        <v>18.5</v>
      </c>
      <c r="Z10" s="19">
        <v>7.2</v>
      </c>
      <c r="AA10" s="19">
        <v>0.2</v>
      </c>
      <c r="AB10" s="19">
        <v>0</v>
      </c>
      <c r="AC10" s="19">
        <v>18.899999999999999</v>
      </c>
      <c r="AD10" s="19">
        <v>7.2</v>
      </c>
      <c r="AE10" s="19">
        <v>0</v>
      </c>
      <c r="AF10" s="19">
        <v>0</v>
      </c>
      <c r="AG10" s="19">
        <v>18.600000000000001</v>
      </c>
      <c r="AH10" s="19">
        <v>7.2</v>
      </c>
      <c r="AI10" s="19">
        <v>0.2</v>
      </c>
      <c r="AJ10" s="19">
        <v>0</v>
      </c>
      <c r="AK10" s="19">
        <v>18.600000000000001</v>
      </c>
      <c r="AL10" s="19">
        <v>8.4</v>
      </c>
      <c r="AM10" s="19">
        <v>0.2</v>
      </c>
      <c r="AN10" s="19">
        <v>0</v>
      </c>
      <c r="AO10" s="27"/>
      <c r="AP10" s="40">
        <f>IF(SUM(V10,Z10)&gt;0,SUM(V10,Z10),"")</f>
        <v>14.4</v>
      </c>
      <c r="AQ10" s="40">
        <f>IF(SUM(U10:V10,X10:Z10,AB10)-W10-AA10&gt;0,SUM(U10:V10,X10:Z10,AB10)-W10-AA10,"")</f>
        <v>50.099999999999994</v>
      </c>
      <c r="AR10" s="40">
        <f>IF(SUM(AC10:AD10,AF10)-AE10&gt;0,SUM(AC10:AD10,AF10)-AE10,"")</f>
        <v>26.099999999999998</v>
      </c>
      <c r="AS10" s="40">
        <f>IF(SUM(V10,Z10,AD10)&gt;0,SUM(V10,Z10,AD10),"")</f>
        <v>21.6</v>
      </c>
      <c r="AT10" s="40">
        <f>IF(SUM(AQ10,AR10)&gt;0,SUM(AQ10,AR10),"")</f>
        <v>76.199999999999989</v>
      </c>
      <c r="AU10" s="40">
        <f>IF(SUM(AH10,AL10)&gt;0,SUM(AH10,AL10),"")</f>
        <v>15.600000000000001</v>
      </c>
      <c r="AV10" s="40">
        <f>IF(SUM(AG10:AH10,AJ10:AL10,AN10)-SUM(AI10,AM10)&gt;0,SUM(AG10:AH10,AJ10:AL10,AN10)-SUM(AI10,AM10),"")</f>
        <v>52.400000000000006</v>
      </c>
      <c r="AW10" s="40">
        <f>IF(SUM(AQ10,AR10,AV10)&gt;0,SUM(AQ10,AR10,AV10),"")</f>
        <v>128.6</v>
      </c>
      <c r="AX10" s="18">
        <v>16.5</v>
      </c>
      <c r="AY10" s="18">
        <v>8.1</v>
      </c>
      <c r="AZ10" s="18">
        <v>0.2</v>
      </c>
      <c r="BA10" s="18">
        <v>0</v>
      </c>
      <c r="BB10" s="18">
        <v>18.899999999999999</v>
      </c>
      <c r="BC10" s="18">
        <v>7.2</v>
      </c>
      <c r="BD10" s="18">
        <v>0</v>
      </c>
      <c r="BE10" s="18">
        <v>0</v>
      </c>
      <c r="BF10" s="18">
        <v>18.7</v>
      </c>
      <c r="BG10" s="18">
        <v>7.2</v>
      </c>
      <c r="BH10" s="18">
        <v>0.6</v>
      </c>
      <c r="BI10" s="18">
        <v>0.3</v>
      </c>
      <c r="BJ10" s="18">
        <v>18.600000000000001</v>
      </c>
      <c r="BK10" s="18">
        <v>7.2</v>
      </c>
      <c r="BL10" s="18">
        <v>1</v>
      </c>
      <c r="BM10" s="18">
        <v>0.3</v>
      </c>
      <c r="BN10" s="18">
        <v>0</v>
      </c>
      <c r="BO10" s="18">
        <v>0</v>
      </c>
      <c r="BP10" s="18">
        <v>0</v>
      </c>
      <c r="BQ10" s="18">
        <v>0</v>
      </c>
      <c r="BR10" s="28"/>
      <c r="BS10" s="11">
        <f>IF(SUM(AY10,BC10)&gt;0,SUM(AY10,BC10),"")</f>
        <v>15.3</v>
      </c>
      <c r="BT10" s="11">
        <f>IF(SUM(AX10:AY10,BA10:BC10,BE10)-AZ10-BD10&gt;0,SUM(AX10:AY10,BA10:BC10,BE10)-AZ10-BD10,"")</f>
        <v>50.5</v>
      </c>
      <c r="BU10" s="11">
        <f>IF(SUM(BF10:BG10,BI10)-BH10&gt;0,SUM(BF10:BG10,BI10)-BH10,"")</f>
        <v>25.599999999999998</v>
      </c>
      <c r="BV10" s="11">
        <f>IF(SUM(AY10,BC10,BG10)&gt;0,SUM(AY10,BC10,BG10),"")</f>
        <v>22.5</v>
      </c>
      <c r="BW10" s="11">
        <f>IF(SUM(BT10,BU10)&gt;0,SUM(BT10,BU10),"")</f>
        <v>76.099999999999994</v>
      </c>
      <c r="BX10" s="11">
        <f>IF(SUM(BK10,BO10)&gt;0,SUM(BK10,BO10),"")</f>
        <v>7.2</v>
      </c>
      <c r="BY10" s="11">
        <f>IF(SUM(BJ10:BK10,BM10:BO10,BQ10)-SUM(BL10,BP10)&gt;0,SUM(BJ10:BK10,BM10:BO10,BQ10)-SUM(BL10,BP10),"")</f>
        <v>25.1</v>
      </c>
      <c r="BZ10" s="11">
        <f>IF(SUM(BT10,BU10,BY10)&gt;0,SUM(BT10,BU10,BY10),"")</f>
        <v>101.19999999999999</v>
      </c>
      <c r="CA10" s="19">
        <v>0</v>
      </c>
      <c r="CB10" s="19">
        <v>0</v>
      </c>
      <c r="CC10" s="19">
        <v>0</v>
      </c>
      <c r="CD10" s="19">
        <v>0</v>
      </c>
      <c r="CE10" s="19">
        <v>17.600000000000001</v>
      </c>
      <c r="CF10" s="19">
        <v>4</v>
      </c>
      <c r="CG10" s="19">
        <v>0</v>
      </c>
      <c r="CH10" s="19">
        <v>0</v>
      </c>
      <c r="CI10" s="19">
        <v>18.399999999999999</v>
      </c>
      <c r="CJ10" s="19">
        <v>6</v>
      </c>
      <c r="CK10" s="19">
        <v>0.6</v>
      </c>
      <c r="CL10" s="19">
        <v>0</v>
      </c>
      <c r="CM10" s="19"/>
      <c r="CN10" s="19"/>
      <c r="CO10" s="19"/>
      <c r="CP10" s="19"/>
      <c r="CQ10" s="19"/>
      <c r="CR10" s="19"/>
      <c r="CS10" s="19"/>
      <c r="CT10" s="19"/>
      <c r="CU10" s="27"/>
      <c r="CV10" s="40">
        <f>IF(SUM(CB10,CF10)&gt;0,SUM(CB10,CF10),"")</f>
        <v>4</v>
      </c>
      <c r="CW10" s="40">
        <f>IF(SUM(CA10:CB10,CD10:CF10,CH10)-CC10-CG10&gt;0,SUM(CA10:CB10,CD10:CF10,CH10)-CC10-CG10,"")</f>
        <v>21.6</v>
      </c>
      <c r="CX10" s="40">
        <f>IF(SUM(CI10:CJ10,CL10)-CK10&gt;0,SUM(CI10:CJ10,CL10)-CK10,"")</f>
        <v>23.799999999999997</v>
      </c>
      <c r="CY10" s="40">
        <f>IF(SUM(CB10,CF10,CJ10)&gt;0,SUM(CB10,CF10,CJ10),"")</f>
        <v>10</v>
      </c>
      <c r="CZ10" s="40">
        <f>IF(SUM(CW10,CX10)&gt;0,SUM(CW10,CX10),"")</f>
        <v>45.4</v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>
        <f>IF(SUM(CW10,CX10,DB10)&gt;0,SUM(CW10,CX10,DB10),"")</f>
        <v>45.4</v>
      </c>
      <c r="DD10" s="51">
        <f>IF(MAX(EB10,FD10,GF10,HH10,IJ10,JL10,KN10,LP10,MR10,NT10,OV10,PX10,QZ10,SB10,TD10)-IF(L10="",0,L10)&gt;0.001,MAX(EB10,FD10,GF10,HH10,IJ10,JL10,KN10,LP10,MR10,NT10,OV10,PX10,QZ10,SB10,TD10)-IF(L10="",0,L10),"")</f>
        <v>3.2000000000000028</v>
      </c>
      <c r="DE10" s="51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1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>
        <v>18.399999999999999</v>
      </c>
      <c r="FL10" s="17">
        <v>8.8000000000000007</v>
      </c>
      <c r="FM10" s="17">
        <v>0.8</v>
      </c>
      <c r="FN10" s="17">
        <v>0</v>
      </c>
      <c r="FO10" s="17">
        <v>18.399999999999999</v>
      </c>
      <c r="FP10" s="17">
        <v>9.3000000000000007</v>
      </c>
      <c r="FQ10" s="17">
        <v>0.8</v>
      </c>
      <c r="FR10" s="17">
        <v>0</v>
      </c>
      <c r="FS10" s="17"/>
      <c r="FT10" s="17"/>
      <c r="FU10" s="17"/>
      <c r="FV10" s="17"/>
      <c r="FW10" s="17">
        <v>16.5</v>
      </c>
      <c r="FX10" s="17">
        <v>8.5</v>
      </c>
      <c r="FY10" s="17">
        <v>0.6</v>
      </c>
      <c r="FZ10" s="17">
        <v>0</v>
      </c>
      <c r="GA10" s="17"/>
      <c r="GB10" s="17"/>
      <c r="GC10" s="17"/>
      <c r="GD10" s="17"/>
      <c r="GE10" s="40">
        <f>IF(SUM(FL10,FP10)&gt;0,SUM(FL10,FP10),"")</f>
        <v>18.100000000000001</v>
      </c>
      <c r="GF10" s="40">
        <f>IF(SUM(FK10:FL10,FN10:FP10,FR10)-FM10-FQ10&gt;0,SUM(FK10:FL10,FN10:FP10,FR10)-FM10-FQ10,"")</f>
        <v>53.3</v>
      </c>
      <c r="GG10" s="40" t="str">
        <f>IF(SUM(FS10:FT10,FV10)-FU10&gt;0,SUM(FS10:FT10,FV10)-FU10,"")</f>
        <v/>
      </c>
      <c r="GH10" s="40">
        <f>IF(SUM(FL10,FP10,FT10)&gt;0,SUM(FL10,FP10,FT10),"")</f>
        <v>18.100000000000001</v>
      </c>
      <c r="GI10" s="40">
        <f>IF(SUM(GF10,GG10)&gt;0,SUM(GF10,GG10),"")</f>
        <v>53.3</v>
      </c>
      <c r="GJ10" s="40">
        <f>IF(SUM(FX10,GB10)&gt;0,SUM(FX10,GB10),"")</f>
        <v>8.5</v>
      </c>
      <c r="GK10" s="40">
        <f>IF(SUM(FW10:FX10,FZ10:GB10,GD10)-SUM(FY10,GC10)&gt;0,SUM(FW10:FX10,FZ10:GB10,GD10)-SUM(FY10,GC10),"")</f>
        <v>24.4</v>
      </c>
      <c r="GL10" s="40">
        <f>IF(SUM(GF10,GG10,GK10)&gt;0,SUM(GF10,GG10,GK10),"")</f>
        <v>77.699999999999989</v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>IF(SUM(QF10,QJ10)&gt;0,SUM(QF10,QJ10),"")</f>
        <v/>
      </c>
      <c r="QZ10" s="40" t="str">
        <f>IF(SUM(QE10:QF10,QH10:QJ10,QL10)-QG10-QK10&gt;0,SUM(QE10:QF10,QH10:QJ10,QL10)-QG10-QK10,"")</f>
        <v/>
      </c>
      <c r="RA10" s="40" t="str">
        <f>IF(SUM(QM10:QN10,QP10)-QO10&gt;0,SUM(QM10:QN10,QP10)-QO10,"")</f>
        <v/>
      </c>
      <c r="RB10" s="40" t="str">
        <f>IF(SUM(QF10,QJ10,QN10)&gt;0,SUM(QF10,QJ10,QN10),"")</f>
        <v/>
      </c>
      <c r="RC10" s="40" t="str">
        <f>IF(SUM(QZ10,RA10)&gt;0,SUM(QZ10,RA10),"")</f>
        <v/>
      </c>
      <c r="RD10" s="40" t="str">
        <f>IF(SUM(QR10,QV10)&gt;0,SUM(QR10,QV10),"")</f>
        <v/>
      </c>
      <c r="RE10" s="40" t="str">
        <f>IF(SUM(QQ10:QR10,QT10:QV10,QX10)-SUM(QS10,QW10)&gt;0,SUM(QQ10:QR10,QT10:QV10,QX10)-SUM(QS10,QW10),"")</f>
        <v/>
      </c>
      <c r="RF10" s="40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>IF(SUM(SJ10,SN10)&gt;0,SUM(SJ10,SN10),"")</f>
        <v/>
      </c>
      <c r="TD10" s="40" t="str">
        <f>IF(SUM(SI10:SJ10,SL10:SN10,SP10)-SK10-SO10&gt;0,SUM(SI10:SJ10,SL10:SN10,SP10)-SK10-SO10,"")</f>
        <v/>
      </c>
      <c r="TE10" s="40" t="str">
        <f>IF(SUM(SQ10:SR10,ST10)-SS10&gt;0,SUM(SQ10:SR10,ST10)-SS10,"")</f>
        <v/>
      </c>
      <c r="TF10" s="40" t="str">
        <f>IF(SUM(SJ10,SN10,SR10)&gt;0,SUM(SJ10,SN10,SR10),"")</f>
        <v/>
      </c>
      <c r="TG10" s="40" t="str">
        <f>IF(SUM(TD10,TE10)&gt;0,SUM(TD10,TE10),"")</f>
        <v/>
      </c>
      <c r="TH10" s="40" t="str">
        <f>IF(SUM(SV10,SZ10)&gt;0,SUM(SV10,SZ10),"")</f>
        <v/>
      </c>
      <c r="TI10" s="40" t="str">
        <f>IF(SUM(SU10:SV10,SX10:SZ10,TB10)-SUM(SW10,TA10)&gt;0,SUM(SU10:SV10,SX10:SZ10,TB10)-SUM(SW10,TA10),"")</f>
        <v/>
      </c>
      <c r="TJ10" s="40" t="str">
        <f>IF(SUM(TD10,TE10,TI10)&gt;0,SUM(TD10,TE10,TI10),"")</f>
        <v/>
      </c>
      <c r="TK10" s="26">
        <f>IF($CU10="P",CA10,(CA10+AX10)/2)</f>
        <v>8.25</v>
      </c>
      <c r="TL10" s="26">
        <f>IF($CU10="P",CB10,(CB10+AY10)/2)</f>
        <v>4.05</v>
      </c>
      <c r="TM10" s="26">
        <f>IF($CU10="P",CC10,(CC10+AZ10)/2)</f>
        <v>0.1</v>
      </c>
      <c r="TN10" s="26">
        <f>IF($CU10="P",CD10,(CD10+BA10)/2)</f>
        <v>0</v>
      </c>
      <c r="TO10" s="26">
        <f>IF($CU10="P",CE10,(CE10+BB10)/2)</f>
        <v>18.25</v>
      </c>
      <c r="TP10" s="26">
        <f>IF($CU10="P",CF10,(CF10+BC10)/2)</f>
        <v>5.6</v>
      </c>
      <c r="TQ10" s="26">
        <f>IF($CU10="P",CG10,(CG10+BD10)/2)</f>
        <v>0</v>
      </c>
      <c r="TR10" s="26">
        <f>IF($CU10="P",CH10,(CH10+BE10)/2)</f>
        <v>0</v>
      </c>
      <c r="TS10" s="26">
        <f>IF($CU10="P",CI10,(CI10+BF10)/2)</f>
        <v>18.549999999999997</v>
      </c>
      <c r="TT10" s="26">
        <f>IF($CU10="P",CJ10,(CJ10+BG10)/2)</f>
        <v>6.6</v>
      </c>
      <c r="TU10" s="26">
        <f>IF($CU10="P",CK10,(CK10+BH10)/2)</f>
        <v>0.6</v>
      </c>
      <c r="TV10" s="26">
        <f>IF($CU10="P",CL10,(CL10+BI10)/2)</f>
        <v>0.15</v>
      </c>
      <c r="TW10" s="26">
        <f>IF($CU10="P",CM10,(CM10+BJ10)/2)</f>
        <v>9.3000000000000007</v>
      </c>
      <c r="TX10" s="26">
        <f>IF($CU10="P",CN10,(CN10+BK10)/2)</f>
        <v>3.6</v>
      </c>
      <c r="TY10" s="26">
        <f>IF($CU10="P",CO10,(CO10+BL10)/2)</f>
        <v>0.5</v>
      </c>
      <c r="TZ10" s="26">
        <f>IF($CU10="P",CP10,(CP10+BM10)/2)</f>
        <v>0.15</v>
      </c>
      <c r="UA10" s="26">
        <f>IF($CU10="P",CQ10,(CQ10+BN10)/2)</f>
        <v>0</v>
      </c>
      <c r="UB10" s="26">
        <f>IF($CU10="P",CR10,(CR10+BO10)/2)</f>
        <v>0</v>
      </c>
      <c r="UC10" s="26">
        <f>IF($CU10="P",CS10,(CS10+BP10)/2)</f>
        <v>0</v>
      </c>
      <c r="UD10" s="26">
        <f>IF($CU10="P",CT10,(CT10+BQ10)/2)</f>
        <v>0</v>
      </c>
      <c r="UE10" s="28" t="s">
        <v>53</v>
      </c>
      <c r="UF10" s="11">
        <f>IF(SUM(TL10,TP10)&gt;0,SUM(TL10,TP10),"")</f>
        <v>9.6499999999999986</v>
      </c>
      <c r="UG10" s="11">
        <f>IF(SUM(TK10:TL10,TN10:TP10,TR10)-TM10-TQ10&gt;0,SUM(TK10:TL10,TN10:TP10,TR10)-TM10-TQ10,"")</f>
        <v>36.049999999999997</v>
      </c>
      <c r="UH10" s="11">
        <f>IF(SUM(TS10:TT10,TV10)-TU10&gt;0,SUM(TS10:TT10,TV10)-TU10,"")</f>
        <v>24.699999999999996</v>
      </c>
      <c r="UI10" s="11">
        <f>IF(SUM(TL10,TP10,TT10)&gt;0,SUM(TL10,TP10,TT10),"")</f>
        <v>16.25</v>
      </c>
      <c r="UJ10" s="11">
        <f>IF(SUM(UG10,UH10)&gt;0,SUM(UG10,UH10),"")</f>
        <v>60.749999999999993</v>
      </c>
      <c r="UK10" s="11">
        <f>IF(SUM(TX10,UB10)&gt;0,SUM(TX10,UB10),"")</f>
        <v>3.6</v>
      </c>
      <c r="UL10" s="11">
        <f>IF(SUM(TW10:TX10,TZ10:UB10,UD10)-SUM(TY10,UC10)&gt;0,SUM(TW10:TX10,TZ10:UB10,UD10)-SUM(TY10,UC10),"")</f>
        <v>12.55</v>
      </c>
      <c r="UM10" s="11">
        <f>IF(SUM(UG10,UH10,UL10)&gt;0,SUM(UG10,UH10,UL10),"")</f>
        <v>73.3</v>
      </c>
    </row>
    <row r="11" spans="1:559" x14ac:dyDescent="0.2">
      <c r="A11" s="4" cm="1">
        <f t="array" ref="A11">IF(AND(H11&lt;&gt;"",H11&lt;&gt;"No DD"),SUMPRODUCT((H$4:H$28&lt;&gt;"")*(H$4:H$28&lt;&gt;"No DD")*(E$4:E$28&gt;E11))+1,IF(H11="No DD",SUMPRODUCT((H$4:H$28="No DD")*(E$4:E$28&gt;E11))+1+SUMPRODUCT((H$4:H$28&lt;&gt;"")*(H$4:H$28&lt;&gt;"No DD")),""))</f>
        <v>8</v>
      </c>
      <c r="B11" s="5" t="s">
        <v>132</v>
      </c>
      <c r="C11" s="4" t="s">
        <v>5</v>
      </c>
      <c r="D11" s="4">
        <v>2004</v>
      </c>
      <c r="E11" s="9">
        <f>SUM(J11:R11)+SUM(J11:O11)*0.0000001+SUM(J11)*0.0000000000001</f>
        <v>182.10001300000519</v>
      </c>
      <c r="F11" s="3" t="str">
        <f>IF(OR(AND(AP11&gt;=AW$30,AQ11&gt;=AW$34,AP11&lt;&gt;"",AO11=""),AND(AU11&gt;=AW$30,AV11&gt;=AW$34,AU11&lt;&gt;"",AO11=""),AND(BS11&gt;=BZ$30,BT11&gt;=BZ$34,BS11&lt;&gt;"",BR11=""),AND(BX11&gt;=BZ$30,BY11&gt;=BZ$34,BX11&lt;&gt;"",BR11=""),AND(CV11&gt;=DC$30,CW11&gt;=DC$34,CV11&lt;&gt;"",CU11=""),AND(DA11&gt;=DC$30,DB11&gt;=DC$34,DA11&lt;&gt;""),AND(EA11&gt;=EH$30,EB11&gt;=EH$34,EA11&lt;&gt;""),AND(EF11&gt;=EH$30,EG11&gt;=EH$34,EF11&lt;&gt;""),AND(FC11&gt;=FJ$30,FD11&gt;=FJ$34,FC11&lt;&gt;""),AND(FH11&gt;=FJ$30,FI11&gt;=FJ$34,FH11&lt;&gt;""),AND(GE11&gt;=GL$30,GF11&gt;=GL$34,GE11&lt;&gt;""),AND(GJ11&gt;=GL$30,GK11&gt;=GL$34,GJ11&lt;&gt;""),AND(HG11&gt;=HN$30,HH11&gt;=HN$34,HG11&lt;&gt;""),AND(HL11&gt;=HN$30,HM11&gt;=HN$34,HL11&lt;&gt;""),AND(II11&gt;=IP$30,IJ11&gt;=IP$34,II11&lt;&gt;""),AND(IN11&gt;=IP$30,IO11&gt;=IP$34,IN11&lt;&gt;""),AND(JK11&gt;=JR$30,JL11&gt;=JR$34,JK11&lt;&gt;""),AND(JP11&gt;=JR$30,JQ11&gt;=JR$34,JP11&lt;&gt;""),AND(KM11&gt;=KT$30,KN11&gt;=KT$34,KM11&lt;&gt;""),AND(KR11&gt;=KT$30,KS11&gt;=KT$34,KR11&lt;&gt;""),AND(LO11&gt;=LV$30,LP11&gt;=LV$34,LO11&lt;&gt;""),AND(LT11&gt;=LV$30,LU11&gt;=LV$34,LT11&lt;&gt;""),AND(MQ11&gt;=MX$30,MR11&gt;=MX$34,MQ11&lt;&gt;""),AND(MV11&gt;=MX$30,MW11&gt;=MX$34,MV11&lt;&gt;""),AND(NS11&gt;=NZ$30,NT11&gt;=NZ$34,NS11&lt;&gt;""),AND(NX11&gt;=NZ$30,NY11&gt;=NZ$34,NX11&lt;&gt;""),AND(OU11&gt;=PB$30,OV11&gt;=PB$34,OU11&lt;&gt;""),AND(OZ11&gt;=PB$30,PA11&gt;=PB$34,OZ11&lt;&gt;""),AND(PW11&gt;=QD$30,PX11&gt;=QD$34,PW11&lt;&gt;""),AND(QB11&gt;=QD$30,QC11&gt;=QD$34,QB11&lt;&gt;""),AND(QY11&gt;=RF$30,QZ11&gt;=RF$34,QY11&lt;&gt;""),AND(RD11&gt;=RF$30,RE11&gt;=RF$34,RD11&lt;&gt;""),AND(SA11&gt;=SH$30,SB11&gt;=SH$34,SA11&lt;&gt;""),AND(SF11&gt;=SH$30,SG11&gt;=SH$34,SF11&lt;&gt;""),AND(TC11&gt;=TJ$30,TD11&gt;=TJ$34,TC11&lt;&gt;""),AND(TI11&gt;=TJ$30,TJ11&gt;=TJ$34,TI11&lt;&gt;"")),"P","")</f>
        <v>P</v>
      </c>
      <c r="G11" s="3" t="str">
        <f>IF(OR(AND(AQ11&gt;=AW$34,AQ11&lt;&gt;"",AO11=""),AND(AV11&gt;=AW$34,AV11&lt;&gt;"",AO11=""),AND(BT11&gt;=BZ$34,BT11&lt;&gt;"",BR11=""),AND(BY11&gt;=BZ$34,BY11&lt;&gt;"",BR11=""),AND(CW11&gt;=DC$34,CW11&lt;&gt;"",CU11=""),AND(DB11&gt;=DC$34,DB11&lt;&gt;"",CU11=""),AND(EB11&gt;=EH$34,EB11&lt;&gt;""),AND(EG11&gt;=EH$34,EG11&lt;&gt;""),AND(FD11&gt;=FJ$34,FD11&lt;&gt;""),AND(FI11&gt;=FJ$34,FI11&lt;&gt;""),AND(GF11&gt;=GL$34,GF11&lt;&gt;""),AND(GK11&gt;=GL$34,GK11&lt;&gt;""),AND(HH11&gt;=HN$34,HH11&lt;&gt;""),AND(HM11&gt;=HN$34,HM11&lt;&gt;""),AND(IJ11&gt;=IP$34,IJ11&lt;&gt;""),AND(IO11&gt;=IP$34,IO11&lt;&gt;""),AND(JL11&gt;=JR$34,JL11&lt;&gt;""),AND(JQ11&gt;=JR$34,JQ11&lt;&gt;""),AND(KN11&gt;=KT$34,KN11&lt;&gt;""),AND(KS11&gt;=KT$34,KS11&lt;&gt;""),AND(LP11&gt;=LV$34,LP11&lt;&gt;""),AND(LU11&gt;=LV$34,LU11&lt;&gt;""),AND(MR11&gt;=MX$34,MR11&lt;&gt;""),AND(MW11&gt;=MX$34,MW11&lt;&gt;""),AND(NT11&gt;=NZ$34,NT11&lt;&gt;""),AND(NY11&gt;=NZ$34,NY11&lt;&gt;""),AND(OV11&gt;=PB$34,OV11&lt;&gt;""),AND(PA11&gt;=PB$34,PA11&lt;&gt;""),AND(PX11&gt;=QD$34,PX11&lt;&gt;""),AND(QC11&gt;=QD$34,QC11&lt;&gt;""),AND(QZ11&gt;=RF$34,QZ11&lt;&gt;""),AND(RE11&gt;=RF$34,RE11&lt;&gt;""),AND(SB11&gt;=SH$34,SB11&lt;&gt;""),AND(SG11&gt;=SH$34,SG11&lt;&gt;""),AND(TD11&gt;=TJ$34,TD11&lt;&gt;""),AND(TJ11&gt;=TJ$34,TJ11&lt;&gt;"")),"P","")</f>
        <v>P</v>
      </c>
      <c r="H11" s="36" t="str">
        <f>IF(AND(G11="P",F11=""),"No DD",IF(OR(AND(AS11&gt;=AW$33,AT11&gt;=AW$37,AS11&lt;&gt;"",AO11=""),AND(BV11&gt;=BZ$33,BW11&gt;=BZ$37,BV11&lt;&gt;"",BR11=""),AND(CY11&gt;=DC$33,CZ11&gt;=DC$37,CY11&lt;&gt;"",CU11=""),AND(ED11&gt;=EH$33,EE11&gt;=EH$37,ED11&lt;&gt;""),AND(FF11&gt;=FJ$33,FG11&gt;=FJ$37,FF11&lt;&gt;""),AND(GH11&gt;=GL$33,GI11&gt;=GL$37,GH11&lt;&gt;""),AND(HJ11&gt;=HN$33,HK11&gt;=HN$37,HJ11&lt;&gt;""),AND(IL11&gt;=IP$33,IM11&gt;=IP$37,IL11&lt;&gt;""),AND(JN11&gt;=JR$33,JO11&gt;=JR$37,JN11&lt;&gt;""),AND(KP11&gt;=KT$33,KQ11&gt;=KT$37,KP11&lt;&gt;""),AND(LR11&gt;=LV$33,LS11&gt;=LV$37,LR11&lt;&gt;""),AND(MT11&gt;=MX$33,MU11&gt;=MX$37,MT11&lt;&gt;""),AND(NV11&gt;=NZ$33,NW11&gt;=NZ$37,NV11&lt;&gt;""),AND(OX11&gt;=PB$33,OY11&gt;=PB$37,OX11&lt;&gt;""),AND(PZ11&gt;=QD$33,QA11&gt;=QD$37,PZ11&lt;&gt;""),AND(RB11&gt;=RF$33,RC11&gt;=RF$37,RB11&lt;&gt;""),AND(SD11&gt;=SH$33,SE11&gt;=SH$37,SD11&lt;&gt;""),AND(TF11&gt;=TJ$33,TG11&gt;=TJ$37,TF11&lt;&gt;"")),"Merit",IF(OR(AND(AS11&gt;=AW$32,AT11&gt;=AW$36,AS11&lt;&gt;"",AO11=""),AND(BV11&gt;=BZ$32,BW11&gt;=BZ$36,BV11&lt;&gt;"",BR11=""),AND(CY11&gt;=DC$32,CZ11&gt;=DC$36,CY11&lt;&gt;"",CU11=""),AND(ED11&gt;=EH$32,EE11&gt;=EH$36,ED11&lt;&gt;""),AND(FF11&gt;=FJ$32,FG11&gt;=FJ$36,FF11&lt;&gt;""),AND(GH11&gt;=GL$32,GI11&gt;=GL$36,GH11&lt;&gt;""),AND(HJ11&gt;=HN$32,HK11&gt;=HN$36,HJ11&lt;&gt;""),AND(IL11&gt;=IP$32,IM11&gt;=IP$36,IL11&lt;&gt;""),AND(JN11&gt;=JR$32,JO11&gt;=JR$36,JN11&lt;&gt;""),AND(KP11&gt;=KT$32,KQ11&gt;=KT$36,KP11&lt;&gt;""),AND(LR11&gt;=LV$32,LS11&gt;=LV$36,LR11&lt;&gt;""),AND(MT11&gt;=MX$32,MU11&gt;=MX$36,MT11&lt;&gt;""),AND(NV11&gt;=NZ$32,NW11&gt;=NZ$36,NV11&lt;&gt;""),AND(OX11&gt;=PB$32,OY11&gt;=PB$36,OX11&lt;&gt;""),AND(PZ11&gt;=QD$32,QA11&gt;=QD$36,PZ11&lt;&gt;""),AND(RB11&gt;=RF$32,RC11&gt;=RF$36,RB11&lt;&gt;""),AND(SD11&gt;=SH$32,SE11&gt;=SH$36,SD11&lt;&gt;""),AND(TF11&gt;=TJ$32,TG11&gt;=TJ$36,TF11&lt;&gt;"")),"Excellence",IF(I11="P","Worlds Team",IF(F11="P","National Team","")))))</f>
        <v>Worlds Team</v>
      </c>
      <c r="I11" s="3" t="str">
        <f>IF(OR(AND(AS11&gt;=AW$31,AT11&gt;=AW$35,AS11&lt;&gt;"",AO11=""),AND(BV11&gt;=BZ$31,BW11&gt;=BZ$35,BV11&lt;&gt;"",BR11=""),AND(CY11&gt;=DC$31,CZ11&gt;=DC$35,CY11&lt;&gt;"",CU11=""),AND(ED11&gt;=EH$31,EE11&gt;=EH$35,ED11&lt;&gt;""),AND(FF11&gt;=FJ$31,FG11&gt;=FJ$35,FF11&lt;&gt;""),AND(GH11&gt;=GL$31,GI11&gt;=GL$35,GH11&lt;&gt;""),AND(HJ11&gt;=HN$31,HK11&gt;=HN$35,HJ11&lt;&gt;""),AND(IL11&gt;=IP$31,IM11&gt;=IP$35,IL11&lt;&gt;""),AND(JN11&gt;=JR$31,JO11&gt;=JR$35,JN11&lt;&gt;""),AND(KP11&gt;=KT$31,KQ11&gt;=KT$35,KP11&lt;&gt;""),AND(LR11&gt;=LV$31,LS11&gt;=LV$35,LR11&lt;&gt;""),AND(MT11&gt;=MX$31,MU11&gt;=MX$35,MT11&lt;&gt;""),AND(NV11&gt;=NZ$31,NW11&gt;=NZ$35,NV11&lt;&gt;""),AND(OX11&gt;=PB$31,OY11&gt;=PB$35,OX11&lt;&gt;""),AND(PZ11&gt;=QD$31,QA11&gt;=QD$35,PZ11&lt;&gt;""),AND(RB11&gt;=RF$31,RC11&gt;=RF$35,RB11&lt;&gt;""),AND(SD11&gt;=SH$31,SE11&gt;=SH$35,SD11&lt;&gt;""),AND(TF11&gt;=TJ$31,TG11&gt;=TJ$35,TF11&lt;&gt;"")),"P","")</f>
        <v>P</v>
      </c>
      <c r="J11" s="8">
        <f>IF(COUNT(AQ11,BT11,CW11)&gt;0,LARGE((AQ11,BT11,CW11),1),0)</f>
        <v>52.1</v>
      </c>
      <c r="K11" s="8" t="str">
        <f>IF(J11=0,"",IF(J11=CW11,$CA$1,IF(J11=BT11,$AX$1,IF(J11=AQ11,$U$1,""))))</f>
        <v>2024 Elite Canada</v>
      </c>
      <c r="L11" s="8">
        <f>IF(COUNT(AQ11,BT11,CW11)&gt;1,LARGE((AQ11,BT11,CW11),2),0)</f>
        <v>50.699999999999996</v>
      </c>
      <c r="M11" s="8" t="str">
        <f>IF(K11=0,"",IF(AND(L11=J11,L11=AQ11,K11=BT11),$U$1,IF(AND(L11=J11,L11=AQ11,L11=CW11),$U$1,IF(AND(L11=J11,L11=CW11,L11=BT11),$AX$1,IF(L11=CW11,$CA$1,IF(L11=BT11,$AX$1,IF(L11=AQ11,$U$1,"")))))))</f>
        <v>2024 Nationals</v>
      </c>
      <c r="N11" s="8">
        <f>IF(COUNT(AR11,BU11,CX11)&gt;0,LARGE((AR11,BU11,CX11),1),0)</f>
        <v>27.200000000000003</v>
      </c>
      <c r="O11" s="8" t="str">
        <f>IF(N11=0,"",IF(N11=CX11,$CA$1,IF(N11=BU11,$AX$1,IF(N11=AR11,$U$1,""))))</f>
        <v>2024 Nationals</v>
      </c>
      <c r="P11" s="8">
        <f>IF(MAX(AV11,BY11,DB11)&gt;0,MAX(AV11,BY11,DB11),0)</f>
        <v>52.099999999999994</v>
      </c>
      <c r="Q11" s="8" t="str">
        <f>IF(P11=0,"",IF(P11=DB11,$CA$1,IF(P11=BY11,$AX$1,IF(P11=AV11,$U$1,""))))</f>
        <v>2024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/>
      </c>
      <c r="U11" s="19">
        <v>18.5</v>
      </c>
      <c r="V11" s="19">
        <v>8.4</v>
      </c>
      <c r="W11" s="19">
        <v>0.6</v>
      </c>
      <c r="X11" s="19">
        <v>0</v>
      </c>
      <c r="Y11" s="19">
        <v>18.600000000000001</v>
      </c>
      <c r="Z11" s="19">
        <v>7.2</v>
      </c>
      <c r="AA11" s="19">
        <v>0</v>
      </c>
      <c r="AB11" s="19">
        <v>0</v>
      </c>
      <c r="AC11" s="19">
        <v>16.8</v>
      </c>
      <c r="AD11" s="19">
        <v>8.1</v>
      </c>
      <c r="AE11" s="19">
        <v>0.2</v>
      </c>
      <c r="AF11" s="19">
        <v>0.3</v>
      </c>
      <c r="AG11" s="19">
        <v>16.600000000000001</v>
      </c>
      <c r="AH11" s="19">
        <v>8.4</v>
      </c>
      <c r="AI11" s="19">
        <v>1</v>
      </c>
      <c r="AJ11" s="19">
        <v>0</v>
      </c>
      <c r="AK11" s="19">
        <v>17.100000000000001</v>
      </c>
      <c r="AL11" s="19">
        <v>5.0999999999999996</v>
      </c>
      <c r="AM11" s="19">
        <v>0</v>
      </c>
      <c r="AN11" s="19">
        <v>0.3</v>
      </c>
      <c r="AO11" s="27"/>
      <c r="AP11" s="40">
        <f>IF(SUM(V11,Z11)&gt;0,SUM(V11,Z11),"")</f>
        <v>15.600000000000001</v>
      </c>
      <c r="AQ11" s="40">
        <f>IF(SUM(U11:V11,X11:Z11,AB11)-W11-AA11&gt;0,SUM(U11:V11,X11:Z11,AB11)-W11-AA11,"")</f>
        <v>52.1</v>
      </c>
      <c r="AR11" s="40">
        <f>IF(SUM(AC11:AD11,AF11)-AE11&gt;0,SUM(AC11:AD11,AF11)-AE11,"")</f>
        <v>25</v>
      </c>
      <c r="AS11" s="40">
        <f>IF(SUM(V11,Z11,AD11)&gt;0,SUM(V11,Z11,AD11),"")</f>
        <v>23.700000000000003</v>
      </c>
      <c r="AT11" s="40">
        <f>IF(SUM(AQ11,AR11)&gt;0,SUM(AQ11,AR11),"")</f>
        <v>77.099999999999994</v>
      </c>
      <c r="AU11" s="40">
        <f>IF(SUM(AH11,AL11)&gt;0,SUM(AH11,AL11),"")</f>
        <v>13.5</v>
      </c>
      <c r="AV11" s="40">
        <f>IF(SUM(AG11:AH11,AJ11:AL11,AN11)-SUM(AI11,AM11)&gt;0,SUM(AG11:AH11,AJ11:AL11,AN11)-SUM(AI11,AM11),"")</f>
        <v>46.5</v>
      </c>
      <c r="AW11" s="40">
        <f>IF(SUM(AQ11,AR11,AV11)&gt;0,SUM(AQ11,AR11,AV11),"")</f>
        <v>123.6</v>
      </c>
      <c r="AX11" s="18">
        <v>18.5</v>
      </c>
      <c r="AY11" s="18">
        <v>7.3</v>
      </c>
      <c r="AZ11" s="18">
        <v>0.2</v>
      </c>
      <c r="BA11" s="18">
        <v>0</v>
      </c>
      <c r="BB11" s="18">
        <v>18.5</v>
      </c>
      <c r="BC11" s="18">
        <v>7.2</v>
      </c>
      <c r="BD11" s="18">
        <v>0.6</v>
      </c>
      <c r="BE11" s="18">
        <v>0</v>
      </c>
      <c r="BF11" s="18">
        <v>18.8</v>
      </c>
      <c r="BG11" s="18">
        <v>8.4</v>
      </c>
      <c r="BH11" s="18">
        <v>0</v>
      </c>
      <c r="BI11" s="18">
        <v>0</v>
      </c>
      <c r="BJ11" s="18">
        <v>18.2</v>
      </c>
      <c r="BK11" s="18">
        <v>7.6</v>
      </c>
      <c r="BL11" s="18">
        <v>0.2</v>
      </c>
      <c r="BM11" s="18">
        <v>0</v>
      </c>
      <c r="BN11" s="18">
        <v>18.899999999999999</v>
      </c>
      <c r="BO11" s="18">
        <v>7.6</v>
      </c>
      <c r="BP11" s="18">
        <v>0</v>
      </c>
      <c r="BQ11" s="18">
        <v>0</v>
      </c>
      <c r="BR11" s="28"/>
      <c r="BS11" s="11">
        <f>IF(SUM(AY11,BC11)&gt;0,SUM(AY11,BC11),"")</f>
        <v>14.5</v>
      </c>
      <c r="BT11" s="11">
        <f>IF(SUM(AX11:AY11,BA11:BC11,BE11)-AZ11-BD11&gt;0,SUM(AX11:AY11,BA11:BC11,BE11)-AZ11-BD11,"")</f>
        <v>50.699999999999996</v>
      </c>
      <c r="BU11" s="11">
        <f>IF(SUM(BF11:BG11,BI11)-BH11&gt;0,SUM(BF11:BG11,BI11)-BH11,"")</f>
        <v>27.200000000000003</v>
      </c>
      <c r="BV11" s="11">
        <f>IF(SUM(AY11,BC11,BG11)&gt;0,SUM(AY11,BC11,BG11),"")</f>
        <v>22.9</v>
      </c>
      <c r="BW11" s="11">
        <f>IF(SUM(BT11,BU11)&gt;0,SUM(BT11,BU11),"")</f>
        <v>77.900000000000006</v>
      </c>
      <c r="BX11" s="11">
        <f>IF(SUM(BK11,BO11)&gt;0,SUM(BK11,BO11),"")</f>
        <v>15.2</v>
      </c>
      <c r="BY11" s="11">
        <f>IF(SUM(BJ11:BK11,BM11:BO11,BQ11)-SUM(BL11,BP11)&gt;0,SUM(BJ11:BK11,BM11:BO11,BQ11)-SUM(BL11,BP11),"")</f>
        <v>52.099999999999994</v>
      </c>
      <c r="BZ11" s="11">
        <f>IF(SUM(BT11,BU11,BY11)&gt;0,SUM(BT11,BU11,BY11),"")</f>
        <v>130</v>
      </c>
      <c r="CA11" s="19">
        <v>16.399999999999999</v>
      </c>
      <c r="CB11" s="19">
        <v>8.4</v>
      </c>
      <c r="CC11" s="19">
        <v>1</v>
      </c>
      <c r="CD11" s="19">
        <v>0</v>
      </c>
      <c r="CE11" s="19">
        <v>16.2</v>
      </c>
      <c r="CF11" s="19">
        <v>7.2</v>
      </c>
      <c r="CG11" s="19">
        <v>1</v>
      </c>
      <c r="CH11" s="19">
        <v>0</v>
      </c>
      <c r="CI11" s="19">
        <v>19.2</v>
      </c>
      <c r="CJ11" s="19">
        <v>5.6</v>
      </c>
      <c r="CK11" s="19">
        <v>0.4</v>
      </c>
      <c r="CL11" s="19">
        <v>0</v>
      </c>
      <c r="CM11" s="19"/>
      <c r="CN11" s="19"/>
      <c r="CO11" s="19"/>
      <c r="CP11" s="19"/>
      <c r="CQ11" s="19"/>
      <c r="CR11" s="19"/>
      <c r="CS11" s="19"/>
      <c r="CT11" s="19"/>
      <c r="CU11" s="27"/>
      <c r="CV11" s="40">
        <f>IF(SUM(CB11,CF11)&gt;0,SUM(CB11,CF11),"")</f>
        <v>15.600000000000001</v>
      </c>
      <c r="CW11" s="40">
        <f>IF(SUM(CA11:CB11,CD11:CF11,CH11)-CC11-CG11&gt;0,SUM(CA11:CB11,CD11:CF11,CH11)-CC11-CG11,"")</f>
        <v>46.2</v>
      </c>
      <c r="CX11" s="40">
        <f>IF(SUM(CI11:CJ11,CL11)-CK11&gt;0,SUM(CI11:CJ11,CL11)-CK11,"")</f>
        <v>24.4</v>
      </c>
      <c r="CY11" s="40">
        <f>IF(SUM(CB11,CF11,CJ11)&gt;0,SUM(CB11,CF11,CJ11),"")</f>
        <v>21.200000000000003</v>
      </c>
      <c r="CZ11" s="40">
        <f>IF(SUM(CW11,CX11)&gt;0,SUM(CW11,CX11),"")</f>
        <v>70.599999999999994</v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>
        <f>IF(SUM(CW11,CX11,DB11)&gt;0,SUM(CW11,CX11,DB11),"")</f>
        <v>70.599999999999994</v>
      </c>
      <c r="DD11" s="51" t="str">
        <f>IF(MAX(EB11,FD11,GF11,HH11,IJ11,JL11,KN11,LP11,MR11,NT11,OV11,PX11,QZ11,SB11,TD11)-IF(L11="",0,L11)&gt;0.001,MAX(EB11,FD11,GF11,HH11,IJ11,JL11,KN11,LP11,MR11,NT11,OV11,PX11,QZ11,SB11,TD11)-IF(L11="",0,L11),"")</f>
        <v/>
      </c>
      <c r="DE11" s="51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1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>IF(SUM(QF11,QJ11)&gt;0,SUM(QF11,QJ11),"")</f>
        <v/>
      </c>
      <c r="QZ11" s="40" t="str">
        <f>IF(SUM(QE11:QF11,QH11:QJ11,QL11)-QG11-QK11&gt;0,SUM(QE11:QF11,QH11:QJ11,QL11)-QG11-QK11,"")</f>
        <v/>
      </c>
      <c r="RA11" s="40" t="str">
        <f>IF(SUM(QM11:QN11,QP11)-QO11&gt;0,SUM(QM11:QN11,QP11)-QO11,"")</f>
        <v/>
      </c>
      <c r="RB11" s="40" t="str">
        <f>IF(SUM(QF11,QJ11,QN11)&gt;0,SUM(QF11,QJ11,QN11),"")</f>
        <v/>
      </c>
      <c r="RC11" s="40" t="str">
        <f>IF(SUM(QZ11,RA11)&gt;0,SUM(QZ11,RA11),"")</f>
        <v/>
      </c>
      <c r="RD11" s="40" t="str">
        <f>IF(SUM(QR11,QV11)&gt;0,SUM(QR11,QV11),"")</f>
        <v/>
      </c>
      <c r="RE11" s="40" t="str">
        <f>IF(SUM(QQ11:QR11,QT11:QV11,QX11)-SUM(QS11,QW11)&gt;0,SUM(QQ11:QR11,QT11:QV11,QX11)-SUM(QS11,QW11),"")</f>
        <v/>
      </c>
      <c r="RF11" s="40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>IF(SUM(SJ11,SN11)&gt;0,SUM(SJ11,SN11),"")</f>
        <v/>
      </c>
      <c r="TD11" s="40" t="str">
        <f>IF(SUM(SI11:SJ11,SL11:SN11,SP11)-SK11-SO11&gt;0,SUM(SI11:SJ11,SL11:SN11,SP11)-SK11-SO11,"")</f>
        <v/>
      </c>
      <c r="TE11" s="40" t="str">
        <f>IF(SUM(SQ11:SR11,ST11)-SS11&gt;0,SUM(SQ11:SR11,ST11)-SS11,"")</f>
        <v/>
      </c>
      <c r="TF11" s="40" t="str">
        <f>IF(SUM(SJ11,SN11,SR11)&gt;0,SUM(SJ11,SN11,SR11),"")</f>
        <v/>
      </c>
      <c r="TG11" s="40" t="str">
        <f>IF(SUM(TD11,TE11)&gt;0,SUM(TD11,TE11),"")</f>
        <v/>
      </c>
      <c r="TH11" s="40" t="str">
        <f>IF(SUM(SV11,SZ11)&gt;0,SUM(SV11,SZ11),"")</f>
        <v/>
      </c>
      <c r="TI11" s="40" t="str">
        <f>IF(SUM(SU11:SV11,SX11:SZ11,TB11)-SUM(SW11,TA11)&gt;0,SUM(SU11:SV11,SX11:SZ11,TB11)-SUM(SW11,TA11),"")</f>
        <v/>
      </c>
      <c r="TJ11" s="40" t="str">
        <f>IF(SUM(TD11,TE11,TI11)&gt;0,SUM(TD11,TE11,TI11),"")</f>
        <v/>
      </c>
      <c r="TK11" s="26">
        <f>IF($CU11="P",CA11,(CA11+AX11)/2)</f>
        <v>17.45</v>
      </c>
      <c r="TL11" s="26">
        <f>IF($CU11="P",CB11,(CB11+AY11)/2)</f>
        <v>7.85</v>
      </c>
      <c r="TM11" s="26">
        <f>IF($CU11="P",CC11,(CC11+AZ11)/2)</f>
        <v>0.6</v>
      </c>
      <c r="TN11" s="26">
        <f>IF($CU11="P",CD11,(CD11+BA11)/2)</f>
        <v>0</v>
      </c>
      <c r="TO11" s="26">
        <f>IF($CU11="P",CE11,(CE11+BB11)/2)</f>
        <v>17.350000000000001</v>
      </c>
      <c r="TP11" s="26">
        <f>IF($CU11="P",CF11,(CF11+BC11)/2)</f>
        <v>7.2</v>
      </c>
      <c r="TQ11" s="26">
        <f>IF($CU11="P",CG11,(CG11+BD11)/2)</f>
        <v>0.8</v>
      </c>
      <c r="TR11" s="26">
        <f>IF($CU11="P",CH11,(CH11+BE11)/2)</f>
        <v>0</v>
      </c>
      <c r="TS11" s="26">
        <f>IF($CU11="P",CI11,(CI11+BF11)/2)</f>
        <v>19</v>
      </c>
      <c r="TT11" s="26">
        <f>IF($CU11="P",CJ11,(CJ11+BG11)/2)</f>
        <v>7</v>
      </c>
      <c r="TU11" s="26">
        <f>IF($CU11="P",CK11,(CK11+BH11)/2)</f>
        <v>0.2</v>
      </c>
      <c r="TV11" s="26">
        <f>IF($CU11="P",CL11,(CL11+BI11)/2)</f>
        <v>0</v>
      </c>
      <c r="TW11" s="26">
        <f>IF($CU11="P",CM11,(CM11+BJ11)/2)</f>
        <v>9.1</v>
      </c>
      <c r="TX11" s="26">
        <f>IF($CU11="P",CN11,(CN11+BK11)/2)</f>
        <v>3.8</v>
      </c>
      <c r="TY11" s="26">
        <f>IF($CU11="P",CO11,(CO11+BL11)/2)</f>
        <v>0.1</v>
      </c>
      <c r="TZ11" s="26">
        <f>IF($CU11="P",CP11,(CP11+BM11)/2)</f>
        <v>0</v>
      </c>
      <c r="UA11" s="26">
        <f>IF($CU11="P",CQ11,(CQ11+BN11)/2)</f>
        <v>9.4499999999999993</v>
      </c>
      <c r="UB11" s="26">
        <f>IF($CU11="P",CR11,(CR11+BO11)/2)</f>
        <v>3.8</v>
      </c>
      <c r="UC11" s="26">
        <f>IF($CU11="P",CS11,(CS11+BP11)/2)</f>
        <v>0</v>
      </c>
      <c r="UD11" s="26">
        <f>IF($CU11="P",CT11,(CT11+BQ11)/2)</f>
        <v>0</v>
      </c>
      <c r="UE11" s="28" t="s">
        <v>53</v>
      </c>
      <c r="UF11" s="11">
        <f>IF(SUM(TL11,TP11)&gt;0,SUM(TL11,TP11),"")</f>
        <v>15.05</v>
      </c>
      <c r="UG11" s="11">
        <f>IF(SUM(TK11:TL11,TN11:TP11,TR11)-TM11-TQ11&gt;0,SUM(TK11:TL11,TN11:TP11,TR11)-TM11-TQ11,"")</f>
        <v>48.45</v>
      </c>
      <c r="UH11" s="11">
        <f>IF(SUM(TS11:TT11,TV11)-TU11&gt;0,SUM(TS11:TT11,TV11)-TU11,"")</f>
        <v>25.8</v>
      </c>
      <c r="UI11" s="11">
        <f>IF(SUM(TL11,TP11,TT11)&gt;0,SUM(TL11,TP11,TT11),"")</f>
        <v>22.05</v>
      </c>
      <c r="UJ11" s="11">
        <f>IF(SUM(UG11,UH11)&gt;0,SUM(UG11,UH11),"")</f>
        <v>74.25</v>
      </c>
      <c r="UK11" s="11">
        <f>IF(SUM(TX11,UB11)&gt;0,SUM(TX11,UB11),"")</f>
        <v>7.6</v>
      </c>
      <c r="UL11" s="11">
        <f>IF(SUM(TW11:TX11,TZ11:UB11,UD11)-SUM(TY11,UC11)&gt;0,SUM(TW11:TX11,TZ11:UB11,UD11)-SUM(TY11,UC11),"")</f>
        <v>26.049999999999997</v>
      </c>
      <c r="UM11" s="11">
        <f>IF(SUM(UG11,UH11,UL11)&gt;0,SUM(UG11,UH11,UL11),"")</f>
        <v>100.3</v>
      </c>
    </row>
    <row r="12" spans="1:559" x14ac:dyDescent="0.2">
      <c r="A12" s="4" cm="1">
        <f t="array" ref="A12">IF(AND(H12&lt;&gt;"",H12&lt;&gt;"No DD"),SUMPRODUCT((H$4:H$28&lt;&gt;"")*(H$4:H$28&lt;&gt;"No DD")*(E$4:E$28&gt;E12))+1,IF(H12="No DD",SUMPRODUCT((H$4:H$28="No DD")*(E$4:E$28&gt;E12))+1+SUMPRODUCT((H$4:H$28&lt;&gt;"")*(H$4:H$28&lt;&gt;"No DD")),""))</f>
        <v>9</v>
      </c>
      <c r="B12" s="5" t="s">
        <v>121</v>
      </c>
      <c r="C12" s="4" t="s">
        <v>6</v>
      </c>
      <c r="D12" s="4">
        <v>2003</v>
      </c>
      <c r="E12" s="9">
        <f>SUM(J12:R12)+SUM(J12:O12)*0.0000001+SUM(J12)*0.0000000000001</f>
        <v>180.50001287000512</v>
      </c>
      <c r="F12" s="3" t="str">
        <f>IF(OR(AND(AP12&gt;=AW$30,AQ12&gt;=AW$34,AP12&lt;&gt;"",AO12=""),AND(AU12&gt;=AW$30,AV12&gt;=AW$34,AU12&lt;&gt;"",AO12=""),AND(BS12&gt;=BZ$30,BT12&gt;=BZ$34,BS12&lt;&gt;"",BR12=""),AND(BX12&gt;=BZ$30,BY12&gt;=BZ$34,BX12&lt;&gt;"",BR12=""),AND(CV12&gt;=DC$30,CW12&gt;=DC$34,CV12&lt;&gt;"",CU12=""),AND(DA12&gt;=DC$30,DB12&gt;=DC$34,DA12&lt;&gt;""),AND(EA12&gt;=EH$30,EB12&gt;=EH$34,EA12&lt;&gt;""),AND(EF12&gt;=EH$30,EG12&gt;=EH$34,EF12&lt;&gt;""),AND(FC12&gt;=FJ$30,FD12&gt;=FJ$34,FC12&lt;&gt;""),AND(FH12&gt;=FJ$30,FI12&gt;=FJ$34,FH12&lt;&gt;""),AND(GE12&gt;=GL$30,GF12&gt;=GL$34,GE12&lt;&gt;""),AND(GJ12&gt;=GL$30,GK12&gt;=GL$34,GJ12&lt;&gt;""),AND(HG12&gt;=HN$30,HH12&gt;=HN$34,HG12&lt;&gt;""),AND(HL12&gt;=HN$30,HM12&gt;=HN$34,HL12&lt;&gt;""),AND(II12&gt;=IP$30,IJ12&gt;=IP$34,II12&lt;&gt;""),AND(IN12&gt;=IP$30,IO12&gt;=IP$34,IN12&lt;&gt;""),AND(JK12&gt;=JR$30,JL12&gt;=JR$34,JK12&lt;&gt;""),AND(JP12&gt;=JR$30,JQ12&gt;=JR$34,JP12&lt;&gt;""),AND(KM12&gt;=KT$30,KN12&gt;=KT$34,KM12&lt;&gt;""),AND(KR12&gt;=KT$30,KS12&gt;=KT$34,KR12&lt;&gt;""),AND(LO12&gt;=LV$30,LP12&gt;=LV$34,LO12&lt;&gt;""),AND(LT12&gt;=LV$30,LU12&gt;=LV$34,LT12&lt;&gt;""),AND(MQ12&gt;=MX$30,MR12&gt;=MX$34,MQ12&lt;&gt;""),AND(MV12&gt;=MX$30,MW12&gt;=MX$34,MV12&lt;&gt;""),AND(NS12&gt;=NZ$30,NT12&gt;=NZ$34,NS12&lt;&gt;""),AND(NX12&gt;=NZ$30,NY12&gt;=NZ$34,NX12&lt;&gt;""),AND(OU12&gt;=PB$30,OV12&gt;=PB$34,OU12&lt;&gt;""),AND(OZ12&gt;=PB$30,PA12&gt;=PB$34,OZ12&lt;&gt;""),AND(PW12&gt;=QD$30,PX12&gt;=QD$34,PW12&lt;&gt;""),AND(QB12&gt;=QD$30,QC12&gt;=QD$34,QB12&lt;&gt;""),AND(QY12&gt;=RF$30,QZ12&gt;=RF$34,QY12&lt;&gt;""),AND(RD12&gt;=RF$30,RE12&gt;=RF$34,RD12&lt;&gt;""),AND(SA12&gt;=SH$30,SB12&gt;=SH$34,SA12&lt;&gt;""),AND(SF12&gt;=SH$30,SG12&gt;=SH$34,SF12&lt;&gt;""),AND(TC12&gt;=TJ$30,TD12&gt;=TJ$34,TC12&lt;&gt;""),AND(TI12&gt;=TJ$30,TJ12&gt;=TJ$34,TI12&lt;&gt;"")),"P","")</f>
        <v>P</v>
      </c>
      <c r="G12" s="3" t="str">
        <f>IF(OR(AND(AQ12&gt;=AW$34,AQ12&lt;&gt;"",AO12=""),AND(AV12&gt;=AW$34,AV12&lt;&gt;"",AO12=""),AND(BT12&gt;=BZ$34,BT12&lt;&gt;"",BR12=""),AND(BY12&gt;=BZ$34,BY12&lt;&gt;"",BR12=""),AND(CW12&gt;=DC$34,CW12&lt;&gt;"",CU12=""),AND(DB12&gt;=DC$34,DB12&lt;&gt;"",CU12=""),AND(EB12&gt;=EH$34,EB12&lt;&gt;""),AND(EG12&gt;=EH$34,EG12&lt;&gt;""),AND(FD12&gt;=FJ$34,FD12&lt;&gt;""),AND(FI12&gt;=FJ$34,FI12&lt;&gt;""),AND(GF12&gt;=GL$34,GF12&lt;&gt;""),AND(GK12&gt;=GL$34,GK12&lt;&gt;""),AND(HH12&gt;=HN$34,HH12&lt;&gt;""),AND(HM12&gt;=HN$34,HM12&lt;&gt;""),AND(IJ12&gt;=IP$34,IJ12&lt;&gt;""),AND(IO12&gt;=IP$34,IO12&lt;&gt;""),AND(JL12&gt;=JR$34,JL12&lt;&gt;""),AND(JQ12&gt;=JR$34,JQ12&lt;&gt;""),AND(KN12&gt;=KT$34,KN12&lt;&gt;""),AND(KS12&gt;=KT$34,KS12&lt;&gt;""),AND(LP12&gt;=LV$34,LP12&lt;&gt;""),AND(LU12&gt;=LV$34,LU12&lt;&gt;""),AND(MR12&gt;=MX$34,MR12&lt;&gt;""),AND(MW12&gt;=MX$34,MW12&lt;&gt;""),AND(NT12&gt;=NZ$34,NT12&lt;&gt;""),AND(NY12&gt;=NZ$34,NY12&lt;&gt;""),AND(OV12&gt;=PB$34,OV12&lt;&gt;""),AND(PA12&gt;=PB$34,PA12&lt;&gt;""),AND(PX12&gt;=QD$34,PX12&lt;&gt;""),AND(QC12&gt;=QD$34,QC12&lt;&gt;""),AND(QZ12&gt;=RF$34,QZ12&lt;&gt;""),AND(RE12&gt;=RF$34,RE12&lt;&gt;""),AND(SB12&gt;=SH$34,SB12&lt;&gt;""),AND(SG12&gt;=SH$34,SG12&lt;&gt;""),AND(TD12&gt;=TJ$34,TD12&lt;&gt;""),AND(TJ12&gt;=TJ$34,TJ12&lt;&gt;"")),"P","")</f>
        <v>P</v>
      </c>
      <c r="H12" s="36" t="str">
        <f>IF(AND(G12="P",F12=""),"No DD",IF(OR(AND(AS12&gt;=AW$33,AT12&gt;=AW$37,AS12&lt;&gt;"",AO12=""),AND(BV12&gt;=BZ$33,BW12&gt;=BZ$37,BV12&lt;&gt;"",BR12=""),AND(CY12&gt;=DC$33,CZ12&gt;=DC$37,CY12&lt;&gt;"",CU12=""),AND(ED12&gt;=EH$33,EE12&gt;=EH$37,ED12&lt;&gt;""),AND(FF12&gt;=FJ$33,FG12&gt;=FJ$37,FF12&lt;&gt;""),AND(GH12&gt;=GL$33,GI12&gt;=GL$37,GH12&lt;&gt;""),AND(HJ12&gt;=HN$33,HK12&gt;=HN$37,HJ12&lt;&gt;""),AND(IL12&gt;=IP$33,IM12&gt;=IP$37,IL12&lt;&gt;""),AND(JN12&gt;=JR$33,JO12&gt;=JR$37,JN12&lt;&gt;""),AND(KP12&gt;=KT$33,KQ12&gt;=KT$37,KP12&lt;&gt;""),AND(LR12&gt;=LV$33,LS12&gt;=LV$37,LR12&lt;&gt;""),AND(MT12&gt;=MX$33,MU12&gt;=MX$37,MT12&lt;&gt;""),AND(NV12&gt;=NZ$33,NW12&gt;=NZ$37,NV12&lt;&gt;""),AND(OX12&gt;=PB$33,OY12&gt;=PB$37,OX12&lt;&gt;""),AND(PZ12&gt;=QD$33,QA12&gt;=QD$37,PZ12&lt;&gt;""),AND(RB12&gt;=RF$33,RC12&gt;=RF$37,RB12&lt;&gt;""),AND(SD12&gt;=SH$33,SE12&gt;=SH$37,SD12&lt;&gt;""),AND(TF12&gt;=TJ$33,TG12&gt;=TJ$37,TF12&lt;&gt;"")),"Merit",IF(OR(AND(AS12&gt;=AW$32,AT12&gt;=AW$36,AS12&lt;&gt;"",AO12=""),AND(BV12&gt;=BZ$32,BW12&gt;=BZ$36,BV12&lt;&gt;"",BR12=""),AND(CY12&gt;=DC$32,CZ12&gt;=DC$36,CY12&lt;&gt;"",CU12=""),AND(ED12&gt;=EH$32,EE12&gt;=EH$36,ED12&lt;&gt;""),AND(FF12&gt;=FJ$32,FG12&gt;=FJ$36,FF12&lt;&gt;""),AND(GH12&gt;=GL$32,GI12&gt;=GL$36,GH12&lt;&gt;""),AND(HJ12&gt;=HN$32,HK12&gt;=HN$36,HJ12&lt;&gt;""),AND(IL12&gt;=IP$32,IM12&gt;=IP$36,IL12&lt;&gt;""),AND(JN12&gt;=JR$32,JO12&gt;=JR$36,JN12&lt;&gt;""),AND(KP12&gt;=KT$32,KQ12&gt;=KT$36,KP12&lt;&gt;""),AND(LR12&gt;=LV$32,LS12&gt;=LV$36,LR12&lt;&gt;""),AND(MT12&gt;=MX$32,MU12&gt;=MX$36,MT12&lt;&gt;""),AND(NV12&gt;=NZ$32,NW12&gt;=NZ$36,NV12&lt;&gt;""),AND(OX12&gt;=PB$32,OY12&gt;=PB$36,OX12&lt;&gt;""),AND(PZ12&gt;=QD$32,QA12&gt;=QD$36,PZ12&lt;&gt;""),AND(RB12&gt;=RF$32,RC12&gt;=RF$36,RB12&lt;&gt;""),AND(SD12&gt;=SH$32,SE12&gt;=SH$36,SD12&lt;&gt;""),AND(TF12&gt;=TJ$32,TG12&gt;=TJ$36,TF12&lt;&gt;"")),"Excellence",IF(I12="P","Worlds Team",IF(F12="P","National Team","")))))</f>
        <v>Worlds Team</v>
      </c>
      <c r="I12" s="3" t="str">
        <f>IF(OR(AND(AS12&gt;=AW$31,AT12&gt;=AW$35,AS12&lt;&gt;"",AO12=""),AND(BV12&gt;=BZ$31,BW12&gt;=BZ$35,BV12&lt;&gt;"",BR12=""),AND(CY12&gt;=DC$31,CZ12&gt;=DC$35,CY12&lt;&gt;"",CU12=""),AND(ED12&gt;=EH$31,EE12&gt;=EH$35,ED12&lt;&gt;""),AND(FF12&gt;=FJ$31,FG12&gt;=FJ$35,FF12&lt;&gt;""),AND(GH12&gt;=GL$31,GI12&gt;=GL$35,GH12&lt;&gt;""),AND(HJ12&gt;=HN$31,HK12&gt;=HN$35,HJ12&lt;&gt;""),AND(IL12&gt;=IP$31,IM12&gt;=IP$35,IL12&lt;&gt;""),AND(JN12&gt;=JR$31,JO12&gt;=JR$35,JN12&lt;&gt;""),AND(KP12&gt;=KT$31,KQ12&gt;=KT$35,KP12&lt;&gt;""),AND(LR12&gt;=LV$31,LS12&gt;=LV$35,LR12&lt;&gt;""),AND(MT12&gt;=MX$31,MU12&gt;=MX$35,MT12&lt;&gt;""),AND(NV12&gt;=NZ$31,NW12&gt;=NZ$35,NV12&lt;&gt;""),AND(OX12&gt;=PB$31,OY12&gt;=PB$35,OX12&lt;&gt;""),AND(PZ12&gt;=QD$31,QA12&gt;=QD$35,PZ12&lt;&gt;""),AND(RB12&gt;=RF$31,RC12&gt;=RF$35,RB12&lt;&gt;""),AND(SD12&gt;=SH$31,SE12&gt;=SH$35,SD12&lt;&gt;""),AND(TF12&gt;=TJ$31,TG12&gt;=TJ$35,TF12&lt;&gt;"")),"P","")</f>
        <v>P</v>
      </c>
      <c r="J12" s="8">
        <f>IF(COUNT(AQ12,BT12,CW12)&gt;0,LARGE((AQ12,BT12,CW12),1),0)</f>
        <v>51.2</v>
      </c>
      <c r="K12" s="8" t="str">
        <f>IF(J12=0,"",IF(J12=CW12,$CA$1,IF(J12=BT12,$AX$1,IF(J12=AQ12,$U$1,""))))</f>
        <v>2024 Nationals</v>
      </c>
      <c r="L12" s="8">
        <f>IF(COUNT(AQ12,BT12,CW12)&gt;1,LARGE((AQ12,BT12,CW12),2),0)</f>
        <v>51.099999999999994</v>
      </c>
      <c r="M12" s="8" t="str">
        <f>IF(K12=0,"",IF(AND(L12=J12,L12=AQ12,K12=BT12),$U$1,IF(AND(L12=J12,L12=AQ12,L12=CW12),$U$1,IF(AND(L12=J12,L12=CW12,L12=BT12),$AX$1,IF(L12=CW12,$CA$1,IF(L12=BT12,$AX$1,IF(L12=AQ12,$U$1,"")))))))</f>
        <v>2024 Elite Canada</v>
      </c>
      <c r="N12" s="8">
        <f>IF(COUNT(AR12,BU12,CX12)&gt;0,LARGE((AR12,BU12,CX12),1),0)</f>
        <v>26.400000000000002</v>
      </c>
      <c r="O12" s="8" t="str">
        <f>IF(N12=0,"",IF(N12=CX12,$CA$1,IF(N12=BU12,$AX$1,IF(N12=AR12,$U$1,""))))</f>
        <v>2024 Elite Canada</v>
      </c>
      <c r="P12" s="8">
        <f>IF(MAX(AV12,BY12,DB12)&gt;0,MAX(AV12,BY12,DB12),0)</f>
        <v>51.8</v>
      </c>
      <c r="Q12" s="8" t="str">
        <f>IF(P12=0,"",IF(P12=DB12,$CA$1,IF(P12=BY12,$AX$1,IF(P12=AV12,$U$1,""))))</f>
        <v>2024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N12="",0,N12)=TE12,$SI$1,IF(R12+IF(N12="",0,N12)=SC12,$RG$1,IF(R12+IF(N12="",0,N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P12="",0,P12)=TI12,$SI$1,IF(R12+IF(P12="",0,P12)=SG12,$RG$1,IF(R12+IF(P12="",0,P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/>
      </c>
      <c r="U12" s="19">
        <v>17.8</v>
      </c>
      <c r="V12" s="19">
        <v>6.9</v>
      </c>
      <c r="W12" s="19">
        <v>0.2</v>
      </c>
      <c r="X12" s="19">
        <v>0</v>
      </c>
      <c r="Y12" s="19">
        <v>18.399999999999999</v>
      </c>
      <c r="Z12" s="19">
        <v>8.1</v>
      </c>
      <c r="AA12" s="19">
        <v>0.2</v>
      </c>
      <c r="AB12" s="19">
        <v>0.3</v>
      </c>
      <c r="AC12" s="19">
        <v>18.600000000000001</v>
      </c>
      <c r="AD12" s="19">
        <v>7.5</v>
      </c>
      <c r="AE12" s="19">
        <v>0</v>
      </c>
      <c r="AF12" s="19">
        <v>0.3</v>
      </c>
      <c r="AG12" s="19">
        <v>18.600000000000001</v>
      </c>
      <c r="AH12" s="19">
        <v>8.1</v>
      </c>
      <c r="AI12" s="19">
        <v>0.6</v>
      </c>
      <c r="AJ12" s="19">
        <v>0.3</v>
      </c>
      <c r="AK12" s="19">
        <v>16.3</v>
      </c>
      <c r="AL12" s="19">
        <v>9.6</v>
      </c>
      <c r="AM12" s="19">
        <v>1</v>
      </c>
      <c r="AN12" s="19">
        <v>0.3</v>
      </c>
      <c r="AO12" s="27"/>
      <c r="AP12" s="40">
        <f>IF(SUM(V12,Z12)&gt;0,SUM(V12,Z12),"")</f>
        <v>15</v>
      </c>
      <c r="AQ12" s="40">
        <f>IF(SUM(U12:V12,X12:Z12,AB12)-W12-AA12&gt;0,SUM(U12:V12,X12:Z12,AB12)-W12-AA12,"")</f>
        <v>51.099999999999994</v>
      </c>
      <c r="AR12" s="40">
        <f>IF(SUM(AC12:AD12,AF12)-AE12&gt;0,SUM(AC12:AD12,AF12)-AE12,"")</f>
        <v>26.400000000000002</v>
      </c>
      <c r="AS12" s="40">
        <f>IF(SUM(V12,Z12,AD12)&gt;0,SUM(V12,Z12,AD12),"")</f>
        <v>22.5</v>
      </c>
      <c r="AT12" s="40">
        <f>IF(SUM(AQ12,AR12)&gt;0,SUM(AQ12,AR12),"")</f>
        <v>77.5</v>
      </c>
      <c r="AU12" s="40">
        <f>IF(SUM(AH12,AL12)&gt;0,SUM(AH12,AL12),"")</f>
        <v>17.7</v>
      </c>
      <c r="AV12" s="40">
        <f>IF(SUM(AG12:AH12,AJ12:AL12,AN12)-SUM(AI12,AM12)&gt;0,SUM(AG12:AH12,AJ12:AL12,AN12)-SUM(AI12,AM12),"")</f>
        <v>51.6</v>
      </c>
      <c r="AW12" s="40">
        <f>IF(SUM(AQ12,AR12,AV12)&gt;0,SUM(AQ12,AR12,AV12),"")</f>
        <v>129.1</v>
      </c>
      <c r="AX12" s="18">
        <v>18.600000000000001</v>
      </c>
      <c r="AY12" s="18">
        <v>7.3</v>
      </c>
      <c r="AZ12" s="18">
        <v>0.2</v>
      </c>
      <c r="BA12" s="18">
        <v>0</v>
      </c>
      <c r="BB12" s="18">
        <v>18.5</v>
      </c>
      <c r="BC12" s="18">
        <v>7.5</v>
      </c>
      <c r="BD12" s="18">
        <v>0.8</v>
      </c>
      <c r="BE12" s="18">
        <v>0.3</v>
      </c>
      <c r="BF12" s="18">
        <v>18.600000000000001</v>
      </c>
      <c r="BG12" s="18">
        <v>4.4000000000000004</v>
      </c>
      <c r="BH12" s="18">
        <v>1</v>
      </c>
      <c r="BI12" s="18">
        <v>0</v>
      </c>
      <c r="BJ12" s="18">
        <v>18.3</v>
      </c>
      <c r="BK12" s="18">
        <v>7.3</v>
      </c>
      <c r="BL12" s="18">
        <v>0</v>
      </c>
      <c r="BM12" s="18">
        <v>0</v>
      </c>
      <c r="BN12" s="18">
        <v>18.399999999999999</v>
      </c>
      <c r="BO12" s="18">
        <v>7.5</v>
      </c>
      <c r="BP12" s="18">
        <v>0</v>
      </c>
      <c r="BQ12" s="18">
        <v>0.3</v>
      </c>
      <c r="BR12" s="28"/>
      <c r="BS12" s="11">
        <f>IF(SUM(AY12,BC12)&gt;0,SUM(AY12,BC12),"")</f>
        <v>14.8</v>
      </c>
      <c r="BT12" s="11">
        <f>IF(SUM(AX12:AY12,BA12:BC12,BE12)-AZ12-BD12&gt;0,SUM(AX12:AY12,BA12:BC12,BE12)-AZ12-BD12,"")</f>
        <v>51.2</v>
      </c>
      <c r="BU12" s="11">
        <f>IF(SUM(BF12:BG12,BI12)-BH12&gt;0,SUM(BF12:BG12,BI12)-BH12,"")</f>
        <v>22</v>
      </c>
      <c r="BV12" s="11">
        <f>IF(SUM(AY12,BC12,BG12)&gt;0,SUM(AY12,BC12,BG12),"")</f>
        <v>19.200000000000003</v>
      </c>
      <c r="BW12" s="11">
        <f>IF(SUM(BT12,BU12)&gt;0,SUM(BT12,BU12),"")</f>
        <v>73.2</v>
      </c>
      <c r="BX12" s="11">
        <f>IF(SUM(BK12,BO12)&gt;0,SUM(BK12,BO12),"")</f>
        <v>14.8</v>
      </c>
      <c r="BY12" s="11">
        <f>IF(SUM(BJ12:BK12,BM12:BO12,BQ12)-SUM(BL12,BP12)&gt;0,SUM(BJ12:BK12,BM12:BO12,BQ12)-SUM(BL12,BP12),"")</f>
        <v>51.8</v>
      </c>
      <c r="BZ12" s="11">
        <f>IF(SUM(BT12,BU12,BY12)&gt;0,SUM(BT12,BU12,BY12),"")</f>
        <v>125</v>
      </c>
      <c r="CA12" s="19">
        <v>17.600000000000001</v>
      </c>
      <c r="CB12" s="19">
        <v>2.4</v>
      </c>
      <c r="CC12" s="19">
        <v>0</v>
      </c>
      <c r="CD12" s="19">
        <v>0</v>
      </c>
      <c r="CE12" s="19">
        <v>17.600000000000001</v>
      </c>
      <c r="CF12" s="19">
        <v>2.8</v>
      </c>
      <c r="CG12" s="19">
        <v>0</v>
      </c>
      <c r="CH12" s="19">
        <v>0</v>
      </c>
      <c r="CI12" s="19">
        <v>18.5</v>
      </c>
      <c r="CJ12" s="19">
        <v>5.2</v>
      </c>
      <c r="CK12" s="19">
        <v>1</v>
      </c>
      <c r="CL12" s="19">
        <v>0</v>
      </c>
      <c r="CM12" s="19"/>
      <c r="CN12" s="19"/>
      <c r="CO12" s="19"/>
      <c r="CP12" s="19"/>
      <c r="CQ12" s="19"/>
      <c r="CR12" s="19"/>
      <c r="CS12" s="19"/>
      <c r="CT12" s="19"/>
      <c r="CU12" s="27"/>
      <c r="CV12" s="40">
        <f>IF(SUM(CB12,CF12)&gt;0,SUM(CB12,CF12),"")</f>
        <v>5.1999999999999993</v>
      </c>
      <c r="CW12" s="40">
        <f>IF(SUM(CA12:CB12,CD12:CF12,CH12)-CC12-CG12&gt;0,SUM(CA12:CB12,CD12:CF12,CH12)-CC12-CG12,"")</f>
        <v>40.4</v>
      </c>
      <c r="CX12" s="40">
        <f>IF(SUM(CI12:CJ12,CL12)-CK12&gt;0,SUM(CI12:CJ12,CL12)-CK12,"")</f>
        <v>22.7</v>
      </c>
      <c r="CY12" s="40">
        <f>IF(SUM(CB12,CF12,CJ12)&gt;0,SUM(CB12,CF12,CJ12),"")</f>
        <v>10.399999999999999</v>
      </c>
      <c r="CZ12" s="40">
        <f>IF(SUM(CW12,CX12)&gt;0,SUM(CW12,CX12),"")</f>
        <v>63.099999999999994</v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>
        <f>IF(SUM(CW12,CX12,DB12)&gt;0,SUM(CW12,CX12,DB12),"")</f>
        <v>63.099999999999994</v>
      </c>
      <c r="DD12" s="51" t="str">
        <f>IF(MAX(EB12,FD12,GF12,HH12,IJ12,JL12,KN12,LP12,MR12,NT12,OV12,PX12,QZ12,SB12,TD12)-IF(L12="",0,L12)&gt;0.001,MAX(EB12,FD12,GF12,HH12,IJ12,JL12,KN12,LP12,MR12,NT12,OV12,PX12,QZ12,SB12,TD12)-IF(L12="",0,L12),"")</f>
        <v/>
      </c>
      <c r="DE12" s="51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1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>
        <v>16.8</v>
      </c>
      <c r="FL12" s="17">
        <v>8.1</v>
      </c>
      <c r="FM12" s="17">
        <v>1</v>
      </c>
      <c r="FN12" s="17">
        <v>0</v>
      </c>
      <c r="FO12" s="17">
        <v>17.100000000000001</v>
      </c>
      <c r="FP12" s="17">
        <v>5.0999999999999996</v>
      </c>
      <c r="FQ12" s="17">
        <v>0</v>
      </c>
      <c r="FR12" s="17">
        <v>0</v>
      </c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>
        <f>IF(SUM(FL12,FP12)&gt;0,SUM(FL12,FP12),"")</f>
        <v>13.2</v>
      </c>
      <c r="GF12" s="40">
        <f>IF(SUM(FK12:FL12,FN12:FP12,FR12)-FM12-FQ12&gt;0,SUM(FK12:FL12,FN12:FP12,FR12)-FM12-FQ12,"")</f>
        <v>46.1</v>
      </c>
      <c r="GG12" s="40" t="str">
        <f>IF(SUM(FS12:FT12,FV12)-FU12&gt;0,SUM(FS12:FT12,FV12)-FU12,"")</f>
        <v/>
      </c>
      <c r="GH12" s="40">
        <f>IF(SUM(FL12,FP12,FT12)&gt;0,SUM(FL12,FP12,FT12),"")</f>
        <v>13.2</v>
      </c>
      <c r="GI12" s="40">
        <f>IF(SUM(GF12,GG12)&gt;0,SUM(GF12,GG12),"")</f>
        <v>46.1</v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>
        <f>IF(SUM(GF12,GG12,GK12)&gt;0,SUM(GF12,GG12,GK12),"")</f>
        <v>46.1</v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0" t="str">
        <f>IF(SUM(QF12,QJ12)&gt;0,SUM(QF12,QJ12),"")</f>
        <v/>
      </c>
      <c r="QZ12" s="40" t="str">
        <f>IF(SUM(QE12:QF12,QH12:QJ12,QL12)-QG12-QK12&gt;0,SUM(QE12:QF12,QH12:QJ12,QL12)-QG12-QK12,"")</f>
        <v/>
      </c>
      <c r="RA12" s="40" t="str">
        <f>IF(SUM(QM12:QN12,QP12)-QO12&gt;0,SUM(QM12:QN12,QP12)-QO12,"")</f>
        <v/>
      </c>
      <c r="RB12" s="40" t="str">
        <f>IF(SUM(QF12,QJ12,QN12)&gt;0,SUM(QF12,QJ12,QN12),"")</f>
        <v/>
      </c>
      <c r="RC12" s="40" t="str">
        <f>IF(SUM(QZ12,RA12)&gt;0,SUM(QZ12,RA12),"")</f>
        <v/>
      </c>
      <c r="RD12" s="40" t="str">
        <f>IF(SUM(QR12,QV12)&gt;0,SUM(QR12,QV12),"")</f>
        <v/>
      </c>
      <c r="RE12" s="40" t="str">
        <f>IF(SUM(QQ12:QR12,QT12:QV12,QX12)-SUM(QS12,QW12)&gt;0,SUM(QQ12:QR12,QT12:QV12,QX12)-SUM(QS12,QW12),"")</f>
        <v/>
      </c>
      <c r="RF12" s="40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0" t="str">
        <f>IF(SUM(SJ12,SN12)&gt;0,SUM(SJ12,SN12),"")</f>
        <v/>
      </c>
      <c r="TD12" s="40" t="str">
        <f>IF(SUM(SI12:SJ12,SL12:SN12,SP12)-SK12-SO12&gt;0,SUM(SI12:SJ12,SL12:SN12,SP12)-SK12-SO12,"")</f>
        <v/>
      </c>
      <c r="TE12" s="40" t="str">
        <f>IF(SUM(SQ12:SR12,ST12)-SS12&gt;0,SUM(SQ12:SR12,ST12)-SS12,"")</f>
        <v/>
      </c>
      <c r="TF12" s="40" t="str">
        <f>IF(SUM(SJ12,SN12,SR12)&gt;0,SUM(SJ12,SN12,SR12),"")</f>
        <v/>
      </c>
      <c r="TG12" s="40" t="str">
        <f>IF(SUM(TD12,TE12)&gt;0,SUM(TD12,TE12),"")</f>
        <v/>
      </c>
      <c r="TH12" s="40" t="str">
        <f>IF(SUM(SV12,SZ12)&gt;0,SUM(SV12,SZ12),"")</f>
        <v/>
      </c>
      <c r="TI12" s="40" t="str">
        <f>IF(SUM(SU12:SV12,SX12:SZ12,TB12)-SUM(SW12,TA12)&gt;0,SUM(SU12:SV12,SX12:SZ12,TB12)-SUM(SW12,TA12),"")</f>
        <v/>
      </c>
      <c r="TJ12" s="40" t="str">
        <f>IF(SUM(TD12,TE12,TI12)&gt;0,SUM(TD12,TE12,TI12),"")</f>
        <v/>
      </c>
      <c r="TK12" s="26">
        <f>IF($CU12="P",CA12,(CA12+AX12)/2)</f>
        <v>18.100000000000001</v>
      </c>
      <c r="TL12" s="26">
        <f>IF($CU12="P",CB12,(CB12+AY12)/2)</f>
        <v>4.8499999999999996</v>
      </c>
      <c r="TM12" s="26">
        <f>IF($CU12="P",CC12,(CC12+AZ12)/2)</f>
        <v>0.1</v>
      </c>
      <c r="TN12" s="26">
        <f>IF($CU12="P",CD12,(CD12+BA12)/2)</f>
        <v>0</v>
      </c>
      <c r="TO12" s="26">
        <f>IF($CU12="P",CE12,(CE12+BB12)/2)</f>
        <v>18.05</v>
      </c>
      <c r="TP12" s="26">
        <f>IF($CU12="P",CF12,(CF12+BC12)/2)</f>
        <v>5.15</v>
      </c>
      <c r="TQ12" s="26">
        <f>IF($CU12="P",CG12,(CG12+BD12)/2)</f>
        <v>0.4</v>
      </c>
      <c r="TR12" s="26">
        <f>IF($CU12="P",CH12,(CH12+BE12)/2)</f>
        <v>0.15</v>
      </c>
      <c r="TS12" s="26">
        <f>IF($CU12="P",CI12,(CI12+BF12)/2)</f>
        <v>18.55</v>
      </c>
      <c r="TT12" s="26">
        <f>IF($CU12="P",CJ12,(CJ12+BG12)/2)</f>
        <v>4.8000000000000007</v>
      </c>
      <c r="TU12" s="26">
        <f>IF($CU12="P",CK12,(CK12+BH12)/2)</f>
        <v>1</v>
      </c>
      <c r="TV12" s="26">
        <f>IF($CU12="P",CL12,(CL12+BI12)/2)</f>
        <v>0</v>
      </c>
      <c r="TW12" s="26">
        <f>IF($CU12="P",CM12,(CM12+BJ12)/2)</f>
        <v>9.15</v>
      </c>
      <c r="TX12" s="26">
        <f>IF($CU12="P",CN12,(CN12+BK12)/2)</f>
        <v>3.65</v>
      </c>
      <c r="TY12" s="26">
        <f>IF($CU12="P",CO12,(CO12+BL12)/2)</f>
        <v>0</v>
      </c>
      <c r="TZ12" s="26">
        <f>IF($CU12="P",CP12,(CP12+BM12)/2)</f>
        <v>0</v>
      </c>
      <c r="UA12" s="26">
        <f>IF($CU12="P",CQ12,(CQ12+BN12)/2)</f>
        <v>9.1999999999999993</v>
      </c>
      <c r="UB12" s="26">
        <f>IF($CU12="P",CR12,(CR12+BO12)/2)</f>
        <v>3.75</v>
      </c>
      <c r="UC12" s="26">
        <f>IF($CU12="P",CS12,(CS12+BP12)/2)</f>
        <v>0</v>
      </c>
      <c r="UD12" s="26">
        <f>IF($CU12="P",CT12,(CT12+BQ12)/2)</f>
        <v>0.15</v>
      </c>
      <c r="UE12" s="28" t="s">
        <v>53</v>
      </c>
      <c r="UF12" s="11">
        <f>IF(SUM(TL12,TP12)&gt;0,SUM(TL12,TP12),"")</f>
        <v>10</v>
      </c>
      <c r="UG12" s="11">
        <f>IF(SUM(TK12:TL12,TN12:TP12,TR12)-TM12-TQ12&gt;0,SUM(TK12:TL12,TN12:TP12,TR12)-TM12-TQ12,"")</f>
        <v>45.8</v>
      </c>
      <c r="UH12" s="11">
        <f>IF(SUM(TS12:TT12,TV12)-TU12&gt;0,SUM(TS12:TT12,TV12)-TU12,"")</f>
        <v>22.35</v>
      </c>
      <c r="UI12" s="11">
        <f>IF(SUM(TL12,TP12,TT12)&gt;0,SUM(TL12,TP12,TT12),"")</f>
        <v>14.8</v>
      </c>
      <c r="UJ12" s="11">
        <f>IF(SUM(UG12,UH12)&gt;0,SUM(UG12,UH12),"")</f>
        <v>68.150000000000006</v>
      </c>
      <c r="UK12" s="11">
        <f>IF(SUM(TX12,UB12)&gt;0,SUM(TX12,UB12),"")</f>
        <v>7.4</v>
      </c>
      <c r="UL12" s="11">
        <f>IF(SUM(TW12:TX12,TZ12:UB12,UD12)-SUM(TY12,UC12)&gt;0,SUM(TW12:TX12,TZ12:UB12,UD12)-SUM(TY12,UC12),"")</f>
        <v>25.9</v>
      </c>
      <c r="UM12" s="11">
        <f>IF(SUM(UG12,UH12,UL12)&gt;0,SUM(UG12,UH12,UL12),"")</f>
        <v>94.050000000000011</v>
      </c>
    </row>
    <row r="13" spans="1:559" x14ac:dyDescent="0.2">
      <c r="A13" s="4" cm="1">
        <f t="array" ref="A13">IF(AND(H13&lt;&gt;"",H13&lt;&gt;"No DD"),SUMPRODUCT((H$4:H$28&lt;&gt;"")*(H$4:H$28&lt;&gt;"No DD")*(E$4:E$28&gt;E13))+1,IF(H13="No DD",SUMPRODUCT((H$4:H$28="No DD")*(E$4:E$28&gt;E13))+1+SUMPRODUCT((H$4:H$28&lt;&gt;"")*(H$4:H$28&lt;&gt;"No DD")),""))</f>
        <v>10</v>
      </c>
      <c r="B13" s="5" t="s">
        <v>79</v>
      </c>
      <c r="C13" s="4" t="s">
        <v>5</v>
      </c>
      <c r="D13" s="4">
        <v>2002</v>
      </c>
      <c r="E13" s="9">
        <f>SUM(J13:R13)+SUM(J13:O13)*0.0000001+SUM(J13)*0.0000000000001</f>
        <v>180.10001279000522</v>
      </c>
      <c r="F13" s="3" t="str">
        <f>IF(OR(AND(AP13&gt;=AW$30,AQ13&gt;=AW$34,AP13&lt;&gt;"",AO13=""),AND(AU13&gt;=AW$30,AV13&gt;=AW$34,AU13&lt;&gt;"",AO13=""),AND(BS13&gt;=BZ$30,BT13&gt;=BZ$34,BS13&lt;&gt;"",BR13=""),AND(BX13&gt;=BZ$30,BY13&gt;=BZ$34,BX13&lt;&gt;"",BR13=""),AND(CV13&gt;=DC$30,CW13&gt;=DC$34,CV13&lt;&gt;"",CU13=""),AND(DA13&gt;=DC$30,DB13&gt;=DC$34,DA13&lt;&gt;""),AND(EA13&gt;=EH$30,EB13&gt;=EH$34,EA13&lt;&gt;""),AND(EF13&gt;=EH$30,EG13&gt;=EH$34,EF13&lt;&gt;""),AND(FC13&gt;=FJ$30,FD13&gt;=FJ$34,FC13&lt;&gt;""),AND(FH13&gt;=FJ$30,FI13&gt;=FJ$34,FH13&lt;&gt;""),AND(GE13&gt;=GL$30,GF13&gt;=GL$34,GE13&lt;&gt;""),AND(GJ13&gt;=GL$30,GK13&gt;=GL$34,GJ13&lt;&gt;""),AND(HG13&gt;=HN$30,HH13&gt;=HN$34,HG13&lt;&gt;""),AND(HL13&gt;=HN$30,HM13&gt;=HN$34,HL13&lt;&gt;""),AND(II13&gt;=IP$30,IJ13&gt;=IP$34,II13&lt;&gt;""),AND(IN13&gt;=IP$30,IO13&gt;=IP$34,IN13&lt;&gt;""),AND(JK13&gt;=JR$30,JL13&gt;=JR$34,JK13&lt;&gt;""),AND(JP13&gt;=JR$30,JQ13&gt;=JR$34,JP13&lt;&gt;""),AND(KM13&gt;=KT$30,KN13&gt;=KT$34,KM13&lt;&gt;""),AND(KR13&gt;=KT$30,KS13&gt;=KT$34,KR13&lt;&gt;""),AND(LO13&gt;=LV$30,LP13&gt;=LV$34,LO13&lt;&gt;""),AND(LT13&gt;=LV$30,LU13&gt;=LV$34,LT13&lt;&gt;""),AND(MQ13&gt;=MX$30,MR13&gt;=MX$34,MQ13&lt;&gt;""),AND(MV13&gt;=MX$30,MW13&gt;=MX$34,MV13&lt;&gt;""),AND(NS13&gt;=NZ$30,NT13&gt;=NZ$34,NS13&lt;&gt;""),AND(NX13&gt;=NZ$30,NY13&gt;=NZ$34,NX13&lt;&gt;""),AND(OU13&gt;=PB$30,OV13&gt;=PB$34,OU13&lt;&gt;""),AND(OZ13&gt;=PB$30,PA13&gt;=PB$34,OZ13&lt;&gt;""),AND(PW13&gt;=QD$30,PX13&gt;=QD$34,PW13&lt;&gt;""),AND(QB13&gt;=QD$30,QC13&gt;=QD$34,QB13&lt;&gt;""),AND(QY13&gt;=RF$30,QZ13&gt;=RF$34,QY13&lt;&gt;""),AND(RD13&gt;=RF$30,RE13&gt;=RF$34,RD13&lt;&gt;""),AND(SA13&gt;=SH$30,SB13&gt;=SH$34,SA13&lt;&gt;""),AND(SF13&gt;=SH$30,SG13&gt;=SH$34,SF13&lt;&gt;""),AND(TC13&gt;=TJ$30,TD13&gt;=TJ$34,TC13&lt;&gt;""),AND(TI13&gt;=TJ$30,TJ13&gt;=TJ$34,TI13&lt;&gt;"")),"P","")</f>
        <v>P</v>
      </c>
      <c r="G13" s="3" t="str">
        <f>IF(OR(AND(AQ13&gt;=AW$34,AQ13&lt;&gt;"",AO13=""),AND(AV13&gt;=AW$34,AV13&lt;&gt;"",AO13=""),AND(BT13&gt;=BZ$34,BT13&lt;&gt;"",BR13=""),AND(BY13&gt;=BZ$34,BY13&lt;&gt;"",BR13=""),AND(CW13&gt;=DC$34,CW13&lt;&gt;"",CU13=""),AND(DB13&gt;=DC$34,DB13&lt;&gt;"",CU13=""),AND(EB13&gt;=EH$34,EB13&lt;&gt;""),AND(EG13&gt;=EH$34,EG13&lt;&gt;""),AND(FD13&gt;=FJ$34,FD13&lt;&gt;""),AND(FI13&gt;=FJ$34,FI13&lt;&gt;""),AND(GF13&gt;=GL$34,GF13&lt;&gt;""),AND(GK13&gt;=GL$34,GK13&lt;&gt;""),AND(HH13&gt;=HN$34,HH13&lt;&gt;""),AND(HM13&gt;=HN$34,HM13&lt;&gt;""),AND(IJ13&gt;=IP$34,IJ13&lt;&gt;""),AND(IO13&gt;=IP$34,IO13&lt;&gt;""),AND(JL13&gt;=JR$34,JL13&lt;&gt;""),AND(JQ13&gt;=JR$34,JQ13&lt;&gt;""),AND(KN13&gt;=KT$34,KN13&lt;&gt;""),AND(KS13&gt;=KT$34,KS13&lt;&gt;""),AND(LP13&gt;=LV$34,LP13&lt;&gt;""),AND(LU13&gt;=LV$34,LU13&lt;&gt;""),AND(MR13&gt;=MX$34,MR13&lt;&gt;""),AND(MW13&gt;=MX$34,MW13&lt;&gt;""),AND(NT13&gt;=NZ$34,NT13&lt;&gt;""),AND(NY13&gt;=NZ$34,NY13&lt;&gt;""),AND(OV13&gt;=PB$34,OV13&lt;&gt;""),AND(PA13&gt;=PB$34,PA13&lt;&gt;""),AND(PX13&gt;=QD$34,PX13&lt;&gt;""),AND(QC13&gt;=QD$34,QC13&lt;&gt;""),AND(QZ13&gt;=RF$34,QZ13&lt;&gt;""),AND(RE13&gt;=RF$34,RE13&lt;&gt;""),AND(SB13&gt;=SH$34,SB13&lt;&gt;""),AND(SG13&gt;=SH$34,SG13&lt;&gt;""),AND(TD13&gt;=TJ$34,TD13&lt;&gt;""),AND(TJ13&gt;=TJ$34,TJ13&lt;&gt;"")),"P","")</f>
        <v>P</v>
      </c>
      <c r="H13" s="36" t="str">
        <f>IF(AND(G13="P",F13=""),"No DD",IF(OR(AND(AS13&gt;=AW$33,AT13&gt;=AW$37,AS13&lt;&gt;"",AO13=""),AND(BV13&gt;=BZ$33,BW13&gt;=BZ$37,BV13&lt;&gt;"",BR13=""),AND(CY13&gt;=DC$33,CZ13&gt;=DC$37,CY13&lt;&gt;"",CU13=""),AND(ED13&gt;=EH$33,EE13&gt;=EH$37,ED13&lt;&gt;""),AND(FF13&gt;=FJ$33,FG13&gt;=FJ$37,FF13&lt;&gt;""),AND(GH13&gt;=GL$33,GI13&gt;=GL$37,GH13&lt;&gt;""),AND(HJ13&gt;=HN$33,HK13&gt;=HN$37,HJ13&lt;&gt;""),AND(IL13&gt;=IP$33,IM13&gt;=IP$37,IL13&lt;&gt;""),AND(JN13&gt;=JR$33,JO13&gt;=JR$37,JN13&lt;&gt;""),AND(KP13&gt;=KT$33,KQ13&gt;=KT$37,KP13&lt;&gt;""),AND(LR13&gt;=LV$33,LS13&gt;=LV$37,LR13&lt;&gt;""),AND(MT13&gt;=MX$33,MU13&gt;=MX$37,MT13&lt;&gt;""),AND(NV13&gt;=NZ$33,NW13&gt;=NZ$37,NV13&lt;&gt;""),AND(OX13&gt;=PB$33,OY13&gt;=PB$37,OX13&lt;&gt;""),AND(PZ13&gt;=QD$33,QA13&gt;=QD$37,PZ13&lt;&gt;""),AND(RB13&gt;=RF$33,RC13&gt;=RF$37,RB13&lt;&gt;""),AND(SD13&gt;=SH$33,SE13&gt;=SH$37,SD13&lt;&gt;""),AND(TF13&gt;=TJ$33,TG13&gt;=TJ$37,TF13&lt;&gt;"")),"Merit",IF(OR(AND(AS13&gt;=AW$32,AT13&gt;=AW$36,AS13&lt;&gt;"",AO13=""),AND(BV13&gt;=BZ$32,BW13&gt;=BZ$36,BV13&lt;&gt;"",BR13=""),AND(CY13&gt;=DC$32,CZ13&gt;=DC$36,CY13&lt;&gt;"",CU13=""),AND(ED13&gt;=EH$32,EE13&gt;=EH$36,ED13&lt;&gt;""),AND(FF13&gt;=FJ$32,FG13&gt;=FJ$36,FF13&lt;&gt;""),AND(GH13&gt;=GL$32,GI13&gt;=GL$36,GH13&lt;&gt;""),AND(HJ13&gt;=HN$32,HK13&gt;=HN$36,HJ13&lt;&gt;""),AND(IL13&gt;=IP$32,IM13&gt;=IP$36,IL13&lt;&gt;""),AND(JN13&gt;=JR$32,JO13&gt;=JR$36,JN13&lt;&gt;""),AND(KP13&gt;=KT$32,KQ13&gt;=KT$36,KP13&lt;&gt;""),AND(LR13&gt;=LV$32,LS13&gt;=LV$36,LR13&lt;&gt;""),AND(MT13&gt;=MX$32,MU13&gt;=MX$36,MT13&lt;&gt;""),AND(NV13&gt;=NZ$32,NW13&gt;=NZ$36,NV13&lt;&gt;""),AND(OX13&gt;=PB$32,OY13&gt;=PB$36,OX13&lt;&gt;""),AND(PZ13&gt;=QD$32,QA13&gt;=QD$36,PZ13&lt;&gt;""),AND(RB13&gt;=RF$32,RC13&gt;=RF$36,RB13&lt;&gt;""),AND(SD13&gt;=SH$32,SE13&gt;=SH$36,SD13&lt;&gt;""),AND(TF13&gt;=TJ$32,TG13&gt;=TJ$36,TF13&lt;&gt;"")),"Excellence",IF(I13="P","Worlds Team",IF(F13="P","National Team","")))))</f>
        <v>Worlds Team</v>
      </c>
      <c r="I13" s="3" t="str">
        <f>IF(OR(AND(AS13&gt;=AW$31,AT13&gt;=AW$35,AS13&lt;&gt;"",AO13=""),AND(BV13&gt;=BZ$31,BW13&gt;=BZ$35,BV13&lt;&gt;"",BR13=""),AND(CY13&gt;=DC$31,CZ13&gt;=DC$35,CY13&lt;&gt;"",CU13=""),AND(ED13&gt;=EH$31,EE13&gt;=EH$35,ED13&lt;&gt;""),AND(FF13&gt;=FJ$31,FG13&gt;=FJ$35,FF13&lt;&gt;""),AND(GH13&gt;=GL$31,GI13&gt;=GL$35,GH13&lt;&gt;""),AND(HJ13&gt;=HN$31,HK13&gt;=HN$35,HJ13&lt;&gt;""),AND(IL13&gt;=IP$31,IM13&gt;=IP$35,IL13&lt;&gt;""),AND(JN13&gt;=JR$31,JO13&gt;=JR$35,JN13&lt;&gt;""),AND(KP13&gt;=KT$31,KQ13&gt;=KT$35,KP13&lt;&gt;""),AND(LR13&gt;=LV$31,LS13&gt;=LV$35,LR13&lt;&gt;""),AND(MT13&gt;=MX$31,MU13&gt;=MX$35,MT13&lt;&gt;""),AND(NV13&gt;=NZ$31,NW13&gt;=NZ$35,NV13&lt;&gt;""),AND(OX13&gt;=PB$31,OY13&gt;=PB$35,OX13&lt;&gt;""),AND(PZ13&gt;=QD$31,QA13&gt;=QD$35,PZ13&lt;&gt;""),AND(RB13&gt;=RF$31,RC13&gt;=RF$35,RB13&lt;&gt;""),AND(SD13&gt;=SH$31,SE13&gt;=SH$35,SD13&lt;&gt;""),AND(TF13&gt;=TJ$31,TG13&gt;=TJ$35,TF13&lt;&gt;"")),"P","")</f>
        <v>P</v>
      </c>
      <c r="J13" s="8">
        <f>IF(COUNT(AQ13,BT13,CW13)&gt;0,LARGE((AQ13,BT13,CW13),1),0)</f>
        <v>52.2</v>
      </c>
      <c r="K13" s="8" t="str">
        <f>IF(J13=0,"",IF(J13=CW13,$CA$1,IF(J13=BT13,$AX$1,IF(J13=AQ13,$U$1,""))))</f>
        <v>2024 3rd Domestic Trial</v>
      </c>
      <c r="L13" s="8">
        <f>IF(COUNT(AQ13,BT13,CW13)&gt;1,LARGE((AQ13,BT13,CW13),2),0)</f>
        <v>50</v>
      </c>
      <c r="M13" s="8" t="str">
        <f>IF(K13=0,"",IF(AND(L13=J13,L13=AQ13,K13=BT13),$U$1,IF(AND(L13=J13,L13=AQ13,L13=CW13),$U$1,IF(AND(L13=J13,L13=CW13,L13=BT13),$AX$1,IF(L13=CW13,$CA$1,IF(L13=BT13,$AX$1,IF(L13=AQ13,$U$1,"")))))))</f>
        <v>2024 Nationals</v>
      </c>
      <c r="N13" s="8">
        <f>IF(COUNT(AR13,BU13,CX13)&gt;0,LARGE((AR13,BU13,CX13),1),0)</f>
        <v>25.7</v>
      </c>
      <c r="O13" s="8" t="str">
        <f>IF(N13=0,"",IF(N13=CX13,$CA$1,IF(N13=BU13,$AX$1,IF(N13=AR13,$U$1,""))))</f>
        <v>2024 3rd Domestic Trial</v>
      </c>
      <c r="P13" s="8">
        <f>IF(MAX(AV13,BY13,DB13)&gt;0,MAX(AV13,BY13,DB13),0)</f>
        <v>52.199999999999996</v>
      </c>
      <c r="Q13" s="8" t="str">
        <f>IF(P13=0,"",IF(P13=DB13,$CA$1,IF(P13=BY13,$AX$1,IF(P13=AV13,$U$1,""))))</f>
        <v>2024 3rd Domestic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N13="",0,N13)=TE13,$SI$1,IF(R13+IF(N13="",0,N13)=SC13,$RG$1,IF(R13+IF(N13="",0,N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P13="",0,P13)=TI13,$SI$1,IF(R13+IF(P13="",0,P13)=SG13,$RG$1,IF(R13+IF(P13="",0,P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/>
      </c>
      <c r="U13" s="19">
        <v>18.600000000000001</v>
      </c>
      <c r="V13" s="19">
        <v>6.4</v>
      </c>
      <c r="W13" s="19">
        <v>0</v>
      </c>
      <c r="X13" s="19">
        <v>0</v>
      </c>
      <c r="Y13" s="19">
        <v>17.600000000000001</v>
      </c>
      <c r="Z13" s="19">
        <v>4</v>
      </c>
      <c r="AA13" s="19">
        <v>0</v>
      </c>
      <c r="AB13" s="19">
        <v>0</v>
      </c>
      <c r="AC13" s="19">
        <v>18.5</v>
      </c>
      <c r="AD13" s="19">
        <v>3.6</v>
      </c>
      <c r="AE13" s="19">
        <v>1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7"/>
      <c r="AP13" s="40">
        <f>IF(SUM(V13,Z13)&gt;0,SUM(V13,Z13),"")</f>
        <v>10.4</v>
      </c>
      <c r="AQ13" s="40">
        <f>IF(SUM(U13:V13,X13:Z13,AB13)-W13-AA13&gt;0,SUM(U13:V13,X13:Z13,AB13)-W13-AA13,"")</f>
        <v>46.6</v>
      </c>
      <c r="AR13" s="40">
        <f>IF(SUM(AC13:AD13,AF13)-AE13&gt;0,SUM(AC13:AD13,AF13)-AE13,"")</f>
        <v>21.1</v>
      </c>
      <c r="AS13" s="40">
        <f>IF(SUM(V13,Z13,AD13)&gt;0,SUM(V13,Z13,AD13),"")</f>
        <v>14</v>
      </c>
      <c r="AT13" s="40">
        <f>IF(SUM(AQ13,AR13)&gt;0,SUM(AQ13,AR13),"")</f>
        <v>67.7</v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>
        <f>IF(SUM(AQ13,AR13,AV13)&gt;0,SUM(AQ13,AR13,AV13),"")</f>
        <v>67.7</v>
      </c>
      <c r="AX13" s="18">
        <v>18.600000000000001</v>
      </c>
      <c r="AY13" s="18">
        <v>5.6</v>
      </c>
      <c r="AZ13" s="18">
        <v>1.4</v>
      </c>
      <c r="BA13" s="18">
        <v>0</v>
      </c>
      <c r="BB13" s="18">
        <v>19</v>
      </c>
      <c r="BC13" s="18">
        <v>8.4</v>
      </c>
      <c r="BD13" s="18">
        <v>0.2</v>
      </c>
      <c r="BE13" s="18">
        <v>0</v>
      </c>
      <c r="BF13" s="18">
        <v>17.399999999999999</v>
      </c>
      <c r="BG13" s="18">
        <v>3.6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8"/>
      <c r="BS13" s="11">
        <f>IF(SUM(AY13,BC13)&gt;0,SUM(AY13,BC13),"")</f>
        <v>14</v>
      </c>
      <c r="BT13" s="11">
        <f>IF(SUM(AX13:AY13,BA13:BC13,BE13)-AZ13-BD13&gt;0,SUM(AX13:AY13,BA13:BC13,BE13)-AZ13-BD13,"")</f>
        <v>50</v>
      </c>
      <c r="BU13" s="11">
        <f>IF(SUM(BF13:BG13,BI13)-BH13&gt;0,SUM(BF13:BG13,BI13)-BH13,"")</f>
        <v>21</v>
      </c>
      <c r="BV13" s="11">
        <f>IF(SUM(AY13,BC13,BG13)&gt;0,SUM(AY13,BC13,BG13),"")</f>
        <v>17.600000000000001</v>
      </c>
      <c r="BW13" s="11">
        <f>IF(SUM(BT13,BU13)&gt;0,SUM(BT13,BU13),"")</f>
        <v>71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IF(SUM(BT13,BU13,BY13)&gt;0,SUM(BT13,BU13,BY13),"")</f>
        <v>71</v>
      </c>
      <c r="CA13" s="19">
        <v>18.8</v>
      </c>
      <c r="CB13" s="19">
        <v>7.2</v>
      </c>
      <c r="CC13" s="19">
        <v>0.8</v>
      </c>
      <c r="CD13" s="19">
        <v>0</v>
      </c>
      <c r="CE13" s="19">
        <v>18.600000000000001</v>
      </c>
      <c r="CF13" s="19">
        <v>8.4</v>
      </c>
      <c r="CG13" s="19">
        <v>0</v>
      </c>
      <c r="CH13" s="19">
        <v>0</v>
      </c>
      <c r="CI13" s="19">
        <v>18.399999999999999</v>
      </c>
      <c r="CJ13" s="19">
        <v>7.3</v>
      </c>
      <c r="CK13" s="19">
        <v>0</v>
      </c>
      <c r="CL13" s="19">
        <v>0</v>
      </c>
      <c r="CM13" s="19">
        <v>18.399999999999999</v>
      </c>
      <c r="CN13" s="19">
        <v>7.2</v>
      </c>
      <c r="CO13" s="19">
        <v>0</v>
      </c>
      <c r="CP13" s="19">
        <v>0</v>
      </c>
      <c r="CQ13" s="19">
        <v>18.8</v>
      </c>
      <c r="CR13" s="19">
        <v>8.4</v>
      </c>
      <c r="CS13" s="19">
        <v>0.6</v>
      </c>
      <c r="CT13" s="19">
        <v>0</v>
      </c>
      <c r="CU13" s="27"/>
      <c r="CV13" s="40">
        <f>IF(SUM(CB13,CF13)&gt;0,SUM(CB13,CF13),"")</f>
        <v>15.600000000000001</v>
      </c>
      <c r="CW13" s="40">
        <f>IF(SUM(CA13:CB13,CD13:CF13,CH13)-CC13-CG13&gt;0,SUM(CA13:CB13,CD13:CF13,CH13)-CC13-CG13,"")</f>
        <v>52.2</v>
      </c>
      <c r="CX13" s="40">
        <f>IF(SUM(CI13:CJ13,CL13)-CK13&gt;0,SUM(CI13:CJ13,CL13)-CK13,"")</f>
        <v>25.7</v>
      </c>
      <c r="CY13" s="40">
        <f>IF(SUM(CB13,CF13,CJ13)&gt;0,SUM(CB13,CF13,CJ13),"")</f>
        <v>22.900000000000002</v>
      </c>
      <c r="CZ13" s="40">
        <f>IF(SUM(CW13,CX13)&gt;0,SUM(CW13,CX13),"")</f>
        <v>77.900000000000006</v>
      </c>
      <c r="DA13" s="40">
        <f>IF(SUM(CN13,CR13)&gt;0,SUM(CN13,CR13),"")</f>
        <v>15.600000000000001</v>
      </c>
      <c r="DB13" s="40">
        <f>IF(SUM(CM13:CN13,CP13:CR13,CT13)-SUM(CO13,CS13)&gt;0,SUM(CM13:CN13,CP13:CR13,CT13)-SUM(CO13,CS13),"")</f>
        <v>52.199999999999996</v>
      </c>
      <c r="DC13" s="40">
        <f>IF(SUM(CW13,CX13,DB13)&gt;0,SUM(CW13,CX13,DB13),"")</f>
        <v>130.1</v>
      </c>
      <c r="DD13" s="51" t="str">
        <f>IF(MAX(EB13,FD13,GF13,HH13,IJ13,JL13,KN13,LP13,MR13,NT13,OV13,PX13,QZ13,SB13,TD13)-IF(L13="",0,L13)&gt;0.001,MAX(EB13,FD13,GF13,HH13,IJ13,JL13,KN13,LP13,MR13,NT13,OV13,PX13,QZ13,SB13,TD13)-IF(L13="",0,L13),"")</f>
        <v/>
      </c>
      <c r="DE13" s="51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1" t="str">
        <f>IF(MAX(EG13,FI13,GK13,HM13,IO13,JQ13,KS13,LU13,MW13,NY13,PA13,QC13,RE13,SG13,TI13)-IF(P13="",0,P13)&gt;0.001,MAX(EG13,FI13,GK13,HM13,IO13,JQ13,KS13,LU13,MW13,NY13,PA13,QC13,RE13,SG13,TI13)-IF(P13="",0,P13),"")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0" t="str">
        <f>IF(SUM(QF13,QJ13)&gt;0,SUM(QF13,QJ13),"")</f>
        <v/>
      </c>
      <c r="QZ13" s="40" t="str">
        <f>IF(SUM(QE13:QF13,QH13:QJ13,QL13)-QG13-QK13&gt;0,SUM(QE13:QF13,QH13:QJ13,QL13)-QG13-QK13,"")</f>
        <v/>
      </c>
      <c r="RA13" s="40" t="str">
        <f>IF(SUM(QM13:QN13,QP13)-QO13&gt;0,SUM(QM13:QN13,QP13)-QO13,"")</f>
        <v/>
      </c>
      <c r="RB13" s="40" t="str">
        <f>IF(SUM(QF13,QJ13,QN13)&gt;0,SUM(QF13,QJ13,QN13),"")</f>
        <v/>
      </c>
      <c r="RC13" s="40" t="str">
        <f>IF(SUM(QZ13,RA13)&gt;0,SUM(QZ13,RA13),"")</f>
        <v/>
      </c>
      <c r="RD13" s="40" t="str">
        <f>IF(SUM(QR13,QV13)&gt;0,SUM(QR13,QV13),"")</f>
        <v/>
      </c>
      <c r="RE13" s="40" t="str">
        <f>IF(SUM(QQ13:QR13,QT13:QV13,QX13)-SUM(QS13,QW13)&gt;0,SUM(QQ13:QR13,QT13:QV13,QX13)-SUM(QS13,QW13),"")</f>
        <v/>
      </c>
      <c r="RF13" s="40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0" t="str">
        <f>IF(SUM(SJ13,SN13)&gt;0,SUM(SJ13,SN13),"")</f>
        <v/>
      </c>
      <c r="TD13" s="40" t="str">
        <f>IF(SUM(SI13:SJ13,SL13:SN13,SP13)-SK13-SO13&gt;0,SUM(SI13:SJ13,SL13:SN13,SP13)-SK13-SO13,"")</f>
        <v/>
      </c>
      <c r="TE13" s="40" t="str">
        <f>IF(SUM(SQ13:SR13,ST13)-SS13&gt;0,SUM(SQ13:SR13,ST13)-SS13,"")</f>
        <v/>
      </c>
      <c r="TF13" s="40" t="str">
        <f>IF(SUM(SJ13,SN13,SR13)&gt;0,SUM(SJ13,SN13,SR13),"")</f>
        <v/>
      </c>
      <c r="TG13" s="40" t="str">
        <f>IF(SUM(TD13,TE13)&gt;0,SUM(TD13,TE13),"")</f>
        <v/>
      </c>
      <c r="TH13" s="40" t="str">
        <f>IF(SUM(SV13,SZ13)&gt;0,SUM(SV13,SZ13),"")</f>
        <v/>
      </c>
      <c r="TI13" s="40" t="str">
        <f>IF(SUM(SU13:SV13,SX13:SZ13,TB13)-SUM(SW13,TA13)&gt;0,SUM(SU13:SV13,SX13:SZ13,TB13)-SUM(SW13,TA13),"")</f>
        <v/>
      </c>
      <c r="TJ13" s="40" t="str">
        <f>IF(SUM(TD13,TE13,TI13)&gt;0,SUM(TD13,TE13,TI13),"")</f>
        <v/>
      </c>
      <c r="TK13" s="26">
        <f>IF($CU13="P",CA13,(CA13+AX13)/2)</f>
        <v>18.700000000000003</v>
      </c>
      <c r="TL13" s="26">
        <f>IF($CU13="P",CB13,(CB13+AY13)/2)</f>
        <v>6.4</v>
      </c>
      <c r="TM13" s="26">
        <f>IF($CU13="P",CC13,(CC13+AZ13)/2)</f>
        <v>1.1000000000000001</v>
      </c>
      <c r="TN13" s="26">
        <f>IF($CU13="P",CD13,(CD13+BA13)/2)</f>
        <v>0</v>
      </c>
      <c r="TO13" s="26">
        <f>IF($CU13="P",CE13,(CE13+BB13)/2)</f>
        <v>18.8</v>
      </c>
      <c r="TP13" s="26">
        <f>IF($CU13="P",CF13,(CF13+BC13)/2)</f>
        <v>8.4</v>
      </c>
      <c r="TQ13" s="26">
        <f>IF($CU13="P",CG13,(CG13+BD13)/2)</f>
        <v>0.1</v>
      </c>
      <c r="TR13" s="26">
        <f>IF($CU13="P",CH13,(CH13+BE13)/2)</f>
        <v>0</v>
      </c>
      <c r="TS13" s="26">
        <f>IF($CU13="P",CI13,(CI13+BF13)/2)</f>
        <v>17.899999999999999</v>
      </c>
      <c r="TT13" s="26">
        <f>IF($CU13="P",CJ13,(CJ13+BG13)/2)</f>
        <v>5.45</v>
      </c>
      <c r="TU13" s="26">
        <f>IF($CU13="P",CK13,(CK13+BH13)/2)</f>
        <v>0</v>
      </c>
      <c r="TV13" s="26">
        <f>IF($CU13="P",CL13,(CL13+BI13)/2)</f>
        <v>0</v>
      </c>
      <c r="TW13" s="26">
        <f>IF($CU13="P",CM13,(CM13+BJ13)/2)</f>
        <v>9.1999999999999993</v>
      </c>
      <c r="TX13" s="26">
        <f>IF($CU13="P",CN13,(CN13+BK13)/2)</f>
        <v>3.6</v>
      </c>
      <c r="TY13" s="26">
        <f>IF($CU13="P",CO13,(CO13+BL13)/2)</f>
        <v>0</v>
      </c>
      <c r="TZ13" s="26">
        <f>IF($CU13="P",CP13,(CP13+BM13)/2)</f>
        <v>0</v>
      </c>
      <c r="UA13" s="26">
        <f>IF($CU13="P",CQ13,(CQ13+BN13)/2)</f>
        <v>9.4</v>
      </c>
      <c r="UB13" s="26">
        <f>IF($CU13="P",CR13,(CR13+BO13)/2)</f>
        <v>4.2</v>
      </c>
      <c r="UC13" s="26">
        <f>IF($CU13="P",CS13,(CS13+BP13)/2)</f>
        <v>0.3</v>
      </c>
      <c r="UD13" s="26">
        <f>IF($CU13="P",CT13,(CT13+BQ13)/2)</f>
        <v>0</v>
      </c>
      <c r="UE13" s="28" t="s">
        <v>53</v>
      </c>
      <c r="UF13" s="11">
        <f>IF(SUM(TL13,TP13)&gt;0,SUM(TL13,TP13),"")</f>
        <v>14.8</v>
      </c>
      <c r="UG13" s="11">
        <f>IF(SUM(TK13:TL13,TN13:TP13,TR13)-TM13-TQ13&gt;0,SUM(TK13:TL13,TN13:TP13,TR13)-TM13-TQ13,"")</f>
        <v>51.1</v>
      </c>
      <c r="UH13" s="11">
        <f>IF(SUM(TS13:TT13,TV13)-TU13&gt;0,SUM(TS13:TT13,TV13)-TU13,"")</f>
        <v>23.349999999999998</v>
      </c>
      <c r="UI13" s="11">
        <f>IF(SUM(TL13,TP13,TT13)&gt;0,SUM(TL13,TP13,TT13),"")</f>
        <v>20.25</v>
      </c>
      <c r="UJ13" s="11">
        <f>IF(SUM(UG13,UH13)&gt;0,SUM(UG13,UH13),"")</f>
        <v>74.45</v>
      </c>
      <c r="UK13" s="11">
        <f>IF(SUM(TX13,UB13)&gt;0,SUM(TX13,UB13),"")</f>
        <v>7.8000000000000007</v>
      </c>
      <c r="UL13" s="11">
        <f>IF(SUM(TW13:TX13,TZ13:UB13,UD13)-SUM(TY13,UC13)&gt;0,SUM(TW13:TX13,TZ13:UB13,UD13)-SUM(TY13,UC13),"")</f>
        <v>26.099999999999998</v>
      </c>
      <c r="UM13" s="11">
        <f>IF(SUM(UG13,UH13,UL13)&gt;0,SUM(UG13,UH13,UL13),"")</f>
        <v>100.55</v>
      </c>
    </row>
    <row r="14" spans="1:559" x14ac:dyDescent="0.2">
      <c r="A14" s="4" cm="1">
        <f t="array" ref="A14">IF(AND(H14&lt;&gt;"",H14&lt;&gt;"No DD"),SUMPRODUCT((H$4:H$28&lt;&gt;"")*(H$4:H$28&lt;&gt;"No DD")*(E$4:E$28&gt;E14))+1,IF(H14="No DD",SUMPRODUCT((H$4:H$28="No DD")*(E$4:E$28&gt;E14))+1+SUMPRODUCT((H$4:H$28&lt;&gt;"")*(H$4:H$28&lt;&gt;"No DD")),""))</f>
        <v>11</v>
      </c>
      <c r="B14" s="5" t="s">
        <v>182</v>
      </c>
      <c r="C14" s="4" t="s">
        <v>5</v>
      </c>
      <c r="D14" s="4">
        <v>2005</v>
      </c>
      <c r="E14" s="9">
        <f>SUM(J14:R14)+SUM(J14:O14)*0.0000001+SUM(J14)*0.0000000000001</f>
        <v>179.6500129050053</v>
      </c>
      <c r="F14" s="3" t="str">
        <f>IF(OR(AND(AP14&gt;=AW$30,AQ14&gt;=AW$34,AP14&lt;&gt;"",AO14=""),AND(AU14&gt;=AW$30,AV14&gt;=AW$34,AU14&lt;&gt;"",AO14=""),AND(BS14&gt;=BZ$30,BT14&gt;=BZ$34,BS14&lt;&gt;"",BR14=""),AND(BX14&gt;=BZ$30,BY14&gt;=BZ$34,BX14&lt;&gt;"",BR14=""),AND(CV14&gt;=DC$30,CW14&gt;=DC$34,CV14&lt;&gt;"",CU14=""),AND(DA14&gt;=DC$30,DB14&gt;=DC$34,DA14&lt;&gt;""),AND(EA14&gt;=EH$30,EB14&gt;=EH$34,EA14&lt;&gt;""),AND(EF14&gt;=EH$30,EG14&gt;=EH$34,EF14&lt;&gt;""),AND(FC14&gt;=FJ$30,FD14&gt;=FJ$34,FC14&lt;&gt;""),AND(FH14&gt;=FJ$30,FI14&gt;=FJ$34,FH14&lt;&gt;""),AND(GE14&gt;=GL$30,GF14&gt;=GL$34,GE14&lt;&gt;""),AND(GJ14&gt;=GL$30,GK14&gt;=GL$34,GJ14&lt;&gt;""),AND(HG14&gt;=HN$30,HH14&gt;=HN$34,HG14&lt;&gt;""),AND(HL14&gt;=HN$30,HM14&gt;=HN$34,HL14&lt;&gt;""),AND(II14&gt;=IP$30,IJ14&gt;=IP$34,II14&lt;&gt;""),AND(IN14&gt;=IP$30,IO14&gt;=IP$34,IN14&lt;&gt;""),AND(JK14&gt;=JR$30,JL14&gt;=JR$34,JK14&lt;&gt;""),AND(JP14&gt;=JR$30,JQ14&gt;=JR$34,JP14&lt;&gt;""),AND(KM14&gt;=KT$30,KN14&gt;=KT$34,KM14&lt;&gt;""),AND(KR14&gt;=KT$30,KS14&gt;=KT$34,KR14&lt;&gt;""),AND(LO14&gt;=LV$30,LP14&gt;=LV$34,LO14&lt;&gt;""),AND(LT14&gt;=LV$30,LU14&gt;=LV$34,LT14&lt;&gt;""),AND(MQ14&gt;=MX$30,MR14&gt;=MX$34,MQ14&lt;&gt;""),AND(MV14&gt;=MX$30,MW14&gt;=MX$34,MV14&lt;&gt;""),AND(NS14&gt;=NZ$30,NT14&gt;=NZ$34,NS14&lt;&gt;""),AND(NX14&gt;=NZ$30,NY14&gt;=NZ$34,NX14&lt;&gt;""),AND(OU14&gt;=PB$30,OV14&gt;=PB$34,OU14&lt;&gt;""),AND(OZ14&gt;=PB$30,PA14&gt;=PB$34,OZ14&lt;&gt;""),AND(PW14&gt;=QD$30,PX14&gt;=QD$34,PW14&lt;&gt;""),AND(QB14&gt;=QD$30,QC14&gt;=QD$34,QB14&lt;&gt;""),AND(QY14&gt;=RF$30,QZ14&gt;=RF$34,QY14&lt;&gt;""),AND(RD14&gt;=RF$30,RE14&gt;=RF$34,RD14&lt;&gt;""),AND(SA14&gt;=SH$30,SB14&gt;=SH$34,SA14&lt;&gt;""),AND(SF14&gt;=SH$30,SG14&gt;=SH$34,SF14&lt;&gt;""),AND(TC14&gt;=TJ$30,TD14&gt;=TJ$34,TC14&lt;&gt;""),AND(TI14&gt;=TJ$30,TJ14&gt;=TJ$34,TI14&lt;&gt;"")),"P","")</f>
        <v>P</v>
      </c>
      <c r="G14" s="3" t="str">
        <f>IF(OR(AND(AQ14&gt;=AW$34,AQ14&lt;&gt;"",AO14=""),AND(AV14&gt;=AW$34,AV14&lt;&gt;"",AO14=""),AND(BT14&gt;=BZ$34,BT14&lt;&gt;"",BR14=""),AND(BY14&gt;=BZ$34,BY14&lt;&gt;"",BR14=""),AND(CW14&gt;=DC$34,CW14&lt;&gt;"",CU14=""),AND(DB14&gt;=DC$34,DB14&lt;&gt;"",CU14=""),AND(EB14&gt;=EH$34,EB14&lt;&gt;""),AND(EG14&gt;=EH$34,EG14&lt;&gt;""),AND(FD14&gt;=FJ$34,FD14&lt;&gt;""),AND(FI14&gt;=FJ$34,FI14&lt;&gt;""),AND(GF14&gt;=GL$34,GF14&lt;&gt;""),AND(GK14&gt;=GL$34,GK14&lt;&gt;""),AND(HH14&gt;=HN$34,HH14&lt;&gt;""),AND(HM14&gt;=HN$34,HM14&lt;&gt;""),AND(IJ14&gt;=IP$34,IJ14&lt;&gt;""),AND(IO14&gt;=IP$34,IO14&lt;&gt;""),AND(JL14&gt;=JR$34,JL14&lt;&gt;""),AND(JQ14&gt;=JR$34,JQ14&lt;&gt;""),AND(KN14&gt;=KT$34,KN14&lt;&gt;""),AND(KS14&gt;=KT$34,KS14&lt;&gt;""),AND(LP14&gt;=LV$34,LP14&lt;&gt;""),AND(LU14&gt;=LV$34,LU14&lt;&gt;""),AND(MR14&gt;=MX$34,MR14&lt;&gt;""),AND(MW14&gt;=MX$34,MW14&lt;&gt;""),AND(NT14&gt;=NZ$34,NT14&lt;&gt;""),AND(NY14&gt;=NZ$34,NY14&lt;&gt;""),AND(OV14&gt;=PB$34,OV14&lt;&gt;""),AND(PA14&gt;=PB$34,PA14&lt;&gt;""),AND(PX14&gt;=QD$34,PX14&lt;&gt;""),AND(QC14&gt;=QD$34,QC14&lt;&gt;""),AND(QZ14&gt;=RF$34,QZ14&lt;&gt;""),AND(RE14&gt;=RF$34,RE14&lt;&gt;""),AND(SB14&gt;=SH$34,SB14&lt;&gt;""),AND(SG14&gt;=SH$34,SG14&lt;&gt;""),AND(TD14&gt;=TJ$34,TD14&lt;&gt;""),AND(TJ14&gt;=TJ$34,TJ14&lt;&gt;"")),"P","")</f>
        <v>P</v>
      </c>
      <c r="H14" s="36" t="str">
        <f>IF(AND(G14="P",F14=""),"No DD",IF(OR(AND(AS14&gt;=AW$33,AT14&gt;=AW$37,AS14&lt;&gt;"",AO14=""),AND(BV14&gt;=BZ$33,BW14&gt;=BZ$37,BV14&lt;&gt;"",BR14=""),AND(CY14&gt;=DC$33,CZ14&gt;=DC$37,CY14&lt;&gt;"",CU14=""),AND(ED14&gt;=EH$33,EE14&gt;=EH$37,ED14&lt;&gt;""),AND(FF14&gt;=FJ$33,FG14&gt;=FJ$37,FF14&lt;&gt;""),AND(GH14&gt;=GL$33,GI14&gt;=GL$37,GH14&lt;&gt;""),AND(HJ14&gt;=HN$33,HK14&gt;=HN$37,HJ14&lt;&gt;""),AND(IL14&gt;=IP$33,IM14&gt;=IP$37,IL14&lt;&gt;""),AND(JN14&gt;=JR$33,JO14&gt;=JR$37,JN14&lt;&gt;""),AND(KP14&gt;=KT$33,KQ14&gt;=KT$37,KP14&lt;&gt;""),AND(LR14&gt;=LV$33,LS14&gt;=LV$37,LR14&lt;&gt;""),AND(MT14&gt;=MX$33,MU14&gt;=MX$37,MT14&lt;&gt;""),AND(NV14&gt;=NZ$33,NW14&gt;=NZ$37,NV14&lt;&gt;""),AND(OX14&gt;=PB$33,OY14&gt;=PB$37,OX14&lt;&gt;""),AND(PZ14&gt;=QD$33,QA14&gt;=QD$37,PZ14&lt;&gt;""),AND(RB14&gt;=RF$33,RC14&gt;=RF$37,RB14&lt;&gt;""),AND(SD14&gt;=SH$33,SE14&gt;=SH$37,SD14&lt;&gt;""),AND(TF14&gt;=TJ$33,TG14&gt;=TJ$37,TF14&lt;&gt;"")),"Merit",IF(OR(AND(AS14&gt;=AW$32,AT14&gt;=AW$36,AS14&lt;&gt;"",AO14=""),AND(BV14&gt;=BZ$32,BW14&gt;=BZ$36,BV14&lt;&gt;"",BR14=""),AND(CY14&gt;=DC$32,CZ14&gt;=DC$36,CY14&lt;&gt;"",CU14=""),AND(ED14&gt;=EH$32,EE14&gt;=EH$36,ED14&lt;&gt;""),AND(FF14&gt;=FJ$32,FG14&gt;=FJ$36,FF14&lt;&gt;""),AND(GH14&gt;=GL$32,GI14&gt;=GL$36,GH14&lt;&gt;""),AND(HJ14&gt;=HN$32,HK14&gt;=HN$36,HJ14&lt;&gt;""),AND(IL14&gt;=IP$32,IM14&gt;=IP$36,IL14&lt;&gt;""),AND(JN14&gt;=JR$32,JO14&gt;=JR$36,JN14&lt;&gt;""),AND(KP14&gt;=KT$32,KQ14&gt;=KT$36,KP14&lt;&gt;""),AND(LR14&gt;=LV$32,LS14&gt;=LV$36,LR14&lt;&gt;""),AND(MT14&gt;=MX$32,MU14&gt;=MX$36,MT14&lt;&gt;""),AND(NV14&gt;=NZ$32,NW14&gt;=NZ$36,NV14&lt;&gt;""),AND(OX14&gt;=PB$32,OY14&gt;=PB$36,OX14&lt;&gt;""),AND(PZ14&gt;=QD$32,QA14&gt;=QD$36,PZ14&lt;&gt;""),AND(RB14&gt;=RF$32,RC14&gt;=RF$36,RB14&lt;&gt;""),AND(SD14&gt;=SH$32,SE14&gt;=SH$36,SD14&lt;&gt;""),AND(TF14&gt;=TJ$32,TG14&gt;=TJ$36,TF14&lt;&gt;"")),"Excellence",IF(I14="P","Worlds Team",IF(F14="P","National Team","")))))</f>
        <v>Worlds Team</v>
      </c>
      <c r="I14" s="3" t="str">
        <f>IF(OR(AND(AS14&gt;=AW$31,AT14&gt;=AW$35,AS14&lt;&gt;"",AO14=""),AND(BV14&gt;=BZ$31,BW14&gt;=BZ$35,BV14&lt;&gt;"",BR14=""),AND(CY14&gt;=DC$31,CZ14&gt;=DC$35,CY14&lt;&gt;"",CU14=""),AND(ED14&gt;=EH$31,EE14&gt;=EH$35,ED14&lt;&gt;""),AND(FF14&gt;=FJ$31,FG14&gt;=FJ$35,FF14&lt;&gt;""),AND(GH14&gt;=GL$31,GI14&gt;=GL$35,GH14&lt;&gt;""),AND(HJ14&gt;=HN$31,HK14&gt;=HN$35,HJ14&lt;&gt;""),AND(IL14&gt;=IP$31,IM14&gt;=IP$35,IL14&lt;&gt;""),AND(JN14&gt;=JR$31,JO14&gt;=JR$35,JN14&lt;&gt;""),AND(KP14&gt;=KT$31,KQ14&gt;=KT$35,KP14&lt;&gt;""),AND(LR14&gt;=LV$31,LS14&gt;=LV$35,LR14&lt;&gt;""),AND(MT14&gt;=MX$31,MU14&gt;=MX$35,MT14&lt;&gt;""),AND(NV14&gt;=NZ$31,NW14&gt;=NZ$35,NV14&lt;&gt;""),AND(OX14&gt;=PB$31,OY14&gt;=PB$35,OX14&lt;&gt;""),AND(PZ14&gt;=QD$31,QA14&gt;=QD$35,PZ14&lt;&gt;""),AND(RB14&gt;=RF$31,RC14&gt;=RF$35,RB14&lt;&gt;""),AND(SD14&gt;=SH$31,SE14&gt;=SH$35,SD14&lt;&gt;""),AND(TF14&gt;=TJ$31,TG14&gt;=TJ$35,TF14&lt;&gt;"")),"P","")</f>
        <v>P</v>
      </c>
      <c r="J14" s="8">
        <f>IF(COUNT(AQ14,BT14,CW14)&gt;0,LARGE((AQ14,BT14,CW14),1),0)</f>
        <v>53.1</v>
      </c>
      <c r="K14" s="8" t="str">
        <f>IF(J14=0,"",IF(J14=CW14,$CA$1,IF(J14=BT14,$AX$1,IF(J14=AQ14,$U$1,""))))</f>
        <v>2024 3rd Domestic Trial</v>
      </c>
      <c r="L14" s="8">
        <f>IF(COUNT(AQ14,BT14,CW14)&gt;1,LARGE((AQ14,BT14,CW14),2),0)</f>
        <v>50.75</v>
      </c>
      <c r="M14" s="8" t="str">
        <f>IF(K14=0,"",IF(AND(L14=J14,L14=AQ14,K14=BT14),$U$1,IF(AND(L14=J14,L14=AQ14,L14=CW14),$U$1,IF(AND(L14=J14,L14=CW14,L14=BT14),$AX$1,IF(L14=CW14,$CA$1,IF(L14=BT14,$AX$1,IF(L14=AQ14,$U$1,"")))))))</f>
        <v>2024 Elite Canada</v>
      </c>
      <c r="N14" s="8">
        <f>IF(COUNT(AR14,BU14,CX14)&gt;0,LARGE((AR14,BU14,CX14),1),0)</f>
        <v>25.2</v>
      </c>
      <c r="O14" s="8" t="str">
        <f>IF(N14=0,"",IF(N14=CX14,$CA$1,IF(N14=BU14,$AX$1,IF(N14=AR14,$U$1,""))))</f>
        <v>2024 3rd Domestic Trial</v>
      </c>
      <c r="P14" s="8">
        <f>IF(MAX(AV14,BY14,DB14)&gt;0,MAX(AV14,BY14,DB14),0)</f>
        <v>50.6</v>
      </c>
      <c r="Q14" s="8" t="str">
        <f>IF(P14=0,"",IF(P14=DB14,$CA$1,IF(P14=BY14,$AX$1,IF(P14=AV14,$U$1,""))))</f>
        <v>2024 3rd Domestic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N14="",0,N14)=TE14,$SI$1,IF(R14+IF(N14="",0,N14)=SC14,$RG$1,IF(R14+IF(N14="",0,N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P14="",0,P14)=TI14,$SI$1,IF(R14+IF(P14="",0,P14)=SG14,$RG$1,IF(R14+IF(P14="",0,P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/>
      </c>
      <c r="U14" s="19">
        <v>18.149999999999999</v>
      </c>
      <c r="V14" s="19">
        <v>7.25</v>
      </c>
      <c r="W14" s="19">
        <v>0.1</v>
      </c>
      <c r="X14" s="19">
        <v>0.15</v>
      </c>
      <c r="Y14" s="19">
        <v>18.450000000000003</v>
      </c>
      <c r="Z14" s="19">
        <v>7.25</v>
      </c>
      <c r="AA14" s="19">
        <v>0.4</v>
      </c>
      <c r="AB14" s="19">
        <v>0</v>
      </c>
      <c r="AC14" s="19">
        <v>18.100000000000001</v>
      </c>
      <c r="AD14" s="19">
        <v>3.95</v>
      </c>
      <c r="AE14" s="19">
        <v>0</v>
      </c>
      <c r="AF14" s="19">
        <v>0</v>
      </c>
      <c r="AG14" s="19">
        <v>9.3000000000000007</v>
      </c>
      <c r="AH14" s="19">
        <v>3.4</v>
      </c>
      <c r="AI14" s="19">
        <v>0.3</v>
      </c>
      <c r="AJ14" s="19">
        <v>0</v>
      </c>
      <c r="AK14" s="19">
        <v>9</v>
      </c>
      <c r="AL14" s="19">
        <v>3.65</v>
      </c>
      <c r="AM14" s="19">
        <v>0.5</v>
      </c>
      <c r="AN14" s="19">
        <v>0</v>
      </c>
      <c r="AO14" s="27" t="s">
        <v>53</v>
      </c>
      <c r="AP14" s="40">
        <f>IF(SUM(V14,Z14)&gt;0,SUM(V14,Z14),"")</f>
        <v>14.5</v>
      </c>
      <c r="AQ14" s="40">
        <f>IF(SUM(U14:V14,X14:Z14,AB14)-W14-AA14&gt;0,SUM(U14:V14,X14:Z14,AB14)-W14-AA14,"")</f>
        <v>50.75</v>
      </c>
      <c r="AR14" s="40">
        <f>IF(SUM(AC14:AD14,AF14)-AE14&gt;0,SUM(AC14:AD14,AF14)-AE14,"")</f>
        <v>22.05</v>
      </c>
      <c r="AS14" s="40">
        <f>IF(SUM(V14,Z14,AD14)&gt;0,SUM(V14,Z14,AD14),"")</f>
        <v>18.45</v>
      </c>
      <c r="AT14" s="40">
        <f>IF(SUM(AQ14,AR14)&gt;0,SUM(AQ14,AR14),"")</f>
        <v>72.8</v>
      </c>
      <c r="AU14" s="40">
        <f>IF(SUM(AH14,AL14)&gt;0,SUM(AH14,AL14),"")</f>
        <v>7.05</v>
      </c>
      <c r="AV14" s="40">
        <f>IF(SUM(AG14:AH14,AJ14:AL14,AN14)-SUM(AI14,AM14)&gt;0,SUM(AG14:AH14,AJ14:AL14,AN14)-SUM(AI14,AM14),"")</f>
        <v>24.55</v>
      </c>
      <c r="AW14" s="40">
        <f>IF(SUM(AQ14,AR14,AV14)&gt;0,SUM(AQ14,AR14,AV14),"")</f>
        <v>97.35</v>
      </c>
      <c r="AX14" s="18">
        <v>16.3</v>
      </c>
      <c r="AY14" s="18">
        <v>2.9</v>
      </c>
      <c r="AZ14" s="18">
        <v>2</v>
      </c>
      <c r="BA14" s="18">
        <v>0</v>
      </c>
      <c r="BB14" s="18">
        <v>18.399999999999999</v>
      </c>
      <c r="BC14" s="18">
        <v>8.1</v>
      </c>
      <c r="BD14" s="18">
        <v>0</v>
      </c>
      <c r="BE14" s="18">
        <v>0.3</v>
      </c>
      <c r="BF14" s="18">
        <v>18.399999999999999</v>
      </c>
      <c r="BG14" s="18">
        <v>6</v>
      </c>
      <c r="BH14" s="18">
        <v>0.6</v>
      </c>
      <c r="BI14" s="18">
        <v>0</v>
      </c>
      <c r="BJ14" s="18"/>
      <c r="BK14" s="18"/>
      <c r="BL14" s="18"/>
      <c r="BM14" s="18"/>
      <c r="BN14" s="18"/>
      <c r="BO14" s="18"/>
      <c r="BP14" s="18"/>
      <c r="BQ14" s="18"/>
      <c r="BR14" s="28"/>
      <c r="BS14" s="11">
        <f>IF(SUM(AY14,BC14)&gt;0,SUM(AY14,BC14),"")</f>
        <v>11</v>
      </c>
      <c r="BT14" s="11">
        <f>IF(SUM(AX14:AY14,BA14:BC14,BE14)-AZ14-BD14&gt;0,SUM(AX14:AY14,BA14:BC14,BE14)-AZ14-BD14,"")</f>
        <v>43.999999999999993</v>
      </c>
      <c r="BU14" s="11">
        <f>IF(SUM(BF14:BG14,BI14)-BH14&gt;0,SUM(BF14:BG14,BI14)-BH14,"")</f>
        <v>23.799999999999997</v>
      </c>
      <c r="BV14" s="11">
        <f>IF(SUM(AY14,BC14,BG14)&gt;0,SUM(AY14,BC14,BG14),"")</f>
        <v>17</v>
      </c>
      <c r="BW14" s="11">
        <f>IF(SUM(BT14,BU14)&gt;0,SUM(BT14,BU14),"")</f>
        <v>67.799999999999983</v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>
        <f>IF(SUM(BT14,BU14,BY14)&gt;0,SUM(BT14,BU14,BY14),"")</f>
        <v>67.799999999999983</v>
      </c>
      <c r="CA14" s="19">
        <v>18.899999999999999</v>
      </c>
      <c r="CB14" s="19">
        <v>7.7</v>
      </c>
      <c r="CC14" s="19">
        <v>0</v>
      </c>
      <c r="CD14" s="19">
        <v>0.3</v>
      </c>
      <c r="CE14" s="19">
        <v>19</v>
      </c>
      <c r="CF14" s="19">
        <v>7.2</v>
      </c>
      <c r="CG14" s="19">
        <v>0</v>
      </c>
      <c r="CH14" s="19">
        <v>0</v>
      </c>
      <c r="CI14" s="19">
        <v>18.600000000000001</v>
      </c>
      <c r="CJ14" s="19">
        <v>7.2</v>
      </c>
      <c r="CK14" s="19">
        <v>0.6</v>
      </c>
      <c r="CL14" s="19">
        <v>0</v>
      </c>
      <c r="CM14" s="19">
        <v>18.5</v>
      </c>
      <c r="CN14" s="19">
        <v>6.9</v>
      </c>
      <c r="CO14" s="19">
        <v>0.2</v>
      </c>
      <c r="CP14" s="19">
        <v>0</v>
      </c>
      <c r="CQ14" s="19">
        <v>18.399999999999999</v>
      </c>
      <c r="CR14" s="19">
        <v>7.2</v>
      </c>
      <c r="CS14" s="19">
        <v>0.2</v>
      </c>
      <c r="CT14" s="19">
        <v>0</v>
      </c>
      <c r="CU14" s="27"/>
      <c r="CV14" s="40">
        <f>IF(SUM(CB14,CF14)&gt;0,SUM(CB14,CF14),"")</f>
        <v>14.9</v>
      </c>
      <c r="CW14" s="40">
        <f>IF(SUM(CA14:CB14,CD14:CF14,CH14)-CC14-CG14&gt;0,SUM(CA14:CB14,CD14:CF14,CH14)-CC14-CG14,"")</f>
        <v>53.1</v>
      </c>
      <c r="CX14" s="40">
        <f>IF(SUM(CI14:CJ14,CL14)-CK14&gt;0,SUM(CI14:CJ14,CL14)-CK14,"")</f>
        <v>25.2</v>
      </c>
      <c r="CY14" s="40">
        <f>IF(SUM(CB14,CF14,CJ14)&gt;0,SUM(CB14,CF14,CJ14),"")</f>
        <v>22.1</v>
      </c>
      <c r="CZ14" s="40">
        <f>IF(SUM(CW14,CX14)&gt;0,SUM(CW14,CX14),"")</f>
        <v>78.3</v>
      </c>
      <c r="DA14" s="40">
        <f>IF(SUM(CN14,CR14)&gt;0,SUM(CN14,CR14),"")</f>
        <v>14.100000000000001</v>
      </c>
      <c r="DB14" s="40">
        <f>IF(SUM(CM14:CN14,CP14:CR14,CT14)-SUM(CO14,CS14)&gt;0,SUM(CM14:CN14,CP14:CR14,CT14)-SUM(CO14,CS14),"")</f>
        <v>50.6</v>
      </c>
      <c r="DC14" s="40">
        <f>IF(SUM(CW14,CX14,DB14)&gt;0,SUM(CW14,CX14,DB14),"")</f>
        <v>128.9</v>
      </c>
      <c r="DD14" s="51" t="str">
        <f>IF(MAX(EB14,FD14,GF14,HH14,IJ14,JL14,KN14,LP14,MR14,NT14,OV14,PX14,QZ14,SB14,TD14)-IF(L14="",0,L14)&gt;0.001,MAX(EB14,FD14,GF14,HH14,IJ14,JL14,KN14,LP14,MR14,NT14,OV14,PX14,QZ14,SB14,TD14)-IF(L14="",0,L14),"")</f>
        <v/>
      </c>
      <c r="DE14" s="51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1" t="str">
        <f>IF(MAX(EG14,FI14,GK14,HM14,IO14,JQ14,KS14,LU14,MW14,NY14,PA14,QC14,RE14,SG14,TI14)-IF(P14="",0,P14)&gt;0.001,MAX(EG14,FI14,GK14,HM14,IO14,JQ14,KS14,LU14,MW14,NY14,PA14,QC14,RE14,SG14,TI14)-IF(P14="",0,P14),"")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0" t="str">
        <f>IF(SUM(QF14,QJ14)&gt;0,SUM(QF14,QJ14),"")</f>
        <v/>
      </c>
      <c r="QZ14" s="40" t="str">
        <f>IF(SUM(QE14:QF14,QH14:QJ14,QL14)-QG14-QK14&gt;0,SUM(QE14:QF14,QH14:QJ14,QL14)-QG14-QK14,"")</f>
        <v/>
      </c>
      <c r="RA14" s="40" t="str">
        <f>IF(SUM(QM14:QN14,QP14)-QO14&gt;0,SUM(QM14:QN14,QP14)-QO14,"")</f>
        <v/>
      </c>
      <c r="RB14" s="40" t="str">
        <f>IF(SUM(QF14,QJ14,QN14)&gt;0,SUM(QF14,QJ14,QN14),"")</f>
        <v/>
      </c>
      <c r="RC14" s="40" t="str">
        <f>IF(SUM(QZ14,RA14)&gt;0,SUM(QZ14,RA14),"")</f>
        <v/>
      </c>
      <c r="RD14" s="40" t="str">
        <f>IF(SUM(QR14,QV14)&gt;0,SUM(QR14,QV14),"")</f>
        <v/>
      </c>
      <c r="RE14" s="40" t="str">
        <f>IF(SUM(QQ14:QR14,QT14:QV14,QX14)-SUM(QS14,QW14)&gt;0,SUM(QQ14:QR14,QT14:QV14,QX14)-SUM(QS14,QW14),"")</f>
        <v/>
      </c>
      <c r="RF14" s="40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0" t="str">
        <f>IF(SUM(SJ14,SN14)&gt;0,SUM(SJ14,SN14),"")</f>
        <v/>
      </c>
      <c r="TD14" s="40" t="str">
        <f>IF(SUM(SI14:SJ14,SL14:SN14,SP14)-SK14-SO14&gt;0,SUM(SI14:SJ14,SL14:SN14,SP14)-SK14-SO14,"")</f>
        <v/>
      </c>
      <c r="TE14" s="40" t="str">
        <f>IF(SUM(SQ14:SR14,ST14)-SS14&gt;0,SUM(SQ14:SR14,ST14)-SS14,"")</f>
        <v/>
      </c>
      <c r="TF14" s="40" t="str">
        <f>IF(SUM(SJ14,SN14,SR14)&gt;0,SUM(SJ14,SN14,SR14),"")</f>
        <v/>
      </c>
      <c r="TG14" s="40" t="str">
        <f>IF(SUM(TD14,TE14)&gt;0,SUM(TD14,TE14),"")</f>
        <v/>
      </c>
      <c r="TH14" s="40" t="str">
        <f>IF(SUM(SV14,SZ14)&gt;0,SUM(SV14,SZ14),"")</f>
        <v/>
      </c>
      <c r="TI14" s="40" t="str">
        <f>IF(SUM(SU14:SV14,SX14:SZ14,TB14)-SUM(SW14,TA14)&gt;0,SUM(SU14:SV14,SX14:SZ14,TB14)-SUM(SW14,TA14),"")</f>
        <v/>
      </c>
      <c r="TJ14" s="40" t="str">
        <f>IF(SUM(TD14,TE14,TI14)&gt;0,SUM(TD14,TE14,TI14),"")</f>
        <v/>
      </c>
      <c r="TK14" s="26">
        <f>IF($CU14="P",CA14,(CA14+AX14)/2)</f>
        <v>17.600000000000001</v>
      </c>
      <c r="TL14" s="26">
        <f>IF($CU14="P",CB14,(CB14+AY14)/2)</f>
        <v>5.3</v>
      </c>
      <c r="TM14" s="26">
        <f>IF($CU14="P",CC14,(CC14+AZ14)/2)</f>
        <v>1</v>
      </c>
      <c r="TN14" s="26">
        <f>IF($CU14="P",CD14,(CD14+BA14)/2)</f>
        <v>0.15</v>
      </c>
      <c r="TO14" s="26">
        <f>IF($CU14="P",CE14,(CE14+BB14)/2)</f>
        <v>18.7</v>
      </c>
      <c r="TP14" s="26">
        <f>IF($CU14="P",CF14,(CF14+BC14)/2)</f>
        <v>7.65</v>
      </c>
      <c r="TQ14" s="26">
        <f>IF($CU14="P",CG14,(CG14+BD14)/2)</f>
        <v>0</v>
      </c>
      <c r="TR14" s="26">
        <f>IF($CU14="P",CH14,(CH14+BE14)/2)</f>
        <v>0.15</v>
      </c>
      <c r="TS14" s="26">
        <f>IF($CU14="P",CI14,(CI14+BF14)/2)</f>
        <v>18.5</v>
      </c>
      <c r="TT14" s="26">
        <f>IF($CU14="P",CJ14,(CJ14+BG14)/2)</f>
        <v>6.6</v>
      </c>
      <c r="TU14" s="26">
        <f>IF($CU14="P",CK14,(CK14+BH14)/2)</f>
        <v>0.6</v>
      </c>
      <c r="TV14" s="26">
        <f>IF($CU14="P",CL14,(CL14+BI14)/2)</f>
        <v>0</v>
      </c>
      <c r="TW14" s="26">
        <f>IF($CU14="P",CM14,(CM14+BJ14)/2)</f>
        <v>9.25</v>
      </c>
      <c r="TX14" s="26">
        <f>IF($CU14="P",CN14,(CN14+BK14)/2)</f>
        <v>3.45</v>
      </c>
      <c r="TY14" s="26">
        <f>IF($CU14="P",CO14,(CO14+BL14)/2)</f>
        <v>0.1</v>
      </c>
      <c r="TZ14" s="26">
        <f>IF($CU14="P",CP14,(CP14+BM14)/2)</f>
        <v>0</v>
      </c>
      <c r="UA14" s="26">
        <f>IF($CU14="P",CQ14,(CQ14+BN14)/2)</f>
        <v>9.1999999999999993</v>
      </c>
      <c r="UB14" s="26">
        <f>IF($CU14="P",CR14,(CR14+BO14)/2)</f>
        <v>3.6</v>
      </c>
      <c r="UC14" s="26">
        <f>IF($CU14="P",CS14,(CS14+BP14)/2)</f>
        <v>0.1</v>
      </c>
      <c r="UD14" s="26">
        <f>IF($CU14="P",CT14,(CT14+BQ14)/2)</f>
        <v>0</v>
      </c>
      <c r="UE14" s="28" t="s">
        <v>53</v>
      </c>
      <c r="UF14" s="11">
        <f>IF(SUM(TL14,TP14)&gt;0,SUM(TL14,TP14),"")</f>
        <v>12.95</v>
      </c>
      <c r="UG14" s="11">
        <f>IF(SUM(TK14:TL14,TN14:TP14,TR14)-TM14-TQ14&gt;0,SUM(TK14:TL14,TN14:TP14,TR14)-TM14-TQ14,"")</f>
        <v>48.55</v>
      </c>
      <c r="UH14" s="11">
        <f>IF(SUM(TS14:TT14,TV14)-TU14&gt;0,SUM(TS14:TT14,TV14)-TU14,"")</f>
        <v>24.5</v>
      </c>
      <c r="UI14" s="11">
        <f>IF(SUM(TL14,TP14,TT14)&gt;0,SUM(TL14,TP14,TT14),"")</f>
        <v>19.549999999999997</v>
      </c>
      <c r="UJ14" s="11">
        <f>IF(SUM(UG14,UH14)&gt;0,SUM(UG14,UH14),"")</f>
        <v>73.05</v>
      </c>
      <c r="UK14" s="11">
        <f>IF(SUM(TX14,UB14)&gt;0,SUM(TX14,UB14),"")</f>
        <v>7.0500000000000007</v>
      </c>
      <c r="UL14" s="11">
        <f>IF(SUM(TW14:TX14,TZ14:UB14,UD14)-SUM(TY14,UC14)&gt;0,SUM(TW14:TX14,TZ14:UB14,UD14)-SUM(TY14,UC14),"")</f>
        <v>25.3</v>
      </c>
      <c r="UM14" s="11">
        <f>IF(SUM(UG14,UH14,UL14)&gt;0,SUM(UG14,UH14,UL14),"")</f>
        <v>98.35</v>
      </c>
    </row>
    <row r="15" spans="1:559" x14ac:dyDescent="0.2">
      <c r="A15" s="4" cm="1">
        <f t="array" ref="A15">IF(AND(H15&lt;&gt;"",H15&lt;&gt;"No DD"),SUMPRODUCT((H$4:H$28&lt;&gt;"")*(H$4:H$28&lt;&gt;"No DD")*(E$4:E$28&gt;E15))+1,IF(H15="No DD",SUMPRODUCT((H$4:H$28="No DD")*(E$4:E$28&gt;E15))+1+SUMPRODUCT((H$4:H$28&lt;&gt;"")*(H$4:H$28&lt;&gt;"No DD")),""))</f>
        <v>12</v>
      </c>
      <c r="B15" s="5" t="s">
        <v>159</v>
      </c>
      <c r="C15" s="4" t="s">
        <v>7</v>
      </c>
      <c r="D15" s="4">
        <v>2006</v>
      </c>
      <c r="E15" s="9">
        <f>SUM(J15:R15)+SUM(J15:O15)*0.0000001+SUM(J15)*0.0000000000001</f>
        <v>179.20001292000518</v>
      </c>
      <c r="F15" s="3" t="str">
        <f>IF(OR(AND(AP15&gt;=AW$30,AQ15&gt;=AW$34,AP15&lt;&gt;"",AO15=""),AND(AU15&gt;=AW$30,AV15&gt;=AW$34,AU15&lt;&gt;"",AO15=""),AND(BS15&gt;=BZ$30,BT15&gt;=BZ$34,BS15&lt;&gt;"",BR15=""),AND(BX15&gt;=BZ$30,BY15&gt;=BZ$34,BX15&lt;&gt;"",BR15=""),AND(CV15&gt;=DC$30,CW15&gt;=DC$34,CV15&lt;&gt;"",CU15=""),AND(DA15&gt;=DC$30,DB15&gt;=DC$34,DA15&lt;&gt;""),AND(EA15&gt;=EH$30,EB15&gt;=EH$34,EA15&lt;&gt;""),AND(EF15&gt;=EH$30,EG15&gt;=EH$34,EF15&lt;&gt;""),AND(FC15&gt;=FJ$30,FD15&gt;=FJ$34,FC15&lt;&gt;""),AND(FH15&gt;=FJ$30,FI15&gt;=FJ$34,FH15&lt;&gt;""),AND(GE15&gt;=GL$30,GF15&gt;=GL$34,GE15&lt;&gt;""),AND(GJ15&gt;=GL$30,GK15&gt;=GL$34,GJ15&lt;&gt;""),AND(HG15&gt;=HN$30,HH15&gt;=HN$34,HG15&lt;&gt;""),AND(HL15&gt;=HN$30,HM15&gt;=HN$34,HL15&lt;&gt;""),AND(II15&gt;=IP$30,IJ15&gt;=IP$34,II15&lt;&gt;""),AND(IN15&gt;=IP$30,IO15&gt;=IP$34,IN15&lt;&gt;""),AND(JK15&gt;=JR$30,JL15&gt;=JR$34,JK15&lt;&gt;""),AND(JP15&gt;=JR$30,JQ15&gt;=JR$34,JP15&lt;&gt;""),AND(KM15&gt;=KT$30,KN15&gt;=KT$34,KM15&lt;&gt;""),AND(KR15&gt;=KT$30,KS15&gt;=KT$34,KR15&lt;&gt;""),AND(LO15&gt;=LV$30,LP15&gt;=LV$34,LO15&lt;&gt;""),AND(LT15&gt;=LV$30,LU15&gt;=LV$34,LT15&lt;&gt;""),AND(MQ15&gt;=MX$30,MR15&gt;=MX$34,MQ15&lt;&gt;""),AND(MV15&gt;=MX$30,MW15&gt;=MX$34,MV15&lt;&gt;""),AND(NS15&gt;=NZ$30,NT15&gt;=NZ$34,NS15&lt;&gt;""),AND(NX15&gt;=NZ$30,NY15&gt;=NZ$34,NX15&lt;&gt;""),AND(OU15&gt;=PB$30,OV15&gt;=PB$34,OU15&lt;&gt;""),AND(OZ15&gt;=PB$30,PA15&gt;=PB$34,OZ15&lt;&gt;""),AND(PW15&gt;=QD$30,PX15&gt;=QD$34,PW15&lt;&gt;""),AND(QB15&gt;=QD$30,QC15&gt;=QD$34,QB15&lt;&gt;""),AND(QY15&gt;=RF$30,QZ15&gt;=RF$34,QY15&lt;&gt;""),AND(RD15&gt;=RF$30,RE15&gt;=RF$34,RD15&lt;&gt;""),AND(SA15&gt;=SH$30,SB15&gt;=SH$34,SA15&lt;&gt;""),AND(SF15&gt;=SH$30,SG15&gt;=SH$34,SF15&lt;&gt;""),AND(TC15&gt;=TJ$30,TD15&gt;=TJ$34,TC15&lt;&gt;""),AND(TI15&gt;=TJ$30,TJ15&gt;=TJ$34,TI15&lt;&gt;"")),"P","")</f>
        <v>P</v>
      </c>
      <c r="G15" s="3" t="str">
        <f>IF(OR(AND(AQ15&gt;=AW$34,AQ15&lt;&gt;"",AO15=""),AND(AV15&gt;=AW$34,AV15&lt;&gt;"",AO15=""),AND(BT15&gt;=BZ$34,BT15&lt;&gt;"",BR15=""),AND(BY15&gt;=BZ$34,BY15&lt;&gt;"",BR15=""),AND(CW15&gt;=DC$34,CW15&lt;&gt;"",CU15=""),AND(DB15&gt;=DC$34,DB15&lt;&gt;"",CU15=""),AND(EB15&gt;=EH$34,EB15&lt;&gt;""),AND(EG15&gt;=EH$34,EG15&lt;&gt;""),AND(FD15&gt;=FJ$34,FD15&lt;&gt;""),AND(FI15&gt;=FJ$34,FI15&lt;&gt;""),AND(GF15&gt;=GL$34,GF15&lt;&gt;""),AND(GK15&gt;=GL$34,GK15&lt;&gt;""),AND(HH15&gt;=HN$34,HH15&lt;&gt;""),AND(HM15&gt;=HN$34,HM15&lt;&gt;""),AND(IJ15&gt;=IP$34,IJ15&lt;&gt;""),AND(IO15&gt;=IP$34,IO15&lt;&gt;""),AND(JL15&gt;=JR$34,JL15&lt;&gt;""),AND(JQ15&gt;=JR$34,JQ15&lt;&gt;""),AND(KN15&gt;=KT$34,KN15&lt;&gt;""),AND(KS15&gt;=KT$34,KS15&lt;&gt;""),AND(LP15&gt;=LV$34,LP15&lt;&gt;""),AND(LU15&gt;=LV$34,LU15&lt;&gt;""),AND(MR15&gt;=MX$34,MR15&lt;&gt;""),AND(MW15&gt;=MX$34,MW15&lt;&gt;""),AND(NT15&gt;=NZ$34,NT15&lt;&gt;""),AND(NY15&gt;=NZ$34,NY15&lt;&gt;""),AND(OV15&gt;=PB$34,OV15&lt;&gt;""),AND(PA15&gt;=PB$34,PA15&lt;&gt;""),AND(PX15&gt;=QD$34,PX15&lt;&gt;""),AND(QC15&gt;=QD$34,QC15&lt;&gt;""),AND(QZ15&gt;=RF$34,QZ15&lt;&gt;""),AND(RE15&gt;=RF$34,RE15&lt;&gt;""),AND(SB15&gt;=SH$34,SB15&lt;&gt;""),AND(SG15&gt;=SH$34,SG15&lt;&gt;""),AND(TD15&gt;=TJ$34,TD15&lt;&gt;""),AND(TJ15&gt;=TJ$34,TJ15&lt;&gt;"")),"P","")</f>
        <v>P</v>
      </c>
      <c r="H15" s="36" t="str">
        <f>IF(AND(G15="P",F15=""),"No DD",IF(OR(AND(AS15&gt;=AW$33,AT15&gt;=AW$37,AS15&lt;&gt;"",AO15=""),AND(BV15&gt;=BZ$33,BW15&gt;=BZ$37,BV15&lt;&gt;"",BR15=""),AND(CY15&gt;=DC$33,CZ15&gt;=DC$37,CY15&lt;&gt;"",CU15=""),AND(ED15&gt;=EH$33,EE15&gt;=EH$37,ED15&lt;&gt;""),AND(FF15&gt;=FJ$33,FG15&gt;=FJ$37,FF15&lt;&gt;""),AND(GH15&gt;=GL$33,GI15&gt;=GL$37,GH15&lt;&gt;""),AND(HJ15&gt;=HN$33,HK15&gt;=HN$37,HJ15&lt;&gt;""),AND(IL15&gt;=IP$33,IM15&gt;=IP$37,IL15&lt;&gt;""),AND(JN15&gt;=JR$33,JO15&gt;=JR$37,JN15&lt;&gt;""),AND(KP15&gt;=KT$33,KQ15&gt;=KT$37,KP15&lt;&gt;""),AND(LR15&gt;=LV$33,LS15&gt;=LV$37,LR15&lt;&gt;""),AND(MT15&gt;=MX$33,MU15&gt;=MX$37,MT15&lt;&gt;""),AND(NV15&gt;=NZ$33,NW15&gt;=NZ$37,NV15&lt;&gt;""),AND(OX15&gt;=PB$33,OY15&gt;=PB$37,OX15&lt;&gt;""),AND(PZ15&gt;=QD$33,QA15&gt;=QD$37,PZ15&lt;&gt;""),AND(RB15&gt;=RF$33,RC15&gt;=RF$37,RB15&lt;&gt;""),AND(SD15&gt;=SH$33,SE15&gt;=SH$37,SD15&lt;&gt;""),AND(TF15&gt;=TJ$33,TG15&gt;=TJ$37,TF15&lt;&gt;"")),"Merit",IF(OR(AND(AS15&gt;=AW$32,AT15&gt;=AW$36,AS15&lt;&gt;"",AO15=""),AND(BV15&gt;=BZ$32,BW15&gt;=BZ$36,BV15&lt;&gt;"",BR15=""),AND(CY15&gt;=DC$32,CZ15&gt;=DC$36,CY15&lt;&gt;"",CU15=""),AND(ED15&gt;=EH$32,EE15&gt;=EH$36,ED15&lt;&gt;""),AND(FF15&gt;=FJ$32,FG15&gt;=FJ$36,FF15&lt;&gt;""),AND(GH15&gt;=GL$32,GI15&gt;=GL$36,GH15&lt;&gt;""),AND(HJ15&gt;=HN$32,HK15&gt;=HN$36,HJ15&lt;&gt;""),AND(IL15&gt;=IP$32,IM15&gt;=IP$36,IL15&lt;&gt;""),AND(JN15&gt;=JR$32,JO15&gt;=JR$36,JN15&lt;&gt;""),AND(KP15&gt;=KT$32,KQ15&gt;=KT$36,KP15&lt;&gt;""),AND(LR15&gt;=LV$32,LS15&gt;=LV$36,LR15&lt;&gt;""),AND(MT15&gt;=MX$32,MU15&gt;=MX$36,MT15&lt;&gt;""),AND(NV15&gt;=NZ$32,NW15&gt;=NZ$36,NV15&lt;&gt;""),AND(OX15&gt;=PB$32,OY15&gt;=PB$36,OX15&lt;&gt;""),AND(PZ15&gt;=QD$32,QA15&gt;=QD$36,PZ15&lt;&gt;""),AND(RB15&gt;=RF$32,RC15&gt;=RF$36,RB15&lt;&gt;""),AND(SD15&gt;=SH$32,SE15&gt;=SH$36,SD15&lt;&gt;""),AND(TF15&gt;=TJ$32,TG15&gt;=TJ$36,TF15&lt;&gt;"")),"Excellence",IF(I15="P","Worlds Team",IF(F15="P","National Team","")))))</f>
        <v>Worlds Team</v>
      </c>
      <c r="I15" s="3" t="str">
        <f>IF(OR(AND(AS15&gt;=AW$31,AT15&gt;=AW$35,AS15&lt;&gt;"",AO15=""),AND(BV15&gt;=BZ$31,BW15&gt;=BZ$35,BV15&lt;&gt;"",BR15=""),AND(CY15&gt;=DC$31,CZ15&gt;=DC$35,CY15&lt;&gt;"",CU15=""),AND(ED15&gt;=EH$31,EE15&gt;=EH$35,ED15&lt;&gt;""),AND(FF15&gt;=FJ$31,FG15&gt;=FJ$35,FF15&lt;&gt;""),AND(GH15&gt;=GL$31,GI15&gt;=GL$35,GH15&lt;&gt;""),AND(HJ15&gt;=HN$31,HK15&gt;=HN$35,HJ15&lt;&gt;""),AND(IL15&gt;=IP$31,IM15&gt;=IP$35,IL15&lt;&gt;""),AND(JN15&gt;=JR$31,JO15&gt;=JR$35,JN15&lt;&gt;""),AND(KP15&gt;=KT$31,KQ15&gt;=KT$35,KP15&lt;&gt;""),AND(LR15&gt;=LV$31,LS15&gt;=LV$35,LR15&lt;&gt;""),AND(MT15&gt;=MX$31,MU15&gt;=MX$35,MT15&lt;&gt;""),AND(NV15&gt;=NZ$31,NW15&gt;=NZ$35,NV15&lt;&gt;""),AND(OX15&gt;=PB$31,OY15&gt;=PB$35,OX15&lt;&gt;""),AND(PZ15&gt;=QD$31,QA15&gt;=QD$35,PZ15&lt;&gt;""),AND(RB15&gt;=RF$31,RC15&gt;=RF$35,RB15&lt;&gt;""),AND(SD15&gt;=SH$31,SE15&gt;=SH$35,SD15&lt;&gt;""),AND(TF15&gt;=TJ$31,TG15&gt;=TJ$35,TF15&lt;&gt;"")),"P","")</f>
        <v>P</v>
      </c>
      <c r="J15" s="8">
        <f>IF(COUNT(AQ15,BT15,CW15)&gt;0,LARGE((AQ15,BT15,CW15),1),0)</f>
        <v>52.099999999999994</v>
      </c>
      <c r="K15" s="8" t="str">
        <f>IF(J15=0,"",IF(J15=CW15,$CA$1,IF(J15=BT15,$AX$1,IF(J15=AQ15,$U$1,""))))</f>
        <v>2024 3rd Domestic Trial</v>
      </c>
      <c r="L15" s="8">
        <f>IF(COUNT(AQ15,BT15,CW15)&gt;1,LARGE((AQ15,BT15,CW15),2),0)</f>
        <v>51</v>
      </c>
      <c r="M15" s="8" t="str">
        <f>IF(K15=0,"",IF(AND(L15=J15,L15=AQ15,K15=BT15),$U$1,IF(AND(L15=J15,L15=AQ15,L15=CW15),$U$1,IF(AND(L15=J15,L15=CW15,L15=BT15),$AX$1,IF(L15=CW15,$CA$1,IF(L15=BT15,$AX$1,IF(L15=AQ15,$U$1,"")))))))</f>
        <v>2024 Elite Canada</v>
      </c>
      <c r="N15" s="8">
        <f>IF(COUNT(AR15,BU15,CX15)&gt;0,LARGE((AR15,BU15,CX15),1),0)</f>
        <v>26.1</v>
      </c>
      <c r="O15" s="8" t="str">
        <f>IF(N15=0,"",IF(N15=CX15,$CA$1,IF(N15=BU15,$AX$1,IF(N15=AR15,$U$1,""))))</f>
        <v>2024 3rd Domestic Trial</v>
      </c>
      <c r="P15" s="8">
        <f>IF(MAX(AV15,BY15,DB15)&gt;0,MAX(AV15,BY15,DB15),0)</f>
        <v>46.699999999999996</v>
      </c>
      <c r="Q15" s="8" t="str">
        <f>IF(P15=0,"",IF(P15=DB15,$CA$1,IF(P15=BY15,$AX$1,IF(P15=AV15,$U$1,""))))</f>
        <v>2024 3rd Domestic Trial</v>
      </c>
      <c r="R15" s="8">
        <f>IF(MAX(DD15:DF15)&gt;0,MAX(DD15:DF15),"")</f>
        <v>3.3000000000000043</v>
      </c>
      <c r="S15" s="11" t="str">
        <f>IF(R15="","",IF(R15=DD15,"("&amp;DD$2&amp;")",IF(R15=DE15,"("&amp;DE$2&amp;")",IF(R15=DF15,"("&amp;DF$2&amp;")"))))</f>
        <v>(Final)</v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N15="",0,N15)=TE15,$SI$1,IF(R15+IF(N15="",0,N15)=SC15,$RG$1,IF(R15+IF(N15="",0,N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P15="",0,P15)=TI15,$SI$1,IF(R15+IF(P15="",0,P15)=SG15,$RG$1,IF(R15+IF(P15="",0,P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>2024 Coimbra Gym Fest (July 7)</v>
      </c>
      <c r="U15" s="19">
        <v>18.7</v>
      </c>
      <c r="V15" s="19">
        <v>7.6</v>
      </c>
      <c r="W15" s="19">
        <v>0.6</v>
      </c>
      <c r="X15" s="19">
        <v>0</v>
      </c>
      <c r="Y15" s="19">
        <v>18.5</v>
      </c>
      <c r="Z15" s="19">
        <v>7.6</v>
      </c>
      <c r="AA15" s="19">
        <v>0.8</v>
      </c>
      <c r="AB15" s="19">
        <v>0</v>
      </c>
      <c r="AC15" s="19">
        <v>16.399999999999999</v>
      </c>
      <c r="AD15" s="19">
        <v>7.3</v>
      </c>
      <c r="AE15" s="19">
        <v>0.8</v>
      </c>
      <c r="AF15" s="19">
        <v>0</v>
      </c>
      <c r="AG15" s="19"/>
      <c r="AH15" s="19"/>
      <c r="AI15" s="19"/>
      <c r="AJ15" s="19"/>
      <c r="AK15" s="19"/>
      <c r="AL15" s="19"/>
      <c r="AM15" s="19"/>
      <c r="AN15" s="19"/>
      <c r="AO15" s="27"/>
      <c r="AP15" s="40">
        <f>IF(SUM(V15,Z15)&gt;0,SUM(V15,Z15),"")</f>
        <v>15.2</v>
      </c>
      <c r="AQ15" s="40">
        <f>IF(SUM(U15:V15,X15:Z15,AB15)-W15-AA15&gt;0,SUM(U15:V15,X15:Z15,AB15)-W15-AA15,"")</f>
        <v>51</v>
      </c>
      <c r="AR15" s="40">
        <f>IF(SUM(AC15:AD15,AF15)-AE15&gt;0,SUM(AC15:AD15,AF15)-AE15,"")</f>
        <v>22.9</v>
      </c>
      <c r="AS15" s="40">
        <f>IF(SUM(V15,Z15,AD15)&gt;0,SUM(V15,Z15,AD15),"")</f>
        <v>22.5</v>
      </c>
      <c r="AT15" s="40">
        <f>IF(SUM(AQ15,AR15)&gt;0,SUM(AQ15,AR15),"")</f>
        <v>73.900000000000006</v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>
        <f>IF(SUM(AQ15,AR15,AV15)&gt;0,SUM(AQ15,AR15,AV15),"")</f>
        <v>73.900000000000006</v>
      </c>
      <c r="AX15" s="18">
        <v>18.8</v>
      </c>
      <c r="AY15" s="18">
        <v>7.6</v>
      </c>
      <c r="AZ15" s="18">
        <v>0.6</v>
      </c>
      <c r="BA15" s="18">
        <v>0</v>
      </c>
      <c r="BB15" s="18">
        <v>18.2</v>
      </c>
      <c r="BC15" s="18">
        <v>3.2</v>
      </c>
      <c r="BD15" s="18">
        <v>1.6</v>
      </c>
      <c r="BE15" s="18">
        <v>0</v>
      </c>
      <c r="BF15" s="18">
        <v>16.600000000000001</v>
      </c>
      <c r="BG15" s="18">
        <v>7.3</v>
      </c>
      <c r="BH15" s="18">
        <v>0.2</v>
      </c>
      <c r="BI15" s="18">
        <v>0</v>
      </c>
      <c r="BJ15" s="18"/>
      <c r="BK15" s="18"/>
      <c r="BL15" s="18"/>
      <c r="BM15" s="18"/>
      <c r="BN15" s="18"/>
      <c r="BO15" s="18"/>
      <c r="BP15" s="18"/>
      <c r="BQ15" s="18"/>
      <c r="BR15" s="28"/>
      <c r="BS15" s="11">
        <f>IF(SUM(AY15,BC15)&gt;0,SUM(AY15,BC15),"")</f>
        <v>10.8</v>
      </c>
      <c r="BT15" s="11">
        <f>IF(SUM(AX15:AY15,BA15:BC15,BE15)-AZ15-BD15&gt;0,SUM(AX15:AY15,BA15:BC15,BE15)-AZ15-BD15,"")</f>
        <v>45.599999999999994</v>
      </c>
      <c r="BU15" s="11">
        <f>IF(SUM(BF15:BG15,BI15)-BH15&gt;0,SUM(BF15:BG15,BI15)-BH15,"")</f>
        <v>23.700000000000003</v>
      </c>
      <c r="BV15" s="11">
        <f>IF(SUM(AY15,BC15,BG15)&gt;0,SUM(AY15,BC15,BG15),"")</f>
        <v>18.100000000000001</v>
      </c>
      <c r="BW15" s="11">
        <f>IF(SUM(BT15,BU15)&gt;0,SUM(BT15,BU15),"")</f>
        <v>69.3</v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>
        <f>IF(SUM(BT15,BU15,BY15)&gt;0,SUM(BT15,BU15,BY15),"")</f>
        <v>69.3</v>
      </c>
      <c r="CA15" s="19">
        <v>19</v>
      </c>
      <c r="CB15" s="19">
        <v>8.4</v>
      </c>
      <c r="CC15" s="19">
        <v>0</v>
      </c>
      <c r="CD15" s="19">
        <v>0</v>
      </c>
      <c r="CE15" s="19">
        <v>18.7</v>
      </c>
      <c r="CF15" s="19">
        <v>6</v>
      </c>
      <c r="CG15" s="19">
        <v>0</v>
      </c>
      <c r="CH15" s="19">
        <v>0</v>
      </c>
      <c r="CI15" s="19">
        <v>18.8</v>
      </c>
      <c r="CJ15" s="19">
        <v>7.3</v>
      </c>
      <c r="CK15" s="19">
        <v>0</v>
      </c>
      <c r="CL15" s="19">
        <v>0</v>
      </c>
      <c r="CM15" s="19">
        <v>17.2</v>
      </c>
      <c r="CN15" s="19">
        <v>4</v>
      </c>
      <c r="CO15" s="19">
        <v>0</v>
      </c>
      <c r="CP15" s="19">
        <v>0</v>
      </c>
      <c r="CQ15" s="19">
        <v>18.2</v>
      </c>
      <c r="CR15" s="19">
        <v>7.3</v>
      </c>
      <c r="CS15" s="19">
        <v>0</v>
      </c>
      <c r="CT15" s="19">
        <v>0</v>
      </c>
      <c r="CU15" s="27"/>
      <c r="CV15" s="40">
        <f>IF(SUM(CB15,CF15)&gt;0,SUM(CB15,CF15),"")</f>
        <v>14.4</v>
      </c>
      <c r="CW15" s="40">
        <f>IF(SUM(CA15:CB15,CD15:CF15,CH15)-CC15-CG15&gt;0,SUM(CA15:CB15,CD15:CF15,CH15)-CC15-CG15,"")</f>
        <v>52.099999999999994</v>
      </c>
      <c r="CX15" s="40">
        <f>IF(SUM(CI15:CJ15,CL15)-CK15&gt;0,SUM(CI15:CJ15,CL15)-CK15,"")</f>
        <v>26.1</v>
      </c>
      <c r="CY15" s="40">
        <f>IF(SUM(CB15,CF15,CJ15)&gt;0,SUM(CB15,CF15,CJ15),"")</f>
        <v>21.7</v>
      </c>
      <c r="CZ15" s="40">
        <f>IF(SUM(CW15,CX15)&gt;0,SUM(CW15,CX15),"")</f>
        <v>78.199999999999989</v>
      </c>
      <c r="DA15" s="40">
        <f>IF(SUM(CN15,CR15)&gt;0,SUM(CN15,CR15),"")</f>
        <v>11.3</v>
      </c>
      <c r="DB15" s="40">
        <f>IF(SUM(CM15:CN15,CP15:CR15,CT15)-SUM(CO15,CS15)&gt;0,SUM(CM15:CN15,CP15:CR15,CT15)-SUM(CO15,CS15),"")</f>
        <v>46.699999999999996</v>
      </c>
      <c r="DC15" s="40">
        <f>IF(SUM(CW15,CX15,DB15)&gt;0,SUM(CW15,CX15,DB15),"")</f>
        <v>124.89999999999998</v>
      </c>
      <c r="DD15" s="51">
        <f>IF(MAX(EB15,FD15,GF15,HH15,IJ15,JL15,KN15,LP15,MR15,NT15,OV15,PX15,QZ15,SB15,TD15)-IF(L15="",0,L15)&gt;0.001,MAX(EB15,FD15,GF15,HH15,IJ15,JL15,KN15,LP15,MR15,NT15,OV15,PX15,QZ15,SB15,TD15)-IF(L15="",0,L15),"")</f>
        <v>1.6000000000000085</v>
      </c>
      <c r="DE15" s="51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1">
        <f>IF(MAX(EG15,FI15,GK15,HM15,IO15,JQ15,KS15,LU15,MW15,NY15,PA15,QC15,RE15,SG15,TI15)-IF(P15="",0,P15)&gt;0.001,MAX(EG15,FI15,GK15,HM15,IO15,JQ15,KS15,LU15,MW15,NY15,PA15,QC15,RE15,SG15,TI15)-IF(P15="",0,P15),"")</f>
        <v>3.3000000000000043</v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>
        <v>19</v>
      </c>
      <c r="FL15" s="17">
        <v>8.4</v>
      </c>
      <c r="FM15" s="17">
        <v>0</v>
      </c>
      <c r="FN15" s="17">
        <v>0</v>
      </c>
      <c r="FO15" s="17">
        <v>18.3</v>
      </c>
      <c r="FP15" s="17">
        <v>7.7</v>
      </c>
      <c r="FQ15" s="17">
        <v>0.8</v>
      </c>
      <c r="FR15" s="17">
        <v>0</v>
      </c>
      <c r="FS15" s="17"/>
      <c r="FT15" s="17"/>
      <c r="FU15" s="17"/>
      <c r="FV15" s="17"/>
      <c r="FW15" s="17">
        <v>18.899999999999999</v>
      </c>
      <c r="FX15" s="17">
        <v>8.4</v>
      </c>
      <c r="FY15" s="17">
        <v>0.6</v>
      </c>
      <c r="FZ15" s="17">
        <v>0</v>
      </c>
      <c r="GA15" s="17">
        <v>16.399999999999999</v>
      </c>
      <c r="GB15" s="17">
        <v>7.7</v>
      </c>
      <c r="GC15" s="17">
        <v>0.8</v>
      </c>
      <c r="GD15" s="17">
        <v>0</v>
      </c>
      <c r="GE15" s="40">
        <f>IF(SUM(FL15,FP15)&gt;0,SUM(FL15,FP15),"")</f>
        <v>16.100000000000001</v>
      </c>
      <c r="GF15" s="40">
        <f>IF(SUM(FK15:FL15,FN15:FP15,FR15)-FM15-FQ15&gt;0,SUM(FK15:FL15,FN15:FP15,FR15)-FM15-FQ15,"")</f>
        <v>52.600000000000009</v>
      </c>
      <c r="GG15" s="40" t="str">
        <f>IF(SUM(FS15:FT15,FV15)-FU15&gt;0,SUM(FS15:FT15,FV15)-FU15,"")</f>
        <v/>
      </c>
      <c r="GH15" s="40">
        <f>IF(SUM(FL15,FP15,FT15)&gt;0,SUM(FL15,FP15,FT15),"")</f>
        <v>16.100000000000001</v>
      </c>
      <c r="GI15" s="40">
        <f>IF(SUM(GF15,GG15)&gt;0,SUM(GF15,GG15),"")</f>
        <v>52.600000000000009</v>
      </c>
      <c r="GJ15" s="40">
        <f>IF(SUM(FX15,GB15)&gt;0,SUM(FX15,GB15),"")</f>
        <v>16.100000000000001</v>
      </c>
      <c r="GK15" s="40">
        <f>IF(SUM(FW15:FX15,FZ15:GB15,GD15)-SUM(FY15,GC15)&gt;0,SUM(FW15:FX15,FZ15:GB15,GD15)-SUM(FY15,GC15),"")</f>
        <v>50</v>
      </c>
      <c r="GL15" s="40">
        <f>IF(SUM(GF15,GG15,GK15)&gt;0,SUM(GF15,GG15,GK15),"")</f>
        <v>102.60000000000001</v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0" t="str">
        <f>IF(SUM(QF15,QJ15)&gt;0,SUM(QF15,QJ15),"")</f>
        <v/>
      </c>
      <c r="QZ15" s="40" t="str">
        <f>IF(SUM(QE15:QF15,QH15:QJ15,QL15)-QG15-QK15&gt;0,SUM(QE15:QF15,QH15:QJ15,QL15)-QG15-QK15,"")</f>
        <v/>
      </c>
      <c r="RA15" s="40" t="str">
        <f>IF(SUM(QM15:QN15,QP15)-QO15&gt;0,SUM(QM15:QN15,QP15)-QO15,"")</f>
        <v/>
      </c>
      <c r="RB15" s="40" t="str">
        <f>IF(SUM(QF15,QJ15,QN15)&gt;0,SUM(QF15,QJ15,QN15),"")</f>
        <v/>
      </c>
      <c r="RC15" s="40" t="str">
        <f>IF(SUM(QZ15,RA15)&gt;0,SUM(QZ15,RA15),"")</f>
        <v/>
      </c>
      <c r="RD15" s="40" t="str">
        <f>IF(SUM(QR15,QV15)&gt;0,SUM(QR15,QV15),"")</f>
        <v/>
      </c>
      <c r="RE15" s="40" t="str">
        <f>IF(SUM(QQ15:QR15,QT15:QV15,QX15)-SUM(QS15,QW15)&gt;0,SUM(QQ15:QR15,QT15:QV15,QX15)-SUM(QS15,QW15),"")</f>
        <v/>
      </c>
      <c r="RF15" s="40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0" t="str">
        <f>IF(SUM(SJ15,SN15)&gt;0,SUM(SJ15,SN15),"")</f>
        <v/>
      </c>
      <c r="TD15" s="40" t="str">
        <f>IF(SUM(SI15:SJ15,SL15:SN15,SP15)-SK15-SO15&gt;0,SUM(SI15:SJ15,SL15:SN15,SP15)-SK15-SO15,"")</f>
        <v/>
      </c>
      <c r="TE15" s="40" t="str">
        <f>IF(SUM(SQ15:SR15,ST15)-SS15&gt;0,SUM(SQ15:SR15,ST15)-SS15,"")</f>
        <v/>
      </c>
      <c r="TF15" s="40" t="str">
        <f>IF(SUM(SJ15,SN15,SR15)&gt;0,SUM(SJ15,SN15,SR15),"")</f>
        <v/>
      </c>
      <c r="TG15" s="40" t="str">
        <f>IF(SUM(TD15,TE15)&gt;0,SUM(TD15,TE15),"")</f>
        <v/>
      </c>
      <c r="TH15" s="40" t="str">
        <f>IF(SUM(SV15,SZ15)&gt;0,SUM(SV15,SZ15),"")</f>
        <v/>
      </c>
      <c r="TI15" s="40" t="str">
        <f>IF(SUM(SU15:SV15,SX15:SZ15,TB15)-SUM(SW15,TA15)&gt;0,SUM(SU15:SV15,SX15:SZ15,TB15)-SUM(SW15,TA15),"")</f>
        <v/>
      </c>
      <c r="TJ15" s="40" t="str">
        <f>IF(SUM(TD15,TE15,TI15)&gt;0,SUM(TD15,TE15,TI15),"")</f>
        <v/>
      </c>
      <c r="TK15" s="26">
        <f>IF($CU15="P",CA15,(CA15+AX15)/2)</f>
        <v>18.899999999999999</v>
      </c>
      <c r="TL15" s="26">
        <f>IF($CU15="P",CB15,(CB15+AY15)/2)</f>
        <v>8</v>
      </c>
      <c r="TM15" s="26">
        <f>IF($CU15="P",CC15,(CC15+AZ15)/2)</f>
        <v>0.3</v>
      </c>
      <c r="TN15" s="26">
        <f>IF($CU15="P",CD15,(CD15+BA15)/2)</f>
        <v>0</v>
      </c>
      <c r="TO15" s="26">
        <f>IF($CU15="P",CE15,(CE15+BB15)/2)</f>
        <v>18.45</v>
      </c>
      <c r="TP15" s="26">
        <f>IF($CU15="P",CF15,(CF15+BC15)/2)</f>
        <v>4.5999999999999996</v>
      </c>
      <c r="TQ15" s="26">
        <f>IF($CU15="P",CG15,(CG15+BD15)/2)</f>
        <v>0.8</v>
      </c>
      <c r="TR15" s="26">
        <f>IF($CU15="P",CH15,(CH15+BE15)/2)</f>
        <v>0</v>
      </c>
      <c r="TS15" s="26">
        <f>IF($CU15="P",CI15,(CI15+BF15)/2)</f>
        <v>17.700000000000003</v>
      </c>
      <c r="TT15" s="26">
        <f>IF($CU15="P",CJ15,(CJ15+BG15)/2)</f>
        <v>7.3</v>
      </c>
      <c r="TU15" s="26">
        <f>IF($CU15="P",CK15,(CK15+BH15)/2)</f>
        <v>0.1</v>
      </c>
      <c r="TV15" s="26">
        <f>IF($CU15="P",CL15,(CL15+BI15)/2)</f>
        <v>0</v>
      </c>
      <c r="TW15" s="26">
        <f>IF($CU15="P",CM15,(CM15+BJ15)/2)</f>
        <v>8.6</v>
      </c>
      <c r="TX15" s="26">
        <f>IF($CU15="P",CN15,(CN15+BK15)/2)</f>
        <v>2</v>
      </c>
      <c r="TY15" s="26">
        <f>IF($CU15="P",CO15,(CO15+BL15)/2)</f>
        <v>0</v>
      </c>
      <c r="TZ15" s="26">
        <f>IF($CU15="P",CP15,(CP15+BM15)/2)</f>
        <v>0</v>
      </c>
      <c r="UA15" s="26">
        <f>IF($CU15="P",CQ15,(CQ15+BN15)/2)</f>
        <v>9.1</v>
      </c>
      <c r="UB15" s="26">
        <f>IF($CU15="P",CR15,(CR15+BO15)/2)</f>
        <v>3.65</v>
      </c>
      <c r="UC15" s="26">
        <f>IF($CU15="P",CS15,(CS15+BP15)/2)</f>
        <v>0</v>
      </c>
      <c r="UD15" s="26">
        <f>IF($CU15="P",CT15,(CT15+BQ15)/2)</f>
        <v>0</v>
      </c>
      <c r="UE15" s="28" t="s">
        <v>53</v>
      </c>
      <c r="UF15" s="11">
        <f>IF(SUM(TL15,TP15)&gt;0,SUM(TL15,TP15),"")</f>
        <v>12.6</v>
      </c>
      <c r="UG15" s="11">
        <f>IF(SUM(TK15:TL15,TN15:TP15,TR15)-TM15-TQ15&gt;0,SUM(TK15:TL15,TN15:TP15,TR15)-TM15-TQ15,"")</f>
        <v>48.85</v>
      </c>
      <c r="UH15" s="11">
        <f>IF(SUM(TS15:TT15,TV15)-TU15&gt;0,SUM(TS15:TT15,TV15)-TU15,"")</f>
        <v>24.900000000000002</v>
      </c>
      <c r="UI15" s="11">
        <f>IF(SUM(TL15,TP15,TT15)&gt;0,SUM(TL15,TP15,TT15),"")</f>
        <v>19.899999999999999</v>
      </c>
      <c r="UJ15" s="11">
        <f>IF(SUM(UG15,UH15)&gt;0,SUM(UG15,UH15),"")</f>
        <v>73.75</v>
      </c>
      <c r="UK15" s="11">
        <f>IF(SUM(TX15,UB15)&gt;0,SUM(TX15,UB15),"")</f>
        <v>5.65</v>
      </c>
      <c r="UL15" s="11">
        <f>IF(SUM(TW15:TX15,TZ15:UB15,UD15)-SUM(TY15,UC15)&gt;0,SUM(TW15:TX15,TZ15:UB15,UD15)-SUM(TY15,UC15),"")</f>
        <v>23.349999999999998</v>
      </c>
      <c r="UM15" s="11">
        <f>IF(SUM(UG15,UH15,UL15)&gt;0,SUM(UG15,UH15,UL15),"")</f>
        <v>97.1</v>
      </c>
    </row>
    <row r="16" spans="1:559" x14ac:dyDescent="0.2">
      <c r="A16" s="4" cm="1">
        <f t="array" ref="A16">IF(AND(H16&lt;&gt;"",H16&lt;&gt;"No DD"),SUMPRODUCT((H$4:H$28&lt;&gt;"")*(H$4:H$28&lt;&gt;"No DD")*(E$4:E$28&gt;E16))+1,IF(H16="No DD",SUMPRODUCT((H$4:H$28="No DD")*(E$4:E$28&gt;E16))+1+SUMPRODUCT((H$4:H$28&lt;&gt;"")*(H$4:H$28&lt;&gt;"No DD")),""))</f>
        <v>13</v>
      </c>
      <c r="B16" s="5" t="s">
        <v>177</v>
      </c>
      <c r="C16" s="4" t="s">
        <v>149</v>
      </c>
      <c r="D16" s="4">
        <v>2005</v>
      </c>
      <c r="E16" s="9">
        <f>SUM(J16:R16)+SUM(J16:O16)*0.0000001+SUM(J16)*0.0000000000001</f>
        <v>178.80001284000528</v>
      </c>
      <c r="F16" s="3" t="str">
        <f>IF(OR(AND(AP16&gt;=AW$30,AQ16&gt;=AW$34,AP16&lt;&gt;"",AO16=""),AND(AU16&gt;=AW$30,AV16&gt;=AW$34,AU16&lt;&gt;"",AO16=""),AND(BS16&gt;=BZ$30,BT16&gt;=BZ$34,BS16&lt;&gt;"",BR16=""),AND(BX16&gt;=BZ$30,BY16&gt;=BZ$34,BX16&lt;&gt;"",BR16=""),AND(CV16&gt;=DC$30,CW16&gt;=DC$34,CV16&lt;&gt;"",CU16=""),AND(DA16&gt;=DC$30,DB16&gt;=DC$34,DA16&lt;&gt;""),AND(EA16&gt;=EH$30,EB16&gt;=EH$34,EA16&lt;&gt;""),AND(EF16&gt;=EH$30,EG16&gt;=EH$34,EF16&lt;&gt;""),AND(FC16&gt;=FJ$30,FD16&gt;=FJ$34,FC16&lt;&gt;""),AND(FH16&gt;=FJ$30,FI16&gt;=FJ$34,FH16&lt;&gt;""),AND(GE16&gt;=GL$30,GF16&gt;=GL$34,GE16&lt;&gt;""),AND(GJ16&gt;=GL$30,GK16&gt;=GL$34,GJ16&lt;&gt;""),AND(HG16&gt;=HN$30,HH16&gt;=HN$34,HG16&lt;&gt;""),AND(HL16&gt;=HN$30,HM16&gt;=HN$34,HL16&lt;&gt;""),AND(II16&gt;=IP$30,IJ16&gt;=IP$34,II16&lt;&gt;""),AND(IN16&gt;=IP$30,IO16&gt;=IP$34,IN16&lt;&gt;""),AND(JK16&gt;=JR$30,JL16&gt;=JR$34,JK16&lt;&gt;""),AND(JP16&gt;=JR$30,JQ16&gt;=JR$34,JP16&lt;&gt;""),AND(KM16&gt;=KT$30,KN16&gt;=KT$34,KM16&lt;&gt;""),AND(KR16&gt;=KT$30,KS16&gt;=KT$34,KR16&lt;&gt;""),AND(LO16&gt;=LV$30,LP16&gt;=LV$34,LO16&lt;&gt;""),AND(LT16&gt;=LV$30,LU16&gt;=LV$34,LT16&lt;&gt;""),AND(MQ16&gt;=MX$30,MR16&gt;=MX$34,MQ16&lt;&gt;""),AND(MV16&gt;=MX$30,MW16&gt;=MX$34,MV16&lt;&gt;""),AND(NS16&gt;=NZ$30,NT16&gt;=NZ$34,NS16&lt;&gt;""),AND(NX16&gt;=NZ$30,NY16&gt;=NZ$34,NX16&lt;&gt;""),AND(OU16&gt;=PB$30,OV16&gt;=PB$34,OU16&lt;&gt;""),AND(OZ16&gt;=PB$30,PA16&gt;=PB$34,OZ16&lt;&gt;""),AND(PW16&gt;=QD$30,PX16&gt;=QD$34,PW16&lt;&gt;""),AND(QB16&gt;=QD$30,QC16&gt;=QD$34,QB16&lt;&gt;""),AND(QY16&gt;=RF$30,QZ16&gt;=RF$34,QY16&lt;&gt;""),AND(RD16&gt;=RF$30,RE16&gt;=RF$34,RD16&lt;&gt;""),AND(SA16&gt;=SH$30,SB16&gt;=SH$34,SA16&lt;&gt;""),AND(SF16&gt;=SH$30,SG16&gt;=SH$34,SF16&lt;&gt;""),AND(TC16&gt;=TJ$30,TD16&gt;=TJ$34,TC16&lt;&gt;""),AND(TI16&gt;=TJ$30,TJ16&gt;=TJ$34,TI16&lt;&gt;"")),"P","")</f>
        <v>P</v>
      </c>
      <c r="G16" s="3" t="str">
        <f>IF(OR(AND(AQ16&gt;=AW$34,AQ16&lt;&gt;"",AO16=""),AND(AV16&gt;=AW$34,AV16&lt;&gt;"",AO16=""),AND(BT16&gt;=BZ$34,BT16&lt;&gt;"",BR16=""),AND(BY16&gt;=BZ$34,BY16&lt;&gt;"",BR16=""),AND(CW16&gt;=DC$34,CW16&lt;&gt;"",CU16=""),AND(DB16&gt;=DC$34,DB16&lt;&gt;"",CU16=""),AND(EB16&gt;=EH$34,EB16&lt;&gt;""),AND(EG16&gt;=EH$34,EG16&lt;&gt;""),AND(FD16&gt;=FJ$34,FD16&lt;&gt;""),AND(FI16&gt;=FJ$34,FI16&lt;&gt;""),AND(GF16&gt;=GL$34,GF16&lt;&gt;""),AND(GK16&gt;=GL$34,GK16&lt;&gt;""),AND(HH16&gt;=HN$34,HH16&lt;&gt;""),AND(HM16&gt;=HN$34,HM16&lt;&gt;""),AND(IJ16&gt;=IP$34,IJ16&lt;&gt;""),AND(IO16&gt;=IP$34,IO16&lt;&gt;""),AND(JL16&gt;=JR$34,JL16&lt;&gt;""),AND(JQ16&gt;=JR$34,JQ16&lt;&gt;""),AND(KN16&gt;=KT$34,KN16&lt;&gt;""),AND(KS16&gt;=KT$34,KS16&lt;&gt;""),AND(LP16&gt;=LV$34,LP16&lt;&gt;""),AND(LU16&gt;=LV$34,LU16&lt;&gt;""),AND(MR16&gt;=MX$34,MR16&lt;&gt;""),AND(MW16&gt;=MX$34,MW16&lt;&gt;""),AND(NT16&gt;=NZ$34,NT16&lt;&gt;""),AND(NY16&gt;=NZ$34,NY16&lt;&gt;""),AND(OV16&gt;=PB$34,OV16&lt;&gt;""),AND(PA16&gt;=PB$34,PA16&lt;&gt;""),AND(PX16&gt;=QD$34,PX16&lt;&gt;""),AND(QC16&gt;=QD$34,QC16&lt;&gt;""),AND(QZ16&gt;=RF$34,QZ16&lt;&gt;""),AND(RE16&gt;=RF$34,RE16&lt;&gt;""),AND(SB16&gt;=SH$34,SB16&lt;&gt;""),AND(SG16&gt;=SH$34,SG16&lt;&gt;""),AND(TD16&gt;=TJ$34,TD16&lt;&gt;""),AND(TJ16&gt;=TJ$34,TJ16&lt;&gt;"")),"P","")</f>
        <v>P</v>
      </c>
      <c r="H16" s="36" t="str">
        <f>IF(AND(G16="P",F16=""),"No DD",IF(OR(AND(AS16&gt;=AW$33,AT16&gt;=AW$37,AS16&lt;&gt;"",AO16=""),AND(BV16&gt;=BZ$33,BW16&gt;=BZ$37,BV16&lt;&gt;"",BR16=""),AND(CY16&gt;=DC$33,CZ16&gt;=DC$37,CY16&lt;&gt;"",CU16=""),AND(ED16&gt;=EH$33,EE16&gt;=EH$37,ED16&lt;&gt;""),AND(FF16&gt;=FJ$33,FG16&gt;=FJ$37,FF16&lt;&gt;""),AND(GH16&gt;=GL$33,GI16&gt;=GL$37,GH16&lt;&gt;""),AND(HJ16&gt;=HN$33,HK16&gt;=HN$37,HJ16&lt;&gt;""),AND(IL16&gt;=IP$33,IM16&gt;=IP$37,IL16&lt;&gt;""),AND(JN16&gt;=JR$33,JO16&gt;=JR$37,JN16&lt;&gt;""),AND(KP16&gt;=KT$33,KQ16&gt;=KT$37,KP16&lt;&gt;""),AND(LR16&gt;=LV$33,LS16&gt;=LV$37,LR16&lt;&gt;""),AND(MT16&gt;=MX$33,MU16&gt;=MX$37,MT16&lt;&gt;""),AND(NV16&gt;=NZ$33,NW16&gt;=NZ$37,NV16&lt;&gt;""),AND(OX16&gt;=PB$33,OY16&gt;=PB$37,OX16&lt;&gt;""),AND(PZ16&gt;=QD$33,QA16&gt;=QD$37,PZ16&lt;&gt;""),AND(RB16&gt;=RF$33,RC16&gt;=RF$37,RB16&lt;&gt;""),AND(SD16&gt;=SH$33,SE16&gt;=SH$37,SD16&lt;&gt;""),AND(TF16&gt;=TJ$33,TG16&gt;=TJ$37,TF16&lt;&gt;"")),"Merit",IF(OR(AND(AS16&gt;=AW$32,AT16&gt;=AW$36,AS16&lt;&gt;"",AO16=""),AND(BV16&gt;=BZ$32,BW16&gt;=BZ$36,BV16&lt;&gt;"",BR16=""),AND(CY16&gt;=DC$32,CZ16&gt;=DC$36,CY16&lt;&gt;"",CU16=""),AND(ED16&gt;=EH$32,EE16&gt;=EH$36,ED16&lt;&gt;""),AND(FF16&gt;=FJ$32,FG16&gt;=FJ$36,FF16&lt;&gt;""),AND(GH16&gt;=GL$32,GI16&gt;=GL$36,GH16&lt;&gt;""),AND(HJ16&gt;=HN$32,HK16&gt;=HN$36,HJ16&lt;&gt;""),AND(IL16&gt;=IP$32,IM16&gt;=IP$36,IL16&lt;&gt;""),AND(JN16&gt;=JR$32,JO16&gt;=JR$36,JN16&lt;&gt;""),AND(KP16&gt;=KT$32,KQ16&gt;=KT$36,KP16&lt;&gt;""),AND(LR16&gt;=LV$32,LS16&gt;=LV$36,LR16&lt;&gt;""),AND(MT16&gt;=MX$32,MU16&gt;=MX$36,MT16&lt;&gt;""),AND(NV16&gt;=NZ$32,NW16&gt;=NZ$36,NV16&lt;&gt;""),AND(OX16&gt;=PB$32,OY16&gt;=PB$36,OX16&lt;&gt;""),AND(PZ16&gt;=QD$32,QA16&gt;=QD$36,PZ16&lt;&gt;""),AND(RB16&gt;=RF$32,RC16&gt;=RF$36,RB16&lt;&gt;""),AND(SD16&gt;=SH$32,SE16&gt;=SH$36,SD16&lt;&gt;""),AND(TF16&gt;=TJ$32,TG16&gt;=TJ$36,TF16&lt;&gt;"")),"Excellence",IF(I16="P","Worlds Team",IF(F16="P","National Team","")))))</f>
        <v>National Team</v>
      </c>
      <c r="I16" s="3" t="str">
        <f>IF(OR(AND(AS16&gt;=AW$31,AT16&gt;=AW$35,AS16&lt;&gt;"",AO16=""),AND(BV16&gt;=BZ$31,BW16&gt;=BZ$35,BV16&lt;&gt;"",BR16=""),AND(CY16&gt;=DC$31,CZ16&gt;=DC$35,CY16&lt;&gt;"",CU16=""),AND(ED16&gt;=EH$31,EE16&gt;=EH$35,ED16&lt;&gt;""),AND(FF16&gt;=FJ$31,FG16&gt;=FJ$35,FF16&lt;&gt;""),AND(GH16&gt;=GL$31,GI16&gt;=GL$35,GH16&lt;&gt;""),AND(HJ16&gt;=HN$31,HK16&gt;=HN$35,HJ16&lt;&gt;""),AND(IL16&gt;=IP$31,IM16&gt;=IP$35,IL16&lt;&gt;""),AND(JN16&gt;=JR$31,JO16&gt;=JR$35,JN16&lt;&gt;""),AND(KP16&gt;=KT$31,KQ16&gt;=KT$35,KP16&lt;&gt;""),AND(LR16&gt;=LV$31,LS16&gt;=LV$35,LR16&lt;&gt;""),AND(MT16&gt;=MX$31,MU16&gt;=MX$35,MT16&lt;&gt;""),AND(NV16&gt;=NZ$31,NW16&gt;=NZ$35,NV16&lt;&gt;""),AND(OX16&gt;=PB$31,OY16&gt;=PB$35,OX16&lt;&gt;""),AND(PZ16&gt;=QD$31,QA16&gt;=QD$35,PZ16&lt;&gt;""),AND(RB16&gt;=RF$31,RC16&gt;=RF$35,RB16&lt;&gt;""),AND(SD16&gt;=SH$31,SE16&gt;=SH$35,SD16&lt;&gt;""),AND(TF16&gt;=TJ$31,TG16&gt;=TJ$35,TF16&lt;&gt;"")),"P","")</f>
        <v/>
      </c>
      <c r="J16" s="8">
        <f>IF(COUNT(AQ16,BT16,CW16)&gt;0,LARGE((AQ16,BT16,CW16),1),0)</f>
        <v>52.500000000000007</v>
      </c>
      <c r="K16" s="8" t="str">
        <f>IF(J16=0,"",IF(J16=CW16,$CA$1,IF(J16=BT16,$AX$1,IF(J16=AQ16,$U$1,""))))</f>
        <v>2024 Nationals</v>
      </c>
      <c r="L16" s="8">
        <f>IF(COUNT(AQ16,BT16,CW16)&gt;1,LARGE((AQ16,BT16,CW16),2),0)</f>
        <v>51.3</v>
      </c>
      <c r="M16" s="8" t="str">
        <f>IF(K16=0,"",IF(AND(L16=J16,L16=AQ16,K16=BT16),$U$1,IF(AND(L16=J16,L16=AQ16,L16=CW16),$U$1,IF(AND(L16=J16,L16=CW16,L16=BT16),$AX$1,IF(L16=CW16,$CA$1,IF(L16=BT16,$AX$1,IF(L16=AQ16,$U$1,"")))))))</f>
        <v>2024 3rd Domestic Trial</v>
      </c>
      <c r="N16" s="8">
        <f>IF(COUNT(AR16,BU16,CX16)&gt;0,LARGE((AR16,BU16,CX16),1),0)</f>
        <v>24.6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50.400000000000006</v>
      </c>
      <c r="Q16" s="8" t="str">
        <f>IF(P16=0,"",IF(P16=DB16,$CA$1,IF(P16=BY16,$AX$1,IF(P16=AV16,$U$1,""))))</f>
        <v>2024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N16="",0,N16)=TE16,$SI$1,IF(R16+IF(N16="",0,N16)=SC16,$RG$1,IF(R16+IF(N16="",0,N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P16="",0,P16)=TI16,$SI$1,IF(R16+IF(P16="",0,P16)=SG16,$RG$1,IF(R16+IF(P16="",0,P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>
        <v>18.3</v>
      </c>
      <c r="V16" s="19">
        <v>7.6</v>
      </c>
      <c r="W16" s="19">
        <v>0.6</v>
      </c>
      <c r="X16" s="19">
        <v>0</v>
      </c>
      <c r="Y16" s="19">
        <v>18.5</v>
      </c>
      <c r="Z16" s="19">
        <v>7.2</v>
      </c>
      <c r="AA16" s="19">
        <v>0</v>
      </c>
      <c r="AB16" s="19">
        <v>0</v>
      </c>
      <c r="AC16" s="19">
        <v>16.5</v>
      </c>
      <c r="AD16" s="19">
        <v>8</v>
      </c>
      <c r="AE16" s="19">
        <v>0.2</v>
      </c>
      <c r="AF16" s="19">
        <v>0.3</v>
      </c>
      <c r="AG16" s="19">
        <v>16.8</v>
      </c>
      <c r="AH16" s="19">
        <v>8</v>
      </c>
      <c r="AI16" s="19">
        <v>0.2</v>
      </c>
      <c r="AJ16" s="19">
        <v>0.3</v>
      </c>
      <c r="AK16" s="19">
        <v>18.100000000000001</v>
      </c>
      <c r="AL16" s="19">
        <v>7.6</v>
      </c>
      <c r="AM16" s="19">
        <v>0.2</v>
      </c>
      <c r="AN16" s="19">
        <v>0</v>
      </c>
      <c r="AO16" s="27"/>
      <c r="AP16" s="40">
        <f>IF(SUM(V16,Z16)&gt;0,SUM(V16,Z16),"")</f>
        <v>14.8</v>
      </c>
      <c r="AQ16" s="40">
        <f>IF(SUM(U16:V16,X16:Z16,AB16)-W16-AA16&gt;0,SUM(U16:V16,X16:Z16,AB16)-W16-AA16,"")</f>
        <v>51</v>
      </c>
      <c r="AR16" s="40">
        <f>IF(SUM(AC16:AD16,AF16)-AE16&gt;0,SUM(AC16:AD16,AF16)-AE16,"")</f>
        <v>24.6</v>
      </c>
      <c r="AS16" s="40">
        <f>IF(SUM(V16,Z16,AD16)&gt;0,SUM(V16,Z16,AD16),"")</f>
        <v>22.8</v>
      </c>
      <c r="AT16" s="40">
        <f>IF(SUM(AQ16,AR16)&gt;0,SUM(AQ16,AR16),"")</f>
        <v>75.599999999999994</v>
      </c>
      <c r="AU16" s="40">
        <f>IF(SUM(AH16,AL16)&gt;0,SUM(AH16,AL16),"")</f>
        <v>15.6</v>
      </c>
      <c r="AV16" s="40">
        <f>IF(SUM(AG16:AH16,AJ16:AL16,AN16)-SUM(AI16,AM16)&gt;0,SUM(AG16:AH16,AJ16:AL16,AN16)-SUM(AI16,AM16),"")</f>
        <v>50.400000000000006</v>
      </c>
      <c r="AW16" s="40">
        <f>IF(SUM(AQ16,AR16,AV16)&gt;0,SUM(AQ16,AR16,AV16),"")</f>
        <v>126</v>
      </c>
      <c r="AX16" s="18">
        <v>19.100000000000001</v>
      </c>
      <c r="AY16" s="18">
        <v>8</v>
      </c>
      <c r="AZ16" s="18">
        <v>0.2</v>
      </c>
      <c r="BA16" s="18">
        <v>0.3</v>
      </c>
      <c r="BB16" s="18">
        <v>18.5</v>
      </c>
      <c r="BC16" s="18">
        <v>7.6</v>
      </c>
      <c r="BD16" s="18">
        <v>0.8</v>
      </c>
      <c r="BE16" s="18">
        <v>0</v>
      </c>
      <c r="BF16" s="18">
        <v>17.7</v>
      </c>
      <c r="BG16" s="18">
        <v>2.4</v>
      </c>
      <c r="BH16" s="18">
        <v>0</v>
      </c>
      <c r="BI16" s="18">
        <v>0</v>
      </c>
      <c r="BJ16" s="18">
        <v>18.899999999999999</v>
      </c>
      <c r="BK16" s="18">
        <v>8</v>
      </c>
      <c r="BL16" s="18">
        <v>0.2</v>
      </c>
      <c r="BM16" s="18">
        <v>0.3</v>
      </c>
      <c r="BN16" s="18">
        <v>16.5</v>
      </c>
      <c r="BO16" s="18">
        <v>6.8</v>
      </c>
      <c r="BP16" s="18">
        <v>1</v>
      </c>
      <c r="BQ16" s="18">
        <v>0</v>
      </c>
      <c r="BR16" s="28"/>
      <c r="BS16" s="11">
        <f>IF(SUM(AY16,BC16)&gt;0,SUM(AY16,BC16),"")</f>
        <v>15.6</v>
      </c>
      <c r="BT16" s="11">
        <f>IF(SUM(AX16:AY16,BA16:BC16,BE16)-AZ16-BD16&gt;0,SUM(AX16:AY16,BA16:BC16,BE16)-AZ16-BD16,"")</f>
        <v>52.500000000000007</v>
      </c>
      <c r="BU16" s="11">
        <f>IF(SUM(BF16:BG16,BI16)-BH16&gt;0,SUM(BF16:BG16,BI16)-BH16,"")</f>
        <v>20.099999999999998</v>
      </c>
      <c r="BV16" s="11">
        <f>IF(SUM(AY16,BC16,BG16)&gt;0,SUM(AY16,BC16,BG16),"")</f>
        <v>18</v>
      </c>
      <c r="BW16" s="11">
        <f>IF(SUM(BT16,BU16)&gt;0,SUM(BT16,BU16),"")</f>
        <v>72.600000000000009</v>
      </c>
      <c r="BX16" s="11">
        <f>IF(SUM(BK16,BO16)&gt;0,SUM(BK16,BO16),"")</f>
        <v>14.8</v>
      </c>
      <c r="BY16" s="11">
        <f>IF(SUM(BJ16:BK16,BM16:BO16,BQ16)-SUM(BL16,BP16)&gt;0,SUM(BJ16:BK16,BM16:BO16,BQ16)-SUM(BL16,BP16),"")</f>
        <v>49.3</v>
      </c>
      <c r="BZ16" s="11">
        <f>IF(SUM(BT16,BU16,BY16)&gt;0,SUM(BT16,BU16,BY16),"")</f>
        <v>121.9</v>
      </c>
      <c r="CA16" s="19">
        <v>18.899999999999999</v>
      </c>
      <c r="CB16" s="19">
        <v>8</v>
      </c>
      <c r="CC16" s="19">
        <v>0.6</v>
      </c>
      <c r="CD16" s="19">
        <v>0.3</v>
      </c>
      <c r="CE16" s="19">
        <v>18.5</v>
      </c>
      <c r="CF16" s="19">
        <v>6.8</v>
      </c>
      <c r="CG16" s="19">
        <v>0.6</v>
      </c>
      <c r="CH16" s="19">
        <v>0</v>
      </c>
      <c r="CI16" s="19">
        <v>17.600000000000001</v>
      </c>
      <c r="CJ16" s="19">
        <v>2.4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7"/>
      <c r="CV16" s="40">
        <f>IF(SUM(CB16,CF16)&gt;0,SUM(CB16,CF16),"")</f>
        <v>14.8</v>
      </c>
      <c r="CW16" s="40">
        <f>IF(SUM(CA16:CB16,CD16:CF16,CH16)-CC16-CG16&gt;0,SUM(CA16:CB16,CD16:CF16,CH16)-CC16-CG16,"")</f>
        <v>51.3</v>
      </c>
      <c r="CX16" s="40">
        <f>IF(SUM(CI16:CJ16,CL16)-CK16&gt;0,SUM(CI16:CJ16,CL16)-CK16,"")</f>
        <v>20</v>
      </c>
      <c r="CY16" s="40">
        <f>IF(SUM(CB16,CF16,CJ16)&gt;0,SUM(CB16,CF16,CJ16),"")</f>
        <v>17.2</v>
      </c>
      <c r="CZ16" s="40">
        <f>IF(SUM(CW16,CX16)&gt;0,SUM(CW16,CX16),"")</f>
        <v>71.3</v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>
        <f>IF(SUM(CW16,CX16,DB16)&gt;0,SUM(CW16,CX16,DB16),"")</f>
        <v>71.3</v>
      </c>
      <c r="DD16" s="51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1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1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0" t="str">
        <f>IF(SUM(QF16,QJ16)&gt;0,SUM(QF16,QJ16),"")</f>
        <v/>
      </c>
      <c r="QZ16" s="40" t="str">
        <f>IF(SUM(QE16:QF16,QH16:QJ16,QL16)-QG16-QK16&gt;0,SUM(QE16:QF16,QH16:QJ16,QL16)-QG16-QK16,"")</f>
        <v/>
      </c>
      <c r="RA16" s="40" t="str">
        <f>IF(SUM(QM16:QN16,QP16)-QO16&gt;0,SUM(QM16:QN16,QP16)-QO16,"")</f>
        <v/>
      </c>
      <c r="RB16" s="40" t="str">
        <f>IF(SUM(QF16,QJ16,QN16)&gt;0,SUM(QF16,QJ16,QN16),"")</f>
        <v/>
      </c>
      <c r="RC16" s="40" t="str">
        <f>IF(SUM(QZ16,RA16)&gt;0,SUM(QZ16,RA16),"")</f>
        <v/>
      </c>
      <c r="RD16" s="40" t="str">
        <f>IF(SUM(QR16,QV16)&gt;0,SUM(QR16,QV16),"")</f>
        <v/>
      </c>
      <c r="RE16" s="40" t="str">
        <f>IF(SUM(QQ16:QR16,QT16:QV16,QX16)-SUM(QS16,QW16)&gt;0,SUM(QQ16:QR16,QT16:QV16,QX16)-SUM(QS16,QW16),"")</f>
        <v/>
      </c>
      <c r="RF16" s="40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0" t="str">
        <f>IF(SUM(SJ16,SN16)&gt;0,SUM(SJ16,SN16),"")</f>
        <v/>
      </c>
      <c r="TD16" s="40" t="str">
        <f>IF(SUM(SI16:SJ16,SL16:SN16,SP16)-SK16-SO16&gt;0,SUM(SI16:SJ16,SL16:SN16,SP16)-SK16-SO16,"")</f>
        <v/>
      </c>
      <c r="TE16" s="40" t="str">
        <f>IF(SUM(SQ16:SR16,ST16)-SS16&gt;0,SUM(SQ16:SR16,ST16)-SS16,"")</f>
        <v/>
      </c>
      <c r="TF16" s="40" t="str">
        <f>IF(SUM(SJ16,SN16,SR16)&gt;0,SUM(SJ16,SN16,SR16),"")</f>
        <v/>
      </c>
      <c r="TG16" s="40" t="str">
        <f>IF(SUM(TD16,TE16)&gt;0,SUM(TD16,TE16),"")</f>
        <v/>
      </c>
      <c r="TH16" s="40" t="str">
        <f>IF(SUM(SV16,SZ16)&gt;0,SUM(SV16,SZ16),"")</f>
        <v/>
      </c>
      <c r="TI16" s="40" t="str">
        <f>IF(SUM(SU16:SV16,SX16:SZ16,TB16)-SUM(SW16,TA16)&gt;0,SUM(SU16:SV16,SX16:SZ16,TB16)-SUM(SW16,TA16),"")</f>
        <v/>
      </c>
      <c r="TJ16" s="40" t="str">
        <f>IF(SUM(TD16,TE16,TI16)&gt;0,SUM(TD16,TE16,TI16),"")</f>
        <v/>
      </c>
      <c r="TK16" s="26">
        <f>IF($CU16="P",CA16,(CA16+AX16)/2)</f>
        <v>19</v>
      </c>
      <c r="TL16" s="26">
        <f>IF($CU16="P",CB16,(CB16+AY16)/2)</f>
        <v>8</v>
      </c>
      <c r="TM16" s="26">
        <f>IF($CU16="P",CC16,(CC16+AZ16)/2)</f>
        <v>0.4</v>
      </c>
      <c r="TN16" s="26">
        <f>IF($CU16="P",CD16,(CD16+BA16)/2)</f>
        <v>0.3</v>
      </c>
      <c r="TO16" s="26">
        <f>IF($CU16="P",CE16,(CE16+BB16)/2)</f>
        <v>18.5</v>
      </c>
      <c r="TP16" s="26">
        <f>IF($CU16="P",CF16,(CF16+BC16)/2)</f>
        <v>7.1999999999999993</v>
      </c>
      <c r="TQ16" s="26">
        <f>IF($CU16="P",CG16,(CG16+BD16)/2)</f>
        <v>0.7</v>
      </c>
      <c r="TR16" s="26">
        <f>IF($CU16="P",CH16,(CH16+BE16)/2)</f>
        <v>0</v>
      </c>
      <c r="TS16" s="26">
        <f>IF($CU16="P",CI16,(CI16+BF16)/2)</f>
        <v>17.649999999999999</v>
      </c>
      <c r="TT16" s="26">
        <f>IF($CU16="P",CJ16,(CJ16+BG16)/2)</f>
        <v>2.4</v>
      </c>
      <c r="TU16" s="26">
        <f>IF($CU16="P",CK16,(CK16+BH16)/2)</f>
        <v>0</v>
      </c>
      <c r="TV16" s="26">
        <f>IF($CU16="P",CL16,(CL16+BI16)/2)</f>
        <v>0</v>
      </c>
      <c r="TW16" s="26">
        <f>IF($CU16="P",CM16,(CM16+BJ16)/2)</f>
        <v>9.4499999999999993</v>
      </c>
      <c r="TX16" s="26">
        <f>IF($CU16="P",CN16,(CN16+BK16)/2)</f>
        <v>4</v>
      </c>
      <c r="TY16" s="26">
        <f>IF($CU16="P",CO16,(CO16+BL16)/2)</f>
        <v>0.1</v>
      </c>
      <c r="TZ16" s="26">
        <f>IF($CU16="P",CP16,(CP16+BM16)/2)</f>
        <v>0.15</v>
      </c>
      <c r="UA16" s="26">
        <f>IF($CU16="P",CQ16,(CQ16+BN16)/2)</f>
        <v>8.25</v>
      </c>
      <c r="UB16" s="26">
        <f>IF($CU16="P",CR16,(CR16+BO16)/2)</f>
        <v>3.4</v>
      </c>
      <c r="UC16" s="26">
        <f>IF($CU16="P",CS16,(CS16+BP16)/2)</f>
        <v>0.5</v>
      </c>
      <c r="UD16" s="26">
        <f>IF($CU16="P",CT16,(CT16+BQ16)/2)</f>
        <v>0</v>
      </c>
      <c r="UE16" s="28" t="s">
        <v>53</v>
      </c>
      <c r="UF16" s="11">
        <f>IF(SUM(TL16,TP16)&gt;0,SUM(TL16,TP16),"")</f>
        <v>15.2</v>
      </c>
      <c r="UG16" s="11">
        <f>IF(SUM(TK16:TL16,TN16:TP16,TR16)-TM16-TQ16&gt;0,SUM(TK16:TL16,TN16:TP16,TR16)-TM16-TQ16,"")</f>
        <v>51.9</v>
      </c>
      <c r="UH16" s="11">
        <f>IF(SUM(TS16:TT16,TV16)-TU16&gt;0,SUM(TS16:TT16,TV16)-TU16,"")</f>
        <v>20.049999999999997</v>
      </c>
      <c r="UI16" s="11">
        <f>IF(SUM(TL16,TP16,TT16)&gt;0,SUM(TL16,TP16,TT16),"")</f>
        <v>17.599999999999998</v>
      </c>
      <c r="UJ16" s="11">
        <f>IF(SUM(UG16,UH16)&gt;0,SUM(UG16,UH16),"")</f>
        <v>71.949999999999989</v>
      </c>
      <c r="UK16" s="11">
        <f>IF(SUM(TX16,UB16)&gt;0,SUM(TX16,UB16),"")</f>
        <v>7.4</v>
      </c>
      <c r="UL16" s="11">
        <f>IF(SUM(TW16:TX16,TZ16:UB16,UD16)-SUM(TY16,UC16)&gt;0,SUM(TW16:TX16,TZ16:UB16,UD16)-SUM(TY16,UC16),"")</f>
        <v>24.65</v>
      </c>
      <c r="UM16" s="11">
        <f>IF(SUM(UG16,UH16,UL16)&gt;0,SUM(UG16,UH16,UL16),"")</f>
        <v>96.6</v>
      </c>
    </row>
    <row r="17" spans="1:559" x14ac:dyDescent="0.2">
      <c r="A17" s="4" t="str" cm="1">
        <f t="array" ref="A17">IF(AND(H17&lt;&gt;"",H17&lt;&gt;"No DD"),SUMPRODUCT((H$4:H$28&lt;&gt;"")*(H$4:H$28&lt;&gt;"No DD")*(E$4:E$28&gt;E17))+1,IF(H17="No DD",SUMPRODUCT((H$4:H$28="No DD")*(E$4:E$28&gt;E17))+1+SUMPRODUCT((H$4:H$28&lt;&gt;"")*(H$4:H$28&lt;&gt;"No DD")),""))</f>
        <v/>
      </c>
      <c r="B17" s="5" t="s">
        <v>73</v>
      </c>
      <c r="C17" s="4" t="s">
        <v>72</v>
      </c>
      <c r="D17" s="4">
        <v>2001</v>
      </c>
      <c r="E17" s="9">
        <f>SUM(J17:R17)+SUM(J17:O17)*0.0000001+SUM(J17)*0.0000000000001</f>
        <v>175.80001253000503</v>
      </c>
      <c r="F17" s="3" t="str">
        <f>IF(OR(AND(AP17&gt;=AW$30,AQ17&gt;=AW$34,AP17&lt;&gt;"",AO17=""),AND(AU17&gt;=AW$30,AV17&gt;=AW$34,AU17&lt;&gt;"",AO17=""),AND(BS17&gt;=BZ$30,BT17&gt;=BZ$34,BS17&lt;&gt;"",BR17=""),AND(BX17&gt;=BZ$30,BY17&gt;=BZ$34,BX17&lt;&gt;"",BR17=""),AND(CV17&gt;=DC$30,CW17&gt;=DC$34,CV17&lt;&gt;"",CU17=""),AND(DA17&gt;=DC$30,DB17&gt;=DC$34,DA17&lt;&gt;""),AND(EA17&gt;=EH$30,EB17&gt;=EH$34,EA17&lt;&gt;""),AND(EF17&gt;=EH$30,EG17&gt;=EH$34,EF17&lt;&gt;""),AND(FC17&gt;=FJ$30,FD17&gt;=FJ$34,FC17&lt;&gt;""),AND(FH17&gt;=FJ$30,FI17&gt;=FJ$34,FH17&lt;&gt;""),AND(GE17&gt;=GL$30,GF17&gt;=GL$34,GE17&lt;&gt;""),AND(GJ17&gt;=GL$30,GK17&gt;=GL$34,GJ17&lt;&gt;""),AND(HG17&gt;=HN$30,HH17&gt;=HN$34,HG17&lt;&gt;""),AND(HL17&gt;=HN$30,HM17&gt;=HN$34,HL17&lt;&gt;""),AND(II17&gt;=IP$30,IJ17&gt;=IP$34,II17&lt;&gt;""),AND(IN17&gt;=IP$30,IO17&gt;=IP$34,IN17&lt;&gt;""),AND(JK17&gt;=JR$30,JL17&gt;=JR$34,JK17&lt;&gt;""),AND(JP17&gt;=JR$30,JQ17&gt;=JR$34,JP17&lt;&gt;""),AND(KM17&gt;=KT$30,KN17&gt;=KT$34,KM17&lt;&gt;""),AND(KR17&gt;=KT$30,KS17&gt;=KT$34,KR17&lt;&gt;""),AND(LO17&gt;=LV$30,LP17&gt;=LV$34,LO17&lt;&gt;""),AND(LT17&gt;=LV$30,LU17&gt;=LV$34,LT17&lt;&gt;""),AND(MQ17&gt;=MX$30,MR17&gt;=MX$34,MQ17&lt;&gt;""),AND(MV17&gt;=MX$30,MW17&gt;=MX$34,MV17&lt;&gt;""),AND(NS17&gt;=NZ$30,NT17&gt;=NZ$34,NS17&lt;&gt;""),AND(NX17&gt;=NZ$30,NY17&gt;=NZ$34,NX17&lt;&gt;""),AND(OU17&gt;=PB$30,OV17&gt;=PB$34,OU17&lt;&gt;""),AND(OZ17&gt;=PB$30,PA17&gt;=PB$34,OZ17&lt;&gt;""),AND(PW17&gt;=QD$30,PX17&gt;=QD$34,PW17&lt;&gt;""),AND(QB17&gt;=QD$30,QC17&gt;=QD$34,QB17&lt;&gt;""),AND(QY17&gt;=RF$30,QZ17&gt;=RF$34,QY17&lt;&gt;""),AND(RD17&gt;=RF$30,RE17&gt;=RF$34,RD17&lt;&gt;""),AND(SA17&gt;=SH$30,SB17&gt;=SH$34,SA17&lt;&gt;""),AND(SF17&gt;=SH$30,SG17&gt;=SH$34,SF17&lt;&gt;""),AND(TC17&gt;=TJ$30,TD17&gt;=TJ$34,TC17&lt;&gt;""),AND(TI17&gt;=TJ$30,TJ17&gt;=TJ$34,TI17&lt;&gt;"")),"P","")</f>
        <v/>
      </c>
      <c r="G17" s="3" t="str">
        <f>IF(OR(AND(AQ17&gt;=AW$34,AQ17&lt;&gt;"",AO17=""),AND(AV17&gt;=AW$34,AV17&lt;&gt;"",AO17=""),AND(BT17&gt;=BZ$34,BT17&lt;&gt;"",BR17=""),AND(BY17&gt;=BZ$34,BY17&lt;&gt;"",BR17=""),AND(CW17&gt;=DC$34,CW17&lt;&gt;"",CU17=""),AND(DB17&gt;=DC$34,DB17&lt;&gt;"",CU17=""),AND(EB17&gt;=EH$34,EB17&lt;&gt;""),AND(EG17&gt;=EH$34,EG17&lt;&gt;""),AND(FD17&gt;=FJ$34,FD17&lt;&gt;""),AND(FI17&gt;=FJ$34,FI17&lt;&gt;""),AND(GF17&gt;=GL$34,GF17&lt;&gt;""),AND(GK17&gt;=GL$34,GK17&lt;&gt;""),AND(HH17&gt;=HN$34,HH17&lt;&gt;""),AND(HM17&gt;=HN$34,HM17&lt;&gt;""),AND(IJ17&gt;=IP$34,IJ17&lt;&gt;""),AND(IO17&gt;=IP$34,IO17&lt;&gt;""),AND(JL17&gt;=JR$34,JL17&lt;&gt;""),AND(JQ17&gt;=JR$34,JQ17&lt;&gt;""),AND(KN17&gt;=KT$34,KN17&lt;&gt;""),AND(KS17&gt;=KT$34,KS17&lt;&gt;""),AND(LP17&gt;=LV$34,LP17&lt;&gt;""),AND(LU17&gt;=LV$34,LU17&lt;&gt;""),AND(MR17&gt;=MX$34,MR17&lt;&gt;""),AND(MW17&gt;=MX$34,MW17&lt;&gt;""),AND(NT17&gt;=NZ$34,NT17&lt;&gt;""),AND(NY17&gt;=NZ$34,NY17&lt;&gt;""),AND(OV17&gt;=PB$34,OV17&lt;&gt;""),AND(PA17&gt;=PB$34,PA17&lt;&gt;""),AND(PX17&gt;=QD$34,PX17&lt;&gt;""),AND(QC17&gt;=QD$34,QC17&lt;&gt;""),AND(QZ17&gt;=RF$34,QZ17&lt;&gt;""),AND(RE17&gt;=RF$34,RE17&lt;&gt;""),AND(SB17&gt;=SH$34,SB17&lt;&gt;""),AND(SG17&gt;=SH$34,SG17&lt;&gt;""),AND(TD17&gt;=TJ$34,TD17&lt;&gt;""),AND(TJ17&gt;=TJ$34,TJ17&lt;&gt;"")),"P","")</f>
        <v/>
      </c>
      <c r="H17" s="36" t="str">
        <f>IF(AND(G17="P",F17=""),"No DD",IF(OR(AND(AS17&gt;=AW$33,AT17&gt;=AW$37,AS17&lt;&gt;"",AO17=""),AND(BV17&gt;=BZ$33,BW17&gt;=BZ$37,BV17&lt;&gt;"",BR17=""),AND(CY17&gt;=DC$33,CZ17&gt;=DC$37,CY17&lt;&gt;"",CU17=""),AND(ED17&gt;=EH$33,EE17&gt;=EH$37,ED17&lt;&gt;""),AND(FF17&gt;=FJ$33,FG17&gt;=FJ$37,FF17&lt;&gt;""),AND(GH17&gt;=GL$33,GI17&gt;=GL$37,GH17&lt;&gt;""),AND(HJ17&gt;=HN$33,HK17&gt;=HN$37,HJ17&lt;&gt;""),AND(IL17&gt;=IP$33,IM17&gt;=IP$37,IL17&lt;&gt;""),AND(JN17&gt;=JR$33,JO17&gt;=JR$37,JN17&lt;&gt;""),AND(KP17&gt;=KT$33,KQ17&gt;=KT$37,KP17&lt;&gt;""),AND(LR17&gt;=LV$33,LS17&gt;=LV$37,LR17&lt;&gt;""),AND(MT17&gt;=MX$33,MU17&gt;=MX$37,MT17&lt;&gt;""),AND(NV17&gt;=NZ$33,NW17&gt;=NZ$37,NV17&lt;&gt;""),AND(OX17&gt;=PB$33,OY17&gt;=PB$37,OX17&lt;&gt;""),AND(PZ17&gt;=QD$33,QA17&gt;=QD$37,PZ17&lt;&gt;""),AND(RB17&gt;=RF$33,RC17&gt;=RF$37,RB17&lt;&gt;""),AND(SD17&gt;=SH$33,SE17&gt;=SH$37,SD17&lt;&gt;""),AND(TF17&gt;=TJ$33,TG17&gt;=TJ$37,TF17&lt;&gt;"")),"Merit",IF(OR(AND(AS17&gt;=AW$32,AT17&gt;=AW$36,AS17&lt;&gt;"",AO17=""),AND(BV17&gt;=BZ$32,BW17&gt;=BZ$36,BV17&lt;&gt;"",BR17=""),AND(CY17&gt;=DC$32,CZ17&gt;=DC$36,CY17&lt;&gt;"",CU17=""),AND(ED17&gt;=EH$32,EE17&gt;=EH$36,ED17&lt;&gt;""),AND(FF17&gt;=FJ$32,FG17&gt;=FJ$36,FF17&lt;&gt;""),AND(GH17&gt;=GL$32,GI17&gt;=GL$36,GH17&lt;&gt;""),AND(HJ17&gt;=HN$32,HK17&gt;=HN$36,HJ17&lt;&gt;""),AND(IL17&gt;=IP$32,IM17&gt;=IP$36,IL17&lt;&gt;""),AND(JN17&gt;=JR$32,JO17&gt;=JR$36,JN17&lt;&gt;""),AND(KP17&gt;=KT$32,KQ17&gt;=KT$36,KP17&lt;&gt;""),AND(LR17&gt;=LV$32,LS17&gt;=LV$36,LR17&lt;&gt;""),AND(MT17&gt;=MX$32,MU17&gt;=MX$36,MT17&lt;&gt;""),AND(NV17&gt;=NZ$32,NW17&gt;=NZ$36,NV17&lt;&gt;""),AND(OX17&gt;=PB$32,OY17&gt;=PB$36,OX17&lt;&gt;""),AND(PZ17&gt;=QD$32,QA17&gt;=QD$36,PZ17&lt;&gt;""),AND(RB17&gt;=RF$32,RC17&gt;=RF$36,RB17&lt;&gt;""),AND(SD17&gt;=SH$32,SE17&gt;=SH$36,SD17&lt;&gt;""),AND(TF17&gt;=TJ$32,TG17&gt;=TJ$36,TF17&lt;&gt;"")),"Excellence",IF(I17="P","Worlds Team",IF(F17="P","National Team","")))))</f>
        <v/>
      </c>
      <c r="I17" s="3" t="str">
        <f>IF(OR(AND(AS17&gt;=AW$31,AT17&gt;=AW$35,AS17&lt;&gt;"",AO17=""),AND(BV17&gt;=BZ$31,BW17&gt;=BZ$35,BV17&lt;&gt;"",BR17=""),AND(CY17&gt;=DC$31,CZ17&gt;=DC$35,CY17&lt;&gt;"",CU17=""),AND(ED17&gt;=EH$31,EE17&gt;=EH$35,ED17&lt;&gt;""),AND(FF17&gt;=FJ$31,FG17&gt;=FJ$35,FF17&lt;&gt;""),AND(GH17&gt;=GL$31,GI17&gt;=GL$35,GH17&lt;&gt;""),AND(HJ17&gt;=HN$31,HK17&gt;=HN$35,HJ17&lt;&gt;""),AND(IL17&gt;=IP$31,IM17&gt;=IP$35,IL17&lt;&gt;""),AND(JN17&gt;=JR$31,JO17&gt;=JR$35,JN17&lt;&gt;""),AND(KP17&gt;=KT$31,KQ17&gt;=KT$35,KP17&lt;&gt;""),AND(LR17&gt;=LV$31,LS17&gt;=LV$35,LR17&lt;&gt;""),AND(MT17&gt;=MX$31,MU17&gt;=MX$35,MT17&lt;&gt;""),AND(NV17&gt;=NZ$31,NW17&gt;=NZ$35,NV17&lt;&gt;""),AND(OX17&gt;=PB$31,OY17&gt;=PB$35,OX17&lt;&gt;""),AND(PZ17&gt;=QD$31,QA17&gt;=QD$35,PZ17&lt;&gt;""),AND(RB17&gt;=RF$31,RC17&gt;=RF$35,RB17&lt;&gt;""),AND(SD17&gt;=SH$31,SE17&gt;=SH$35,SD17&lt;&gt;""),AND(TF17&gt;=TJ$31,TG17&gt;=TJ$35,TF17&lt;&gt;"")),"P","")</f>
        <v/>
      </c>
      <c r="J17" s="8">
        <f>IF(COUNT(AQ17,BT17,CW17)&gt;0,LARGE((AQ17,BT17,CW17),1),0)</f>
        <v>50.2</v>
      </c>
      <c r="K17" s="8" t="str">
        <f>IF(J17=0,"",IF(J17=CW17,$CA$1,IF(J17=BT17,$AX$1,IF(J17=AQ17,$U$1,""))))</f>
        <v>2024 Nationals</v>
      </c>
      <c r="L17" s="8">
        <f>IF(COUNT(AQ17,BT17,CW17)&gt;1,LARGE((AQ17,BT17,CW17),2),0)</f>
        <v>49.199999999999989</v>
      </c>
      <c r="M17" s="8" t="str">
        <f>IF(K17=0,"",IF(AND(L17=J17,L17=AQ17,K17=BT17),$U$1,IF(AND(L17=J17,L17=AQ17,L17=CW17),$U$1,IF(AND(L17=J17,L17=CW17,L17=BT17),$AX$1,IF(L17=CW17,$CA$1,IF(L17=BT17,$AX$1,IF(L17=AQ17,$U$1,"")))))))</f>
        <v>2024 Elite Canada</v>
      </c>
      <c r="N17" s="8">
        <f>IF(COUNT(AR17,BU17,CX17)&gt;0,LARGE((AR17,BU17,CX17),1),0)</f>
        <v>25.900000000000002</v>
      </c>
      <c r="O17" s="8" t="str">
        <f>IF(N17=0,"",IF(N17=CX17,$CA$1,IF(N17=BU17,$AX$1,IF(N17=AR17,$U$1,""))))</f>
        <v>2024 Nationals</v>
      </c>
      <c r="P17" s="8">
        <f>IF(MAX(AV17,BY17,DB17)&gt;0,MAX(AV17,BY17,DB17),0)</f>
        <v>50.5</v>
      </c>
      <c r="Q17" s="8" t="str">
        <f>IF(P17=0,"",IF(P17=DB17,$CA$1,IF(P17=BY17,$AX$1,IF(P17=AV17,$U$1,""))))</f>
        <v>2024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TD17,$SI$1,IF(R17+IF(L17="",0,L17)=SB17,$RG$1,IF(R17+IF(L17="",0,L17)=QZ17,$QE$1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))),IF(R17=DE17,IF(R17+IF(N17="",0,N17)=TE17,$SI$1,IF(R17+IF(N17="",0,N17)=SC17,$RG$1,IF(R17+IF(N17="",0,N17)=RA17,$QE$1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))),IF(R17=DF17,IF(R17+IF(P17="",0,P17)=TI17,$SI$1,IF(R17+IF(P17="",0,P17)=SG17,$RG$1,IF(R17+IF(P17="",0,P17)=RE17,$QE$1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)))</f>
        <v/>
      </c>
      <c r="U17" s="19">
        <v>18.5</v>
      </c>
      <c r="V17" s="19">
        <v>8.4</v>
      </c>
      <c r="W17" s="19">
        <v>0.2</v>
      </c>
      <c r="X17" s="19">
        <v>0</v>
      </c>
      <c r="Y17" s="19">
        <v>17.399999999999999</v>
      </c>
      <c r="Z17" s="19">
        <v>4.8</v>
      </c>
      <c r="AA17" s="19">
        <v>0</v>
      </c>
      <c r="AB17" s="19">
        <v>0.3</v>
      </c>
      <c r="AC17" s="19">
        <v>18.600000000000001</v>
      </c>
      <c r="AD17" s="19">
        <v>6.4</v>
      </c>
      <c r="AE17" s="19">
        <v>0.2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7"/>
      <c r="AP17" s="40">
        <f>IF(SUM(V17,Z17)&gt;0,SUM(V17,Z17),"")</f>
        <v>13.2</v>
      </c>
      <c r="AQ17" s="40">
        <f>IF(SUM(U17:V17,X17:Z17,AB17)-W17-AA17&gt;0,SUM(U17:V17,X17:Z17,AB17)-W17-AA17,"")</f>
        <v>49.199999999999989</v>
      </c>
      <c r="AR17" s="40">
        <f>IF(SUM(AC17:AD17,AF17)-AE17&gt;0,SUM(AC17:AD17,AF17)-AE17,"")</f>
        <v>24.8</v>
      </c>
      <c r="AS17" s="40">
        <f>IF(SUM(V17,Z17,AD17)&gt;0,SUM(V17,Z17,AD17),"")</f>
        <v>19.600000000000001</v>
      </c>
      <c r="AT17" s="40">
        <f>IF(SUM(AQ17,AR17)&gt;0,SUM(AQ17,AR17),"")</f>
        <v>73.999999999999986</v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>
        <f>IF(SUM(AQ17,AR17,AV17)&gt;0,SUM(AQ17,AR17,AV17),"")</f>
        <v>73.999999999999986</v>
      </c>
      <c r="AX17" s="18">
        <v>18.8</v>
      </c>
      <c r="AY17" s="18">
        <v>6.8</v>
      </c>
      <c r="AZ17" s="18">
        <v>0.2</v>
      </c>
      <c r="BA17" s="18">
        <v>0</v>
      </c>
      <c r="BB17" s="18">
        <v>18.8</v>
      </c>
      <c r="BC17" s="18">
        <v>6.8</v>
      </c>
      <c r="BD17" s="18">
        <v>0.8</v>
      </c>
      <c r="BE17" s="18">
        <v>0</v>
      </c>
      <c r="BF17" s="18">
        <v>18.600000000000001</v>
      </c>
      <c r="BG17" s="18">
        <v>8</v>
      </c>
      <c r="BH17" s="18">
        <v>1</v>
      </c>
      <c r="BI17" s="18">
        <v>0.3</v>
      </c>
      <c r="BJ17" s="18">
        <v>18.899999999999999</v>
      </c>
      <c r="BK17" s="18">
        <v>6</v>
      </c>
      <c r="BL17" s="18">
        <v>0.2</v>
      </c>
      <c r="BM17" s="18">
        <v>0</v>
      </c>
      <c r="BN17" s="18">
        <v>18.600000000000001</v>
      </c>
      <c r="BO17" s="18">
        <v>7.2</v>
      </c>
      <c r="BP17" s="18">
        <v>0</v>
      </c>
      <c r="BQ17" s="18">
        <v>0</v>
      </c>
      <c r="BR17" s="28"/>
      <c r="BS17" s="11">
        <f>IF(SUM(AY17,BC17)&gt;0,SUM(AY17,BC17),"")</f>
        <v>13.6</v>
      </c>
      <c r="BT17" s="11">
        <f>IF(SUM(AX17:AY17,BA17:BC17,BE17)-AZ17-BD17&gt;0,SUM(AX17:AY17,BA17:BC17,BE17)-AZ17-BD17,"")</f>
        <v>50.2</v>
      </c>
      <c r="BU17" s="11">
        <f>IF(SUM(BF17:BG17,BI17)-BH17&gt;0,SUM(BF17:BG17,BI17)-BH17,"")</f>
        <v>25.900000000000002</v>
      </c>
      <c r="BV17" s="11">
        <f>IF(SUM(AY17,BC17,BG17)&gt;0,SUM(AY17,BC17,BG17),"")</f>
        <v>21.6</v>
      </c>
      <c r="BW17" s="11">
        <f>IF(SUM(BT17,BU17)&gt;0,SUM(BT17,BU17),"")</f>
        <v>76.100000000000009</v>
      </c>
      <c r="BX17" s="11">
        <f>IF(SUM(BK17,BO17)&gt;0,SUM(BK17,BO17),"")</f>
        <v>13.2</v>
      </c>
      <c r="BY17" s="11">
        <f>IF(SUM(BJ17:BK17,BM17:BO17,BQ17)-SUM(BL17,BP17)&gt;0,SUM(BJ17:BK17,BM17:BO17,BQ17)-SUM(BL17,BP17),"")</f>
        <v>50.5</v>
      </c>
      <c r="BZ17" s="11">
        <f>IF(SUM(BT17,BU17,BY17)&gt;0,SUM(BT17,BU17,BY17),"")</f>
        <v>126.60000000000001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 t="str">
        <f>IF(SUM(CB17,CF17)&gt;0,SUM(CB17,CF17),"")</f>
        <v/>
      </c>
      <c r="CW17" s="40" t="str">
        <f>IF(SUM(CA17:CB17,CD17:CF17,CH17)-CC17-CG17&gt;0,SUM(CA17:CB17,CD17:CF17,CH17)-CC17-CG17,"")</f>
        <v/>
      </c>
      <c r="CX17" s="40" t="str">
        <f>IF(SUM(CI17:CJ17,CL17)-CK17&gt;0,SUM(CI17:CJ17,CL17)-CK17,"")</f>
        <v/>
      </c>
      <c r="CY17" s="40" t="str">
        <f>IF(SUM(CB17,CF17,CJ17)&gt;0,SUM(CB17,CF17,CJ17),"")</f>
        <v/>
      </c>
      <c r="CZ17" s="40" t="str">
        <f>IF(SUM(CW17,CX17)&gt;0,SUM(CW17,CX17),"")</f>
        <v/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 t="str">
        <f>IF(SUM(CW17,CX17,DB17)&gt;0,SUM(CW17,CX17,DB17),"")</f>
        <v/>
      </c>
      <c r="DD17" s="51" t="str">
        <f>IF(MAX(EB17,FD17,GF17,HH17,IJ17,JL17,KN17,LP17,MR17,NT17,OV17,PX17,QZ17,SB17,TD17)-IF(L17="",0,L17)&gt;0.001,MAX(EB17,FD17,GF17,HH17,IJ17,JL17,KN17,LP17,MR17,NT17,OV17,PX17,QZ17,SB17,TD17)-IF(L17="",0,L17),"")</f>
        <v/>
      </c>
      <c r="DE17" s="51" t="str">
        <f>IF(MAX(EC17,FE17,GG17,HI17,IK17,JM17,KO17,LQ17,MS17,NU17,OW17,PY17,RA17,SC17,TE17)-IF(N17="",0,N17)&gt;0.001,MAX(EC17,FE17,GG17,HI17,IK17,JM17,KO17,LQ17,MS17,NU17,OW17,PY17,RA17,SC17,TE17)-IF(N17="",0,N17),"")</f>
        <v/>
      </c>
      <c r="DF17" s="51" t="str">
        <f>IF(MAX(EG17,FI17,GK17,HM17,IO17,JQ17,KS17,LU17,MW17,NY17,PA17,QC17,RE17,SG17,TI17)-IF(P17="",0,P17)&gt;0.001,MAX(EG17,FI17,GK17,HM17,IO17,JQ17,KS17,LU17,MW17,NY17,PA17,QC17,RE17,SG17,TI17)-IF(P17="",0,P17),"")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40" t="str">
        <f>IF(SUM(QF17,QJ17)&gt;0,SUM(QF17,QJ17),"")</f>
        <v/>
      </c>
      <c r="QZ17" s="40" t="str">
        <f>IF(SUM(QE17:QF17,QH17:QJ17,QL17)-QG17-QK17&gt;0,SUM(QE17:QF17,QH17:QJ17,QL17)-QG17-QK17,"")</f>
        <v/>
      </c>
      <c r="RA17" s="40" t="str">
        <f>IF(SUM(QM17:QN17,QP17)-QO17&gt;0,SUM(QM17:QN17,QP17)-QO17,"")</f>
        <v/>
      </c>
      <c r="RB17" s="40" t="str">
        <f>IF(SUM(QF17,QJ17,QN17)&gt;0,SUM(QF17,QJ17,QN17),"")</f>
        <v/>
      </c>
      <c r="RC17" s="40" t="str">
        <f>IF(SUM(QZ17,RA17)&gt;0,SUM(QZ17,RA17),"")</f>
        <v/>
      </c>
      <c r="RD17" s="40" t="str">
        <f>IF(SUM(QR17,QV17)&gt;0,SUM(QR17,QV17),"")</f>
        <v/>
      </c>
      <c r="RE17" s="40" t="str">
        <f>IF(SUM(QQ17:QR17,QT17:QV17,QX17)-SUM(QS17,QW17)&gt;0,SUM(QQ17:QR17,QT17:QV17,QX17)-SUM(QS17,QW17),"")</f>
        <v/>
      </c>
      <c r="RF17" s="40" t="str">
        <f>IF(SUM(QZ17,RA17,RE17)&gt;0,SUM(QZ17,RA17,RE17),"")</f>
        <v/>
      </c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1" t="str">
        <f>IF(SUM(RH17,RL17)&gt;0,SUM(RH17,RL17),"")</f>
        <v/>
      </c>
      <c r="SB17" s="11" t="str">
        <f>IF(SUM(RG17:RH17,RJ17:RL17,RN17)-RI17-RM17&gt;0,SUM(RG17:RH17,RJ17:RL17,RN17)-RI17-RM17,"")</f>
        <v/>
      </c>
      <c r="SC17" s="11" t="str">
        <f>IF(SUM(RO17:RP17,RR17)-RQ17&gt;0,SUM(RO17:RP17,RR17)-RQ17,"")</f>
        <v/>
      </c>
      <c r="SD17" s="11" t="str">
        <f>IF(SUM(RH17,RL17,RP17)&gt;0,SUM(RH17,RL17,RP17),"")</f>
        <v/>
      </c>
      <c r="SE17" s="11" t="str">
        <f>IF(SUM(SB17,SC17)&gt;0,SUM(SB17,SC17),"")</f>
        <v/>
      </c>
      <c r="SF17" s="11" t="str">
        <f>IF(SUM(RT17,RX17)&gt;0,SUM(RT17,RX17),"")</f>
        <v/>
      </c>
      <c r="SG17" s="11" t="str">
        <f>IF(SUM(RS17:RT17,RV17:RX17,RZ17)-SUM(RU17,RY17)&gt;0,SUM(RS17:RT17,RV17:RX17,RZ17)-SUM(RU17,RY17),"")</f>
        <v/>
      </c>
      <c r="SH17" s="11" t="str">
        <f>IF(SUM(SB17,SC17,SG17)&gt;0,SUM(SB17,SC17,SG17),"")</f>
        <v/>
      </c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40" t="str">
        <f>IF(SUM(SJ17,SN17)&gt;0,SUM(SJ17,SN17),"")</f>
        <v/>
      </c>
      <c r="TD17" s="40" t="str">
        <f>IF(SUM(SI17:SJ17,SL17:SN17,SP17)-SK17-SO17&gt;0,SUM(SI17:SJ17,SL17:SN17,SP17)-SK17-SO17,"")</f>
        <v/>
      </c>
      <c r="TE17" s="40" t="str">
        <f>IF(SUM(SQ17:SR17,ST17)-SS17&gt;0,SUM(SQ17:SR17,ST17)-SS17,"")</f>
        <v/>
      </c>
      <c r="TF17" s="40" t="str">
        <f>IF(SUM(SJ17,SN17,SR17)&gt;0,SUM(SJ17,SN17,SR17),"")</f>
        <v/>
      </c>
      <c r="TG17" s="40" t="str">
        <f>IF(SUM(TD17,TE17)&gt;0,SUM(TD17,TE17),"")</f>
        <v/>
      </c>
      <c r="TH17" s="40" t="str">
        <f>IF(SUM(SV17,SZ17)&gt;0,SUM(SV17,SZ17),"")</f>
        <v/>
      </c>
      <c r="TI17" s="40" t="str">
        <f>IF(SUM(SU17:SV17,SX17:SZ17,TB17)-SUM(SW17,TA17)&gt;0,SUM(SU17:SV17,SX17:SZ17,TB17)-SUM(SW17,TA17),"")</f>
        <v/>
      </c>
      <c r="TJ17" s="40" t="str">
        <f>IF(SUM(TD17,TE17,TI17)&gt;0,SUM(TD17,TE17,TI17),"")</f>
        <v/>
      </c>
      <c r="TK17" s="26">
        <f>IF($CU17="P",CA17,(CA17+AX17)/2)</f>
        <v>9.4</v>
      </c>
      <c r="TL17" s="26">
        <f>IF($CU17="P",CB17,(CB17+AY17)/2)</f>
        <v>3.4</v>
      </c>
      <c r="TM17" s="26">
        <f>IF($CU17="P",CC17,(CC17+AZ17)/2)</f>
        <v>0.1</v>
      </c>
      <c r="TN17" s="26">
        <f>IF($CU17="P",CD17,(CD17+BA17)/2)</f>
        <v>0</v>
      </c>
      <c r="TO17" s="26">
        <f>IF($CU17="P",CE17,(CE17+BB17)/2)</f>
        <v>9.4</v>
      </c>
      <c r="TP17" s="26">
        <f>IF($CU17="P",CF17,(CF17+BC17)/2)</f>
        <v>3.4</v>
      </c>
      <c r="TQ17" s="26">
        <f>IF($CU17="P",CG17,(CG17+BD17)/2)</f>
        <v>0.4</v>
      </c>
      <c r="TR17" s="26">
        <f>IF($CU17="P",CH17,(CH17+BE17)/2)</f>
        <v>0</v>
      </c>
      <c r="TS17" s="26">
        <f>IF($CU17="P",CI17,(CI17+BF17)/2)</f>
        <v>9.3000000000000007</v>
      </c>
      <c r="TT17" s="26">
        <f>IF($CU17="P",CJ17,(CJ17+BG17)/2)</f>
        <v>4</v>
      </c>
      <c r="TU17" s="26">
        <f>IF($CU17="P",CK17,(CK17+BH17)/2)</f>
        <v>0.5</v>
      </c>
      <c r="TV17" s="26">
        <f>IF($CU17="P",CL17,(CL17+BI17)/2)</f>
        <v>0.15</v>
      </c>
      <c r="TW17" s="26">
        <f>IF($CU17="P",CM17,(CM17+BJ17)/2)</f>
        <v>9.4499999999999993</v>
      </c>
      <c r="TX17" s="26">
        <f>IF($CU17="P",CN17,(CN17+BK17)/2)</f>
        <v>3</v>
      </c>
      <c r="TY17" s="26">
        <f>IF($CU17="P",CO17,(CO17+BL17)/2)</f>
        <v>0.1</v>
      </c>
      <c r="TZ17" s="26">
        <f>IF($CU17="P",CP17,(CP17+BM17)/2)</f>
        <v>0</v>
      </c>
      <c r="UA17" s="26">
        <f>IF($CU17="P",CQ17,(CQ17+BN17)/2)</f>
        <v>9.3000000000000007</v>
      </c>
      <c r="UB17" s="26">
        <f>IF($CU17="P",CR17,(CR17+BO17)/2)</f>
        <v>3.6</v>
      </c>
      <c r="UC17" s="26">
        <f>IF($CU17="P",CS17,(CS17+BP17)/2)</f>
        <v>0</v>
      </c>
      <c r="UD17" s="26">
        <f>IF($CU17="P",CT17,(CT17+BQ17)/2)</f>
        <v>0</v>
      </c>
      <c r="UE17" s="28" t="s">
        <v>53</v>
      </c>
      <c r="UF17" s="11">
        <f>IF(SUM(TL17,TP17)&gt;0,SUM(TL17,TP17),"")</f>
        <v>6.8</v>
      </c>
      <c r="UG17" s="11">
        <f>IF(SUM(TK17:TL17,TN17:TP17,TR17)-TM17-TQ17&gt;0,SUM(TK17:TL17,TN17:TP17,TR17)-TM17-TQ17,"")</f>
        <v>25.1</v>
      </c>
      <c r="UH17" s="11">
        <f>IF(SUM(TS17:TT17,TV17)-TU17&gt;0,SUM(TS17:TT17,TV17)-TU17,"")</f>
        <v>12.950000000000001</v>
      </c>
      <c r="UI17" s="11">
        <f>IF(SUM(TL17,TP17,TT17)&gt;0,SUM(TL17,TP17,TT17),"")</f>
        <v>10.8</v>
      </c>
      <c r="UJ17" s="11">
        <f>IF(SUM(UG17,UH17)&gt;0,SUM(UG17,UH17),"")</f>
        <v>38.050000000000004</v>
      </c>
      <c r="UK17" s="11">
        <f>IF(SUM(TX17,UB17)&gt;0,SUM(TX17,UB17),"")</f>
        <v>6.6</v>
      </c>
      <c r="UL17" s="11">
        <f>IF(SUM(TW17:TX17,TZ17:UB17,UD17)-SUM(TY17,UC17)&gt;0,SUM(TW17:TX17,TZ17:UB17,UD17)-SUM(TY17,UC17),"")</f>
        <v>25.25</v>
      </c>
      <c r="UM17" s="11">
        <f>IF(SUM(UG17,UH17,UL17)&gt;0,SUM(UG17,UH17,UL17),"")</f>
        <v>63.300000000000004</v>
      </c>
    </row>
    <row r="18" spans="1:559" x14ac:dyDescent="0.2">
      <c r="A18" s="4" t="str" cm="1">
        <f t="array" ref="A18">IF(AND(H18&lt;&gt;"",H18&lt;&gt;"No DD"),SUMPRODUCT((H$4:H$28&lt;&gt;"")*(H$4:H$28&lt;&gt;"No DD")*(E$4:E$28&gt;E18))+1,IF(H18="No DD",SUMPRODUCT((H$4:H$28="No DD")*(E$4:E$28&gt;E18))+1+SUMPRODUCT((H$4:H$28&lt;&gt;"")*(H$4:H$28&lt;&gt;"No DD")),""))</f>
        <v/>
      </c>
      <c r="B18" s="5" t="s">
        <v>217</v>
      </c>
      <c r="C18" s="4" t="s">
        <v>6</v>
      </c>
      <c r="D18" s="4">
        <v>2007</v>
      </c>
      <c r="E18" s="9">
        <f>SUM(J18:R18)+SUM(J18:O18)*0.0000001+SUM(J18)*0.0000000000001</f>
        <v>173.90001241000505</v>
      </c>
      <c r="F18" s="3" t="str">
        <f>IF(OR(AND(AP18&gt;=AW$30,AQ18&gt;=AW$34,AP18&lt;&gt;"",AO18=""),AND(AU18&gt;=AW$30,AV18&gt;=AW$34,AU18&lt;&gt;"",AO18=""),AND(BS18&gt;=BZ$30,BT18&gt;=BZ$34,BS18&lt;&gt;"",BR18=""),AND(BX18&gt;=BZ$30,BY18&gt;=BZ$34,BX18&lt;&gt;"",BR18=""),AND(CV18&gt;=DC$30,CW18&gt;=DC$34,CV18&lt;&gt;"",CU18=""),AND(DA18&gt;=DC$30,DB18&gt;=DC$34,DA18&lt;&gt;""),AND(EA18&gt;=EH$30,EB18&gt;=EH$34,EA18&lt;&gt;""),AND(EF18&gt;=EH$30,EG18&gt;=EH$34,EF18&lt;&gt;""),AND(FC18&gt;=FJ$30,FD18&gt;=FJ$34,FC18&lt;&gt;""),AND(FH18&gt;=FJ$30,FI18&gt;=FJ$34,FH18&lt;&gt;""),AND(GE18&gt;=GL$30,GF18&gt;=GL$34,GE18&lt;&gt;""),AND(GJ18&gt;=GL$30,GK18&gt;=GL$34,GJ18&lt;&gt;""),AND(HG18&gt;=HN$30,HH18&gt;=HN$34,HG18&lt;&gt;""),AND(HL18&gt;=HN$30,HM18&gt;=HN$34,HL18&lt;&gt;""),AND(II18&gt;=IP$30,IJ18&gt;=IP$34,II18&lt;&gt;""),AND(IN18&gt;=IP$30,IO18&gt;=IP$34,IN18&lt;&gt;""),AND(JK18&gt;=JR$30,JL18&gt;=JR$34,JK18&lt;&gt;""),AND(JP18&gt;=JR$30,JQ18&gt;=JR$34,JP18&lt;&gt;""),AND(KM18&gt;=KT$30,KN18&gt;=KT$34,KM18&lt;&gt;""),AND(KR18&gt;=KT$30,KS18&gt;=KT$34,KR18&lt;&gt;""),AND(LO18&gt;=LV$30,LP18&gt;=LV$34,LO18&lt;&gt;""),AND(LT18&gt;=LV$30,LU18&gt;=LV$34,LT18&lt;&gt;""),AND(MQ18&gt;=MX$30,MR18&gt;=MX$34,MQ18&lt;&gt;""),AND(MV18&gt;=MX$30,MW18&gt;=MX$34,MV18&lt;&gt;""),AND(NS18&gt;=NZ$30,NT18&gt;=NZ$34,NS18&lt;&gt;""),AND(NX18&gt;=NZ$30,NY18&gt;=NZ$34,NX18&lt;&gt;""),AND(OU18&gt;=PB$30,OV18&gt;=PB$34,OU18&lt;&gt;""),AND(OZ18&gt;=PB$30,PA18&gt;=PB$34,OZ18&lt;&gt;""),AND(PW18&gt;=QD$30,PX18&gt;=QD$34,PW18&lt;&gt;""),AND(QB18&gt;=QD$30,QC18&gt;=QD$34,QB18&lt;&gt;""),AND(QY18&gt;=RF$30,QZ18&gt;=RF$34,QY18&lt;&gt;""),AND(RD18&gt;=RF$30,RE18&gt;=RF$34,RD18&lt;&gt;""),AND(SA18&gt;=SH$30,SB18&gt;=SH$34,SA18&lt;&gt;""),AND(SF18&gt;=SH$30,SG18&gt;=SH$34,SF18&lt;&gt;""),AND(TC18&gt;=TJ$30,TD18&gt;=TJ$34,TC18&lt;&gt;""),AND(TI18&gt;=TJ$30,TJ18&gt;=TJ$34,TI18&lt;&gt;"")),"P","")</f>
        <v/>
      </c>
      <c r="G18" s="3" t="str">
        <f>IF(OR(AND(AQ18&gt;=AW$34,AQ18&lt;&gt;"",AO18=""),AND(AV18&gt;=AW$34,AV18&lt;&gt;"",AO18=""),AND(BT18&gt;=BZ$34,BT18&lt;&gt;"",BR18=""),AND(BY18&gt;=BZ$34,BY18&lt;&gt;"",BR18=""),AND(CW18&gt;=DC$34,CW18&lt;&gt;"",CU18=""),AND(DB18&gt;=DC$34,DB18&lt;&gt;"",CU18=""),AND(EB18&gt;=EH$34,EB18&lt;&gt;""),AND(EG18&gt;=EH$34,EG18&lt;&gt;""),AND(FD18&gt;=FJ$34,FD18&lt;&gt;""),AND(FI18&gt;=FJ$34,FI18&lt;&gt;""),AND(GF18&gt;=GL$34,GF18&lt;&gt;""),AND(GK18&gt;=GL$34,GK18&lt;&gt;""),AND(HH18&gt;=HN$34,HH18&lt;&gt;""),AND(HM18&gt;=HN$34,HM18&lt;&gt;""),AND(IJ18&gt;=IP$34,IJ18&lt;&gt;""),AND(IO18&gt;=IP$34,IO18&lt;&gt;""),AND(JL18&gt;=JR$34,JL18&lt;&gt;""),AND(JQ18&gt;=JR$34,JQ18&lt;&gt;""),AND(KN18&gt;=KT$34,KN18&lt;&gt;""),AND(KS18&gt;=KT$34,KS18&lt;&gt;""),AND(LP18&gt;=LV$34,LP18&lt;&gt;""),AND(LU18&gt;=LV$34,LU18&lt;&gt;""),AND(MR18&gt;=MX$34,MR18&lt;&gt;""),AND(MW18&gt;=MX$34,MW18&lt;&gt;""),AND(NT18&gt;=NZ$34,NT18&lt;&gt;""),AND(NY18&gt;=NZ$34,NY18&lt;&gt;""),AND(OV18&gt;=PB$34,OV18&lt;&gt;""),AND(PA18&gt;=PB$34,PA18&lt;&gt;""),AND(PX18&gt;=QD$34,PX18&lt;&gt;""),AND(QC18&gt;=QD$34,QC18&lt;&gt;""),AND(QZ18&gt;=RF$34,QZ18&lt;&gt;""),AND(RE18&gt;=RF$34,RE18&lt;&gt;""),AND(SB18&gt;=SH$34,SB18&lt;&gt;""),AND(SG18&gt;=SH$34,SG18&lt;&gt;""),AND(TD18&gt;=TJ$34,TD18&lt;&gt;""),AND(TJ18&gt;=TJ$34,TJ18&lt;&gt;"")),"P","")</f>
        <v/>
      </c>
      <c r="H18" s="36" t="str">
        <f>IF(AND(G18="P",F18=""),"No DD",IF(OR(AND(AS18&gt;=AW$33,AT18&gt;=AW$37,AS18&lt;&gt;"",AO18=""),AND(BV18&gt;=BZ$33,BW18&gt;=BZ$37,BV18&lt;&gt;"",BR18=""),AND(CY18&gt;=DC$33,CZ18&gt;=DC$37,CY18&lt;&gt;"",CU18=""),AND(ED18&gt;=EH$33,EE18&gt;=EH$37,ED18&lt;&gt;""),AND(FF18&gt;=FJ$33,FG18&gt;=FJ$37,FF18&lt;&gt;""),AND(GH18&gt;=GL$33,GI18&gt;=GL$37,GH18&lt;&gt;""),AND(HJ18&gt;=HN$33,HK18&gt;=HN$37,HJ18&lt;&gt;""),AND(IL18&gt;=IP$33,IM18&gt;=IP$37,IL18&lt;&gt;""),AND(JN18&gt;=JR$33,JO18&gt;=JR$37,JN18&lt;&gt;""),AND(KP18&gt;=KT$33,KQ18&gt;=KT$37,KP18&lt;&gt;""),AND(LR18&gt;=LV$33,LS18&gt;=LV$37,LR18&lt;&gt;""),AND(MT18&gt;=MX$33,MU18&gt;=MX$37,MT18&lt;&gt;""),AND(NV18&gt;=NZ$33,NW18&gt;=NZ$37,NV18&lt;&gt;""),AND(OX18&gt;=PB$33,OY18&gt;=PB$37,OX18&lt;&gt;""),AND(PZ18&gt;=QD$33,QA18&gt;=QD$37,PZ18&lt;&gt;""),AND(RB18&gt;=RF$33,RC18&gt;=RF$37,RB18&lt;&gt;""),AND(SD18&gt;=SH$33,SE18&gt;=SH$37,SD18&lt;&gt;""),AND(TF18&gt;=TJ$33,TG18&gt;=TJ$37,TF18&lt;&gt;"")),"Merit",IF(OR(AND(AS18&gt;=AW$32,AT18&gt;=AW$36,AS18&lt;&gt;"",AO18=""),AND(BV18&gt;=BZ$32,BW18&gt;=BZ$36,BV18&lt;&gt;"",BR18=""),AND(CY18&gt;=DC$32,CZ18&gt;=DC$36,CY18&lt;&gt;"",CU18=""),AND(ED18&gt;=EH$32,EE18&gt;=EH$36,ED18&lt;&gt;""),AND(FF18&gt;=FJ$32,FG18&gt;=FJ$36,FF18&lt;&gt;""),AND(GH18&gt;=GL$32,GI18&gt;=GL$36,GH18&lt;&gt;""),AND(HJ18&gt;=HN$32,HK18&gt;=HN$36,HJ18&lt;&gt;""),AND(IL18&gt;=IP$32,IM18&gt;=IP$36,IL18&lt;&gt;""),AND(JN18&gt;=JR$32,JO18&gt;=JR$36,JN18&lt;&gt;""),AND(KP18&gt;=KT$32,KQ18&gt;=KT$36,KP18&lt;&gt;""),AND(LR18&gt;=LV$32,LS18&gt;=LV$36,LR18&lt;&gt;""),AND(MT18&gt;=MX$32,MU18&gt;=MX$36,MT18&lt;&gt;""),AND(NV18&gt;=NZ$32,NW18&gt;=NZ$36,NV18&lt;&gt;""),AND(OX18&gt;=PB$32,OY18&gt;=PB$36,OX18&lt;&gt;""),AND(PZ18&gt;=QD$32,QA18&gt;=QD$36,PZ18&lt;&gt;""),AND(RB18&gt;=RF$32,RC18&gt;=RF$36,RB18&lt;&gt;""),AND(SD18&gt;=SH$32,SE18&gt;=SH$36,SD18&lt;&gt;""),AND(TF18&gt;=TJ$32,TG18&gt;=TJ$36,TF18&lt;&gt;"")),"Excellence",IF(I18="P","Worlds Team",IF(F18="P","National Team","")))))</f>
        <v/>
      </c>
      <c r="I18" s="3" t="str">
        <f>IF(OR(AND(AS18&gt;=AW$31,AT18&gt;=AW$35,AS18&lt;&gt;"",AO18=""),AND(BV18&gt;=BZ$31,BW18&gt;=BZ$35,BV18&lt;&gt;"",BR18=""),AND(CY18&gt;=DC$31,CZ18&gt;=DC$35,CY18&lt;&gt;"",CU18=""),AND(ED18&gt;=EH$31,EE18&gt;=EH$35,ED18&lt;&gt;""),AND(FF18&gt;=FJ$31,FG18&gt;=FJ$35,FF18&lt;&gt;""),AND(GH18&gt;=GL$31,GI18&gt;=GL$35,GH18&lt;&gt;""),AND(HJ18&gt;=HN$31,HK18&gt;=HN$35,HJ18&lt;&gt;""),AND(IL18&gt;=IP$31,IM18&gt;=IP$35,IL18&lt;&gt;""),AND(JN18&gt;=JR$31,JO18&gt;=JR$35,JN18&lt;&gt;""),AND(KP18&gt;=KT$31,KQ18&gt;=KT$35,KP18&lt;&gt;""),AND(LR18&gt;=LV$31,LS18&gt;=LV$35,LR18&lt;&gt;""),AND(MT18&gt;=MX$31,MU18&gt;=MX$35,MT18&lt;&gt;""),AND(NV18&gt;=NZ$31,NW18&gt;=NZ$35,NV18&lt;&gt;""),AND(OX18&gt;=PB$31,OY18&gt;=PB$35,OX18&lt;&gt;""),AND(PZ18&gt;=QD$31,QA18&gt;=QD$35,PZ18&lt;&gt;""),AND(RB18&gt;=RF$31,RC18&gt;=RF$35,RB18&lt;&gt;""),AND(SD18&gt;=SH$31,SE18&gt;=SH$35,SD18&lt;&gt;""),AND(TF18&gt;=TJ$31,TG18&gt;=TJ$35,TF18&lt;&gt;"")),"P","")</f>
        <v/>
      </c>
      <c r="J18" s="8">
        <f>IF(COUNT(AQ18,BT18,CW18)&gt;0,LARGE((AQ18,BT18,CW18),1),0)</f>
        <v>50.4</v>
      </c>
      <c r="K18" s="8" t="str">
        <f>IF(J18=0,"",IF(J18=CW18,$CA$1,IF(J18=BT18,$AX$1,IF(J18=AQ18,$U$1,""))))</f>
        <v>2024 3rd Domestic Trial</v>
      </c>
      <c r="L18" s="8">
        <f>IF(COUNT(AQ18,BT18,CW18)&gt;1,LARGE((AQ18,BT18,CW18),2),0)</f>
        <v>49.29999999999999</v>
      </c>
      <c r="M18" s="8" t="str">
        <f>IF(K18=0,"",IF(AND(L18=J18,L18=AQ18,K18=BT18),$U$1,IF(AND(L18=J18,L18=AQ18,L18=CW18),$U$1,IF(AND(L18=J18,L18=CW18,L18=BT18),$AX$1,IF(L18=CW18,$CA$1,IF(L18=BT18,$AX$1,IF(L18=AQ18,$U$1,"")))))))</f>
        <v>2024 Nationals</v>
      </c>
      <c r="N18" s="8">
        <f>IF(COUNT(AR18,BU18,CX18)&gt;0,LARGE((AR18,BU18,CX18),1),0)</f>
        <v>24.4</v>
      </c>
      <c r="O18" s="8" t="str">
        <f>IF(N18=0,"",IF(N18=CX18,$CA$1,IF(N18=BU18,$AX$1,IF(N18=AR18,$U$1,""))))</f>
        <v>2024 3rd Domestic Trial</v>
      </c>
      <c r="P18" s="8">
        <f>IF(MAX(AV18,BY18,DB18)&gt;0,MAX(AV18,BY18,DB18),0)</f>
        <v>49.800000000000004</v>
      </c>
      <c r="Q18" s="8" t="str">
        <f>IF(P18=0,"",IF(P18=DB18,$CA$1,IF(P18=BY18,$AX$1,IF(P18=AV18,$U$1,""))))</f>
        <v>2024 3rd Domestic Trial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TD18,$SI$1,IF(R18+IF(L18="",0,L18)=SB18,$RG$1,IF(R18+IF(L18="",0,L18)=QZ18,$QE$1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))),IF(R18=DE18,IF(R18+IF(N18="",0,N18)=TE18,$SI$1,IF(R18+IF(N18="",0,N18)=SC18,$RG$1,IF(R18+IF(N18="",0,N18)=RA18,$QE$1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))),IF(R18=DF18,IF(R18+IF(P18="",0,P18)=TI18,$SI$1,IF(R18+IF(P18="",0,P18)=SG18,$RG$1,IF(R18+IF(P18="",0,P18)=RE18,$QE$1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)))</f>
        <v/>
      </c>
      <c r="U18" s="19">
        <v>18.600000000000001</v>
      </c>
      <c r="V18" s="19">
        <v>6</v>
      </c>
      <c r="W18" s="19">
        <v>0.6</v>
      </c>
      <c r="X18" s="19">
        <v>0</v>
      </c>
      <c r="Y18" s="19">
        <v>18.100000000000001</v>
      </c>
      <c r="Z18" s="19">
        <v>6</v>
      </c>
      <c r="AA18" s="19">
        <v>0.8</v>
      </c>
      <c r="AB18" s="19">
        <v>0</v>
      </c>
      <c r="AC18" s="19">
        <v>18.100000000000001</v>
      </c>
      <c r="AD18" s="19">
        <v>6</v>
      </c>
      <c r="AE18" s="19">
        <v>0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7"/>
      <c r="AP18" s="40">
        <f>IF(SUM(V18,Z18)&gt;0,SUM(V18,Z18),"")</f>
        <v>12</v>
      </c>
      <c r="AQ18" s="40">
        <f>IF(SUM(U18:V18,X18:Z18,AB18)-W18-AA18&gt;0,SUM(U18:V18,X18:Z18,AB18)-W18-AA18,"")</f>
        <v>47.300000000000004</v>
      </c>
      <c r="AR18" s="40">
        <f>IF(SUM(AC18:AD18,AF18)-AE18&gt;0,SUM(AC18:AD18,AF18)-AE18,"")</f>
        <v>24.1</v>
      </c>
      <c r="AS18" s="40">
        <f>IF(SUM(V18,Z18,AD18)&gt;0,SUM(V18,Z18,AD18),"")</f>
        <v>18</v>
      </c>
      <c r="AT18" s="40">
        <f>IF(SUM(AQ18,AR18)&gt;0,SUM(AQ18,AR18),"")</f>
        <v>71.400000000000006</v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>
        <f>IF(SUM(AQ18,AR18,AV18)&gt;0,SUM(AQ18,AR18,AV18),"")</f>
        <v>71.400000000000006</v>
      </c>
      <c r="AX18" s="18">
        <v>18.2</v>
      </c>
      <c r="AY18" s="18">
        <v>6</v>
      </c>
      <c r="AZ18" s="18">
        <v>0.2</v>
      </c>
      <c r="BA18" s="18">
        <v>0</v>
      </c>
      <c r="BB18" s="18">
        <v>18.899999999999999</v>
      </c>
      <c r="BC18" s="18">
        <v>6.4</v>
      </c>
      <c r="BD18" s="18">
        <v>0</v>
      </c>
      <c r="BE18" s="18">
        <v>0</v>
      </c>
      <c r="BF18" s="18">
        <v>18.2</v>
      </c>
      <c r="BG18" s="18">
        <v>6</v>
      </c>
      <c r="BH18" s="18">
        <v>0</v>
      </c>
      <c r="BI18" s="18">
        <v>0</v>
      </c>
      <c r="BJ18" s="18">
        <v>17.899999999999999</v>
      </c>
      <c r="BK18" s="18">
        <v>6</v>
      </c>
      <c r="BL18" s="18">
        <v>0.8</v>
      </c>
      <c r="BM18" s="18">
        <v>0</v>
      </c>
      <c r="BN18" s="18">
        <v>18.8</v>
      </c>
      <c r="BO18" s="18">
        <v>6.4</v>
      </c>
      <c r="BP18" s="18">
        <v>0</v>
      </c>
      <c r="BQ18" s="18">
        <v>0</v>
      </c>
      <c r="BR18" s="28"/>
      <c r="BS18" s="11">
        <f>IF(SUM(AY18,BC18)&gt;0,SUM(AY18,BC18),"")</f>
        <v>12.4</v>
      </c>
      <c r="BT18" s="11">
        <f>IF(SUM(AX18:AY18,BA18:BC18,BE18)-AZ18-BD18&gt;0,SUM(AX18:AY18,BA18:BC18,BE18)-AZ18-BD18,"")</f>
        <v>49.29999999999999</v>
      </c>
      <c r="BU18" s="11">
        <f>IF(SUM(BF18:BG18,BI18)-BH18&gt;0,SUM(BF18:BG18,BI18)-BH18,"")</f>
        <v>24.2</v>
      </c>
      <c r="BV18" s="11">
        <f>IF(SUM(AY18,BC18,BG18)&gt;0,SUM(AY18,BC18,BG18),"")</f>
        <v>18.399999999999999</v>
      </c>
      <c r="BW18" s="11">
        <f>IF(SUM(BT18,BU18)&gt;0,SUM(BT18,BU18),"")</f>
        <v>73.499999999999986</v>
      </c>
      <c r="BX18" s="11">
        <f>IF(SUM(BK18,BO18)&gt;0,SUM(BK18,BO18),"")</f>
        <v>12.4</v>
      </c>
      <c r="BY18" s="11">
        <f>IF(SUM(BJ18:BK18,BM18:BO18,BQ18)-SUM(BL18,BP18)&gt;0,SUM(BJ18:BK18,BM18:BO18,BQ18)-SUM(BL18,BP18),"")</f>
        <v>48.300000000000004</v>
      </c>
      <c r="BZ18" s="11">
        <f>IF(SUM(BT18,BU18,BY18)&gt;0,SUM(BT18,BU18,BY18),"")</f>
        <v>121.79999999999998</v>
      </c>
      <c r="CA18" s="19">
        <v>18.7</v>
      </c>
      <c r="CB18" s="19">
        <v>6.8</v>
      </c>
      <c r="CC18" s="19">
        <v>0</v>
      </c>
      <c r="CD18" s="19">
        <v>0</v>
      </c>
      <c r="CE18" s="19">
        <v>18.5</v>
      </c>
      <c r="CF18" s="19">
        <v>6.4</v>
      </c>
      <c r="CG18" s="19">
        <v>0</v>
      </c>
      <c r="CH18" s="19">
        <v>0</v>
      </c>
      <c r="CI18" s="19">
        <v>18.399999999999999</v>
      </c>
      <c r="CJ18" s="19">
        <v>6</v>
      </c>
      <c r="CK18" s="19">
        <v>0</v>
      </c>
      <c r="CL18" s="19">
        <v>0</v>
      </c>
      <c r="CM18" s="19">
        <v>18.8</v>
      </c>
      <c r="CN18" s="19">
        <v>6.8</v>
      </c>
      <c r="CO18" s="19">
        <v>0.6</v>
      </c>
      <c r="CP18" s="19">
        <v>0</v>
      </c>
      <c r="CQ18" s="19">
        <v>18.600000000000001</v>
      </c>
      <c r="CR18" s="19">
        <v>6.4</v>
      </c>
      <c r="CS18" s="19">
        <v>0.2</v>
      </c>
      <c r="CT18" s="19">
        <v>0</v>
      </c>
      <c r="CU18" s="27"/>
      <c r="CV18" s="40">
        <f>IF(SUM(CB18,CF18)&gt;0,SUM(CB18,CF18),"")</f>
        <v>13.2</v>
      </c>
      <c r="CW18" s="40">
        <f>IF(SUM(CA18:CB18,CD18:CF18,CH18)-CC18-CG18&gt;0,SUM(CA18:CB18,CD18:CF18,CH18)-CC18-CG18,"")</f>
        <v>50.4</v>
      </c>
      <c r="CX18" s="40">
        <f>IF(SUM(CI18:CJ18,CL18)-CK18&gt;0,SUM(CI18:CJ18,CL18)-CK18,"")</f>
        <v>24.4</v>
      </c>
      <c r="CY18" s="40">
        <f>IF(SUM(CB18,CF18,CJ18)&gt;0,SUM(CB18,CF18,CJ18),"")</f>
        <v>19.2</v>
      </c>
      <c r="CZ18" s="40">
        <f>IF(SUM(CW18,CX18)&gt;0,SUM(CW18,CX18),"")</f>
        <v>74.8</v>
      </c>
      <c r="DA18" s="40">
        <f>IF(SUM(CN18,CR18)&gt;0,SUM(CN18,CR18),"")</f>
        <v>13.2</v>
      </c>
      <c r="DB18" s="40">
        <f>IF(SUM(CM18:CN18,CP18:CR18,CT18)-SUM(CO18,CS18)&gt;0,SUM(CM18:CN18,CP18:CR18,CT18)-SUM(CO18,CS18),"")</f>
        <v>49.800000000000004</v>
      </c>
      <c r="DC18" s="40">
        <f>IF(SUM(CW18,CX18,DB18)&gt;0,SUM(CW18,CX18,DB18),"")</f>
        <v>124.6</v>
      </c>
      <c r="DD18" s="51" t="str">
        <f>IF(MAX(EB18,FD18,GF18,HH18,IJ18,JL18,KN18,LP18,MR18,NT18,OV18,PX18,QZ18,SB18,TD18)-IF(L18="",0,L18)&gt;0.001,MAX(EB18,FD18,GF18,HH18,IJ18,JL18,KN18,LP18,MR18,NT18,OV18,PX18,QZ18,SB18,TD18)-IF(L18="",0,L18),"")</f>
        <v/>
      </c>
      <c r="DE18" s="51" t="str">
        <f>IF(MAX(EC18,FE18,GG18,HI18,IK18,JM18,KO18,LQ18,MS18,NU18,OW18,PY18,RA18,SC18,TE18)-IF(N18="",0,N18)&gt;0.001,MAX(EC18,FE18,GG18,HI18,IK18,JM18,KO18,LQ18,MS18,NU18,OW18,PY18,RA18,SC18,TE18)-IF(N18="",0,N18),"")</f>
        <v/>
      </c>
      <c r="DF18" s="51" t="str">
        <f>IF(MAX(EG18,FI18,GK18,HM18,IO18,JQ18,KS18,LU18,MW18,NY18,PA18,QC18,RE18,SG18,TI18)-IF(P18="",0,P18)&gt;0.001,MAX(EG18,FI18,GK18,HM18,IO18,JQ18,KS18,LU18,MW18,NY18,PA18,QC18,RE18,SG18,TI18)-IF(P18="",0,P18),"")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40" t="str">
        <f>IF(SUM(QF18,QJ18)&gt;0,SUM(QF18,QJ18),"")</f>
        <v/>
      </c>
      <c r="QZ18" s="40" t="str">
        <f>IF(SUM(QE18:QF18,QH18:QJ18,QL18)-QG18-QK18&gt;0,SUM(QE18:QF18,QH18:QJ18,QL18)-QG18-QK18,"")</f>
        <v/>
      </c>
      <c r="RA18" s="40" t="str">
        <f>IF(SUM(QM18:QN18,QP18)-QO18&gt;0,SUM(QM18:QN18,QP18)-QO18,"")</f>
        <v/>
      </c>
      <c r="RB18" s="40" t="str">
        <f>IF(SUM(QF18,QJ18,QN18)&gt;0,SUM(QF18,QJ18,QN18),"")</f>
        <v/>
      </c>
      <c r="RC18" s="40" t="str">
        <f>IF(SUM(QZ18,RA18)&gt;0,SUM(QZ18,RA18),"")</f>
        <v/>
      </c>
      <c r="RD18" s="40" t="str">
        <f>IF(SUM(QR18,QV18)&gt;0,SUM(QR18,QV18),"")</f>
        <v/>
      </c>
      <c r="RE18" s="40" t="str">
        <f>IF(SUM(QQ18:QR18,QT18:QV18,QX18)-SUM(QS18,QW18)&gt;0,SUM(QQ18:QR18,QT18:QV18,QX18)-SUM(QS18,QW18),"")</f>
        <v/>
      </c>
      <c r="RF18" s="40" t="str">
        <f>IF(SUM(QZ18,RA18,RE18)&gt;0,SUM(QZ18,RA18,RE18),"")</f>
        <v/>
      </c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1" t="str">
        <f>IF(SUM(RH18,RL18)&gt;0,SUM(RH18,RL18),"")</f>
        <v/>
      </c>
      <c r="SB18" s="11" t="str">
        <f>IF(SUM(RG18:RH18,RJ18:RL18,RN18)-RI18-RM18&gt;0,SUM(RG18:RH18,RJ18:RL18,RN18)-RI18-RM18,"")</f>
        <v/>
      </c>
      <c r="SC18" s="11" t="str">
        <f>IF(SUM(RO18:RP18,RR18)-RQ18&gt;0,SUM(RO18:RP18,RR18)-RQ18,"")</f>
        <v/>
      </c>
      <c r="SD18" s="11" t="str">
        <f>IF(SUM(RH18,RL18,RP18)&gt;0,SUM(RH18,RL18,RP18),"")</f>
        <v/>
      </c>
      <c r="SE18" s="11" t="str">
        <f>IF(SUM(SB18,SC18)&gt;0,SUM(SB18,SC18),"")</f>
        <v/>
      </c>
      <c r="SF18" s="11" t="str">
        <f>IF(SUM(RT18,RX18)&gt;0,SUM(RT18,RX18),"")</f>
        <v/>
      </c>
      <c r="SG18" s="11" t="str">
        <f>IF(SUM(RS18:RT18,RV18:RX18,RZ18)-SUM(RU18,RY18)&gt;0,SUM(RS18:RT18,RV18:RX18,RZ18)-SUM(RU18,RY18),"")</f>
        <v/>
      </c>
      <c r="SH18" s="11" t="str">
        <f>IF(SUM(SB18,SC18,SG18)&gt;0,SUM(SB18,SC18,SG18),"")</f>
        <v/>
      </c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40" t="str">
        <f>IF(SUM(SJ18,SN18)&gt;0,SUM(SJ18,SN18),"")</f>
        <v/>
      </c>
      <c r="TD18" s="40" t="str">
        <f>IF(SUM(SI18:SJ18,SL18:SN18,SP18)-SK18-SO18&gt;0,SUM(SI18:SJ18,SL18:SN18,SP18)-SK18-SO18,"")</f>
        <v/>
      </c>
      <c r="TE18" s="40" t="str">
        <f>IF(SUM(SQ18:SR18,ST18)-SS18&gt;0,SUM(SQ18:SR18,ST18)-SS18,"")</f>
        <v/>
      </c>
      <c r="TF18" s="40" t="str">
        <f>IF(SUM(SJ18,SN18,SR18)&gt;0,SUM(SJ18,SN18,SR18),"")</f>
        <v/>
      </c>
      <c r="TG18" s="40" t="str">
        <f>IF(SUM(TD18,TE18)&gt;0,SUM(TD18,TE18),"")</f>
        <v/>
      </c>
      <c r="TH18" s="40" t="str">
        <f>IF(SUM(SV18,SZ18)&gt;0,SUM(SV18,SZ18),"")</f>
        <v/>
      </c>
      <c r="TI18" s="40" t="str">
        <f>IF(SUM(SU18:SV18,SX18:SZ18,TB18)-SUM(SW18,TA18)&gt;0,SUM(SU18:SV18,SX18:SZ18,TB18)-SUM(SW18,TA18),"")</f>
        <v/>
      </c>
      <c r="TJ18" s="40" t="str">
        <f>IF(SUM(TD18,TE18,TI18)&gt;0,SUM(TD18,TE18,TI18),"")</f>
        <v/>
      </c>
      <c r="TK18" s="26">
        <f>IF($CU18="P",CA18,(CA18+AX18)/2)</f>
        <v>18.45</v>
      </c>
      <c r="TL18" s="26">
        <f>IF($CU18="P",CB18,(CB18+AY18)/2)</f>
        <v>6.4</v>
      </c>
      <c r="TM18" s="26">
        <f>IF($CU18="P",CC18,(CC18+AZ18)/2)</f>
        <v>0.1</v>
      </c>
      <c r="TN18" s="26">
        <f>IF($CU18="P",CD18,(CD18+BA18)/2)</f>
        <v>0</v>
      </c>
      <c r="TO18" s="26">
        <f>IF($CU18="P",CE18,(CE18+BB18)/2)</f>
        <v>18.7</v>
      </c>
      <c r="TP18" s="26">
        <f>IF($CU18="P",CF18,(CF18+BC18)/2)</f>
        <v>6.4</v>
      </c>
      <c r="TQ18" s="26">
        <f>IF($CU18="P",CG18,(CG18+BD18)/2)</f>
        <v>0</v>
      </c>
      <c r="TR18" s="26">
        <f>IF($CU18="P",CH18,(CH18+BE18)/2)</f>
        <v>0</v>
      </c>
      <c r="TS18" s="26">
        <f>IF($CU18="P",CI18,(CI18+BF18)/2)</f>
        <v>18.299999999999997</v>
      </c>
      <c r="TT18" s="26">
        <f>IF($CU18="P",CJ18,(CJ18+BG18)/2)</f>
        <v>6</v>
      </c>
      <c r="TU18" s="26">
        <f>IF($CU18="P",CK18,(CK18+BH18)/2)</f>
        <v>0</v>
      </c>
      <c r="TV18" s="26">
        <f>IF($CU18="P",CL18,(CL18+BI18)/2)</f>
        <v>0</v>
      </c>
      <c r="TW18" s="26">
        <f>IF($CU18="P",CM18,(CM18+BJ18)/2)</f>
        <v>18.350000000000001</v>
      </c>
      <c r="TX18" s="26">
        <f>IF($CU18="P",CN18,(CN18+BK18)/2)</f>
        <v>6.4</v>
      </c>
      <c r="TY18" s="26">
        <f>IF($CU18="P",CO18,(CO18+BL18)/2)</f>
        <v>0.7</v>
      </c>
      <c r="TZ18" s="26">
        <f>IF($CU18="P",CP18,(CP18+BM18)/2)</f>
        <v>0</v>
      </c>
      <c r="UA18" s="26">
        <f>IF($CU18="P",CQ18,(CQ18+BN18)/2)</f>
        <v>18.700000000000003</v>
      </c>
      <c r="UB18" s="26">
        <f>IF($CU18="P",CR18,(CR18+BO18)/2)</f>
        <v>6.4</v>
      </c>
      <c r="UC18" s="26">
        <f>IF($CU18="P",CS18,(CS18+BP18)/2)</f>
        <v>0.1</v>
      </c>
      <c r="UD18" s="26">
        <f>IF($CU18="P",CT18,(CT18+BQ18)/2)</f>
        <v>0</v>
      </c>
      <c r="UE18" s="28" t="s">
        <v>53</v>
      </c>
      <c r="UF18" s="11">
        <f>IF(SUM(TL18,TP18)&gt;0,SUM(TL18,TP18),"")</f>
        <v>12.8</v>
      </c>
      <c r="UG18" s="11">
        <f>IF(SUM(TK18:TL18,TN18:TP18,TR18)-TM18-TQ18&gt;0,SUM(TK18:TL18,TN18:TP18,TR18)-TM18-TQ18,"")</f>
        <v>49.849999999999994</v>
      </c>
      <c r="UH18" s="11">
        <f>IF(SUM(TS18:TT18,TV18)-TU18&gt;0,SUM(TS18:TT18,TV18)-TU18,"")</f>
        <v>24.299999999999997</v>
      </c>
      <c r="UI18" s="11">
        <f>IF(SUM(TL18,TP18,TT18)&gt;0,SUM(TL18,TP18,TT18),"")</f>
        <v>18.8</v>
      </c>
      <c r="UJ18" s="11">
        <f>IF(SUM(UG18,UH18)&gt;0,SUM(UG18,UH18),"")</f>
        <v>74.149999999999991</v>
      </c>
      <c r="UK18" s="11">
        <f>IF(SUM(TX18,UB18)&gt;0,SUM(TX18,UB18),"")</f>
        <v>12.8</v>
      </c>
      <c r="UL18" s="11">
        <f>IF(SUM(TW18:TX18,TZ18:UB18,UD18)-SUM(TY18,UC18)&gt;0,SUM(TW18:TX18,TZ18:UB18,UD18)-SUM(TY18,UC18),"")</f>
        <v>49.050000000000004</v>
      </c>
      <c r="UM18" s="11">
        <f>IF(SUM(UG18,UH18,UL18)&gt;0,SUM(UG18,UH18,UL18),"")</f>
        <v>123.19999999999999</v>
      </c>
    </row>
    <row r="19" spans="1:559" x14ac:dyDescent="0.2">
      <c r="A19" s="4" t="str" cm="1">
        <f t="array" ref="A19">IF(AND(H19&lt;&gt;"",H19&lt;&gt;"No DD"),SUMPRODUCT((H$4:H$28&lt;&gt;"")*(H$4:H$28&lt;&gt;"No DD")*(E$4:E$28&gt;E19))+1,IF(H19="No DD",SUMPRODUCT((H$4:H$28="No DD")*(E$4:E$28&gt;E19))+1+SUMPRODUCT((H$4:H$28&lt;&gt;"")*(H$4:H$28&lt;&gt;"No DD")),""))</f>
        <v/>
      </c>
      <c r="B19" s="5" t="s">
        <v>216</v>
      </c>
      <c r="C19" s="4" t="s">
        <v>6</v>
      </c>
      <c r="D19" s="4">
        <v>2007</v>
      </c>
      <c r="E19" s="9">
        <f>SUM(J19:R19)+SUM(J19:O19)*0.0000001+SUM(J19)*0.0000000000001</f>
        <v>172.60001228000505</v>
      </c>
      <c r="F19" s="3" t="str">
        <f>IF(OR(AND(AP19&gt;=AW$30,AQ19&gt;=AW$34,AP19&lt;&gt;"",AO19=""),AND(AU19&gt;=AW$30,AV19&gt;=AW$34,AU19&lt;&gt;"",AO19=""),AND(BS19&gt;=BZ$30,BT19&gt;=BZ$34,BS19&lt;&gt;"",BR19=""),AND(BX19&gt;=BZ$30,BY19&gt;=BZ$34,BX19&lt;&gt;"",BR19=""),AND(CV19&gt;=DC$30,CW19&gt;=DC$34,CV19&lt;&gt;"",CU19=""),AND(DA19&gt;=DC$30,DB19&gt;=DC$34,DA19&lt;&gt;""),AND(EA19&gt;=EH$30,EB19&gt;=EH$34,EA19&lt;&gt;""),AND(EF19&gt;=EH$30,EG19&gt;=EH$34,EF19&lt;&gt;""),AND(FC19&gt;=FJ$30,FD19&gt;=FJ$34,FC19&lt;&gt;""),AND(FH19&gt;=FJ$30,FI19&gt;=FJ$34,FH19&lt;&gt;""),AND(GE19&gt;=GL$30,GF19&gt;=GL$34,GE19&lt;&gt;""),AND(GJ19&gt;=GL$30,GK19&gt;=GL$34,GJ19&lt;&gt;""),AND(HG19&gt;=HN$30,HH19&gt;=HN$34,HG19&lt;&gt;""),AND(HL19&gt;=HN$30,HM19&gt;=HN$34,HL19&lt;&gt;""),AND(II19&gt;=IP$30,IJ19&gt;=IP$34,II19&lt;&gt;""),AND(IN19&gt;=IP$30,IO19&gt;=IP$34,IN19&lt;&gt;""),AND(JK19&gt;=JR$30,JL19&gt;=JR$34,JK19&lt;&gt;""),AND(JP19&gt;=JR$30,JQ19&gt;=JR$34,JP19&lt;&gt;""),AND(KM19&gt;=KT$30,KN19&gt;=KT$34,KM19&lt;&gt;""),AND(KR19&gt;=KT$30,KS19&gt;=KT$34,KR19&lt;&gt;""),AND(LO19&gt;=LV$30,LP19&gt;=LV$34,LO19&lt;&gt;""),AND(LT19&gt;=LV$30,LU19&gt;=LV$34,LT19&lt;&gt;""),AND(MQ19&gt;=MX$30,MR19&gt;=MX$34,MQ19&lt;&gt;""),AND(MV19&gt;=MX$30,MW19&gt;=MX$34,MV19&lt;&gt;""),AND(NS19&gt;=NZ$30,NT19&gt;=NZ$34,NS19&lt;&gt;""),AND(NX19&gt;=NZ$30,NY19&gt;=NZ$34,NX19&lt;&gt;""),AND(OU19&gt;=PB$30,OV19&gt;=PB$34,OU19&lt;&gt;""),AND(OZ19&gt;=PB$30,PA19&gt;=PB$34,OZ19&lt;&gt;""),AND(PW19&gt;=QD$30,PX19&gt;=QD$34,PW19&lt;&gt;""),AND(QB19&gt;=QD$30,QC19&gt;=QD$34,QB19&lt;&gt;""),AND(QY19&gt;=RF$30,QZ19&gt;=RF$34,QY19&lt;&gt;""),AND(RD19&gt;=RF$30,RE19&gt;=RF$34,RD19&lt;&gt;""),AND(SA19&gt;=SH$30,SB19&gt;=SH$34,SA19&lt;&gt;""),AND(SF19&gt;=SH$30,SG19&gt;=SH$34,SF19&lt;&gt;""),AND(TC19&gt;=TJ$30,TD19&gt;=TJ$34,TC19&lt;&gt;""),AND(TI19&gt;=TJ$30,TJ19&gt;=TJ$34,TI19&lt;&gt;"")),"P","")</f>
        <v/>
      </c>
      <c r="G19" s="3" t="str">
        <f>IF(OR(AND(AQ19&gt;=AW$34,AQ19&lt;&gt;"",AO19=""),AND(AV19&gt;=AW$34,AV19&lt;&gt;"",AO19=""),AND(BT19&gt;=BZ$34,BT19&lt;&gt;"",BR19=""),AND(BY19&gt;=BZ$34,BY19&lt;&gt;"",BR19=""),AND(CW19&gt;=DC$34,CW19&lt;&gt;"",CU19=""),AND(DB19&gt;=DC$34,DB19&lt;&gt;"",CU19=""),AND(EB19&gt;=EH$34,EB19&lt;&gt;""),AND(EG19&gt;=EH$34,EG19&lt;&gt;""),AND(FD19&gt;=FJ$34,FD19&lt;&gt;""),AND(FI19&gt;=FJ$34,FI19&lt;&gt;""),AND(GF19&gt;=GL$34,GF19&lt;&gt;""),AND(GK19&gt;=GL$34,GK19&lt;&gt;""),AND(HH19&gt;=HN$34,HH19&lt;&gt;""),AND(HM19&gt;=HN$34,HM19&lt;&gt;""),AND(IJ19&gt;=IP$34,IJ19&lt;&gt;""),AND(IO19&gt;=IP$34,IO19&lt;&gt;""),AND(JL19&gt;=JR$34,JL19&lt;&gt;""),AND(JQ19&gt;=JR$34,JQ19&lt;&gt;""),AND(KN19&gt;=KT$34,KN19&lt;&gt;""),AND(KS19&gt;=KT$34,KS19&lt;&gt;""),AND(LP19&gt;=LV$34,LP19&lt;&gt;""),AND(LU19&gt;=LV$34,LU19&lt;&gt;""),AND(MR19&gt;=MX$34,MR19&lt;&gt;""),AND(MW19&gt;=MX$34,MW19&lt;&gt;""),AND(NT19&gt;=NZ$34,NT19&lt;&gt;""),AND(NY19&gt;=NZ$34,NY19&lt;&gt;""),AND(OV19&gt;=PB$34,OV19&lt;&gt;""),AND(PA19&gt;=PB$34,PA19&lt;&gt;""),AND(PX19&gt;=QD$34,PX19&lt;&gt;""),AND(QC19&gt;=QD$34,QC19&lt;&gt;""),AND(QZ19&gt;=RF$34,QZ19&lt;&gt;""),AND(RE19&gt;=RF$34,RE19&lt;&gt;""),AND(SB19&gt;=SH$34,SB19&lt;&gt;""),AND(SG19&gt;=SH$34,SG19&lt;&gt;""),AND(TD19&gt;=TJ$34,TD19&lt;&gt;""),AND(TJ19&gt;=TJ$34,TJ19&lt;&gt;"")),"P","")</f>
        <v/>
      </c>
      <c r="H19" s="36" t="str">
        <f>IF(AND(G19="P",F19=""),"No DD",IF(OR(AND(AS19&gt;=AW$33,AT19&gt;=AW$37,AS19&lt;&gt;"",AO19=""),AND(BV19&gt;=BZ$33,BW19&gt;=BZ$37,BV19&lt;&gt;"",BR19=""),AND(CY19&gt;=DC$33,CZ19&gt;=DC$37,CY19&lt;&gt;"",CU19=""),AND(ED19&gt;=EH$33,EE19&gt;=EH$37,ED19&lt;&gt;""),AND(FF19&gt;=FJ$33,FG19&gt;=FJ$37,FF19&lt;&gt;""),AND(GH19&gt;=GL$33,GI19&gt;=GL$37,GH19&lt;&gt;""),AND(HJ19&gt;=HN$33,HK19&gt;=HN$37,HJ19&lt;&gt;""),AND(IL19&gt;=IP$33,IM19&gt;=IP$37,IL19&lt;&gt;""),AND(JN19&gt;=JR$33,JO19&gt;=JR$37,JN19&lt;&gt;""),AND(KP19&gt;=KT$33,KQ19&gt;=KT$37,KP19&lt;&gt;""),AND(LR19&gt;=LV$33,LS19&gt;=LV$37,LR19&lt;&gt;""),AND(MT19&gt;=MX$33,MU19&gt;=MX$37,MT19&lt;&gt;""),AND(NV19&gt;=NZ$33,NW19&gt;=NZ$37,NV19&lt;&gt;""),AND(OX19&gt;=PB$33,OY19&gt;=PB$37,OX19&lt;&gt;""),AND(PZ19&gt;=QD$33,QA19&gt;=QD$37,PZ19&lt;&gt;""),AND(RB19&gt;=RF$33,RC19&gt;=RF$37,RB19&lt;&gt;""),AND(SD19&gt;=SH$33,SE19&gt;=SH$37,SD19&lt;&gt;""),AND(TF19&gt;=TJ$33,TG19&gt;=TJ$37,TF19&lt;&gt;"")),"Merit",IF(OR(AND(AS19&gt;=AW$32,AT19&gt;=AW$36,AS19&lt;&gt;"",AO19=""),AND(BV19&gt;=BZ$32,BW19&gt;=BZ$36,BV19&lt;&gt;"",BR19=""),AND(CY19&gt;=DC$32,CZ19&gt;=DC$36,CY19&lt;&gt;"",CU19=""),AND(ED19&gt;=EH$32,EE19&gt;=EH$36,ED19&lt;&gt;""),AND(FF19&gt;=FJ$32,FG19&gt;=FJ$36,FF19&lt;&gt;""),AND(GH19&gt;=GL$32,GI19&gt;=GL$36,GH19&lt;&gt;""),AND(HJ19&gt;=HN$32,HK19&gt;=HN$36,HJ19&lt;&gt;""),AND(IL19&gt;=IP$32,IM19&gt;=IP$36,IL19&lt;&gt;""),AND(JN19&gt;=JR$32,JO19&gt;=JR$36,JN19&lt;&gt;""),AND(KP19&gt;=KT$32,KQ19&gt;=KT$36,KP19&lt;&gt;""),AND(LR19&gt;=LV$32,LS19&gt;=LV$36,LR19&lt;&gt;""),AND(MT19&gt;=MX$32,MU19&gt;=MX$36,MT19&lt;&gt;""),AND(NV19&gt;=NZ$32,NW19&gt;=NZ$36,NV19&lt;&gt;""),AND(OX19&gt;=PB$32,OY19&gt;=PB$36,OX19&lt;&gt;""),AND(PZ19&gt;=QD$32,QA19&gt;=QD$36,PZ19&lt;&gt;""),AND(RB19&gt;=RF$32,RC19&gt;=RF$36,RB19&lt;&gt;""),AND(SD19&gt;=SH$32,SE19&gt;=SH$36,SD19&lt;&gt;""),AND(TF19&gt;=TJ$32,TG19&gt;=TJ$36,TF19&lt;&gt;"")),"Excellence",IF(I19="P","Worlds Team",IF(F19="P","National Team","")))))</f>
        <v/>
      </c>
      <c r="I19" s="3" t="str">
        <f>IF(OR(AND(AS19&gt;=AW$31,AT19&gt;=AW$35,AS19&lt;&gt;"",AO19=""),AND(BV19&gt;=BZ$31,BW19&gt;=BZ$35,BV19&lt;&gt;"",BR19=""),AND(CY19&gt;=DC$31,CZ19&gt;=DC$35,CY19&lt;&gt;"",CU19=""),AND(ED19&gt;=EH$31,EE19&gt;=EH$35,ED19&lt;&gt;""),AND(FF19&gt;=FJ$31,FG19&gt;=FJ$35,FF19&lt;&gt;""),AND(GH19&gt;=GL$31,GI19&gt;=GL$35,GH19&lt;&gt;""),AND(HJ19&gt;=HN$31,HK19&gt;=HN$35,HJ19&lt;&gt;""),AND(IL19&gt;=IP$31,IM19&gt;=IP$35,IL19&lt;&gt;""),AND(JN19&gt;=JR$31,JO19&gt;=JR$35,JN19&lt;&gt;""),AND(KP19&gt;=KT$31,KQ19&gt;=KT$35,KP19&lt;&gt;""),AND(LR19&gt;=LV$31,LS19&gt;=LV$35,LR19&lt;&gt;""),AND(MT19&gt;=MX$31,MU19&gt;=MX$35,MT19&lt;&gt;""),AND(NV19&gt;=NZ$31,NW19&gt;=NZ$35,NV19&lt;&gt;""),AND(OX19&gt;=PB$31,OY19&gt;=PB$35,OX19&lt;&gt;""),AND(PZ19&gt;=QD$31,QA19&gt;=QD$35,PZ19&lt;&gt;""),AND(RB19&gt;=RF$31,RC19&gt;=RF$35,RB19&lt;&gt;""),AND(SD19&gt;=SH$31,SE19&gt;=SH$35,SD19&lt;&gt;""),AND(TF19&gt;=TJ$31,TG19&gt;=TJ$35,TF19&lt;&gt;"")),"P","")</f>
        <v/>
      </c>
      <c r="J19" s="8">
        <f>IF(COUNT(AQ19,BT19,CW19)&gt;0,LARGE((AQ19,BT19,CW19),1),0)</f>
        <v>50.4</v>
      </c>
      <c r="K19" s="8" t="str">
        <f>IF(J19=0,"",IF(J19=CW19,$CA$1,IF(J19=BT19,$AX$1,IF(J19=AQ19,$U$1,""))))</f>
        <v>2024 3rd Domestic Trial</v>
      </c>
      <c r="L19" s="8">
        <f>IF(COUNT(AQ19,BT19,CW19)&gt;1,LARGE((AQ19,BT19,CW19),2),0)</f>
        <v>48.6</v>
      </c>
      <c r="M19" s="8" t="str">
        <f>IF(K19=0,"",IF(AND(L19=J19,L19=AQ19,K19=BT19),$U$1,IF(AND(L19=J19,L19=AQ19,L19=CW19),$U$1,IF(AND(L19=J19,L19=CW19,L19=BT19),$AX$1,IF(L19=CW19,$CA$1,IF(L19=BT19,$AX$1,IF(L19=AQ19,$U$1,"")))))))</f>
        <v>2024 Nationals</v>
      </c>
      <c r="N19" s="8">
        <f>IF(COUNT(AR19,BU19,CX19)&gt;0,LARGE((AR19,BU19,CX19),1),0)</f>
        <v>23.800000000000004</v>
      </c>
      <c r="O19" s="8" t="str">
        <f>IF(N19=0,"",IF(N19=CX19,$CA$1,IF(N19=BU19,$AX$1,IF(N19=AR19,$U$1,""))))</f>
        <v>2024 3rd Domestic Trial</v>
      </c>
      <c r="P19" s="8">
        <f>IF(MAX(AV19,BY19,DB19)&gt;0,MAX(AV19,BY19,DB19),0)</f>
        <v>49.800000000000004</v>
      </c>
      <c r="Q19" s="8" t="str">
        <f>IF(P19=0,"",IF(P19=DB19,$CA$1,IF(P19=BY19,$AX$1,IF(P19=AV19,$U$1,""))))</f>
        <v>2024 3rd Domestic Trial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TD19,$SI$1,IF(R19+IF(L19="",0,L19)=SB19,$RG$1,IF(R19+IF(L19="",0,L19)=QZ19,$QE$1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))),IF(R19=DE19,IF(R19+IF(N19="",0,N19)=TE19,$SI$1,IF(R19+IF(N19="",0,N19)=SC19,$RG$1,IF(R19+IF(N19="",0,N19)=RA19,$QE$1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))),IF(R19=DF19,IF(R19+IF(P19="",0,P19)=TI19,$SI$1,IF(R19+IF(P19="",0,P19)=SG19,$RG$1,IF(R19+IF(P19="",0,P19)=RE19,$QE$1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)))</f>
        <v/>
      </c>
      <c r="U19" s="19">
        <v>16.399999999999999</v>
      </c>
      <c r="V19" s="19">
        <v>6.8</v>
      </c>
      <c r="W19" s="19">
        <v>0.8</v>
      </c>
      <c r="X19" s="19">
        <v>0</v>
      </c>
      <c r="Y19" s="19">
        <v>18</v>
      </c>
      <c r="Z19" s="19">
        <v>3.4</v>
      </c>
      <c r="AA19" s="19">
        <v>1.8</v>
      </c>
      <c r="AB19" s="19">
        <v>0</v>
      </c>
      <c r="AC19" s="19">
        <v>18</v>
      </c>
      <c r="AD19" s="19">
        <v>4.4000000000000004</v>
      </c>
      <c r="AE19" s="19">
        <v>1.8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7"/>
      <c r="AP19" s="40">
        <f>IF(SUM(V19,Z19)&gt;0,SUM(V19,Z19),"")</f>
        <v>10.199999999999999</v>
      </c>
      <c r="AQ19" s="40">
        <f>IF(SUM(U19:V19,X19:Z19,AB19)-W19-AA19&gt;0,SUM(U19:V19,X19:Z19,AB19)-W19-AA19,"")</f>
        <v>42.000000000000007</v>
      </c>
      <c r="AR19" s="40">
        <f>IF(SUM(AC19:AD19,AF19)-AE19&gt;0,SUM(AC19:AD19,AF19)-AE19,"")</f>
        <v>20.599999999999998</v>
      </c>
      <c r="AS19" s="40">
        <f>IF(SUM(V19,Z19,AD19)&gt;0,SUM(V19,Z19,AD19),"")</f>
        <v>14.6</v>
      </c>
      <c r="AT19" s="40">
        <f>IF(SUM(AQ19,AR19)&gt;0,SUM(AQ19,AR19),"")</f>
        <v>62.600000000000009</v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>
        <f>IF(SUM(AQ19,AR19,AV19)&gt;0,SUM(AQ19,AR19,AV19),"")</f>
        <v>62.600000000000009</v>
      </c>
      <c r="AX19" s="18">
        <v>18.399999999999999</v>
      </c>
      <c r="AY19" s="18">
        <v>6.8</v>
      </c>
      <c r="AZ19" s="18">
        <v>0</v>
      </c>
      <c r="BA19" s="18">
        <v>0</v>
      </c>
      <c r="BB19" s="18">
        <v>18.2</v>
      </c>
      <c r="BC19" s="18">
        <v>5.6</v>
      </c>
      <c r="BD19" s="18">
        <v>0.4</v>
      </c>
      <c r="BE19" s="18">
        <v>0</v>
      </c>
      <c r="BF19" s="18">
        <v>17.2</v>
      </c>
      <c r="BG19" s="18">
        <v>3.2</v>
      </c>
      <c r="BH19" s="18">
        <v>0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8"/>
      <c r="BS19" s="11">
        <f>IF(SUM(AY19,BC19)&gt;0,SUM(AY19,BC19),"")</f>
        <v>12.399999999999999</v>
      </c>
      <c r="BT19" s="11">
        <f>IF(SUM(AX19:AY19,BA19:BC19,BE19)-AZ19-BD19&gt;0,SUM(AX19:AY19,BA19:BC19,BE19)-AZ19-BD19,"")</f>
        <v>48.6</v>
      </c>
      <c r="BU19" s="11">
        <f>IF(SUM(BF19:BG19,BI19)-BH19&gt;0,SUM(BF19:BG19,BI19)-BH19,"")</f>
        <v>20.399999999999999</v>
      </c>
      <c r="BV19" s="11">
        <f>IF(SUM(AY19,BC19,BG19)&gt;0,SUM(AY19,BC19,BG19),"")</f>
        <v>15.599999999999998</v>
      </c>
      <c r="BW19" s="11">
        <f>IF(SUM(BT19,BU19)&gt;0,SUM(BT19,BU19),"")</f>
        <v>69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IF(SUM(BT19,BU19,BY19)&gt;0,SUM(BT19,BU19,BY19),"")</f>
        <v>69</v>
      </c>
      <c r="CA19" s="19">
        <v>18.8</v>
      </c>
      <c r="CB19" s="19">
        <v>6</v>
      </c>
      <c r="CC19" s="19">
        <v>0.2</v>
      </c>
      <c r="CD19" s="19">
        <v>0</v>
      </c>
      <c r="CE19" s="19">
        <v>18.8</v>
      </c>
      <c r="CF19" s="19">
        <v>7.2</v>
      </c>
      <c r="CG19" s="19">
        <v>0.2</v>
      </c>
      <c r="CH19" s="19">
        <v>0</v>
      </c>
      <c r="CI19" s="19">
        <v>18.600000000000001</v>
      </c>
      <c r="CJ19" s="19">
        <v>5.6</v>
      </c>
      <c r="CK19" s="19">
        <v>0.4</v>
      </c>
      <c r="CL19" s="19">
        <v>0</v>
      </c>
      <c r="CM19" s="19">
        <v>19</v>
      </c>
      <c r="CN19" s="19">
        <v>6</v>
      </c>
      <c r="CO19" s="19">
        <v>0</v>
      </c>
      <c r="CP19" s="19">
        <v>0</v>
      </c>
      <c r="CQ19" s="19">
        <v>18.399999999999999</v>
      </c>
      <c r="CR19" s="19">
        <v>7.2</v>
      </c>
      <c r="CS19" s="19">
        <v>0.8</v>
      </c>
      <c r="CT19" s="19">
        <v>0</v>
      </c>
      <c r="CU19" s="27"/>
      <c r="CV19" s="40">
        <f>IF(SUM(CB19,CF19)&gt;0,SUM(CB19,CF19),"")</f>
        <v>13.2</v>
      </c>
      <c r="CW19" s="40">
        <f>IF(SUM(CA19:CB19,CD19:CF19,CH19)-CC19-CG19&gt;0,SUM(CA19:CB19,CD19:CF19,CH19)-CC19-CG19,"")</f>
        <v>50.4</v>
      </c>
      <c r="CX19" s="40">
        <f>IF(SUM(CI19:CJ19,CL19)-CK19&gt;0,SUM(CI19:CJ19,CL19)-CK19,"")</f>
        <v>23.800000000000004</v>
      </c>
      <c r="CY19" s="40">
        <f>IF(SUM(CB19,CF19,CJ19)&gt;0,SUM(CB19,CF19,CJ19),"")</f>
        <v>18.799999999999997</v>
      </c>
      <c r="CZ19" s="40">
        <f>IF(SUM(CW19,CX19)&gt;0,SUM(CW19,CX19),"")</f>
        <v>74.2</v>
      </c>
      <c r="DA19" s="40">
        <f>IF(SUM(CN19,CR19)&gt;0,SUM(CN19,CR19),"")</f>
        <v>13.2</v>
      </c>
      <c r="DB19" s="40">
        <f>IF(SUM(CM19:CN19,CP19:CR19,CT19)-SUM(CO19,CS19)&gt;0,SUM(CM19:CN19,CP19:CR19,CT19)-SUM(CO19,CS19),"")</f>
        <v>49.800000000000004</v>
      </c>
      <c r="DC19" s="40">
        <f>IF(SUM(CW19,CX19,DB19)&gt;0,SUM(CW19,CX19,DB19),"")</f>
        <v>124</v>
      </c>
      <c r="DD19" s="51" t="str">
        <f>IF(MAX(EB19,FD19,GF19,HH19,IJ19,JL19,KN19,LP19,MR19,NT19,OV19,PX19,QZ19,SB19,TD19)-IF(L19="",0,L19)&gt;0.001,MAX(EB19,FD19,GF19,HH19,IJ19,JL19,KN19,LP19,MR19,NT19,OV19,PX19,QZ19,SB19,TD19)-IF(L19="",0,L19),"")</f>
        <v/>
      </c>
      <c r="DE19" s="51" t="str">
        <f>IF(MAX(EC19,FE19,GG19,HI19,IK19,JM19,KO19,LQ19,MS19,NU19,OW19,PY19,RA19,SC19,TE19)-IF(N19="",0,N19)&gt;0.001,MAX(EC19,FE19,GG19,HI19,IK19,JM19,KO19,LQ19,MS19,NU19,OW19,PY19,RA19,SC19,TE19)-IF(N19="",0,N19),"")</f>
        <v/>
      </c>
      <c r="DF19" s="51" t="str">
        <f>IF(MAX(EG19,FI19,GK19,HM19,IO19,JQ19,KS19,LU19,MW19,NY19,PA19,QC19,RE19,SG19,TI19)-IF(P19="",0,P19)&gt;0.001,MAX(EG19,FI19,GK19,HM19,IO19,JQ19,KS19,LU19,MW19,NY19,PA19,QC19,RE19,SG19,TI19)-IF(P19="",0,P19),"")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40" t="str">
        <f>IF(SUM(QF19,QJ19)&gt;0,SUM(QF19,QJ19),"")</f>
        <v/>
      </c>
      <c r="QZ19" s="40" t="str">
        <f>IF(SUM(QE19:QF19,QH19:QJ19,QL19)-QG19-QK19&gt;0,SUM(QE19:QF19,QH19:QJ19,QL19)-QG19-QK19,"")</f>
        <v/>
      </c>
      <c r="RA19" s="40" t="str">
        <f>IF(SUM(QM19:QN19,QP19)-QO19&gt;0,SUM(QM19:QN19,QP19)-QO19,"")</f>
        <v/>
      </c>
      <c r="RB19" s="40" t="str">
        <f>IF(SUM(QF19,QJ19,QN19)&gt;0,SUM(QF19,QJ19,QN19),"")</f>
        <v/>
      </c>
      <c r="RC19" s="40" t="str">
        <f>IF(SUM(QZ19,RA19)&gt;0,SUM(QZ19,RA19),"")</f>
        <v/>
      </c>
      <c r="RD19" s="40" t="str">
        <f>IF(SUM(QR19,QV19)&gt;0,SUM(QR19,QV19),"")</f>
        <v/>
      </c>
      <c r="RE19" s="40" t="str">
        <f>IF(SUM(QQ19:QR19,QT19:QV19,QX19)-SUM(QS19,QW19)&gt;0,SUM(QQ19:QR19,QT19:QV19,QX19)-SUM(QS19,QW19),"")</f>
        <v/>
      </c>
      <c r="RF19" s="40" t="str">
        <f>IF(SUM(QZ19,RA19,RE19)&gt;0,SUM(QZ19,RA19,RE19),"")</f>
        <v/>
      </c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1" t="str">
        <f>IF(SUM(RH19,RL19)&gt;0,SUM(RH19,RL19),"")</f>
        <v/>
      </c>
      <c r="SB19" s="11" t="str">
        <f>IF(SUM(RG19:RH19,RJ19:RL19,RN19)-RI19-RM19&gt;0,SUM(RG19:RH19,RJ19:RL19,RN19)-RI19-RM19,"")</f>
        <v/>
      </c>
      <c r="SC19" s="11" t="str">
        <f>IF(SUM(RO19:RP19,RR19)-RQ19&gt;0,SUM(RO19:RP19,RR19)-RQ19,"")</f>
        <v/>
      </c>
      <c r="SD19" s="11" t="str">
        <f>IF(SUM(RH19,RL19,RP19)&gt;0,SUM(RH19,RL19,RP19),"")</f>
        <v/>
      </c>
      <c r="SE19" s="11" t="str">
        <f>IF(SUM(SB19,SC19)&gt;0,SUM(SB19,SC19),"")</f>
        <v/>
      </c>
      <c r="SF19" s="11" t="str">
        <f>IF(SUM(RT19,RX19)&gt;0,SUM(RT19,RX19),"")</f>
        <v/>
      </c>
      <c r="SG19" s="11" t="str">
        <f>IF(SUM(RS19:RT19,RV19:RX19,RZ19)-SUM(RU19,RY19)&gt;0,SUM(RS19:RT19,RV19:RX19,RZ19)-SUM(RU19,RY19),"")</f>
        <v/>
      </c>
      <c r="SH19" s="11" t="str">
        <f>IF(SUM(SB19,SC19,SG19)&gt;0,SUM(SB19,SC19,SG19),"")</f>
        <v/>
      </c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40" t="str">
        <f>IF(SUM(SJ19,SN19)&gt;0,SUM(SJ19,SN19),"")</f>
        <v/>
      </c>
      <c r="TD19" s="40" t="str">
        <f>IF(SUM(SI19:SJ19,SL19:SN19,SP19)-SK19-SO19&gt;0,SUM(SI19:SJ19,SL19:SN19,SP19)-SK19-SO19,"")</f>
        <v/>
      </c>
      <c r="TE19" s="40" t="str">
        <f>IF(SUM(SQ19:SR19,ST19)-SS19&gt;0,SUM(SQ19:SR19,ST19)-SS19,"")</f>
        <v/>
      </c>
      <c r="TF19" s="40" t="str">
        <f>IF(SUM(SJ19,SN19,SR19)&gt;0,SUM(SJ19,SN19,SR19),"")</f>
        <v/>
      </c>
      <c r="TG19" s="40" t="str">
        <f>IF(SUM(TD19,TE19)&gt;0,SUM(TD19,TE19),"")</f>
        <v/>
      </c>
      <c r="TH19" s="40" t="str">
        <f>IF(SUM(SV19,SZ19)&gt;0,SUM(SV19,SZ19),"")</f>
        <v/>
      </c>
      <c r="TI19" s="40" t="str">
        <f>IF(SUM(SU19:SV19,SX19:SZ19,TB19)-SUM(SW19,TA19)&gt;0,SUM(SU19:SV19,SX19:SZ19,TB19)-SUM(SW19,TA19),"")</f>
        <v/>
      </c>
      <c r="TJ19" s="40" t="str">
        <f>IF(SUM(TD19,TE19,TI19)&gt;0,SUM(TD19,TE19,TI19),"")</f>
        <v/>
      </c>
      <c r="TK19" s="26">
        <f>IF($CU19="P",CA19,(CA19+AX19)/2)</f>
        <v>18.600000000000001</v>
      </c>
      <c r="TL19" s="26">
        <f>IF($CU19="P",CB19,(CB19+AY19)/2)</f>
        <v>6.4</v>
      </c>
      <c r="TM19" s="26">
        <f>IF($CU19="P",CC19,(CC19+AZ19)/2)</f>
        <v>0.1</v>
      </c>
      <c r="TN19" s="26">
        <f>IF($CU19="P",CD19,(CD19+BA19)/2)</f>
        <v>0</v>
      </c>
      <c r="TO19" s="26">
        <f>IF($CU19="P",CE19,(CE19+BB19)/2)</f>
        <v>18.5</v>
      </c>
      <c r="TP19" s="26">
        <f>IF($CU19="P",CF19,(CF19+BC19)/2)</f>
        <v>6.4</v>
      </c>
      <c r="TQ19" s="26">
        <f>IF($CU19="P",CG19,(CG19+BD19)/2)</f>
        <v>0.30000000000000004</v>
      </c>
      <c r="TR19" s="26">
        <f>IF($CU19="P",CH19,(CH19+BE19)/2)</f>
        <v>0</v>
      </c>
      <c r="TS19" s="26">
        <f>IF($CU19="P",CI19,(CI19+BF19)/2)</f>
        <v>17.899999999999999</v>
      </c>
      <c r="TT19" s="26">
        <f>IF($CU19="P",CJ19,(CJ19+BG19)/2)</f>
        <v>4.4000000000000004</v>
      </c>
      <c r="TU19" s="26">
        <f>IF($CU19="P",CK19,(CK19+BH19)/2)</f>
        <v>0.2</v>
      </c>
      <c r="TV19" s="26">
        <f>IF($CU19="P",CL19,(CL19+BI19)/2)</f>
        <v>0</v>
      </c>
      <c r="TW19" s="26">
        <f>IF($CU19="P",CM19,(CM19+BJ19)/2)</f>
        <v>9.5</v>
      </c>
      <c r="TX19" s="26">
        <f>IF($CU19="P",CN19,(CN19+BK19)/2)</f>
        <v>3</v>
      </c>
      <c r="TY19" s="26">
        <f>IF($CU19="P",CO19,(CO19+BL19)/2)</f>
        <v>0</v>
      </c>
      <c r="TZ19" s="26">
        <f>IF($CU19="P",CP19,(CP19+BM19)/2)</f>
        <v>0</v>
      </c>
      <c r="UA19" s="26">
        <f>IF($CU19="P",CQ19,(CQ19+BN19)/2)</f>
        <v>9.1999999999999993</v>
      </c>
      <c r="UB19" s="26">
        <f>IF($CU19="P",CR19,(CR19+BO19)/2)</f>
        <v>3.6</v>
      </c>
      <c r="UC19" s="26">
        <f>IF($CU19="P",CS19,(CS19+BP19)/2)</f>
        <v>0.4</v>
      </c>
      <c r="UD19" s="26">
        <f>IF($CU19="P",CT19,(CT19+BQ19)/2)</f>
        <v>0</v>
      </c>
      <c r="UE19" s="28" t="s">
        <v>53</v>
      </c>
      <c r="UF19" s="11">
        <f>IF(SUM(TL19,TP19)&gt;0,SUM(TL19,TP19),"")</f>
        <v>12.8</v>
      </c>
      <c r="UG19" s="11">
        <f>IF(SUM(TK19:TL19,TN19:TP19,TR19)-TM19-TQ19&gt;0,SUM(TK19:TL19,TN19:TP19,TR19)-TM19-TQ19,"")</f>
        <v>49.5</v>
      </c>
      <c r="UH19" s="11">
        <f>IF(SUM(TS19:TT19,TV19)-TU19&gt;0,SUM(TS19:TT19,TV19)-TU19,"")</f>
        <v>22.099999999999998</v>
      </c>
      <c r="UI19" s="11">
        <f>IF(SUM(TL19,TP19,TT19)&gt;0,SUM(TL19,TP19,TT19),"")</f>
        <v>17.200000000000003</v>
      </c>
      <c r="UJ19" s="11">
        <f>IF(SUM(UG19,UH19)&gt;0,SUM(UG19,UH19),"")</f>
        <v>71.599999999999994</v>
      </c>
      <c r="UK19" s="11">
        <f>IF(SUM(TX19,UB19)&gt;0,SUM(TX19,UB19),"")</f>
        <v>6.6</v>
      </c>
      <c r="UL19" s="11">
        <f>IF(SUM(TW19:TX19,TZ19:UB19,UD19)-SUM(TY19,UC19)&gt;0,SUM(TW19:TX19,TZ19:UB19,UD19)-SUM(TY19,UC19),"")</f>
        <v>24.900000000000002</v>
      </c>
      <c r="UM19" s="11">
        <f>IF(SUM(UG19,UH19,UL19)&gt;0,SUM(UG19,UH19,UL19),"")</f>
        <v>96.5</v>
      </c>
    </row>
    <row r="20" spans="1:559" x14ac:dyDescent="0.2">
      <c r="A20" s="4" t="str" cm="1">
        <f t="array" ref="A20">IF(AND(H20&lt;&gt;"",H20&lt;&gt;"No DD"),SUMPRODUCT((H$4:H$28&lt;&gt;"")*(H$4:H$28&lt;&gt;"No DD")*(E$4:E$28&gt;E20))+1,IF(H20="No DD",SUMPRODUCT((H$4:H$28="No DD")*(E$4:E$28&gt;E20))+1+SUMPRODUCT((H$4:H$28&lt;&gt;"")*(H$4:H$28&lt;&gt;"No DD")),""))</f>
        <v/>
      </c>
      <c r="B20" s="5" t="s">
        <v>220</v>
      </c>
      <c r="C20" s="4" t="s">
        <v>6</v>
      </c>
      <c r="D20" s="4">
        <v>2004</v>
      </c>
      <c r="E20" s="9">
        <f>SUM(J20:R20)+SUM(J20:O20)*0.0000001+SUM(J20)*0.0000000000001</f>
        <v>172.10001215000497</v>
      </c>
      <c r="F20" s="3" t="str">
        <f>IF(OR(AND(AP20&gt;=AW$30,AQ20&gt;=AW$34,AP20&lt;&gt;"",AO20=""),AND(AU20&gt;=AW$30,AV20&gt;=AW$34,AU20&lt;&gt;"",AO20=""),AND(BS20&gt;=BZ$30,BT20&gt;=BZ$34,BS20&lt;&gt;"",BR20=""),AND(BX20&gt;=BZ$30,BY20&gt;=BZ$34,BX20&lt;&gt;"",BR20=""),AND(CV20&gt;=DC$30,CW20&gt;=DC$34,CV20&lt;&gt;"",CU20=""),AND(DA20&gt;=DC$30,DB20&gt;=DC$34,DA20&lt;&gt;""),AND(EA20&gt;=EH$30,EB20&gt;=EH$34,EA20&lt;&gt;""),AND(EF20&gt;=EH$30,EG20&gt;=EH$34,EF20&lt;&gt;""),AND(FC20&gt;=FJ$30,FD20&gt;=FJ$34,FC20&lt;&gt;""),AND(FH20&gt;=FJ$30,FI20&gt;=FJ$34,FH20&lt;&gt;""),AND(GE20&gt;=GL$30,GF20&gt;=GL$34,GE20&lt;&gt;""),AND(GJ20&gt;=GL$30,GK20&gt;=GL$34,GJ20&lt;&gt;""),AND(HG20&gt;=HN$30,HH20&gt;=HN$34,HG20&lt;&gt;""),AND(HL20&gt;=HN$30,HM20&gt;=HN$34,HL20&lt;&gt;""),AND(II20&gt;=IP$30,IJ20&gt;=IP$34,II20&lt;&gt;""),AND(IN20&gt;=IP$30,IO20&gt;=IP$34,IN20&lt;&gt;""),AND(JK20&gt;=JR$30,JL20&gt;=JR$34,JK20&lt;&gt;""),AND(JP20&gt;=JR$30,JQ20&gt;=JR$34,JP20&lt;&gt;""),AND(KM20&gt;=KT$30,KN20&gt;=KT$34,KM20&lt;&gt;""),AND(KR20&gt;=KT$30,KS20&gt;=KT$34,KR20&lt;&gt;""),AND(LO20&gt;=LV$30,LP20&gt;=LV$34,LO20&lt;&gt;""),AND(LT20&gt;=LV$30,LU20&gt;=LV$34,LT20&lt;&gt;""),AND(MQ20&gt;=MX$30,MR20&gt;=MX$34,MQ20&lt;&gt;""),AND(MV20&gt;=MX$30,MW20&gt;=MX$34,MV20&lt;&gt;""),AND(NS20&gt;=NZ$30,NT20&gt;=NZ$34,NS20&lt;&gt;""),AND(NX20&gt;=NZ$30,NY20&gt;=NZ$34,NX20&lt;&gt;""),AND(OU20&gt;=PB$30,OV20&gt;=PB$34,OU20&lt;&gt;""),AND(OZ20&gt;=PB$30,PA20&gt;=PB$34,OZ20&lt;&gt;""),AND(PW20&gt;=QD$30,PX20&gt;=QD$34,PW20&lt;&gt;""),AND(QB20&gt;=QD$30,QC20&gt;=QD$34,QB20&lt;&gt;""),AND(QY20&gt;=RF$30,QZ20&gt;=RF$34,QY20&lt;&gt;""),AND(RD20&gt;=RF$30,RE20&gt;=RF$34,RD20&lt;&gt;""),AND(SA20&gt;=SH$30,SB20&gt;=SH$34,SA20&lt;&gt;""),AND(SF20&gt;=SH$30,SG20&gt;=SH$34,SF20&lt;&gt;""),AND(TC20&gt;=TJ$30,TD20&gt;=TJ$34,TC20&lt;&gt;""),AND(TI20&gt;=TJ$30,TJ20&gt;=TJ$34,TI20&lt;&gt;"")),"P","")</f>
        <v/>
      </c>
      <c r="G20" s="3" t="str">
        <f>IF(OR(AND(AQ20&gt;=AW$34,AQ20&lt;&gt;"",AO20=""),AND(AV20&gt;=AW$34,AV20&lt;&gt;"",AO20=""),AND(BT20&gt;=BZ$34,BT20&lt;&gt;"",BR20=""),AND(BY20&gt;=BZ$34,BY20&lt;&gt;"",BR20=""),AND(CW20&gt;=DC$34,CW20&lt;&gt;"",CU20=""),AND(DB20&gt;=DC$34,DB20&lt;&gt;"",CU20=""),AND(EB20&gt;=EH$34,EB20&lt;&gt;""),AND(EG20&gt;=EH$34,EG20&lt;&gt;""),AND(FD20&gt;=FJ$34,FD20&lt;&gt;""),AND(FI20&gt;=FJ$34,FI20&lt;&gt;""),AND(GF20&gt;=GL$34,GF20&lt;&gt;""),AND(GK20&gt;=GL$34,GK20&lt;&gt;""),AND(HH20&gt;=HN$34,HH20&lt;&gt;""),AND(HM20&gt;=HN$34,HM20&lt;&gt;""),AND(IJ20&gt;=IP$34,IJ20&lt;&gt;""),AND(IO20&gt;=IP$34,IO20&lt;&gt;""),AND(JL20&gt;=JR$34,JL20&lt;&gt;""),AND(JQ20&gt;=JR$34,JQ20&lt;&gt;""),AND(KN20&gt;=KT$34,KN20&lt;&gt;""),AND(KS20&gt;=KT$34,KS20&lt;&gt;""),AND(LP20&gt;=LV$34,LP20&lt;&gt;""),AND(LU20&gt;=LV$34,LU20&lt;&gt;""),AND(MR20&gt;=MX$34,MR20&lt;&gt;""),AND(MW20&gt;=MX$34,MW20&lt;&gt;""),AND(NT20&gt;=NZ$34,NT20&lt;&gt;""),AND(NY20&gt;=NZ$34,NY20&lt;&gt;""),AND(OV20&gt;=PB$34,OV20&lt;&gt;""),AND(PA20&gt;=PB$34,PA20&lt;&gt;""),AND(PX20&gt;=QD$34,PX20&lt;&gt;""),AND(QC20&gt;=QD$34,QC20&lt;&gt;""),AND(QZ20&gt;=RF$34,QZ20&lt;&gt;""),AND(RE20&gt;=RF$34,RE20&lt;&gt;""),AND(SB20&gt;=SH$34,SB20&lt;&gt;""),AND(SG20&gt;=SH$34,SG20&lt;&gt;""),AND(TD20&gt;=TJ$34,TD20&lt;&gt;""),AND(TJ20&gt;=TJ$34,TJ20&lt;&gt;"")),"P","")</f>
        <v/>
      </c>
      <c r="H20" s="36" t="str">
        <f>IF(AND(G20="P",F20=""),"No DD",IF(OR(AND(AS20&gt;=AW$33,AT20&gt;=AW$37,AS20&lt;&gt;"",AO20=""),AND(BV20&gt;=BZ$33,BW20&gt;=BZ$37,BV20&lt;&gt;"",BR20=""),AND(CY20&gt;=DC$33,CZ20&gt;=DC$37,CY20&lt;&gt;"",CU20=""),AND(ED20&gt;=EH$33,EE20&gt;=EH$37,ED20&lt;&gt;""),AND(FF20&gt;=FJ$33,FG20&gt;=FJ$37,FF20&lt;&gt;""),AND(GH20&gt;=GL$33,GI20&gt;=GL$37,GH20&lt;&gt;""),AND(HJ20&gt;=HN$33,HK20&gt;=HN$37,HJ20&lt;&gt;""),AND(IL20&gt;=IP$33,IM20&gt;=IP$37,IL20&lt;&gt;""),AND(JN20&gt;=JR$33,JO20&gt;=JR$37,JN20&lt;&gt;""),AND(KP20&gt;=KT$33,KQ20&gt;=KT$37,KP20&lt;&gt;""),AND(LR20&gt;=LV$33,LS20&gt;=LV$37,LR20&lt;&gt;""),AND(MT20&gt;=MX$33,MU20&gt;=MX$37,MT20&lt;&gt;""),AND(NV20&gt;=NZ$33,NW20&gt;=NZ$37,NV20&lt;&gt;""),AND(OX20&gt;=PB$33,OY20&gt;=PB$37,OX20&lt;&gt;""),AND(PZ20&gt;=QD$33,QA20&gt;=QD$37,PZ20&lt;&gt;""),AND(RB20&gt;=RF$33,RC20&gt;=RF$37,RB20&lt;&gt;""),AND(SD20&gt;=SH$33,SE20&gt;=SH$37,SD20&lt;&gt;""),AND(TF20&gt;=TJ$33,TG20&gt;=TJ$37,TF20&lt;&gt;"")),"Merit",IF(OR(AND(AS20&gt;=AW$32,AT20&gt;=AW$36,AS20&lt;&gt;"",AO20=""),AND(BV20&gt;=BZ$32,BW20&gt;=BZ$36,BV20&lt;&gt;"",BR20=""),AND(CY20&gt;=DC$32,CZ20&gt;=DC$36,CY20&lt;&gt;"",CU20=""),AND(ED20&gt;=EH$32,EE20&gt;=EH$36,ED20&lt;&gt;""),AND(FF20&gt;=FJ$32,FG20&gt;=FJ$36,FF20&lt;&gt;""),AND(GH20&gt;=GL$32,GI20&gt;=GL$36,GH20&lt;&gt;""),AND(HJ20&gt;=HN$32,HK20&gt;=HN$36,HJ20&lt;&gt;""),AND(IL20&gt;=IP$32,IM20&gt;=IP$36,IL20&lt;&gt;""),AND(JN20&gt;=JR$32,JO20&gt;=JR$36,JN20&lt;&gt;""),AND(KP20&gt;=KT$32,KQ20&gt;=KT$36,KP20&lt;&gt;""),AND(LR20&gt;=LV$32,LS20&gt;=LV$36,LR20&lt;&gt;""),AND(MT20&gt;=MX$32,MU20&gt;=MX$36,MT20&lt;&gt;""),AND(NV20&gt;=NZ$32,NW20&gt;=NZ$36,NV20&lt;&gt;""),AND(OX20&gt;=PB$32,OY20&gt;=PB$36,OX20&lt;&gt;""),AND(PZ20&gt;=QD$32,QA20&gt;=QD$36,PZ20&lt;&gt;""),AND(RB20&gt;=RF$32,RC20&gt;=RF$36,RB20&lt;&gt;""),AND(SD20&gt;=SH$32,SE20&gt;=SH$36,SD20&lt;&gt;""),AND(TF20&gt;=TJ$32,TG20&gt;=TJ$36,TF20&lt;&gt;"")),"Excellence",IF(I20="P","Worlds Team",IF(F20="P","National Team","")))))</f>
        <v/>
      </c>
      <c r="I20" s="3" t="str">
        <f>IF(OR(AND(AS20&gt;=AW$31,AT20&gt;=AW$35,AS20&lt;&gt;"",AO20=""),AND(BV20&gt;=BZ$31,BW20&gt;=BZ$35,BV20&lt;&gt;"",BR20=""),AND(CY20&gt;=DC$31,CZ20&gt;=DC$35,CY20&lt;&gt;"",CU20=""),AND(ED20&gt;=EH$31,EE20&gt;=EH$35,ED20&lt;&gt;""),AND(FF20&gt;=FJ$31,FG20&gt;=FJ$35,FF20&lt;&gt;""),AND(GH20&gt;=GL$31,GI20&gt;=GL$35,GH20&lt;&gt;""),AND(HJ20&gt;=HN$31,HK20&gt;=HN$35,HJ20&lt;&gt;""),AND(IL20&gt;=IP$31,IM20&gt;=IP$35,IL20&lt;&gt;""),AND(JN20&gt;=JR$31,JO20&gt;=JR$35,JN20&lt;&gt;""),AND(KP20&gt;=KT$31,KQ20&gt;=KT$35,KP20&lt;&gt;""),AND(LR20&gt;=LV$31,LS20&gt;=LV$35,LR20&lt;&gt;""),AND(MT20&gt;=MX$31,MU20&gt;=MX$35,MT20&lt;&gt;""),AND(NV20&gt;=NZ$31,NW20&gt;=NZ$35,NV20&lt;&gt;""),AND(OX20&gt;=PB$31,OY20&gt;=PB$35,OX20&lt;&gt;""),AND(PZ20&gt;=QD$31,QA20&gt;=QD$35,PZ20&lt;&gt;""),AND(RB20&gt;=RF$31,RC20&gt;=RF$35,RB20&lt;&gt;""),AND(SD20&gt;=SH$31,SE20&gt;=SH$35,SD20&lt;&gt;""),AND(TF20&gt;=TJ$31,TG20&gt;=TJ$35,TF20&lt;&gt;"")),"P","")</f>
        <v/>
      </c>
      <c r="J20" s="8">
        <f>IF(COUNT(AQ20,BT20,CW20)&gt;0,LARGE((AQ20,BT20,CW20),1),0)</f>
        <v>49.6</v>
      </c>
      <c r="K20" s="8" t="str">
        <f>IF(J20=0,"",IF(J20=CW20,$CA$1,IF(J20=BT20,$AX$1,IF(J20=AQ20,$U$1,""))))</f>
        <v>2024 Elite Canada</v>
      </c>
      <c r="L20" s="8">
        <f>IF(COUNT(AQ20,BT20,CW20)&gt;1,LARGE((AQ20,BT20,CW20),2),0)</f>
        <v>46.3</v>
      </c>
      <c r="M20" s="8" t="str">
        <f>IF(K20=0,"",IF(AND(L20=J20,L20=AQ20,K20=BT20),$U$1,IF(AND(L20=J20,L20=AQ20,L20=CW20),$U$1,IF(AND(L20=J20,L20=CW20,L20=BT20),$AX$1,IF(L20=CW20,$CA$1,IF(L20=BT20,$AX$1,IF(L20=AQ20,$U$1,"")))))))</f>
        <v>2024 3rd Domestic Trial</v>
      </c>
      <c r="N20" s="8">
        <f>IF(COUNT(AR20,BU20,CX20)&gt;0,LARGE((AR20,BU20,CX20),1),0)</f>
        <v>25.599999999999998</v>
      </c>
      <c r="O20" s="8" t="str">
        <f>IF(N20=0,"",IF(N20=CX20,$CA$1,IF(N20=BU20,$AX$1,IF(N20=AR20,$U$1,""))))</f>
        <v>2024 Elite Canada</v>
      </c>
      <c r="P20" s="8">
        <f>IF(MAX(AV20,BY20,DB20)&gt;0,MAX(AV20,BY20,DB20),0)</f>
        <v>50.6</v>
      </c>
      <c r="Q20" s="8" t="str">
        <f>IF(P20=0,"",IF(P20=DB20,$CA$1,IF(P20=BY20,$AX$1,IF(P20=AV20,$U$1,""))))</f>
        <v>2024 Elite Canada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TD20,$SI$1,IF(R20+IF(L20="",0,L20)=SB20,$RG$1,IF(R20+IF(L20="",0,L20)=QZ20,$QE$1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))),IF(R20=DE20,IF(R20+IF(N20="",0,N20)=TE20,$SI$1,IF(R20+IF(N20="",0,N20)=SC20,$RG$1,IF(R20+IF(N20="",0,N20)=RA20,$QE$1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))),IF(R20=DF20,IF(R20+IF(P20="",0,P20)=TI20,$SI$1,IF(R20+IF(P20="",0,P20)=SG20,$RG$1,IF(R20+IF(P20="",0,P20)=RE20,$QE$1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)))</f>
        <v/>
      </c>
      <c r="U20" s="19">
        <v>18.100000000000001</v>
      </c>
      <c r="V20" s="19">
        <v>6.8</v>
      </c>
      <c r="W20" s="19">
        <v>0.6</v>
      </c>
      <c r="X20" s="19">
        <v>0</v>
      </c>
      <c r="Y20" s="19">
        <v>18.7</v>
      </c>
      <c r="Z20" s="19">
        <v>7.2</v>
      </c>
      <c r="AA20" s="19">
        <v>0.6</v>
      </c>
      <c r="AB20" s="19">
        <v>0</v>
      </c>
      <c r="AC20" s="19">
        <v>18.399999999999999</v>
      </c>
      <c r="AD20" s="19">
        <v>7.2</v>
      </c>
      <c r="AE20" s="19">
        <v>0</v>
      </c>
      <c r="AF20" s="19">
        <v>0</v>
      </c>
      <c r="AG20" s="19">
        <v>18.3</v>
      </c>
      <c r="AH20" s="19">
        <v>7.2</v>
      </c>
      <c r="AI20" s="19">
        <v>0.6</v>
      </c>
      <c r="AJ20" s="19">
        <v>0</v>
      </c>
      <c r="AK20" s="19">
        <v>18.100000000000001</v>
      </c>
      <c r="AL20" s="19">
        <v>7.6</v>
      </c>
      <c r="AM20" s="19">
        <v>0</v>
      </c>
      <c r="AN20" s="19">
        <v>0</v>
      </c>
      <c r="AO20" s="27"/>
      <c r="AP20" s="40">
        <f>IF(SUM(V20,Z20)&gt;0,SUM(V20,Z20),"")</f>
        <v>14</v>
      </c>
      <c r="AQ20" s="40">
        <f>IF(SUM(U20:V20,X20:Z20,AB20)-W20-AA20&gt;0,SUM(U20:V20,X20:Z20,AB20)-W20-AA20,"")</f>
        <v>49.6</v>
      </c>
      <c r="AR20" s="40">
        <f>IF(SUM(AC20:AD20,AF20)-AE20&gt;0,SUM(AC20:AD20,AF20)-AE20,"")</f>
        <v>25.599999999999998</v>
      </c>
      <c r="AS20" s="40">
        <f>IF(SUM(V20,Z20,AD20)&gt;0,SUM(V20,Z20,AD20),"")</f>
        <v>21.2</v>
      </c>
      <c r="AT20" s="40">
        <f>IF(SUM(AQ20,AR20)&gt;0,SUM(AQ20,AR20),"")</f>
        <v>75.2</v>
      </c>
      <c r="AU20" s="40">
        <f>IF(SUM(AH20,AL20)&gt;0,SUM(AH20,AL20),"")</f>
        <v>14.8</v>
      </c>
      <c r="AV20" s="40">
        <f>IF(SUM(AG20:AH20,AJ20:AL20,AN20)-SUM(AI20,AM20)&gt;0,SUM(AG20:AH20,AJ20:AL20,AN20)-SUM(AI20,AM20),"")</f>
        <v>50.6</v>
      </c>
      <c r="AW20" s="40">
        <f>IF(SUM(AQ20,AR20,AV20)&gt;0,SUM(AQ20,AR20,AV20),"")</f>
        <v>125.80000000000001</v>
      </c>
      <c r="AX20" s="18">
        <v>0</v>
      </c>
      <c r="AY20" s="18">
        <v>0</v>
      </c>
      <c r="AZ20" s="18">
        <v>0</v>
      </c>
      <c r="BA20" s="18">
        <v>0</v>
      </c>
      <c r="BB20" s="18">
        <v>18</v>
      </c>
      <c r="BC20" s="18">
        <v>6.8</v>
      </c>
      <c r="BD20" s="18">
        <v>0.8</v>
      </c>
      <c r="BE20" s="18">
        <v>0</v>
      </c>
      <c r="BF20" s="18">
        <v>17.399999999999999</v>
      </c>
      <c r="BG20" s="18">
        <v>3.6</v>
      </c>
      <c r="BH20" s="18">
        <v>0</v>
      </c>
      <c r="BI20" s="18">
        <v>0</v>
      </c>
      <c r="BJ20" s="18"/>
      <c r="BK20" s="18"/>
      <c r="BL20" s="18"/>
      <c r="BM20" s="18"/>
      <c r="BN20" s="18"/>
      <c r="BO20" s="18"/>
      <c r="BP20" s="18"/>
      <c r="BQ20" s="18"/>
      <c r="BR20" s="28"/>
      <c r="BS20" s="11">
        <f>IF(SUM(AY20,BC20)&gt;0,SUM(AY20,BC20),"")</f>
        <v>6.8</v>
      </c>
      <c r="BT20" s="11">
        <f>IF(SUM(AX20:AY20,BA20:BC20,BE20)-AZ20-BD20&gt;0,SUM(AX20:AY20,BA20:BC20,BE20)-AZ20-BD20,"")</f>
        <v>24</v>
      </c>
      <c r="BU20" s="11">
        <f>IF(SUM(BF20:BG20,BI20)-BH20&gt;0,SUM(BF20:BG20,BI20)-BH20,"")</f>
        <v>21</v>
      </c>
      <c r="BV20" s="11">
        <f>IF(SUM(AY20,BC20,BG20)&gt;0,SUM(AY20,BC20,BG20),"")</f>
        <v>10.4</v>
      </c>
      <c r="BW20" s="11">
        <f>IF(SUM(BT20,BU20)&gt;0,SUM(BT20,BU20),"")</f>
        <v>45</v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>
        <f>IF(SUM(BT20,BU20,BY20)&gt;0,SUM(BT20,BU20,BY20),"")</f>
        <v>45</v>
      </c>
      <c r="CA20" s="19">
        <v>16.7</v>
      </c>
      <c r="CB20" s="19">
        <v>6</v>
      </c>
      <c r="CC20" s="19">
        <v>1</v>
      </c>
      <c r="CD20" s="19">
        <v>0</v>
      </c>
      <c r="CE20" s="19">
        <v>18.8</v>
      </c>
      <c r="CF20" s="19">
        <v>6.4</v>
      </c>
      <c r="CG20" s="19">
        <v>0.6</v>
      </c>
      <c r="CH20" s="19">
        <v>0</v>
      </c>
      <c r="CI20" s="19">
        <v>18.8</v>
      </c>
      <c r="CJ20" s="19">
        <v>5.6</v>
      </c>
      <c r="CK20" s="19">
        <v>0.4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>IF(SUM(CB20,CF20)&gt;0,SUM(CB20,CF20),"")</f>
        <v>12.4</v>
      </c>
      <c r="CW20" s="40">
        <f>IF(SUM(CA20:CB20,CD20:CF20,CH20)-CC20-CG20&gt;0,SUM(CA20:CB20,CD20:CF20,CH20)-CC20-CG20,"")</f>
        <v>46.3</v>
      </c>
      <c r="CX20" s="40">
        <f>IF(SUM(CI20:CJ20,CL20)-CK20&gt;0,SUM(CI20:CJ20,CL20)-CK20,"")</f>
        <v>24</v>
      </c>
      <c r="CY20" s="40">
        <f>IF(SUM(CB20,CF20,CJ20)&gt;0,SUM(CB20,CF20,CJ20),"")</f>
        <v>18</v>
      </c>
      <c r="CZ20" s="40">
        <f>IF(SUM(CW20,CX20)&gt;0,SUM(CW20,CX20),"")</f>
        <v>70.3</v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>
        <f>IF(SUM(CW20,CX20,DB20)&gt;0,SUM(CW20,CX20,DB20),"")</f>
        <v>70.3</v>
      </c>
      <c r="DD20" s="51" t="str">
        <f>IF(MAX(EB20,FD20,GF20,HH20,IJ20,JL20,KN20,LP20,MR20,NT20,OV20,PX20,QZ20,SB20,TD20)-IF(L20="",0,L20)&gt;0.001,MAX(EB20,FD20,GF20,HH20,IJ20,JL20,KN20,LP20,MR20,NT20,OV20,PX20,QZ20,SB20,TD20)-IF(L20="",0,L20),"")</f>
        <v/>
      </c>
      <c r="DE20" s="51" t="str">
        <f>IF(MAX(EC20,FE20,GG20,HI20,IK20,JM20,KO20,LQ20,MS20,NU20,OW20,PY20,RA20,SC20,TE20)-IF(N20="",0,N20)&gt;0.001,MAX(EC20,FE20,GG20,HI20,IK20,JM20,KO20,LQ20,MS20,NU20,OW20,PY20,RA20,SC20,TE20)-IF(N20="",0,N20),"")</f>
        <v/>
      </c>
      <c r="DF20" s="51" t="str">
        <f>IF(MAX(EG20,FI20,GK20,HM20,IO20,JQ20,KS20,LU20,MW20,NY20,PA20,QC20,RE20,SG20,TI20)-IF(P20="",0,P20)&gt;0.001,MAX(EG20,FI20,GK20,HM20,IO20,JQ20,KS20,LU20,MW20,NY20,PA20,QC20,RE20,SG20,TI20)-IF(P20="",0,P20),"")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40" t="str">
        <f>IF(SUM(QF20,QJ20)&gt;0,SUM(QF20,QJ20),"")</f>
        <v/>
      </c>
      <c r="QZ20" s="40" t="str">
        <f>IF(SUM(QE20:QF20,QH20:QJ20,QL20)-QG20-QK20&gt;0,SUM(QE20:QF20,QH20:QJ20,QL20)-QG20-QK20,"")</f>
        <v/>
      </c>
      <c r="RA20" s="40" t="str">
        <f>IF(SUM(QM20:QN20,QP20)-QO20&gt;0,SUM(QM20:QN20,QP20)-QO20,"")</f>
        <v/>
      </c>
      <c r="RB20" s="40" t="str">
        <f>IF(SUM(QF20,QJ20,QN20)&gt;0,SUM(QF20,QJ20,QN20),"")</f>
        <v/>
      </c>
      <c r="RC20" s="40" t="str">
        <f>IF(SUM(QZ20,RA20)&gt;0,SUM(QZ20,RA20),"")</f>
        <v/>
      </c>
      <c r="RD20" s="40" t="str">
        <f>IF(SUM(QR20,QV20)&gt;0,SUM(QR20,QV20),"")</f>
        <v/>
      </c>
      <c r="RE20" s="40" t="str">
        <f>IF(SUM(QQ20:QR20,QT20:QV20,QX20)-SUM(QS20,QW20)&gt;0,SUM(QQ20:QR20,QT20:QV20,QX20)-SUM(QS20,QW20),"")</f>
        <v/>
      </c>
      <c r="RF20" s="40" t="str">
        <f>IF(SUM(QZ20,RA20,RE20)&gt;0,SUM(QZ20,RA20,RE20),"")</f>
        <v/>
      </c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1" t="str">
        <f>IF(SUM(RH20,RL20)&gt;0,SUM(RH20,RL20),"")</f>
        <v/>
      </c>
      <c r="SB20" s="11" t="str">
        <f>IF(SUM(RG20:RH20,RJ20:RL20,RN20)-RI20-RM20&gt;0,SUM(RG20:RH20,RJ20:RL20,RN20)-RI20-RM20,"")</f>
        <v/>
      </c>
      <c r="SC20" s="11" t="str">
        <f>IF(SUM(RO20:RP20,RR20)-RQ20&gt;0,SUM(RO20:RP20,RR20)-RQ20,"")</f>
        <v/>
      </c>
      <c r="SD20" s="11" t="str">
        <f>IF(SUM(RH20,RL20,RP20)&gt;0,SUM(RH20,RL20,RP20),"")</f>
        <v/>
      </c>
      <c r="SE20" s="11" t="str">
        <f>IF(SUM(SB20,SC20)&gt;0,SUM(SB20,SC20),"")</f>
        <v/>
      </c>
      <c r="SF20" s="11" t="str">
        <f>IF(SUM(RT20,RX20)&gt;0,SUM(RT20,RX20),"")</f>
        <v/>
      </c>
      <c r="SG20" s="11" t="str">
        <f>IF(SUM(RS20:RT20,RV20:RX20,RZ20)-SUM(RU20,RY20)&gt;0,SUM(RS20:RT20,RV20:RX20,RZ20)-SUM(RU20,RY20),"")</f>
        <v/>
      </c>
      <c r="SH20" s="11" t="str">
        <f>IF(SUM(SB20,SC20,SG20)&gt;0,SUM(SB20,SC20,SG20),"")</f>
        <v/>
      </c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40" t="str">
        <f>IF(SUM(SJ20,SN20)&gt;0,SUM(SJ20,SN20),"")</f>
        <v/>
      </c>
      <c r="TD20" s="40" t="str">
        <f>IF(SUM(SI20:SJ20,SL20:SN20,SP20)-SK20-SO20&gt;0,SUM(SI20:SJ20,SL20:SN20,SP20)-SK20-SO20,"")</f>
        <v/>
      </c>
      <c r="TE20" s="40" t="str">
        <f>IF(SUM(SQ20:SR20,ST20)-SS20&gt;0,SUM(SQ20:SR20,ST20)-SS20,"")</f>
        <v/>
      </c>
      <c r="TF20" s="40" t="str">
        <f>IF(SUM(SJ20,SN20,SR20)&gt;0,SUM(SJ20,SN20,SR20),"")</f>
        <v/>
      </c>
      <c r="TG20" s="40" t="str">
        <f>IF(SUM(TD20,TE20)&gt;0,SUM(TD20,TE20),"")</f>
        <v/>
      </c>
      <c r="TH20" s="40" t="str">
        <f>IF(SUM(SV20,SZ20)&gt;0,SUM(SV20,SZ20),"")</f>
        <v/>
      </c>
      <c r="TI20" s="40" t="str">
        <f>IF(SUM(SU20:SV20,SX20:SZ20,TB20)-SUM(SW20,TA20)&gt;0,SUM(SU20:SV20,SX20:SZ20,TB20)-SUM(SW20,TA20),"")</f>
        <v/>
      </c>
      <c r="TJ20" s="40" t="str">
        <f>IF(SUM(TD20,TE20,TI20)&gt;0,SUM(TD20,TE20,TI20),"")</f>
        <v/>
      </c>
      <c r="TK20" s="26">
        <f>IF($CU20="P",CA20,(CA20+AX20)/2)</f>
        <v>8.35</v>
      </c>
      <c r="TL20" s="26">
        <f>IF($CU20="P",CB20,(CB20+AY20)/2)</f>
        <v>3</v>
      </c>
      <c r="TM20" s="26">
        <f>IF($CU20="P",CC20,(CC20+AZ20)/2)</f>
        <v>0.5</v>
      </c>
      <c r="TN20" s="26">
        <f>IF($CU20="P",CD20,(CD20+BA20)/2)</f>
        <v>0</v>
      </c>
      <c r="TO20" s="26">
        <f>IF($CU20="P",CE20,(CE20+BB20)/2)</f>
        <v>18.399999999999999</v>
      </c>
      <c r="TP20" s="26">
        <f>IF($CU20="P",CF20,(CF20+BC20)/2)</f>
        <v>6.6</v>
      </c>
      <c r="TQ20" s="26">
        <f>IF($CU20="P",CG20,(CG20+BD20)/2)</f>
        <v>0.7</v>
      </c>
      <c r="TR20" s="26">
        <f>IF($CU20="P",CH20,(CH20+BE20)/2)</f>
        <v>0</v>
      </c>
      <c r="TS20" s="26">
        <f>IF($CU20="P",CI20,(CI20+BF20)/2)</f>
        <v>18.100000000000001</v>
      </c>
      <c r="TT20" s="26">
        <f>IF($CU20="P",CJ20,(CJ20+BG20)/2)</f>
        <v>4.5999999999999996</v>
      </c>
      <c r="TU20" s="26">
        <f>IF($CU20="P",CK20,(CK20+BH20)/2)</f>
        <v>0.2</v>
      </c>
      <c r="TV20" s="26">
        <f>IF($CU20="P",CL20,(CL20+BI20)/2)</f>
        <v>0</v>
      </c>
      <c r="TW20" s="26">
        <f>IF($CU20="P",CM20,(CM20+BJ20)/2)</f>
        <v>0</v>
      </c>
      <c r="TX20" s="26">
        <f>IF($CU20="P",CN20,(CN20+BK20)/2)</f>
        <v>0</v>
      </c>
      <c r="TY20" s="26">
        <f>IF($CU20="P",CO20,(CO20+BL20)/2)</f>
        <v>0</v>
      </c>
      <c r="TZ20" s="26">
        <f>IF($CU20="P",CP20,(CP20+BM20)/2)</f>
        <v>0</v>
      </c>
      <c r="UA20" s="26">
        <f>IF($CU20="P",CQ20,(CQ20+BN20)/2)</f>
        <v>0</v>
      </c>
      <c r="UB20" s="26">
        <f>IF($CU20="P",CR20,(CR20+BO20)/2)</f>
        <v>0</v>
      </c>
      <c r="UC20" s="26">
        <f>IF($CU20="P",CS20,(CS20+BP20)/2)</f>
        <v>0</v>
      </c>
      <c r="UD20" s="26">
        <f>IF($CU20="P",CT20,(CT20+BQ20)/2)</f>
        <v>0</v>
      </c>
      <c r="UE20" s="28" t="s">
        <v>53</v>
      </c>
      <c r="UF20" s="11">
        <f>IF(SUM(TL20,TP20)&gt;0,SUM(TL20,TP20),"")</f>
        <v>9.6</v>
      </c>
      <c r="UG20" s="11">
        <f>IF(SUM(TK20:TL20,TN20:TP20,TR20)-TM20-TQ20&gt;0,SUM(TK20:TL20,TN20:TP20,TR20)-TM20-TQ20,"")</f>
        <v>35.15</v>
      </c>
      <c r="UH20" s="11">
        <f>IF(SUM(TS20:TT20,TV20)-TU20&gt;0,SUM(TS20:TT20,TV20)-TU20,"")</f>
        <v>22.500000000000004</v>
      </c>
      <c r="UI20" s="11">
        <f>IF(SUM(TL20,TP20,TT20)&gt;0,SUM(TL20,TP20,TT20),"")</f>
        <v>14.2</v>
      </c>
      <c r="UJ20" s="11">
        <f>IF(SUM(UG20,UH20)&gt;0,SUM(UG20,UH20),"")</f>
        <v>57.650000000000006</v>
      </c>
      <c r="UK20" s="11" t="str">
        <f>IF(SUM(TX20,UB20)&gt;0,SUM(TX20,UB20),"")</f>
        <v/>
      </c>
      <c r="UL20" s="11" t="str">
        <f>IF(SUM(TW20:TX20,TZ20:UB20,UD20)-SUM(TY20,UC20)&gt;0,SUM(TW20:TX20,TZ20:UB20,UD20)-SUM(TY20,UC20),"")</f>
        <v/>
      </c>
      <c r="UM20" s="11">
        <f>IF(SUM(UG20,UH20,UL20)&gt;0,SUM(UG20,UH20,UL20),"")</f>
        <v>57.650000000000006</v>
      </c>
    </row>
    <row r="21" spans="1:559" x14ac:dyDescent="0.2">
      <c r="A21" s="4" t="str" cm="1">
        <f t="array" ref="A21">IF(AND(H21&lt;&gt;"",H21&lt;&gt;"No DD"),SUMPRODUCT((H$4:H$28&lt;&gt;"")*(H$4:H$28&lt;&gt;"No DD")*(E$4:E$28&gt;E21))+1,IF(H21="No DD",SUMPRODUCT((H$4:H$28="No DD")*(E$4:E$28&gt;E21))+1+SUMPRODUCT((H$4:H$28&lt;&gt;"")*(H$4:H$28&lt;&gt;"No DD")),""))</f>
        <v/>
      </c>
      <c r="B21" s="5" t="s">
        <v>185</v>
      </c>
      <c r="C21" s="4" t="s">
        <v>5</v>
      </c>
      <c r="D21" s="4">
        <v>2007</v>
      </c>
      <c r="E21" s="9">
        <f>SUM(J21:R21)+SUM(J21:O21)*0.0000001+SUM(J21)*0.0000000000001</f>
        <v>170.10001205000486</v>
      </c>
      <c r="F21" s="3" t="str">
        <f>IF(OR(AND(AP21&gt;=AW$30,AQ21&gt;=AW$34,AP21&lt;&gt;"",AO21=""),AND(AU21&gt;=AW$30,AV21&gt;=AW$34,AU21&lt;&gt;"",AO21=""),AND(BS21&gt;=BZ$30,BT21&gt;=BZ$34,BS21&lt;&gt;"",BR21=""),AND(BX21&gt;=BZ$30,BY21&gt;=BZ$34,BX21&lt;&gt;"",BR21=""),AND(CV21&gt;=DC$30,CW21&gt;=DC$34,CV21&lt;&gt;"",CU21=""),AND(DA21&gt;=DC$30,DB21&gt;=DC$34,DA21&lt;&gt;""),AND(EA21&gt;=EH$30,EB21&gt;=EH$34,EA21&lt;&gt;""),AND(EF21&gt;=EH$30,EG21&gt;=EH$34,EF21&lt;&gt;""),AND(FC21&gt;=FJ$30,FD21&gt;=FJ$34,FC21&lt;&gt;""),AND(FH21&gt;=FJ$30,FI21&gt;=FJ$34,FH21&lt;&gt;""),AND(GE21&gt;=GL$30,GF21&gt;=GL$34,GE21&lt;&gt;""),AND(GJ21&gt;=GL$30,GK21&gt;=GL$34,GJ21&lt;&gt;""),AND(HG21&gt;=HN$30,HH21&gt;=HN$34,HG21&lt;&gt;""),AND(HL21&gt;=HN$30,HM21&gt;=HN$34,HL21&lt;&gt;""),AND(II21&gt;=IP$30,IJ21&gt;=IP$34,II21&lt;&gt;""),AND(IN21&gt;=IP$30,IO21&gt;=IP$34,IN21&lt;&gt;""),AND(JK21&gt;=JR$30,JL21&gt;=JR$34,JK21&lt;&gt;""),AND(JP21&gt;=JR$30,JQ21&gt;=JR$34,JP21&lt;&gt;""),AND(KM21&gt;=KT$30,KN21&gt;=KT$34,KM21&lt;&gt;""),AND(KR21&gt;=KT$30,KS21&gt;=KT$34,KR21&lt;&gt;""),AND(LO21&gt;=LV$30,LP21&gt;=LV$34,LO21&lt;&gt;""),AND(LT21&gt;=LV$30,LU21&gt;=LV$34,LT21&lt;&gt;""),AND(MQ21&gt;=MX$30,MR21&gt;=MX$34,MQ21&lt;&gt;""),AND(MV21&gt;=MX$30,MW21&gt;=MX$34,MV21&lt;&gt;""),AND(NS21&gt;=NZ$30,NT21&gt;=NZ$34,NS21&lt;&gt;""),AND(NX21&gt;=NZ$30,NY21&gt;=NZ$34,NX21&lt;&gt;""),AND(OU21&gt;=PB$30,OV21&gt;=PB$34,OU21&lt;&gt;""),AND(OZ21&gt;=PB$30,PA21&gt;=PB$34,OZ21&lt;&gt;""),AND(PW21&gt;=QD$30,PX21&gt;=QD$34,PW21&lt;&gt;""),AND(QB21&gt;=QD$30,QC21&gt;=QD$34,QB21&lt;&gt;""),AND(QY21&gt;=RF$30,QZ21&gt;=RF$34,QY21&lt;&gt;""),AND(RD21&gt;=RF$30,RE21&gt;=RF$34,RD21&lt;&gt;""),AND(SA21&gt;=SH$30,SB21&gt;=SH$34,SA21&lt;&gt;""),AND(SF21&gt;=SH$30,SG21&gt;=SH$34,SF21&lt;&gt;""),AND(TC21&gt;=TJ$30,TD21&gt;=TJ$34,TC21&lt;&gt;""),AND(TI21&gt;=TJ$30,TJ21&gt;=TJ$34,TI21&lt;&gt;"")),"P","")</f>
        <v/>
      </c>
      <c r="G21" s="3" t="str">
        <f>IF(OR(AND(AQ21&gt;=AW$34,AQ21&lt;&gt;"",AO21=""),AND(AV21&gt;=AW$34,AV21&lt;&gt;"",AO21=""),AND(BT21&gt;=BZ$34,BT21&lt;&gt;"",BR21=""),AND(BY21&gt;=BZ$34,BY21&lt;&gt;"",BR21=""),AND(CW21&gt;=DC$34,CW21&lt;&gt;"",CU21=""),AND(DB21&gt;=DC$34,DB21&lt;&gt;"",CU21=""),AND(EB21&gt;=EH$34,EB21&lt;&gt;""),AND(EG21&gt;=EH$34,EG21&lt;&gt;""),AND(FD21&gt;=FJ$34,FD21&lt;&gt;""),AND(FI21&gt;=FJ$34,FI21&lt;&gt;""),AND(GF21&gt;=GL$34,GF21&lt;&gt;""),AND(GK21&gt;=GL$34,GK21&lt;&gt;""),AND(HH21&gt;=HN$34,HH21&lt;&gt;""),AND(HM21&gt;=HN$34,HM21&lt;&gt;""),AND(IJ21&gt;=IP$34,IJ21&lt;&gt;""),AND(IO21&gt;=IP$34,IO21&lt;&gt;""),AND(JL21&gt;=JR$34,JL21&lt;&gt;""),AND(JQ21&gt;=JR$34,JQ21&lt;&gt;""),AND(KN21&gt;=KT$34,KN21&lt;&gt;""),AND(KS21&gt;=KT$34,KS21&lt;&gt;""),AND(LP21&gt;=LV$34,LP21&lt;&gt;""),AND(LU21&gt;=LV$34,LU21&lt;&gt;""),AND(MR21&gt;=MX$34,MR21&lt;&gt;""),AND(MW21&gt;=MX$34,MW21&lt;&gt;""),AND(NT21&gt;=NZ$34,NT21&lt;&gt;""),AND(NY21&gt;=NZ$34,NY21&lt;&gt;""),AND(OV21&gt;=PB$34,OV21&lt;&gt;""),AND(PA21&gt;=PB$34,PA21&lt;&gt;""),AND(PX21&gt;=QD$34,PX21&lt;&gt;""),AND(QC21&gt;=QD$34,QC21&lt;&gt;""),AND(QZ21&gt;=RF$34,QZ21&lt;&gt;""),AND(RE21&gt;=RF$34,RE21&lt;&gt;""),AND(SB21&gt;=SH$34,SB21&lt;&gt;""),AND(SG21&gt;=SH$34,SG21&lt;&gt;""),AND(TD21&gt;=TJ$34,TD21&lt;&gt;""),AND(TJ21&gt;=TJ$34,TJ21&lt;&gt;"")),"P","")</f>
        <v/>
      </c>
      <c r="H21" s="36" t="str">
        <f>IF(AND(G21="P",F21=""),"No DD",IF(OR(AND(AS21&gt;=AW$33,AT21&gt;=AW$37,AS21&lt;&gt;"",AO21=""),AND(BV21&gt;=BZ$33,BW21&gt;=BZ$37,BV21&lt;&gt;"",BR21=""),AND(CY21&gt;=DC$33,CZ21&gt;=DC$37,CY21&lt;&gt;"",CU21=""),AND(ED21&gt;=EH$33,EE21&gt;=EH$37,ED21&lt;&gt;""),AND(FF21&gt;=FJ$33,FG21&gt;=FJ$37,FF21&lt;&gt;""),AND(GH21&gt;=GL$33,GI21&gt;=GL$37,GH21&lt;&gt;""),AND(HJ21&gt;=HN$33,HK21&gt;=HN$37,HJ21&lt;&gt;""),AND(IL21&gt;=IP$33,IM21&gt;=IP$37,IL21&lt;&gt;""),AND(JN21&gt;=JR$33,JO21&gt;=JR$37,JN21&lt;&gt;""),AND(KP21&gt;=KT$33,KQ21&gt;=KT$37,KP21&lt;&gt;""),AND(LR21&gt;=LV$33,LS21&gt;=LV$37,LR21&lt;&gt;""),AND(MT21&gt;=MX$33,MU21&gt;=MX$37,MT21&lt;&gt;""),AND(NV21&gt;=NZ$33,NW21&gt;=NZ$37,NV21&lt;&gt;""),AND(OX21&gt;=PB$33,OY21&gt;=PB$37,OX21&lt;&gt;""),AND(PZ21&gt;=QD$33,QA21&gt;=QD$37,PZ21&lt;&gt;""),AND(RB21&gt;=RF$33,RC21&gt;=RF$37,RB21&lt;&gt;""),AND(SD21&gt;=SH$33,SE21&gt;=SH$37,SD21&lt;&gt;""),AND(TF21&gt;=TJ$33,TG21&gt;=TJ$37,TF21&lt;&gt;"")),"Merit",IF(OR(AND(AS21&gt;=AW$32,AT21&gt;=AW$36,AS21&lt;&gt;"",AO21=""),AND(BV21&gt;=BZ$32,BW21&gt;=BZ$36,BV21&lt;&gt;"",BR21=""),AND(CY21&gt;=DC$32,CZ21&gt;=DC$36,CY21&lt;&gt;"",CU21=""),AND(ED21&gt;=EH$32,EE21&gt;=EH$36,ED21&lt;&gt;""),AND(FF21&gt;=FJ$32,FG21&gt;=FJ$36,FF21&lt;&gt;""),AND(GH21&gt;=GL$32,GI21&gt;=GL$36,GH21&lt;&gt;""),AND(HJ21&gt;=HN$32,HK21&gt;=HN$36,HJ21&lt;&gt;""),AND(IL21&gt;=IP$32,IM21&gt;=IP$36,IL21&lt;&gt;""),AND(JN21&gt;=JR$32,JO21&gt;=JR$36,JN21&lt;&gt;""),AND(KP21&gt;=KT$32,KQ21&gt;=KT$36,KP21&lt;&gt;""),AND(LR21&gt;=LV$32,LS21&gt;=LV$36,LR21&lt;&gt;""),AND(MT21&gt;=MX$32,MU21&gt;=MX$36,MT21&lt;&gt;""),AND(NV21&gt;=NZ$32,NW21&gt;=NZ$36,NV21&lt;&gt;""),AND(OX21&gt;=PB$32,OY21&gt;=PB$36,OX21&lt;&gt;""),AND(PZ21&gt;=QD$32,QA21&gt;=QD$36,PZ21&lt;&gt;""),AND(RB21&gt;=RF$32,RC21&gt;=RF$36,RB21&lt;&gt;""),AND(SD21&gt;=SH$32,SE21&gt;=SH$36,SD21&lt;&gt;""),AND(TF21&gt;=TJ$32,TG21&gt;=TJ$36,TF21&lt;&gt;"")),"Excellence",IF(I21="P","Worlds Team",IF(F21="P","National Team","")))))</f>
        <v/>
      </c>
      <c r="I21" s="3" t="str">
        <f>IF(OR(AND(AS21&gt;=AW$31,AT21&gt;=AW$35,AS21&lt;&gt;"",AO21=""),AND(BV21&gt;=BZ$31,BW21&gt;=BZ$35,BV21&lt;&gt;"",BR21=""),AND(CY21&gt;=DC$31,CZ21&gt;=DC$35,CY21&lt;&gt;"",CU21=""),AND(ED21&gt;=EH$31,EE21&gt;=EH$35,ED21&lt;&gt;""),AND(FF21&gt;=FJ$31,FG21&gt;=FJ$35,FF21&lt;&gt;""),AND(GH21&gt;=GL$31,GI21&gt;=GL$35,GH21&lt;&gt;""),AND(HJ21&gt;=HN$31,HK21&gt;=HN$35,HJ21&lt;&gt;""),AND(IL21&gt;=IP$31,IM21&gt;=IP$35,IL21&lt;&gt;""),AND(JN21&gt;=JR$31,JO21&gt;=JR$35,JN21&lt;&gt;""),AND(KP21&gt;=KT$31,KQ21&gt;=KT$35,KP21&lt;&gt;""),AND(LR21&gt;=LV$31,LS21&gt;=LV$35,LR21&lt;&gt;""),AND(MT21&gt;=MX$31,MU21&gt;=MX$35,MT21&lt;&gt;""),AND(NV21&gt;=NZ$31,NW21&gt;=NZ$35,NV21&lt;&gt;""),AND(OX21&gt;=PB$31,OY21&gt;=PB$35,OX21&lt;&gt;""),AND(PZ21&gt;=QD$31,QA21&gt;=QD$35,PZ21&lt;&gt;""),AND(RB21&gt;=RF$31,RC21&gt;=RF$35,RB21&lt;&gt;""),AND(SD21&gt;=SH$31,SE21&gt;=SH$35,SD21&lt;&gt;""),AND(TF21&gt;=TJ$31,TG21&gt;=TJ$35,TF21&lt;&gt;"")),"P","")</f>
        <v/>
      </c>
      <c r="J21" s="8">
        <f>IF(COUNT(AQ21,BT21,CW21)&gt;0,LARGE((AQ21,BT21,CW21),1),0)</f>
        <v>48.999999999999993</v>
      </c>
      <c r="K21" s="8" t="str">
        <f>IF(J21=0,"",IF(J21=CW21,$CA$1,IF(J21=BT21,$AX$1,IF(J21=AQ21,$U$1,""))))</f>
        <v>2024 Nationals</v>
      </c>
      <c r="L21" s="8">
        <f>IF(COUNT(AQ21,BT21,CW21)&gt;1,LARGE((AQ21,BT21,CW21),2),0)</f>
        <v>46.8</v>
      </c>
      <c r="M21" s="8" t="str">
        <f>IF(K21=0,"",IF(AND(L21=J21,L21=AQ21,K21=BT21),$U$1,IF(AND(L21=J21,L21=AQ21,L21=CW21),$U$1,IF(AND(L21=J21,L21=CW21,L21=BT21),$AX$1,IF(L21=CW21,$CA$1,IF(L21=BT21,$AX$1,IF(L21=AQ21,$U$1,"")))))))</f>
        <v>2024 Elite Canada</v>
      </c>
      <c r="N21" s="8">
        <f>IF(COUNT(AR21,BU21,CX21)&gt;0,LARGE((AR21,BU21,CX21),1),0)</f>
        <v>24.699999999999996</v>
      </c>
      <c r="O21" s="8" t="str">
        <f>IF(N21=0,"",IF(N21=CX21,$CA$1,IF(N21=BU21,$AX$1,IF(N21=AR21,$U$1,""))))</f>
        <v>2024 3rd Domestic Trial</v>
      </c>
      <c r="P21" s="8">
        <f>IF(MAX(AV21,BY21,DB21)&gt;0,MAX(AV21,BY21,DB21),0)</f>
        <v>49.6</v>
      </c>
      <c r="Q21" s="8" t="str">
        <f>IF(P21=0,"",IF(P21=DB21,$CA$1,IF(P21=BY21,$AX$1,IF(P21=AV21,$U$1,""))))</f>
        <v>2024 Nationals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TD21,$SI$1,IF(R21+IF(L21="",0,L21)=SB21,$RG$1,IF(R21+IF(L21="",0,L21)=QZ21,$QE$1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))),IF(R21=DE21,IF(R21+IF(N21="",0,N21)=TE21,$SI$1,IF(R21+IF(N21="",0,N21)=SC21,$RG$1,IF(R21+IF(N21="",0,N21)=RA21,$QE$1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))),IF(R21=DF21,IF(R21+IF(P21="",0,P21)=TI21,$SI$1,IF(R21+IF(P21="",0,P21)=SG21,$RG$1,IF(R21+IF(P21="",0,P21)=RE21,$QE$1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)))</f>
        <v/>
      </c>
      <c r="U21" s="19">
        <v>18.8</v>
      </c>
      <c r="V21" s="19">
        <v>4.8</v>
      </c>
      <c r="W21" s="19">
        <v>1.6</v>
      </c>
      <c r="X21" s="19">
        <v>0</v>
      </c>
      <c r="Y21" s="19">
        <v>18.600000000000001</v>
      </c>
      <c r="Z21" s="19">
        <v>6.4</v>
      </c>
      <c r="AA21" s="19">
        <v>0.2</v>
      </c>
      <c r="AB21" s="19">
        <v>0</v>
      </c>
      <c r="AC21" s="19">
        <v>18.899999999999999</v>
      </c>
      <c r="AD21" s="19">
        <v>5.6</v>
      </c>
      <c r="AE21" s="19">
        <v>1.2</v>
      </c>
      <c r="AF21" s="19">
        <v>0</v>
      </c>
      <c r="AG21" s="19"/>
      <c r="AH21" s="19"/>
      <c r="AI21" s="19"/>
      <c r="AJ21" s="19"/>
      <c r="AK21" s="19"/>
      <c r="AL21" s="19"/>
      <c r="AM21" s="19"/>
      <c r="AN21" s="19"/>
      <c r="AO21" s="27"/>
      <c r="AP21" s="40">
        <f>IF(SUM(V21,Z21)&gt;0,SUM(V21,Z21),"")</f>
        <v>11.2</v>
      </c>
      <c r="AQ21" s="40">
        <f>IF(SUM(U21:V21,X21:Z21,AB21)-W21-AA21&gt;0,SUM(U21:V21,X21:Z21,AB21)-W21-AA21,"")</f>
        <v>46.8</v>
      </c>
      <c r="AR21" s="40">
        <f>IF(SUM(AC21:AD21,AF21)-AE21&gt;0,SUM(AC21:AD21,AF21)-AE21,"")</f>
        <v>23.3</v>
      </c>
      <c r="AS21" s="40">
        <f>IF(SUM(V21,Z21,AD21)&gt;0,SUM(V21,Z21,AD21),"")</f>
        <v>16.799999999999997</v>
      </c>
      <c r="AT21" s="40">
        <f>IF(SUM(AQ21,AR21)&gt;0,SUM(AQ21,AR21),"")</f>
        <v>70.099999999999994</v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>
        <f>IF(SUM(AQ21,AR21,AV21)&gt;0,SUM(AQ21,AR21,AV21),"")</f>
        <v>70.099999999999994</v>
      </c>
      <c r="AX21" s="18">
        <v>18.600000000000001</v>
      </c>
      <c r="AY21" s="18">
        <v>6.4</v>
      </c>
      <c r="AZ21" s="18">
        <v>0.2</v>
      </c>
      <c r="BA21" s="18">
        <v>0</v>
      </c>
      <c r="BB21" s="18">
        <v>18.8</v>
      </c>
      <c r="BC21" s="18">
        <v>6</v>
      </c>
      <c r="BD21" s="18">
        <v>0.6</v>
      </c>
      <c r="BE21" s="18">
        <v>0</v>
      </c>
      <c r="BF21" s="18">
        <v>19.100000000000001</v>
      </c>
      <c r="BG21" s="18">
        <v>5.6</v>
      </c>
      <c r="BH21" s="18">
        <v>0.4</v>
      </c>
      <c r="BI21" s="18">
        <v>0</v>
      </c>
      <c r="BJ21" s="18">
        <v>18.8</v>
      </c>
      <c r="BK21" s="18">
        <v>6.4</v>
      </c>
      <c r="BL21" s="18">
        <v>0.6</v>
      </c>
      <c r="BM21" s="18">
        <v>0</v>
      </c>
      <c r="BN21" s="18">
        <v>19</v>
      </c>
      <c r="BO21" s="18">
        <v>6</v>
      </c>
      <c r="BP21" s="18">
        <v>0</v>
      </c>
      <c r="BQ21" s="18">
        <v>0</v>
      </c>
      <c r="BR21" s="28"/>
      <c r="BS21" s="11">
        <f>IF(SUM(AY21,BC21)&gt;0,SUM(AY21,BC21),"")</f>
        <v>12.4</v>
      </c>
      <c r="BT21" s="11">
        <f>IF(SUM(AX21:AY21,BA21:BC21,BE21)-AZ21-BD21&gt;0,SUM(AX21:AY21,BA21:BC21,BE21)-AZ21-BD21,"")</f>
        <v>48.999999999999993</v>
      </c>
      <c r="BU21" s="11">
        <f>IF(SUM(BF21:BG21,BI21)-BH21&gt;0,SUM(BF21:BG21,BI21)-BH21,"")</f>
        <v>24.300000000000004</v>
      </c>
      <c r="BV21" s="11">
        <f>IF(SUM(AY21,BC21,BG21)&gt;0,SUM(AY21,BC21,BG21),"")</f>
        <v>18</v>
      </c>
      <c r="BW21" s="11">
        <f>IF(SUM(BT21,BU21)&gt;0,SUM(BT21,BU21),"")</f>
        <v>73.3</v>
      </c>
      <c r="BX21" s="11">
        <f>IF(SUM(BK21,BO21)&gt;0,SUM(BK21,BO21),"")</f>
        <v>12.4</v>
      </c>
      <c r="BY21" s="11">
        <f>IF(SUM(BJ21:BK21,BM21:BO21,BQ21)-SUM(BL21,BP21)&gt;0,SUM(BJ21:BK21,BM21:BO21,BQ21)-SUM(BL21,BP21),"")</f>
        <v>49.6</v>
      </c>
      <c r="BZ21" s="11">
        <f>IF(SUM(BT21,BU21,BY21)&gt;0,SUM(BT21,BU21,BY21),"")</f>
        <v>122.9</v>
      </c>
      <c r="CA21" s="19">
        <v>19.2</v>
      </c>
      <c r="CB21" s="19">
        <v>6</v>
      </c>
      <c r="CC21" s="19">
        <v>0</v>
      </c>
      <c r="CD21" s="19">
        <v>0</v>
      </c>
      <c r="CE21" s="19">
        <v>17.399999999999999</v>
      </c>
      <c r="CF21" s="19">
        <v>3.2</v>
      </c>
      <c r="CG21" s="19">
        <v>0</v>
      </c>
      <c r="CH21" s="19">
        <v>0</v>
      </c>
      <c r="CI21" s="19">
        <v>18.899999999999999</v>
      </c>
      <c r="CJ21" s="19">
        <v>6.4</v>
      </c>
      <c r="CK21" s="19">
        <v>0.6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7"/>
      <c r="CV21" s="40">
        <f>IF(SUM(CB21,CF21)&gt;0,SUM(CB21,CF21),"")</f>
        <v>9.1999999999999993</v>
      </c>
      <c r="CW21" s="40">
        <f>IF(SUM(CA21:CB21,CD21:CF21,CH21)-CC21-CG21&gt;0,SUM(CA21:CB21,CD21:CF21,CH21)-CC21-CG21,"")</f>
        <v>45.8</v>
      </c>
      <c r="CX21" s="40">
        <f>IF(SUM(CI21:CJ21,CL21)-CK21&gt;0,SUM(CI21:CJ21,CL21)-CK21,"")</f>
        <v>24.699999999999996</v>
      </c>
      <c r="CY21" s="40">
        <f>IF(SUM(CB21,CF21,CJ21)&gt;0,SUM(CB21,CF21,CJ21),"")</f>
        <v>15.6</v>
      </c>
      <c r="CZ21" s="40">
        <f>IF(SUM(CW21,CX21)&gt;0,SUM(CW21,CX21),"")</f>
        <v>70.5</v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>
        <f>IF(SUM(CW21,CX21,DB21)&gt;0,SUM(CW21,CX21,DB21),"")</f>
        <v>70.5</v>
      </c>
      <c r="DD21" s="51" t="str">
        <f>IF(MAX(EB21,FD21,GF21,HH21,IJ21,JL21,KN21,LP21,MR21,NT21,OV21,PX21,QZ21,SB21,TD21)-IF(L21="",0,L21)&gt;0.001,MAX(EB21,FD21,GF21,HH21,IJ21,JL21,KN21,LP21,MR21,NT21,OV21,PX21,QZ21,SB21,TD21)-IF(L21="",0,L21),"")</f>
        <v/>
      </c>
      <c r="DE21" s="51" t="str">
        <f>IF(MAX(EC21,FE21,GG21,HI21,IK21,JM21,KO21,LQ21,MS21,NU21,OW21,PY21,RA21,SC21,TE21)-IF(N21="",0,N21)&gt;0.001,MAX(EC21,FE21,GG21,HI21,IK21,JM21,KO21,LQ21,MS21,NU21,OW21,PY21,RA21,SC21,TE21)-IF(N21="",0,N21),"")</f>
        <v/>
      </c>
      <c r="DF21" s="51" t="str">
        <f>IF(MAX(EG21,FI21,GK21,HM21,IO21,JQ21,KS21,LU21,MW21,NY21,PA21,QC21,RE21,SG21,TI21)-IF(P21="",0,P21)&gt;0.001,MAX(EG21,FI21,GK21,HM21,IO21,JQ21,KS21,LU21,MW21,NY21,PA21,QC21,RE21,SG21,TI21)-IF(P21="",0,P21),"")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40" t="str">
        <f>IF(SUM(QF21,QJ21)&gt;0,SUM(QF21,QJ21),"")</f>
        <v/>
      </c>
      <c r="QZ21" s="40" t="str">
        <f>IF(SUM(QE21:QF21,QH21:QJ21,QL21)-QG21-QK21&gt;0,SUM(QE21:QF21,QH21:QJ21,QL21)-QG21-QK21,"")</f>
        <v/>
      </c>
      <c r="RA21" s="40" t="str">
        <f>IF(SUM(QM21:QN21,QP21)-QO21&gt;0,SUM(QM21:QN21,QP21)-QO21,"")</f>
        <v/>
      </c>
      <c r="RB21" s="40" t="str">
        <f>IF(SUM(QF21,QJ21,QN21)&gt;0,SUM(QF21,QJ21,QN21),"")</f>
        <v/>
      </c>
      <c r="RC21" s="40" t="str">
        <f>IF(SUM(QZ21,RA21)&gt;0,SUM(QZ21,RA21),"")</f>
        <v/>
      </c>
      <c r="RD21" s="40" t="str">
        <f>IF(SUM(QR21,QV21)&gt;0,SUM(QR21,QV21),"")</f>
        <v/>
      </c>
      <c r="RE21" s="40" t="str">
        <f>IF(SUM(QQ21:QR21,QT21:QV21,QX21)-SUM(QS21,QW21)&gt;0,SUM(QQ21:QR21,QT21:QV21,QX21)-SUM(QS21,QW21),"")</f>
        <v/>
      </c>
      <c r="RF21" s="40" t="str">
        <f>IF(SUM(QZ21,RA21,RE21)&gt;0,SUM(QZ21,RA21,RE21),"")</f>
        <v/>
      </c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1" t="str">
        <f>IF(SUM(RH21,RL21)&gt;0,SUM(RH21,RL21),"")</f>
        <v/>
      </c>
      <c r="SB21" s="11" t="str">
        <f>IF(SUM(RG21:RH21,RJ21:RL21,RN21)-RI21-RM21&gt;0,SUM(RG21:RH21,RJ21:RL21,RN21)-RI21-RM21,"")</f>
        <v/>
      </c>
      <c r="SC21" s="11" t="str">
        <f>IF(SUM(RO21:RP21,RR21)-RQ21&gt;0,SUM(RO21:RP21,RR21)-RQ21,"")</f>
        <v/>
      </c>
      <c r="SD21" s="11" t="str">
        <f>IF(SUM(RH21,RL21,RP21)&gt;0,SUM(RH21,RL21,RP21),"")</f>
        <v/>
      </c>
      <c r="SE21" s="11" t="str">
        <f>IF(SUM(SB21,SC21)&gt;0,SUM(SB21,SC21),"")</f>
        <v/>
      </c>
      <c r="SF21" s="11" t="str">
        <f>IF(SUM(RT21,RX21)&gt;0,SUM(RT21,RX21),"")</f>
        <v/>
      </c>
      <c r="SG21" s="11" t="str">
        <f>IF(SUM(RS21:RT21,RV21:RX21,RZ21)-SUM(RU21,RY21)&gt;0,SUM(RS21:RT21,RV21:RX21,RZ21)-SUM(RU21,RY21),"")</f>
        <v/>
      </c>
      <c r="SH21" s="11" t="str">
        <f>IF(SUM(SB21,SC21,SG21)&gt;0,SUM(SB21,SC21,SG21),"")</f>
        <v/>
      </c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40" t="str">
        <f>IF(SUM(SJ21,SN21)&gt;0,SUM(SJ21,SN21),"")</f>
        <v/>
      </c>
      <c r="TD21" s="40" t="str">
        <f>IF(SUM(SI21:SJ21,SL21:SN21,SP21)-SK21-SO21&gt;0,SUM(SI21:SJ21,SL21:SN21,SP21)-SK21-SO21,"")</f>
        <v/>
      </c>
      <c r="TE21" s="40" t="str">
        <f>IF(SUM(SQ21:SR21,ST21)-SS21&gt;0,SUM(SQ21:SR21,ST21)-SS21,"")</f>
        <v/>
      </c>
      <c r="TF21" s="40" t="str">
        <f>IF(SUM(SJ21,SN21,SR21)&gt;0,SUM(SJ21,SN21,SR21),"")</f>
        <v/>
      </c>
      <c r="TG21" s="40" t="str">
        <f>IF(SUM(TD21,TE21)&gt;0,SUM(TD21,TE21),"")</f>
        <v/>
      </c>
      <c r="TH21" s="40" t="str">
        <f>IF(SUM(SV21,SZ21)&gt;0,SUM(SV21,SZ21),"")</f>
        <v/>
      </c>
      <c r="TI21" s="40" t="str">
        <f>IF(SUM(SU21:SV21,SX21:SZ21,TB21)-SUM(SW21,TA21)&gt;0,SUM(SU21:SV21,SX21:SZ21,TB21)-SUM(SW21,TA21),"")</f>
        <v/>
      </c>
      <c r="TJ21" s="40" t="str">
        <f>IF(SUM(TD21,TE21,TI21)&gt;0,SUM(TD21,TE21,TI21),"")</f>
        <v/>
      </c>
      <c r="TK21" s="26">
        <f>IF($CU21="P",CA21,(CA21+AX21)/2)</f>
        <v>18.899999999999999</v>
      </c>
      <c r="TL21" s="26">
        <f>IF($CU21="P",CB21,(CB21+AY21)/2)</f>
        <v>6.2</v>
      </c>
      <c r="TM21" s="26">
        <f>IF($CU21="P",CC21,(CC21+AZ21)/2)</f>
        <v>0.1</v>
      </c>
      <c r="TN21" s="26">
        <f>IF($CU21="P",CD21,(CD21+BA21)/2)</f>
        <v>0</v>
      </c>
      <c r="TO21" s="26">
        <f>IF($CU21="P",CE21,(CE21+BB21)/2)</f>
        <v>18.100000000000001</v>
      </c>
      <c r="TP21" s="26">
        <f>IF($CU21="P",CF21,(CF21+BC21)/2)</f>
        <v>4.5999999999999996</v>
      </c>
      <c r="TQ21" s="26">
        <f>IF($CU21="P",CG21,(CG21+BD21)/2)</f>
        <v>0.3</v>
      </c>
      <c r="TR21" s="26">
        <f>IF($CU21="P",CH21,(CH21+BE21)/2)</f>
        <v>0</v>
      </c>
      <c r="TS21" s="26">
        <f>IF($CU21="P",CI21,(CI21+BF21)/2)</f>
        <v>19</v>
      </c>
      <c r="TT21" s="26">
        <f>IF($CU21="P",CJ21,(CJ21+BG21)/2)</f>
        <v>6</v>
      </c>
      <c r="TU21" s="26">
        <f>IF($CU21="P",CK21,(CK21+BH21)/2)</f>
        <v>0.5</v>
      </c>
      <c r="TV21" s="26">
        <f>IF($CU21="P",CL21,(CL21+BI21)/2)</f>
        <v>0</v>
      </c>
      <c r="TW21" s="26">
        <f>IF($CU21="P",CM21,(CM21+BJ21)/2)</f>
        <v>9.4</v>
      </c>
      <c r="TX21" s="26">
        <f>IF($CU21="P",CN21,(CN21+BK21)/2)</f>
        <v>3.2</v>
      </c>
      <c r="TY21" s="26">
        <f>IF($CU21="P",CO21,(CO21+BL21)/2)</f>
        <v>0.3</v>
      </c>
      <c r="TZ21" s="26">
        <f>IF($CU21="P",CP21,(CP21+BM21)/2)</f>
        <v>0</v>
      </c>
      <c r="UA21" s="26">
        <f>IF($CU21="P",CQ21,(CQ21+BN21)/2)</f>
        <v>9.5</v>
      </c>
      <c r="UB21" s="26">
        <f>IF($CU21="P",CR21,(CR21+BO21)/2)</f>
        <v>3</v>
      </c>
      <c r="UC21" s="26">
        <f>IF($CU21="P",CS21,(CS21+BP21)/2)</f>
        <v>0</v>
      </c>
      <c r="UD21" s="26">
        <f>IF($CU21="P",CT21,(CT21+BQ21)/2)</f>
        <v>0</v>
      </c>
      <c r="UE21" s="28" t="s">
        <v>53</v>
      </c>
      <c r="UF21" s="11">
        <f>IF(SUM(TL21,TP21)&gt;0,SUM(TL21,TP21),"")</f>
        <v>10.8</v>
      </c>
      <c r="UG21" s="11">
        <f>IF(SUM(TK21:TL21,TN21:TP21,TR21)-TM21-TQ21&gt;0,SUM(TK21:TL21,TN21:TP21,TR21)-TM21-TQ21,"")</f>
        <v>47.400000000000006</v>
      </c>
      <c r="UH21" s="11">
        <f>IF(SUM(TS21:TT21,TV21)-TU21&gt;0,SUM(TS21:TT21,TV21)-TU21,"")</f>
        <v>24.5</v>
      </c>
      <c r="UI21" s="11">
        <f>IF(SUM(TL21,TP21,TT21)&gt;0,SUM(TL21,TP21,TT21),"")</f>
        <v>16.8</v>
      </c>
      <c r="UJ21" s="11">
        <f>IF(SUM(UG21,UH21)&gt;0,SUM(UG21,UH21),"")</f>
        <v>71.900000000000006</v>
      </c>
      <c r="UK21" s="11">
        <f>IF(SUM(TX21,UB21)&gt;0,SUM(TX21,UB21),"")</f>
        <v>6.2</v>
      </c>
      <c r="UL21" s="11">
        <f>IF(SUM(TW21:TX21,TZ21:UB21,UD21)-SUM(TY21,UC21)&gt;0,SUM(TW21:TX21,TZ21:UB21,UD21)-SUM(TY21,UC21),"")</f>
        <v>24.8</v>
      </c>
      <c r="UM21" s="11">
        <f>IF(SUM(UG21,UH21,UL21)&gt;0,SUM(UG21,UH21,UL21),"")</f>
        <v>96.7</v>
      </c>
    </row>
    <row r="22" spans="1:559" x14ac:dyDescent="0.2">
      <c r="A22" s="4" t="str" cm="1">
        <f t="array" ref="A22">IF(AND(H22&lt;&gt;"",H22&lt;&gt;"No DD"),SUMPRODUCT((H$4:H$28&lt;&gt;"")*(H$4:H$28&lt;&gt;"No DD")*(E$4:E$28&gt;E22))+1,IF(H22="No DD",SUMPRODUCT((H$4:H$28="No DD")*(E$4:E$28&gt;E22))+1+SUMPRODUCT((H$4:H$28&lt;&gt;"")*(H$4:H$28&lt;&gt;"No DD")),""))</f>
        <v/>
      </c>
      <c r="B22" s="5" t="s">
        <v>151</v>
      </c>
      <c r="C22" s="4" t="s">
        <v>3</v>
      </c>
      <c r="D22" s="4">
        <v>2002</v>
      </c>
      <c r="E22" s="9">
        <f>SUM(J22:R22)+SUM(J22:O22)*0.0000001+SUM(J22)*0.0000000000001</f>
        <v>142.400012130005</v>
      </c>
      <c r="F22" s="3" t="str">
        <f>IF(OR(AND(AP22&gt;=AW$30,AQ22&gt;=AW$34,AP22&lt;&gt;"",AO22=""),AND(AU22&gt;=AW$30,AV22&gt;=AW$34,AU22&lt;&gt;"",AO22=""),AND(BS22&gt;=BZ$30,BT22&gt;=BZ$34,BS22&lt;&gt;"",BR22=""),AND(BX22&gt;=BZ$30,BY22&gt;=BZ$34,BX22&lt;&gt;"",BR22=""),AND(CV22&gt;=DC$30,CW22&gt;=DC$34,CV22&lt;&gt;"",CU22=""),AND(DA22&gt;=DC$30,DB22&gt;=DC$34,DA22&lt;&gt;""),AND(EA22&gt;=EH$30,EB22&gt;=EH$34,EA22&lt;&gt;""),AND(EF22&gt;=EH$30,EG22&gt;=EH$34,EF22&lt;&gt;""),AND(FC22&gt;=FJ$30,FD22&gt;=FJ$34,FC22&lt;&gt;""),AND(FH22&gt;=FJ$30,FI22&gt;=FJ$34,FH22&lt;&gt;""),AND(GE22&gt;=GL$30,GF22&gt;=GL$34,GE22&lt;&gt;""),AND(GJ22&gt;=GL$30,GK22&gt;=GL$34,GJ22&lt;&gt;""),AND(HG22&gt;=HN$30,HH22&gt;=HN$34,HG22&lt;&gt;""),AND(HL22&gt;=HN$30,HM22&gt;=HN$34,HL22&lt;&gt;""),AND(II22&gt;=IP$30,IJ22&gt;=IP$34,II22&lt;&gt;""),AND(IN22&gt;=IP$30,IO22&gt;=IP$34,IN22&lt;&gt;""),AND(JK22&gt;=JR$30,JL22&gt;=JR$34,JK22&lt;&gt;""),AND(JP22&gt;=JR$30,JQ22&gt;=JR$34,JP22&lt;&gt;""),AND(KM22&gt;=KT$30,KN22&gt;=KT$34,KM22&lt;&gt;""),AND(KR22&gt;=KT$30,KS22&gt;=KT$34,KR22&lt;&gt;""),AND(LO22&gt;=LV$30,LP22&gt;=LV$34,LO22&lt;&gt;""),AND(LT22&gt;=LV$30,LU22&gt;=LV$34,LT22&lt;&gt;""),AND(MQ22&gt;=MX$30,MR22&gt;=MX$34,MQ22&lt;&gt;""),AND(MV22&gt;=MX$30,MW22&gt;=MX$34,MV22&lt;&gt;""),AND(NS22&gt;=NZ$30,NT22&gt;=NZ$34,NS22&lt;&gt;""),AND(NX22&gt;=NZ$30,NY22&gt;=NZ$34,NX22&lt;&gt;""),AND(OU22&gt;=PB$30,OV22&gt;=PB$34,OU22&lt;&gt;""),AND(OZ22&gt;=PB$30,PA22&gt;=PB$34,OZ22&lt;&gt;""),AND(PW22&gt;=QD$30,PX22&gt;=QD$34,PW22&lt;&gt;""),AND(QB22&gt;=QD$30,QC22&gt;=QD$34,QB22&lt;&gt;""),AND(QY22&gt;=RF$30,QZ22&gt;=RF$34,QY22&lt;&gt;""),AND(RD22&gt;=RF$30,RE22&gt;=RF$34,RD22&lt;&gt;""),AND(SA22&gt;=SH$30,SB22&gt;=SH$34,SA22&lt;&gt;""),AND(SF22&gt;=SH$30,SG22&gt;=SH$34,SF22&lt;&gt;""),AND(TC22&gt;=TJ$30,TD22&gt;=TJ$34,TC22&lt;&gt;""),AND(TI22&gt;=TJ$30,TJ22&gt;=TJ$34,TI22&lt;&gt;"")),"P","")</f>
        <v/>
      </c>
      <c r="G22" s="3" t="str">
        <f>IF(OR(AND(AQ22&gt;=AW$34,AQ22&lt;&gt;"",AO22=""),AND(AV22&gt;=AW$34,AV22&lt;&gt;"",AO22=""),AND(BT22&gt;=BZ$34,BT22&lt;&gt;"",BR22=""),AND(BY22&gt;=BZ$34,BY22&lt;&gt;"",BR22=""),AND(CW22&gt;=DC$34,CW22&lt;&gt;"",CU22=""),AND(DB22&gt;=DC$34,DB22&lt;&gt;"",CU22=""),AND(EB22&gt;=EH$34,EB22&lt;&gt;""),AND(EG22&gt;=EH$34,EG22&lt;&gt;""),AND(FD22&gt;=FJ$34,FD22&lt;&gt;""),AND(FI22&gt;=FJ$34,FI22&lt;&gt;""),AND(GF22&gt;=GL$34,GF22&lt;&gt;""),AND(GK22&gt;=GL$34,GK22&lt;&gt;""),AND(HH22&gt;=HN$34,HH22&lt;&gt;""),AND(HM22&gt;=HN$34,HM22&lt;&gt;""),AND(IJ22&gt;=IP$34,IJ22&lt;&gt;""),AND(IO22&gt;=IP$34,IO22&lt;&gt;""),AND(JL22&gt;=JR$34,JL22&lt;&gt;""),AND(JQ22&gt;=JR$34,JQ22&lt;&gt;""),AND(KN22&gt;=KT$34,KN22&lt;&gt;""),AND(KS22&gt;=KT$34,KS22&lt;&gt;""),AND(LP22&gt;=LV$34,LP22&lt;&gt;""),AND(LU22&gt;=LV$34,LU22&lt;&gt;""),AND(MR22&gt;=MX$34,MR22&lt;&gt;""),AND(MW22&gt;=MX$34,MW22&lt;&gt;""),AND(NT22&gt;=NZ$34,NT22&lt;&gt;""),AND(NY22&gt;=NZ$34,NY22&lt;&gt;""),AND(OV22&gt;=PB$34,OV22&lt;&gt;""),AND(PA22&gt;=PB$34,PA22&lt;&gt;""),AND(PX22&gt;=QD$34,PX22&lt;&gt;""),AND(QC22&gt;=QD$34,QC22&lt;&gt;""),AND(QZ22&gt;=RF$34,QZ22&lt;&gt;""),AND(RE22&gt;=RF$34,RE22&lt;&gt;""),AND(SB22&gt;=SH$34,SB22&lt;&gt;""),AND(SG22&gt;=SH$34,SG22&lt;&gt;""),AND(TD22&gt;=TJ$34,TD22&lt;&gt;""),AND(TJ22&gt;=TJ$34,TJ22&lt;&gt;"")),"P","")</f>
        <v/>
      </c>
      <c r="H22" s="36" t="str">
        <f>IF(AND(G22="P",F22=""),"No DD",IF(OR(AND(AS22&gt;=AW$33,AT22&gt;=AW$37,AS22&lt;&gt;"",AO22=""),AND(BV22&gt;=BZ$33,BW22&gt;=BZ$37,BV22&lt;&gt;"",BR22=""),AND(CY22&gt;=DC$33,CZ22&gt;=DC$37,CY22&lt;&gt;"",CU22=""),AND(ED22&gt;=EH$33,EE22&gt;=EH$37,ED22&lt;&gt;""),AND(FF22&gt;=FJ$33,FG22&gt;=FJ$37,FF22&lt;&gt;""),AND(GH22&gt;=GL$33,GI22&gt;=GL$37,GH22&lt;&gt;""),AND(HJ22&gt;=HN$33,HK22&gt;=HN$37,HJ22&lt;&gt;""),AND(IL22&gt;=IP$33,IM22&gt;=IP$37,IL22&lt;&gt;""),AND(JN22&gt;=JR$33,JO22&gt;=JR$37,JN22&lt;&gt;""),AND(KP22&gt;=KT$33,KQ22&gt;=KT$37,KP22&lt;&gt;""),AND(LR22&gt;=LV$33,LS22&gt;=LV$37,LR22&lt;&gt;""),AND(MT22&gt;=MX$33,MU22&gt;=MX$37,MT22&lt;&gt;""),AND(NV22&gt;=NZ$33,NW22&gt;=NZ$37,NV22&lt;&gt;""),AND(OX22&gt;=PB$33,OY22&gt;=PB$37,OX22&lt;&gt;""),AND(PZ22&gt;=QD$33,QA22&gt;=QD$37,PZ22&lt;&gt;""),AND(RB22&gt;=RF$33,RC22&gt;=RF$37,RB22&lt;&gt;""),AND(SD22&gt;=SH$33,SE22&gt;=SH$37,SD22&lt;&gt;""),AND(TF22&gt;=TJ$33,TG22&gt;=TJ$37,TF22&lt;&gt;"")),"Merit",IF(OR(AND(AS22&gt;=AW$32,AT22&gt;=AW$36,AS22&lt;&gt;"",AO22=""),AND(BV22&gt;=BZ$32,BW22&gt;=BZ$36,BV22&lt;&gt;"",BR22=""),AND(CY22&gt;=DC$32,CZ22&gt;=DC$36,CY22&lt;&gt;"",CU22=""),AND(ED22&gt;=EH$32,EE22&gt;=EH$36,ED22&lt;&gt;""),AND(FF22&gt;=FJ$32,FG22&gt;=FJ$36,FF22&lt;&gt;""),AND(GH22&gt;=GL$32,GI22&gt;=GL$36,GH22&lt;&gt;""),AND(HJ22&gt;=HN$32,HK22&gt;=HN$36,HJ22&lt;&gt;""),AND(IL22&gt;=IP$32,IM22&gt;=IP$36,IL22&lt;&gt;""),AND(JN22&gt;=JR$32,JO22&gt;=JR$36,JN22&lt;&gt;""),AND(KP22&gt;=KT$32,KQ22&gt;=KT$36,KP22&lt;&gt;""),AND(LR22&gt;=LV$32,LS22&gt;=LV$36,LR22&lt;&gt;""),AND(MT22&gt;=MX$32,MU22&gt;=MX$36,MT22&lt;&gt;""),AND(NV22&gt;=NZ$32,NW22&gt;=NZ$36,NV22&lt;&gt;""),AND(OX22&gt;=PB$32,OY22&gt;=PB$36,OX22&lt;&gt;""),AND(PZ22&gt;=QD$32,QA22&gt;=QD$36,PZ22&lt;&gt;""),AND(RB22&gt;=RF$32,RC22&gt;=RF$36,RB22&lt;&gt;""),AND(SD22&gt;=SH$32,SE22&gt;=SH$36,SD22&lt;&gt;""),AND(TF22&gt;=TJ$32,TG22&gt;=TJ$36,TF22&lt;&gt;"")),"Excellence",IF(I22="P","Worlds Team",IF(F22="P","National Team","")))))</f>
        <v/>
      </c>
      <c r="I22" s="3" t="str">
        <f>IF(OR(AND(AS22&gt;=AW$31,AT22&gt;=AW$35,AS22&lt;&gt;"",AO22=""),AND(BV22&gt;=BZ$31,BW22&gt;=BZ$35,BV22&lt;&gt;"",BR22=""),AND(CY22&gt;=DC$31,CZ22&gt;=DC$35,CY22&lt;&gt;"",CU22=""),AND(ED22&gt;=EH$31,EE22&gt;=EH$35,ED22&lt;&gt;""),AND(FF22&gt;=FJ$31,FG22&gt;=FJ$35,FF22&lt;&gt;""),AND(GH22&gt;=GL$31,GI22&gt;=GL$35,GH22&lt;&gt;""),AND(HJ22&gt;=HN$31,HK22&gt;=HN$35,HJ22&lt;&gt;""),AND(IL22&gt;=IP$31,IM22&gt;=IP$35,IL22&lt;&gt;""),AND(JN22&gt;=JR$31,JO22&gt;=JR$35,JN22&lt;&gt;""),AND(KP22&gt;=KT$31,KQ22&gt;=KT$35,KP22&lt;&gt;""),AND(LR22&gt;=LV$31,LS22&gt;=LV$35,LR22&lt;&gt;""),AND(MT22&gt;=MX$31,MU22&gt;=MX$35,MT22&lt;&gt;""),AND(NV22&gt;=NZ$31,NW22&gt;=NZ$35,NV22&lt;&gt;""),AND(OX22&gt;=PB$31,OY22&gt;=PB$35,OX22&lt;&gt;""),AND(PZ22&gt;=QD$31,QA22&gt;=QD$35,PZ22&lt;&gt;""),AND(RB22&gt;=RF$31,RC22&gt;=RF$35,RB22&lt;&gt;""),AND(SD22&gt;=SH$31,SE22&gt;=SH$35,SD22&lt;&gt;""),AND(TF22&gt;=TJ$31,TG22&gt;=TJ$35,TF22&lt;&gt;"")),"P","")</f>
        <v/>
      </c>
      <c r="J22" s="8">
        <f>IF(COUNT(AQ22,BT22,CW22)&gt;0,LARGE((AQ22,BT22,CW22),1),0)</f>
        <v>50.4</v>
      </c>
      <c r="K22" s="8" t="str">
        <f>IF(J22=0,"",IF(J22=CW22,$CA$1,IF(J22=BT22,$AX$1,IF(J22=AQ22,$U$1,""))))</f>
        <v>2024 Elite Canada</v>
      </c>
      <c r="L22" s="8">
        <f>IF(COUNT(AQ22,BT22,CW22)&gt;1,LARGE((AQ22,BT22,CW22),2),0)</f>
        <v>44.499999999999993</v>
      </c>
      <c r="M22" s="8" t="str">
        <f>IF(K22=0,"",IF(AND(L22=J22,L22=AQ22,K22=BT22),$U$1,IF(AND(L22=J22,L22=AQ22,L22=CW22),$U$1,IF(AND(L22=J22,L22=CW22,L22=BT22),$AX$1,IF(L22=CW22,$CA$1,IF(L22=BT22,$AX$1,IF(L22=AQ22,$U$1,"")))))))</f>
        <v>2024 Nationals</v>
      </c>
      <c r="N22" s="8">
        <f>IF(COUNT(AR22,BU22,CX22)&gt;0,LARGE((AR22,BU22,CX22),1),0)</f>
        <v>26.4</v>
      </c>
      <c r="O22" s="8" t="str">
        <f>IF(N22=0,"",IF(N22=CX22,$CA$1,IF(N22=BU22,$AX$1,IF(N22=AR22,$U$1,""))))</f>
        <v>2024 Nationals</v>
      </c>
      <c r="P22" s="8">
        <f>IF(MAX(AV22,BY22,DB22)&gt;0,MAX(AV22,BY22,DB22),0)</f>
        <v>21.1</v>
      </c>
      <c r="Q22" s="8" t="str">
        <f>IF(P22=0,"",IF(P22=DB22,$CA$1,IF(P22=BY22,$AX$1,IF(P22=AV22,$U$1,""))))</f>
        <v>2024 Elite Canada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TD22,$SI$1,IF(R22+IF(L22="",0,L22)=SB22,$RG$1,IF(R22+IF(L22="",0,L22)=QZ22,$QE$1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))),IF(R22=DE22,IF(R22+IF(N22="",0,N22)=TE22,$SI$1,IF(R22+IF(N22="",0,N22)=SC22,$RG$1,IF(R22+IF(N22="",0,N22)=RA22,$QE$1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))),IF(R22=DF22,IF(R22+IF(P22="",0,P22)=TI22,$SI$1,IF(R22+IF(P22="",0,P22)=SG22,$RG$1,IF(R22+IF(P22="",0,P22)=RE22,$QE$1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)))</f>
        <v/>
      </c>
      <c r="U22" s="19">
        <v>18.399999999999999</v>
      </c>
      <c r="V22" s="19">
        <v>6.8</v>
      </c>
      <c r="W22" s="19">
        <v>0.8</v>
      </c>
      <c r="X22" s="19">
        <v>0</v>
      </c>
      <c r="Y22" s="19">
        <v>18.600000000000001</v>
      </c>
      <c r="Z22" s="19">
        <v>7.6</v>
      </c>
      <c r="AA22" s="19">
        <v>0.2</v>
      </c>
      <c r="AB22" s="19">
        <v>0</v>
      </c>
      <c r="AC22" s="19">
        <v>18.100000000000001</v>
      </c>
      <c r="AD22" s="19">
        <v>6</v>
      </c>
      <c r="AE22" s="19">
        <v>0</v>
      </c>
      <c r="AF22" s="19">
        <v>0.3</v>
      </c>
      <c r="AG22" s="19">
        <v>18.100000000000001</v>
      </c>
      <c r="AH22" s="19">
        <v>4.5999999999999996</v>
      </c>
      <c r="AI22" s="19">
        <v>1.6</v>
      </c>
      <c r="AJ22" s="19">
        <v>0</v>
      </c>
      <c r="AK22" s="19">
        <v>0</v>
      </c>
      <c r="AL22" s="19">
        <v>0</v>
      </c>
      <c r="AM22" s="19">
        <v>0</v>
      </c>
      <c r="AN22" s="19">
        <v>0</v>
      </c>
      <c r="AO22" s="27"/>
      <c r="AP22" s="40">
        <f>IF(SUM(V22,Z22)&gt;0,SUM(V22,Z22),"")</f>
        <v>14.399999999999999</v>
      </c>
      <c r="AQ22" s="40">
        <f>IF(SUM(U22:V22,X22:Z22,AB22)-W22-AA22&gt;0,SUM(U22:V22,X22:Z22,AB22)-W22-AA22,"")</f>
        <v>50.4</v>
      </c>
      <c r="AR22" s="40">
        <f>IF(SUM(AC22:AD22,AF22)-AE22&gt;0,SUM(AC22:AD22,AF22)-AE22,"")</f>
        <v>24.400000000000002</v>
      </c>
      <c r="AS22" s="40">
        <f>IF(SUM(V22,Z22,AD22)&gt;0,SUM(V22,Z22,AD22),"")</f>
        <v>20.399999999999999</v>
      </c>
      <c r="AT22" s="40">
        <f>IF(SUM(AQ22,AR22)&gt;0,SUM(AQ22,AR22),"")</f>
        <v>74.8</v>
      </c>
      <c r="AU22" s="40">
        <f>IF(SUM(AH22,AL22)&gt;0,SUM(AH22,AL22),"")</f>
        <v>4.5999999999999996</v>
      </c>
      <c r="AV22" s="40">
        <f>IF(SUM(AG22:AH22,AJ22:AL22,AN22)-SUM(AI22,AM22)&gt;0,SUM(AG22:AH22,AJ22:AL22,AN22)-SUM(AI22,AM22),"")</f>
        <v>21.1</v>
      </c>
      <c r="AW22" s="40">
        <f>IF(SUM(AQ22,AR22,AV22)&gt;0,SUM(AQ22,AR22,AV22),"")</f>
        <v>95.9</v>
      </c>
      <c r="AX22" s="18">
        <v>17.5</v>
      </c>
      <c r="AY22" s="18">
        <v>3.2</v>
      </c>
      <c r="AZ22" s="18">
        <v>0</v>
      </c>
      <c r="BA22" s="18">
        <v>0</v>
      </c>
      <c r="BB22" s="18">
        <v>18.399999999999999</v>
      </c>
      <c r="BC22" s="18">
        <v>6.4</v>
      </c>
      <c r="BD22" s="18">
        <v>1</v>
      </c>
      <c r="BE22" s="18">
        <v>0</v>
      </c>
      <c r="BF22" s="18">
        <v>18.600000000000001</v>
      </c>
      <c r="BG22" s="18">
        <v>8.4</v>
      </c>
      <c r="BH22" s="18">
        <v>0.6</v>
      </c>
      <c r="BI22" s="18">
        <v>0</v>
      </c>
      <c r="BJ22" s="18"/>
      <c r="BK22" s="18"/>
      <c r="BL22" s="18"/>
      <c r="BM22" s="18"/>
      <c r="BN22" s="18"/>
      <c r="BO22" s="18"/>
      <c r="BP22" s="18"/>
      <c r="BQ22" s="18"/>
      <c r="BR22" s="28"/>
      <c r="BS22" s="11">
        <f>IF(SUM(AY22,BC22)&gt;0,SUM(AY22,BC22),"")</f>
        <v>9.6000000000000014</v>
      </c>
      <c r="BT22" s="11">
        <f>IF(SUM(AX22:AY22,BA22:BC22,BE22)-AZ22-BD22&gt;0,SUM(AX22:AY22,BA22:BC22,BE22)-AZ22-BD22,"")</f>
        <v>44.499999999999993</v>
      </c>
      <c r="BU22" s="11">
        <f>IF(SUM(BF22:BG22,BI22)-BH22&gt;0,SUM(BF22:BG22,BI22)-BH22,"")</f>
        <v>26.4</v>
      </c>
      <c r="BV22" s="11">
        <f>IF(SUM(AY22,BC22,BG22)&gt;0,SUM(AY22,BC22,BG22),"")</f>
        <v>18</v>
      </c>
      <c r="BW22" s="11">
        <f>IF(SUM(BT22,BU22)&gt;0,SUM(BT22,BU22),"")</f>
        <v>70.899999999999991</v>
      </c>
      <c r="BX22" s="11" t="str">
        <f>IF(SUM(BK22,BO22)&gt;0,SUM(BK22,BO22),"")</f>
        <v/>
      </c>
      <c r="BY22" s="11" t="str">
        <f>IF(SUM(BJ22:BK22,BM22:BO22,BQ22)-SUM(BL22,BP22)&gt;0,SUM(BJ22:BK22,BM22:BO22,BQ22)-SUM(BL22,BP22),"")</f>
        <v/>
      </c>
      <c r="BZ22" s="11">
        <f>IF(SUM(BT22,BU22,BY22)&gt;0,SUM(BT22,BU22,BY22),"")</f>
        <v>70.899999999999991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>IF(SUM(CB22,CF22)&gt;0,SUM(CB22,CF22),"")</f>
        <v/>
      </c>
      <c r="CW22" s="40" t="str">
        <f>IF(SUM(CA22:CB22,CD22:CF22,CH22)-CC22-CG22&gt;0,SUM(CA22:CB22,CD22:CF22,CH22)-CC22-CG22,"")</f>
        <v/>
      </c>
      <c r="CX22" s="40" t="str">
        <f>IF(SUM(CI22:CJ22,CL22)-CK22&gt;0,SUM(CI22:CJ22,CL22)-CK22,"")</f>
        <v/>
      </c>
      <c r="CY22" s="40" t="str">
        <f>IF(SUM(CB22,CF22,CJ22)&gt;0,SUM(CB22,CF22,CJ22),"")</f>
        <v/>
      </c>
      <c r="CZ22" s="40" t="str">
        <f>IF(SUM(CW22,CX22)&gt;0,SUM(CW22,CX22),"")</f>
        <v/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 t="str">
        <f>IF(SUM(CW22,CX22,DB22)&gt;0,SUM(CW22,CX22,DB22),"")</f>
        <v/>
      </c>
      <c r="DD22" s="51" t="str">
        <f>IF(MAX(EB22,FD22,GF22,HH22,IJ22,JL22,KN22,LP22,MR22,NT22,OV22,PX22,QZ22,SB22,TD22)-IF(L22="",0,L22)&gt;0.001,MAX(EB22,FD22,GF22,HH22,IJ22,JL22,KN22,LP22,MR22,NT22,OV22,PX22,QZ22,SB22,TD22)-IF(L22="",0,L22),"")</f>
        <v/>
      </c>
      <c r="DE22" s="51" t="str">
        <f>IF(MAX(EC22,FE22,GG22,HI22,IK22,JM22,KO22,LQ22,MS22,NU22,OW22,PY22,RA22,SC22,TE22)-IF(N22="",0,N22)&gt;0.001,MAX(EC22,FE22,GG22,HI22,IK22,JM22,KO22,LQ22,MS22,NU22,OW22,PY22,RA22,SC22,TE22)-IF(N22="",0,N22),"")</f>
        <v/>
      </c>
      <c r="DF22" s="51" t="str">
        <f>IF(MAX(EG22,FI22,GK22,HM22,IO22,JQ22,KS22,LU22,MW22,NY22,PA22,QC22,RE22,SG22,TI22)-IF(P22="",0,P22)&gt;0.001,MAX(EG22,FI22,GK22,HM22,IO22,JQ22,KS22,LU22,MW22,NY22,PA22,QC22,RE22,SG22,TI22)-IF(P22="",0,P22),"")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40" t="str">
        <f>IF(SUM(QF22,QJ22)&gt;0,SUM(QF22,QJ22),"")</f>
        <v/>
      </c>
      <c r="QZ22" s="40" t="str">
        <f>IF(SUM(QE22:QF22,QH22:QJ22,QL22)-QG22-QK22&gt;0,SUM(QE22:QF22,QH22:QJ22,QL22)-QG22-QK22,"")</f>
        <v/>
      </c>
      <c r="RA22" s="40" t="str">
        <f>IF(SUM(QM22:QN22,QP22)-QO22&gt;0,SUM(QM22:QN22,QP22)-QO22,"")</f>
        <v/>
      </c>
      <c r="RB22" s="40" t="str">
        <f>IF(SUM(QF22,QJ22,QN22)&gt;0,SUM(QF22,QJ22,QN22),"")</f>
        <v/>
      </c>
      <c r="RC22" s="40" t="str">
        <f>IF(SUM(QZ22,RA22)&gt;0,SUM(QZ22,RA22),"")</f>
        <v/>
      </c>
      <c r="RD22" s="40" t="str">
        <f>IF(SUM(QR22,QV22)&gt;0,SUM(QR22,QV22),"")</f>
        <v/>
      </c>
      <c r="RE22" s="40" t="str">
        <f>IF(SUM(QQ22:QR22,QT22:QV22,QX22)-SUM(QS22,QW22)&gt;0,SUM(QQ22:QR22,QT22:QV22,QX22)-SUM(QS22,QW22),"")</f>
        <v/>
      </c>
      <c r="RF22" s="40" t="str">
        <f>IF(SUM(QZ22,RA22,RE22)&gt;0,SUM(QZ22,RA22,RE22),"")</f>
        <v/>
      </c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1" t="str">
        <f>IF(SUM(RH22,RL22)&gt;0,SUM(RH22,RL22),"")</f>
        <v/>
      </c>
      <c r="SB22" s="11" t="str">
        <f>IF(SUM(RG22:RH22,RJ22:RL22,RN22)-RI22-RM22&gt;0,SUM(RG22:RH22,RJ22:RL22,RN22)-RI22-RM22,"")</f>
        <v/>
      </c>
      <c r="SC22" s="11" t="str">
        <f>IF(SUM(RO22:RP22,RR22)-RQ22&gt;0,SUM(RO22:RP22,RR22)-RQ22,"")</f>
        <v/>
      </c>
      <c r="SD22" s="11" t="str">
        <f>IF(SUM(RH22,RL22,RP22)&gt;0,SUM(RH22,RL22,RP22),"")</f>
        <v/>
      </c>
      <c r="SE22" s="11" t="str">
        <f>IF(SUM(SB22,SC22)&gt;0,SUM(SB22,SC22),"")</f>
        <v/>
      </c>
      <c r="SF22" s="11" t="str">
        <f>IF(SUM(RT22,RX22)&gt;0,SUM(RT22,RX22),"")</f>
        <v/>
      </c>
      <c r="SG22" s="11" t="str">
        <f>IF(SUM(RS22:RT22,RV22:RX22,RZ22)-SUM(RU22,RY22)&gt;0,SUM(RS22:RT22,RV22:RX22,RZ22)-SUM(RU22,RY22),"")</f>
        <v/>
      </c>
      <c r="SH22" s="11" t="str">
        <f>IF(SUM(SB22,SC22,SG22)&gt;0,SUM(SB22,SC22,SG22),"")</f>
        <v/>
      </c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40" t="str">
        <f>IF(SUM(SJ22,SN22)&gt;0,SUM(SJ22,SN22),"")</f>
        <v/>
      </c>
      <c r="TD22" s="40" t="str">
        <f>IF(SUM(SI22:SJ22,SL22:SN22,SP22)-SK22-SO22&gt;0,SUM(SI22:SJ22,SL22:SN22,SP22)-SK22-SO22,"")</f>
        <v/>
      </c>
      <c r="TE22" s="40" t="str">
        <f>IF(SUM(SQ22:SR22,ST22)-SS22&gt;0,SUM(SQ22:SR22,ST22)-SS22,"")</f>
        <v/>
      </c>
      <c r="TF22" s="40" t="str">
        <f>IF(SUM(SJ22,SN22,SR22)&gt;0,SUM(SJ22,SN22,SR22),"")</f>
        <v/>
      </c>
      <c r="TG22" s="40" t="str">
        <f>IF(SUM(TD22,TE22)&gt;0,SUM(TD22,TE22),"")</f>
        <v/>
      </c>
      <c r="TH22" s="40" t="str">
        <f>IF(SUM(SV22,SZ22)&gt;0,SUM(SV22,SZ22),"")</f>
        <v/>
      </c>
      <c r="TI22" s="40" t="str">
        <f>IF(SUM(SU22:SV22,SX22:SZ22,TB22)-SUM(SW22,TA22)&gt;0,SUM(SU22:SV22,SX22:SZ22,TB22)-SUM(SW22,TA22),"")</f>
        <v/>
      </c>
      <c r="TJ22" s="40" t="str">
        <f>IF(SUM(TD22,TE22,TI22)&gt;0,SUM(TD22,TE22,TI22),"")</f>
        <v/>
      </c>
      <c r="TK22" s="26">
        <f>IF($CU22="P",CA22,(CA22+AX22)/2)</f>
        <v>8.75</v>
      </c>
      <c r="TL22" s="26">
        <f>IF($CU22="P",CB22,(CB22+AY22)/2)</f>
        <v>1.6</v>
      </c>
      <c r="TM22" s="26">
        <f>IF($CU22="P",CC22,(CC22+AZ22)/2)</f>
        <v>0</v>
      </c>
      <c r="TN22" s="26">
        <f>IF($CU22="P",CD22,(CD22+BA22)/2)</f>
        <v>0</v>
      </c>
      <c r="TO22" s="26">
        <f>IF($CU22="P",CE22,(CE22+BB22)/2)</f>
        <v>9.1999999999999993</v>
      </c>
      <c r="TP22" s="26">
        <f>IF($CU22="P",CF22,(CF22+BC22)/2)</f>
        <v>3.2</v>
      </c>
      <c r="TQ22" s="26">
        <f>IF($CU22="P",CG22,(CG22+BD22)/2)</f>
        <v>0.5</v>
      </c>
      <c r="TR22" s="26">
        <f>IF($CU22="P",CH22,(CH22+BE22)/2)</f>
        <v>0</v>
      </c>
      <c r="TS22" s="26">
        <f>IF($CU22="P",CI22,(CI22+BF22)/2)</f>
        <v>9.3000000000000007</v>
      </c>
      <c r="TT22" s="26">
        <f>IF($CU22="P",CJ22,(CJ22+BG22)/2)</f>
        <v>4.2</v>
      </c>
      <c r="TU22" s="26">
        <f>IF($CU22="P",CK22,(CK22+BH22)/2)</f>
        <v>0.3</v>
      </c>
      <c r="TV22" s="26">
        <f>IF($CU22="P",CL22,(CL22+BI22)/2)</f>
        <v>0</v>
      </c>
      <c r="TW22" s="26">
        <f>IF($CU22="P",CM22,(CM22+BJ22)/2)</f>
        <v>0</v>
      </c>
      <c r="TX22" s="26">
        <f>IF($CU22="P",CN22,(CN22+BK22)/2)</f>
        <v>0</v>
      </c>
      <c r="TY22" s="26">
        <f>IF($CU22="P",CO22,(CO22+BL22)/2)</f>
        <v>0</v>
      </c>
      <c r="TZ22" s="26">
        <f>IF($CU22="P",CP22,(CP22+BM22)/2)</f>
        <v>0</v>
      </c>
      <c r="UA22" s="26">
        <f>IF($CU22="P",CQ22,(CQ22+BN22)/2)</f>
        <v>0</v>
      </c>
      <c r="UB22" s="26">
        <f>IF($CU22="P",CR22,(CR22+BO22)/2)</f>
        <v>0</v>
      </c>
      <c r="UC22" s="26">
        <f>IF($CU22="P",CS22,(CS22+BP22)/2)</f>
        <v>0</v>
      </c>
      <c r="UD22" s="26">
        <f>IF($CU22="P",CT22,(CT22+BQ22)/2)</f>
        <v>0</v>
      </c>
      <c r="UE22" s="28" t="s">
        <v>53</v>
      </c>
      <c r="UF22" s="11">
        <f>IF(SUM(TL22,TP22)&gt;0,SUM(TL22,TP22),"")</f>
        <v>4.8000000000000007</v>
      </c>
      <c r="UG22" s="11">
        <f>IF(SUM(TK22:TL22,TN22:TP22,TR22)-TM22-TQ22&gt;0,SUM(TK22:TL22,TN22:TP22,TR22)-TM22-TQ22,"")</f>
        <v>22.249999999999996</v>
      </c>
      <c r="UH22" s="11">
        <f>IF(SUM(TS22:TT22,TV22)-TU22&gt;0,SUM(TS22:TT22,TV22)-TU22,"")</f>
        <v>13.2</v>
      </c>
      <c r="UI22" s="11">
        <f>IF(SUM(TL22,TP22,TT22)&gt;0,SUM(TL22,TP22,TT22),"")</f>
        <v>9</v>
      </c>
      <c r="UJ22" s="11">
        <f>IF(SUM(UG22,UH22)&gt;0,SUM(UG22,UH22),"")</f>
        <v>35.449999999999996</v>
      </c>
      <c r="UK22" s="11" t="str">
        <f>IF(SUM(TX22,UB22)&gt;0,SUM(TX22,UB22),"")</f>
        <v/>
      </c>
      <c r="UL22" s="11" t="str">
        <f>IF(SUM(TW22:TX22,TZ22:UB22,UD22)-SUM(TY22,UC22)&gt;0,SUM(TW22:TX22,TZ22:UB22,UD22)-SUM(TY22,UC22),"")</f>
        <v/>
      </c>
      <c r="UM22" s="11">
        <f>IF(SUM(UG22,UH22,UL22)&gt;0,SUM(UG22,UH22,UL22),"")</f>
        <v>35.449999999999996</v>
      </c>
    </row>
    <row r="23" spans="1:559" x14ac:dyDescent="0.2">
      <c r="A23" s="4" t="str" cm="1">
        <f t="array" ref="A23">IF(AND(H23&lt;&gt;"",H23&lt;&gt;"No DD"),SUMPRODUCT((H$4:H$28&lt;&gt;"")*(H$4:H$28&lt;&gt;"No DD")*(E$4:E$28&gt;E23))+1,IF(H23="No DD",SUMPRODUCT((H$4:H$28="No DD")*(E$4:E$28&gt;E23))+1+SUMPRODUCT((H$4:H$28&lt;&gt;"")*(H$4:H$28&lt;&gt;"No DD")),""))</f>
        <v/>
      </c>
      <c r="B23" s="5" t="s">
        <v>150</v>
      </c>
      <c r="C23" s="4" t="s">
        <v>3</v>
      </c>
      <c r="D23" s="4">
        <v>2000</v>
      </c>
      <c r="E23" s="9">
        <f>SUM(J23:R23)+SUM(J23:O23)*0.0000001+SUM(J23)*0.0000000000001</f>
        <v>123.90001239000502</v>
      </c>
      <c r="F23" s="3" t="str">
        <f>IF(OR(AND(AP23&gt;=AW$30,AQ23&gt;=AW$34,AP23&lt;&gt;"",AO23=""),AND(AU23&gt;=AW$30,AV23&gt;=AW$34,AU23&lt;&gt;"",AO23=""),AND(BS23&gt;=BZ$30,BT23&gt;=BZ$34,BS23&lt;&gt;"",BR23=""),AND(BX23&gt;=BZ$30,BY23&gt;=BZ$34,BX23&lt;&gt;"",BR23=""),AND(CV23&gt;=DC$30,CW23&gt;=DC$34,CV23&lt;&gt;"",CU23=""),AND(DA23&gt;=DC$30,DB23&gt;=DC$34,DA23&lt;&gt;""),AND(EA23&gt;=EH$30,EB23&gt;=EH$34,EA23&lt;&gt;""),AND(EF23&gt;=EH$30,EG23&gt;=EH$34,EF23&lt;&gt;""),AND(FC23&gt;=FJ$30,FD23&gt;=FJ$34,FC23&lt;&gt;""),AND(FH23&gt;=FJ$30,FI23&gt;=FJ$34,FH23&lt;&gt;""),AND(GE23&gt;=GL$30,GF23&gt;=GL$34,GE23&lt;&gt;""),AND(GJ23&gt;=GL$30,GK23&gt;=GL$34,GJ23&lt;&gt;""),AND(HG23&gt;=HN$30,HH23&gt;=HN$34,HG23&lt;&gt;""),AND(HL23&gt;=HN$30,HM23&gt;=HN$34,HL23&lt;&gt;""),AND(II23&gt;=IP$30,IJ23&gt;=IP$34,II23&lt;&gt;""),AND(IN23&gt;=IP$30,IO23&gt;=IP$34,IN23&lt;&gt;""),AND(JK23&gt;=JR$30,JL23&gt;=JR$34,JK23&lt;&gt;""),AND(JP23&gt;=JR$30,JQ23&gt;=JR$34,JP23&lt;&gt;""),AND(KM23&gt;=KT$30,KN23&gt;=KT$34,KM23&lt;&gt;""),AND(KR23&gt;=KT$30,KS23&gt;=KT$34,KR23&lt;&gt;""),AND(LO23&gt;=LV$30,LP23&gt;=LV$34,LO23&lt;&gt;""),AND(LT23&gt;=LV$30,LU23&gt;=LV$34,LT23&lt;&gt;""),AND(MQ23&gt;=MX$30,MR23&gt;=MX$34,MQ23&lt;&gt;""),AND(MV23&gt;=MX$30,MW23&gt;=MX$34,MV23&lt;&gt;""),AND(NS23&gt;=NZ$30,NT23&gt;=NZ$34,NS23&lt;&gt;""),AND(NX23&gt;=NZ$30,NY23&gt;=NZ$34,NX23&lt;&gt;""),AND(OU23&gt;=PB$30,OV23&gt;=PB$34,OU23&lt;&gt;""),AND(OZ23&gt;=PB$30,PA23&gt;=PB$34,OZ23&lt;&gt;""),AND(PW23&gt;=QD$30,PX23&gt;=QD$34,PW23&lt;&gt;""),AND(QB23&gt;=QD$30,QC23&gt;=QD$34,QB23&lt;&gt;""),AND(QY23&gt;=RF$30,QZ23&gt;=RF$34,QY23&lt;&gt;""),AND(RD23&gt;=RF$30,RE23&gt;=RF$34,RD23&lt;&gt;""),AND(SA23&gt;=SH$30,SB23&gt;=SH$34,SA23&lt;&gt;""),AND(SF23&gt;=SH$30,SG23&gt;=SH$34,SF23&lt;&gt;""),AND(TC23&gt;=TJ$30,TD23&gt;=TJ$34,TC23&lt;&gt;""),AND(TI23&gt;=TJ$30,TJ23&gt;=TJ$34,TI23&lt;&gt;"")),"P","")</f>
        <v/>
      </c>
      <c r="G23" s="3" t="str">
        <f>IF(OR(AND(AQ23&gt;=AW$34,AQ23&lt;&gt;"",AO23=""),AND(AV23&gt;=AW$34,AV23&lt;&gt;"",AO23=""),AND(BT23&gt;=BZ$34,BT23&lt;&gt;"",BR23=""),AND(BY23&gt;=BZ$34,BY23&lt;&gt;"",BR23=""),AND(CW23&gt;=DC$34,CW23&lt;&gt;"",CU23=""),AND(DB23&gt;=DC$34,DB23&lt;&gt;"",CU23=""),AND(EB23&gt;=EH$34,EB23&lt;&gt;""),AND(EG23&gt;=EH$34,EG23&lt;&gt;""),AND(FD23&gt;=FJ$34,FD23&lt;&gt;""),AND(FI23&gt;=FJ$34,FI23&lt;&gt;""),AND(GF23&gt;=GL$34,GF23&lt;&gt;""),AND(GK23&gt;=GL$34,GK23&lt;&gt;""),AND(HH23&gt;=HN$34,HH23&lt;&gt;""),AND(HM23&gt;=HN$34,HM23&lt;&gt;""),AND(IJ23&gt;=IP$34,IJ23&lt;&gt;""),AND(IO23&gt;=IP$34,IO23&lt;&gt;""),AND(JL23&gt;=JR$34,JL23&lt;&gt;""),AND(JQ23&gt;=JR$34,JQ23&lt;&gt;""),AND(KN23&gt;=KT$34,KN23&lt;&gt;""),AND(KS23&gt;=KT$34,KS23&lt;&gt;""),AND(LP23&gt;=LV$34,LP23&lt;&gt;""),AND(LU23&gt;=LV$34,LU23&lt;&gt;""),AND(MR23&gt;=MX$34,MR23&lt;&gt;""),AND(MW23&gt;=MX$34,MW23&lt;&gt;""),AND(NT23&gt;=NZ$34,NT23&lt;&gt;""),AND(NY23&gt;=NZ$34,NY23&lt;&gt;""),AND(OV23&gt;=PB$34,OV23&lt;&gt;""),AND(PA23&gt;=PB$34,PA23&lt;&gt;""),AND(PX23&gt;=QD$34,PX23&lt;&gt;""),AND(QC23&gt;=QD$34,QC23&lt;&gt;""),AND(QZ23&gt;=RF$34,QZ23&lt;&gt;""),AND(RE23&gt;=RF$34,RE23&lt;&gt;""),AND(SB23&gt;=SH$34,SB23&lt;&gt;""),AND(SG23&gt;=SH$34,SG23&lt;&gt;""),AND(TD23&gt;=TJ$34,TD23&lt;&gt;""),AND(TJ23&gt;=TJ$34,TJ23&lt;&gt;"")),"P","")</f>
        <v/>
      </c>
      <c r="H23" s="36" t="str">
        <f>IF(AND(G23="P",F23=""),"No DD",IF(OR(AND(AS23&gt;=AW$33,AT23&gt;=AW$37,AS23&lt;&gt;"",AO23=""),AND(BV23&gt;=BZ$33,BW23&gt;=BZ$37,BV23&lt;&gt;"",BR23=""),AND(CY23&gt;=DC$33,CZ23&gt;=DC$37,CY23&lt;&gt;"",CU23=""),AND(ED23&gt;=EH$33,EE23&gt;=EH$37,ED23&lt;&gt;""),AND(FF23&gt;=FJ$33,FG23&gt;=FJ$37,FF23&lt;&gt;""),AND(GH23&gt;=GL$33,GI23&gt;=GL$37,GH23&lt;&gt;""),AND(HJ23&gt;=HN$33,HK23&gt;=HN$37,HJ23&lt;&gt;""),AND(IL23&gt;=IP$33,IM23&gt;=IP$37,IL23&lt;&gt;""),AND(JN23&gt;=JR$33,JO23&gt;=JR$37,JN23&lt;&gt;""),AND(KP23&gt;=KT$33,KQ23&gt;=KT$37,KP23&lt;&gt;""),AND(LR23&gt;=LV$33,LS23&gt;=LV$37,LR23&lt;&gt;""),AND(MT23&gt;=MX$33,MU23&gt;=MX$37,MT23&lt;&gt;""),AND(NV23&gt;=NZ$33,NW23&gt;=NZ$37,NV23&lt;&gt;""),AND(OX23&gt;=PB$33,OY23&gt;=PB$37,OX23&lt;&gt;""),AND(PZ23&gt;=QD$33,QA23&gt;=QD$37,PZ23&lt;&gt;""),AND(RB23&gt;=RF$33,RC23&gt;=RF$37,RB23&lt;&gt;""),AND(SD23&gt;=SH$33,SE23&gt;=SH$37,SD23&lt;&gt;""),AND(TF23&gt;=TJ$33,TG23&gt;=TJ$37,TF23&lt;&gt;"")),"Merit",IF(OR(AND(AS23&gt;=AW$32,AT23&gt;=AW$36,AS23&lt;&gt;"",AO23=""),AND(BV23&gt;=BZ$32,BW23&gt;=BZ$36,BV23&lt;&gt;"",BR23=""),AND(CY23&gt;=DC$32,CZ23&gt;=DC$36,CY23&lt;&gt;"",CU23=""),AND(ED23&gt;=EH$32,EE23&gt;=EH$36,ED23&lt;&gt;""),AND(FF23&gt;=FJ$32,FG23&gt;=FJ$36,FF23&lt;&gt;""),AND(GH23&gt;=GL$32,GI23&gt;=GL$36,GH23&lt;&gt;""),AND(HJ23&gt;=HN$32,HK23&gt;=HN$36,HJ23&lt;&gt;""),AND(IL23&gt;=IP$32,IM23&gt;=IP$36,IL23&lt;&gt;""),AND(JN23&gt;=JR$32,JO23&gt;=JR$36,JN23&lt;&gt;""),AND(KP23&gt;=KT$32,KQ23&gt;=KT$36,KP23&lt;&gt;""),AND(LR23&gt;=LV$32,LS23&gt;=LV$36,LR23&lt;&gt;""),AND(MT23&gt;=MX$32,MU23&gt;=MX$36,MT23&lt;&gt;""),AND(NV23&gt;=NZ$32,NW23&gt;=NZ$36,NV23&lt;&gt;""),AND(OX23&gt;=PB$32,OY23&gt;=PB$36,OX23&lt;&gt;""),AND(PZ23&gt;=QD$32,QA23&gt;=QD$36,PZ23&lt;&gt;""),AND(RB23&gt;=RF$32,RC23&gt;=RF$36,RB23&lt;&gt;""),AND(SD23&gt;=SH$32,SE23&gt;=SH$36,SD23&lt;&gt;""),AND(TF23&gt;=TJ$32,TG23&gt;=TJ$36,TF23&lt;&gt;"")),"Excellence",IF(I23="P","Worlds Team",IF(F23="P","National Team","")))))</f>
        <v/>
      </c>
      <c r="I23" s="3" t="str">
        <f>IF(OR(AND(AS23&gt;=AW$31,AT23&gt;=AW$35,AS23&lt;&gt;"",AO23=""),AND(BV23&gt;=BZ$31,BW23&gt;=BZ$35,BV23&lt;&gt;"",BR23=""),AND(CY23&gt;=DC$31,CZ23&gt;=DC$35,CY23&lt;&gt;"",CU23=""),AND(ED23&gt;=EH$31,EE23&gt;=EH$35,ED23&lt;&gt;""),AND(FF23&gt;=FJ$31,FG23&gt;=FJ$35,FF23&lt;&gt;""),AND(GH23&gt;=GL$31,GI23&gt;=GL$35,GH23&lt;&gt;""),AND(HJ23&gt;=HN$31,HK23&gt;=HN$35,HJ23&lt;&gt;""),AND(IL23&gt;=IP$31,IM23&gt;=IP$35,IL23&lt;&gt;""),AND(JN23&gt;=JR$31,JO23&gt;=JR$35,JN23&lt;&gt;""),AND(KP23&gt;=KT$31,KQ23&gt;=KT$35,KP23&lt;&gt;""),AND(LR23&gt;=LV$31,LS23&gt;=LV$35,LR23&lt;&gt;""),AND(MT23&gt;=MX$31,MU23&gt;=MX$35,MT23&lt;&gt;""),AND(NV23&gt;=NZ$31,NW23&gt;=NZ$35,NV23&lt;&gt;""),AND(OX23&gt;=PB$31,OY23&gt;=PB$35,OX23&lt;&gt;""),AND(PZ23&gt;=QD$31,QA23&gt;=QD$35,PZ23&lt;&gt;""),AND(RB23&gt;=RF$31,RC23&gt;=RF$35,RB23&lt;&gt;""),AND(SD23&gt;=SH$31,SE23&gt;=SH$35,SD23&lt;&gt;""),AND(TF23&gt;=TJ$31,TG23&gt;=TJ$35,TF23&lt;&gt;"")),"P","")</f>
        <v/>
      </c>
      <c r="J23" s="8">
        <f>IF(COUNT(AQ23,BT23,CW23)&gt;0,LARGE((AQ23,BT23,CW23),1),0)</f>
        <v>50.099999999999994</v>
      </c>
      <c r="K23" s="8" t="str">
        <f>IF(J23=0,"",IF(J23=CW23,$CA$1,IF(J23=BT23,$AX$1,IF(J23=AQ23,$U$1,""))))</f>
        <v>2024 3rd Domestic Trial</v>
      </c>
      <c r="L23" s="8">
        <f>IF(COUNT(AQ23,BT23,CW23)&gt;1,LARGE((AQ23,BT23,CW23),2),0)</f>
        <v>47.800000000000004</v>
      </c>
      <c r="M23" s="8" t="str">
        <f>IF(K23=0,"",IF(AND(L23=J23,L23=AQ23,K23=BT23),$U$1,IF(AND(L23=J23,L23=AQ23,L23=CW23),$U$1,IF(AND(L23=J23,L23=CW23,L23=BT23),$AX$1,IF(L23=CW23,$CA$1,IF(L23=BT23,$AX$1,IF(L23=AQ23,$U$1,"")))))))</f>
        <v>2024 Elite Canada</v>
      </c>
      <c r="N23" s="8">
        <f>IF(COUNT(AR23,BU23,CX23)&gt;0,LARGE((AR23,BU23,CX23),1),0)</f>
        <v>26</v>
      </c>
      <c r="O23" s="8" t="str">
        <f>IF(N23=0,"",IF(N23=CX23,$CA$1,IF(N23=BU23,$AX$1,IF(N23=AR23,$U$1,""))))</f>
        <v>2024 Elite Canada</v>
      </c>
      <c r="P23" s="8">
        <f>IF(MAX(AV23,BY23,DB23)&gt;0,MAX(AV23,BY23,DB23),0)</f>
        <v>0</v>
      </c>
      <c r="Q23" s="8" t="str">
        <f>IF(P23=0,"",IF(P23=DB23,$CA$1,IF(P23=BY23,$AX$1,IF(P23=AV23,$U$1,""))))</f>
        <v/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TD23,$SI$1,IF(R23+IF(L23="",0,L23)=SB23,$RG$1,IF(R23+IF(L23="",0,L23)=QZ23,$QE$1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))),IF(R23=DE23,IF(R23+IF(N23="",0,N23)=TE23,$SI$1,IF(R23+IF(N23="",0,N23)=SC23,$RG$1,IF(R23+IF(N23="",0,N23)=RA23,$QE$1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))),IF(R23=DF23,IF(R23+IF(P23="",0,P23)=TI23,$SI$1,IF(R23+IF(P23="",0,P23)=SG23,$RG$1,IF(R23+IF(P23="",0,P23)=RE23,$QE$1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)))</f>
        <v/>
      </c>
      <c r="U23" s="19">
        <v>17.8</v>
      </c>
      <c r="V23" s="19">
        <v>6</v>
      </c>
      <c r="W23" s="19">
        <v>0.8</v>
      </c>
      <c r="X23" s="19">
        <v>0</v>
      </c>
      <c r="Y23" s="19">
        <v>18.8</v>
      </c>
      <c r="Z23" s="19">
        <v>6</v>
      </c>
      <c r="AA23" s="19">
        <v>0</v>
      </c>
      <c r="AB23" s="19">
        <v>0</v>
      </c>
      <c r="AC23" s="19">
        <v>18.8</v>
      </c>
      <c r="AD23" s="19">
        <v>7.2</v>
      </c>
      <c r="AE23" s="19">
        <v>0</v>
      </c>
      <c r="AF23" s="19">
        <v>0</v>
      </c>
      <c r="AG23" s="19"/>
      <c r="AH23" s="19"/>
      <c r="AI23" s="19"/>
      <c r="AJ23" s="19"/>
      <c r="AK23" s="19"/>
      <c r="AL23" s="19"/>
      <c r="AM23" s="19"/>
      <c r="AN23" s="19"/>
      <c r="AO23" s="27"/>
      <c r="AP23" s="40">
        <f>IF(SUM(V23,Z23)&gt;0,SUM(V23,Z23),"")</f>
        <v>12</v>
      </c>
      <c r="AQ23" s="40">
        <f>IF(SUM(U23:V23,X23:Z23,AB23)-W23-AA23&gt;0,SUM(U23:V23,X23:Z23,AB23)-W23-AA23,"")</f>
        <v>47.800000000000004</v>
      </c>
      <c r="AR23" s="40">
        <f>IF(SUM(AC23:AD23,AF23)-AE23&gt;0,SUM(AC23:AD23,AF23)-AE23,"")</f>
        <v>26</v>
      </c>
      <c r="AS23" s="40">
        <f>IF(SUM(V23,Z23,AD23)&gt;0,SUM(V23,Z23,AD23),"")</f>
        <v>19.2</v>
      </c>
      <c r="AT23" s="40">
        <f>IF(SUM(AQ23,AR23)&gt;0,SUM(AQ23,AR23),"")</f>
        <v>73.800000000000011</v>
      </c>
      <c r="AU23" s="40" t="str">
        <f>IF(SUM(AH23,AL23)&gt;0,SUM(AH23,AL23),"")</f>
        <v/>
      </c>
      <c r="AV23" s="40" t="str">
        <f>IF(SUM(AG23:AH23,AJ23:AL23,AN23)-SUM(AI23,AM23)&gt;0,SUM(AG23:AH23,AJ23:AL23,AN23)-SUM(AI23,AM23),"")</f>
        <v/>
      </c>
      <c r="AW23" s="40">
        <f>IF(SUM(AQ23,AR23,AV23)&gt;0,SUM(AQ23,AR23,AV23),"")</f>
        <v>73.800000000000011</v>
      </c>
      <c r="AX23" s="18">
        <v>18.600000000000001</v>
      </c>
      <c r="AY23" s="18">
        <v>6</v>
      </c>
      <c r="AZ23" s="18">
        <v>0</v>
      </c>
      <c r="BA23" s="18">
        <v>0</v>
      </c>
      <c r="BB23" s="18">
        <v>17</v>
      </c>
      <c r="BC23" s="18">
        <v>3.2</v>
      </c>
      <c r="BD23" s="18">
        <v>0</v>
      </c>
      <c r="BE23" s="18">
        <v>0</v>
      </c>
      <c r="BF23" s="18">
        <v>18.399999999999999</v>
      </c>
      <c r="BG23" s="18">
        <v>2.8</v>
      </c>
      <c r="BH23" s="18">
        <v>1.6</v>
      </c>
      <c r="BI23" s="18">
        <v>0</v>
      </c>
      <c r="BJ23" s="18"/>
      <c r="BK23" s="18"/>
      <c r="BL23" s="18"/>
      <c r="BM23" s="18"/>
      <c r="BN23" s="18"/>
      <c r="BO23" s="18"/>
      <c r="BP23" s="18"/>
      <c r="BQ23" s="18"/>
      <c r="BR23" s="28"/>
      <c r="BS23" s="11">
        <f>IF(SUM(AY23,BC23)&gt;0,SUM(AY23,BC23),"")</f>
        <v>9.1999999999999993</v>
      </c>
      <c r="BT23" s="11">
        <f>IF(SUM(AX23:AY23,BA23:BC23,BE23)-AZ23-BD23&gt;0,SUM(AX23:AY23,BA23:BC23,BE23)-AZ23-BD23,"")</f>
        <v>44.800000000000004</v>
      </c>
      <c r="BU23" s="11">
        <f>IF(SUM(BF23:BG23,BI23)-BH23&gt;0,SUM(BF23:BG23,BI23)-BH23,"")</f>
        <v>19.599999999999998</v>
      </c>
      <c r="BV23" s="11">
        <f>IF(SUM(AY23,BC23,BG23)&gt;0,SUM(AY23,BC23,BG23),"")</f>
        <v>12</v>
      </c>
      <c r="BW23" s="11">
        <f>IF(SUM(BT23,BU23)&gt;0,SUM(BT23,BU23),"")</f>
        <v>64.400000000000006</v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>
        <f>IF(SUM(BT23,BU23,BY23)&gt;0,SUM(BT23,BU23,BY23),"")</f>
        <v>64.400000000000006</v>
      </c>
      <c r="CA23" s="19">
        <v>19.2</v>
      </c>
      <c r="CB23" s="19">
        <v>6</v>
      </c>
      <c r="CC23" s="19">
        <v>0</v>
      </c>
      <c r="CD23" s="19">
        <v>0</v>
      </c>
      <c r="CE23" s="19">
        <v>18.3</v>
      </c>
      <c r="CF23" s="19">
        <v>6.8</v>
      </c>
      <c r="CG23" s="19">
        <v>0.2</v>
      </c>
      <c r="CH23" s="19">
        <v>0</v>
      </c>
      <c r="CI23" s="19">
        <v>18.8</v>
      </c>
      <c r="CJ23" s="19">
        <v>5.6</v>
      </c>
      <c r="CK23" s="19">
        <v>0.6</v>
      </c>
      <c r="CL23" s="19">
        <v>0</v>
      </c>
      <c r="CM23" s="19"/>
      <c r="CN23" s="19"/>
      <c r="CO23" s="19"/>
      <c r="CP23" s="19"/>
      <c r="CQ23" s="19"/>
      <c r="CR23" s="19"/>
      <c r="CS23" s="19"/>
      <c r="CT23" s="19"/>
      <c r="CU23" s="27"/>
      <c r="CV23" s="40">
        <f>IF(SUM(CB23,CF23)&gt;0,SUM(CB23,CF23),"")</f>
        <v>12.8</v>
      </c>
      <c r="CW23" s="40">
        <f>IF(SUM(CA23:CB23,CD23:CF23,CH23)-CC23-CG23&gt;0,SUM(CA23:CB23,CD23:CF23,CH23)-CC23-CG23,"")</f>
        <v>50.099999999999994</v>
      </c>
      <c r="CX23" s="40">
        <f>IF(SUM(CI23:CJ23,CL23)-CK23&gt;0,SUM(CI23:CJ23,CL23)-CK23,"")</f>
        <v>23.799999999999997</v>
      </c>
      <c r="CY23" s="40">
        <f>IF(SUM(CB23,CF23,CJ23)&gt;0,SUM(CB23,CF23,CJ23),"")</f>
        <v>18.399999999999999</v>
      </c>
      <c r="CZ23" s="40">
        <f>IF(SUM(CW23,CX23)&gt;0,SUM(CW23,CX23),"")</f>
        <v>73.899999999999991</v>
      </c>
      <c r="DA23" s="40" t="str">
        <f>IF(SUM(CN23,CR23)&gt;0,SUM(CN23,CR23),"")</f>
        <v/>
      </c>
      <c r="DB23" s="40" t="str">
        <f>IF(SUM(CM23:CN23,CP23:CR23,CT23)-SUM(CO23,CS23)&gt;0,SUM(CM23:CN23,CP23:CR23,CT23)-SUM(CO23,CS23),"")</f>
        <v/>
      </c>
      <c r="DC23" s="40">
        <f>IF(SUM(CW23,CX23,DB23)&gt;0,SUM(CW23,CX23,DB23),"")</f>
        <v>73.899999999999991</v>
      </c>
      <c r="DD23" s="51" t="str">
        <f>IF(MAX(EB23,FD23,GF23,HH23,IJ23,JL23,KN23,LP23,MR23,NT23,OV23,PX23,QZ23,SB23,TD23)-IF(L23="",0,L23)&gt;0.001,MAX(EB23,FD23,GF23,HH23,IJ23,JL23,KN23,LP23,MR23,NT23,OV23,PX23,QZ23,SB23,TD23)-IF(L23="",0,L23),"")</f>
        <v/>
      </c>
      <c r="DE23" s="51" t="str">
        <f>IF(MAX(EC23,FE23,GG23,HI23,IK23,JM23,KO23,LQ23,MS23,NU23,OW23,PY23,RA23,SC23,TE23)-IF(N23="",0,N23)&gt;0.001,MAX(EC23,FE23,GG23,HI23,IK23,JM23,KO23,LQ23,MS23,NU23,OW23,PY23,RA23,SC23,TE23)-IF(N23="",0,N23),"")</f>
        <v/>
      </c>
      <c r="DF23" s="51" t="str">
        <f>IF(MAX(EG23,FI23,GK23,HM23,IO23,JQ23,KS23,LU23,MW23,NY23,PA23,QC23,RE23,SG23,TI23)-IF(P23="",0,P23)&gt;0.001,MAX(EG23,FI23,GK23,HM23,IO23,JQ23,KS23,LU23,MW23,NY23,PA23,QC23,RE23,SG23,TI23)-IF(P23="",0,P23),"")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40" t="str">
        <f>IF(SUM(QF23,QJ23)&gt;0,SUM(QF23,QJ23),"")</f>
        <v/>
      </c>
      <c r="QZ23" s="40" t="str">
        <f>IF(SUM(QE23:QF23,QH23:QJ23,QL23)-QG23-QK23&gt;0,SUM(QE23:QF23,QH23:QJ23,QL23)-QG23-QK23,"")</f>
        <v/>
      </c>
      <c r="RA23" s="40" t="str">
        <f>IF(SUM(QM23:QN23,QP23)-QO23&gt;0,SUM(QM23:QN23,QP23)-QO23,"")</f>
        <v/>
      </c>
      <c r="RB23" s="40" t="str">
        <f>IF(SUM(QF23,QJ23,QN23)&gt;0,SUM(QF23,QJ23,QN23),"")</f>
        <v/>
      </c>
      <c r="RC23" s="40" t="str">
        <f>IF(SUM(QZ23,RA23)&gt;0,SUM(QZ23,RA23),"")</f>
        <v/>
      </c>
      <c r="RD23" s="40" t="str">
        <f>IF(SUM(QR23,QV23)&gt;0,SUM(QR23,QV23),"")</f>
        <v/>
      </c>
      <c r="RE23" s="40" t="str">
        <f>IF(SUM(QQ23:QR23,QT23:QV23,QX23)-SUM(QS23,QW23)&gt;0,SUM(QQ23:QR23,QT23:QV23,QX23)-SUM(QS23,QW23),"")</f>
        <v/>
      </c>
      <c r="RF23" s="40" t="str">
        <f>IF(SUM(QZ23,RA23,RE23)&gt;0,SUM(QZ23,RA23,RE23),"")</f>
        <v/>
      </c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1" t="str">
        <f>IF(SUM(RH23,RL23)&gt;0,SUM(RH23,RL23),"")</f>
        <v/>
      </c>
      <c r="SB23" s="11" t="str">
        <f>IF(SUM(RG23:RH23,RJ23:RL23,RN23)-RI23-RM23&gt;0,SUM(RG23:RH23,RJ23:RL23,RN23)-RI23-RM23,"")</f>
        <v/>
      </c>
      <c r="SC23" s="11" t="str">
        <f>IF(SUM(RO23:RP23,RR23)-RQ23&gt;0,SUM(RO23:RP23,RR23)-RQ23,"")</f>
        <v/>
      </c>
      <c r="SD23" s="11" t="str">
        <f>IF(SUM(RH23,RL23,RP23)&gt;0,SUM(RH23,RL23,RP23),"")</f>
        <v/>
      </c>
      <c r="SE23" s="11" t="str">
        <f>IF(SUM(SB23,SC23)&gt;0,SUM(SB23,SC23),"")</f>
        <v/>
      </c>
      <c r="SF23" s="11" t="str">
        <f>IF(SUM(RT23,RX23)&gt;0,SUM(RT23,RX23),"")</f>
        <v/>
      </c>
      <c r="SG23" s="11" t="str">
        <f>IF(SUM(RS23:RT23,RV23:RX23,RZ23)-SUM(RU23,RY23)&gt;0,SUM(RS23:RT23,RV23:RX23,RZ23)-SUM(RU23,RY23),"")</f>
        <v/>
      </c>
      <c r="SH23" s="11" t="str">
        <f>IF(SUM(SB23,SC23,SG23)&gt;0,SUM(SB23,SC23,SG23),"")</f>
        <v/>
      </c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40" t="str">
        <f>IF(SUM(SJ23,SN23)&gt;0,SUM(SJ23,SN23),"")</f>
        <v/>
      </c>
      <c r="TD23" s="40" t="str">
        <f>IF(SUM(SI23:SJ23,SL23:SN23,SP23)-SK23-SO23&gt;0,SUM(SI23:SJ23,SL23:SN23,SP23)-SK23-SO23,"")</f>
        <v/>
      </c>
      <c r="TE23" s="40" t="str">
        <f>IF(SUM(SQ23:SR23,ST23)-SS23&gt;0,SUM(SQ23:SR23,ST23)-SS23,"")</f>
        <v/>
      </c>
      <c r="TF23" s="40" t="str">
        <f>IF(SUM(SJ23,SN23,SR23)&gt;0,SUM(SJ23,SN23,SR23),"")</f>
        <v/>
      </c>
      <c r="TG23" s="40" t="str">
        <f>IF(SUM(TD23,TE23)&gt;0,SUM(TD23,TE23),"")</f>
        <v/>
      </c>
      <c r="TH23" s="40" t="str">
        <f>IF(SUM(SV23,SZ23)&gt;0,SUM(SV23,SZ23),"")</f>
        <v/>
      </c>
      <c r="TI23" s="40" t="str">
        <f>IF(SUM(SU23:SV23,SX23:SZ23,TB23)-SUM(SW23,TA23)&gt;0,SUM(SU23:SV23,SX23:SZ23,TB23)-SUM(SW23,TA23),"")</f>
        <v/>
      </c>
      <c r="TJ23" s="40" t="str">
        <f>IF(SUM(TD23,TE23,TI23)&gt;0,SUM(TD23,TE23,TI23),"")</f>
        <v/>
      </c>
      <c r="TK23" s="26">
        <f>IF($CU23="P",CA23,(CA23+AX23)/2)</f>
        <v>18.899999999999999</v>
      </c>
      <c r="TL23" s="26">
        <f>IF($CU23="P",CB23,(CB23+AY23)/2)</f>
        <v>6</v>
      </c>
      <c r="TM23" s="26">
        <f>IF($CU23="P",CC23,(CC23+AZ23)/2)</f>
        <v>0</v>
      </c>
      <c r="TN23" s="26">
        <f>IF($CU23="P",CD23,(CD23+BA23)/2)</f>
        <v>0</v>
      </c>
      <c r="TO23" s="26">
        <f>IF($CU23="P",CE23,(CE23+BB23)/2)</f>
        <v>17.649999999999999</v>
      </c>
      <c r="TP23" s="26">
        <f>IF($CU23="P",CF23,(CF23+BC23)/2)</f>
        <v>5</v>
      </c>
      <c r="TQ23" s="26">
        <f>IF($CU23="P",CG23,(CG23+BD23)/2)</f>
        <v>0.1</v>
      </c>
      <c r="TR23" s="26">
        <f>IF($CU23="P",CH23,(CH23+BE23)/2)</f>
        <v>0</v>
      </c>
      <c r="TS23" s="26">
        <f>IF($CU23="P",CI23,(CI23+BF23)/2)</f>
        <v>18.600000000000001</v>
      </c>
      <c r="TT23" s="26">
        <f>IF($CU23="P",CJ23,(CJ23+BG23)/2)</f>
        <v>4.1999999999999993</v>
      </c>
      <c r="TU23" s="26">
        <f>IF($CU23="P",CK23,(CK23+BH23)/2)</f>
        <v>1.1000000000000001</v>
      </c>
      <c r="TV23" s="26">
        <f>IF($CU23="P",CL23,(CL23+BI23)/2)</f>
        <v>0</v>
      </c>
      <c r="TW23" s="26">
        <f>IF($CU23="P",CM23,(CM23+BJ23)/2)</f>
        <v>0</v>
      </c>
      <c r="TX23" s="26">
        <f>IF($CU23="P",CN23,(CN23+BK23)/2)</f>
        <v>0</v>
      </c>
      <c r="TY23" s="26">
        <f>IF($CU23="P",CO23,(CO23+BL23)/2)</f>
        <v>0</v>
      </c>
      <c r="TZ23" s="26">
        <f>IF($CU23="P",CP23,(CP23+BM23)/2)</f>
        <v>0</v>
      </c>
      <c r="UA23" s="26">
        <f>IF($CU23="P",CQ23,(CQ23+BN23)/2)</f>
        <v>0</v>
      </c>
      <c r="UB23" s="26">
        <f>IF($CU23="P",CR23,(CR23+BO23)/2)</f>
        <v>0</v>
      </c>
      <c r="UC23" s="26">
        <f>IF($CU23="P",CS23,(CS23+BP23)/2)</f>
        <v>0</v>
      </c>
      <c r="UD23" s="26">
        <f>IF($CU23="P",CT23,(CT23+BQ23)/2)</f>
        <v>0</v>
      </c>
      <c r="UE23" s="28" t="s">
        <v>53</v>
      </c>
      <c r="UF23" s="11">
        <f>IF(SUM(TL23,TP23)&gt;0,SUM(TL23,TP23),"")</f>
        <v>11</v>
      </c>
      <c r="UG23" s="11">
        <f>IF(SUM(TK23:TL23,TN23:TP23,TR23)-TM23-TQ23&gt;0,SUM(TK23:TL23,TN23:TP23,TR23)-TM23-TQ23,"")</f>
        <v>47.449999999999996</v>
      </c>
      <c r="UH23" s="11">
        <f>IF(SUM(TS23:TT23,TV23)-TU23&gt;0,SUM(TS23:TT23,TV23)-TU23,"")</f>
        <v>21.7</v>
      </c>
      <c r="UI23" s="11">
        <f>IF(SUM(TL23,TP23,TT23)&gt;0,SUM(TL23,TP23,TT23),"")</f>
        <v>15.2</v>
      </c>
      <c r="UJ23" s="11">
        <f>IF(SUM(UG23,UH23)&gt;0,SUM(UG23,UH23),"")</f>
        <v>69.149999999999991</v>
      </c>
      <c r="UK23" s="11" t="str">
        <f>IF(SUM(TX23,UB23)&gt;0,SUM(TX23,UB23),"")</f>
        <v/>
      </c>
      <c r="UL23" s="11" t="str">
        <f>IF(SUM(TW23:TX23,TZ23:UB23,UD23)-SUM(TY23,UC23)&gt;0,SUM(TW23:TX23,TZ23:UB23,UD23)-SUM(TY23,UC23),"")</f>
        <v/>
      </c>
      <c r="UM23" s="11">
        <f>IF(SUM(UG23,UH23,UL23)&gt;0,SUM(UG23,UH23,UL23),"")</f>
        <v>69.149999999999991</v>
      </c>
    </row>
    <row r="24" spans="1:559" x14ac:dyDescent="0.2">
      <c r="A24" s="4" cm="1">
        <f t="array" ref="A24">IF(AND(H24&lt;&gt;"",H24&lt;&gt;"No DD"),SUMPRODUCT((H$4:H$28&lt;&gt;"")*(H$4:H$28&lt;&gt;"No DD")*(E$4:E$28&gt;E24))+1,IF(H24="No DD",SUMPRODUCT((H$4:H$28="No DD")*(E$4:E$28&gt;E24))+1+SUMPRODUCT((H$4:H$28&lt;&gt;"")*(H$4:H$28&lt;&gt;"No DD")),""))</f>
        <v>14</v>
      </c>
      <c r="B24" s="5" t="s">
        <v>239</v>
      </c>
      <c r="C24" s="4" t="s">
        <v>7</v>
      </c>
      <c r="D24" s="4">
        <v>2003</v>
      </c>
      <c r="E24" s="9">
        <f>SUM(J24:R24)+SUM(J24:O24)*0.0000001+SUM(J24)*0.0000000000001</f>
        <v>120.80000715000511</v>
      </c>
      <c r="F24" s="3" t="str">
        <f>IF(OR(AND(AP24&gt;=AW$30,AQ24&gt;=AW$34,AP24&lt;&gt;"",AO24=""),AND(AU24&gt;=AW$30,AV24&gt;=AW$34,AU24&lt;&gt;"",AO24=""),AND(BS24&gt;=BZ$30,BT24&gt;=BZ$34,BS24&lt;&gt;"",BR24=""),AND(BX24&gt;=BZ$30,BY24&gt;=BZ$34,BX24&lt;&gt;"",BR24=""),AND(CV24&gt;=DC$30,CW24&gt;=DC$34,CV24&lt;&gt;"",CU24=""),AND(DA24&gt;=DC$30,DB24&gt;=DC$34,DA24&lt;&gt;""),AND(EA24&gt;=EH$30,EB24&gt;=EH$34,EA24&lt;&gt;""),AND(EF24&gt;=EH$30,EG24&gt;=EH$34,EF24&lt;&gt;""),AND(FC24&gt;=FJ$30,FD24&gt;=FJ$34,FC24&lt;&gt;""),AND(FH24&gt;=FJ$30,FI24&gt;=FJ$34,FH24&lt;&gt;""),AND(GE24&gt;=GL$30,GF24&gt;=GL$34,GE24&lt;&gt;""),AND(GJ24&gt;=GL$30,GK24&gt;=GL$34,GJ24&lt;&gt;""),AND(HG24&gt;=HN$30,HH24&gt;=HN$34,HG24&lt;&gt;""),AND(HL24&gt;=HN$30,HM24&gt;=HN$34,HL24&lt;&gt;""),AND(II24&gt;=IP$30,IJ24&gt;=IP$34,II24&lt;&gt;""),AND(IN24&gt;=IP$30,IO24&gt;=IP$34,IN24&lt;&gt;""),AND(JK24&gt;=JR$30,JL24&gt;=JR$34,JK24&lt;&gt;""),AND(JP24&gt;=JR$30,JQ24&gt;=JR$34,JP24&lt;&gt;""),AND(KM24&gt;=KT$30,KN24&gt;=KT$34,KM24&lt;&gt;""),AND(KR24&gt;=KT$30,KS24&gt;=KT$34,KR24&lt;&gt;""),AND(LO24&gt;=LV$30,LP24&gt;=LV$34,LO24&lt;&gt;""),AND(LT24&gt;=LV$30,LU24&gt;=LV$34,LT24&lt;&gt;""),AND(MQ24&gt;=MX$30,MR24&gt;=MX$34,MQ24&lt;&gt;""),AND(MV24&gt;=MX$30,MW24&gt;=MX$34,MV24&lt;&gt;""),AND(NS24&gt;=NZ$30,NT24&gt;=NZ$34,NS24&lt;&gt;""),AND(NX24&gt;=NZ$30,NY24&gt;=NZ$34,NX24&lt;&gt;""),AND(OU24&gt;=PB$30,OV24&gt;=PB$34,OU24&lt;&gt;""),AND(OZ24&gt;=PB$30,PA24&gt;=PB$34,OZ24&lt;&gt;""),AND(PW24&gt;=QD$30,PX24&gt;=QD$34,PW24&lt;&gt;""),AND(QB24&gt;=QD$30,QC24&gt;=QD$34,QB24&lt;&gt;""),AND(QY24&gt;=RF$30,QZ24&gt;=RF$34,QY24&lt;&gt;""),AND(RD24&gt;=RF$30,RE24&gt;=RF$34,RD24&lt;&gt;""),AND(SA24&gt;=SH$30,SB24&gt;=SH$34,SA24&lt;&gt;""),AND(SF24&gt;=SH$30,SG24&gt;=SH$34,SF24&lt;&gt;""),AND(TC24&gt;=TJ$30,TD24&gt;=TJ$34,TC24&lt;&gt;""),AND(TI24&gt;=TJ$30,TJ24&gt;=TJ$34,TI24&lt;&gt;"")),"P","")</f>
        <v/>
      </c>
      <c r="G24" s="3" t="str">
        <f>IF(OR(AND(AQ24&gt;=AW$34,AQ24&lt;&gt;"",AO24=""),AND(AV24&gt;=AW$34,AV24&lt;&gt;"",AO24=""),AND(BT24&gt;=BZ$34,BT24&lt;&gt;"",BR24=""),AND(BY24&gt;=BZ$34,BY24&lt;&gt;"",BR24=""),AND(CW24&gt;=DC$34,CW24&lt;&gt;"",CU24=""),AND(DB24&gt;=DC$34,DB24&lt;&gt;"",CU24=""),AND(EB24&gt;=EH$34,EB24&lt;&gt;""),AND(EG24&gt;=EH$34,EG24&lt;&gt;""),AND(FD24&gt;=FJ$34,FD24&lt;&gt;""),AND(FI24&gt;=FJ$34,FI24&lt;&gt;""),AND(GF24&gt;=GL$34,GF24&lt;&gt;""),AND(GK24&gt;=GL$34,GK24&lt;&gt;""),AND(HH24&gt;=HN$34,HH24&lt;&gt;""),AND(HM24&gt;=HN$34,HM24&lt;&gt;""),AND(IJ24&gt;=IP$34,IJ24&lt;&gt;""),AND(IO24&gt;=IP$34,IO24&lt;&gt;""),AND(JL24&gt;=JR$34,JL24&lt;&gt;""),AND(JQ24&gt;=JR$34,JQ24&lt;&gt;""),AND(KN24&gt;=KT$34,KN24&lt;&gt;""),AND(KS24&gt;=KT$34,KS24&lt;&gt;""),AND(LP24&gt;=LV$34,LP24&lt;&gt;""),AND(LU24&gt;=LV$34,LU24&lt;&gt;""),AND(MR24&gt;=MX$34,MR24&lt;&gt;""),AND(MW24&gt;=MX$34,MW24&lt;&gt;""),AND(NT24&gt;=NZ$34,NT24&lt;&gt;""),AND(NY24&gt;=NZ$34,NY24&lt;&gt;""),AND(OV24&gt;=PB$34,OV24&lt;&gt;""),AND(PA24&gt;=PB$34,PA24&lt;&gt;""),AND(PX24&gt;=QD$34,PX24&lt;&gt;""),AND(QC24&gt;=QD$34,QC24&lt;&gt;""),AND(QZ24&gt;=RF$34,QZ24&lt;&gt;""),AND(RE24&gt;=RF$34,RE24&lt;&gt;""),AND(SB24&gt;=SH$34,SB24&lt;&gt;""),AND(SG24&gt;=SH$34,SG24&lt;&gt;""),AND(TD24&gt;=TJ$34,TD24&lt;&gt;""),AND(TJ24&gt;=TJ$34,TJ24&lt;&gt;"")),"P","")</f>
        <v>P</v>
      </c>
      <c r="H24" s="36" t="str">
        <f>IF(AND(G24="P",F24=""),"No DD",IF(OR(AND(AS24&gt;=AW$33,AT24&gt;=AW$37,AS24&lt;&gt;"",AO24=""),AND(BV24&gt;=BZ$33,BW24&gt;=BZ$37,BV24&lt;&gt;"",BR24=""),AND(CY24&gt;=DC$33,CZ24&gt;=DC$37,CY24&lt;&gt;"",CU24=""),AND(ED24&gt;=EH$33,EE24&gt;=EH$37,ED24&lt;&gt;""),AND(FF24&gt;=FJ$33,FG24&gt;=FJ$37,FF24&lt;&gt;""),AND(GH24&gt;=GL$33,GI24&gt;=GL$37,GH24&lt;&gt;""),AND(HJ24&gt;=HN$33,HK24&gt;=HN$37,HJ24&lt;&gt;""),AND(IL24&gt;=IP$33,IM24&gt;=IP$37,IL24&lt;&gt;""),AND(JN24&gt;=JR$33,JO24&gt;=JR$37,JN24&lt;&gt;""),AND(KP24&gt;=KT$33,KQ24&gt;=KT$37,KP24&lt;&gt;""),AND(LR24&gt;=LV$33,LS24&gt;=LV$37,LR24&lt;&gt;""),AND(MT24&gt;=MX$33,MU24&gt;=MX$37,MT24&lt;&gt;""),AND(NV24&gt;=NZ$33,NW24&gt;=NZ$37,NV24&lt;&gt;""),AND(OX24&gt;=PB$33,OY24&gt;=PB$37,OX24&lt;&gt;""),AND(PZ24&gt;=QD$33,QA24&gt;=QD$37,PZ24&lt;&gt;""),AND(RB24&gt;=RF$33,RC24&gt;=RF$37,RB24&lt;&gt;""),AND(SD24&gt;=SH$33,SE24&gt;=SH$37,SD24&lt;&gt;""),AND(TF24&gt;=TJ$33,TG24&gt;=TJ$37,TF24&lt;&gt;"")),"Merit",IF(OR(AND(AS24&gt;=AW$32,AT24&gt;=AW$36,AS24&lt;&gt;"",AO24=""),AND(BV24&gt;=BZ$32,BW24&gt;=BZ$36,BV24&lt;&gt;"",BR24=""),AND(CY24&gt;=DC$32,CZ24&gt;=DC$36,CY24&lt;&gt;"",CU24=""),AND(ED24&gt;=EH$32,EE24&gt;=EH$36,ED24&lt;&gt;""),AND(FF24&gt;=FJ$32,FG24&gt;=FJ$36,FF24&lt;&gt;""),AND(GH24&gt;=GL$32,GI24&gt;=GL$36,GH24&lt;&gt;""),AND(HJ24&gt;=HN$32,HK24&gt;=HN$36,HJ24&lt;&gt;""),AND(IL24&gt;=IP$32,IM24&gt;=IP$36,IL24&lt;&gt;""),AND(JN24&gt;=JR$32,JO24&gt;=JR$36,JN24&lt;&gt;""),AND(KP24&gt;=KT$32,KQ24&gt;=KT$36,KP24&lt;&gt;""),AND(LR24&gt;=LV$32,LS24&gt;=LV$36,LR24&lt;&gt;""),AND(MT24&gt;=MX$32,MU24&gt;=MX$36,MT24&lt;&gt;""),AND(NV24&gt;=NZ$32,NW24&gt;=NZ$36,NV24&lt;&gt;""),AND(OX24&gt;=PB$32,OY24&gt;=PB$36,OX24&lt;&gt;""),AND(PZ24&gt;=QD$32,QA24&gt;=QD$36,PZ24&lt;&gt;""),AND(RB24&gt;=RF$32,RC24&gt;=RF$36,RB24&lt;&gt;""),AND(SD24&gt;=SH$32,SE24&gt;=SH$36,SD24&lt;&gt;""),AND(TF24&gt;=TJ$32,TG24&gt;=TJ$36,TF24&lt;&gt;"")),"Excellence",IF(I24="P","Worlds Team",IF(F24="P","National Team","")))))</f>
        <v>No DD</v>
      </c>
      <c r="I24" s="3" t="str">
        <f>IF(OR(AND(AS24&gt;=AW$31,AT24&gt;=AW$35,AS24&lt;&gt;"",AO24=""),AND(BV24&gt;=BZ$31,BW24&gt;=BZ$35,BV24&lt;&gt;"",BR24=""),AND(CY24&gt;=DC$31,CZ24&gt;=DC$35,CY24&lt;&gt;"",CU24=""),AND(ED24&gt;=EH$31,EE24&gt;=EH$35,ED24&lt;&gt;""),AND(FF24&gt;=FJ$31,FG24&gt;=FJ$35,FF24&lt;&gt;""),AND(GH24&gt;=GL$31,GI24&gt;=GL$35,GH24&lt;&gt;""),AND(HJ24&gt;=HN$31,HK24&gt;=HN$35,HJ24&lt;&gt;""),AND(IL24&gt;=IP$31,IM24&gt;=IP$35,IL24&lt;&gt;""),AND(JN24&gt;=JR$31,JO24&gt;=JR$35,JN24&lt;&gt;""),AND(KP24&gt;=KT$31,KQ24&gt;=KT$35,KP24&lt;&gt;""),AND(LR24&gt;=LV$31,LS24&gt;=LV$35,LR24&lt;&gt;""),AND(MT24&gt;=MX$31,MU24&gt;=MX$35,MT24&lt;&gt;""),AND(NV24&gt;=NZ$31,NW24&gt;=NZ$35,NV24&lt;&gt;""),AND(OX24&gt;=PB$31,OY24&gt;=PB$35,OX24&lt;&gt;""),AND(PZ24&gt;=QD$31,QA24&gt;=QD$35,PZ24&lt;&gt;""),AND(RB24&gt;=RF$31,RC24&gt;=RF$35,RB24&lt;&gt;""),AND(SD24&gt;=SH$31,SE24&gt;=SH$35,SD24&lt;&gt;""),AND(TF24&gt;=TJ$31,TG24&gt;=TJ$35,TF24&lt;&gt;"")),"P","")</f>
        <v/>
      </c>
      <c r="J24" s="8">
        <f>IF(COUNT(AQ24,BT24,CW24)&gt;0,LARGE((AQ24,BT24,CW24),1),0)</f>
        <v>51.2</v>
      </c>
      <c r="K24" s="8" t="str">
        <f>IF(J24=0,"",IF(J24=CW24,$CA$1,IF(J24=BT24,$AX$1,IF(J24=AQ24,$U$1,""))))</f>
        <v>2024 Nationals</v>
      </c>
      <c r="L24" s="8">
        <f>IF(COUNT(AQ24,BT24,CW24)&gt;1,LARGE((AQ24,BT24,CW24),2),0)</f>
        <v>0</v>
      </c>
      <c r="M24" s="8" t="str">
        <f>IF(K24=0,"",IF(AND(L24=J24,L24=AQ24,K24=BT24),$U$1,IF(AND(L24=J24,L24=AQ24,L24=CW24),$U$1,IF(AND(L24=J24,L24=CW24,L24=BT24),$AX$1,IF(L24=CW24,$CA$1,IF(L24=BT24,$AX$1,IF(L24=AQ24,$U$1,"")))))))</f>
        <v/>
      </c>
      <c r="N24" s="8">
        <f>IF(COUNT(AR24,BU24,CX24)&gt;0,LARGE((AR24,BU24,CX24),1),0)</f>
        <v>20.3</v>
      </c>
      <c r="O24" s="8" t="str">
        <f>IF(N24=0,"",IF(N24=CX24,$CA$1,IF(N24=BU24,$AX$1,IF(N24=AR24,$U$1,""))))</f>
        <v>2024 Nationals</v>
      </c>
      <c r="P24" s="8">
        <f>IF(MAX(AV24,BY24,DB24)&gt;0,MAX(AV24,BY24,DB24),0)</f>
        <v>0</v>
      </c>
      <c r="Q24" s="8" t="str">
        <f>IF(P24=0,"",IF(P24=DB24,$CA$1,IF(P24=BY24,$AX$1,IF(P24=AV24,$U$1,""))))</f>
        <v/>
      </c>
      <c r="R24" s="8">
        <f>IF(MAX(DD24:DF24)&gt;0,MAX(DD24:DF24),"")</f>
        <v>49.3</v>
      </c>
      <c r="S24" s="11" t="str">
        <f>IF(R24="","",IF(R24=DD24,"("&amp;DD$2&amp;")",IF(R24=DE24,"("&amp;DE$2&amp;")",IF(R24=DF24,"("&amp;DF$2&amp;")"))))</f>
        <v>(Q1)</v>
      </c>
      <c r="T24" s="8" t="str">
        <f>IF(R24="","",IF(R24=DD24,IF(R24+IF(L24="",0,L24)=TD24,$SI$1,IF(R24+IF(L24="",0,L24)=SB24,$RG$1,IF(R24+IF(L24="",0,L24)=QZ24,$QE$1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))),IF(R24=DE24,IF(R24+IF(N24="",0,N24)=TE24,$SI$1,IF(R24+IF(N24="",0,N24)=SC24,$RG$1,IF(R24+IF(N24="",0,N24)=RA24,$QE$1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))),IF(R24=DF24,IF(R24+IF(P24="",0,P24)=TI24,$SI$1,IF(R24+IF(P24="",0,P24)=SG24,$RG$1,IF(R24+IF(P24="",0,P24)=RE24,$QE$1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)))</f>
        <v>2024 Coimbra Gym Fest (July 7)</v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>IF(SUM(V24,Z24)&gt;0,SUM(V24,Z24),"")</f>
        <v/>
      </c>
      <c r="AQ24" s="40" t="str">
        <f>IF(SUM(U24:V24,X24:Z24,AB24)-W24-AA24&gt;0,SUM(U24:V24,X24:Z24,AB24)-W24-AA24,"")</f>
        <v/>
      </c>
      <c r="AR24" s="40" t="str">
        <f>IF(SUM(AC24:AD24,AF24)-AE24&gt;0,SUM(AC24:AD24,AF24)-AE24,"")</f>
        <v/>
      </c>
      <c r="AS24" s="40" t="str">
        <f>IF(SUM(V24,Z24,AD24)&gt;0,SUM(V24,Z24,AD24),"")</f>
        <v/>
      </c>
      <c r="AT24" s="40" t="str">
        <f>IF(SUM(AQ24,AR24)&gt;0,SUM(AQ24,AR24),"")</f>
        <v/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 t="str">
        <f>IF(SUM(AQ24,AR24,AV24)&gt;0,SUM(AQ24,AR24,AV24),"")</f>
        <v/>
      </c>
      <c r="AX24" s="18">
        <v>18.7</v>
      </c>
      <c r="AY24" s="18">
        <v>6.9</v>
      </c>
      <c r="AZ24" s="18">
        <v>0</v>
      </c>
      <c r="BA24" s="18">
        <v>0</v>
      </c>
      <c r="BB24" s="18">
        <v>19</v>
      </c>
      <c r="BC24" s="18">
        <v>7.2</v>
      </c>
      <c r="BD24" s="18">
        <v>0.6</v>
      </c>
      <c r="BE24" s="18">
        <v>0</v>
      </c>
      <c r="BF24" s="18">
        <v>17.3</v>
      </c>
      <c r="BG24" s="18">
        <v>3.2</v>
      </c>
      <c r="BH24" s="18">
        <v>0.2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8"/>
      <c r="BS24" s="11">
        <f>IF(SUM(AY24,BC24)&gt;0,SUM(AY24,BC24),"")</f>
        <v>14.100000000000001</v>
      </c>
      <c r="BT24" s="11">
        <f>IF(SUM(AX24:AY24,BA24:BC24,BE24)-AZ24-BD24&gt;0,SUM(AX24:AY24,BA24:BC24,BE24)-AZ24-BD24,"")</f>
        <v>51.2</v>
      </c>
      <c r="BU24" s="11">
        <f>IF(SUM(BF24:BG24,BI24)-BH24&gt;0,SUM(BF24:BG24,BI24)-BH24,"")</f>
        <v>20.3</v>
      </c>
      <c r="BV24" s="11">
        <f>IF(SUM(AY24,BC24,BG24)&gt;0,SUM(AY24,BC24,BG24),"")</f>
        <v>17.3</v>
      </c>
      <c r="BW24" s="11">
        <f>IF(SUM(BT24,BU24)&gt;0,SUM(BT24,BU24),"")</f>
        <v>71.5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IF(SUM(BT24,BU24,BY24)&gt;0,SUM(BT24,BU24,BY24),"")</f>
        <v>71.5</v>
      </c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27"/>
      <c r="CV24" s="40" t="str">
        <f>IF(SUM(CB24,CF24)&gt;0,SUM(CB24,CF24),"")</f>
        <v/>
      </c>
      <c r="CW24" s="40" t="str">
        <f>IF(SUM(CA24:CB24,CD24:CF24,CH24)-CC24-CG24&gt;0,SUM(CA24:CB24,CD24:CF24,CH24)-CC24-CG24,"")</f>
        <v/>
      </c>
      <c r="CX24" s="40" t="str">
        <f>IF(SUM(CI24:CJ24,CL24)-CK24&gt;0,SUM(CI24:CJ24,CL24)-CK24,"")</f>
        <v/>
      </c>
      <c r="CY24" s="40" t="str">
        <f>IF(SUM(CB24,CF24,CJ24)&gt;0,SUM(CB24,CF24,CJ24),"")</f>
        <v/>
      </c>
      <c r="CZ24" s="40" t="str">
        <f>IF(SUM(CW24,CX24)&gt;0,SUM(CW24,CX24),"")</f>
        <v/>
      </c>
      <c r="DA24" s="40" t="str">
        <f>IF(SUM(CN24,CR24)&gt;0,SUM(CN24,CR24),"")</f>
        <v/>
      </c>
      <c r="DB24" s="40" t="str">
        <f>IF(SUM(CM24:CN24,CP24:CR24,CT24)-SUM(CO24,CS24)&gt;0,SUM(CM24:CN24,CP24:CR24,CT24)-SUM(CO24,CS24),"")</f>
        <v/>
      </c>
      <c r="DC24" s="40" t="str">
        <f>IF(SUM(CW24,CX24,DB24)&gt;0,SUM(CW24,CX24,DB24),"")</f>
        <v/>
      </c>
      <c r="DD24" s="51">
        <f>IF(MAX(EB24,FD24,GF24,HH24,IJ24,JL24,KN24,LP24,MR24,NT24,OV24,PX24,QZ24,SB24,TD24)-IF(L24="",0,L24)&gt;0.001,MAX(EB24,FD24,GF24,HH24,IJ24,JL24,KN24,LP24,MR24,NT24,OV24,PX24,QZ24,SB24,TD24)-IF(L24="",0,L24),"")</f>
        <v>49.3</v>
      </c>
      <c r="DE24" s="51" t="str">
        <f>IF(MAX(EC24,FE24,GG24,HI24,IK24,JM24,KO24,LQ24,MS24,NU24,OW24,PY24,RA24,SC24,TE24)-IF(N24="",0,N24)&gt;0.001,MAX(EC24,FE24,GG24,HI24,IK24,JM24,KO24,LQ24,MS24,NU24,OW24,PY24,RA24,SC24,TE24)-IF(N24="",0,N24),"")</f>
        <v/>
      </c>
      <c r="DF24" s="51" t="str">
        <f>IF(MAX(EG24,FI24,GK24,HM24,IO24,JQ24,KS24,LU24,MW24,NY24,PA24,QC24,RE24,SG24,TI24)-IF(P24="",0,P24)&gt;0.001,MAX(EG24,FI24,GK24,HM24,IO24,JQ24,KS24,LU24,MW24,NY24,PA24,QC24,RE24,SG24,TI24)-IF(P24="",0,P24),"")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>IF(SUM(DH24,DL24)&gt;0,SUM(DH24,DL24),"")</f>
        <v/>
      </c>
      <c r="EB24" s="40" t="str">
        <f>IF(SUM(DG24:DH24,DJ24:DL24,DN24)-DI24-DM24&gt;0,SUM(DG24:DH24,DJ24:DL24,DN24)-DI24-DM24,"")</f>
        <v/>
      </c>
      <c r="EC24" s="40" t="str">
        <f>IF(SUM(DO24:DP24,DR24)-DQ24&gt;0,SUM(DO24:DP24,DR24)-DQ24,"")</f>
        <v/>
      </c>
      <c r="ED24" s="40" t="str">
        <f>IF(SUM(DH24,DL24,DP24)&gt;0,SUM(DH24,DL24,DP24),"")</f>
        <v/>
      </c>
      <c r="EE24" s="40" t="str">
        <f>IF(SUM(EB24,EC24)&gt;0,SUM(EB24,EC24),"")</f>
        <v/>
      </c>
      <c r="EF24" s="40" t="str">
        <f>IF(SUM(DT24,DX24)&gt;0,SUM(DT24,DX24),"")</f>
        <v/>
      </c>
      <c r="EG24" s="40" t="str">
        <f>IF(SUM(DS24:DT24,DV24:DX24,DZ24)-SUM(DU24,DY24)&gt;0,SUM(DS24:DT24,DV24:DX24,DZ24)-SUM(DU24,DY24),"")</f>
        <v/>
      </c>
      <c r="EH24" s="40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>
        <v>18.5</v>
      </c>
      <c r="FL24" s="17">
        <v>4.8</v>
      </c>
      <c r="FM24" s="17">
        <v>0</v>
      </c>
      <c r="FN24" s="17">
        <v>0</v>
      </c>
      <c r="FO24" s="17">
        <v>18.7</v>
      </c>
      <c r="FP24" s="17">
        <v>7.3</v>
      </c>
      <c r="FQ24" s="17">
        <v>0</v>
      </c>
      <c r="FR24" s="17">
        <v>0</v>
      </c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>
        <f>IF(SUM(FL24,FP24)&gt;0,SUM(FL24,FP24),"")</f>
        <v>12.1</v>
      </c>
      <c r="GF24" s="40">
        <f>IF(SUM(FK24:FL24,FN24:FP24,FR24)-FM24-FQ24&gt;0,SUM(FK24:FL24,FN24:FP24,FR24)-FM24-FQ24,"")</f>
        <v>49.3</v>
      </c>
      <c r="GG24" s="40" t="str">
        <f>IF(SUM(FS24:FT24,FV24)-FU24&gt;0,SUM(FS24:FT24,FV24)-FU24,"")</f>
        <v/>
      </c>
      <c r="GH24" s="40">
        <f>IF(SUM(FL24,FP24,FT24)&gt;0,SUM(FL24,FP24,FT24),"")</f>
        <v>12.1</v>
      </c>
      <c r="GI24" s="40">
        <f>IF(SUM(GF24,GG24)&gt;0,SUM(GF24,GG24),"")</f>
        <v>49.3</v>
      </c>
      <c r="GJ24" s="40" t="str">
        <f>IF(SUM(FX24,GB24)&gt;0,SUM(FX24,GB24),"")</f>
        <v/>
      </c>
      <c r="GK24" s="40" t="str">
        <f>IF(SUM(FW24:FX24,FZ24:GB24,GD24)-SUM(FY24,GC24)&gt;0,SUM(FW24:FX24,FZ24:GB24,GD24)-SUM(FY24,GC24),"")</f>
        <v/>
      </c>
      <c r="GL24" s="40">
        <f>IF(SUM(GF24,GG24,GK24)&gt;0,SUM(GF24,GG24,GK24),"")</f>
        <v>49.3</v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>IF(SUM(HP24,HT24)&gt;0,SUM(HP24,HT24),"")</f>
        <v/>
      </c>
      <c r="IJ24" s="40" t="str">
        <f>IF(SUM(HO24:HP24,HR24:HT24,HV24)-HQ24-HU24&gt;0,SUM(HO24:HP24,HR24:HT24,HV24)-HQ24-HU24,"")</f>
        <v/>
      </c>
      <c r="IK24" s="40" t="str">
        <f>IF(SUM(HW24:HX24,HZ24)-HY24&gt;0,SUM(HW24:HX24,HZ24)-HY24,"")</f>
        <v/>
      </c>
      <c r="IL24" s="40" t="str">
        <f>IF(SUM(HP24,HT24,HX24)&gt;0,SUM(HP24,HT24,HX24),"")</f>
        <v/>
      </c>
      <c r="IM24" s="40" t="str">
        <f>IF(SUM(IJ24,IK24)&gt;0,SUM(IJ24,IK24),"")</f>
        <v/>
      </c>
      <c r="IN24" s="40" t="str">
        <f>IF(SUM(IB24,IF24)&gt;0,SUM(IB24,IF24),"")</f>
        <v/>
      </c>
      <c r="IO24" s="40" t="str">
        <f>IF(SUM(IA24:IB24,ID24:IF24,IH24)-SUM(IC24,IG24)&gt;0,SUM(IA24:IB24,ID24:IF24,IH24)-SUM(IC24,IG24),"")</f>
        <v/>
      </c>
      <c r="IP24" s="40" t="str">
        <f>IF(SUM(IJ24,IK24,IO24)&gt;0,SUM(IJ24,IK24,IO24),"")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>IF(SUM(JT24,JX24)&gt;0,SUM(JT24,JX24),"")</f>
        <v/>
      </c>
      <c r="KN24" s="40" t="str">
        <f>IF(SUM(JS24:JT24,JV24:JX24,JZ24)-JU24-JY24&gt;0,SUM(JS24:JT24,JV24:JX24,JZ24)-JU24-JY24,"")</f>
        <v/>
      </c>
      <c r="KO24" s="40" t="str">
        <f>IF(SUM(KA24:KB24,KD24)-KC24&gt;0,SUM(KA24:KB24,KD24)-KC24,"")</f>
        <v/>
      </c>
      <c r="KP24" s="40" t="str">
        <f>IF(SUM(JT24,JX24,KB24)&gt;0,SUM(JT24,JX24,KB24),"")</f>
        <v/>
      </c>
      <c r="KQ24" s="40" t="str">
        <f>IF(SUM(KN24,KO24)&gt;0,SUM(KN24,KO24),"")</f>
        <v/>
      </c>
      <c r="KR24" s="40" t="str">
        <f>IF(SUM(KF24,KJ24)&gt;0,SUM(KF24,KJ24),"")</f>
        <v/>
      </c>
      <c r="KS24" s="40" t="str">
        <f>IF(SUM(KE24:KF24,KH24:KJ24,KL24)-SUM(KG24,KK24)&gt;0,SUM(KE24:KF24,KH24:KJ24,KL24)-SUM(KG24,KK24),"")</f>
        <v/>
      </c>
      <c r="KT24" s="40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>IF(SUM(LX24,MB24)&gt;0,SUM(LX24,MB24),"")</f>
        <v/>
      </c>
      <c r="MR24" s="40" t="str">
        <f>IF(SUM(LW24:LX24,LZ24:MB24,MD24)-LY24-MC24&gt;0,SUM(LW24:LX24,LZ24:MB24,MD24)-LY24-MC24,"")</f>
        <v/>
      </c>
      <c r="MS24" s="40" t="str">
        <f>IF(SUM(ME24:MF24,MH24)-MG24&gt;0,SUM(ME24:MF24,MH24)-MG24,"")</f>
        <v/>
      </c>
      <c r="MT24" s="40" t="str">
        <f>IF(SUM(LX24,MB24,MF24)&gt;0,SUM(LX24,MB24,MF24),"")</f>
        <v/>
      </c>
      <c r="MU24" s="40" t="str">
        <f>IF(SUM(MR24,MS24)&gt;0,SUM(MR24,MS24),"")</f>
        <v/>
      </c>
      <c r="MV24" s="40" t="str">
        <f>IF(SUM(MJ24,MN24)&gt;0,SUM(MJ24,MN24),"")</f>
        <v/>
      </c>
      <c r="MW24" s="40" t="str">
        <f>IF(SUM(MI24:MJ24,ML24:MN24,MP24)-SUM(MK24,MO24)&gt;0,SUM(MI24:MJ24,ML24:MN24,MP24)-SUM(MK24,MO24),"")</f>
        <v/>
      </c>
      <c r="MX24" s="40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>IF(SUM(OB24,OF24)&gt;0,SUM(OB24,OF24),"")</f>
        <v/>
      </c>
      <c r="OV24" s="40" t="str">
        <f>IF(SUM(OA24:OB24,OD24:OF24,OH24)-OC24-OG24&gt;0,SUM(OA24:OB24,OD24:OF24,OH24)-OC24-OG24,"")</f>
        <v/>
      </c>
      <c r="OW24" s="40" t="str">
        <f>IF(SUM(OI24:OJ24,OL24)-OK24&gt;0,SUM(OI24:OJ24,OL24)-OK24,"")</f>
        <v/>
      </c>
      <c r="OX24" s="40" t="str">
        <f>IF(SUM(OB24,OF24,OJ24)&gt;0,SUM(OB24,OF24,OJ24),"")</f>
        <v/>
      </c>
      <c r="OY24" s="40" t="str">
        <f>IF(SUM(OV24,OW24)&gt;0,SUM(OV24,OW24),"")</f>
        <v/>
      </c>
      <c r="OZ24" s="40" t="str">
        <f>IF(SUM(ON24,OR24)&gt;0,SUM(ON24,OR24),"")</f>
        <v/>
      </c>
      <c r="PA24" s="40" t="str">
        <f>IF(SUM(OM24:ON24,OP24:OR24,OT24)-SUM(OO24,OS24)&gt;0,SUM(OM24:ON24,OP24:OR24,OT24)-SUM(OO24,OS24),"")</f>
        <v/>
      </c>
      <c r="PB24" s="40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40" t="str">
        <f>IF(SUM(QF24,QJ24)&gt;0,SUM(QF24,QJ24),"")</f>
        <v/>
      </c>
      <c r="QZ24" s="40" t="str">
        <f>IF(SUM(QE24:QF24,QH24:QJ24,QL24)-QG24-QK24&gt;0,SUM(QE24:QF24,QH24:QJ24,QL24)-QG24-QK24,"")</f>
        <v/>
      </c>
      <c r="RA24" s="40" t="str">
        <f>IF(SUM(QM24:QN24,QP24)-QO24&gt;0,SUM(QM24:QN24,QP24)-QO24,"")</f>
        <v/>
      </c>
      <c r="RB24" s="40" t="str">
        <f>IF(SUM(QF24,QJ24,QN24)&gt;0,SUM(QF24,QJ24,QN24),"")</f>
        <v/>
      </c>
      <c r="RC24" s="40" t="str">
        <f>IF(SUM(QZ24,RA24)&gt;0,SUM(QZ24,RA24),"")</f>
        <v/>
      </c>
      <c r="RD24" s="40" t="str">
        <f>IF(SUM(QR24,QV24)&gt;0,SUM(QR24,QV24),"")</f>
        <v/>
      </c>
      <c r="RE24" s="40" t="str">
        <f>IF(SUM(QQ24:QR24,QT24:QV24,QX24)-SUM(QS24,QW24)&gt;0,SUM(QQ24:QR24,QT24:QV24,QX24)-SUM(QS24,QW24),"")</f>
        <v/>
      </c>
      <c r="RF24" s="40" t="str">
        <f>IF(SUM(QZ24,RA24,RE24)&gt;0,SUM(QZ24,RA24,RE24),"")</f>
        <v/>
      </c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1" t="str">
        <f>IF(SUM(RH24,RL24)&gt;0,SUM(RH24,RL24),"")</f>
        <v/>
      </c>
      <c r="SB24" s="11" t="str">
        <f>IF(SUM(RG24:RH24,RJ24:RL24,RN24)-RI24-RM24&gt;0,SUM(RG24:RH24,RJ24:RL24,RN24)-RI24-RM24,"")</f>
        <v/>
      </c>
      <c r="SC24" s="11" t="str">
        <f>IF(SUM(RO24:RP24,RR24)-RQ24&gt;0,SUM(RO24:RP24,RR24)-RQ24,"")</f>
        <v/>
      </c>
      <c r="SD24" s="11" t="str">
        <f>IF(SUM(RH24,RL24,RP24)&gt;0,SUM(RH24,RL24,RP24),"")</f>
        <v/>
      </c>
      <c r="SE24" s="11" t="str">
        <f>IF(SUM(SB24,SC24)&gt;0,SUM(SB24,SC24),"")</f>
        <v/>
      </c>
      <c r="SF24" s="11" t="str">
        <f>IF(SUM(RT24,RX24)&gt;0,SUM(RT24,RX24),"")</f>
        <v/>
      </c>
      <c r="SG24" s="11" t="str">
        <f>IF(SUM(RS24:RT24,RV24:RX24,RZ24)-SUM(RU24,RY24)&gt;0,SUM(RS24:RT24,RV24:RX24,RZ24)-SUM(RU24,RY24),"")</f>
        <v/>
      </c>
      <c r="SH24" s="11" t="str">
        <f>IF(SUM(SB24,SC24,SG24)&gt;0,SUM(SB24,SC24,SG24),"")</f>
        <v/>
      </c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40" t="str">
        <f>IF(SUM(SJ24,SN24)&gt;0,SUM(SJ24,SN24),"")</f>
        <v/>
      </c>
      <c r="TD24" s="40" t="str">
        <f>IF(SUM(SI24:SJ24,SL24:SN24,SP24)-SK24-SO24&gt;0,SUM(SI24:SJ24,SL24:SN24,SP24)-SK24-SO24,"")</f>
        <v/>
      </c>
      <c r="TE24" s="40" t="str">
        <f>IF(SUM(SQ24:SR24,ST24)-SS24&gt;0,SUM(SQ24:SR24,ST24)-SS24,"")</f>
        <v/>
      </c>
      <c r="TF24" s="40" t="str">
        <f>IF(SUM(SJ24,SN24,SR24)&gt;0,SUM(SJ24,SN24,SR24),"")</f>
        <v/>
      </c>
      <c r="TG24" s="40" t="str">
        <f>IF(SUM(TD24,TE24)&gt;0,SUM(TD24,TE24),"")</f>
        <v/>
      </c>
      <c r="TH24" s="40" t="str">
        <f>IF(SUM(SV24,SZ24)&gt;0,SUM(SV24,SZ24),"")</f>
        <v/>
      </c>
      <c r="TI24" s="40" t="str">
        <f>IF(SUM(SU24:SV24,SX24:SZ24,TB24)-SUM(SW24,TA24)&gt;0,SUM(SU24:SV24,SX24:SZ24,TB24)-SUM(SW24,TA24),"")</f>
        <v/>
      </c>
      <c r="TJ24" s="40" t="str">
        <f>IF(SUM(TD24,TE24,TI24)&gt;0,SUM(TD24,TE24,TI24),"")</f>
        <v/>
      </c>
      <c r="TK24" s="26">
        <f>IF($CU24="P",CA24,(CA24+AX24)/2)</f>
        <v>9.35</v>
      </c>
      <c r="TL24" s="26">
        <f>IF($CU24="P",CB24,(CB24+AY24)/2)</f>
        <v>3.45</v>
      </c>
      <c r="TM24" s="26">
        <f>IF($CU24="P",CC24,(CC24+AZ24)/2)</f>
        <v>0</v>
      </c>
      <c r="TN24" s="26">
        <f>IF($CU24="P",CD24,(CD24+BA24)/2)</f>
        <v>0</v>
      </c>
      <c r="TO24" s="26">
        <f>IF($CU24="P",CE24,(CE24+BB24)/2)</f>
        <v>9.5</v>
      </c>
      <c r="TP24" s="26">
        <f>IF($CU24="P",CF24,(CF24+BC24)/2)</f>
        <v>3.6</v>
      </c>
      <c r="TQ24" s="26">
        <f>IF($CU24="P",CG24,(CG24+BD24)/2)</f>
        <v>0.3</v>
      </c>
      <c r="TR24" s="26">
        <f>IF($CU24="P",CH24,(CH24+BE24)/2)</f>
        <v>0</v>
      </c>
      <c r="TS24" s="26">
        <f>IF($CU24="P",CI24,(CI24+BF24)/2)</f>
        <v>8.65</v>
      </c>
      <c r="TT24" s="26">
        <f>IF($CU24="P",CJ24,(CJ24+BG24)/2)</f>
        <v>1.6</v>
      </c>
      <c r="TU24" s="26">
        <f>IF($CU24="P",CK24,(CK24+BH24)/2)</f>
        <v>0.1</v>
      </c>
      <c r="TV24" s="26">
        <f>IF($CU24="P",CL24,(CL24+BI24)/2)</f>
        <v>0</v>
      </c>
      <c r="TW24" s="26">
        <f>IF($CU24="P",CM24,(CM24+BJ24)/2)</f>
        <v>0</v>
      </c>
      <c r="TX24" s="26">
        <f>IF($CU24="P",CN24,(CN24+BK24)/2)</f>
        <v>0</v>
      </c>
      <c r="TY24" s="26">
        <f>IF($CU24="P",CO24,(CO24+BL24)/2)</f>
        <v>0</v>
      </c>
      <c r="TZ24" s="26">
        <f>IF($CU24="P",CP24,(CP24+BM24)/2)</f>
        <v>0</v>
      </c>
      <c r="UA24" s="26">
        <f>IF($CU24="P",CQ24,(CQ24+BN24)/2)</f>
        <v>0</v>
      </c>
      <c r="UB24" s="26">
        <f>IF($CU24="P",CR24,(CR24+BO24)/2)</f>
        <v>0</v>
      </c>
      <c r="UC24" s="26">
        <f>IF($CU24="P",CS24,(CS24+BP24)/2)</f>
        <v>0</v>
      </c>
      <c r="UD24" s="26">
        <f>IF($CU24="P",CT24,(CT24+BQ24)/2)</f>
        <v>0</v>
      </c>
      <c r="UE24" s="28" t="s">
        <v>53</v>
      </c>
      <c r="UF24" s="11">
        <f>IF(SUM(TL24,TP24)&gt;0,SUM(TL24,TP24),"")</f>
        <v>7.0500000000000007</v>
      </c>
      <c r="UG24" s="11">
        <f>IF(SUM(TK24:TL24,TN24:TP24,TR24)-TM24-TQ24&gt;0,SUM(TK24:TL24,TN24:TP24,TR24)-TM24-TQ24,"")</f>
        <v>25.6</v>
      </c>
      <c r="UH24" s="11">
        <f>IF(SUM(TS24:TT24,TV24)-TU24&gt;0,SUM(TS24:TT24,TV24)-TU24,"")</f>
        <v>10.15</v>
      </c>
      <c r="UI24" s="11">
        <f>IF(SUM(TL24,TP24,TT24)&gt;0,SUM(TL24,TP24,TT24),"")</f>
        <v>8.65</v>
      </c>
      <c r="UJ24" s="11">
        <f>IF(SUM(UG24,UH24)&gt;0,SUM(UG24,UH24),"")</f>
        <v>35.75</v>
      </c>
      <c r="UK24" s="11" t="str">
        <f>IF(SUM(TX24,UB24)&gt;0,SUM(TX24,UB24),"")</f>
        <v/>
      </c>
      <c r="UL24" s="11" t="str">
        <f>IF(SUM(TW24:TX24,TZ24:UB24,UD24)-SUM(TY24,UC24)&gt;0,SUM(TW24:TX24,TZ24:UB24,UD24)-SUM(TY24,UC24),"")</f>
        <v/>
      </c>
      <c r="UM24" s="11">
        <f>IF(SUM(UG24,UH24,UL24)&gt;0,SUM(UG24,UH24,UL24),"")</f>
        <v>35.75</v>
      </c>
    </row>
    <row r="25" spans="1:559" x14ac:dyDescent="0.2">
      <c r="A25" s="4" t="str" cm="1">
        <f t="array" ref="A25">IF(AND(H25&lt;&gt;"",H25&lt;&gt;"No DD"),SUMPRODUCT((H$4:H$28&lt;&gt;"")*(H$4:H$28&lt;&gt;"No DD")*(E$4:E$28&gt;E25))+1,IF(H25="No DD",SUMPRODUCT((H$4:H$28="No DD")*(E$4:E$28&gt;E25))+1+SUMPRODUCT((H$4:H$28&lt;&gt;"")*(H$4:H$28&lt;&gt;"No DD")),""))</f>
        <v/>
      </c>
      <c r="B25" s="5" t="s">
        <v>215</v>
      </c>
      <c r="C25" s="4" t="s">
        <v>6</v>
      </c>
      <c r="D25" s="4">
        <v>2006</v>
      </c>
      <c r="E25" s="9">
        <f>SUM(J25:R25)+SUM(J25:O25)*0.0000001+SUM(J25)*0.0000000000001</f>
        <v>114.1000114100049</v>
      </c>
      <c r="F25" s="3" t="str">
        <f>IF(OR(AND(AP25&gt;=AW$30,AQ25&gt;=AW$34,AP25&lt;&gt;"",AO25=""),AND(AU25&gt;=AW$30,AV25&gt;=AW$34,AU25&lt;&gt;"",AO25=""),AND(BS25&gt;=BZ$30,BT25&gt;=BZ$34,BS25&lt;&gt;"",BR25=""),AND(BX25&gt;=BZ$30,BY25&gt;=BZ$34,BX25&lt;&gt;"",BR25=""),AND(CV25&gt;=DC$30,CW25&gt;=DC$34,CV25&lt;&gt;"",CU25=""),AND(DA25&gt;=DC$30,DB25&gt;=DC$34,DA25&lt;&gt;""),AND(EA25&gt;=EH$30,EB25&gt;=EH$34,EA25&lt;&gt;""),AND(EF25&gt;=EH$30,EG25&gt;=EH$34,EF25&lt;&gt;""),AND(FC25&gt;=FJ$30,FD25&gt;=FJ$34,FC25&lt;&gt;""),AND(FH25&gt;=FJ$30,FI25&gt;=FJ$34,FH25&lt;&gt;""),AND(GE25&gt;=GL$30,GF25&gt;=GL$34,GE25&lt;&gt;""),AND(GJ25&gt;=GL$30,GK25&gt;=GL$34,GJ25&lt;&gt;""),AND(HG25&gt;=HN$30,HH25&gt;=HN$34,HG25&lt;&gt;""),AND(HL25&gt;=HN$30,HM25&gt;=HN$34,HL25&lt;&gt;""),AND(II25&gt;=IP$30,IJ25&gt;=IP$34,II25&lt;&gt;""),AND(IN25&gt;=IP$30,IO25&gt;=IP$34,IN25&lt;&gt;""),AND(JK25&gt;=JR$30,JL25&gt;=JR$34,JK25&lt;&gt;""),AND(JP25&gt;=JR$30,JQ25&gt;=JR$34,JP25&lt;&gt;""),AND(KM25&gt;=KT$30,KN25&gt;=KT$34,KM25&lt;&gt;""),AND(KR25&gt;=KT$30,KS25&gt;=KT$34,KR25&lt;&gt;""),AND(LO25&gt;=LV$30,LP25&gt;=LV$34,LO25&lt;&gt;""),AND(LT25&gt;=LV$30,LU25&gt;=LV$34,LT25&lt;&gt;""),AND(MQ25&gt;=MX$30,MR25&gt;=MX$34,MQ25&lt;&gt;""),AND(MV25&gt;=MX$30,MW25&gt;=MX$34,MV25&lt;&gt;""),AND(NS25&gt;=NZ$30,NT25&gt;=NZ$34,NS25&lt;&gt;""),AND(NX25&gt;=NZ$30,NY25&gt;=NZ$34,NX25&lt;&gt;""),AND(OU25&gt;=PB$30,OV25&gt;=PB$34,OU25&lt;&gt;""),AND(OZ25&gt;=PB$30,PA25&gt;=PB$34,OZ25&lt;&gt;""),AND(PW25&gt;=QD$30,PX25&gt;=QD$34,PW25&lt;&gt;""),AND(QB25&gt;=QD$30,QC25&gt;=QD$34,QB25&lt;&gt;""),AND(QY25&gt;=RF$30,QZ25&gt;=RF$34,QY25&lt;&gt;""),AND(RD25&gt;=RF$30,RE25&gt;=RF$34,RD25&lt;&gt;""),AND(SA25&gt;=SH$30,SB25&gt;=SH$34,SA25&lt;&gt;""),AND(SF25&gt;=SH$30,SG25&gt;=SH$34,SF25&lt;&gt;""),AND(TC25&gt;=TJ$30,TD25&gt;=TJ$34,TC25&lt;&gt;""),AND(TI25&gt;=TJ$30,TJ25&gt;=TJ$34,TI25&lt;&gt;"")),"P","")</f>
        <v/>
      </c>
      <c r="G25" s="3" t="str">
        <f>IF(OR(AND(AQ25&gt;=AW$34,AQ25&lt;&gt;"",AO25=""),AND(AV25&gt;=AW$34,AV25&lt;&gt;"",AO25=""),AND(BT25&gt;=BZ$34,BT25&lt;&gt;"",BR25=""),AND(BY25&gt;=BZ$34,BY25&lt;&gt;"",BR25=""),AND(CW25&gt;=DC$34,CW25&lt;&gt;"",CU25=""),AND(DB25&gt;=DC$34,DB25&lt;&gt;"",CU25=""),AND(EB25&gt;=EH$34,EB25&lt;&gt;""),AND(EG25&gt;=EH$34,EG25&lt;&gt;""),AND(FD25&gt;=FJ$34,FD25&lt;&gt;""),AND(FI25&gt;=FJ$34,FI25&lt;&gt;""),AND(GF25&gt;=GL$34,GF25&lt;&gt;""),AND(GK25&gt;=GL$34,GK25&lt;&gt;""),AND(HH25&gt;=HN$34,HH25&lt;&gt;""),AND(HM25&gt;=HN$34,HM25&lt;&gt;""),AND(IJ25&gt;=IP$34,IJ25&lt;&gt;""),AND(IO25&gt;=IP$34,IO25&lt;&gt;""),AND(JL25&gt;=JR$34,JL25&lt;&gt;""),AND(JQ25&gt;=JR$34,JQ25&lt;&gt;""),AND(KN25&gt;=KT$34,KN25&lt;&gt;""),AND(KS25&gt;=KT$34,KS25&lt;&gt;""),AND(LP25&gt;=LV$34,LP25&lt;&gt;""),AND(LU25&gt;=LV$34,LU25&lt;&gt;""),AND(MR25&gt;=MX$34,MR25&lt;&gt;""),AND(MW25&gt;=MX$34,MW25&lt;&gt;""),AND(NT25&gt;=NZ$34,NT25&lt;&gt;""),AND(NY25&gt;=NZ$34,NY25&lt;&gt;""),AND(OV25&gt;=PB$34,OV25&lt;&gt;""),AND(PA25&gt;=PB$34,PA25&lt;&gt;""),AND(PX25&gt;=QD$34,PX25&lt;&gt;""),AND(QC25&gt;=QD$34,QC25&lt;&gt;""),AND(QZ25&gt;=RF$34,QZ25&lt;&gt;""),AND(RE25&gt;=RF$34,RE25&lt;&gt;""),AND(SB25&gt;=SH$34,SB25&lt;&gt;""),AND(SG25&gt;=SH$34,SG25&lt;&gt;""),AND(TD25&gt;=TJ$34,TD25&lt;&gt;""),AND(TJ25&gt;=TJ$34,TJ25&lt;&gt;"")),"P","")</f>
        <v/>
      </c>
      <c r="H25" s="36" t="str">
        <f>IF(AND(G25="P",F25=""),"No DD",IF(OR(AND(AS25&gt;=AW$33,AT25&gt;=AW$37,AS25&lt;&gt;"",AO25=""),AND(BV25&gt;=BZ$33,BW25&gt;=BZ$37,BV25&lt;&gt;"",BR25=""),AND(CY25&gt;=DC$33,CZ25&gt;=DC$37,CY25&lt;&gt;"",CU25=""),AND(ED25&gt;=EH$33,EE25&gt;=EH$37,ED25&lt;&gt;""),AND(FF25&gt;=FJ$33,FG25&gt;=FJ$37,FF25&lt;&gt;""),AND(GH25&gt;=GL$33,GI25&gt;=GL$37,GH25&lt;&gt;""),AND(HJ25&gt;=HN$33,HK25&gt;=HN$37,HJ25&lt;&gt;""),AND(IL25&gt;=IP$33,IM25&gt;=IP$37,IL25&lt;&gt;""),AND(JN25&gt;=JR$33,JO25&gt;=JR$37,JN25&lt;&gt;""),AND(KP25&gt;=KT$33,KQ25&gt;=KT$37,KP25&lt;&gt;""),AND(LR25&gt;=LV$33,LS25&gt;=LV$37,LR25&lt;&gt;""),AND(MT25&gt;=MX$33,MU25&gt;=MX$37,MT25&lt;&gt;""),AND(NV25&gt;=NZ$33,NW25&gt;=NZ$37,NV25&lt;&gt;""),AND(OX25&gt;=PB$33,OY25&gt;=PB$37,OX25&lt;&gt;""),AND(PZ25&gt;=QD$33,QA25&gt;=QD$37,PZ25&lt;&gt;""),AND(RB25&gt;=RF$33,RC25&gt;=RF$37,RB25&lt;&gt;""),AND(SD25&gt;=SH$33,SE25&gt;=SH$37,SD25&lt;&gt;""),AND(TF25&gt;=TJ$33,TG25&gt;=TJ$37,TF25&lt;&gt;"")),"Merit",IF(OR(AND(AS25&gt;=AW$32,AT25&gt;=AW$36,AS25&lt;&gt;"",AO25=""),AND(BV25&gt;=BZ$32,BW25&gt;=BZ$36,BV25&lt;&gt;"",BR25=""),AND(CY25&gt;=DC$32,CZ25&gt;=DC$36,CY25&lt;&gt;"",CU25=""),AND(ED25&gt;=EH$32,EE25&gt;=EH$36,ED25&lt;&gt;""),AND(FF25&gt;=FJ$32,FG25&gt;=FJ$36,FF25&lt;&gt;""),AND(GH25&gt;=GL$32,GI25&gt;=GL$36,GH25&lt;&gt;""),AND(HJ25&gt;=HN$32,HK25&gt;=HN$36,HJ25&lt;&gt;""),AND(IL25&gt;=IP$32,IM25&gt;=IP$36,IL25&lt;&gt;""),AND(JN25&gt;=JR$32,JO25&gt;=JR$36,JN25&lt;&gt;""),AND(KP25&gt;=KT$32,KQ25&gt;=KT$36,KP25&lt;&gt;""),AND(LR25&gt;=LV$32,LS25&gt;=LV$36,LR25&lt;&gt;""),AND(MT25&gt;=MX$32,MU25&gt;=MX$36,MT25&lt;&gt;""),AND(NV25&gt;=NZ$32,NW25&gt;=NZ$36,NV25&lt;&gt;""),AND(OX25&gt;=PB$32,OY25&gt;=PB$36,OX25&lt;&gt;""),AND(PZ25&gt;=QD$32,QA25&gt;=QD$36,PZ25&lt;&gt;""),AND(RB25&gt;=RF$32,RC25&gt;=RF$36,RB25&lt;&gt;""),AND(SD25&gt;=SH$32,SE25&gt;=SH$36,SD25&lt;&gt;""),AND(TF25&gt;=TJ$32,TG25&gt;=TJ$36,TF25&lt;&gt;"")),"Excellence",IF(I25="P","Worlds Team",IF(F25="P","National Team","")))))</f>
        <v/>
      </c>
      <c r="I25" s="3" t="str">
        <f>IF(OR(AND(AS25&gt;=AW$31,AT25&gt;=AW$35,AS25&lt;&gt;"",AO25=""),AND(BV25&gt;=BZ$31,BW25&gt;=BZ$35,BV25&lt;&gt;"",BR25=""),AND(CY25&gt;=DC$31,CZ25&gt;=DC$35,CY25&lt;&gt;"",CU25=""),AND(ED25&gt;=EH$31,EE25&gt;=EH$35,ED25&lt;&gt;""),AND(FF25&gt;=FJ$31,FG25&gt;=FJ$35,FF25&lt;&gt;""),AND(GH25&gt;=GL$31,GI25&gt;=GL$35,GH25&lt;&gt;""),AND(HJ25&gt;=HN$31,HK25&gt;=HN$35,HJ25&lt;&gt;""),AND(IL25&gt;=IP$31,IM25&gt;=IP$35,IL25&lt;&gt;""),AND(JN25&gt;=JR$31,JO25&gt;=JR$35,JN25&lt;&gt;""),AND(KP25&gt;=KT$31,KQ25&gt;=KT$35,KP25&lt;&gt;""),AND(LR25&gt;=LV$31,LS25&gt;=LV$35,LR25&lt;&gt;""),AND(MT25&gt;=MX$31,MU25&gt;=MX$35,MT25&lt;&gt;""),AND(NV25&gt;=NZ$31,NW25&gt;=NZ$35,NV25&lt;&gt;""),AND(OX25&gt;=PB$31,OY25&gt;=PB$35,OX25&lt;&gt;""),AND(PZ25&gt;=QD$31,QA25&gt;=QD$35,PZ25&lt;&gt;""),AND(RB25&gt;=RF$31,RC25&gt;=RF$35,RB25&lt;&gt;""),AND(SD25&gt;=SH$31,SE25&gt;=SH$35,SD25&lt;&gt;""),AND(TF25&gt;=TJ$31,TG25&gt;=TJ$35,TF25&lt;&gt;"")),"P","")</f>
        <v/>
      </c>
      <c r="J25" s="8">
        <f>IF(COUNT(AQ25,BT25,CW25)&gt;0,LARGE((AQ25,BT25,CW25),1),0)</f>
        <v>49.099999999999994</v>
      </c>
      <c r="K25" s="8" t="str">
        <f>IF(J25=0,"",IF(J25=CW25,$CA$1,IF(J25=BT25,$AX$1,IF(J25=AQ25,$U$1,""))))</f>
        <v>2024 3rd Domestic Trial</v>
      </c>
      <c r="L25" s="8">
        <f>IF(COUNT(AQ25,BT25,CW25)&gt;1,LARGE((AQ25,BT25,CW25),2),0)</f>
        <v>44.699999999999996</v>
      </c>
      <c r="M25" s="8" t="str">
        <f>IF(K25=0,"",IF(AND(L25=J25,L25=AQ25,K25=BT25),$U$1,IF(AND(L25=J25,L25=AQ25,L25=CW25),$U$1,IF(AND(L25=J25,L25=CW25,L25=BT25),$AX$1,IF(L25=CW25,$CA$1,IF(L25=BT25,$AX$1,IF(L25=AQ25,$U$1,"")))))))</f>
        <v>2024 Elite Canada</v>
      </c>
      <c r="N25" s="8">
        <f>IF(COUNT(AR25,BU25,CX25)&gt;0,LARGE((AR25,BU25,CX25),1),0)</f>
        <v>20.3</v>
      </c>
      <c r="O25" s="8" t="str">
        <f>IF(N25=0,"",IF(N25=CX25,$CA$1,IF(N25=BU25,$AX$1,IF(N25=AR25,$U$1,""))))</f>
        <v>2024 3rd Domestic Trial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TD25,$SI$1,IF(R25+IF(L25="",0,L25)=SB25,$RG$1,IF(R25+IF(L25="",0,L25)=QZ25,$QE$1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))),IF(R25=DE25,IF(R25+IF(N25="",0,N25)=TE25,$SI$1,IF(R25+IF(N25="",0,N25)=SC25,$RG$1,IF(R25+IF(N25="",0,N25)=RA25,$QE$1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))),IF(R25=DF25,IF(R25+IF(P25="",0,P25)=TI25,$SI$1,IF(R25+IF(P25="",0,P25)=SG25,$RG$1,IF(R25+IF(P25="",0,P25)=RE25,$QE$1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)))</f>
        <v/>
      </c>
      <c r="U25" s="19">
        <v>17.7</v>
      </c>
      <c r="V25" s="19">
        <v>3.4</v>
      </c>
      <c r="W25" s="19">
        <v>1.2</v>
      </c>
      <c r="X25" s="19">
        <v>0</v>
      </c>
      <c r="Y25" s="19">
        <v>17.5</v>
      </c>
      <c r="Z25" s="19">
        <v>8.1</v>
      </c>
      <c r="AA25" s="19">
        <v>0.8</v>
      </c>
      <c r="AB25" s="19">
        <v>0</v>
      </c>
      <c r="AC25" s="19">
        <v>17.3</v>
      </c>
      <c r="AD25" s="19">
        <v>2.4</v>
      </c>
      <c r="AE25" s="19">
        <v>0</v>
      </c>
      <c r="AF25" s="19">
        <v>0</v>
      </c>
      <c r="AG25" s="19"/>
      <c r="AH25" s="19"/>
      <c r="AI25" s="19"/>
      <c r="AJ25" s="19"/>
      <c r="AK25" s="19"/>
      <c r="AL25" s="19"/>
      <c r="AM25" s="19"/>
      <c r="AN25" s="19"/>
      <c r="AO25" s="27"/>
      <c r="AP25" s="40">
        <f>IF(SUM(V25,Z25)&gt;0,SUM(V25,Z25),"")</f>
        <v>11.5</v>
      </c>
      <c r="AQ25" s="40">
        <f>IF(SUM(U25:V25,X25:Z25,AB25)-W25-AA25&gt;0,SUM(U25:V25,X25:Z25,AB25)-W25-AA25,"")</f>
        <v>44.699999999999996</v>
      </c>
      <c r="AR25" s="40">
        <f>IF(SUM(AC25:AD25,AF25)-AE25&gt;0,SUM(AC25:AD25,AF25)-AE25,"")</f>
        <v>19.7</v>
      </c>
      <c r="AS25" s="40">
        <f>IF(SUM(V25,Z25,AD25)&gt;0,SUM(V25,Z25,AD25),"")</f>
        <v>13.9</v>
      </c>
      <c r="AT25" s="40">
        <f>IF(SUM(AQ25,AR25)&gt;0,SUM(AQ25,AR25),"")</f>
        <v>64.399999999999991</v>
      </c>
      <c r="AU25" s="40" t="str">
        <f>IF(SUM(AH25,AL25)&gt;0,SUM(AH25,AL25),"")</f>
        <v/>
      </c>
      <c r="AV25" s="40" t="str">
        <f>IF(SUM(AG25:AH25,AJ25:AL25,AN25)-SUM(AI25,AM25)&gt;0,SUM(AG25:AH25,AJ25:AL25,AN25)-SUM(AI25,AM25),"")</f>
        <v/>
      </c>
      <c r="AW25" s="40">
        <f>IF(SUM(AQ25,AR25,AV25)&gt;0,SUM(AQ25,AR25,AV25),"")</f>
        <v>64.399999999999991</v>
      </c>
      <c r="AX25" s="18">
        <v>18</v>
      </c>
      <c r="AY25" s="18">
        <v>4.4000000000000004</v>
      </c>
      <c r="AZ25" s="18">
        <v>1</v>
      </c>
      <c r="BA25" s="18">
        <v>0</v>
      </c>
      <c r="BB25" s="18">
        <v>17.399999999999999</v>
      </c>
      <c r="BC25" s="18">
        <v>2.8</v>
      </c>
      <c r="BD25" s="18">
        <v>0</v>
      </c>
      <c r="BE25" s="18">
        <v>0</v>
      </c>
      <c r="BF25" s="18">
        <v>17</v>
      </c>
      <c r="BG25" s="18">
        <v>3.2</v>
      </c>
      <c r="BH25" s="18">
        <v>0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>IF(SUM(AY25,BC25)&gt;0,SUM(AY25,BC25),"")</f>
        <v>7.2</v>
      </c>
      <c r="BT25" s="11">
        <f>IF(SUM(AX25:AY25,BA25:BC25,BE25)-AZ25-BD25&gt;0,SUM(AX25:AY25,BA25:BC25,BE25)-AZ25-BD25,"")</f>
        <v>41.599999999999994</v>
      </c>
      <c r="BU25" s="11">
        <f>IF(SUM(BF25:BG25,BI25)-BH25&gt;0,SUM(BF25:BG25,BI25)-BH25,"")</f>
        <v>20.2</v>
      </c>
      <c r="BV25" s="11">
        <f>IF(SUM(AY25,BC25,BG25)&gt;0,SUM(AY25,BC25,BG25),"")</f>
        <v>10.4</v>
      </c>
      <c r="BW25" s="11">
        <f>IF(SUM(BT25,BU25)&gt;0,SUM(BT25,BU25),"")</f>
        <v>61.8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IF(SUM(BT25,BU25,BY25)&gt;0,SUM(BT25,BU25,BY25),"")</f>
        <v>61.8</v>
      </c>
      <c r="CA25" s="19">
        <v>18.7</v>
      </c>
      <c r="CB25" s="19">
        <v>6</v>
      </c>
      <c r="CC25" s="19">
        <v>0</v>
      </c>
      <c r="CD25" s="19">
        <v>0</v>
      </c>
      <c r="CE25" s="19">
        <v>18.600000000000001</v>
      </c>
      <c r="CF25" s="19">
        <v>6</v>
      </c>
      <c r="CG25" s="19">
        <v>0.2</v>
      </c>
      <c r="CH25" s="19">
        <v>0</v>
      </c>
      <c r="CI25" s="19">
        <v>17.100000000000001</v>
      </c>
      <c r="CJ25" s="19">
        <v>3.2</v>
      </c>
      <c r="CK25" s="19">
        <v>0</v>
      </c>
      <c r="CL25" s="19">
        <v>0</v>
      </c>
      <c r="CM25" s="19"/>
      <c r="CN25" s="19"/>
      <c r="CO25" s="19"/>
      <c r="CP25" s="19"/>
      <c r="CQ25" s="19"/>
      <c r="CR25" s="19"/>
      <c r="CS25" s="19"/>
      <c r="CT25" s="19"/>
      <c r="CU25" s="27"/>
      <c r="CV25" s="40">
        <f>IF(SUM(CB25,CF25)&gt;0,SUM(CB25,CF25),"")</f>
        <v>12</v>
      </c>
      <c r="CW25" s="40">
        <f>IF(SUM(CA25:CB25,CD25:CF25,CH25)-CC25-CG25&gt;0,SUM(CA25:CB25,CD25:CF25,CH25)-CC25-CG25,"")</f>
        <v>49.099999999999994</v>
      </c>
      <c r="CX25" s="40">
        <f>IF(SUM(CI25:CJ25,CL25)-CK25&gt;0,SUM(CI25:CJ25,CL25)-CK25,"")</f>
        <v>20.3</v>
      </c>
      <c r="CY25" s="40">
        <f>IF(SUM(CB25,CF25,CJ25)&gt;0,SUM(CB25,CF25,CJ25),"")</f>
        <v>15.2</v>
      </c>
      <c r="CZ25" s="40">
        <f>IF(SUM(CW25,CX25)&gt;0,SUM(CW25,CX25),"")</f>
        <v>69.399999999999991</v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>
        <f>IF(SUM(CW25,CX25,DB25)&gt;0,SUM(CW25,CX25,DB25),"")</f>
        <v>69.399999999999991</v>
      </c>
      <c r="DD25" s="51" t="str">
        <f>IF(MAX(EB25,FD25,GF25,HH25,IJ25,JL25,KN25,LP25,MR25,NT25,OV25,PX25,QZ25,SB25,TD25)-IF(L25="",0,L25)&gt;0.001,MAX(EB25,FD25,GF25,HH25,IJ25,JL25,KN25,LP25,MR25,NT25,OV25,PX25,QZ25,SB25,TD25)-IF(L25="",0,L25),"")</f>
        <v/>
      </c>
      <c r="DE25" s="51" t="str">
        <f>IF(MAX(EC25,FE25,GG25,HI25,IK25,JM25,KO25,LQ25,MS25,NU25,OW25,PY25,RA25,SC25,TE25)-IF(N25="",0,N25)&gt;0.001,MAX(EC25,FE25,GG25,HI25,IK25,JM25,KO25,LQ25,MS25,NU25,OW25,PY25,RA25,SC25,TE25)-IF(N25="",0,N25),"")</f>
        <v/>
      </c>
      <c r="DF25" s="51" t="str">
        <f>IF(MAX(EG25,FI25,GK25,HM25,IO25,JQ25,KS25,LU25,MW25,NY25,PA25,QC25,RE25,SG25,TI25)-IF(P25="",0,P25)&gt;0.001,MAX(EG25,FI25,GK25,HM25,IO25,JQ25,KS25,LU25,MW25,NY25,PA25,QC25,RE25,SG25,TI25)-IF(P25="",0,P25),"")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>IF(SUM(DH25,DL25)&gt;0,SUM(DH25,DL25),"")</f>
        <v/>
      </c>
      <c r="EB25" s="40" t="str">
        <f>IF(SUM(DG25:DH25,DJ25:DL25,DN25)-DI25-DM25&gt;0,SUM(DG25:DH25,DJ25:DL25,DN25)-DI25-DM25,"")</f>
        <v/>
      </c>
      <c r="EC25" s="40" t="str">
        <f>IF(SUM(DO25:DP25,DR25)-DQ25&gt;0,SUM(DO25:DP25,DR25)-DQ25,"")</f>
        <v/>
      </c>
      <c r="ED25" s="40" t="str">
        <f>IF(SUM(DH25,DL25,DP25)&gt;0,SUM(DH25,DL25,DP25),"")</f>
        <v/>
      </c>
      <c r="EE25" s="40" t="str">
        <f>IF(SUM(EB25,EC25)&gt;0,SUM(EB25,EC25),"")</f>
        <v/>
      </c>
      <c r="EF25" s="40" t="str">
        <f>IF(SUM(DT25,DX25)&gt;0,SUM(DT25,DX25),"")</f>
        <v/>
      </c>
      <c r="EG25" s="40" t="str">
        <f>IF(SUM(DS25:DT25,DV25:DX25,DZ25)-SUM(DU25,DY25)&gt;0,SUM(DS25:DT25,DV25:DX25,DZ25)-SUM(DU25,DY25),"")</f>
        <v/>
      </c>
      <c r="EH25" s="40" t="str">
        <f>IF(SUM(EB25,EC25,EG25)&gt;0,SUM(EB25,EC25,EG25),"")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IF(SUM(FD25,FE25,FI25)&gt;0,SUM(FD25,FE25,FI25),"")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>IF(SUM(FL25,FP25)&gt;0,SUM(FL25,FP25),"")</f>
        <v/>
      </c>
      <c r="GF25" s="40" t="str">
        <f>IF(SUM(FK25:FL25,FN25:FP25,FR25)-FM25-FQ25&gt;0,SUM(FK25:FL25,FN25:FP25,FR25)-FM25-FQ25,"")</f>
        <v/>
      </c>
      <c r="GG25" s="40" t="str">
        <f>IF(SUM(FS25:FT25,FV25)-FU25&gt;0,SUM(FS25:FT25,FV25)-FU25,"")</f>
        <v/>
      </c>
      <c r="GH25" s="40" t="str">
        <f>IF(SUM(FL25,FP25,FT25)&gt;0,SUM(FL25,FP25,FT25),"")</f>
        <v/>
      </c>
      <c r="GI25" s="40" t="str">
        <f>IF(SUM(GF25,GG25)&gt;0,SUM(GF25,GG25),"")</f>
        <v/>
      </c>
      <c r="GJ25" s="40" t="str">
        <f>IF(SUM(FX25,GB25)&gt;0,SUM(FX25,GB25),"")</f>
        <v/>
      </c>
      <c r="GK25" s="40" t="str">
        <f>IF(SUM(FW25:FX25,FZ25:GB25,GD25)-SUM(FY25,GC25)&gt;0,SUM(FW25:FX25,FZ25:GB25,GD25)-SUM(FY25,GC25),"")</f>
        <v/>
      </c>
      <c r="GL25" s="40" t="str">
        <f>IF(SUM(GF25,GG25,GK25)&gt;0,SUM(GF25,GG25,GK25),"")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IF(SUM(HH25,HI25,HM25)&gt;0,SUM(HH25,HI25,HM25),"")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>IF(SUM(HP25,HT25)&gt;0,SUM(HP25,HT25),"")</f>
        <v/>
      </c>
      <c r="IJ25" s="40" t="str">
        <f>IF(SUM(HO25:HP25,HR25:HT25,HV25)-HQ25-HU25&gt;0,SUM(HO25:HP25,HR25:HT25,HV25)-HQ25-HU25,"")</f>
        <v/>
      </c>
      <c r="IK25" s="40" t="str">
        <f>IF(SUM(HW25:HX25,HZ25)-HY25&gt;0,SUM(HW25:HX25,HZ25)-HY25,"")</f>
        <v/>
      </c>
      <c r="IL25" s="40" t="str">
        <f>IF(SUM(HP25,HT25,HX25)&gt;0,SUM(HP25,HT25,HX25),"")</f>
        <v/>
      </c>
      <c r="IM25" s="40" t="str">
        <f>IF(SUM(IJ25,IK25)&gt;0,SUM(IJ25,IK25),"")</f>
        <v/>
      </c>
      <c r="IN25" s="40" t="str">
        <f>IF(SUM(IB25,IF25)&gt;0,SUM(IB25,IF25),"")</f>
        <v/>
      </c>
      <c r="IO25" s="40" t="str">
        <f>IF(SUM(IA25:IB25,ID25:IF25,IH25)-SUM(IC25,IG25)&gt;0,SUM(IA25:IB25,ID25:IF25,IH25)-SUM(IC25,IG25),"")</f>
        <v/>
      </c>
      <c r="IP25" s="40" t="str">
        <f>IF(SUM(IJ25,IK25,IO25)&gt;0,SUM(IJ25,IK25,IO25),"")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IF(SUM(JL25,JM25,JQ25)&gt;0,SUM(JL25,JM25,JQ25),"")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>IF(SUM(JT25,JX25)&gt;0,SUM(JT25,JX25),"")</f>
        <v/>
      </c>
      <c r="KN25" s="40" t="str">
        <f>IF(SUM(JS25:JT25,JV25:JX25,JZ25)-JU25-JY25&gt;0,SUM(JS25:JT25,JV25:JX25,JZ25)-JU25-JY25,"")</f>
        <v/>
      </c>
      <c r="KO25" s="40" t="str">
        <f>IF(SUM(KA25:KB25,KD25)-KC25&gt;0,SUM(KA25:KB25,KD25)-KC25,"")</f>
        <v/>
      </c>
      <c r="KP25" s="40" t="str">
        <f>IF(SUM(JT25,JX25,KB25)&gt;0,SUM(JT25,JX25,KB25),"")</f>
        <v/>
      </c>
      <c r="KQ25" s="40" t="str">
        <f>IF(SUM(KN25,KO25)&gt;0,SUM(KN25,KO25),"")</f>
        <v/>
      </c>
      <c r="KR25" s="40" t="str">
        <f>IF(SUM(KF25,KJ25)&gt;0,SUM(KF25,KJ25),"")</f>
        <v/>
      </c>
      <c r="KS25" s="40" t="str">
        <f>IF(SUM(KE25:KF25,KH25:KJ25,KL25)-SUM(KG25,KK25)&gt;0,SUM(KE25:KF25,KH25:KJ25,KL25)-SUM(KG25,KK25),"")</f>
        <v/>
      </c>
      <c r="KT25" s="40" t="str">
        <f>IF(SUM(KN25,KO25,KS25)&gt;0,SUM(KN25,KO25,KS25),"")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IF(SUM(LP25,LQ25,LU25)&gt;0,SUM(LP25,LQ25,LU25),"")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>IF(SUM(LX25,MB25)&gt;0,SUM(LX25,MB25),"")</f>
        <v/>
      </c>
      <c r="MR25" s="40" t="str">
        <f>IF(SUM(LW25:LX25,LZ25:MB25,MD25)-LY25-MC25&gt;0,SUM(LW25:LX25,LZ25:MB25,MD25)-LY25-MC25,"")</f>
        <v/>
      </c>
      <c r="MS25" s="40" t="str">
        <f>IF(SUM(ME25:MF25,MH25)-MG25&gt;0,SUM(ME25:MF25,MH25)-MG25,"")</f>
        <v/>
      </c>
      <c r="MT25" s="40" t="str">
        <f>IF(SUM(LX25,MB25,MF25)&gt;0,SUM(LX25,MB25,MF25),"")</f>
        <v/>
      </c>
      <c r="MU25" s="40" t="str">
        <f>IF(SUM(MR25,MS25)&gt;0,SUM(MR25,MS25),"")</f>
        <v/>
      </c>
      <c r="MV25" s="40" t="str">
        <f>IF(SUM(MJ25,MN25)&gt;0,SUM(MJ25,MN25),"")</f>
        <v/>
      </c>
      <c r="MW25" s="40" t="str">
        <f>IF(SUM(MI25:MJ25,ML25:MN25,MP25)-SUM(MK25,MO25)&gt;0,SUM(MI25:MJ25,ML25:MN25,MP25)-SUM(MK25,MO25),"")</f>
        <v/>
      </c>
      <c r="MX25" s="40" t="str">
        <f>IF(SUM(MR25,MS25,MW25)&gt;0,SUM(MR25,MS25,MW25),"")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IF(SUM(NT25,NU25,NY25)&gt;0,SUM(NT25,NU25,NY25),"")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>IF(SUM(OB25,OF25)&gt;0,SUM(OB25,OF25),"")</f>
        <v/>
      </c>
      <c r="OV25" s="40" t="str">
        <f>IF(SUM(OA25:OB25,OD25:OF25,OH25)-OC25-OG25&gt;0,SUM(OA25:OB25,OD25:OF25,OH25)-OC25-OG25,"")</f>
        <v/>
      </c>
      <c r="OW25" s="40" t="str">
        <f>IF(SUM(OI25:OJ25,OL25)-OK25&gt;0,SUM(OI25:OJ25,OL25)-OK25,"")</f>
        <v/>
      </c>
      <c r="OX25" s="40" t="str">
        <f>IF(SUM(OB25,OF25,OJ25)&gt;0,SUM(OB25,OF25,OJ25),"")</f>
        <v/>
      </c>
      <c r="OY25" s="40" t="str">
        <f>IF(SUM(OV25,OW25)&gt;0,SUM(OV25,OW25),"")</f>
        <v/>
      </c>
      <c r="OZ25" s="40" t="str">
        <f>IF(SUM(ON25,OR25)&gt;0,SUM(ON25,OR25),"")</f>
        <v/>
      </c>
      <c r="PA25" s="40" t="str">
        <f>IF(SUM(OM25:ON25,OP25:OR25,OT25)-SUM(OO25,OS25)&gt;0,SUM(OM25:ON25,OP25:OR25,OT25)-SUM(OO25,OS25),"")</f>
        <v/>
      </c>
      <c r="PB25" s="40" t="str">
        <f>IF(SUM(OV25,OW25,PA25)&gt;0,SUM(OV25,OW25,PA25),"")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IF(SUM(PX25,PY25,QC25)&gt;0,SUM(PX25,PY25,QC25),"")</f>
        <v/>
      </c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40" t="str">
        <f>IF(SUM(QF25,QJ25)&gt;0,SUM(QF25,QJ25),"")</f>
        <v/>
      </c>
      <c r="QZ25" s="40" t="str">
        <f>IF(SUM(QE25:QF25,QH25:QJ25,QL25)-QG25-QK25&gt;0,SUM(QE25:QF25,QH25:QJ25,QL25)-QG25-QK25,"")</f>
        <v/>
      </c>
      <c r="RA25" s="40" t="str">
        <f>IF(SUM(QM25:QN25,QP25)-QO25&gt;0,SUM(QM25:QN25,QP25)-QO25,"")</f>
        <v/>
      </c>
      <c r="RB25" s="40" t="str">
        <f>IF(SUM(QF25,QJ25,QN25)&gt;0,SUM(QF25,QJ25,QN25),"")</f>
        <v/>
      </c>
      <c r="RC25" s="40" t="str">
        <f>IF(SUM(QZ25,RA25)&gt;0,SUM(QZ25,RA25),"")</f>
        <v/>
      </c>
      <c r="RD25" s="40" t="str">
        <f>IF(SUM(QR25,QV25)&gt;0,SUM(QR25,QV25),"")</f>
        <v/>
      </c>
      <c r="RE25" s="40" t="str">
        <f>IF(SUM(QQ25:QR25,QT25:QV25,QX25)-SUM(QS25,QW25)&gt;0,SUM(QQ25:QR25,QT25:QV25,QX25)-SUM(QS25,QW25),"")</f>
        <v/>
      </c>
      <c r="RF25" s="40" t="str">
        <f>IF(SUM(QZ25,RA25,RE25)&gt;0,SUM(QZ25,RA25,RE25),"")</f>
        <v/>
      </c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1" t="str">
        <f>IF(SUM(RH25,RL25)&gt;0,SUM(RH25,RL25),"")</f>
        <v/>
      </c>
      <c r="SB25" s="11" t="str">
        <f>IF(SUM(RG25:RH25,RJ25:RL25,RN25)-RI25-RM25&gt;0,SUM(RG25:RH25,RJ25:RL25,RN25)-RI25-RM25,"")</f>
        <v/>
      </c>
      <c r="SC25" s="11" t="str">
        <f>IF(SUM(RO25:RP25,RR25)-RQ25&gt;0,SUM(RO25:RP25,RR25)-RQ25,"")</f>
        <v/>
      </c>
      <c r="SD25" s="11" t="str">
        <f>IF(SUM(RH25,RL25,RP25)&gt;0,SUM(RH25,RL25,RP25),"")</f>
        <v/>
      </c>
      <c r="SE25" s="11" t="str">
        <f>IF(SUM(SB25,SC25)&gt;0,SUM(SB25,SC25),"")</f>
        <v/>
      </c>
      <c r="SF25" s="11" t="str">
        <f>IF(SUM(RT25,RX25)&gt;0,SUM(RT25,RX25),"")</f>
        <v/>
      </c>
      <c r="SG25" s="11" t="str">
        <f>IF(SUM(RS25:RT25,RV25:RX25,RZ25)-SUM(RU25,RY25)&gt;0,SUM(RS25:RT25,RV25:RX25,RZ25)-SUM(RU25,RY25),"")</f>
        <v/>
      </c>
      <c r="SH25" s="11" t="str">
        <f>IF(SUM(SB25,SC25,SG25)&gt;0,SUM(SB25,SC25,SG25),"")</f>
        <v/>
      </c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40" t="str">
        <f>IF(SUM(SJ25,SN25)&gt;0,SUM(SJ25,SN25),"")</f>
        <v/>
      </c>
      <c r="TD25" s="40" t="str">
        <f>IF(SUM(SI25:SJ25,SL25:SN25,SP25)-SK25-SO25&gt;0,SUM(SI25:SJ25,SL25:SN25,SP25)-SK25-SO25,"")</f>
        <v/>
      </c>
      <c r="TE25" s="40" t="str">
        <f>IF(SUM(SQ25:SR25,ST25)-SS25&gt;0,SUM(SQ25:SR25,ST25)-SS25,"")</f>
        <v/>
      </c>
      <c r="TF25" s="40" t="str">
        <f>IF(SUM(SJ25,SN25,SR25)&gt;0,SUM(SJ25,SN25,SR25),"")</f>
        <v/>
      </c>
      <c r="TG25" s="40" t="str">
        <f>IF(SUM(TD25,TE25)&gt;0,SUM(TD25,TE25),"")</f>
        <v/>
      </c>
      <c r="TH25" s="40" t="str">
        <f>IF(SUM(SV25,SZ25)&gt;0,SUM(SV25,SZ25),"")</f>
        <v/>
      </c>
      <c r="TI25" s="40" t="str">
        <f>IF(SUM(SU25:SV25,SX25:SZ25,TB25)-SUM(SW25,TA25)&gt;0,SUM(SU25:SV25,SX25:SZ25,TB25)-SUM(SW25,TA25),"")</f>
        <v/>
      </c>
      <c r="TJ25" s="40" t="str">
        <f>IF(SUM(TD25,TE25,TI25)&gt;0,SUM(TD25,TE25,TI25),"")</f>
        <v/>
      </c>
      <c r="TK25" s="26">
        <f>IF($CU25="P",CA25,(CA25+AX25)/2)</f>
        <v>18.350000000000001</v>
      </c>
      <c r="TL25" s="26">
        <f>IF($CU25="P",CB25,(CB25+AY25)/2)</f>
        <v>5.2</v>
      </c>
      <c r="TM25" s="26">
        <f>IF($CU25="P",CC25,(CC25+AZ25)/2)</f>
        <v>0.5</v>
      </c>
      <c r="TN25" s="26">
        <f>IF($CU25="P",CD25,(CD25+BA25)/2)</f>
        <v>0</v>
      </c>
      <c r="TO25" s="26">
        <f>IF($CU25="P",CE25,(CE25+BB25)/2)</f>
        <v>18</v>
      </c>
      <c r="TP25" s="26">
        <f>IF($CU25="P",CF25,(CF25+BC25)/2)</f>
        <v>4.4000000000000004</v>
      </c>
      <c r="TQ25" s="26">
        <f>IF($CU25="P",CG25,(CG25+BD25)/2)</f>
        <v>0.1</v>
      </c>
      <c r="TR25" s="26">
        <f>IF($CU25="P",CH25,(CH25+BE25)/2)</f>
        <v>0</v>
      </c>
      <c r="TS25" s="26">
        <f>IF($CU25="P",CI25,(CI25+BF25)/2)</f>
        <v>17.05</v>
      </c>
      <c r="TT25" s="26">
        <f>IF($CU25="P",CJ25,(CJ25+BG25)/2)</f>
        <v>3.2</v>
      </c>
      <c r="TU25" s="26">
        <f>IF($CU25="P",CK25,(CK25+BH25)/2)</f>
        <v>0</v>
      </c>
      <c r="TV25" s="26">
        <f>IF($CU25="P",CL25,(CL25+BI25)/2)</f>
        <v>0</v>
      </c>
      <c r="TW25" s="26">
        <f>IF($CU25="P",CM25,(CM25+BJ25)/2)</f>
        <v>0</v>
      </c>
      <c r="TX25" s="26">
        <f>IF($CU25="P",CN25,(CN25+BK25)/2)</f>
        <v>0</v>
      </c>
      <c r="TY25" s="26">
        <f>IF($CU25="P",CO25,(CO25+BL25)/2)</f>
        <v>0</v>
      </c>
      <c r="TZ25" s="26">
        <f>IF($CU25="P",CP25,(CP25+BM25)/2)</f>
        <v>0</v>
      </c>
      <c r="UA25" s="26">
        <f>IF($CU25="P",CQ25,(CQ25+BN25)/2)</f>
        <v>0</v>
      </c>
      <c r="UB25" s="26">
        <f>IF($CU25="P",CR25,(CR25+BO25)/2)</f>
        <v>0</v>
      </c>
      <c r="UC25" s="26">
        <f>IF($CU25="P",CS25,(CS25+BP25)/2)</f>
        <v>0</v>
      </c>
      <c r="UD25" s="26">
        <f>IF($CU25="P",CT25,(CT25+BQ25)/2)</f>
        <v>0</v>
      </c>
      <c r="UE25" s="28" t="s">
        <v>53</v>
      </c>
      <c r="UF25" s="11">
        <f>IF(SUM(TL25,TP25)&gt;0,SUM(TL25,TP25),"")</f>
        <v>9.6000000000000014</v>
      </c>
      <c r="UG25" s="11">
        <f>IF(SUM(TK25:TL25,TN25:TP25,TR25)-TM25-TQ25&gt;0,SUM(TK25:TL25,TN25:TP25,TR25)-TM25-TQ25,"")</f>
        <v>45.349999999999994</v>
      </c>
      <c r="UH25" s="11">
        <f>IF(SUM(TS25:TT25,TV25)-TU25&gt;0,SUM(TS25:TT25,TV25)-TU25,"")</f>
        <v>20.25</v>
      </c>
      <c r="UI25" s="11">
        <f>IF(SUM(TL25,TP25,TT25)&gt;0,SUM(TL25,TP25,TT25),"")</f>
        <v>12.8</v>
      </c>
      <c r="UJ25" s="11">
        <f>IF(SUM(UG25,UH25)&gt;0,SUM(UG25,UH25),"")</f>
        <v>65.599999999999994</v>
      </c>
      <c r="UK25" s="11" t="str">
        <f>IF(SUM(TX25,UB25)&gt;0,SUM(TX25,UB25),"")</f>
        <v/>
      </c>
      <c r="UL25" s="11" t="str">
        <f>IF(SUM(TW25:TX25,TZ25:UB25,UD25)-SUM(TY25,UC25)&gt;0,SUM(TW25:TX25,TZ25:UB25,UD25)-SUM(TY25,UC25),"")</f>
        <v/>
      </c>
      <c r="UM25" s="11">
        <f>IF(SUM(UG25,UH25,UL25)&gt;0,SUM(UG25,UH25,UL25),"")</f>
        <v>65.599999999999994</v>
      </c>
    </row>
    <row r="26" spans="1:559" x14ac:dyDescent="0.2">
      <c r="A26" s="4" t="str" cm="1">
        <f t="array" ref="A26">IF(AND(H26&lt;&gt;"",H26&lt;&gt;"No DD"),SUMPRODUCT((H$4:H$28&lt;&gt;"")*(H$4:H$28&lt;&gt;"No DD")*(E$4:E$28&gt;E26))+1,IF(H26="No DD",SUMPRODUCT((H$4:H$28="No DD")*(E$4:E$28&gt;E26))+1+SUMPRODUCT((H$4:H$28&lt;&gt;"")*(H$4:H$28&lt;&gt;"No DD")),""))</f>
        <v/>
      </c>
      <c r="B26" s="5" t="s">
        <v>158</v>
      </c>
      <c r="C26" s="4" t="s">
        <v>3</v>
      </c>
      <c r="D26" s="4">
        <v>2005</v>
      </c>
      <c r="E26" s="9">
        <f>SUM(J26:R26)+SUM(J26:O26)*0.0000001+SUM(J26)*0.0000000000001</f>
        <v>97.300009730004689</v>
      </c>
      <c r="F26" s="3" t="str">
        <f>IF(OR(AND(AP26&gt;=AW$30,AQ26&gt;=AW$34,AP26&lt;&gt;"",AO26=""),AND(AU26&gt;=AW$30,AV26&gt;=AW$34,AU26&lt;&gt;"",AO26=""),AND(BS26&gt;=BZ$30,BT26&gt;=BZ$34,BS26&lt;&gt;"",BR26=""),AND(BX26&gt;=BZ$30,BY26&gt;=BZ$34,BX26&lt;&gt;"",BR26=""),AND(CV26&gt;=DC$30,CW26&gt;=DC$34,CV26&lt;&gt;"",CU26=""),AND(DA26&gt;=DC$30,DB26&gt;=DC$34,DA26&lt;&gt;""),AND(EA26&gt;=EH$30,EB26&gt;=EH$34,EA26&lt;&gt;""),AND(EF26&gt;=EH$30,EG26&gt;=EH$34,EF26&lt;&gt;""),AND(FC26&gt;=FJ$30,FD26&gt;=FJ$34,FC26&lt;&gt;""),AND(FH26&gt;=FJ$30,FI26&gt;=FJ$34,FH26&lt;&gt;""),AND(GE26&gt;=GL$30,GF26&gt;=GL$34,GE26&lt;&gt;""),AND(GJ26&gt;=GL$30,GK26&gt;=GL$34,GJ26&lt;&gt;""),AND(HG26&gt;=HN$30,HH26&gt;=HN$34,HG26&lt;&gt;""),AND(HL26&gt;=HN$30,HM26&gt;=HN$34,HL26&lt;&gt;""),AND(II26&gt;=IP$30,IJ26&gt;=IP$34,II26&lt;&gt;""),AND(IN26&gt;=IP$30,IO26&gt;=IP$34,IN26&lt;&gt;""),AND(JK26&gt;=JR$30,JL26&gt;=JR$34,JK26&lt;&gt;""),AND(JP26&gt;=JR$30,JQ26&gt;=JR$34,JP26&lt;&gt;""),AND(KM26&gt;=KT$30,KN26&gt;=KT$34,KM26&lt;&gt;""),AND(KR26&gt;=KT$30,KS26&gt;=KT$34,KR26&lt;&gt;""),AND(LO26&gt;=LV$30,LP26&gt;=LV$34,LO26&lt;&gt;""),AND(LT26&gt;=LV$30,LU26&gt;=LV$34,LT26&lt;&gt;""),AND(MQ26&gt;=MX$30,MR26&gt;=MX$34,MQ26&lt;&gt;""),AND(MV26&gt;=MX$30,MW26&gt;=MX$34,MV26&lt;&gt;""),AND(NS26&gt;=NZ$30,NT26&gt;=NZ$34,NS26&lt;&gt;""),AND(NX26&gt;=NZ$30,NY26&gt;=NZ$34,NX26&lt;&gt;""),AND(OU26&gt;=PB$30,OV26&gt;=PB$34,OU26&lt;&gt;""),AND(OZ26&gt;=PB$30,PA26&gt;=PB$34,OZ26&lt;&gt;""),AND(PW26&gt;=QD$30,PX26&gt;=QD$34,PW26&lt;&gt;""),AND(QB26&gt;=QD$30,QC26&gt;=QD$34,QB26&lt;&gt;""),AND(QY26&gt;=RF$30,QZ26&gt;=RF$34,QY26&lt;&gt;""),AND(RD26&gt;=RF$30,RE26&gt;=RF$34,RD26&lt;&gt;""),AND(SA26&gt;=SH$30,SB26&gt;=SH$34,SA26&lt;&gt;""),AND(SF26&gt;=SH$30,SG26&gt;=SH$34,SF26&lt;&gt;""),AND(TC26&gt;=TJ$30,TD26&gt;=TJ$34,TC26&lt;&gt;""),AND(TI26&gt;=TJ$30,TJ26&gt;=TJ$34,TI26&lt;&gt;"")),"P","")</f>
        <v/>
      </c>
      <c r="G26" s="3" t="str">
        <f>IF(OR(AND(AQ26&gt;=AW$34,AQ26&lt;&gt;"",AO26=""),AND(AV26&gt;=AW$34,AV26&lt;&gt;"",AO26=""),AND(BT26&gt;=BZ$34,BT26&lt;&gt;"",BR26=""),AND(BY26&gt;=BZ$34,BY26&lt;&gt;"",BR26=""),AND(CW26&gt;=DC$34,CW26&lt;&gt;"",CU26=""),AND(DB26&gt;=DC$34,DB26&lt;&gt;"",CU26=""),AND(EB26&gt;=EH$34,EB26&lt;&gt;""),AND(EG26&gt;=EH$34,EG26&lt;&gt;""),AND(FD26&gt;=FJ$34,FD26&lt;&gt;""),AND(FI26&gt;=FJ$34,FI26&lt;&gt;""),AND(GF26&gt;=GL$34,GF26&lt;&gt;""),AND(GK26&gt;=GL$34,GK26&lt;&gt;""),AND(HH26&gt;=HN$34,HH26&lt;&gt;""),AND(HM26&gt;=HN$34,HM26&lt;&gt;""),AND(IJ26&gt;=IP$34,IJ26&lt;&gt;""),AND(IO26&gt;=IP$34,IO26&lt;&gt;""),AND(JL26&gt;=JR$34,JL26&lt;&gt;""),AND(JQ26&gt;=JR$34,JQ26&lt;&gt;""),AND(KN26&gt;=KT$34,KN26&lt;&gt;""),AND(KS26&gt;=KT$34,KS26&lt;&gt;""),AND(LP26&gt;=LV$34,LP26&lt;&gt;""),AND(LU26&gt;=LV$34,LU26&lt;&gt;""),AND(MR26&gt;=MX$34,MR26&lt;&gt;""),AND(MW26&gt;=MX$34,MW26&lt;&gt;""),AND(NT26&gt;=NZ$34,NT26&lt;&gt;""),AND(NY26&gt;=NZ$34,NY26&lt;&gt;""),AND(OV26&gt;=PB$34,OV26&lt;&gt;""),AND(PA26&gt;=PB$34,PA26&lt;&gt;""),AND(PX26&gt;=QD$34,PX26&lt;&gt;""),AND(QC26&gt;=QD$34,QC26&lt;&gt;""),AND(QZ26&gt;=RF$34,QZ26&lt;&gt;""),AND(RE26&gt;=RF$34,RE26&lt;&gt;""),AND(SB26&gt;=SH$34,SB26&lt;&gt;""),AND(SG26&gt;=SH$34,SG26&lt;&gt;""),AND(TD26&gt;=TJ$34,TD26&lt;&gt;""),AND(TJ26&gt;=TJ$34,TJ26&lt;&gt;"")),"P","")</f>
        <v/>
      </c>
      <c r="H26" s="36" t="str">
        <f>IF(AND(G26="P",F26=""),"No DD",IF(OR(AND(AS26&gt;=AW$33,AT26&gt;=AW$37,AS26&lt;&gt;"",AO26=""),AND(BV26&gt;=BZ$33,BW26&gt;=BZ$37,BV26&lt;&gt;"",BR26=""),AND(CY26&gt;=DC$33,CZ26&gt;=DC$37,CY26&lt;&gt;"",CU26=""),AND(ED26&gt;=EH$33,EE26&gt;=EH$37,ED26&lt;&gt;""),AND(FF26&gt;=FJ$33,FG26&gt;=FJ$37,FF26&lt;&gt;""),AND(GH26&gt;=GL$33,GI26&gt;=GL$37,GH26&lt;&gt;""),AND(HJ26&gt;=HN$33,HK26&gt;=HN$37,HJ26&lt;&gt;""),AND(IL26&gt;=IP$33,IM26&gt;=IP$37,IL26&lt;&gt;""),AND(JN26&gt;=JR$33,JO26&gt;=JR$37,JN26&lt;&gt;""),AND(KP26&gt;=KT$33,KQ26&gt;=KT$37,KP26&lt;&gt;""),AND(LR26&gt;=LV$33,LS26&gt;=LV$37,LR26&lt;&gt;""),AND(MT26&gt;=MX$33,MU26&gt;=MX$37,MT26&lt;&gt;""),AND(NV26&gt;=NZ$33,NW26&gt;=NZ$37,NV26&lt;&gt;""),AND(OX26&gt;=PB$33,OY26&gt;=PB$37,OX26&lt;&gt;""),AND(PZ26&gt;=QD$33,QA26&gt;=QD$37,PZ26&lt;&gt;""),AND(RB26&gt;=RF$33,RC26&gt;=RF$37,RB26&lt;&gt;""),AND(SD26&gt;=SH$33,SE26&gt;=SH$37,SD26&lt;&gt;""),AND(TF26&gt;=TJ$33,TG26&gt;=TJ$37,TF26&lt;&gt;"")),"Merit",IF(OR(AND(AS26&gt;=AW$32,AT26&gt;=AW$36,AS26&lt;&gt;"",AO26=""),AND(BV26&gt;=BZ$32,BW26&gt;=BZ$36,BV26&lt;&gt;"",BR26=""),AND(CY26&gt;=DC$32,CZ26&gt;=DC$36,CY26&lt;&gt;"",CU26=""),AND(ED26&gt;=EH$32,EE26&gt;=EH$36,ED26&lt;&gt;""),AND(FF26&gt;=FJ$32,FG26&gt;=FJ$36,FF26&lt;&gt;""),AND(GH26&gt;=GL$32,GI26&gt;=GL$36,GH26&lt;&gt;""),AND(HJ26&gt;=HN$32,HK26&gt;=HN$36,HJ26&lt;&gt;""),AND(IL26&gt;=IP$32,IM26&gt;=IP$36,IL26&lt;&gt;""),AND(JN26&gt;=JR$32,JO26&gt;=JR$36,JN26&lt;&gt;""),AND(KP26&gt;=KT$32,KQ26&gt;=KT$36,KP26&lt;&gt;""),AND(LR26&gt;=LV$32,LS26&gt;=LV$36,LR26&lt;&gt;""),AND(MT26&gt;=MX$32,MU26&gt;=MX$36,MT26&lt;&gt;""),AND(NV26&gt;=NZ$32,NW26&gt;=NZ$36,NV26&lt;&gt;""),AND(OX26&gt;=PB$32,OY26&gt;=PB$36,OX26&lt;&gt;""),AND(PZ26&gt;=QD$32,QA26&gt;=QD$36,PZ26&lt;&gt;""),AND(RB26&gt;=RF$32,RC26&gt;=RF$36,RB26&lt;&gt;""),AND(SD26&gt;=SH$32,SE26&gt;=SH$36,SD26&lt;&gt;""),AND(TF26&gt;=TJ$32,TG26&gt;=TJ$36,TF26&lt;&gt;"")),"Excellence",IF(I26="P","Worlds Team",IF(F26="P","National Team","")))))</f>
        <v/>
      </c>
      <c r="I26" s="3" t="str">
        <f>IF(OR(AND(AS26&gt;=AW$31,AT26&gt;=AW$35,AS26&lt;&gt;"",AO26=""),AND(BV26&gt;=BZ$31,BW26&gt;=BZ$35,BV26&lt;&gt;"",BR26=""),AND(CY26&gt;=DC$31,CZ26&gt;=DC$35,CY26&lt;&gt;"",CU26=""),AND(ED26&gt;=EH$31,EE26&gt;=EH$35,ED26&lt;&gt;""),AND(FF26&gt;=FJ$31,FG26&gt;=FJ$35,FF26&lt;&gt;""),AND(GH26&gt;=GL$31,GI26&gt;=GL$35,GH26&lt;&gt;""),AND(HJ26&gt;=HN$31,HK26&gt;=HN$35,HJ26&lt;&gt;""),AND(IL26&gt;=IP$31,IM26&gt;=IP$35,IL26&lt;&gt;""),AND(JN26&gt;=JR$31,JO26&gt;=JR$35,JN26&lt;&gt;""),AND(KP26&gt;=KT$31,KQ26&gt;=KT$35,KP26&lt;&gt;""),AND(LR26&gt;=LV$31,LS26&gt;=LV$35,LR26&lt;&gt;""),AND(MT26&gt;=MX$31,MU26&gt;=MX$35,MT26&lt;&gt;""),AND(NV26&gt;=NZ$31,NW26&gt;=NZ$35,NV26&lt;&gt;""),AND(OX26&gt;=PB$31,OY26&gt;=PB$35,OX26&lt;&gt;""),AND(PZ26&gt;=QD$31,QA26&gt;=QD$35,PZ26&lt;&gt;""),AND(RB26&gt;=RF$31,RC26&gt;=RF$35,RB26&lt;&gt;""),AND(SD26&gt;=SH$31,SE26&gt;=SH$35,SD26&lt;&gt;""),AND(TF26&gt;=TJ$31,TG26&gt;=TJ$35,TF26&lt;&gt;"")),"P","")</f>
        <v/>
      </c>
      <c r="J26" s="8">
        <f>IF(COUNT(AQ26,BT26,CW26)&gt;0,LARGE((AQ26,BT26,CW26),1),0)</f>
        <v>46.7</v>
      </c>
      <c r="K26" s="8" t="str">
        <f>IF(J26=0,"",IF(J26=CW26,$CA$1,IF(J26=BT26,$AX$1,IF(J26=AQ26,$U$1,""))))</f>
        <v>2024 3rd Domestic Trial</v>
      </c>
      <c r="L26" s="8">
        <f>IF(COUNT(AQ26,BT26,CW26)&gt;1,LARGE((AQ26,BT26,CW26),2),0)</f>
        <v>24.999999999999996</v>
      </c>
      <c r="M26" s="8" t="str">
        <f>IF(K26=0,"",IF(AND(L26=J26,L26=AQ26,K26=BT26),$U$1,IF(AND(L26=J26,L26=AQ26,L26=CW26),$U$1,IF(AND(L26=J26,L26=CW26,L26=BT26),$AX$1,IF(L26=CW26,$CA$1,IF(L26=BT26,$AX$1,IF(L26=AQ26,$U$1,"")))))))</f>
        <v>2024 Elite Canada</v>
      </c>
      <c r="N26" s="8">
        <f>IF(COUNT(AR26,BU26,CX26)&gt;0,LARGE((AR26,BU26,CX26),1),0)</f>
        <v>25.6</v>
      </c>
      <c r="O26" s="8" t="str">
        <f>IF(N26=0,"",IF(N26=CX26,$CA$1,IF(N26=BU26,$AX$1,IF(N26=AR26,$U$1,""))))</f>
        <v>2024 Elite Canada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TD26,$SI$1,IF(R26+IF(L26="",0,L26)=SB26,$RG$1,IF(R26+IF(L26="",0,L26)=QZ26,$QE$1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))),IF(R26=DE26,IF(R26+IF(N26="",0,N26)=TE26,$SI$1,IF(R26+IF(N26="",0,N26)=SC26,$RG$1,IF(R26+IF(N26="",0,N26)=RA26,$QE$1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))),IF(R26=DF26,IF(R26+IF(P26="",0,P26)=TI26,$SI$1,IF(R26+IF(P26="",0,P26)=SG26,$RG$1,IF(R26+IF(P26="",0,P26)=RE26,$QE$1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)))</f>
        <v/>
      </c>
      <c r="U26" s="19">
        <v>18.399999999999999</v>
      </c>
      <c r="V26" s="19">
        <v>7.2</v>
      </c>
      <c r="W26" s="19">
        <v>0.6</v>
      </c>
      <c r="X26" s="19">
        <v>0</v>
      </c>
      <c r="Y26" s="19">
        <v>0</v>
      </c>
      <c r="Z26" s="19">
        <v>0</v>
      </c>
      <c r="AA26" s="19">
        <v>0</v>
      </c>
      <c r="AB26" s="19">
        <v>0</v>
      </c>
      <c r="AC26" s="19">
        <v>18.8</v>
      </c>
      <c r="AD26" s="19">
        <v>6.8</v>
      </c>
      <c r="AE26" s="19">
        <v>0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7"/>
      <c r="AP26" s="40">
        <f>IF(SUM(V26,Z26)&gt;0,SUM(V26,Z26),"")</f>
        <v>7.2</v>
      </c>
      <c r="AQ26" s="40">
        <f>IF(SUM(U26:V26,X26:Z26,AB26)-W26-AA26&gt;0,SUM(U26:V26,X26:Z26,AB26)-W26-AA26,"")</f>
        <v>24.999999999999996</v>
      </c>
      <c r="AR26" s="40">
        <f>IF(SUM(AC26:AD26,AF26)-AE26&gt;0,SUM(AC26:AD26,AF26)-AE26,"")</f>
        <v>25.6</v>
      </c>
      <c r="AS26" s="40">
        <f>IF(SUM(V26,Z26,AD26)&gt;0,SUM(V26,Z26,AD26),"")</f>
        <v>14</v>
      </c>
      <c r="AT26" s="40">
        <f>IF(SUM(AQ26,AR26)&gt;0,SUM(AQ26,AR26),"")</f>
        <v>50.599999999999994</v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>
        <f>IF(SUM(AQ26,AR26,AV26)&gt;0,SUM(AQ26,AR26,AV26),"")</f>
        <v>50.599999999999994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 t="str">
        <f>IF(SUM(AY26,BC26)&gt;0,SUM(AY26,BC26),"")</f>
        <v/>
      </c>
      <c r="BT26" s="11" t="str">
        <f>IF(SUM(AX26:AY26,BA26:BC26,BE26)-AZ26-BD26&gt;0,SUM(AX26:AY26,BA26:BC26,BE26)-AZ26-BD26,"")</f>
        <v/>
      </c>
      <c r="BU26" s="11" t="str">
        <f>IF(SUM(BF26:BG26,BI26)-BH26&gt;0,SUM(BF26:BG26,BI26)-BH26,"")</f>
        <v/>
      </c>
      <c r="BV26" s="11" t="str">
        <f>IF(SUM(AY26,BC26,BG26)&gt;0,SUM(AY26,BC26,BG26),"")</f>
        <v/>
      </c>
      <c r="BW26" s="11" t="str">
        <f>IF(SUM(BT26,BU26)&gt;0,SUM(BT26,BU26),"")</f>
        <v/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 t="str">
        <f>IF(SUM(BT26,BU26,BY26)&gt;0,SUM(BT26,BU26,BY26),"")</f>
        <v/>
      </c>
      <c r="CA26" s="19">
        <v>19</v>
      </c>
      <c r="CB26" s="19">
        <v>7.2</v>
      </c>
      <c r="CC26" s="19">
        <v>0</v>
      </c>
      <c r="CD26" s="19">
        <v>0</v>
      </c>
      <c r="CE26" s="19">
        <v>17.3</v>
      </c>
      <c r="CF26" s="19">
        <v>3.2</v>
      </c>
      <c r="CG26" s="19">
        <v>0</v>
      </c>
      <c r="CH26" s="19">
        <v>0</v>
      </c>
      <c r="CI26" s="19">
        <v>16.8</v>
      </c>
      <c r="CJ26" s="19">
        <v>6.9</v>
      </c>
      <c r="CK26" s="19">
        <v>0.2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7"/>
      <c r="CV26" s="40">
        <f>IF(SUM(CB26,CF26)&gt;0,SUM(CB26,CF26),"")</f>
        <v>10.4</v>
      </c>
      <c r="CW26" s="40">
        <f>IF(SUM(CA26:CB26,CD26:CF26,CH26)-CC26-CG26&gt;0,SUM(CA26:CB26,CD26:CF26,CH26)-CC26-CG26,"")</f>
        <v>46.7</v>
      </c>
      <c r="CX26" s="40">
        <f>IF(SUM(CI26:CJ26,CL26)-CK26&gt;0,SUM(CI26:CJ26,CL26)-CK26,"")</f>
        <v>23.500000000000004</v>
      </c>
      <c r="CY26" s="40">
        <f>IF(SUM(CB26,CF26,CJ26)&gt;0,SUM(CB26,CF26,CJ26),"")</f>
        <v>17.3</v>
      </c>
      <c r="CZ26" s="40">
        <f>IF(SUM(CW26,CX26)&gt;0,SUM(CW26,CX26),"")</f>
        <v>70.2</v>
      </c>
      <c r="DA26" s="40" t="str">
        <f>IF(SUM(CN26,CR26)&gt;0,SUM(CN26,CR26),"")</f>
        <v/>
      </c>
      <c r="DB26" s="40" t="str">
        <f>IF(SUM(CM26:CN26,CP26:CR26,CT26)-SUM(CO26,CS26)&gt;0,SUM(CM26:CN26,CP26:CR26,CT26)-SUM(CO26,CS26),"")</f>
        <v/>
      </c>
      <c r="DC26" s="40">
        <f>IF(SUM(CW26,CX26,DB26)&gt;0,SUM(CW26,CX26,DB26),"")</f>
        <v>70.2</v>
      </c>
      <c r="DD26" s="51" t="str">
        <f>IF(MAX(EB26,FD26,GF26,HH26,IJ26,JL26,KN26,LP26,MR26,NT26,OV26,PX26,QZ26,SB26,TD26)-IF(L26="",0,L26)&gt;0.001,MAX(EB26,FD26,GF26,HH26,IJ26,JL26,KN26,LP26,MR26,NT26,OV26,PX26,QZ26,SB26,TD26)-IF(L26="",0,L26),"")</f>
        <v/>
      </c>
      <c r="DE26" s="51" t="str">
        <f>IF(MAX(EC26,FE26,GG26,HI26,IK26,JM26,KO26,LQ26,MS26,NU26,OW26,PY26,RA26,SC26,TE26)-IF(N26="",0,N26)&gt;0.001,MAX(EC26,FE26,GG26,HI26,IK26,JM26,KO26,LQ26,MS26,NU26,OW26,PY26,RA26,SC26,TE26)-IF(N26="",0,N26),"")</f>
        <v/>
      </c>
      <c r="DF26" s="51" t="str">
        <f>IF(MAX(EG26,FI26,GK26,HM26,IO26,JQ26,KS26,LU26,MW26,NY26,PA26,QC26,RE26,SG26,TI26)-IF(P26="",0,P26)&gt;0.001,MAX(EG26,FI26,GK26,HM26,IO26,JQ26,KS26,LU26,MW26,NY26,PA26,QC26,RE26,SG26,TI26)-IF(P26="",0,P26),"")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>IF(SUM(DH26,DL26)&gt;0,SUM(DH26,DL26),"")</f>
        <v/>
      </c>
      <c r="EB26" s="40" t="str">
        <f>IF(SUM(DG26:DH26,DJ26:DL26,DN26)-DI26-DM26&gt;0,SUM(DG26:DH26,DJ26:DL26,DN26)-DI26-DM26,"")</f>
        <v/>
      </c>
      <c r="EC26" s="40" t="str">
        <f>IF(SUM(DO26:DP26,DR26)-DQ26&gt;0,SUM(DO26:DP26,DR26)-DQ26,"")</f>
        <v/>
      </c>
      <c r="ED26" s="40" t="str">
        <f>IF(SUM(DH26,DL26,DP26)&gt;0,SUM(DH26,DL26,DP26),"")</f>
        <v/>
      </c>
      <c r="EE26" s="40" t="str">
        <f>IF(SUM(EB26,EC26)&gt;0,SUM(EB26,EC26),"")</f>
        <v/>
      </c>
      <c r="EF26" s="40" t="str">
        <f>IF(SUM(DT26,DX26)&gt;0,SUM(DT26,DX26),"")</f>
        <v/>
      </c>
      <c r="EG26" s="40" t="str">
        <f>IF(SUM(DS26:DT26,DV26:DX26,DZ26)-SUM(DU26,DY26)&gt;0,SUM(DS26:DT26,DV26:DX26,DZ26)-SUM(DU26,DY26),"")</f>
        <v/>
      </c>
      <c r="EH26" s="40" t="str">
        <f>IF(SUM(EB26,EC26,EG26)&gt;0,SUM(EB26,EC26,EG26),"")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IF(SUM(FD26,FE26,FI26)&gt;0,SUM(FD26,FE26,FI26),"")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>IF(SUM(FL26,FP26)&gt;0,SUM(FL26,FP26),"")</f>
        <v/>
      </c>
      <c r="GF26" s="40" t="str">
        <f>IF(SUM(FK26:FL26,FN26:FP26,FR26)-FM26-FQ26&gt;0,SUM(FK26:FL26,FN26:FP26,FR26)-FM26-FQ26,"")</f>
        <v/>
      </c>
      <c r="GG26" s="40" t="str">
        <f>IF(SUM(FS26:FT26,FV26)-FU26&gt;0,SUM(FS26:FT26,FV26)-FU26,"")</f>
        <v/>
      </c>
      <c r="GH26" s="40" t="str">
        <f>IF(SUM(FL26,FP26,FT26)&gt;0,SUM(FL26,FP26,FT26),"")</f>
        <v/>
      </c>
      <c r="GI26" s="40" t="str">
        <f>IF(SUM(GF26,GG26)&gt;0,SUM(GF26,GG26),"")</f>
        <v/>
      </c>
      <c r="GJ26" s="40" t="str">
        <f>IF(SUM(FX26,GB26)&gt;0,SUM(FX26,GB26),"")</f>
        <v/>
      </c>
      <c r="GK26" s="40" t="str">
        <f>IF(SUM(FW26:FX26,FZ26:GB26,GD26)-SUM(FY26,GC26)&gt;0,SUM(FW26:FX26,FZ26:GB26,GD26)-SUM(FY26,GC26),"")</f>
        <v/>
      </c>
      <c r="GL26" s="40" t="str">
        <f>IF(SUM(GF26,GG26,GK26)&gt;0,SUM(GF26,GG26,GK26),"")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IF(SUM(HH26,HI26,HM26)&gt;0,SUM(HH26,HI26,HM26),"")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>IF(SUM(HP26,HT26)&gt;0,SUM(HP26,HT26),"")</f>
        <v/>
      </c>
      <c r="IJ26" s="40" t="str">
        <f>IF(SUM(HO26:HP26,HR26:HT26,HV26)-HQ26-HU26&gt;0,SUM(HO26:HP26,HR26:HT26,HV26)-HQ26-HU26,"")</f>
        <v/>
      </c>
      <c r="IK26" s="40" t="str">
        <f>IF(SUM(HW26:HX26,HZ26)-HY26&gt;0,SUM(HW26:HX26,HZ26)-HY26,"")</f>
        <v/>
      </c>
      <c r="IL26" s="40" t="str">
        <f>IF(SUM(HP26,HT26,HX26)&gt;0,SUM(HP26,HT26,HX26),"")</f>
        <v/>
      </c>
      <c r="IM26" s="40" t="str">
        <f>IF(SUM(IJ26,IK26)&gt;0,SUM(IJ26,IK26),"")</f>
        <v/>
      </c>
      <c r="IN26" s="40" t="str">
        <f>IF(SUM(IB26,IF26)&gt;0,SUM(IB26,IF26),"")</f>
        <v/>
      </c>
      <c r="IO26" s="40" t="str">
        <f>IF(SUM(IA26:IB26,ID26:IF26,IH26)-SUM(IC26,IG26)&gt;0,SUM(IA26:IB26,ID26:IF26,IH26)-SUM(IC26,IG26),"")</f>
        <v/>
      </c>
      <c r="IP26" s="40" t="str">
        <f>IF(SUM(IJ26,IK26,IO26)&gt;0,SUM(IJ26,IK26,IO26),"")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IF(SUM(JL26,JM26,JQ26)&gt;0,SUM(JL26,JM26,JQ26),"")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>IF(SUM(JT26,JX26)&gt;0,SUM(JT26,JX26),"")</f>
        <v/>
      </c>
      <c r="KN26" s="40" t="str">
        <f>IF(SUM(JS26:JT26,JV26:JX26,JZ26)-JU26-JY26&gt;0,SUM(JS26:JT26,JV26:JX26,JZ26)-JU26-JY26,"")</f>
        <v/>
      </c>
      <c r="KO26" s="40" t="str">
        <f>IF(SUM(KA26:KB26,KD26)-KC26&gt;0,SUM(KA26:KB26,KD26)-KC26,"")</f>
        <v/>
      </c>
      <c r="KP26" s="40" t="str">
        <f>IF(SUM(JT26,JX26,KB26)&gt;0,SUM(JT26,JX26,KB26),"")</f>
        <v/>
      </c>
      <c r="KQ26" s="40" t="str">
        <f>IF(SUM(KN26,KO26)&gt;0,SUM(KN26,KO26),"")</f>
        <v/>
      </c>
      <c r="KR26" s="40" t="str">
        <f>IF(SUM(KF26,KJ26)&gt;0,SUM(KF26,KJ26),"")</f>
        <v/>
      </c>
      <c r="KS26" s="40" t="str">
        <f>IF(SUM(KE26:KF26,KH26:KJ26,KL26)-SUM(KG26,KK26)&gt;0,SUM(KE26:KF26,KH26:KJ26,KL26)-SUM(KG26,KK26),"")</f>
        <v/>
      </c>
      <c r="KT26" s="40" t="str">
        <f>IF(SUM(KN26,KO26,KS26)&gt;0,SUM(KN26,KO26,KS26),"")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IF(SUM(LP26,LQ26,LU26)&gt;0,SUM(LP26,LQ26,LU26),"")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>IF(SUM(LX26,MB26)&gt;0,SUM(LX26,MB26),"")</f>
        <v/>
      </c>
      <c r="MR26" s="40" t="str">
        <f>IF(SUM(LW26:LX26,LZ26:MB26,MD26)-LY26-MC26&gt;0,SUM(LW26:LX26,LZ26:MB26,MD26)-LY26-MC26,"")</f>
        <v/>
      </c>
      <c r="MS26" s="40" t="str">
        <f>IF(SUM(ME26:MF26,MH26)-MG26&gt;0,SUM(ME26:MF26,MH26)-MG26,"")</f>
        <v/>
      </c>
      <c r="MT26" s="40" t="str">
        <f>IF(SUM(LX26,MB26,MF26)&gt;0,SUM(LX26,MB26,MF26),"")</f>
        <v/>
      </c>
      <c r="MU26" s="40" t="str">
        <f>IF(SUM(MR26,MS26)&gt;0,SUM(MR26,MS26),"")</f>
        <v/>
      </c>
      <c r="MV26" s="40" t="str">
        <f>IF(SUM(MJ26,MN26)&gt;0,SUM(MJ26,MN26),"")</f>
        <v/>
      </c>
      <c r="MW26" s="40" t="str">
        <f>IF(SUM(MI26:MJ26,ML26:MN26,MP26)-SUM(MK26,MO26)&gt;0,SUM(MI26:MJ26,ML26:MN26,MP26)-SUM(MK26,MO26),"")</f>
        <v/>
      </c>
      <c r="MX26" s="40" t="str">
        <f>IF(SUM(MR26,MS26,MW26)&gt;0,SUM(MR26,MS26,MW26),"")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IF(SUM(NT26,NU26,NY26)&gt;0,SUM(NT26,NU26,NY26),"")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>IF(SUM(OB26,OF26)&gt;0,SUM(OB26,OF26),"")</f>
        <v/>
      </c>
      <c r="OV26" s="40" t="str">
        <f>IF(SUM(OA26:OB26,OD26:OF26,OH26)-OC26-OG26&gt;0,SUM(OA26:OB26,OD26:OF26,OH26)-OC26-OG26,"")</f>
        <v/>
      </c>
      <c r="OW26" s="40" t="str">
        <f>IF(SUM(OI26:OJ26,OL26)-OK26&gt;0,SUM(OI26:OJ26,OL26)-OK26,"")</f>
        <v/>
      </c>
      <c r="OX26" s="40" t="str">
        <f>IF(SUM(OB26,OF26,OJ26)&gt;0,SUM(OB26,OF26,OJ26),"")</f>
        <v/>
      </c>
      <c r="OY26" s="40" t="str">
        <f>IF(SUM(OV26,OW26)&gt;0,SUM(OV26,OW26),"")</f>
        <v/>
      </c>
      <c r="OZ26" s="40" t="str">
        <f>IF(SUM(ON26,OR26)&gt;0,SUM(ON26,OR26),"")</f>
        <v/>
      </c>
      <c r="PA26" s="40" t="str">
        <f>IF(SUM(OM26:ON26,OP26:OR26,OT26)-SUM(OO26,OS26)&gt;0,SUM(OM26:ON26,OP26:OR26,OT26)-SUM(OO26,OS26),"")</f>
        <v/>
      </c>
      <c r="PB26" s="40" t="str">
        <f>IF(SUM(OV26,OW26,PA26)&gt;0,SUM(OV26,OW26,PA26),"")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IF(SUM(PX26,PY26,QC26)&gt;0,SUM(PX26,PY26,QC26),"")</f>
        <v/>
      </c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40" t="str">
        <f>IF(SUM(QF26,QJ26)&gt;0,SUM(QF26,QJ26),"")</f>
        <v/>
      </c>
      <c r="QZ26" s="40" t="str">
        <f>IF(SUM(QE26:QF26,QH26:QJ26,QL26)-QG26-QK26&gt;0,SUM(QE26:QF26,QH26:QJ26,QL26)-QG26-QK26,"")</f>
        <v/>
      </c>
      <c r="RA26" s="40" t="str">
        <f>IF(SUM(QM26:QN26,QP26)-QO26&gt;0,SUM(QM26:QN26,QP26)-QO26,"")</f>
        <v/>
      </c>
      <c r="RB26" s="40" t="str">
        <f>IF(SUM(QF26,QJ26,QN26)&gt;0,SUM(QF26,QJ26,QN26),"")</f>
        <v/>
      </c>
      <c r="RC26" s="40" t="str">
        <f>IF(SUM(QZ26,RA26)&gt;0,SUM(QZ26,RA26),"")</f>
        <v/>
      </c>
      <c r="RD26" s="40" t="str">
        <f>IF(SUM(QR26,QV26)&gt;0,SUM(QR26,QV26),"")</f>
        <v/>
      </c>
      <c r="RE26" s="40" t="str">
        <f>IF(SUM(QQ26:QR26,QT26:QV26,QX26)-SUM(QS26,QW26)&gt;0,SUM(QQ26:QR26,QT26:QV26,QX26)-SUM(QS26,QW26),"")</f>
        <v/>
      </c>
      <c r="RF26" s="40" t="str">
        <f>IF(SUM(QZ26,RA26,RE26)&gt;0,SUM(QZ26,RA26,RE26),"")</f>
        <v/>
      </c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1" t="str">
        <f>IF(SUM(RH26,RL26)&gt;0,SUM(RH26,RL26),"")</f>
        <v/>
      </c>
      <c r="SB26" s="11" t="str">
        <f>IF(SUM(RG26:RH26,RJ26:RL26,RN26)-RI26-RM26&gt;0,SUM(RG26:RH26,RJ26:RL26,RN26)-RI26-RM26,"")</f>
        <v/>
      </c>
      <c r="SC26" s="11" t="str">
        <f>IF(SUM(RO26:RP26,RR26)-RQ26&gt;0,SUM(RO26:RP26,RR26)-RQ26,"")</f>
        <v/>
      </c>
      <c r="SD26" s="11" t="str">
        <f>IF(SUM(RH26,RL26,RP26)&gt;0,SUM(RH26,RL26,RP26),"")</f>
        <v/>
      </c>
      <c r="SE26" s="11" t="str">
        <f>IF(SUM(SB26,SC26)&gt;0,SUM(SB26,SC26),"")</f>
        <v/>
      </c>
      <c r="SF26" s="11" t="str">
        <f>IF(SUM(RT26,RX26)&gt;0,SUM(RT26,RX26),"")</f>
        <v/>
      </c>
      <c r="SG26" s="11" t="str">
        <f>IF(SUM(RS26:RT26,RV26:RX26,RZ26)-SUM(RU26,RY26)&gt;0,SUM(RS26:RT26,RV26:RX26,RZ26)-SUM(RU26,RY26),"")</f>
        <v/>
      </c>
      <c r="SH26" s="11" t="str">
        <f>IF(SUM(SB26,SC26,SG26)&gt;0,SUM(SB26,SC26,SG26),"")</f>
        <v/>
      </c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40" t="str">
        <f>IF(SUM(SJ26,SN26)&gt;0,SUM(SJ26,SN26),"")</f>
        <v/>
      </c>
      <c r="TD26" s="40" t="str">
        <f>IF(SUM(SI26:SJ26,SL26:SN26,SP26)-SK26-SO26&gt;0,SUM(SI26:SJ26,SL26:SN26,SP26)-SK26-SO26,"")</f>
        <v/>
      </c>
      <c r="TE26" s="40" t="str">
        <f>IF(SUM(SQ26:SR26,ST26)-SS26&gt;0,SUM(SQ26:SR26,ST26)-SS26,"")</f>
        <v/>
      </c>
      <c r="TF26" s="40" t="str">
        <f>IF(SUM(SJ26,SN26,SR26)&gt;0,SUM(SJ26,SN26,SR26),"")</f>
        <v/>
      </c>
      <c r="TG26" s="40" t="str">
        <f>IF(SUM(TD26,TE26)&gt;0,SUM(TD26,TE26),"")</f>
        <v/>
      </c>
      <c r="TH26" s="40" t="str">
        <f>IF(SUM(SV26,SZ26)&gt;0,SUM(SV26,SZ26),"")</f>
        <v/>
      </c>
      <c r="TI26" s="40" t="str">
        <f>IF(SUM(SU26:SV26,SX26:SZ26,TB26)-SUM(SW26,TA26)&gt;0,SUM(SU26:SV26,SX26:SZ26,TB26)-SUM(SW26,TA26),"")</f>
        <v/>
      </c>
      <c r="TJ26" s="40" t="str">
        <f>IF(SUM(TD26,TE26,TI26)&gt;0,SUM(TD26,TE26,TI26),"")</f>
        <v/>
      </c>
      <c r="TK26" s="26">
        <f>IF($CU26="P",CA26,(CA26+AX26)/2)</f>
        <v>9.5</v>
      </c>
      <c r="TL26" s="26">
        <f>IF($CU26="P",CB26,(CB26+AY26)/2)</f>
        <v>3.6</v>
      </c>
      <c r="TM26" s="26">
        <f>IF($CU26="P",CC26,(CC26+AZ26)/2)</f>
        <v>0</v>
      </c>
      <c r="TN26" s="26">
        <f>IF($CU26="P",CD26,(CD26+BA26)/2)</f>
        <v>0</v>
      </c>
      <c r="TO26" s="26">
        <f>IF($CU26="P",CE26,(CE26+BB26)/2)</f>
        <v>8.65</v>
      </c>
      <c r="TP26" s="26">
        <f>IF($CU26="P",CF26,(CF26+BC26)/2)</f>
        <v>1.6</v>
      </c>
      <c r="TQ26" s="26">
        <f>IF($CU26="P",CG26,(CG26+BD26)/2)</f>
        <v>0</v>
      </c>
      <c r="TR26" s="26">
        <f>IF($CU26="P",CH26,(CH26+BE26)/2)</f>
        <v>0</v>
      </c>
      <c r="TS26" s="26">
        <f>IF($CU26="P",CI26,(CI26+BF26)/2)</f>
        <v>8.4</v>
      </c>
      <c r="TT26" s="26">
        <f>IF($CU26="P",CJ26,(CJ26+BG26)/2)</f>
        <v>3.45</v>
      </c>
      <c r="TU26" s="26">
        <f>IF($CU26="P",CK26,(CK26+BH26)/2)</f>
        <v>0.1</v>
      </c>
      <c r="TV26" s="26">
        <f>IF($CU26="P",CL26,(CL26+BI26)/2)</f>
        <v>0</v>
      </c>
      <c r="TW26" s="26">
        <f>IF($CU26="P",CM26,(CM26+BJ26)/2)</f>
        <v>0</v>
      </c>
      <c r="TX26" s="26">
        <f>IF($CU26="P",CN26,(CN26+BK26)/2)</f>
        <v>0</v>
      </c>
      <c r="TY26" s="26">
        <f>IF($CU26="P",CO26,(CO26+BL26)/2)</f>
        <v>0</v>
      </c>
      <c r="TZ26" s="26">
        <f>IF($CU26="P",CP26,(CP26+BM26)/2)</f>
        <v>0</v>
      </c>
      <c r="UA26" s="26">
        <f>IF($CU26="P",CQ26,(CQ26+BN26)/2)</f>
        <v>0</v>
      </c>
      <c r="UB26" s="26">
        <f>IF($CU26="P",CR26,(CR26+BO26)/2)</f>
        <v>0</v>
      </c>
      <c r="UC26" s="26">
        <f>IF($CU26="P",CS26,(CS26+BP26)/2)</f>
        <v>0</v>
      </c>
      <c r="UD26" s="26">
        <f>IF($CU26="P",CT26,(CT26+BQ26)/2)</f>
        <v>0</v>
      </c>
      <c r="UE26" s="28" t="s">
        <v>53</v>
      </c>
      <c r="UF26" s="11">
        <f>IF(SUM(TL26,TP26)&gt;0,SUM(TL26,TP26),"")</f>
        <v>5.2</v>
      </c>
      <c r="UG26" s="11">
        <f>IF(SUM(TK26:TL26,TN26:TP26,TR26)-TM26-TQ26&gt;0,SUM(TK26:TL26,TN26:TP26,TR26)-TM26-TQ26,"")</f>
        <v>23.35</v>
      </c>
      <c r="UH26" s="11">
        <f>IF(SUM(TS26:TT26,TV26)-TU26&gt;0,SUM(TS26:TT26,TV26)-TU26,"")</f>
        <v>11.750000000000002</v>
      </c>
      <c r="UI26" s="11">
        <f>IF(SUM(TL26,TP26,TT26)&gt;0,SUM(TL26,TP26,TT26),"")</f>
        <v>8.65</v>
      </c>
      <c r="UJ26" s="11">
        <f>IF(SUM(UG26,UH26)&gt;0,SUM(UG26,UH26),"")</f>
        <v>35.1</v>
      </c>
      <c r="UK26" s="11" t="str">
        <f>IF(SUM(TX26,UB26)&gt;0,SUM(TX26,UB26),"")</f>
        <v/>
      </c>
      <c r="UL26" s="11" t="str">
        <f>IF(SUM(TW26:TX26,TZ26:UB26,UD26)-SUM(TY26,UC26)&gt;0,SUM(TW26:TX26,TZ26:UB26,UD26)-SUM(TY26,UC26),"")</f>
        <v/>
      </c>
      <c r="UM26" s="11">
        <f>IF(SUM(UG26,UH26,UL26)&gt;0,SUM(UG26,UH26,UL26),"")</f>
        <v>35.1</v>
      </c>
    </row>
    <row r="27" spans="1:559" x14ac:dyDescent="0.2">
      <c r="A27" s="4" t="str" cm="1">
        <f t="array" ref="A27">IF(AND(H27&lt;&gt;"",H27&lt;&gt;"No DD"),SUMPRODUCT((H$4:H$28&lt;&gt;"")*(H$4:H$28&lt;&gt;"No DD")*(E$4:E$28&gt;E27))+1,IF(H27="No DD",SUMPRODUCT((H$4:H$28="No DD")*(E$4:E$28&gt;E27))+1+SUMPRODUCT((H$4:H$28&lt;&gt;"")*(H$4:H$28&lt;&gt;"No DD")),""))</f>
        <v/>
      </c>
      <c r="B27" s="5" t="s">
        <v>214</v>
      </c>
      <c r="C27" s="4" t="s">
        <v>7</v>
      </c>
      <c r="D27" s="4">
        <v>2004</v>
      </c>
      <c r="E27" s="9">
        <f>SUM(J27:R27)+SUM(J27:O27)*0.0000001+SUM(J27)*0.0000000000001</f>
        <v>74.000007400004989</v>
      </c>
      <c r="F27" s="3" t="str">
        <f>IF(OR(AND(AP27&gt;=AW$30,AQ27&gt;=AW$34,AP27&lt;&gt;"",AO27=""),AND(AU27&gt;=AW$30,AV27&gt;=AW$34,AU27&lt;&gt;"",AO27=""),AND(BS27&gt;=BZ$30,BT27&gt;=BZ$34,BS27&lt;&gt;"",BR27=""),AND(BX27&gt;=BZ$30,BY27&gt;=BZ$34,BX27&lt;&gt;"",BR27=""),AND(CV27&gt;=DC$30,CW27&gt;=DC$34,CV27&lt;&gt;"",CU27=""),AND(DA27&gt;=DC$30,DB27&gt;=DC$34,DA27&lt;&gt;""),AND(EA27&gt;=EH$30,EB27&gt;=EH$34,EA27&lt;&gt;""),AND(EF27&gt;=EH$30,EG27&gt;=EH$34,EF27&lt;&gt;""),AND(FC27&gt;=FJ$30,FD27&gt;=FJ$34,FC27&lt;&gt;""),AND(FH27&gt;=FJ$30,FI27&gt;=FJ$34,FH27&lt;&gt;""),AND(GE27&gt;=GL$30,GF27&gt;=GL$34,GE27&lt;&gt;""),AND(GJ27&gt;=GL$30,GK27&gt;=GL$34,GJ27&lt;&gt;""),AND(HG27&gt;=HN$30,HH27&gt;=HN$34,HG27&lt;&gt;""),AND(HL27&gt;=HN$30,HM27&gt;=HN$34,HL27&lt;&gt;""),AND(II27&gt;=IP$30,IJ27&gt;=IP$34,II27&lt;&gt;""),AND(IN27&gt;=IP$30,IO27&gt;=IP$34,IN27&lt;&gt;""),AND(JK27&gt;=JR$30,JL27&gt;=JR$34,JK27&lt;&gt;""),AND(JP27&gt;=JR$30,JQ27&gt;=JR$34,JP27&lt;&gt;""),AND(KM27&gt;=KT$30,KN27&gt;=KT$34,KM27&lt;&gt;""),AND(KR27&gt;=KT$30,KS27&gt;=KT$34,KR27&lt;&gt;""),AND(LO27&gt;=LV$30,LP27&gt;=LV$34,LO27&lt;&gt;""),AND(LT27&gt;=LV$30,LU27&gt;=LV$34,LT27&lt;&gt;""),AND(MQ27&gt;=MX$30,MR27&gt;=MX$34,MQ27&lt;&gt;""),AND(MV27&gt;=MX$30,MW27&gt;=MX$34,MV27&lt;&gt;""),AND(NS27&gt;=NZ$30,NT27&gt;=NZ$34,NS27&lt;&gt;""),AND(NX27&gt;=NZ$30,NY27&gt;=NZ$34,NX27&lt;&gt;""),AND(OU27&gt;=PB$30,OV27&gt;=PB$34,OU27&lt;&gt;""),AND(OZ27&gt;=PB$30,PA27&gt;=PB$34,OZ27&lt;&gt;""),AND(PW27&gt;=QD$30,PX27&gt;=QD$34,PW27&lt;&gt;""),AND(QB27&gt;=QD$30,QC27&gt;=QD$34,QB27&lt;&gt;""),AND(QY27&gt;=RF$30,QZ27&gt;=RF$34,QY27&lt;&gt;""),AND(RD27&gt;=RF$30,RE27&gt;=RF$34,RD27&lt;&gt;""),AND(SA27&gt;=SH$30,SB27&gt;=SH$34,SA27&lt;&gt;""),AND(SF27&gt;=SH$30,SG27&gt;=SH$34,SF27&lt;&gt;""),AND(TC27&gt;=TJ$30,TD27&gt;=TJ$34,TC27&lt;&gt;""),AND(TI27&gt;=TJ$30,TJ27&gt;=TJ$34,TI27&lt;&gt;"")),"P","")</f>
        <v/>
      </c>
      <c r="G27" s="3" t="str">
        <f>IF(OR(AND(AQ27&gt;=AW$34,AQ27&lt;&gt;"",AO27=""),AND(AV27&gt;=AW$34,AV27&lt;&gt;"",AO27=""),AND(BT27&gt;=BZ$34,BT27&lt;&gt;"",BR27=""),AND(BY27&gt;=BZ$34,BY27&lt;&gt;"",BR27=""),AND(CW27&gt;=DC$34,CW27&lt;&gt;"",CU27=""),AND(DB27&gt;=DC$34,DB27&lt;&gt;"",CU27=""),AND(EB27&gt;=EH$34,EB27&lt;&gt;""),AND(EG27&gt;=EH$34,EG27&lt;&gt;""),AND(FD27&gt;=FJ$34,FD27&lt;&gt;""),AND(FI27&gt;=FJ$34,FI27&lt;&gt;""),AND(GF27&gt;=GL$34,GF27&lt;&gt;""),AND(GK27&gt;=GL$34,GK27&lt;&gt;""),AND(HH27&gt;=HN$34,HH27&lt;&gt;""),AND(HM27&gt;=HN$34,HM27&lt;&gt;""),AND(IJ27&gt;=IP$34,IJ27&lt;&gt;""),AND(IO27&gt;=IP$34,IO27&lt;&gt;""),AND(JL27&gt;=JR$34,JL27&lt;&gt;""),AND(JQ27&gt;=JR$34,JQ27&lt;&gt;""),AND(KN27&gt;=KT$34,KN27&lt;&gt;""),AND(KS27&gt;=KT$34,KS27&lt;&gt;""),AND(LP27&gt;=LV$34,LP27&lt;&gt;""),AND(LU27&gt;=LV$34,LU27&lt;&gt;""),AND(MR27&gt;=MX$34,MR27&lt;&gt;""),AND(MW27&gt;=MX$34,MW27&lt;&gt;""),AND(NT27&gt;=NZ$34,NT27&lt;&gt;""),AND(NY27&gt;=NZ$34,NY27&lt;&gt;""),AND(OV27&gt;=PB$34,OV27&lt;&gt;""),AND(PA27&gt;=PB$34,PA27&lt;&gt;""),AND(PX27&gt;=QD$34,PX27&lt;&gt;""),AND(QC27&gt;=QD$34,QC27&lt;&gt;""),AND(QZ27&gt;=RF$34,QZ27&lt;&gt;""),AND(RE27&gt;=RF$34,RE27&lt;&gt;""),AND(SB27&gt;=SH$34,SB27&lt;&gt;""),AND(SG27&gt;=SH$34,SG27&lt;&gt;""),AND(TD27&gt;=TJ$34,TD27&lt;&gt;""),AND(TJ27&gt;=TJ$34,TJ27&lt;&gt;"")),"P","")</f>
        <v/>
      </c>
      <c r="H27" s="36" t="str">
        <f>IF(AND(G27="P",F27=""),"No DD",IF(OR(AND(AS27&gt;=AW$33,AT27&gt;=AW$37,AS27&lt;&gt;"",AO27=""),AND(BV27&gt;=BZ$33,BW27&gt;=BZ$37,BV27&lt;&gt;"",BR27=""),AND(CY27&gt;=DC$33,CZ27&gt;=DC$37,CY27&lt;&gt;"",CU27=""),AND(ED27&gt;=EH$33,EE27&gt;=EH$37,ED27&lt;&gt;""),AND(FF27&gt;=FJ$33,FG27&gt;=FJ$37,FF27&lt;&gt;""),AND(GH27&gt;=GL$33,GI27&gt;=GL$37,GH27&lt;&gt;""),AND(HJ27&gt;=HN$33,HK27&gt;=HN$37,HJ27&lt;&gt;""),AND(IL27&gt;=IP$33,IM27&gt;=IP$37,IL27&lt;&gt;""),AND(JN27&gt;=JR$33,JO27&gt;=JR$37,JN27&lt;&gt;""),AND(KP27&gt;=KT$33,KQ27&gt;=KT$37,KP27&lt;&gt;""),AND(LR27&gt;=LV$33,LS27&gt;=LV$37,LR27&lt;&gt;""),AND(MT27&gt;=MX$33,MU27&gt;=MX$37,MT27&lt;&gt;""),AND(NV27&gt;=NZ$33,NW27&gt;=NZ$37,NV27&lt;&gt;""),AND(OX27&gt;=PB$33,OY27&gt;=PB$37,OX27&lt;&gt;""),AND(PZ27&gt;=QD$33,QA27&gt;=QD$37,PZ27&lt;&gt;""),AND(RB27&gt;=RF$33,RC27&gt;=RF$37,RB27&lt;&gt;""),AND(SD27&gt;=SH$33,SE27&gt;=SH$37,SD27&lt;&gt;""),AND(TF27&gt;=TJ$33,TG27&gt;=TJ$37,TF27&lt;&gt;"")),"Merit",IF(OR(AND(AS27&gt;=AW$32,AT27&gt;=AW$36,AS27&lt;&gt;"",AO27=""),AND(BV27&gt;=BZ$32,BW27&gt;=BZ$36,BV27&lt;&gt;"",BR27=""),AND(CY27&gt;=DC$32,CZ27&gt;=DC$36,CY27&lt;&gt;"",CU27=""),AND(ED27&gt;=EH$32,EE27&gt;=EH$36,ED27&lt;&gt;""),AND(FF27&gt;=FJ$32,FG27&gt;=FJ$36,FF27&lt;&gt;""),AND(GH27&gt;=GL$32,GI27&gt;=GL$36,GH27&lt;&gt;""),AND(HJ27&gt;=HN$32,HK27&gt;=HN$36,HJ27&lt;&gt;""),AND(IL27&gt;=IP$32,IM27&gt;=IP$36,IL27&lt;&gt;""),AND(JN27&gt;=JR$32,JO27&gt;=JR$36,JN27&lt;&gt;""),AND(KP27&gt;=KT$32,KQ27&gt;=KT$36,KP27&lt;&gt;""),AND(LR27&gt;=LV$32,LS27&gt;=LV$36,LR27&lt;&gt;""),AND(MT27&gt;=MX$32,MU27&gt;=MX$36,MT27&lt;&gt;""),AND(NV27&gt;=NZ$32,NW27&gt;=NZ$36,NV27&lt;&gt;""),AND(OX27&gt;=PB$32,OY27&gt;=PB$36,OX27&lt;&gt;""),AND(PZ27&gt;=QD$32,QA27&gt;=QD$36,PZ27&lt;&gt;""),AND(RB27&gt;=RF$32,RC27&gt;=RF$36,RB27&lt;&gt;""),AND(SD27&gt;=SH$32,SE27&gt;=SH$36,SD27&lt;&gt;""),AND(TF27&gt;=TJ$32,TG27&gt;=TJ$36,TF27&lt;&gt;"")),"Excellence",IF(I27="P","Worlds Team",IF(F27="P","National Team","")))))</f>
        <v/>
      </c>
      <c r="I27" s="3" t="str">
        <f>IF(OR(AND(AS27&gt;=AW$31,AT27&gt;=AW$35,AS27&lt;&gt;"",AO27=""),AND(BV27&gt;=BZ$31,BW27&gt;=BZ$35,BV27&lt;&gt;"",BR27=""),AND(CY27&gt;=DC$31,CZ27&gt;=DC$35,CY27&lt;&gt;"",CU27=""),AND(ED27&gt;=EH$31,EE27&gt;=EH$35,ED27&lt;&gt;""),AND(FF27&gt;=FJ$31,FG27&gt;=FJ$35,FF27&lt;&gt;""),AND(GH27&gt;=GL$31,GI27&gt;=GL$35,GH27&lt;&gt;""),AND(HJ27&gt;=HN$31,HK27&gt;=HN$35,HJ27&lt;&gt;""),AND(IL27&gt;=IP$31,IM27&gt;=IP$35,IL27&lt;&gt;""),AND(JN27&gt;=JR$31,JO27&gt;=JR$35,JN27&lt;&gt;""),AND(KP27&gt;=KT$31,KQ27&gt;=KT$35,KP27&lt;&gt;""),AND(LR27&gt;=LV$31,LS27&gt;=LV$35,LR27&lt;&gt;""),AND(MT27&gt;=MX$31,MU27&gt;=MX$35,MT27&lt;&gt;""),AND(NV27&gt;=NZ$31,NW27&gt;=NZ$35,NV27&lt;&gt;""),AND(OX27&gt;=PB$31,OY27&gt;=PB$35,OX27&lt;&gt;""),AND(PZ27&gt;=QD$31,QA27&gt;=QD$35,PZ27&lt;&gt;""),AND(RB27&gt;=RF$31,RC27&gt;=RF$35,RB27&lt;&gt;""),AND(SD27&gt;=SH$31,SE27&gt;=SH$35,SD27&lt;&gt;""),AND(TF27&gt;=TJ$31,TG27&gt;=TJ$35,TF27&lt;&gt;"")),"P","")</f>
        <v/>
      </c>
      <c r="J27" s="8">
        <f>IF(COUNT(AQ27,BT27,CW27)&gt;0,LARGE((AQ27,BT27,CW27),1),0)</f>
        <v>49.9</v>
      </c>
      <c r="K27" s="8" t="str">
        <f>IF(J27=0,"",IF(J27=CW27,$CA$1,IF(J27=BT27,$AX$1,IF(J27=AQ27,$U$1,""))))</f>
        <v>2024 Elite Canada</v>
      </c>
      <c r="L27" s="8">
        <f>IF(COUNT(AQ27,BT27,CW27)&gt;1,LARGE((AQ27,BT27,CW27),2),0)</f>
        <v>0</v>
      </c>
      <c r="M27" s="8" t="str">
        <f>IF(K27=0,"",IF(AND(L27=J27,L27=AQ27,K27=BT27),$U$1,IF(AND(L27=J27,L27=AQ27,L27=CW27),$U$1,IF(AND(L27=J27,L27=CW27,L27=BT27),$AX$1,IF(L27=CW27,$CA$1,IF(L27=BT27,$AX$1,IF(L27=AQ27,$U$1,"")))))))</f>
        <v/>
      </c>
      <c r="N27" s="8">
        <f>IF(COUNT(AR27,BU27,CX27)&gt;0,LARGE((AR27,BU27,CX27),1),0)</f>
        <v>24.1</v>
      </c>
      <c r="O27" s="8" t="str">
        <f>IF(N27=0,"",IF(N27=CX27,$CA$1,IF(N27=BU27,$AX$1,IF(N27=AR27,$U$1,""))))</f>
        <v>2024 Elite Canada</v>
      </c>
      <c r="P27" s="8">
        <f>IF(MAX(AV27,BY27,DB27)&gt;0,MAX(AV27,BY27,DB27),0)</f>
        <v>0</v>
      </c>
      <c r="Q27" s="8" t="str">
        <f>IF(P27=0,"",IF(P27=DB27,$CA$1,IF(P27=BY27,$AX$1,IF(P27=AV27,$U$1,""))))</f>
        <v/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TD27,$SI$1,IF(R27+IF(L27="",0,L27)=SB27,$RG$1,IF(R27+IF(L27="",0,L27)=QZ27,$QE$1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))),IF(R27=DE27,IF(R27+IF(N27="",0,N27)=TE27,$SI$1,IF(R27+IF(N27="",0,N27)=SC27,$RG$1,IF(R27+IF(N27="",0,N27)=RA27,$QE$1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))),IF(R27=DF27,IF(R27+IF(P27="",0,P27)=TI27,$SI$1,IF(R27+IF(P27="",0,P27)=SG27,$RG$1,IF(R27+IF(P27="",0,P27)=RE27,$QE$1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)))</f>
        <v/>
      </c>
      <c r="U27" s="19">
        <v>18.600000000000001</v>
      </c>
      <c r="V27" s="19">
        <v>6.8</v>
      </c>
      <c r="W27" s="19">
        <v>0.2</v>
      </c>
      <c r="X27" s="19">
        <v>0</v>
      </c>
      <c r="Y27" s="19">
        <v>18.5</v>
      </c>
      <c r="Z27" s="19">
        <v>6.4</v>
      </c>
      <c r="AA27" s="19">
        <v>0.2</v>
      </c>
      <c r="AB27" s="19">
        <v>0</v>
      </c>
      <c r="AC27" s="19">
        <v>18.3</v>
      </c>
      <c r="AD27" s="19">
        <v>6</v>
      </c>
      <c r="AE27" s="19">
        <v>0.2</v>
      </c>
      <c r="AF27" s="19">
        <v>0</v>
      </c>
      <c r="AG27" s="19">
        <v>0</v>
      </c>
      <c r="AH27" s="19">
        <v>0</v>
      </c>
      <c r="AI27" s="19">
        <v>0</v>
      </c>
      <c r="AJ27" s="19">
        <v>0</v>
      </c>
      <c r="AK27" s="19">
        <v>0</v>
      </c>
      <c r="AL27" s="19">
        <v>0</v>
      </c>
      <c r="AM27" s="19">
        <v>0</v>
      </c>
      <c r="AN27" s="19">
        <v>0</v>
      </c>
      <c r="AO27" s="27"/>
      <c r="AP27" s="40">
        <f>IF(SUM(V27,Z27)&gt;0,SUM(V27,Z27),"")</f>
        <v>13.2</v>
      </c>
      <c r="AQ27" s="40">
        <f>IF(SUM(U27:V27,X27:Z27,AB27)-W27-AA27&gt;0,SUM(U27:V27,X27:Z27,AB27)-W27-AA27,"")</f>
        <v>49.9</v>
      </c>
      <c r="AR27" s="40">
        <f>IF(SUM(AC27:AD27,AF27)-AE27&gt;0,SUM(AC27:AD27,AF27)-AE27,"")</f>
        <v>24.1</v>
      </c>
      <c r="AS27" s="40">
        <f>IF(SUM(V27,Z27,AD27)&gt;0,SUM(V27,Z27,AD27),"")</f>
        <v>19.2</v>
      </c>
      <c r="AT27" s="40">
        <f>IF(SUM(AQ27,AR27)&gt;0,SUM(AQ27,AR27),"")</f>
        <v>74</v>
      </c>
      <c r="AU27" s="40" t="str">
        <f>IF(SUM(AH27,AL27)&gt;0,SUM(AH27,AL27),"")</f>
        <v/>
      </c>
      <c r="AV27" s="40" t="str">
        <f>IF(SUM(AG27:AH27,AJ27:AL27,AN27)-SUM(AI27,AM27)&gt;0,SUM(AG27:AH27,AJ27:AL27,AN27)-SUM(AI27,AM27),"")</f>
        <v/>
      </c>
      <c r="AW27" s="40">
        <f>IF(SUM(AQ27,AR27,AV27)&gt;0,SUM(AQ27,AR27,AV27),"")</f>
        <v>74</v>
      </c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8"/>
      <c r="BS27" s="11" t="str">
        <f>IF(SUM(AY27,BC27)&gt;0,SUM(AY27,BC27),"")</f>
        <v/>
      </c>
      <c r="BT27" s="11" t="str">
        <f>IF(SUM(AX27:AY27,BA27:BC27,BE27)-AZ27-BD27&gt;0,SUM(AX27:AY27,BA27:BC27,BE27)-AZ27-BD27,"")</f>
        <v/>
      </c>
      <c r="BU27" s="11" t="str">
        <f>IF(SUM(BF27:BG27,BI27)-BH27&gt;0,SUM(BF27:BG27,BI27)-BH27,"")</f>
        <v/>
      </c>
      <c r="BV27" s="11" t="str">
        <f>IF(SUM(AY27,BC27,BG27)&gt;0,SUM(AY27,BC27,BG27),"")</f>
        <v/>
      </c>
      <c r="BW27" s="11" t="str">
        <f>IF(SUM(BT27,BU27)&gt;0,SUM(BT27,BU27),"")</f>
        <v/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 t="str">
        <f>IF(SUM(BT27,BU27,BY27)&gt;0,SUM(BT27,BU27,BY27),"")</f>
        <v/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7"/>
      <c r="CV27" s="40" t="str">
        <f>IF(SUM(CB27,CF27)&gt;0,SUM(CB27,CF27),"")</f>
        <v/>
      </c>
      <c r="CW27" s="40" t="str">
        <f>IF(SUM(CA27:CB27,CD27:CF27,CH27)-CC27-CG27&gt;0,SUM(CA27:CB27,CD27:CF27,CH27)-CC27-CG27,"")</f>
        <v/>
      </c>
      <c r="CX27" s="40" t="str">
        <f>IF(SUM(CI27:CJ27,CL27)-CK27&gt;0,SUM(CI27:CJ27,CL27)-CK27,"")</f>
        <v/>
      </c>
      <c r="CY27" s="40" t="str">
        <f>IF(SUM(CB27,CF27,CJ27)&gt;0,SUM(CB27,CF27,CJ27),"")</f>
        <v/>
      </c>
      <c r="CZ27" s="40" t="str">
        <f>IF(SUM(CW27,CX27)&gt;0,SUM(CW27,CX27),"")</f>
        <v/>
      </c>
      <c r="DA27" s="40" t="str">
        <f>IF(SUM(CN27,CR27)&gt;0,SUM(CN27,CR27),"")</f>
        <v/>
      </c>
      <c r="DB27" s="40" t="str">
        <f>IF(SUM(CM27:CN27,CP27:CR27,CT27)-SUM(CO27,CS27)&gt;0,SUM(CM27:CN27,CP27:CR27,CT27)-SUM(CO27,CS27),"")</f>
        <v/>
      </c>
      <c r="DC27" s="40" t="str">
        <f>IF(SUM(CW27,CX27,DB27)&gt;0,SUM(CW27,CX27,DB27),"")</f>
        <v/>
      </c>
      <c r="DD27" s="51" t="str">
        <f>IF(MAX(EB27,FD27,GF27,HH27,IJ27,JL27,KN27,LP27,MR27,NT27,OV27,PX27,QZ27,SB27,TD27)-IF(L27="",0,L27)&gt;0.001,MAX(EB27,FD27,GF27,HH27,IJ27,JL27,KN27,LP27,MR27,NT27,OV27,PX27,QZ27,SB27,TD27)-IF(L27="",0,L27),"")</f>
        <v/>
      </c>
      <c r="DE27" s="51" t="str">
        <f>IF(MAX(EC27,FE27,GG27,HI27,IK27,JM27,KO27,LQ27,MS27,NU27,OW27,PY27,RA27,SC27,TE27)-IF(N27="",0,N27)&gt;0.001,MAX(EC27,FE27,GG27,HI27,IK27,JM27,KO27,LQ27,MS27,NU27,OW27,PY27,RA27,SC27,TE27)-IF(N27="",0,N27),"")</f>
        <v/>
      </c>
      <c r="DF27" s="51" t="str">
        <f>IF(MAX(EG27,FI27,GK27,HM27,IO27,JQ27,KS27,LU27,MW27,NY27,PA27,QC27,RE27,SG27,TI27)-IF(P27="",0,P27)&gt;0.001,MAX(EG27,FI27,GK27,HM27,IO27,JQ27,KS27,LU27,MW27,NY27,PA27,QC27,RE27,SG27,TI27)-IF(P27="",0,P27),"")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0" t="str">
        <f>IF(SUM(DH27,DL27)&gt;0,SUM(DH27,DL27),"")</f>
        <v/>
      </c>
      <c r="EB27" s="40" t="str">
        <f>IF(SUM(DG27:DH27,DJ27:DL27,DN27)-DI27-DM27&gt;0,SUM(DG27:DH27,DJ27:DL27,DN27)-DI27-DM27,"")</f>
        <v/>
      </c>
      <c r="EC27" s="40" t="str">
        <f>IF(SUM(DO27:DP27,DR27)-DQ27&gt;0,SUM(DO27:DP27,DR27)-DQ27,"")</f>
        <v/>
      </c>
      <c r="ED27" s="40" t="str">
        <f>IF(SUM(DH27,DL27,DP27)&gt;0,SUM(DH27,DL27,DP27),"")</f>
        <v/>
      </c>
      <c r="EE27" s="40" t="str">
        <f>IF(SUM(EB27,EC27)&gt;0,SUM(EB27,EC27),"")</f>
        <v/>
      </c>
      <c r="EF27" s="40" t="str">
        <f>IF(SUM(DT27,DX27)&gt;0,SUM(DT27,DX27),"")</f>
        <v/>
      </c>
      <c r="EG27" s="40" t="str">
        <f>IF(SUM(DS27:DT27,DV27:DX27,DZ27)-SUM(DU27,DY27)&gt;0,SUM(DS27:DT27,DV27:DX27,DZ27)-SUM(DU27,DY27),"")</f>
        <v/>
      </c>
      <c r="EH27" s="40" t="str">
        <f>IF(SUM(EB27,EC27,EG27)&gt;0,SUM(EB27,EC27,EG27),"")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IF(SUM(FD27,FE27,FI27)&gt;0,SUM(FD27,FE27,FI27),"")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0" t="str">
        <f>IF(SUM(FL27,FP27)&gt;0,SUM(FL27,FP27),"")</f>
        <v/>
      </c>
      <c r="GF27" s="40" t="str">
        <f>IF(SUM(FK27:FL27,FN27:FP27,FR27)-FM27-FQ27&gt;0,SUM(FK27:FL27,FN27:FP27,FR27)-FM27-FQ27,"")</f>
        <v/>
      </c>
      <c r="GG27" s="40" t="str">
        <f>IF(SUM(FS27:FT27,FV27)-FU27&gt;0,SUM(FS27:FT27,FV27)-FU27,"")</f>
        <v/>
      </c>
      <c r="GH27" s="40" t="str">
        <f>IF(SUM(FL27,FP27,FT27)&gt;0,SUM(FL27,FP27,FT27),"")</f>
        <v/>
      </c>
      <c r="GI27" s="40" t="str">
        <f>IF(SUM(GF27,GG27)&gt;0,SUM(GF27,GG27),"")</f>
        <v/>
      </c>
      <c r="GJ27" s="40" t="str">
        <f>IF(SUM(FX27,GB27)&gt;0,SUM(FX27,GB27),"")</f>
        <v/>
      </c>
      <c r="GK27" s="40" t="str">
        <f>IF(SUM(FW27:FX27,FZ27:GB27,GD27)-SUM(FY27,GC27)&gt;0,SUM(FW27:FX27,FZ27:GB27,GD27)-SUM(FY27,GC27),"")</f>
        <v/>
      </c>
      <c r="GL27" s="40" t="str">
        <f>IF(SUM(GF27,GG27,GK27)&gt;0,SUM(GF27,GG27,GK27),"")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IF(SUM(HH27,HI27,HM27)&gt;0,SUM(HH27,HI27,HM27),"")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0" t="str">
        <f>IF(SUM(HP27,HT27)&gt;0,SUM(HP27,HT27),"")</f>
        <v/>
      </c>
      <c r="IJ27" s="40" t="str">
        <f>IF(SUM(HO27:HP27,HR27:HT27,HV27)-HQ27-HU27&gt;0,SUM(HO27:HP27,HR27:HT27,HV27)-HQ27-HU27,"")</f>
        <v/>
      </c>
      <c r="IK27" s="40" t="str">
        <f>IF(SUM(HW27:HX27,HZ27)-HY27&gt;0,SUM(HW27:HX27,HZ27)-HY27,"")</f>
        <v/>
      </c>
      <c r="IL27" s="40" t="str">
        <f>IF(SUM(HP27,HT27,HX27)&gt;0,SUM(HP27,HT27,HX27),"")</f>
        <v/>
      </c>
      <c r="IM27" s="40" t="str">
        <f>IF(SUM(IJ27,IK27)&gt;0,SUM(IJ27,IK27),"")</f>
        <v/>
      </c>
      <c r="IN27" s="40" t="str">
        <f>IF(SUM(IB27,IF27)&gt;0,SUM(IB27,IF27),"")</f>
        <v/>
      </c>
      <c r="IO27" s="40" t="str">
        <f>IF(SUM(IA27:IB27,ID27:IF27,IH27)-SUM(IC27,IG27)&gt;0,SUM(IA27:IB27,ID27:IF27,IH27)-SUM(IC27,IG27),"")</f>
        <v/>
      </c>
      <c r="IP27" s="40" t="str">
        <f>IF(SUM(IJ27,IK27,IO27)&gt;0,SUM(IJ27,IK27,IO27),"")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IF(SUM(JL27,JM27,JQ27)&gt;0,SUM(JL27,JM27,JQ27),"")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0" t="str">
        <f>IF(SUM(JT27,JX27)&gt;0,SUM(JT27,JX27),"")</f>
        <v/>
      </c>
      <c r="KN27" s="40" t="str">
        <f>IF(SUM(JS27:JT27,JV27:JX27,JZ27)-JU27-JY27&gt;0,SUM(JS27:JT27,JV27:JX27,JZ27)-JU27-JY27,"")</f>
        <v/>
      </c>
      <c r="KO27" s="40" t="str">
        <f>IF(SUM(KA27:KB27,KD27)-KC27&gt;0,SUM(KA27:KB27,KD27)-KC27,"")</f>
        <v/>
      </c>
      <c r="KP27" s="40" t="str">
        <f>IF(SUM(JT27,JX27,KB27)&gt;0,SUM(JT27,JX27,KB27),"")</f>
        <v/>
      </c>
      <c r="KQ27" s="40" t="str">
        <f>IF(SUM(KN27,KO27)&gt;0,SUM(KN27,KO27),"")</f>
        <v/>
      </c>
      <c r="KR27" s="40" t="str">
        <f>IF(SUM(KF27,KJ27)&gt;0,SUM(KF27,KJ27),"")</f>
        <v/>
      </c>
      <c r="KS27" s="40" t="str">
        <f>IF(SUM(KE27:KF27,KH27:KJ27,KL27)-SUM(KG27,KK27)&gt;0,SUM(KE27:KF27,KH27:KJ27,KL27)-SUM(KG27,KK27),"")</f>
        <v/>
      </c>
      <c r="KT27" s="40" t="str">
        <f>IF(SUM(KN27,KO27,KS27)&gt;0,SUM(KN27,KO27,KS27),"")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IF(SUM(LP27,LQ27,LU27)&gt;0,SUM(LP27,LQ27,LU27),"")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0" t="str">
        <f>IF(SUM(LX27,MB27)&gt;0,SUM(LX27,MB27),"")</f>
        <v/>
      </c>
      <c r="MR27" s="40" t="str">
        <f>IF(SUM(LW27:LX27,LZ27:MB27,MD27)-LY27-MC27&gt;0,SUM(LW27:LX27,LZ27:MB27,MD27)-LY27-MC27,"")</f>
        <v/>
      </c>
      <c r="MS27" s="40" t="str">
        <f>IF(SUM(ME27:MF27,MH27)-MG27&gt;0,SUM(ME27:MF27,MH27)-MG27,"")</f>
        <v/>
      </c>
      <c r="MT27" s="40" t="str">
        <f>IF(SUM(LX27,MB27,MF27)&gt;0,SUM(LX27,MB27,MF27),"")</f>
        <v/>
      </c>
      <c r="MU27" s="40" t="str">
        <f>IF(SUM(MR27,MS27)&gt;0,SUM(MR27,MS27),"")</f>
        <v/>
      </c>
      <c r="MV27" s="40" t="str">
        <f>IF(SUM(MJ27,MN27)&gt;0,SUM(MJ27,MN27),"")</f>
        <v/>
      </c>
      <c r="MW27" s="40" t="str">
        <f>IF(SUM(MI27:MJ27,ML27:MN27,MP27)-SUM(MK27,MO27)&gt;0,SUM(MI27:MJ27,ML27:MN27,MP27)-SUM(MK27,MO27),"")</f>
        <v/>
      </c>
      <c r="MX27" s="40" t="str">
        <f>IF(SUM(MR27,MS27,MW27)&gt;0,SUM(MR27,MS27,MW27),"")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IF(SUM(NT27,NU27,NY27)&gt;0,SUM(NT27,NU27,NY27),"")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0" t="str">
        <f>IF(SUM(OB27,OF27)&gt;0,SUM(OB27,OF27),"")</f>
        <v/>
      </c>
      <c r="OV27" s="40" t="str">
        <f>IF(SUM(OA27:OB27,OD27:OF27,OH27)-OC27-OG27&gt;0,SUM(OA27:OB27,OD27:OF27,OH27)-OC27-OG27,"")</f>
        <v/>
      </c>
      <c r="OW27" s="40" t="str">
        <f>IF(SUM(OI27:OJ27,OL27)-OK27&gt;0,SUM(OI27:OJ27,OL27)-OK27,"")</f>
        <v/>
      </c>
      <c r="OX27" s="40" t="str">
        <f>IF(SUM(OB27,OF27,OJ27)&gt;0,SUM(OB27,OF27,OJ27),"")</f>
        <v/>
      </c>
      <c r="OY27" s="40" t="str">
        <f>IF(SUM(OV27,OW27)&gt;0,SUM(OV27,OW27),"")</f>
        <v/>
      </c>
      <c r="OZ27" s="40" t="str">
        <f>IF(SUM(ON27,OR27)&gt;0,SUM(ON27,OR27),"")</f>
        <v/>
      </c>
      <c r="PA27" s="40" t="str">
        <f>IF(SUM(OM27:ON27,OP27:OR27,OT27)-SUM(OO27,OS27)&gt;0,SUM(OM27:ON27,OP27:OR27,OT27)-SUM(OO27,OS27),"")</f>
        <v/>
      </c>
      <c r="PB27" s="40" t="str">
        <f>IF(SUM(OV27,OW27,PA27)&gt;0,SUM(OV27,OW27,PA27),"")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IF(SUM(PX27,PY27,QC27)&gt;0,SUM(PX27,PY27,QC27),"")</f>
        <v/>
      </c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40" t="str">
        <f>IF(SUM(QF27,QJ27)&gt;0,SUM(QF27,QJ27),"")</f>
        <v/>
      </c>
      <c r="QZ27" s="40" t="str">
        <f>IF(SUM(QE27:QF27,QH27:QJ27,QL27)-QG27-QK27&gt;0,SUM(QE27:QF27,QH27:QJ27,QL27)-QG27-QK27,"")</f>
        <v/>
      </c>
      <c r="RA27" s="40" t="str">
        <f>IF(SUM(QM27:QN27,QP27)-QO27&gt;0,SUM(QM27:QN27,QP27)-QO27,"")</f>
        <v/>
      </c>
      <c r="RB27" s="40" t="str">
        <f>IF(SUM(QF27,QJ27,QN27)&gt;0,SUM(QF27,QJ27,QN27),"")</f>
        <v/>
      </c>
      <c r="RC27" s="40" t="str">
        <f>IF(SUM(QZ27,RA27)&gt;0,SUM(QZ27,RA27),"")</f>
        <v/>
      </c>
      <c r="RD27" s="40" t="str">
        <f>IF(SUM(QR27,QV27)&gt;0,SUM(QR27,QV27),"")</f>
        <v/>
      </c>
      <c r="RE27" s="40" t="str">
        <f>IF(SUM(QQ27:QR27,QT27:QV27,QX27)-SUM(QS27,QW27)&gt;0,SUM(QQ27:QR27,QT27:QV27,QX27)-SUM(QS27,QW27),"")</f>
        <v/>
      </c>
      <c r="RF27" s="40" t="str">
        <f>IF(SUM(QZ27,RA27,RE27)&gt;0,SUM(QZ27,RA27,RE27),"")</f>
        <v/>
      </c>
      <c r="RG27" s="18"/>
      <c r="RH27" s="18"/>
      <c r="RI27" s="18"/>
      <c r="RJ27" s="18"/>
      <c r="RK27" s="18"/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1" t="str">
        <f>IF(SUM(RH27,RL27)&gt;0,SUM(RH27,RL27),"")</f>
        <v/>
      </c>
      <c r="SB27" s="11" t="str">
        <f>IF(SUM(RG27:RH27,RJ27:RL27,RN27)-RI27-RM27&gt;0,SUM(RG27:RH27,RJ27:RL27,RN27)-RI27-RM27,"")</f>
        <v/>
      </c>
      <c r="SC27" s="11" t="str">
        <f>IF(SUM(RO27:RP27,RR27)-RQ27&gt;0,SUM(RO27:RP27,RR27)-RQ27,"")</f>
        <v/>
      </c>
      <c r="SD27" s="11" t="str">
        <f>IF(SUM(RH27,RL27,RP27)&gt;0,SUM(RH27,RL27,RP27),"")</f>
        <v/>
      </c>
      <c r="SE27" s="11" t="str">
        <f>IF(SUM(SB27,SC27)&gt;0,SUM(SB27,SC27),"")</f>
        <v/>
      </c>
      <c r="SF27" s="11" t="str">
        <f>IF(SUM(RT27,RX27)&gt;0,SUM(RT27,RX27),"")</f>
        <v/>
      </c>
      <c r="SG27" s="11" t="str">
        <f>IF(SUM(RS27:RT27,RV27:RX27,RZ27)-SUM(RU27,RY27)&gt;0,SUM(RS27:RT27,RV27:RX27,RZ27)-SUM(RU27,RY27),"")</f>
        <v/>
      </c>
      <c r="SH27" s="11" t="str">
        <f>IF(SUM(SB27,SC27,SG27)&gt;0,SUM(SB27,SC27,SG27),"")</f>
        <v/>
      </c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40" t="str">
        <f>IF(SUM(SJ27,SN27)&gt;0,SUM(SJ27,SN27),"")</f>
        <v/>
      </c>
      <c r="TD27" s="40" t="str">
        <f>IF(SUM(SI27:SJ27,SL27:SN27,SP27)-SK27-SO27&gt;0,SUM(SI27:SJ27,SL27:SN27,SP27)-SK27-SO27,"")</f>
        <v/>
      </c>
      <c r="TE27" s="40" t="str">
        <f>IF(SUM(SQ27:SR27,ST27)-SS27&gt;0,SUM(SQ27:SR27,ST27)-SS27,"")</f>
        <v/>
      </c>
      <c r="TF27" s="40" t="str">
        <f>IF(SUM(SJ27,SN27,SR27)&gt;0,SUM(SJ27,SN27,SR27),"")</f>
        <v/>
      </c>
      <c r="TG27" s="40" t="str">
        <f>IF(SUM(TD27,TE27)&gt;0,SUM(TD27,TE27),"")</f>
        <v/>
      </c>
      <c r="TH27" s="40" t="str">
        <f>IF(SUM(SV27,SZ27)&gt;0,SUM(SV27,SZ27),"")</f>
        <v/>
      </c>
      <c r="TI27" s="40" t="str">
        <f>IF(SUM(SU27:SV27,SX27:SZ27,TB27)-SUM(SW27,TA27)&gt;0,SUM(SU27:SV27,SX27:SZ27,TB27)-SUM(SW27,TA27),"")</f>
        <v/>
      </c>
      <c r="TJ27" s="40" t="str">
        <f>IF(SUM(TD27,TE27,TI27)&gt;0,SUM(TD27,TE27,TI27),"")</f>
        <v/>
      </c>
      <c r="TK27" s="26">
        <f>IF($CU27="P",CA27,(CA27+AX27)/2)</f>
        <v>0</v>
      </c>
      <c r="TL27" s="26">
        <f>IF($CU27="P",CB27,(CB27+AY27)/2)</f>
        <v>0</v>
      </c>
      <c r="TM27" s="26">
        <f>IF($CU27="P",CC27,(CC27+AZ27)/2)</f>
        <v>0</v>
      </c>
      <c r="TN27" s="26">
        <f>IF($CU27="P",CD27,(CD27+BA27)/2)</f>
        <v>0</v>
      </c>
      <c r="TO27" s="26">
        <f>IF($CU27="P",CE27,(CE27+BB27)/2)</f>
        <v>0</v>
      </c>
      <c r="TP27" s="26">
        <f>IF($CU27="P",CF27,(CF27+BC27)/2)</f>
        <v>0</v>
      </c>
      <c r="TQ27" s="26">
        <f>IF($CU27="P",CG27,(CG27+BD27)/2)</f>
        <v>0</v>
      </c>
      <c r="TR27" s="26">
        <f>IF($CU27="P",CH27,(CH27+BE27)/2)</f>
        <v>0</v>
      </c>
      <c r="TS27" s="26">
        <f>IF($CU27="P",CI27,(CI27+BF27)/2)</f>
        <v>0</v>
      </c>
      <c r="TT27" s="26">
        <f>IF($CU27="P",CJ27,(CJ27+BG27)/2)</f>
        <v>0</v>
      </c>
      <c r="TU27" s="26">
        <f>IF($CU27="P",CK27,(CK27+BH27)/2)</f>
        <v>0</v>
      </c>
      <c r="TV27" s="26">
        <f>IF($CU27="P",CL27,(CL27+BI27)/2)</f>
        <v>0</v>
      </c>
      <c r="TW27" s="26">
        <f>IF($CU27="P",CM27,(CM27+BJ27)/2)</f>
        <v>0</v>
      </c>
      <c r="TX27" s="26">
        <f>IF($CU27="P",CN27,(CN27+BK27)/2)</f>
        <v>0</v>
      </c>
      <c r="TY27" s="26">
        <f>IF($CU27="P",CO27,(CO27+BL27)/2)</f>
        <v>0</v>
      </c>
      <c r="TZ27" s="26">
        <f>IF($CU27="P",CP27,(CP27+BM27)/2)</f>
        <v>0</v>
      </c>
      <c r="UA27" s="26">
        <f>IF($CU27="P",CQ27,(CQ27+BN27)/2)</f>
        <v>0</v>
      </c>
      <c r="UB27" s="26">
        <f>IF($CU27="P",CR27,(CR27+BO27)/2)</f>
        <v>0</v>
      </c>
      <c r="UC27" s="26">
        <f>IF($CU27="P",CS27,(CS27+BP27)/2)</f>
        <v>0</v>
      </c>
      <c r="UD27" s="26">
        <f>IF($CU27="P",CT27,(CT27+BQ27)/2)</f>
        <v>0</v>
      </c>
      <c r="UE27" s="28" t="s">
        <v>53</v>
      </c>
      <c r="UF27" s="11" t="str">
        <f>IF(SUM(TL27,TP27)&gt;0,SUM(TL27,TP27),"")</f>
        <v/>
      </c>
      <c r="UG27" s="11" t="str">
        <f>IF(SUM(TK27:TL27,TN27:TP27,TR27)-TM27-TQ27&gt;0,SUM(TK27:TL27,TN27:TP27,TR27)-TM27-TQ27,"")</f>
        <v/>
      </c>
      <c r="UH27" s="11" t="str">
        <f>IF(SUM(TS27:TT27,TV27)-TU27&gt;0,SUM(TS27:TT27,TV27)-TU27,"")</f>
        <v/>
      </c>
      <c r="UI27" s="11" t="str">
        <f>IF(SUM(TL27,TP27,TT27)&gt;0,SUM(TL27,TP27,TT27),"")</f>
        <v/>
      </c>
      <c r="UJ27" s="11" t="str">
        <f>IF(SUM(UG27,UH27)&gt;0,SUM(UG27,UH27),"")</f>
        <v/>
      </c>
      <c r="UK27" s="11" t="str">
        <f>IF(SUM(TX27,UB27)&gt;0,SUM(TX27,UB27),"")</f>
        <v/>
      </c>
      <c r="UL27" s="11" t="str">
        <f>IF(SUM(TW27:TX27,TZ27:UB27,UD27)-SUM(TY27,UC27)&gt;0,SUM(TW27:TX27,TZ27:UB27,UD27)-SUM(TY27,UC27),"")</f>
        <v/>
      </c>
      <c r="UM27" s="11" t="str">
        <f>IF(SUM(UG27,UH27,UL27)&gt;0,SUM(UG27,UH27,UL27),"")</f>
        <v/>
      </c>
    </row>
    <row r="28" spans="1:559" ht="17" x14ac:dyDescent="0.2">
      <c r="R28" s="10"/>
      <c r="S28" s="10"/>
      <c r="T28" s="10"/>
      <c r="QY28" s="36"/>
      <c r="RG28"/>
      <c r="SA28" s="36"/>
      <c r="SB28" s="36"/>
      <c r="SC28" s="36"/>
      <c r="SD28" s="36"/>
      <c r="SE28" s="36"/>
      <c r="SF28" s="36"/>
      <c r="SG28" s="36"/>
      <c r="SH28" s="36"/>
      <c r="TC28" s="36"/>
      <c r="TD28" s="36"/>
      <c r="TE28" s="36"/>
      <c r="TF28" s="36"/>
      <c r="TG28" s="36"/>
      <c r="TH28" s="36"/>
      <c r="TI28" s="36"/>
      <c r="TJ28" s="36"/>
    </row>
    <row r="29" spans="1:559" ht="17" x14ac:dyDescent="0.2">
      <c r="R29" s="10"/>
      <c r="S29" s="10"/>
      <c r="T29" s="10"/>
      <c r="QY29" s="36"/>
      <c r="RG29"/>
      <c r="SA29" s="36"/>
      <c r="SB29" s="36"/>
      <c r="SC29" s="36"/>
      <c r="SD29" s="36"/>
      <c r="SE29" s="36"/>
      <c r="SF29" s="36"/>
      <c r="SG29" s="36"/>
      <c r="SH29" s="36"/>
      <c r="TC29" s="36"/>
      <c r="TD29" s="36"/>
      <c r="TE29" s="36"/>
      <c r="TF29" s="36"/>
      <c r="TG29" s="36"/>
      <c r="TH29" s="36"/>
      <c r="TI29" s="36"/>
      <c r="TJ29" s="36"/>
    </row>
    <row r="30" spans="1:559" ht="17" x14ac:dyDescent="0.2">
      <c r="B30" s="23" t="s">
        <v>51</v>
      </c>
      <c r="R30" s="10"/>
      <c r="S30" s="10"/>
      <c r="T30" s="10"/>
      <c r="AP30" s="4"/>
      <c r="AW30" s="42">
        <v>14.4</v>
      </c>
      <c r="BS30" s="4"/>
      <c r="BZ30" s="42">
        <v>14.4</v>
      </c>
      <c r="CV30" s="4"/>
      <c r="DC30" s="42">
        <v>14.4</v>
      </c>
      <c r="EA30" s="4"/>
      <c r="EH30" s="42">
        <v>14.4</v>
      </c>
      <c r="FC30" s="4"/>
      <c r="FJ30" s="42">
        <v>14.4</v>
      </c>
      <c r="GE30" s="4"/>
      <c r="GL30" s="42">
        <v>14.4</v>
      </c>
      <c r="HG30" s="4"/>
      <c r="HN30" s="42">
        <v>14.4</v>
      </c>
      <c r="II30" s="4"/>
      <c r="IP30" s="42">
        <v>14.4</v>
      </c>
      <c r="JK30" s="4"/>
      <c r="JR30" s="42">
        <v>14.4</v>
      </c>
      <c r="KM30" s="4"/>
      <c r="KT30" s="42">
        <v>14.4</v>
      </c>
      <c r="LO30" s="4"/>
      <c r="LV30" s="42">
        <v>14.4</v>
      </c>
      <c r="MQ30" s="4"/>
      <c r="MX30" s="42">
        <v>14.4</v>
      </c>
      <c r="NS30" s="4"/>
      <c r="NZ30" s="42">
        <v>14.4</v>
      </c>
      <c r="OU30" s="4"/>
      <c r="PB30" s="42">
        <v>14.4</v>
      </c>
      <c r="PW30" s="4"/>
      <c r="QD30" s="42">
        <v>14.4</v>
      </c>
      <c r="QY30" s="4"/>
      <c r="RF30" s="42">
        <v>14.4</v>
      </c>
      <c r="RG30"/>
      <c r="SA30" s="4"/>
      <c r="SB30" s="36"/>
      <c r="SC30" s="36"/>
      <c r="SD30" s="36"/>
      <c r="SE30" s="36"/>
      <c r="SF30" s="36"/>
      <c r="SG30" s="36"/>
      <c r="SH30" s="42">
        <v>14.4</v>
      </c>
      <c r="TC30" s="4"/>
      <c r="TD30" s="36"/>
      <c r="TE30" s="36"/>
      <c r="TF30" s="36"/>
      <c r="TG30" s="36"/>
      <c r="TH30" s="36"/>
      <c r="TI30" s="36"/>
      <c r="TJ30" s="42">
        <v>14.4</v>
      </c>
    </row>
    <row r="31" spans="1:559" ht="17" x14ac:dyDescent="0.2">
      <c r="B31" s="30" t="s">
        <v>50</v>
      </c>
      <c r="R31" s="10"/>
      <c r="S31" s="10"/>
      <c r="T31" s="10"/>
      <c r="AP31" s="4"/>
      <c r="AW31" s="52">
        <v>21.6</v>
      </c>
      <c r="BS31" s="4"/>
      <c r="BZ31" s="52">
        <v>21.6</v>
      </c>
      <c r="CV31" s="4"/>
      <c r="DC31" s="52">
        <v>21.6</v>
      </c>
      <c r="EA31" s="4"/>
      <c r="EH31" s="52">
        <v>21.6</v>
      </c>
      <c r="FC31" s="4"/>
      <c r="FJ31" s="52">
        <v>21.6</v>
      </c>
      <c r="GE31" s="4"/>
      <c r="GL31" s="52">
        <v>21.6</v>
      </c>
      <c r="HG31" s="4"/>
      <c r="HN31" s="52">
        <v>21.6</v>
      </c>
      <c r="II31" s="4"/>
      <c r="IP31" s="52">
        <v>21.6</v>
      </c>
      <c r="JK31" s="4"/>
      <c r="JR31" s="52">
        <v>21.6</v>
      </c>
      <c r="KM31" s="4"/>
      <c r="KT31" s="52">
        <v>21.6</v>
      </c>
      <c r="LO31" s="4"/>
      <c r="LV31" s="52">
        <v>21.6</v>
      </c>
      <c r="MQ31" s="4"/>
      <c r="MX31" s="52">
        <v>21.6</v>
      </c>
      <c r="NS31" s="4"/>
      <c r="NZ31" s="52">
        <v>21.6</v>
      </c>
      <c r="OU31" s="4"/>
      <c r="PB31" s="52">
        <v>21.6</v>
      </c>
      <c r="PW31" s="4"/>
      <c r="QD31" s="52">
        <v>21.6</v>
      </c>
      <c r="QY31" s="4"/>
      <c r="RF31" s="52">
        <v>21.6</v>
      </c>
      <c r="RG31"/>
      <c r="SA31" s="4"/>
      <c r="SB31" s="36"/>
      <c r="SC31" s="36"/>
      <c r="SD31" s="36"/>
      <c r="SE31" s="36"/>
      <c r="SF31" s="36"/>
      <c r="SG31" s="36"/>
      <c r="SH31" s="52">
        <v>21.6</v>
      </c>
      <c r="TC31" s="4"/>
      <c r="TD31" s="36"/>
      <c r="TE31" s="36"/>
      <c r="TF31" s="36"/>
      <c r="TG31" s="36"/>
      <c r="TH31" s="36"/>
      <c r="TI31" s="36"/>
      <c r="TJ31" s="52">
        <v>21.6</v>
      </c>
    </row>
    <row r="32" spans="1:559" ht="17" x14ac:dyDescent="0.2">
      <c r="A32" s="5"/>
      <c r="B32" s="31" t="s">
        <v>63</v>
      </c>
      <c r="C32" s="20"/>
      <c r="R32" s="10"/>
      <c r="S32" s="10"/>
      <c r="T32" s="10"/>
      <c r="AP32" s="4"/>
      <c r="AW32" s="44">
        <v>23.2</v>
      </c>
      <c r="BS32" s="4"/>
      <c r="BZ32" s="44">
        <v>23.2</v>
      </c>
      <c r="CV32" s="4"/>
      <c r="DC32" s="44">
        <v>23.2</v>
      </c>
      <c r="EA32" s="4"/>
      <c r="EH32" s="44">
        <v>23.2</v>
      </c>
      <c r="FC32" s="4"/>
      <c r="FJ32" s="44">
        <v>23.2</v>
      </c>
      <c r="GE32" s="4"/>
      <c r="GL32" s="44">
        <v>23.2</v>
      </c>
      <c r="HG32" s="4"/>
      <c r="HN32" s="44">
        <v>23.2</v>
      </c>
      <c r="II32" s="4"/>
      <c r="IP32" s="44">
        <v>23.2</v>
      </c>
      <c r="JK32" s="4"/>
      <c r="JR32" s="44">
        <v>23.2</v>
      </c>
      <c r="KM32" s="4"/>
      <c r="KT32" s="44">
        <v>23.2</v>
      </c>
      <c r="LO32" s="4"/>
      <c r="LV32" s="44">
        <v>23.2</v>
      </c>
      <c r="MQ32" s="4"/>
      <c r="MX32" s="44">
        <v>23.2</v>
      </c>
      <c r="NS32" s="4"/>
      <c r="NZ32" s="44">
        <v>23.2</v>
      </c>
      <c r="OU32" s="4"/>
      <c r="PB32" s="44">
        <v>23.2</v>
      </c>
      <c r="PW32" s="4"/>
      <c r="QD32" s="44">
        <v>23.2</v>
      </c>
      <c r="QY32" s="4"/>
      <c r="RF32" s="44">
        <v>23.2</v>
      </c>
      <c r="RG32"/>
      <c r="SA32" s="4"/>
      <c r="SB32" s="36"/>
      <c r="SC32" s="36"/>
      <c r="SD32" s="36"/>
      <c r="SE32" s="36"/>
      <c r="SF32" s="36"/>
      <c r="SG32" s="36"/>
      <c r="SH32" s="44">
        <v>23.2</v>
      </c>
      <c r="TC32" s="4"/>
      <c r="TD32" s="36"/>
      <c r="TE32" s="36"/>
      <c r="TF32" s="36"/>
      <c r="TG32" s="36"/>
      <c r="TH32" s="36"/>
      <c r="TI32" s="36"/>
      <c r="TJ32" s="44">
        <v>23.2</v>
      </c>
    </row>
    <row r="33" spans="1:530" ht="17" x14ac:dyDescent="0.2">
      <c r="A33" s="5"/>
      <c r="B33" s="35" t="s">
        <v>76</v>
      </c>
      <c r="C33" s="20"/>
      <c r="R33" s="10"/>
      <c r="S33" s="10"/>
      <c r="T33" s="10"/>
      <c r="AP33" s="4"/>
      <c r="AW33" s="45">
        <v>25.6</v>
      </c>
      <c r="BS33" s="4"/>
      <c r="BZ33" s="45">
        <v>25.6</v>
      </c>
      <c r="CV33" s="4"/>
      <c r="DC33" s="45">
        <v>25.6</v>
      </c>
      <c r="EA33" s="4"/>
      <c r="EH33" s="45">
        <v>25.6</v>
      </c>
      <c r="FC33" s="4"/>
      <c r="FJ33" s="45">
        <v>25.6</v>
      </c>
      <c r="GE33" s="4"/>
      <c r="GL33" s="45">
        <v>25.6</v>
      </c>
      <c r="HG33" s="4"/>
      <c r="HN33" s="45">
        <v>25.6</v>
      </c>
      <c r="II33" s="4"/>
      <c r="IP33" s="45">
        <v>25.6</v>
      </c>
      <c r="JK33" s="4"/>
      <c r="JR33" s="45">
        <v>25.6</v>
      </c>
      <c r="KM33" s="4"/>
      <c r="KT33" s="45">
        <v>25.6</v>
      </c>
      <c r="LO33" s="4"/>
      <c r="LV33" s="45">
        <v>25.6</v>
      </c>
      <c r="MQ33" s="4"/>
      <c r="MX33" s="45">
        <v>25.6</v>
      </c>
      <c r="NS33" s="4"/>
      <c r="NZ33" s="45">
        <v>25.6</v>
      </c>
      <c r="OU33" s="4"/>
      <c r="PB33" s="45">
        <v>25.6</v>
      </c>
      <c r="PW33" s="4"/>
      <c r="QD33" s="45">
        <v>25.6</v>
      </c>
      <c r="QY33" s="4"/>
      <c r="RF33" s="45">
        <v>25.6</v>
      </c>
      <c r="RG33"/>
      <c r="SA33" s="4"/>
      <c r="SB33" s="36"/>
      <c r="SC33" s="36"/>
      <c r="SD33" s="36"/>
      <c r="SE33" s="36"/>
      <c r="SF33" s="36"/>
      <c r="SG33" s="36"/>
      <c r="SH33" s="45">
        <v>25.6</v>
      </c>
      <c r="TC33" s="4"/>
      <c r="TD33" s="36"/>
      <c r="TE33" s="36"/>
      <c r="TF33" s="36"/>
      <c r="TG33" s="36"/>
      <c r="TH33" s="36"/>
      <c r="TI33" s="36"/>
      <c r="TJ33" s="45">
        <v>25.6</v>
      </c>
    </row>
    <row r="34" spans="1:530" ht="17" x14ac:dyDescent="0.2">
      <c r="A34" s="5"/>
      <c r="B34" s="34" t="s">
        <v>48</v>
      </c>
      <c r="C34" s="20"/>
      <c r="R34" s="10"/>
      <c r="S34" s="10"/>
      <c r="T34" s="10"/>
      <c r="AP34" s="4"/>
      <c r="AW34" s="46">
        <v>51.2</v>
      </c>
      <c r="BS34" s="4"/>
      <c r="BZ34" s="46">
        <v>51.2</v>
      </c>
      <c r="CV34" s="4"/>
      <c r="DC34" s="46">
        <v>51.2</v>
      </c>
      <c r="EA34" s="4"/>
      <c r="EH34" s="46">
        <v>51.2</v>
      </c>
      <c r="FC34" s="4"/>
      <c r="FJ34" s="46">
        <v>51.2</v>
      </c>
      <c r="GE34" s="4"/>
      <c r="GL34" s="46">
        <v>51.2</v>
      </c>
      <c r="HG34" s="4"/>
      <c r="HN34" s="46">
        <v>51.2</v>
      </c>
      <c r="II34" s="4"/>
      <c r="IP34" s="46">
        <v>51.2</v>
      </c>
      <c r="JK34" s="4"/>
      <c r="JR34" s="46">
        <v>51.2</v>
      </c>
      <c r="KM34" s="4"/>
      <c r="KT34" s="46">
        <v>51.2</v>
      </c>
      <c r="LO34" s="4"/>
      <c r="LV34" s="46">
        <v>51.2</v>
      </c>
      <c r="MQ34" s="4"/>
      <c r="MX34" s="46">
        <v>51.2</v>
      </c>
      <c r="NS34" s="4"/>
      <c r="NZ34" s="46">
        <v>51.2</v>
      </c>
      <c r="OU34" s="4"/>
      <c r="PB34" s="46">
        <v>51.2</v>
      </c>
      <c r="PW34" s="4"/>
      <c r="QD34" s="46">
        <v>51.2</v>
      </c>
      <c r="QY34" s="4"/>
      <c r="RF34" s="46">
        <v>51.2</v>
      </c>
      <c r="RG34"/>
      <c r="SA34" s="4"/>
      <c r="SB34" s="36"/>
      <c r="SC34" s="36"/>
      <c r="SD34" s="36"/>
      <c r="SE34" s="36"/>
      <c r="SF34" s="36"/>
      <c r="SG34" s="36"/>
      <c r="SH34" s="46">
        <v>51.2</v>
      </c>
      <c r="TC34" s="4"/>
      <c r="TD34" s="36"/>
      <c r="TE34" s="36"/>
      <c r="TF34" s="36"/>
      <c r="TG34" s="36"/>
      <c r="TH34" s="36"/>
      <c r="TI34" s="36"/>
      <c r="TJ34" s="46">
        <v>51.2</v>
      </c>
    </row>
    <row r="35" spans="1:530" ht="17" x14ac:dyDescent="0.2">
      <c r="A35" s="5"/>
      <c r="B35" s="24" t="s">
        <v>49</v>
      </c>
      <c r="C35" s="20"/>
      <c r="R35" s="10"/>
      <c r="S35" s="10"/>
      <c r="T35" s="10"/>
      <c r="AP35" s="4"/>
      <c r="AW35" s="47">
        <v>77.2</v>
      </c>
      <c r="BS35" s="4"/>
      <c r="BZ35" s="47">
        <v>77.2</v>
      </c>
      <c r="CV35" s="4"/>
      <c r="DC35" s="47">
        <v>77.2</v>
      </c>
      <c r="EA35" s="4"/>
      <c r="EH35" s="47">
        <v>77.2</v>
      </c>
      <c r="FC35" s="4"/>
      <c r="FJ35" s="47">
        <v>77.2</v>
      </c>
      <c r="GE35" s="4"/>
      <c r="GL35" s="47">
        <v>77.2</v>
      </c>
      <c r="HG35" s="4"/>
      <c r="HN35" s="47">
        <v>77.2</v>
      </c>
      <c r="II35" s="4"/>
      <c r="IP35" s="47">
        <v>77.2</v>
      </c>
      <c r="JK35" s="4"/>
      <c r="JR35" s="47">
        <v>77.2</v>
      </c>
      <c r="KM35" s="4"/>
      <c r="KT35" s="47">
        <v>77.2</v>
      </c>
      <c r="LO35" s="4"/>
      <c r="LV35" s="47">
        <v>77.2</v>
      </c>
      <c r="MQ35" s="4"/>
      <c r="MX35" s="47">
        <v>77.2</v>
      </c>
      <c r="NS35" s="4"/>
      <c r="NZ35" s="47">
        <v>77.2</v>
      </c>
      <c r="OU35" s="4"/>
      <c r="PB35" s="47">
        <v>77.2</v>
      </c>
      <c r="PW35" s="4"/>
      <c r="QD35" s="47">
        <v>77.2</v>
      </c>
      <c r="QY35" s="4"/>
      <c r="RF35" s="47">
        <v>77.2</v>
      </c>
      <c r="RG35"/>
      <c r="SA35" s="4"/>
      <c r="SB35" s="36"/>
      <c r="SC35" s="36"/>
      <c r="SD35" s="36"/>
      <c r="SE35" s="36"/>
      <c r="SF35" s="36"/>
      <c r="SG35" s="36"/>
      <c r="SH35" s="47">
        <v>77.2</v>
      </c>
      <c r="TC35" s="4"/>
      <c r="TD35" s="36"/>
      <c r="TE35" s="36"/>
      <c r="TF35" s="36"/>
      <c r="TG35" s="36"/>
      <c r="TH35" s="36"/>
      <c r="TI35" s="36"/>
      <c r="TJ35" s="47">
        <v>77.2</v>
      </c>
    </row>
    <row r="36" spans="1:530" ht="17" x14ac:dyDescent="0.2">
      <c r="A36" s="5"/>
      <c r="B36" s="33" t="s">
        <v>62</v>
      </c>
      <c r="C36" s="20"/>
      <c r="R36" s="10"/>
      <c r="S36" s="10"/>
      <c r="T36" s="10"/>
      <c r="AP36" s="4"/>
      <c r="AW36" s="48">
        <v>79.8</v>
      </c>
      <c r="BS36" s="4"/>
      <c r="BZ36" s="48">
        <v>79.8</v>
      </c>
      <c r="CV36" s="4"/>
      <c r="DC36" s="48">
        <v>79.8</v>
      </c>
      <c r="EA36" s="4"/>
      <c r="EH36" s="48">
        <v>79.8</v>
      </c>
      <c r="FC36" s="4"/>
      <c r="FJ36" s="48">
        <v>79.8</v>
      </c>
      <c r="GE36" s="4"/>
      <c r="GL36" s="48">
        <v>79.8</v>
      </c>
      <c r="HG36" s="4"/>
      <c r="HN36" s="48">
        <v>79.8</v>
      </c>
      <c r="II36" s="4"/>
      <c r="IP36" s="48">
        <v>79.8</v>
      </c>
      <c r="JK36" s="4"/>
      <c r="JR36" s="48">
        <v>79.8</v>
      </c>
      <c r="KM36" s="4"/>
      <c r="KT36" s="48">
        <v>79.8</v>
      </c>
      <c r="LO36" s="4"/>
      <c r="LV36" s="48">
        <v>79.8</v>
      </c>
      <c r="MQ36" s="4"/>
      <c r="MX36" s="48">
        <v>79.8</v>
      </c>
      <c r="NS36" s="4"/>
      <c r="NZ36" s="48">
        <v>79.8</v>
      </c>
      <c r="OU36" s="4"/>
      <c r="PB36" s="48">
        <v>79.8</v>
      </c>
      <c r="PW36" s="4"/>
      <c r="QD36" s="48">
        <v>79.8</v>
      </c>
      <c r="QY36" s="4"/>
      <c r="RF36" s="48">
        <v>79.8</v>
      </c>
      <c r="RG36"/>
      <c r="SA36" s="4"/>
      <c r="SB36" s="36"/>
      <c r="SC36" s="36"/>
      <c r="SD36" s="36"/>
      <c r="SE36" s="36"/>
      <c r="SF36" s="36"/>
      <c r="SG36" s="36"/>
      <c r="SH36" s="48">
        <v>79.8</v>
      </c>
      <c r="TC36" s="4"/>
      <c r="TD36" s="36"/>
      <c r="TE36" s="36"/>
      <c r="TF36" s="36"/>
      <c r="TG36" s="36"/>
      <c r="TH36" s="36"/>
      <c r="TI36" s="36"/>
      <c r="TJ36" s="48">
        <v>79.8</v>
      </c>
    </row>
    <row r="37" spans="1:530" ht="17" x14ac:dyDescent="0.2">
      <c r="A37" s="5"/>
      <c r="B37" s="25" t="s">
        <v>32</v>
      </c>
      <c r="C37" s="20"/>
      <c r="R37" s="10"/>
      <c r="S37" s="10"/>
      <c r="T37" s="10"/>
      <c r="AP37" s="4"/>
      <c r="AW37" s="49">
        <v>82.2</v>
      </c>
      <c r="BS37" s="4"/>
      <c r="BZ37" s="49">
        <v>82.2</v>
      </c>
      <c r="CV37" s="4"/>
      <c r="DC37" s="49">
        <v>82.2</v>
      </c>
      <c r="EA37" s="4"/>
      <c r="EH37" s="49">
        <v>82.2</v>
      </c>
      <c r="FC37" s="4"/>
      <c r="FJ37" s="49">
        <v>82.2</v>
      </c>
      <c r="GE37" s="4"/>
      <c r="GL37" s="49">
        <v>82.2</v>
      </c>
      <c r="HG37" s="4"/>
      <c r="HN37" s="49">
        <v>82.2</v>
      </c>
      <c r="II37" s="4"/>
      <c r="IP37" s="49">
        <v>82.2</v>
      </c>
      <c r="JK37" s="4"/>
      <c r="JR37" s="49">
        <v>82.2</v>
      </c>
      <c r="KM37" s="4"/>
      <c r="KT37" s="49">
        <v>82.2</v>
      </c>
      <c r="LO37" s="4"/>
      <c r="LV37" s="49">
        <v>82.2</v>
      </c>
      <c r="MQ37" s="4"/>
      <c r="MX37" s="49">
        <v>82.2</v>
      </c>
      <c r="NS37" s="4"/>
      <c r="NZ37" s="49">
        <v>82.2</v>
      </c>
      <c r="OU37" s="4"/>
      <c r="PB37" s="49">
        <v>82.2</v>
      </c>
      <c r="PW37" s="4"/>
      <c r="QD37" s="49">
        <v>82.2</v>
      </c>
      <c r="QY37" s="4"/>
      <c r="RF37" s="49">
        <v>82.2</v>
      </c>
      <c r="RG37"/>
      <c r="SA37" s="4"/>
      <c r="SB37" s="36"/>
      <c r="SC37" s="36"/>
      <c r="SD37" s="36"/>
      <c r="SE37" s="36"/>
      <c r="SF37" s="36"/>
      <c r="SG37" s="36"/>
      <c r="SH37" s="49">
        <v>82.2</v>
      </c>
      <c r="TC37" s="4"/>
      <c r="TD37" s="36"/>
      <c r="TE37" s="36"/>
      <c r="TF37" s="36"/>
      <c r="TG37" s="36"/>
      <c r="TH37" s="36"/>
      <c r="TI37" s="36"/>
      <c r="TJ37" s="49">
        <v>82.2</v>
      </c>
    </row>
    <row r="38" spans="1:530" x14ac:dyDescent="0.2">
      <c r="B38" s="29" t="s">
        <v>54</v>
      </c>
      <c r="C38" s="2"/>
    </row>
    <row r="39" spans="1:530" x14ac:dyDescent="0.2">
      <c r="A39" s="5"/>
      <c r="B39" s="5"/>
      <c r="C39" s="20"/>
      <c r="QF39" s="2"/>
      <c r="QG39" s="2"/>
      <c r="QH39" s="2"/>
      <c r="QI39" s="2"/>
      <c r="QJ39" s="2"/>
      <c r="QK39" s="2"/>
      <c r="QL39" s="2"/>
      <c r="QM39" s="2"/>
      <c r="QN39" s="2"/>
    </row>
    <row r="40" spans="1:530" x14ac:dyDescent="0.2">
      <c r="A40" s="5"/>
      <c r="B40" s="5"/>
      <c r="C40" s="20"/>
    </row>
    <row r="41" spans="1:530" x14ac:dyDescent="0.2">
      <c r="A41" s="5"/>
      <c r="B41" s="5"/>
      <c r="C41" s="20"/>
    </row>
    <row r="42" spans="1:530" x14ac:dyDescent="0.2">
      <c r="A42" s="5"/>
      <c r="B42" s="5"/>
      <c r="C42" s="5"/>
    </row>
  </sheetData>
  <sheetProtection sheet="1" formatCells="0" formatColumns="0" formatRows="0"/>
  <autoFilter ref="A1:UM1" xr:uid="{BE900E07-0F8D-4D43-9400-0E253474C223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27">
      <sortCondition descending="1" ref="F1:F28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PC1:QD1"/>
    <mergeCell ref="TK1:UM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TS2:TV2"/>
    <mergeCell ref="TW2:TZ2"/>
    <mergeCell ref="UA2:UD2"/>
    <mergeCell ref="N1:N3"/>
    <mergeCell ref="O1:O3"/>
    <mergeCell ref="PG2:PJ2"/>
    <mergeCell ref="PK2:PN2"/>
    <mergeCell ref="PO2:PR2"/>
    <mergeCell ref="PS2:PV2"/>
    <mergeCell ref="TK2:TN2"/>
    <mergeCell ref="TO2:TR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</mergeCells>
  <conditionalFormatting sqref="U4:AW27">
    <cfRule type="expression" dxfId="93" priority="38" stopIfTrue="1">
      <formula>IF($AO4&lt;&gt;"",1,0)</formula>
    </cfRule>
  </conditionalFormatting>
  <conditionalFormatting sqref="AX4:BZ27">
    <cfRule type="expression" dxfId="92" priority="43" stopIfTrue="1">
      <formula>IF($BR4&lt;&gt;"",1,0)</formula>
    </cfRule>
  </conditionalFormatting>
  <conditionalFormatting sqref="M1:M3 O1:O3 K1:K1048576 Q1:Q1048576 M4:O1048576">
    <cfRule type="expression" dxfId="91" priority="50">
      <formula>IF(K1=$CA$1,1,0)</formula>
    </cfRule>
    <cfRule type="expression" dxfId="90" priority="51">
      <formula>IF(K1=$AX$1,1,0)</formula>
    </cfRule>
    <cfRule type="expression" dxfId="89" priority="52">
      <formula>IF(K1=$U$1,1,0)</formula>
    </cfRule>
  </conditionalFormatting>
  <conditionalFormatting sqref="CA4:DC27">
    <cfRule type="expression" dxfId="88" priority="44" stopIfTrue="1">
      <formula>IF($CU4&lt;&gt;"",1,0)</formula>
    </cfRule>
  </conditionalFormatting>
  <conditionalFormatting sqref="A4:A1048576">
    <cfRule type="expression" dxfId="87" priority="33">
      <formula>AND(G4="P",F4="")</formula>
    </cfRule>
    <cfRule type="expression" dxfId="86" priority="53" stopIfTrue="1">
      <formula>IF(A4&gt;8,1,0)</formula>
    </cfRule>
  </conditionalFormatting>
  <conditionalFormatting sqref="H1:H1048576">
    <cfRule type="containsText" dxfId="85" priority="45" operator="containsText" text="No DD">
      <formula>NOT(ISERROR(SEARCH("No DD",H1)))</formula>
    </cfRule>
    <cfRule type="containsText" dxfId="84" priority="46" operator="containsText" text="Merit">
      <formula>NOT(ISERROR(SEARCH("Merit",H1)))</formula>
    </cfRule>
    <cfRule type="containsText" dxfId="83" priority="47" operator="containsText" text="Excellence">
      <formula>NOT(ISERROR(SEARCH("Excellence",H1)))</formula>
    </cfRule>
    <cfRule type="containsText" dxfId="82" priority="48" operator="containsText" text="Worlds Team">
      <formula>NOT(ISERROR(SEARCH("Worlds Team",H1)))</formula>
    </cfRule>
    <cfRule type="containsText" dxfId="81" priority="49" operator="containsText" text="National Team">
      <formula>NOT(ISERROR(SEARCH("National Team",H1)))</formula>
    </cfRule>
  </conditionalFormatting>
  <conditionalFormatting sqref="AT38:AT1048576 BW38:BW1048576 EE38:EE1048576 FG38:FG1048576 BW1:BW36 CZ1:CZ1048576 EE1:EE36 FG1:FG36 GI1:GI1048576 HK1:HK1048576 IM1:IM1048576 JO1:JO1048576 KQ1:KQ1048576 LS1:LS1048576 MU1:MU1048576 NW1:NW1048576 OY1:OY1048576 QA1:QA1048576 AT1:AT36 RC1:RC37 SE1:SE37 TG1:TG37">
    <cfRule type="cellIs" dxfId="80" priority="59119" operator="between">
      <formula>AW$37</formula>
      <formula>1000</formula>
    </cfRule>
    <cfRule type="cellIs" dxfId="79" priority="59120" operator="between">
      <formula>AW$36</formula>
      <formula>AW$37</formula>
    </cfRule>
    <cfRule type="cellIs" dxfId="78" priority="59121" operator="between">
      <formula>AW$35</formula>
      <formula>AW$36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SA1:SA37 QY1:QY37 TC1:TC37">
    <cfRule type="cellIs" dxfId="77" priority="127421" operator="between">
      <formula>AW$30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SB1:SB37 QZ1:QZ37 TD1:TD37">
    <cfRule type="cellIs" dxfId="76" priority="127472" operator="between">
      <formula>AW$34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RD1:RD37 SF1:SF37 TH1:TH37">
    <cfRule type="cellIs" dxfId="75" priority="127523" operator="between">
      <formula>AW$30</formula>
      <formula>AW$31</formula>
    </cfRule>
    <cfRule type="cellIs" dxfId="74" priority="127524" operator="between">
      <formula>AW$31</formula>
      <formula>AW$32</formula>
    </cfRule>
    <cfRule type="cellIs" dxfId="73" priority="127525" operator="between">
      <formula>AW$32</formula>
      <formula>AW$33</formula>
    </cfRule>
    <cfRule type="cellIs" dxfId="72" priority="127526" operator="between">
      <formula>AW$33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 RE1:RE37 SG1:SG37 TI1:TI37">
    <cfRule type="cellIs" dxfId="71" priority="127727" operator="between">
      <formula>AW$34</formula>
      <formula>AW$35</formula>
    </cfRule>
    <cfRule type="cellIs" dxfId="70" priority="127728" operator="between">
      <formula>AW$35</formula>
      <formula>AW$36</formula>
    </cfRule>
    <cfRule type="cellIs" dxfId="69" priority="127729" operator="between">
      <formula>AW$36</formula>
      <formula>AW$37</formula>
    </cfRule>
    <cfRule type="cellIs" dxfId="68" priority="127730" operator="between">
      <formula>AW$37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RB1:RB37 SD1:SD37 TF1:TF37">
    <cfRule type="cellIs" dxfId="67" priority="127931" operator="between">
      <formula>AW$33</formula>
      <formula>1000</formula>
    </cfRule>
    <cfRule type="cellIs" dxfId="66" priority="127932" operator="between">
      <formula>AW$32</formula>
      <formula>AW$33</formula>
    </cfRule>
    <cfRule type="cellIs" dxfId="65" priority="127933" operator="between">
      <formula>AW$31</formula>
      <formula>AW$32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UM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hidden="1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5" t="s">
        <v>10</v>
      </c>
      <c r="H1" s="64" t="s">
        <v>11</v>
      </c>
      <c r="I1" s="65" t="s">
        <v>83</v>
      </c>
      <c r="J1" s="70" t="s">
        <v>114</v>
      </c>
      <c r="K1" s="66" t="s">
        <v>30</v>
      </c>
      <c r="L1" s="70" t="s">
        <v>115</v>
      </c>
      <c r="M1" s="66" t="s">
        <v>30</v>
      </c>
      <c r="N1" s="70" t="s">
        <v>116</v>
      </c>
      <c r="O1" s="66" t="s">
        <v>30</v>
      </c>
      <c r="P1" s="66" t="s">
        <v>12</v>
      </c>
      <c r="Q1" s="66" t="s">
        <v>30</v>
      </c>
      <c r="R1" s="69" t="s">
        <v>13</v>
      </c>
      <c r="S1" s="66" t="s">
        <v>31</v>
      </c>
      <c r="T1" s="66" t="s">
        <v>30</v>
      </c>
      <c r="U1" s="67" t="s">
        <v>193</v>
      </c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72" t="s">
        <v>232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67" t="s">
        <v>253</v>
      </c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73" t="s">
        <v>60</v>
      </c>
      <c r="DE1" s="73"/>
      <c r="DF1" s="73"/>
      <c r="DG1" s="67" t="s">
        <v>223</v>
      </c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67"/>
      <c r="EE1" s="67"/>
      <c r="EF1" s="67"/>
      <c r="EG1" s="67"/>
      <c r="EH1" s="67"/>
      <c r="EI1" s="72" t="s">
        <v>245</v>
      </c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67" t="s">
        <v>244</v>
      </c>
      <c r="FL1" s="67"/>
      <c r="FM1" s="67"/>
      <c r="FN1" s="67"/>
      <c r="FO1" s="67"/>
      <c r="FP1" s="67"/>
      <c r="FQ1" s="67"/>
      <c r="FR1" s="67"/>
      <c r="FS1" s="67"/>
      <c r="FT1" s="67"/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7"/>
      <c r="II1" s="67"/>
      <c r="IJ1" s="67"/>
      <c r="IK1" s="67"/>
      <c r="IL1" s="67"/>
      <c r="IM1" s="67"/>
      <c r="IN1" s="67"/>
      <c r="IO1" s="67"/>
      <c r="IP1" s="67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67"/>
      <c r="LX1" s="67"/>
      <c r="LY1" s="67"/>
      <c r="LZ1" s="67"/>
      <c r="MA1" s="67"/>
      <c r="MB1" s="67"/>
      <c r="MC1" s="67"/>
      <c r="MD1" s="67"/>
      <c r="ME1" s="67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67"/>
      <c r="OQ1" s="67"/>
      <c r="OR1" s="67"/>
      <c r="OS1" s="67"/>
      <c r="OT1" s="67"/>
      <c r="OU1" s="67"/>
      <c r="OV1" s="67"/>
      <c r="OW1" s="67"/>
      <c r="OX1" s="67"/>
      <c r="OY1" s="67"/>
      <c r="OZ1" s="67"/>
      <c r="PA1" s="67"/>
      <c r="PB1" s="67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67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67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7"/>
      <c r="SU1" s="67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72" t="s">
        <v>64</v>
      </c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</row>
    <row r="2" spans="1:559" x14ac:dyDescent="0.2">
      <c r="A2" s="64"/>
      <c r="B2" s="64"/>
      <c r="C2" s="64"/>
      <c r="D2" s="64"/>
      <c r="E2" s="64"/>
      <c r="F2" s="65"/>
      <c r="G2" s="65"/>
      <c r="H2" s="64"/>
      <c r="I2" s="65"/>
      <c r="J2" s="70"/>
      <c r="K2" s="66"/>
      <c r="L2" s="70"/>
      <c r="M2" s="66"/>
      <c r="N2" s="70"/>
      <c r="O2" s="66"/>
      <c r="P2" s="66"/>
      <c r="Q2" s="66"/>
      <c r="R2" s="69"/>
      <c r="S2" s="66"/>
      <c r="T2" s="66"/>
      <c r="U2" s="68" t="s">
        <v>106</v>
      </c>
      <c r="V2" s="68"/>
      <c r="W2" s="68"/>
      <c r="X2" s="68"/>
      <c r="Y2" s="68" t="s">
        <v>107</v>
      </c>
      <c r="Z2" s="68"/>
      <c r="AA2" s="68"/>
      <c r="AB2" s="68"/>
      <c r="AC2" s="68" t="s">
        <v>108</v>
      </c>
      <c r="AD2" s="68"/>
      <c r="AE2" s="68"/>
      <c r="AF2" s="68"/>
      <c r="AG2" s="68" t="s">
        <v>109</v>
      </c>
      <c r="AH2" s="68"/>
      <c r="AI2" s="68"/>
      <c r="AJ2" s="68"/>
      <c r="AK2" s="75" t="s">
        <v>110</v>
      </c>
      <c r="AL2" s="75"/>
      <c r="AM2" s="75"/>
      <c r="AN2" s="75"/>
      <c r="AO2" s="14"/>
      <c r="AP2" s="14" t="s">
        <v>111</v>
      </c>
      <c r="AQ2" s="14" t="s">
        <v>112</v>
      </c>
      <c r="AR2" s="14" t="s">
        <v>108</v>
      </c>
      <c r="AS2" s="14" t="s">
        <v>117</v>
      </c>
      <c r="AT2" s="14" t="s">
        <v>23</v>
      </c>
      <c r="AU2" s="14" t="s">
        <v>66</v>
      </c>
      <c r="AV2" s="14" t="s">
        <v>113</v>
      </c>
      <c r="AW2" s="14" t="s">
        <v>17</v>
      </c>
      <c r="AX2" s="71" t="s">
        <v>106</v>
      </c>
      <c r="AY2" s="71"/>
      <c r="AZ2" s="71"/>
      <c r="BA2" s="71"/>
      <c r="BB2" s="71" t="s">
        <v>107</v>
      </c>
      <c r="BC2" s="71"/>
      <c r="BD2" s="71"/>
      <c r="BE2" s="71"/>
      <c r="BF2" s="71" t="s">
        <v>108</v>
      </c>
      <c r="BG2" s="71"/>
      <c r="BH2" s="71"/>
      <c r="BI2" s="71"/>
      <c r="BJ2" s="71" t="s">
        <v>109</v>
      </c>
      <c r="BK2" s="71"/>
      <c r="BL2" s="71"/>
      <c r="BM2" s="71"/>
      <c r="BN2" s="74" t="s">
        <v>110</v>
      </c>
      <c r="BO2" s="74"/>
      <c r="BP2" s="74"/>
      <c r="BQ2" s="74"/>
      <c r="BR2" s="13"/>
      <c r="BS2" s="13" t="s">
        <v>111</v>
      </c>
      <c r="BT2" s="13" t="s">
        <v>112</v>
      </c>
      <c r="BU2" s="13" t="s">
        <v>108</v>
      </c>
      <c r="BV2" s="13" t="s">
        <v>117</v>
      </c>
      <c r="BW2" s="13" t="s">
        <v>23</v>
      </c>
      <c r="BX2" s="13" t="s">
        <v>66</v>
      </c>
      <c r="BY2" s="13" t="s">
        <v>113</v>
      </c>
      <c r="BZ2" s="13" t="s">
        <v>17</v>
      </c>
      <c r="CA2" s="68" t="s">
        <v>106</v>
      </c>
      <c r="CB2" s="68"/>
      <c r="CC2" s="68"/>
      <c r="CD2" s="68"/>
      <c r="CE2" s="68" t="s">
        <v>107</v>
      </c>
      <c r="CF2" s="68"/>
      <c r="CG2" s="68"/>
      <c r="CH2" s="68"/>
      <c r="CI2" s="68" t="s">
        <v>108</v>
      </c>
      <c r="CJ2" s="68"/>
      <c r="CK2" s="68"/>
      <c r="CL2" s="68"/>
      <c r="CM2" s="68" t="s">
        <v>109</v>
      </c>
      <c r="CN2" s="68"/>
      <c r="CO2" s="68"/>
      <c r="CP2" s="68"/>
      <c r="CQ2" s="75" t="s">
        <v>110</v>
      </c>
      <c r="CR2" s="75"/>
      <c r="CS2" s="75"/>
      <c r="CT2" s="75"/>
      <c r="CU2" s="14"/>
      <c r="CV2" s="14" t="s">
        <v>111</v>
      </c>
      <c r="CW2" s="14" t="s">
        <v>112</v>
      </c>
      <c r="CX2" s="14" t="s">
        <v>108</v>
      </c>
      <c r="CY2" s="14" t="s">
        <v>117</v>
      </c>
      <c r="CZ2" s="14" t="s">
        <v>23</v>
      </c>
      <c r="DA2" s="14" t="s">
        <v>66</v>
      </c>
      <c r="DB2" s="14" t="s">
        <v>113</v>
      </c>
      <c r="DC2" s="14" t="s">
        <v>17</v>
      </c>
      <c r="DD2" s="50" t="s">
        <v>112</v>
      </c>
      <c r="DE2" s="50" t="s">
        <v>108</v>
      </c>
      <c r="DF2" s="50" t="s">
        <v>22</v>
      </c>
      <c r="DG2" s="68" t="s">
        <v>106</v>
      </c>
      <c r="DH2" s="68"/>
      <c r="DI2" s="68"/>
      <c r="DJ2" s="68"/>
      <c r="DK2" s="68" t="s">
        <v>107</v>
      </c>
      <c r="DL2" s="68"/>
      <c r="DM2" s="68"/>
      <c r="DN2" s="68"/>
      <c r="DO2" s="68" t="s">
        <v>108</v>
      </c>
      <c r="DP2" s="68"/>
      <c r="DQ2" s="68"/>
      <c r="DR2" s="68"/>
      <c r="DS2" s="68" t="s">
        <v>109</v>
      </c>
      <c r="DT2" s="68"/>
      <c r="DU2" s="68"/>
      <c r="DV2" s="68"/>
      <c r="DW2" s="76" t="s">
        <v>110</v>
      </c>
      <c r="DX2" s="76"/>
      <c r="DY2" s="76"/>
      <c r="DZ2" s="76"/>
      <c r="EA2" s="14" t="s">
        <v>111</v>
      </c>
      <c r="EB2" s="14" t="s">
        <v>112</v>
      </c>
      <c r="EC2" s="14" t="s">
        <v>108</v>
      </c>
      <c r="ED2" s="14" t="s">
        <v>117</v>
      </c>
      <c r="EE2" s="14" t="s">
        <v>23</v>
      </c>
      <c r="EF2" s="14" t="s">
        <v>66</v>
      </c>
      <c r="EG2" s="14" t="s">
        <v>113</v>
      </c>
      <c r="EH2" s="14" t="s">
        <v>17</v>
      </c>
      <c r="EI2" s="71" t="s">
        <v>106</v>
      </c>
      <c r="EJ2" s="71"/>
      <c r="EK2" s="71"/>
      <c r="EL2" s="71"/>
      <c r="EM2" s="71" t="s">
        <v>107</v>
      </c>
      <c r="EN2" s="71"/>
      <c r="EO2" s="71"/>
      <c r="EP2" s="71"/>
      <c r="EQ2" s="71" t="s">
        <v>108</v>
      </c>
      <c r="ER2" s="71"/>
      <c r="ES2" s="71"/>
      <c r="ET2" s="71"/>
      <c r="EU2" s="71" t="s">
        <v>109</v>
      </c>
      <c r="EV2" s="71"/>
      <c r="EW2" s="71"/>
      <c r="EX2" s="71"/>
      <c r="EY2" s="74" t="s">
        <v>110</v>
      </c>
      <c r="EZ2" s="74"/>
      <c r="FA2" s="74"/>
      <c r="FB2" s="74"/>
      <c r="FC2" s="13" t="s">
        <v>111</v>
      </c>
      <c r="FD2" s="13" t="s">
        <v>112</v>
      </c>
      <c r="FE2" s="13" t="s">
        <v>108</v>
      </c>
      <c r="FF2" s="13" t="s">
        <v>117</v>
      </c>
      <c r="FG2" s="13" t="s">
        <v>23</v>
      </c>
      <c r="FH2" s="13" t="s">
        <v>66</v>
      </c>
      <c r="FI2" s="13" t="s">
        <v>113</v>
      </c>
      <c r="FJ2" s="13" t="s">
        <v>17</v>
      </c>
      <c r="FK2" s="68" t="s">
        <v>106</v>
      </c>
      <c r="FL2" s="68"/>
      <c r="FM2" s="68"/>
      <c r="FN2" s="68"/>
      <c r="FO2" s="68" t="s">
        <v>107</v>
      </c>
      <c r="FP2" s="68"/>
      <c r="FQ2" s="68"/>
      <c r="FR2" s="68"/>
      <c r="FS2" s="68" t="s">
        <v>108</v>
      </c>
      <c r="FT2" s="68"/>
      <c r="FU2" s="68"/>
      <c r="FV2" s="68"/>
      <c r="FW2" s="68" t="s">
        <v>109</v>
      </c>
      <c r="FX2" s="68"/>
      <c r="FY2" s="68"/>
      <c r="FZ2" s="68"/>
      <c r="GA2" s="76" t="s">
        <v>110</v>
      </c>
      <c r="GB2" s="76"/>
      <c r="GC2" s="76"/>
      <c r="GD2" s="76"/>
      <c r="GE2" s="14" t="s">
        <v>111</v>
      </c>
      <c r="GF2" s="14" t="s">
        <v>112</v>
      </c>
      <c r="GG2" s="14" t="s">
        <v>108</v>
      </c>
      <c r="GH2" s="14" t="s">
        <v>117</v>
      </c>
      <c r="GI2" s="14" t="s">
        <v>23</v>
      </c>
      <c r="GJ2" s="14" t="s">
        <v>66</v>
      </c>
      <c r="GK2" s="14" t="s">
        <v>113</v>
      </c>
      <c r="GL2" s="14" t="s">
        <v>17</v>
      </c>
      <c r="GM2" s="71" t="s">
        <v>106</v>
      </c>
      <c r="GN2" s="71"/>
      <c r="GO2" s="71"/>
      <c r="GP2" s="71"/>
      <c r="GQ2" s="71" t="s">
        <v>107</v>
      </c>
      <c r="GR2" s="71"/>
      <c r="GS2" s="71"/>
      <c r="GT2" s="71"/>
      <c r="GU2" s="71" t="s">
        <v>108</v>
      </c>
      <c r="GV2" s="71"/>
      <c r="GW2" s="71"/>
      <c r="GX2" s="71"/>
      <c r="GY2" s="71" t="s">
        <v>109</v>
      </c>
      <c r="GZ2" s="71"/>
      <c r="HA2" s="71"/>
      <c r="HB2" s="71"/>
      <c r="HC2" s="74" t="s">
        <v>110</v>
      </c>
      <c r="HD2" s="74"/>
      <c r="HE2" s="74"/>
      <c r="HF2" s="74"/>
      <c r="HG2" s="13" t="s">
        <v>111</v>
      </c>
      <c r="HH2" s="13" t="s">
        <v>112</v>
      </c>
      <c r="HI2" s="13" t="s">
        <v>108</v>
      </c>
      <c r="HJ2" s="13" t="s">
        <v>117</v>
      </c>
      <c r="HK2" s="13" t="s">
        <v>23</v>
      </c>
      <c r="HL2" s="13" t="s">
        <v>66</v>
      </c>
      <c r="HM2" s="13" t="s">
        <v>113</v>
      </c>
      <c r="HN2" s="13" t="s">
        <v>17</v>
      </c>
      <c r="HO2" s="68" t="s">
        <v>106</v>
      </c>
      <c r="HP2" s="68"/>
      <c r="HQ2" s="68"/>
      <c r="HR2" s="68"/>
      <c r="HS2" s="68" t="s">
        <v>107</v>
      </c>
      <c r="HT2" s="68"/>
      <c r="HU2" s="68"/>
      <c r="HV2" s="68"/>
      <c r="HW2" s="68" t="s">
        <v>108</v>
      </c>
      <c r="HX2" s="68"/>
      <c r="HY2" s="68"/>
      <c r="HZ2" s="68"/>
      <c r="IA2" s="68" t="s">
        <v>109</v>
      </c>
      <c r="IB2" s="68"/>
      <c r="IC2" s="68"/>
      <c r="ID2" s="68"/>
      <c r="IE2" s="76" t="s">
        <v>110</v>
      </c>
      <c r="IF2" s="76"/>
      <c r="IG2" s="76"/>
      <c r="IH2" s="76"/>
      <c r="II2" s="14" t="s">
        <v>111</v>
      </c>
      <c r="IJ2" s="14" t="s">
        <v>112</v>
      </c>
      <c r="IK2" s="14" t="s">
        <v>108</v>
      </c>
      <c r="IL2" s="14" t="s">
        <v>117</v>
      </c>
      <c r="IM2" s="14" t="s">
        <v>23</v>
      </c>
      <c r="IN2" s="14" t="s">
        <v>66</v>
      </c>
      <c r="IO2" s="14" t="s">
        <v>113</v>
      </c>
      <c r="IP2" s="14" t="s">
        <v>17</v>
      </c>
      <c r="IQ2" s="71" t="s">
        <v>106</v>
      </c>
      <c r="IR2" s="71"/>
      <c r="IS2" s="71"/>
      <c r="IT2" s="71"/>
      <c r="IU2" s="71" t="s">
        <v>107</v>
      </c>
      <c r="IV2" s="71"/>
      <c r="IW2" s="71"/>
      <c r="IX2" s="71"/>
      <c r="IY2" s="71" t="s">
        <v>108</v>
      </c>
      <c r="IZ2" s="71"/>
      <c r="JA2" s="71"/>
      <c r="JB2" s="71"/>
      <c r="JC2" s="71" t="s">
        <v>109</v>
      </c>
      <c r="JD2" s="71"/>
      <c r="JE2" s="71"/>
      <c r="JF2" s="71"/>
      <c r="JG2" s="74" t="s">
        <v>110</v>
      </c>
      <c r="JH2" s="74"/>
      <c r="JI2" s="74"/>
      <c r="JJ2" s="74"/>
      <c r="JK2" s="13" t="s">
        <v>111</v>
      </c>
      <c r="JL2" s="13" t="s">
        <v>112</v>
      </c>
      <c r="JM2" s="13" t="s">
        <v>108</v>
      </c>
      <c r="JN2" s="13" t="s">
        <v>117</v>
      </c>
      <c r="JO2" s="13" t="s">
        <v>23</v>
      </c>
      <c r="JP2" s="13" t="s">
        <v>66</v>
      </c>
      <c r="JQ2" s="13" t="s">
        <v>113</v>
      </c>
      <c r="JR2" s="13" t="s">
        <v>17</v>
      </c>
      <c r="JS2" s="68" t="s">
        <v>106</v>
      </c>
      <c r="JT2" s="68"/>
      <c r="JU2" s="68"/>
      <c r="JV2" s="68"/>
      <c r="JW2" s="68" t="s">
        <v>107</v>
      </c>
      <c r="JX2" s="68"/>
      <c r="JY2" s="68"/>
      <c r="JZ2" s="68"/>
      <c r="KA2" s="68" t="s">
        <v>108</v>
      </c>
      <c r="KB2" s="68"/>
      <c r="KC2" s="68"/>
      <c r="KD2" s="68"/>
      <c r="KE2" s="68" t="s">
        <v>109</v>
      </c>
      <c r="KF2" s="68"/>
      <c r="KG2" s="68"/>
      <c r="KH2" s="68"/>
      <c r="KI2" s="76" t="s">
        <v>110</v>
      </c>
      <c r="KJ2" s="76"/>
      <c r="KK2" s="76"/>
      <c r="KL2" s="76"/>
      <c r="KM2" s="14" t="s">
        <v>111</v>
      </c>
      <c r="KN2" s="14" t="s">
        <v>112</v>
      </c>
      <c r="KO2" s="14" t="s">
        <v>108</v>
      </c>
      <c r="KP2" s="14" t="s">
        <v>117</v>
      </c>
      <c r="KQ2" s="14" t="s">
        <v>23</v>
      </c>
      <c r="KR2" s="14" t="s">
        <v>66</v>
      </c>
      <c r="KS2" s="14" t="s">
        <v>113</v>
      </c>
      <c r="KT2" s="14" t="s">
        <v>17</v>
      </c>
      <c r="KU2" s="71" t="s">
        <v>106</v>
      </c>
      <c r="KV2" s="71"/>
      <c r="KW2" s="71"/>
      <c r="KX2" s="71"/>
      <c r="KY2" s="71" t="s">
        <v>107</v>
      </c>
      <c r="KZ2" s="71"/>
      <c r="LA2" s="71"/>
      <c r="LB2" s="71"/>
      <c r="LC2" s="71" t="s">
        <v>108</v>
      </c>
      <c r="LD2" s="71"/>
      <c r="LE2" s="71"/>
      <c r="LF2" s="71"/>
      <c r="LG2" s="71" t="s">
        <v>109</v>
      </c>
      <c r="LH2" s="71"/>
      <c r="LI2" s="71"/>
      <c r="LJ2" s="71"/>
      <c r="LK2" s="74" t="s">
        <v>110</v>
      </c>
      <c r="LL2" s="74"/>
      <c r="LM2" s="74"/>
      <c r="LN2" s="74"/>
      <c r="LO2" s="13" t="s">
        <v>111</v>
      </c>
      <c r="LP2" s="13" t="s">
        <v>112</v>
      </c>
      <c r="LQ2" s="13" t="s">
        <v>108</v>
      </c>
      <c r="LR2" s="13" t="s">
        <v>117</v>
      </c>
      <c r="LS2" s="13" t="s">
        <v>23</v>
      </c>
      <c r="LT2" s="13" t="s">
        <v>66</v>
      </c>
      <c r="LU2" s="13" t="s">
        <v>113</v>
      </c>
      <c r="LV2" s="13" t="s">
        <v>17</v>
      </c>
      <c r="LW2" s="68" t="s">
        <v>106</v>
      </c>
      <c r="LX2" s="68"/>
      <c r="LY2" s="68"/>
      <c r="LZ2" s="68"/>
      <c r="MA2" s="68" t="s">
        <v>107</v>
      </c>
      <c r="MB2" s="68"/>
      <c r="MC2" s="68"/>
      <c r="MD2" s="68"/>
      <c r="ME2" s="68" t="s">
        <v>108</v>
      </c>
      <c r="MF2" s="68"/>
      <c r="MG2" s="68"/>
      <c r="MH2" s="68"/>
      <c r="MI2" s="68" t="s">
        <v>109</v>
      </c>
      <c r="MJ2" s="68"/>
      <c r="MK2" s="68"/>
      <c r="ML2" s="68"/>
      <c r="MM2" s="76" t="s">
        <v>110</v>
      </c>
      <c r="MN2" s="76"/>
      <c r="MO2" s="76"/>
      <c r="MP2" s="76"/>
      <c r="MQ2" s="14" t="s">
        <v>111</v>
      </c>
      <c r="MR2" s="14" t="s">
        <v>112</v>
      </c>
      <c r="MS2" s="14" t="s">
        <v>108</v>
      </c>
      <c r="MT2" s="14" t="s">
        <v>117</v>
      </c>
      <c r="MU2" s="14" t="s">
        <v>23</v>
      </c>
      <c r="MV2" s="14" t="s">
        <v>66</v>
      </c>
      <c r="MW2" s="14" t="s">
        <v>113</v>
      </c>
      <c r="MX2" s="14" t="s">
        <v>17</v>
      </c>
      <c r="MY2" s="71" t="s">
        <v>106</v>
      </c>
      <c r="MZ2" s="71"/>
      <c r="NA2" s="71"/>
      <c r="NB2" s="71"/>
      <c r="NC2" s="71" t="s">
        <v>107</v>
      </c>
      <c r="ND2" s="71"/>
      <c r="NE2" s="71"/>
      <c r="NF2" s="71"/>
      <c r="NG2" s="71" t="s">
        <v>108</v>
      </c>
      <c r="NH2" s="71"/>
      <c r="NI2" s="71"/>
      <c r="NJ2" s="71"/>
      <c r="NK2" s="71" t="s">
        <v>109</v>
      </c>
      <c r="NL2" s="71"/>
      <c r="NM2" s="71"/>
      <c r="NN2" s="71"/>
      <c r="NO2" s="74" t="s">
        <v>110</v>
      </c>
      <c r="NP2" s="74"/>
      <c r="NQ2" s="74"/>
      <c r="NR2" s="74"/>
      <c r="NS2" s="13" t="s">
        <v>111</v>
      </c>
      <c r="NT2" s="13" t="s">
        <v>112</v>
      </c>
      <c r="NU2" s="13" t="s">
        <v>108</v>
      </c>
      <c r="NV2" s="13" t="s">
        <v>117</v>
      </c>
      <c r="NW2" s="13" t="s">
        <v>23</v>
      </c>
      <c r="NX2" s="13" t="s">
        <v>66</v>
      </c>
      <c r="NY2" s="13" t="s">
        <v>113</v>
      </c>
      <c r="NZ2" s="13" t="s">
        <v>17</v>
      </c>
      <c r="OA2" s="68" t="s">
        <v>106</v>
      </c>
      <c r="OB2" s="68"/>
      <c r="OC2" s="68"/>
      <c r="OD2" s="68"/>
      <c r="OE2" s="68" t="s">
        <v>107</v>
      </c>
      <c r="OF2" s="68"/>
      <c r="OG2" s="68"/>
      <c r="OH2" s="68"/>
      <c r="OI2" s="68" t="s">
        <v>108</v>
      </c>
      <c r="OJ2" s="68"/>
      <c r="OK2" s="68"/>
      <c r="OL2" s="68"/>
      <c r="OM2" s="68" t="s">
        <v>109</v>
      </c>
      <c r="ON2" s="68"/>
      <c r="OO2" s="68"/>
      <c r="OP2" s="68"/>
      <c r="OQ2" s="76" t="s">
        <v>110</v>
      </c>
      <c r="OR2" s="76"/>
      <c r="OS2" s="76"/>
      <c r="OT2" s="76"/>
      <c r="OU2" s="14" t="s">
        <v>111</v>
      </c>
      <c r="OV2" s="14" t="s">
        <v>112</v>
      </c>
      <c r="OW2" s="14" t="s">
        <v>108</v>
      </c>
      <c r="OX2" s="14" t="s">
        <v>117</v>
      </c>
      <c r="OY2" s="14" t="s">
        <v>23</v>
      </c>
      <c r="OZ2" s="14" t="s">
        <v>66</v>
      </c>
      <c r="PA2" s="14" t="s">
        <v>113</v>
      </c>
      <c r="PB2" s="14" t="s">
        <v>17</v>
      </c>
      <c r="PC2" s="71" t="s">
        <v>106</v>
      </c>
      <c r="PD2" s="71"/>
      <c r="PE2" s="71"/>
      <c r="PF2" s="71"/>
      <c r="PG2" s="71" t="s">
        <v>107</v>
      </c>
      <c r="PH2" s="71"/>
      <c r="PI2" s="71"/>
      <c r="PJ2" s="71"/>
      <c r="PK2" s="71" t="s">
        <v>108</v>
      </c>
      <c r="PL2" s="71"/>
      <c r="PM2" s="71"/>
      <c r="PN2" s="71"/>
      <c r="PO2" s="71" t="s">
        <v>109</v>
      </c>
      <c r="PP2" s="71"/>
      <c r="PQ2" s="71"/>
      <c r="PR2" s="71"/>
      <c r="PS2" s="74" t="s">
        <v>110</v>
      </c>
      <c r="PT2" s="74"/>
      <c r="PU2" s="74"/>
      <c r="PV2" s="74"/>
      <c r="PW2" s="13" t="s">
        <v>111</v>
      </c>
      <c r="PX2" s="13" t="s">
        <v>112</v>
      </c>
      <c r="PY2" s="13" t="s">
        <v>108</v>
      </c>
      <c r="PZ2" s="13" t="s">
        <v>117</v>
      </c>
      <c r="QA2" s="13" t="s">
        <v>23</v>
      </c>
      <c r="QB2" s="13" t="s">
        <v>66</v>
      </c>
      <c r="QC2" s="13" t="s">
        <v>113</v>
      </c>
      <c r="QD2" s="13" t="s">
        <v>17</v>
      </c>
      <c r="QE2" s="68" t="s">
        <v>106</v>
      </c>
      <c r="QF2" s="68"/>
      <c r="QG2" s="68"/>
      <c r="QH2" s="68"/>
      <c r="QI2" s="68" t="s">
        <v>107</v>
      </c>
      <c r="QJ2" s="68"/>
      <c r="QK2" s="68"/>
      <c r="QL2" s="68"/>
      <c r="QM2" s="68" t="s">
        <v>108</v>
      </c>
      <c r="QN2" s="68"/>
      <c r="QO2" s="68"/>
      <c r="QP2" s="68"/>
      <c r="QQ2" s="68" t="s">
        <v>109</v>
      </c>
      <c r="QR2" s="68"/>
      <c r="QS2" s="68"/>
      <c r="QT2" s="68"/>
      <c r="QU2" s="76" t="s">
        <v>110</v>
      </c>
      <c r="QV2" s="76"/>
      <c r="QW2" s="76"/>
      <c r="QX2" s="76"/>
      <c r="QY2" s="14" t="s">
        <v>111</v>
      </c>
      <c r="QZ2" s="14" t="s">
        <v>112</v>
      </c>
      <c r="RA2" s="14" t="s">
        <v>108</v>
      </c>
      <c r="RB2" s="14" t="s">
        <v>117</v>
      </c>
      <c r="RC2" s="14" t="s">
        <v>23</v>
      </c>
      <c r="RD2" s="14" t="s">
        <v>66</v>
      </c>
      <c r="RE2" s="14" t="s">
        <v>113</v>
      </c>
      <c r="RF2" s="14" t="s">
        <v>17</v>
      </c>
      <c r="RG2" s="71" t="s">
        <v>106</v>
      </c>
      <c r="RH2" s="71"/>
      <c r="RI2" s="71"/>
      <c r="RJ2" s="71"/>
      <c r="RK2" s="71" t="s">
        <v>107</v>
      </c>
      <c r="RL2" s="71"/>
      <c r="RM2" s="71"/>
      <c r="RN2" s="71"/>
      <c r="RO2" s="71" t="s">
        <v>108</v>
      </c>
      <c r="RP2" s="71"/>
      <c r="RQ2" s="71"/>
      <c r="RR2" s="71"/>
      <c r="RS2" s="71" t="s">
        <v>109</v>
      </c>
      <c r="RT2" s="71"/>
      <c r="RU2" s="71"/>
      <c r="RV2" s="71"/>
      <c r="RW2" s="74" t="s">
        <v>110</v>
      </c>
      <c r="RX2" s="74"/>
      <c r="RY2" s="74"/>
      <c r="RZ2" s="74"/>
      <c r="SA2" s="13" t="s">
        <v>111</v>
      </c>
      <c r="SB2" s="13" t="s">
        <v>112</v>
      </c>
      <c r="SC2" s="13" t="s">
        <v>108</v>
      </c>
      <c r="SD2" s="13" t="s">
        <v>117</v>
      </c>
      <c r="SE2" s="13" t="s">
        <v>23</v>
      </c>
      <c r="SF2" s="13" t="s">
        <v>66</v>
      </c>
      <c r="SG2" s="13" t="s">
        <v>113</v>
      </c>
      <c r="SH2" s="13" t="s">
        <v>17</v>
      </c>
      <c r="SI2" s="68" t="s">
        <v>106</v>
      </c>
      <c r="SJ2" s="68"/>
      <c r="SK2" s="68"/>
      <c r="SL2" s="68"/>
      <c r="SM2" s="68" t="s">
        <v>107</v>
      </c>
      <c r="SN2" s="68"/>
      <c r="SO2" s="68"/>
      <c r="SP2" s="68"/>
      <c r="SQ2" s="68" t="s">
        <v>108</v>
      </c>
      <c r="SR2" s="68"/>
      <c r="SS2" s="68"/>
      <c r="ST2" s="68"/>
      <c r="SU2" s="68" t="s">
        <v>109</v>
      </c>
      <c r="SV2" s="68"/>
      <c r="SW2" s="68"/>
      <c r="SX2" s="68"/>
      <c r="SY2" s="76" t="s">
        <v>110</v>
      </c>
      <c r="SZ2" s="76"/>
      <c r="TA2" s="76"/>
      <c r="TB2" s="76"/>
      <c r="TC2" s="14" t="s">
        <v>111</v>
      </c>
      <c r="TD2" s="14" t="s">
        <v>112</v>
      </c>
      <c r="TE2" s="14" t="s">
        <v>108</v>
      </c>
      <c r="TF2" s="14" t="s">
        <v>117</v>
      </c>
      <c r="TG2" s="14" t="s">
        <v>23</v>
      </c>
      <c r="TH2" s="14" t="s">
        <v>66</v>
      </c>
      <c r="TI2" s="14" t="s">
        <v>113</v>
      </c>
      <c r="TJ2" s="14" t="s">
        <v>17</v>
      </c>
      <c r="TK2" s="71" t="s">
        <v>106</v>
      </c>
      <c r="TL2" s="71"/>
      <c r="TM2" s="71"/>
      <c r="TN2" s="71"/>
      <c r="TO2" s="71" t="s">
        <v>107</v>
      </c>
      <c r="TP2" s="71"/>
      <c r="TQ2" s="71"/>
      <c r="TR2" s="71"/>
      <c r="TS2" s="71" t="s">
        <v>108</v>
      </c>
      <c r="TT2" s="71"/>
      <c r="TU2" s="71"/>
      <c r="TV2" s="71"/>
      <c r="TW2" s="71" t="s">
        <v>109</v>
      </c>
      <c r="TX2" s="71"/>
      <c r="TY2" s="71"/>
      <c r="TZ2" s="71"/>
      <c r="UA2" s="77" t="s">
        <v>110</v>
      </c>
      <c r="UB2" s="77"/>
      <c r="UC2" s="77"/>
      <c r="UD2" s="77"/>
      <c r="UE2" s="13"/>
      <c r="UF2" s="13" t="s">
        <v>111</v>
      </c>
      <c r="UG2" s="13" t="s">
        <v>112</v>
      </c>
      <c r="UH2" s="13" t="s">
        <v>108</v>
      </c>
      <c r="UI2" s="13" t="s">
        <v>117</v>
      </c>
      <c r="UJ2" s="13" t="s">
        <v>23</v>
      </c>
      <c r="UK2" s="13" t="s">
        <v>66</v>
      </c>
      <c r="UL2" s="13" t="s">
        <v>113</v>
      </c>
      <c r="UM2" s="13" t="s">
        <v>17</v>
      </c>
    </row>
    <row r="3" spans="1:559" x14ac:dyDescent="0.2">
      <c r="A3" s="64"/>
      <c r="B3" s="64"/>
      <c r="C3" s="64"/>
      <c r="D3" s="64"/>
      <c r="E3" s="64"/>
      <c r="F3" s="65"/>
      <c r="G3" s="65"/>
      <c r="H3" s="64"/>
      <c r="I3" s="65"/>
      <c r="J3" s="70"/>
      <c r="K3" s="66"/>
      <c r="L3" s="70"/>
      <c r="M3" s="66"/>
      <c r="N3" s="70"/>
      <c r="O3" s="66"/>
      <c r="P3" s="66"/>
      <c r="Q3" s="66"/>
      <c r="R3" s="69"/>
      <c r="S3" s="66"/>
      <c r="T3" s="66"/>
      <c r="U3" s="14" t="s">
        <v>14</v>
      </c>
      <c r="V3" s="14" t="s">
        <v>9</v>
      </c>
      <c r="W3" s="14" t="s">
        <v>28</v>
      </c>
      <c r="X3" s="14" t="s">
        <v>29</v>
      </c>
      <c r="Y3" s="14" t="s">
        <v>14</v>
      </c>
      <c r="Z3" s="14" t="s">
        <v>9</v>
      </c>
      <c r="AA3" s="14" t="s">
        <v>28</v>
      </c>
      <c r="AB3" s="14" t="s">
        <v>29</v>
      </c>
      <c r="AC3" s="14" t="s">
        <v>14</v>
      </c>
      <c r="AD3" s="14" t="s">
        <v>9</v>
      </c>
      <c r="AE3" s="14" t="s">
        <v>28</v>
      </c>
      <c r="AF3" s="14" t="s">
        <v>29</v>
      </c>
      <c r="AG3" s="14" t="s">
        <v>14</v>
      </c>
      <c r="AH3" s="14" t="s">
        <v>9</v>
      </c>
      <c r="AI3" s="14" t="s">
        <v>28</v>
      </c>
      <c r="AJ3" s="14" t="s">
        <v>29</v>
      </c>
      <c r="AK3" s="21" t="s">
        <v>14</v>
      </c>
      <c r="AL3" s="21" t="s">
        <v>9</v>
      </c>
      <c r="AM3" s="21" t="s">
        <v>28</v>
      </c>
      <c r="AN3" s="21" t="s">
        <v>29</v>
      </c>
      <c r="AO3" s="14" t="s">
        <v>52</v>
      </c>
      <c r="AP3" s="14"/>
      <c r="AQ3" s="14"/>
      <c r="AR3" s="14"/>
      <c r="AS3" s="14"/>
      <c r="AT3" s="14"/>
      <c r="AU3" s="14"/>
      <c r="AV3" s="14"/>
      <c r="AW3" s="14"/>
      <c r="AX3" s="13" t="s">
        <v>14</v>
      </c>
      <c r="AY3" s="13" t="s">
        <v>9</v>
      </c>
      <c r="AZ3" s="13" t="s">
        <v>28</v>
      </c>
      <c r="BA3" s="13" t="s">
        <v>29</v>
      </c>
      <c r="BB3" s="13" t="s">
        <v>14</v>
      </c>
      <c r="BC3" s="13" t="s">
        <v>9</v>
      </c>
      <c r="BD3" s="13" t="s">
        <v>28</v>
      </c>
      <c r="BE3" s="13" t="s">
        <v>29</v>
      </c>
      <c r="BF3" s="13" t="s">
        <v>14</v>
      </c>
      <c r="BG3" s="13" t="s">
        <v>9</v>
      </c>
      <c r="BH3" s="13" t="s">
        <v>28</v>
      </c>
      <c r="BI3" s="13" t="s">
        <v>29</v>
      </c>
      <c r="BJ3" s="13" t="s">
        <v>14</v>
      </c>
      <c r="BK3" s="13" t="s">
        <v>9</v>
      </c>
      <c r="BL3" s="13" t="s">
        <v>28</v>
      </c>
      <c r="BM3" s="13" t="s">
        <v>29</v>
      </c>
      <c r="BN3" s="16" t="s">
        <v>14</v>
      </c>
      <c r="BO3" s="16" t="s">
        <v>9</v>
      </c>
      <c r="BP3" s="16" t="s">
        <v>28</v>
      </c>
      <c r="BQ3" s="16" t="s">
        <v>29</v>
      </c>
      <c r="BR3" s="13" t="s">
        <v>52</v>
      </c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9</v>
      </c>
      <c r="CC3" s="14" t="s">
        <v>28</v>
      </c>
      <c r="CD3" s="14" t="s">
        <v>29</v>
      </c>
      <c r="CE3" s="14" t="s">
        <v>14</v>
      </c>
      <c r="CF3" s="14" t="s">
        <v>9</v>
      </c>
      <c r="CG3" s="14" t="s">
        <v>28</v>
      </c>
      <c r="CH3" s="14" t="s">
        <v>29</v>
      </c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21" t="s">
        <v>14</v>
      </c>
      <c r="CR3" s="21" t="s">
        <v>9</v>
      </c>
      <c r="CS3" s="21" t="s">
        <v>28</v>
      </c>
      <c r="CT3" s="21" t="s">
        <v>29</v>
      </c>
      <c r="CU3" s="14" t="s">
        <v>52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14</v>
      </c>
      <c r="DH3" s="14" t="s">
        <v>9</v>
      </c>
      <c r="DI3" s="14" t="s">
        <v>28</v>
      </c>
      <c r="DJ3" s="14" t="s">
        <v>29</v>
      </c>
      <c r="DK3" s="14" t="s">
        <v>14</v>
      </c>
      <c r="DL3" s="14" t="s">
        <v>9</v>
      </c>
      <c r="DM3" s="14" t="s">
        <v>28</v>
      </c>
      <c r="DN3" s="14" t="s">
        <v>29</v>
      </c>
      <c r="DO3" s="14" t="s">
        <v>14</v>
      </c>
      <c r="DP3" s="14" t="s">
        <v>9</v>
      </c>
      <c r="DQ3" s="14" t="s">
        <v>28</v>
      </c>
      <c r="DR3" s="14" t="s">
        <v>29</v>
      </c>
      <c r="DS3" s="14" t="s">
        <v>14</v>
      </c>
      <c r="DT3" s="14" t="s">
        <v>9</v>
      </c>
      <c r="DU3" s="14" t="s">
        <v>28</v>
      </c>
      <c r="DV3" s="14" t="s">
        <v>29</v>
      </c>
      <c r="DW3" s="15" t="s">
        <v>14</v>
      </c>
      <c r="DX3" s="15" t="s">
        <v>9</v>
      </c>
      <c r="DY3" s="15" t="s">
        <v>28</v>
      </c>
      <c r="DZ3" s="15" t="s">
        <v>29</v>
      </c>
      <c r="EA3" s="14"/>
      <c r="EB3" s="14"/>
      <c r="EC3" s="14"/>
      <c r="ED3" s="14"/>
      <c r="EE3" s="14"/>
      <c r="EF3" s="14"/>
      <c r="EG3" s="14"/>
      <c r="EH3" s="14"/>
      <c r="EI3" s="13" t="s">
        <v>14</v>
      </c>
      <c r="EJ3" s="13" t="s">
        <v>9</v>
      </c>
      <c r="EK3" s="13" t="s">
        <v>28</v>
      </c>
      <c r="EL3" s="13" t="s">
        <v>29</v>
      </c>
      <c r="EM3" s="13" t="s">
        <v>14</v>
      </c>
      <c r="EN3" s="13" t="s">
        <v>9</v>
      </c>
      <c r="EO3" s="13" t="s">
        <v>28</v>
      </c>
      <c r="EP3" s="13" t="s">
        <v>29</v>
      </c>
      <c r="EQ3" s="13" t="s">
        <v>14</v>
      </c>
      <c r="ER3" s="13" t="s">
        <v>9</v>
      </c>
      <c r="ES3" s="13" t="s">
        <v>28</v>
      </c>
      <c r="ET3" s="13" t="s">
        <v>29</v>
      </c>
      <c r="EU3" s="13" t="s">
        <v>14</v>
      </c>
      <c r="EV3" s="13" t="s">
        <v>9</v>
      </c>
      <c r="EW3" s="13" t="s">
        <v>28</v>
      </c>
      <c r="EX3" s="13" t="s">
        <v>29</v>
      </c>
      <c r="EY3" s="16" t="s">
        <v>14</v>
      </c>
      <c r="EZ3" s="16" t="s">
        <v>9</v>
      </c>
      <c r="FA3" s="16" t="s">
        <v>28</v>
      </c>
      <c r="FB3" s="16" t="s">
        <v>29</v>
      </c>
      <c r="FC3" s="13"/>
      <c r="FD3" s="13"/>
      <c r="FE3" s="13"/>
      <c r="FF3" s="13"/>
      <c r="FG3" s="13"/>
      <c r="FH3" s="13"/>
      <c r="FI3" s="13"/>
      <c r="FJ3" s="13"/>
      <c r="FK3" s="14" t="s">
        <v>14</v>
      </c>
      <c r="FL3" s="14" t="s">
        <v>9</v>
      </c>
      <c r="FM3" s="14" t="s">
        <v>28</v>
      </c>
      <c r="FN3" s="14" t="s">
        <v>29</v>
      </c>
      <c r="FO3" s="14" t="s">
        <v>14</v>
      </c>
      <c r="FP3" s="14" t="s">
        <v>9</v>
      </c>
      <c r="FQ3" s="14" t="s">
        <v>28</v>
      </c>
      <c r="FR3" s="14" t="s">
        <v>29</v>
      </c>
      <c r="FS3" s="14" t="s">
        <v>14</v>
      </c>
      <c r="FT3" s="14" t="s">
        <v>9</v>
      </c>
      <c r="FU3" s="14" t="s">
        <v>28</v>
      </c>
      <c r="FV3" s="14" t="s">
        <v>29</v>
      </c>
      <c r="FW3" s="14" t="s">
        <v>14</v>
      </c>
      <c r="FX3" s="14" t="s">
        <v>9</v>
      </c>
      <c r="FY3" s="14" t="s">
        <v>28</v>
      </c>
      <c r="FZ3" s="14" t="s">
        <v>29</v>
      </c>
      <c r="GA3" s="15" t="s">
        <v>14</v>
      </c>
      <c r="GB3" s="15" t="s">
        <v>9</v>
      </c>
      <c r="GC3" s="15" t="s">
        <v>28</v>
      </c>
      <c r="GD3" s="15" t="s">
        <v>29</v>
      </c>
      <c r="GE3" s="14"/>
      <c r="GF3" s="14"/>
      <c r="GG3" s="14"/>
      <c r="GH3" s="14"/>
      <c r="GI3" s="14"/>
      <c r="GJ3" s="14"/>
      <c r="GK3" s="14"/>
      <c r="GL3" s="14"/>
      <c r="GM3" s="13" t="s">
        <v>14</v>
      </c>
      <c r="GN3" s="13" t="s">
        <v>9</v>
      </c>
      <c r="GO3" s="13" t="s">
        <v>28</v>
      </c>
      <c r="GP3" s="13" t="s">
        <v>29</v>
      </c>
      <c r="GQ3" s="13" t="s">
        <v>14</v>
      </c>
      <c r="GR3" s="13" t="s">
        <v>9</v>
      </c>
      <c r="GS3" s="13" t="s">
        <v>28</v>
      </c>
      <c r="GT3" s="13" t="s">
        <v>29</v>
      </c>
      <c r="GU3" s="13" t="s">
        <v>14</v>
      </c>
      <c r="GV3" s="13" t="s">
        <v>9</v>
      </c>
      <c r="GW3" s="13" t="s">
        <v>28</v>
      </c>
      <c r="GX3" s="13" t="s">
        <v>29</v>
      </c>
      <c r="GY3" s="13" t="s">
        <v>14</v>
      </c>
      <c r="GZ3" s="13" t="s">
        <v>9</v>
      </c>
      <c r="HA3" s="13" t="s">
        <v>28</v>
      </c>
      <c r="HB3" s="13" t="s">
        <v>29</v>
      </c>
      <c r="HC3" s="16" t="s">
        <v>14</v>
      </c>
      <c r="HD3" s="16" t="s">
        <v>9</v>
      </c>
      <c r="HE3" s="16" t="s">
        <v>28</v>
      </c>
      <c r="HF3" s="16" t="s">
        <v>29</v>
      </c>
      <c r="HG3" s="13"/>
      <c r="HH3" s="13"/>
      <c r="HI3" s="13"/>
      <c r="HJ3" s="13"/>
      <c r="HK3" s="13"/>
      <c r="HL3" s="13"/>
      <c r="HM3" s="13"/>
      <c r="HN3" s="13"/>
      <c r="HO3" s="14" t="s">
        <v>14</v>
      </c>
      <c r="HP3" s="14" t="s">
        <v>9</v>
      </c>
      <c r="HQ3" s="14" t="s">
        <v>28</v>
      </c>
      <c r="HR3" s="14" t="s">
        <v>29</v>
      </c>
      <c r="HS3" s="14" t="s">
        <v>14</v>
      </c>
      <c r="HT3" s="14" t="s">
        <v>9</v>
      </c>
      <c r="HU3" s="14" t="s">
        <v>28</v>
      </c>
      <c r="HV3" s="14" t="s">
        <v>29</v>
      </c>
      <c r="HW3" s="14" t="s">
        <v>14</v>
      </c>
      <c r="HX3" s="14" t="s">
        <v>9</v>
      </c>
      <c r="HY3" s="14" t="s">
        <v>28</v>
      </c>
      <c r="HZ3" s="14" t="s">
        <v>29</v>
      </c>
      <c r="IA3" s="14" t="s">
        <v>14</v>
      </c>
      <c r="IB3" s="14" t="s">
        <v>9</v>
      </c>
      <c r="IC3" s="14" t="s">
        <v>28</v>
      </c>
      <c r="ID3" s="14" t="s">
        <v>29</v>
      </c>
      <c r="IE3" s="15" t="s">
        <v>14</v>
      </c>
      <c r="IF3" s="15" t="s">
        <v>9</v>
      </c>
      <c r="IG3" s="15" t="s">
        <v>28</v>
      </c>
      <c r="IH3" s="15" t="s">
        <v>29</v>
      </c>
      <c r="II3" s="14"/>
      <c r="IJ3" s="14"/>
      <c r="IK3" s="14"/>
      <c r="IL3" s="14"/>
      <c r="IM3" s="14"/>
      <c r="IN3" s="14"/>
      <c r="IO3" s="14"/>
      <c r="IP3" s="14"/>
      <c r="IQ3" s="13" t="s">
        <v>14</v>
      </c>
      <c r="IR3" s="13" t="s">
        <v>9</v>
      </c>
      <c r="IS3" s="13" t="s">
        <v>28</v>
      </c>
      <c r="IT3" s="13" t="s">
        <v>29</v>
      </c>
      <c r="IU3" s="13" t="s">
        <v>14</v>
      </c>
      <c r="IV3" s="13" t="s">
        <v>9</v>
      </c>
      <c r="IW3" s="13" t="s">
        <v>28</v>
      </c>
      <c r="IX3" s="13" t="s">
        <v>29</v>
      </c>
      <c r="IY3" s="13" t="s">
        <v>14</v>
      </c>
      <c r="IZ3" s="13" t="s">
        <v>9</v>
      </c>
      <c r="JA3" s="13" t="s">
        <v>28</v>
      </c>
      <c r="JB3" s="13" t="s">
        <v>29</v>
      </c>
      <c r="JC3" s="13" t="s">
        <v>14</v>
      </c>
      <c r="JD3" s="13" t="s">
        <v>9</v>
      </c>
      <c r="JE3" s="13" t="s">
        <v>28</v>
      </c>
      <c r="JF3" s="13" t="s">
        <v>29</v>
      </c>
      <c r="JG3" s="16" t="s">
        <v>14</v>
      </c>
      <c r="JH3" s="16" t="s">
        <v>9</v>
      </c>
      <c r="JI3" s="16" t="s">
        <v>28</v>
      </c>
      <c r="JJ3" s="16" t="s">
        <v>29</v>
      </c>
      <c r="JK3" s="13"/>
      <c r="JL3" s="13"/>
      <c r="JM3" s="13"/>
      <c r="JN3" s="13"/>
      <c r="JO3" s="13"/>
      <c r="JP3" s="13"/>
      <c r="JQ3" s="13"/>
      <c r="JR3" s="13"/>
      <c r="JS3" s="14" t="s">
        <v>14</v>
      </c>
      <c r="JT3" s="14" t="s">
        <v>9</v>
      </c>
      <c r="JU3" s="14" t="s">
        <v>28</v>
      </c>
      <c r="JV3" s="14" t="s">
        <v>29</v>
      </c>
      <c r="JW3" s="14" t="s">
        <v>14</v>
      </c>
      <c r="JX3" s="14" t="s">
        <v>9</v>
      </c>
      <c r="JY3" s="14" t="s">
        <v>28</v>
      </c>
      <c r="JZ3" s="14" t="s">
        <v>29</v>
      </c>
      <c r="KA3" s="14" t="s">
        <v>14</v>
      </c>
      <c r="KB3" s="14" t="s">
        <v>9</v>
      </c>
      <c r="KC3" s="14" t="s">
        <v>28</v>
      </c>
      <c r="KD3" s="14" t="s">
        <v>29</v>
      </c>
      <c r="KE3" s="14" t="s">
        <v>14</v>
      </c>
      <c r="KF3" s="14" t="s">
        <v>9</v>
      </c>
      <c r="KG3" s="14" t="s">
        <v>28</v>
      </c>
      <c r="KH3" s="14" t="s">
        <v>29</v>
      </c>
      <c r="KI3" s="15" t="s">
        <v>14</v>
      </c>
      <c r="KJ3" s="15" t="s">
        <v>9</v>
      </c>
      <c r="KK3" s="15" t="s">
        <v>28</v>
      </c>
      <c r="KL3" s="15" t="s">
        <v>29</v>
      </c>
      <c r="KM3" s="14"/>
      <c r="KN3" s="14"/>
      <c r="KO3" s="14"/>
      <c r="KP3" s="14"/>
      <c r="KQ3" s="14"/>
      <c r="KR3" s="14"/>
      <c r="KS3" s="14"/>
      <c r="KT3" s="14"/>
      <c r="KU3" s="13" t="s">
        <v>14</v>
      </c>
      <c r="KV3" s="13" t="s">
        <v>9</v>
      </c>
      <c r="KW3" s="13" t="s">
        <v>28</v>
      </c>
      <c r="KX3" s="13" t="s">
        <v>29</v>
      </c>
      <c r="KY3" s="13" t="s">
        <v>14</v>
      </c>
      <c r="KZ3" s="13" t="s">
        <v>9</v>
      </c>
      <c r="LA3" s="13" t="s">
        <v>28</v>
      </c>
      <c r="LB3" s="13" t="s">
        <v>29</v>
      </c>
      <c r="LC3" s="13" t="s">
        <v>14</v>
      </c>
      <c r="LD3" s="13" t="s">
        <v>9</v>
      </c>
      <c r="LE3" s="13" t="s">
        <v>28</v>
      </c>
      <c r="LF3" s="13" t="s">
        <v>29</v>
      </c>
      <c r="LG3" s="13" t="s">
        <v>14</v>
      </c>
      <c r="LH3" s="13" t="s">
        <v>9</v>
      </c>
      <c r="LI3" s="13" t="s">
        <v>28</v>
      </c>
      <c r="LJ3" s="13" t="s">
        <v>29</v>
      </c>
      <c r="LK3" s="16" t="s">
        <v>14</v>
      </c>
      <c r="LL3" s="16" t="s">
        <v>9</v>
      </c>
      <c r="LM3" s="16" t="s">
        <v>28</v>
      </c>
      <c r="LN3" s="16" t="s">
        <v>29</v>
      </c>
      <c r="LO3" s="13"/>
      <c r="LP3" s="13"/>
      <c r="LQ3" s="13"/>
      <c r="LR3" s="13"/>
      <c r="LS3" s="13"/>
      <c r="LT3" s="13"/>
      <c r="LU3" s="13"/>
      <c r="LV3" s="13"/>
      <c r="LW3" s="14" t="s">
        <v>14</v>
      </c>
      <c r="LX3" s="14" t="s">
        <v>9</v>
      </c>
      <c r="LY3" s="14" t="s">
        <v>28</v>
      </c>
      <c r="LZ3" s="14" t="s">
        <v>29</v>
      </c>
      <c r="MA3" s="14" t="s">
        <v>14</v>
      </c>
      <c r="MB3" s="14" t="s">
        <v>9</v>
      </c>
      <c r="MC3" s="14" t="s">
        <v>28</v>
      </c>
      <c r="MD3" s="14" t="s">
        <v>29</v>
      </c>
      <c r="ME3" s="14" t="s">
        <v>14</v>
      </c>
      <c r="MF3" s="14" t="s">
        <v>9</v>
      </c>
      <c r="MG3" s="14" t="s">
        <v>28</v>
      </c>
      <c r="MH3" s="14" t="s">
        <v>29</v>
      </c>
      <c r="MI3" s="14" t="s">
        <v>14</v>
      </c>
      <c r="MJ3" s="14" t="s">
        <v>9</v>
      </c>
      <c r="MK3" s="14" t="s">
        <v>28</v>
      </c>
      <c r="ML3" s="14" t="s">
        <v>29</v>
      </c>
      <c r="MM3" s="15" t="s">
        <v>14</v>
      </c>
      <c r="MN3" s="15" t="s">
        <v>9</v>
      </c>
      <c r="MO3" s="15" t="s">
        <v>28</v>
      </c>
      <c r="MP3" s="15" t="s">
        <v>29</v>
      </c>
      <c r="MQ3" s="14"/>
      <c r="MR3" s="14"/>
      <c r="MS3" s="14"/>
      <c r="MT3" s="14"/>
      <c r="MU3" s="14"/>
      <c r="MV3" s="14"/>
      <c r="MW3" s="14"/>
      <c r="MX3" s="14"/>
      <c r="MY3" s="13" t="s">
        <v>14</v>
      </c>
      <c r="MZ3" s="13" t="s">
        <v>9</v>
      </c>
      <c r="NA3" s="13" t="s">
        <v>28</v>
      </c>
      <c r="NB3" s="13" t="s">
        <v>29</v>
      </c>
      <c r="NC3" s="13" t="s">
        <v>14</v>
      </c>
      <c r="ND3" s="13" t="s">
        <v>9</v>
      </c>
      <c r="NE3" s="13" t="s">
        <v>28</v>
      </c>
      <c r="NF3" s="13" t="s">
        <v>29</v>
      </c>
      <c r="NG3" s="13" t="s">
        <v>14</v>
      </c>
      <c r="NH3" s="13" t="s">
        <v>9</v>
      </c>
      <c r="NI3" s="13" t="s">
        <v>28</v>
      </c>
      <c r="NJ3" s="13" t="s">
        <v>29</v>
      </c>
      <c r="NK3" s="13" t="s">
        <v>14</v>
      </c>
      <c r="NL3" s="13" t="s">
        <v>9</v>
      </c>
      <c r="NM3" s="13" t="s">
        <v>28</v>
      </c>
      <c r="NN3" s="13" t="s">
        <v>29</v>
      </c>
      <c r="NO3" s="16" t="s">
        <v>14</v>
      </c>
      <c r="NP3" s="16" t="s">
        <v>9</v>
      </c>
      <c r="NQ3" s="16" t="s">
        <v>28</v>
      </c>
      <c r="NR3" s="16" t="s">
        <v>29</v>
      </c>
      <c r="NS3" s="13"/>
      <c r="NT3" s="13"/>
      <c r="NU3" s="13"/>
      <c r="NV3" s="13"/>
      <c r="NW3" s="13"/>
      <c r="NX3" s="13"/>
      <c r="NY3" s="13"/>
      <c r="NZ3" s="13"/>
      <c r="OA3" s="14" t="s">
        <v>14</v>
      </c>
      <c r="OB3" s="14" t="s">
        <v>9</v>
      </c>
      <c r="OC3" s="14" t="s">
        <v>28</v>
      </c>
      <c r="OD3" s="14" t="s">
        <v>29</v>
      </c>
      <c r="OE3" s="14" t="s">
        <v>14</v>
      </c>
      <c r="OF3" s="14" t="s">
        <v>9</v>
      </c>
      <c r="OG3" s="14" t="s">
        <v>28</v>
      </c>
      <c r="OH3" s="14" t="s">
        <v>29</v>
      </c>
      <c r="OI3" s="14" t="s">
        <v>14</v>
      </c>
      <c r="OJ3" s="14" t="s">
        <v>9</v>
      </c>
      <c r="OK3" s="14" t="s">
        <v>28</v>
      </c>
      <c r="OL3" s="14" t="s">
        <v>29</v>
      </c>
      <c r="OM3" s="14" t="s">
        <v>14</v>
      </c>
      <c r="ON3" s="14" t="s">
        <v>9</v>
      </c>
      <c r="OO3" s="14" t="s">
        <v>28</v>
      </c>
      <c r="OP3" s="14" t="s">
        <v>29</v>
      </c>
      <c r="OQ3" s="15" t="s">
        <v>14</v>
      </c>
      <c r="OR3" s="15" t="s">
        <v>9</v>
      </c>
      <c r="OS3" s="15" t="s">
        <v>28</v>
      </c>
      <c r="OT3" s="15" t="s">
        <v>29</v>
      </c>
      <c r="OU3" s="14"/>
      <c r="OV3" s="14"/>
      <c r="OW3" s="14"/>
      <c r="OX3" s="14"/>
      <c r="OY3" s="14"/>
      <c r="OZ3" s="14"/>
      <c r="PA3" s="14"/>
      <c r="PB3" s="14"/>
      <c r="PC3" s="13" t="s">
        <v>14</v>
      </c>
      <c r="PD3" s="13" t="s">
        <v>9</v>
      </c>
      <c r="PE3" s="13" t="s">
        <v>28</v>
      </c>
      <c r="PF3" s="13" t="s">
        <v>29</v>
      </c>
      <c r="PG3" s="13" t="s">
        <v>14</v>
      </c>
      <c r="PH3" s="13" t="s">
        <v>9</v>
      </c>
      <c r="PI3" s="13" t="s">
        <v>28</v>
      </c>
      <c r="PJ3" s="13" t="s">
        <v>29</v>
      </c>
      <c r="PK3" s="13" t="s">
        <v>14</v>
      </c>
      <c r="PL3" s="13" t="s">
        <v>9</v>
      </c>
      <c r="PM3" s="13" t="s">
        <v>28</v>
      </c>
      <c r="PN3" s="13" t="s">
        <v>29</v>
      </c>
      <c r="PO3" s="13" t="s">
        <v>14</v>
      </c>
      <c r="PP3" s="13" t="s">
        <v>9</v>
      </c>
      <c r="PQ3" s="13" t="s">
        <v>28</v>
      </c>
      <c r="PR3" s="13" t="s">
        <v>29</v>
      </c>
      <c r="PS3" s="16" t="s">
        <v>14</v>
      </c>
      <c r="PT3" s="16" t="s">
        <v>9</v>
      </c>
      <c r="PU3" s="16" t="s">
        <v>28</v>
      </c>
      <c r="PV3" s="16" t="s">
        <v>29</v>
      </c>
      <c r="PW3" s="13"/>
      <c r="PX3" s="13"/>
      <c r="PY3" s="13"/>
      <c r="PZ3" s="13"/>
      <c r="QA3" s="13"/>
      <c r="QB3" s="13"/>
      <c r="QC3" s="13"/>
      <c r="QD3" s="13"/>
      <c r="QE3" s="14" t="s">
        <v>14</v>
      </c>
      <c r="QF3" s="14" t="s">
        <v>9</v>
      </c>
      <c r="QG3" s="14" t="s">
        <v>28</v>
      </c>
      <c r="QH3" s="14" t="s">
        <v>29</v>
      </c>
      <c r="QI3" s="14" t="s">
        <v>14</v>
      </c>
      <c r="QJ3" s="14" t="s">
        <v>9</v>
      </c>
      <c r="QK3" s="14" t="s">
        <v>28</v>
      </c>
      <c r="QL3" s="14" t="s">
        <v>29</v>
      </c>
      <c r="QM3" s="14" t="s">
        <v>14</v>
      </c>
      <c r="QN3" s="14" t="s">
        <v>9</v>
      </c>
      <c r="QO3" s="14" t="s">
        <v>28</v>
      </c>
      <c r="QP3" s="14" t="s">
        <v>29</v>
      </c>
      <c r="QQ3" s="14" t="s">
        <v>14</v>
      </c>
      <c r="QR3" s="14" t="s">
        <v>9</v>
      </c>
      <c r="QS3" s="14" t="s">
        <v>28</v>
      </c>
      <c r="QT3" s="14" t="s">
        <v>29</v>
      </c>
      <c r="QU3" s="15" t="s">
        <v>14</v>
      </c>
      <c r="QV3" s="15" t="s">
        <v>9</v>
      </c>
      <c r="QW3" s="15" t="s">
        <v>28</v>
      </c>
      <c r="QX3" s="15" t="s">
        <v>29</v>
      </c>
      <c r="QY3" s="14"/>
      <c r="QZ3" s="14"/>
      <c r="RA3" s="14"/>
      <c r="RB3" s="14"/>
      <c r="RC3" s="14"/>
      <c r="RD3" s="14"/>
      <c r="RE3" s="14"/>
      <c r="RF3" s="14"/>
      <c r="RG3" s="13" t="s">
        <v>14</v>
      </c>
      <c r="RH3" s="13" t="s">
        <v>9</v>
      </c>
      <c r="RI3" s="13" t="s">
        <v>28</v>
      </c>
      <c r="RJ3" s="13" t="s">
        <v>29</v>
      </c>
      <c r="RK3" s="13" t="s">
        <v>14</v>
      </c>
      <c r="RL3" s="13" t="s">
        <v>9</v>
      </c>
      <c r="RM3" s="13" t="s">
        <v>28</v>
      </c>
      <c r="RN3" s="13" t="s">
        <v>29</v>
      </c>
      <c r="RO3" s="13" t="s">
        <v>14</v>
      </c>
      <c r="RP3" s="13" t="s">
        <v>9</v>
      </c>
      <c r="RQ3" s="13" t="s">
        <v>28</v>
      </c>
      <c r="RR3" s="13" t="s">
        <v>29</v>
      </c>
      <c r="RS3" s="13" t="s">
        <v>14</v>
      </c>
      <c r="RT3" s="13" t="s">
        <v>9</v>
      </c>
      <c r="RU3" s="13" t="s">
        <v>28</v>
      </c>
      <c r="RV3" s="13" t="s">
        <v>29</v>
      </c>
      <c r="RW3" s="16" t="s">
        <v>14</v>
      </c>
      <c r="RX3" s="16" t="s">
        <v>9</v>
      </c>
      <c r="RY3" s="16" t="s">
        <v>28</v>
      </c>
      <c r="RZ3" s="16" t="s">
        <v>29</v>
      </c>
      <c r="SA3" s="13"/>
      <c r="SB3" s="13"/>
      <c r="SC3" s="13"/>
      <c r="SD3" s="13"/>
      <c r="SE3" s="13"/>
      <c r="SF3" s="13"/>
      <c r="SG3" s="13"/>
      <c r="SH3" s="13"/>
      <c r="SI3" s="14" t="s">
        <v>14</v>
      </c>
      <c r="SJ3" s="14" t="s">
        <v>9</v>
      </c>
      <c r="SK3" s="14" t="s">
        <v>28</v>
      </c>
      <c r="SL3" s="14" t="s">
        <v>29</v>
      </c>
      <c r="SM3" s="14" t="s">
        <v>14</v>
      </c>
      <c r="SN3" s="14" t="s">
        <v>9</v>
      </c>
      <c r="SO3" s="14" t="s">
        <v>28</v>
      </c>
      <c r="SP3" s="14" t="s">
        <v>29</v>
      </c>
      <c r="SQ3" s="14" t="s">
        <v>14</v>
      </c>
      <c r="SR3" s="14" t="s">
        <v>9</v>
      </c>
      <c r="SS3" s="14" t="s">
        <v>28</v>
      </c>
      <c r="ST3" s="14" t="s">
        <v>29</v>
      </c>
      <c r="SU3" s="14" t="s">
        <v>14</v>
      </c>
      <c r="SV3" s="14" t="s">
        <v>9</v>
      </c>
      <c r="SW3" s="14" t="s">
        <v>28</v>
      </c>
      <c r="SX3" s="14" t="s">
        <v>29</v>
      </c>
      <c r="SY3" s="15" t="s">
        <v>14</v>
      </c>
      <c r="SZ3" s="15" t="s">
        <v>9</v>
      </c>
      <c r="TA3" s="15" t="s">
        <v>28</v>
      </c>
      <c r="TB3" s="15" t="s">
        <v>29</v>
      </c>
      <c r="TC3" s="14"/>
      <c r="TD3" s="14"/>
      <c r="TE3" s="14"/>
      <c r="TF3" s="14"/>
      <c r="TG3" s="14"/>
      <c r="TH3" s="14"/>
      <c r="TI3" s="14"/>
      <c r="TJ3" s="14"/>
      <c r="TK3" s="13" t="s">
        <v>14</v>
      </c>
      <c r="TL3" s="13" t="s">
        <v>9</v>
      </c>
      <c r="TM3" s="13" t="s">
        <v>28</v>
      </c>
      <c r="TN3" s="13" t="s">
        <v>29</v>
      </c>
      <c r="TO3" s="13" t="s">
        <v>14</v>
      </c>
      <c r="TP3" s="13" t="s">
        <v>9</v>
      </c>
      <c r="TQ3" s="13" t="s">
        <v>28</v>
      </c>
      <c r="TR3" s="13" t="s">
        <v>29</v>
      </c>
      <c r="TS3" s="13" t="s">
        <v>14</v>
      </c>
      <c r="TT3" s="13" t="s">
        <v>9</v>
      </c>
      <c r="TU3" s="13" t="s">
        <v>28</v>
      </c>
      <c r="TV3" s="13" t="s">
        <v>29</v>
      </c>
      <c r="TW3" s="13" t="s">
        <v>14</v>
      </c>
      <c r="TX3" s="13" t="s">
        <v>9</v>
      </c>
      <c r="TY3" s="13" t="s">
        <v>28</v>
      </c>
      <c r="TZ3" s="13" t="s">
        <v>29</v>
      </c>
      <c r="UA3" s="62" t="s">
        <v>14</v>
      </c>
      <c r="UB3" s="62" t="s">
        <v>9</v>
      </c>
      <c r="UC3" s="62" t="s">
        <v>28</v>
      </c>
      <c r="UD3" s="62" t="s">
        <v>29</v>
      </c>
      <c r="UE3" s="13" t="s">
        <v>52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DD"),SUMPRODUCT((H$4:H$23&lt;&gt;"")*(H$4:H$23&lt;&gt;"No DD")*(E$4:E$23&gt;E4))+1,IF(H4="No DD",SUMPRODUCT((H$4:H$23="No DD")*(E$4:E$23&gt;E4))+1+SUMPRODUCT((H$4:H$23&lt;&gt;"")*(H$4:H$23&lt;&gt;"No DD")),""))</f>
        <v>1</v>
      </c>
      <c r="B4" s="5" t="s">
        <v>70</v>
      </c>
      <c r="C4" s="4" t="s">
        <v>6</v>
      </c>
      <c r="D4" s="4">
        <v>2001</v>
      </c>
      <c r="E4" s="9">
        <f>SUM(J4:R4)+SUM(J4:N4)*0.0000001+SUM(J4)*0.0000000000001</f>
        <v>178.70001262000511</v>
      </c>
      <c r="F4" s="3" t="str">
        <f>IF(OR(AND(AP4&gt;=AW$25,AQ4&gt;=AW$29,AP4&lt;&gt;"",AO4=""),AND(AU4&gt;=AW$25,AV4&gt;=AW$29,AU4&lt;&gt;"",AO4=""),AND(BS4&gt;=BZ$25,BT4&gt;=BZ$29,BS4&lt;&gt;"",BR4=""),AND(BX4&gt;=BZ$25,BY4&gt;=BZ$29,BX4&lt;&gt;"",BR4=""),AND(CV4&gt;=DC$25,CW4&gt;=DC$29,CV4&lt;&gt;"",CU4=""),AND(DA4&gt;=DC$25,DB4&gt;=DC$29,DA4&lt;&gt;""),AND(EA4&gt;=EH$25,EB4&gt;=EH$29,EA4&lt;&gt;""),AND(EF4&gt;=EH$25,EG4&gt;=EH$29,EF4&lt;&gt;""),AND(FC4&gt;=FJ$25,FD4&gt;=FJ$29,FC4&lt;&gt;""),AND(FH4&gt;=FJ$25,FI4&gt;=FJ$29,FH4&lt;&gt;""),AND(GE4&gt;=GL$25,GF4&gt;=GL$29,GE4&lt;&gt;""),AND(GJ4&gt;=GL$25,GK4&gt;=GL$29,GJ4&lt;&gt;""),AND(HG4&gt;=HN$25,HH4&gt;=HN$29,HG4&lt;&gt;""),AND(HL4&gt;=HN$25,HM4&gt;=HN$29,HL4&lt;&gt;""),AND(II4&gt;=IP$25,IJ4&gt;=IP$29,II4&lt;&gt;""),AND(IN4&gt;=IP$25,IO4&gt;=IP$29,IN4&lt;&gt;""),AND(JK4&gt;=JR$25,JL4&gt;=JR$29,JK4&lt;&gt;""),AND(JP4&gt;=JR$25,JQ4&gt;=JR$29,JP4&lt;&gt;""),AND(KM4&gt;=KT$25,KN4&gt;=KT$29,KM4&lt;&gt;""),AND(KR4&gt;=KT$25,KS4&gt;=KT$29,KR4&lt;&gt;""),AND(LO4&gt;=LV$25,LP4&gt;=LV$29,LO4&lt;&gt;""),AND(LT4&gt;=LV$25,LU4&gt;=LV$29,LT4&lt;&gt;""),AND(MQ4&gt;=MX$25,MR4&gt;=MX$29,MQ4&lt;&gt;""),AND(MV4&gt;=MX$25,MW4&gt;=MX$29,MV4&lt;&gt;""),AND(NS4&gt;=NZ$25,NT4&gt;=NZ$29,NS4&lt;&gt;""),AND(NX4&gt;=NZ$25,NY4&gt;=NZ$29,NX4&lt;&gt;""),AND(OU4&gt;=PB$25,OV4&gt;=PB$29,OU4&lt;&gt;""),AND(OZ4&gt;=PB$25,PA4&gt;=PB$29,OZ4&lt;&gt;""),AND(PW4&gt;=QD$25,PX4&gt;=QD$29,PW4&lt;&gt;""),AND(QB4&gt;=QD$25,QC4&gt;=QD$29,QB4&lt;&gt;""),AND(QY4&gt;=RF$25,QZ4&gt;=RF$29,QY4&lt;&gt;""),AND(RD4&gt;=RF$25,RE4&gt;=RF$29,RD4&lt;&gt;""),AND(SA4&gt;=SH$25,SB4&gt;=SH$29,SA4&lt;&gt;""),AND(SF4&gt;=SH$25,SG4&gt;=SH$29,SF4&lt;&gt;""),AND(TC4&gt;=TJ$25,TD4&gt;=TJ$29,TC4&lt;&gt;""),AND(TI4&gt;=TJ$25,TJ4&gt;=TJ$29,TI4&lt;&gt;"")),"P","")</f>
        <v>P</v>
      </c>
      <c r="G4" s="3" t="str">
        <f>IF(OR(AND(AQ4&gt;=AW$29,AQ4&lt;&gt;"",AO4=""),AND(AV4&gt;=AW$29,AV4&lt;&gt;"",AO4=""),AND(BT4&gt;=BZ$29,BT4&lt;&gt;"",BR4=""),AND(BY4&gt;=BZ$29,BY4&lt;&gt;"",BR4=""),AND(CW4&gt;=DC$29,CW4&lt;&gt;"",CU4=""),AND(DB4&gt;=DC$29,DB4&lt;&gt;"",CU4=""),AND(EB4&gt;=EH$29,EB4&lt;&gt;""),AND(EG4&gt;=EH$29,EG4&lt;&gt;""),AND(FD4&gt;=FJ$29,FD4&lt;&gt;""),AND(FI4&gt;=FJ$29,FI4&lt;&gt;""),AND(GF4&gt;=GL$29,GF4&lt;&gt;""),AND(GK4&gt;=GL$29,GK4&lt;&gt;""),AND(HH4&gt;=HN$29,HH4&lt;&gt;""),AND(HM4&gt;=HN$29,HM4&lt;&gt;""),AND(IJ4&gt;=IP$29,IJ4&lt;&gt;""),AND(IO4&gt;=IP$29,IO4&lt;&gt;""),AND(JL4&gt;=JR$29,JL4&lt;&gt;""),AND(JQ4&gt;=JR$29,JQ4&lt;&gt;""),AND(KN4&gt;=KT$29,KN4&lt;&gt;""),AND(KS4&gt;=KT$29,KS4&lt;&gt;""),AND(LP4&gt;=LV$29,LP4&lt;&gt;""),AND(LU4&gt;=LV$29,LU4&lt;&gt;""),AND(MR4&gt;=MX$29,MR4&lt;&gt;""),AND(MW4&gt;=MX$29,MW4&lt;&gt;""),AND(NT4&gt;=NZ$29,NT4&lt;&gt;""),AND(NY4&gt;=NZ$29,NY4&lt;&gt;""),AND(OV4&gt;=PB$29,OV4&lt;&gt;""),AND(PA4&gt;=PB$29,PA4&lt;&gt;""),AND(PX4&gt;=QD$29,PX4&lt;&gt;""),AND(QC4&gt;=QD$29,QC4&lt;&gt;""),AND(QZ4&gt;=RF$29,QZ4&lt;&gt;""),AND(RE4&gt;=RF$29,RE4&lt;&gt;""),AND(SB4&gt;=SH$29,SB4&lt;&gt;""),AND(SG4&gt;=SH$29,SG4&lt;&gt;""),AND(TD4&gt;=TJ$29,TD4&lt;&gt;""),AND(TJ4&gt;=TJ$29,TJ4&lt;&gt;"")),"P","")</f>
        <v>P</v>
      </c>
      <c r="H4" s="36" t="str">
        <f>IF(AND(G4="P",F4=""),"No DD",IF(OR(AND(AS4&gt;=AW$28,AT4&gt;=AW$32,AS4&lt;&gt;"",AO4=""),AND(BV4&gt;=BZ$28,BW4&gt;=BZ$32,BV4&lt;&gt;"",BR4=""),AND(CY4&gt;=DC$28,CZ4&gt;=DC$32,CY4&lt;&gt;"",CU4=""),AND(ED4&gt;=EH$28,EE4&gt;=EH$32,ED4&lt;&gt;""),AND(FF4&gt;=FJ$28,FG4&gt;=FJ$32,FF4&lt;&gt;""),AND(GH4&gt;=GL$28,GI4&gt;=GL$32,GH4&lt;&gt;""),AND(HJ4&gt;=HN$28,HK4&gt;=HN$32,HJ4&lt;&gt;""),AND(IL4&gt;=IP$28,IM4&gt;=IP$32,IL4&lt;&gt;""),AND(JN4&gt;=JR$28,JO4&gt;=JR$32,JN4&lt;&gt;""),AND(KP4&gt;=KT$28,KQ4&gt;=KT$32,KP4&lt;&gt;""),AND(LR4&gt;=LV$28,LS4&gt;=LV$32,LR4&lt;&gt;""),AND(MT4&gt;=MX$28,MU4&gt;=MX$32,MT4&lt;&gt;""),AND(NV4&gt;=NZ$28,NW4&gt;=NZ$32,NV4&lt;&gt;""),AND(OX4&gt;=PB$28,OY4&gt;=PB$32,OX4&lt;&gt;""),AND(PZ4&gt;=QD$28,QA4&gt;=QD$32,PZ4&lt;&gt;""),AND(RB4&gt;=RF$28,RC4&gt;=RF$32,RB4&lt;&gt;""),AND(SD4&gt;=SH$28,SE4&gt;=SH$32,SD4&lt;&gt;""),AND(TF4&gt;=TJ$28,TG4&gt;=TJ$32,TF4&lt;&gt;"")),"Merit",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,AND(RB4&gt;=RF$27,RC4&gt;=RF$31,RB4&lt;&gt;""),AND(SD4&gt;=SH$27,SE4&gt;=SH$31,SD4&lt;&gt;""),AND(TF4&gt;=TJ$27,TG4&gt;=TJ$31,TF4&lt;&gt;"")),"Excellence",IF(I4="P","Worlds Team",IF(F4="P","National Team","")))))</f>
        <v>Merit</v>
      </c>
      <c r="I4" s="3" t="str">
        <f>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,AND(RB4&gt;=RF$26,RC4&gt;=RF$30,RB4&lt;&gt;""),AND(SD4&gt;=SH$26,SE4&gt;=SH$30,SD4&lt;&gt;""),AND(TF4&gt;=TJ$26,TG4&gt;=TJ$30,TF4&lt;&gt;"")),"P","")</f>
        <v>P</v>
      </c>
      <c r="J4" s="8">
        <f>IF(COUNT(AQ4,BT4,CW4)&gt;0,LARGE((AQ4,BT4,CW4),1),0)</f>
        <v>50.999999999999993</v>
      </c>
      <c r="K4" s="8" t="str">
        <f>IF(J4=0,"",IF(J4=CW4,$CA$1,IF(J4=BT4,$AX$1,IF(J4=AQ4,$U$1,""))))</f>
        <v>2024 Elite Canada</v>
      </c>
      <c r="L4" s="8">
        <f>IF(COUNT(AQ4,BT4,CW4)&gt;1,LARGE((AQ4,BT4,CW4),2),0)</f>
        <v>49.5</v>
      </c>
      <c r="M4" s="8" t="str">
        <f>IF(K4=0,"",IF(AND(L4=J4,L4=AQ4,K4=BT4),$U$1,IF(AND(L4=J4,L4=AQ4,L4=CW4),$U$1,IF(AND(L4=J4,L4=CW4,L4=BT4),$AX$1,IF(L4=CW4,$CA$1,IF(L4=BT4,$AX$1,IF(L4=AQ4,$U$1,"")))))))</f>
        <v>2024 3rd Domestic Trial</v>
      </c>
      <c r="N4" s="8">
        <f>IF(COUNT(AR4,BU4,CX4)&gt;0,LARGE((AR4,BU4,CX4),1),0)</f>
        <v>25.700000000000003</v>
      </c>
      <c r="O4" s="8" t="str">
        <f>IF(N4=0,"",IF(N4=CX4,$CA$1,IF(N4=BU4,$AX$1,IF(N4=AR4,$U$1,""))))</f>
        <v>2024 Nationals</v>
      </c>
      <c r="P4" s="8">
        <f>IF(MAX(AV4,BY4,DB4)&gt;0,MAX(AV4,BY4,DB4),0)</f>
        <v>51.599999999999994</v>
      </c>
      <c r="Q4" s="8" t="str">
        <f>IF(P4=0,"",IF(P4=DB4,$CA$1,IF(P4=BY4,$AX$1,IF(P4=AV4,$U$1,""))))</f>
        <v>2024 Nationals</v>
      </c>
      <c r="R4" s="8">
        <f>IF(MAX(DD4:DF4)&gt;0,MAX(DD4:DF4),"")</f>
        <v>0.89999999999999858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>2024 World Cup POR (July 7)</v>
      </c>
      <c r="U4" s="19">
        <v>19</v>
      </c>
      <c r="V4" s="19">
        <v>7.2</v>
      </c>
      <c r="W4" s="19">
        <v>0</v>
      </c>
      <c r="X4" s="19">
        <v>0.3</v>
      </c>
      <c r="Y4" s="19">
        <v>18.3</v>
      </c>
      <c r="Z4" s="19">
        <v>6.8</v>
      </c>
      <c r="AA4" s="19">
        <v>0.6</v>
      </c>
      <c r="AB4" s="19">
        <v>0</v>
      </c>
      <c r="AC4" s="19">
        <v>18.3</v>
      </c>
      <c r="AD4" s="19">
        <v>6.8</v>
      </c>
      <c r="AE4" s="19">
        <v>0.2</v>
      </c>
      <c r="AF4" s="19">
        <v>0.3</v>
      </c>
      <c r="AG4" s="19">
        <v>18.8</v>
      </c>
      <c r="AH4" s="19">
        <v>6.4</v>
      </c>
      <c r="AI4" s="19">
        <v>0.2</v>
      </c>
      <c r="AJ4" s="19">
        <v>0.3</v>
      </c>
      <c r="AK4" s="19">
        <v>18.8</v>
      </c>
      <c r="AL4" s="19">
        <v>6.8</v>
      </c>
      <c r="AM4" s="19">
        <v>0</v>
      </c>
      <c r="AN4" s="19">
        <v>0.3</v>
      </c>
      <c r="AO4" s="27"/>
      <c r="AP4" s="40">
        <f>IF(SUM(V4,Z4)&gt;0,SUM(V4,Z4),"")</f>
        <v>14</v>
      </c>
      <c r="AQ4" s="40">
        <f>IF(SUM(U4:V4,X4:Z4,AB4)-W4-AA4&gt;0,SUM(U4:V4,X4:Z4,AB4)-W4-AA4,"")</f>
        <v>50.999999999999993</v>
      </c>
      <c r="AR4" s="40">
        <f>IF(SUM(AC4:AD4,AF4)-AE4&gt;0,SUM(AC4:AD4,AF4)-AE4,"")</f>
        <v>25.200000000000003</v>
      </c>
      <c r="AS4" s="40">
        <f>IF(SUM(V4,Z4,AD4)&gt;0,SUM(V4,Z4,AD4),"")</f>
        <v>20.8</v>
      </c>
      <c r="AT4" s="40">
        <f>IF(SUM(AQ4,AR4)&gt;0,SUM(AQ4,AR4),"")</f>
        <v>76.199999999999989</v>
      </c>
      <c r="AU4" s="40">
        <f>IF(SUM(AH4,AL4)&gt;0,SUM(AH4,AL4),"")</f>
        <v>13.2</v>
      </c>
      <c r="AV4" s="40">
        <f>IF(SUM(AG4:AH4,AJ4:AL4,AN4)-SUM(AI4,AM4)&gt;0,SUM(AG4:AH4,AJ4:AL4,AN4)-SUM(AI4,AM4),"")</f>
        <v>51.199999999999996</v>
      </c>
      <c r="AW4" s="40">
        <f>IF(SUM(AQ4,AR4,AV4)&gt;0,SUM(AQ4,AR4,AV4),"")</f>
        <v>127.39999999999998</v>
      </c>
      <c r="AX4" s="18">
        <v>18.5</v>
      </c>
      <c r="AY4" s="18">
        <v>7.2</v>
      </c>
      <c r="AZ4" s="18">
        <v>0</v>
      </c>
      <c r="BA4" s="18">
        <v>0.3</v>
      </c>
      <c r="BB4" s="18">
        <v>18.2</v>
      </c>
      <c r="BC4" s="18">
        <v>4.4000000000000004</v>
      </c>
      <c r="BD4" s="18">
        <v>0.6</v>
      </c>
      <c r="BE4" s="18">
        <v>0</v>
      </c>
      <c r="BF4" s="18">
        <v>18.8</v>
      </c>
      <c r="BG4" s="18">
        <v>6.8</v>
      </c>
      <c r="BH4" s="18">
        <v>0.2</v>
      </c>
      <c r="BI4" s="18">
        <v>0.3</v>
      </c>
      <c r="BJ4" s="18">
        <v>18.3</v>
      </c>
      <c r="BK4" s="18">
        <v>7.2</v>
      </c>
      <c r="BL4" s="18">
        <v>0.2</v>
      </c>
      <c r="BM4" s="18">
        <v>0.3</v>
      </c>
      <c r="BN4" s="18">
        <v>18.899999999999999</v>
      </c>
      <c r="BO4" s="18">
        <v>6.8</v>
      </c>
      <c r="BP4" s="18">
        <v>0</v>
      </c>
      <c r="BQ4" s="18">
        <v>0.3</v>
      </c>
      <c r="BR4" s="28"/>
      <c r="BS4" s="11">
        <f>IF(SUM(AY4,BC4)&gt;0,SUM(AY4,BC4),"")</f>
        <v>11.600000000000001</v>
      </c>
      <c r="BT4" s="11">
        <f>IF(SUM(AX4:AY4,BA4:BC4,BE4)-AZ4-BD4&gt;0,SUM(AX4:AY4,BA4:BC4,BE4)-AZ4-BD4,"")</f>
        <v>48</v>
      </c>
      <c r="BU4" s="11">
        <f>IF(SUM(BF4:BG4,BI4)-BH4&gt;0,SUM(BF4:BG4,BI4)-BH4,"")</f>
        <v>25.700000000000003</v>
      </c>
      <c r="BV4" s="11">
        <f>IF(SUM(AY4,BC4,BG4)&gt;0,SUM(AY4,BC4,BG4),"")</f>
        <v>18.400000000000002</v>
      </c>
      <c r="BW4" s="11">
        <f>IF(SUM(BT4,BU4)&gt;0,SUM(BT4,BU4),"")</f>
        <v>73.7</v>
      </c>
      <c r="BX4" s="11">
        <f>IF(SUM(BK4,BO4)&gt;0,SUM(BK4,BO4),"")</f>
        <v>14</v>
      </c>
      <c r="BY4" s="11">
        <f>IF(SUM(BJ4:BK4,BM4:BO4,BQ4)-SUM(BL4,BP4)&gt;0,SUM(BJ4:BK4,BM4:BO4,BQ4)-SUM(BL4,BP4),"")</f>
        <v>51.599999999999994</v>
      </c>
      <c r="BZ4" s="11">
        <f>IF(SUM(BT4,BU4,BY4)&gt;0,SUM(BT4,BU4,BY4),"")</f>
        <v>125.3</v>
      </c>
      <c r="CA4" s="19">
        <v>18.75</v>
      </c>
      <c r="CB4" s="19">
        <v>7.2</v>
      </c>
      <c r="CC4" s="19">
        <v>0</v>
      </c>
      <c r="CD4" s="19">
        <v>0.3</v>
      </c>
      <c r="CE4" s="19">
        <v>18.25</v>
      </c>
      <c r="CF4" s="19">
        <v>5.6</v>
      </c>
      <c r="CG4" s="19">
        <v>0.6</v>
      </c>
      <c r="CH4" s="19">
        <v>0</v>
      </c>
      <c r="CI4" s="19">
        <v>18.55</v>
      </c>
      <c r="CJ4" s="19">
        <v>6.8</v>
      </c>
      <c r="CK4" s="19">
        <v>0.2</v>
      </c>
      <c r="CL4" s="19">
        <v>0.3</v>
      </c>
      <c r="CM4" s="19">
        <v>18.55</v>
      </c>
      <c r="CN4" s="19">
        <v>6.8000000000000007</v>
      </c>
      <c r="CO4" s="19">
        <v>0.2</v>
      </c>
      <c r="CP4" s="19">
        <v>0.3</v>
      </c>
      <c r="CQ4" s="19">
        <v>18.850000000000001</v>
      </c>
      <c r="CR4" s="19">
        <v>6.8</v>
      </c>
      <c r="CS4" s="19">
        <v>0</v>
      </c>
      <c r="CT4" s="19">
        <v>0.3</v>
      </c>
      <c r="CU4" s="27" t="s">
        <v>53</v>
      </c>
      <c r="CV4" s="40">
        <f>IF(SUM(CB4,CF4)&gt;0,SUM(CB4,CF4),"")</f>
        <v>12.8</v>
      </c>
      <c r="CW4" s="40">
        <f>IF(SUM(CA4:CB4,CD4:CF4,CH4)-CC4-CG4&gt;0,SUM(CA4:CB4,CD4:CF4,CH4)-CC4-CG4,"")</f>
        <v>49.5</v>
      </c>
      <c r="CX4" s="40">
        <f>IF(SUM(CI4:CJ4,CL4)-CK4&gt;0,SUM(CI4:CJ4,CL4)-CK4,"")</f>
        <v>25.450000000000003</v>
      </c>
      <c r="CY4" s="40">
        <f>IF(SUM(CB4,CF4,CJ4)&gt;0,SUM(CB4,CF4,CJ4),"")</f>
        <v>19.600000000000001</v>
      </c>
      <c r="CZ4" s="40">
        <f>IF(SUM(CW4,CX4)&gt;0,SUM(CW4,CX4),"")</f>
        <v>74.95</v>
      </c>
      <c r="DA4" s="40">
        <f>IF(SUM(CN4,CR4)&gt;0,SUM(CN4,CR4),"")</f>
        <v>13.600000000000001</v>
      </c>
      <c r="DB4" s="40">
        <f>IF(SUM(CM4:CN4,CP4:CR4,CT4)-SUM(CO4,CS4)&gt;0,SUM(CM4:CN4,CP4:CR4,CT4)-SUM(CO4,CS4),"")</f>
        <v>51.399999999999991</v>
      </c>
      <c r="DC4" s="40">
        <f>IF(SUM(CW4,CX4,DB4)&gt;0,SUM(CW4,CX4,DB4),"")</f>
        <v>126.35</v>
      </c>
      <c r="DD4" s="51">
        <f>IF(MAX(EB4,FD4,GF4,HH4,IJ4,JL4,KN4,LP4,MR4,NT4,OV4,PX4,QZ4,SB4,TD4)-IF(L4="",0,L4)&gt;0.001,MAX(EB4,FD4,GF4,HH4,IJ4,JL4,KN4,LP4,MR4,NT4,OV4,PX4,QZ4,SB4,TD4)-IF(L4="",0,L4),"")</f>
        <v>0.89999999999999858</v>
      </c>
      <c r="DE4" s="51" t="str">
        <f>IF(MAX(EC4,FE4,GG4,HI4,IK4,JM4,KO4,LQ4,MS4,NU4,OW4,PY4,RA4,SC4,TE4)-IF(N4="",0,N4)&gt;0.001,MAX(EC4,FE4,GG4,HI4,IK4,JM4,KO4,LQ4,MS4,NU4,OW4,PY4,RA4,SC4,TE4)-IF(N4="",0,N4),"")</f>
        <v/>
      </c>
      <c r="DF4" s="51" t="str">
        <f>IF(MAX(EG4,FI4,GK4,HM4,IO4,JQ4,KS4,LU4,MW4,NY4,PA4,QC4,RE4,SG4,TI4)-IF(P4="",0,P4)&gt;0.001,MAX(EG4,FI4,GK4,HM4,IO4,JQ4,KS4,LU4,MW4,NY4,PA4,QC4,RE4,SG4,TI4)-IF(P4="",0,P4),"")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>IF(SUM(DH4,DL4)&gt;0,SUM(DH4,DL4),"")</f>
        <v/>
      </c>
      <c r="EB4" s="40" t="str">
        <f>IF(SUM(DG4:DH4,DJ4:DL4,DN4)-DI4-DM4&gt;0,SUM(DG4:DH4,DJ4:DL4,DN4)-DI4-DM4,"")</f>
        <v/>
      </c>
      <c r="EC4" s="40" t="str">
        <f>IF(SUM(DO4:DP4,DR4)-DQ4&gt;0,SUM(DO4:DP4,DR4)-DQ4,"")</f>
        <v/>
      </c>
      <c r="ED4" s="40" t="str">
        <f>IF(SUM(DH4,DL4,DP4)&gt;0,SUM(DH4,DL4,DP4),"")</f>
        <v/>
      </c>
      <c r="EE4" s="40" t="str">
        <f>IF(SUM(EB4,EC4)&gt;0,SUM(EB4,EC4),"")</f>
        <v/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 t="str">
        <f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>
        <v>18.600000000000001</v>
      </c>
      <c r="FL4" s="17">
        <v>7.2</v>
      </c>
      <c r="FM4" s="17">
        <v>0.6</v>
      </c>
      <c r="FN4" s="17">
        <v>0</v>
      </c>
      <c r="FO4" s="17">
        <v>18.600000000000001</v>
      </c>
      <c r="FP4" s="17">
        <v>6.8</v>
      </c>
      <c r="FQ4" s="17">
        <v>0.2</v>
      </c>
      <c r="FR4" s="17">
        <v>0</v>
      </c>
      <c r="FS4" s="17"/>
      <c r="FT4" s="17"/>
      <c r="FU4" s="17"/>
      <c r="FV4" s="17"/>
      <c r="FW4" s="17">
        <v>18.600000000000001</v>
      </c>
      <c r="FX4" s="17">
        <v>6.8</v>
      </c>
      <c r="FY4" s="17">
        <v>0</v>
      </c>
      <c r="FZ4" s="17">
        <v>0</v>
      </c>
      <c r="GA4" s="17"/>
      <c r="GB4" s="17"/>
      <c r="GC4" s="17"/>
      <c r="GD4" s="17"/>
      <c r="GE4" s="40">
        <f>IF(SUM(FL4,FP4)&gt;0,SUM(FL4,FP4),"")</f>
        <v>14</v>
      </c>
      <c r="GF4" s="40">
        <f>IF(SUM(FK4:FL4,FN4:FP4,FR4)-FM4-FQ4&gt;0,SUM(FK4:FL4,FN4:FP4,FR4)-FM4-FQ4,"")</f>
        <v>50.4</v>
      </c>
      <c r="GG4" s="40" t="str">
        <f>IF(SUM(FS4:FT4,FV4)-FU4&gt;0,SUM(FS4:FT4,FV4)-FU4,"")</f>
        <v/>
      </c>
      <c r="GH4" s="40">
        <f>IF(SUM(FL4,FP4,FT4)&gt;0,SUM(FL4,FP4,FT4),"")</f>
        <v>14</v>
      </c>
      <c r="GI4" s="40">
        <f>IF(SUM(GF4,GG4)&gt;0,SUM(GF4,GG4),"")</f>
        <v>50.4</v>
      </c>
      <c r="GJ4" s="40">
        <f>IF(SUM(FX4,GB4)&gt;0,SUM(FX4,GB4),"")</f>
        <v>6.8</v>
      </c>
      <c r="GK4" s="40">
        <f>IF(SUM(FW4:FX4,FZ4:GB4,GD4)-SUM(FY4,GC4)&gt;0,SUM(FW4:FX4,FZ4:GB4,GD4)-SUM(FY4,GC4),"")</f>
        <v>25.400000000000002</v>
      </c>
      <c r="GL4" s="40">
        <f>IF(SUM(GF4,GG4,GK4)&gt;0,SUM(GF4,GG4,GK4),"")</f>
        <v>75.8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>IF(SUM(QF4,QJ4)&gt;0,SUM(QF4,QJ4),"")</f>
        <v/>
      </c>
      <c r="QZ4" s="40" t="str">
        <f>IF(SUM(QE4:QF4,QH4:QJ4,QL4)-QG4-QK4&gt;0,SUM(QE4:QF4,QH4:QJ4,QL4)-QG4-QK4,"")</f>
        <v/>
      </c>
      <c r="RA4" s="40" t="str">
        <f>IF(SUM(QM4:QN4,QP4)-QO4&gt;0,SUM(QM4:QN4,QP4)-QO4,"")</f>
        <v/>
      </c>
      <c r="RB4" s="40" t="str">
        <f>IF(SUM(QF4,QJ4,QN4)&gt;0,SUM(QF4,QJ4,QN4),"")</f>
        <v/>
      </c>
      <c r="RC4" s="40" t="str">
        <f>IF(SUM(QZ4,RA4)&gt;0,SUM(QZ4,RA4),"")</f>
        <v/>
      </c>
      <c r="RD4" s="40" t="str">
        <f>IF(SUM(QR4,QV4)&gt;0,SUM(QR4,QV4),"")</f>
        <v/>
      </c>
      <c r="RE4" s="40" t="str">
        <f>IF(SUM(QQ4:QR4,QT4:QV4,QX4)-SUM(QS4,QW4)&gt;0,SUM(QQ4:QR4,QT4:QV4,QX4)-SUM(QS4,QW4),"")</f>
        <v/>
      </c>
      <c r="RF4" s="40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>IF(SUM(SJ4,SN4)&gt;0,SUM(SJ4,SN4),"")</f>
        <v/>
      </c>
      <c r="TD4" s="40" t="str">
        <f>IF(SUM(SI4:SJ4,SL4:SN4,SP4)-SK4-SO4&gt;0,SUM(SI4:SJ4,SL4:SN4,SP4)-SK4-SO4,"")</f>
        <v/>
      </c>
      <c r="TE4" s="40" t="str">
        <f>IF(SUM(SQ4:SR4,ST4)-SS4&gt;0,SUM(SQ4:SR4,ST4)-SS4,"")</f>
        <v/>
      </c>
      <c r="TF4" s="40" t="str">
        <f>IF(SUM(SJ4,SN4,SR4)&gt;0,SUM(SJ4,SN4,SR4),"")</f>
        <v/>
      </c>
      <c r="TG4" s="40" t="str">
        <f>IF(SUM(TD4,TE4)&gt;0,SUM(TD4,TE4),"")</f>
        <v/>
      </c>
      <c r="TH4" s="40" t="str">
        <f>IF(SUM(SV4,SZ4)&gt;0,SUM(SV4,SZ4),"")</f>
        <v/>
      </c>
      <c r="TI4" s="40" t="str">
        <f>IF(SUM(SU4:SV4,SX4:SZ4,TB4)-SUM(SW4,TA4)&gt;0,SUM(SU4:SV4,SX4:SZ4,TB4)-SUM(SW4,TA4),"")</f>
        <v/>
      </c>
      <c r="TJ4" s="40" t="str">
        <f>IF(SUM(TD4,TE4,TI4)&gt;0,SUM(TD4,TE4,TI4),"")</f>
        <v/>
      </c>
      <c r="TK4" s="26">
        <f>IF($CU4="P",CA4,(CA4+AX4)/2)</f>
        <v>18.75</v>
      </c>
      <c r="TL4" s="26">
        <f>IF($CU4="P",CB4,(CB4+AY4)/2)</f>
        <v>7.2</v>
      </c>
      <c r="TM4" s="26">
        <f>IF($CU4="P",CC4,(CC4+AZ4)/2)</f>
        <v>0</v>
      </c>
      <c r="TN4" s="26">
        <f>IF($CU4="P",CD4,(CD4+BA4)/2)</f>
        <v>0.3</v>
      </c>
      <c r="TO4" s="26">
        <f>IF($CU4="P",CE4,(CE4+BB4)/2)</f>
        <v>18.25</v>
      </c>
      <c r="TP4" s="26">
        <f>IF($CU4="P",CF4,(CF4+BC4)/2)</f>
        <v>5.6</v>
      </c>
      <c r="TQ4" s="26">
        <f>IF($CU4="P",CG4,(CG4+BD4)/2)</f>
        <v>0.6</v>
      </c>
      <c r="TR4" s="26">
        <f>IF($CU4="P",CH4,(CH4+BE4)/2)</f>
        <v>0</v>
      </c>
      <c r="TS4" s="26">
        <f>IF($CU4="P",CI4,(CI4+BF4)/2)</f>
        <v>18.55</v>
      </c>
      <c r="TT4" s="26">
        <f>IF($CU4="P",CJ4,(CJ4+BG4)/2)</f>
        <v>6.8</v>
      </c>
      <c r="TU4" s="26">
        <f>IF($CU4="P",CK4,(CK4+BH4)/2)</f>
        <v>0.2</v>
      </c>
      <c r="TV4" s="26">
        <f>IF($CU4="P",CL4,(CL4+BI4)/2)</f>
        <v>0.3</v>
      </c>
      <c r="TW4" s="26">
        <f>IF($CU4="P",CM4,(CM4+BJ4)/2)</f>
        <v>18.55</v>
      </c>
      <c r="TX4" s="26">
        <f>IF($CU4="P",CN4,(CN4+BK4)/2)</f>
        <v>6.8000000000000007</v>
      </c>
      <c r="TY4" s="26">
        <f>IF($CU4="P",CO4,(CO4+BL4)/2)</f>
        <v>0.2</v>
      </c>
      <c r="TZ4" s="26">
        <f>IF($CU4="P",CP4,(CP4+BM4)/2)</f>
        <v>0.3</v>
      </c>
      <c r="UA4" s="26">
        <f>IF($CU4="P",CQ4,(CQ4+BN4)/2)</f>
        <v>18.850000000000001</v>
      </c>
      <c r="UB4" s="26">
        <f>IF($CU4="P",CR4,(CR4+BO4)/2)</f>
        <v>6.8</v>
      </c>
      <c r="UC4" s="26">
        <f>IF($CU4="P",CS4,(CS4+BP4)/2)</f>
        <v>0</v>
      </c>
      <c r="UD4" s="26">
        <f>IF($CU4="P",CT4,(CT4+BQ4)/2)</f>
        <v>0.3</v>
      </c>
      <c r="UE4" s="28" t="s">
        <v>53</v>
      </c>
      <c r="UF4" s="11">
        <f>IF(SUM(TL4,TP4)&gt;0,SUM(TL4,TP4),"")</f>
        <v>12.8</v>
      </c>
      <c r="UG4" s="11">
        <f>IF(SUM(TK4:TL4,TN4:TP4,TR4)-TM4-TQ4&gt;0,SUM(TK4:TL4,TN4:TP4,TR4)-TM4-TQ4,"")</f>
        <v>49.5</v>
      </c>
      <c r="UH4" s="11">
        <f>IF(SUM(TS4:TT4,TV4)-TU4&gt;0,SUM(TS4:TT4,TV4)-TU4,"")</f>
        <v>25.450000000000003</v>
      </c>
      <c r="UI4" s="11">
        <f>IF(SUM(TL4,TP4,TT4)&gt;0,SUM(TL4,TP4,TT4),"")</f>
        <v>19.600000000000001</v>
      </c>
      <c r="UJ4" s="11">
        <f>IF(SUM(UG4,UH4)&gt;0,SUM(UG4,UH4),"")</f>
        <v>74.95</v>
      </c>
      <c r="UK4" s="11">
        <f>IF(SUM(TX4,UB4)&gt;0,SUM(TX4,UB4),"")</f>
        <v>13.600000000000001</v>
      </c>
      <c r="UL4" s="11">
        <f>IF(SUM(TW4:TX4,TZ4:UB4,UD4)-SUM(TY4,UC4)&gt;0,SUM(TW4:TX4,TZ4:UB4,UD4)-SUM(TY4,UC4),"")</f>
        <v>51.399999999999991</v>
      </c>
      <c r="UM4" s="11">
        <f>IF(SUM(UG4,UH4,UL4)&gt;0,SUM(UG4,UH4,UL4),"")</f>
        <v>126.35</v>
      </c>
    </row>
    <row r="5" spans="1:559" x14ac:dyDescent="0.2">
      <c r="A5" s="4" cm="1">
        <f t="array" ref="A5">IF(AND(H5&lt;&gt;"",H5&lt;&gt;"No DD"),SUMPRODUCT((H$4:H$23&lt;&gt;"")*(H$4:H$23&lt;&gt;"No DD")*(E$4:E$23&gt;E5))+1,IF(H5="No DD",SUMPRODUCT((H$4:H$23="No DD")*(E$4:E$23&gt;E5))+1+SUMPRODUCT((H$4:H$23&lt;&gt;"")*(H$4:H$23&lt;&gt;"No DD")),""))</f>
        <v>2</v>
      </c>
      <c r="B5" s="5" t="s">
        <v>187</v>
      </c>
      <c r="C5" s="4" t="s">
        <v>6</v>
      </c>
      <c r="D5" s="4">
        <v>2007</v>
      </c>
      <c r="E5" s="9">
        <f>SUM(J5:R5)+SUM(J5:N5)*0.0000001+SUM(J5)*0.0000000000001</f>
        <v>177.25001257500509</v>
      </c>
      <c r="F5" s="3" t="str">
        <f>IF(OR(AND(AP5&gt;=AW$25,AQ5&gt;=AW$29,AP5&lt;&gt;"",AO5=""),AND(AU5&gt;=AW$25,AV5&gt;=AW$29,AU5&lt;&gt;"",AO5=""),AND(BS5&gt;=BZ$25,BT5&gt;=BZ$29,BS5&lt;&gt;"",BR5=""),AND(BX5&gt;=BZ$25,BY5&gt;=BZ$29,BX5&lt;&gt;"",BR5=""),AND(CV5&gt;=DC$25,CW5&gt;=DC$29,CV5&lt;&gt;"",CU5=""),AND(DA5&gt;=DC$25,DB5&gt;=DC$29,DA5&lt;&gt;""),AND(EA5&gt;=EH$25,EB5&gt;=EH$29,EA5&lt;&gt;""),AND(EF5&gt;=EH$25,EG5&gt;=EH$29,EF5&lt;&gt;""),AND(FC5&gt;=FJ$25,FD5&gt;=FJ$29,FC5&lt;&gt;""),AND(FH5&gt;=FJ$25,FI5&gt;=FJ$29,FH5&lt;&gt;""),AND(GE5&gt;=GL$25,GF5&gt;=GL$29,GE5&lt;&gt;""),AND(GJ5&gt;=GL$25,GK5&gt;=GL$29,GJ5&lt;&gt;""),AND(HG5&gt;=HN$25,HH5&gt;=HN$29,HG5&lt;&gt;""),AND(HL5&gt;=HN$25,HM5&gt;=HN$29,HL5&lt;&gt;""),AND(II5&gt;=IP$25,IJ5&gt;=IP$29,II5&lt;&gt;""),AND(IN5&gt;=IP$25,IO5&gt;=IP$29,IN5&lt;&gt;""),AND(JK5&gt;=JR$25,JL5&gt;=JR$29,JK5&lt;&gt;""),AND(JP5&gt;=JR$25,JQ5&gt;=JR$29,JP5&lt;&gt;""),AND(KM5&gt;=KT$25,KN5&gt;=KT$29,KM5&lt;&gt;""),AND(KR5&gt;=KT$25,KS5&gt;=KT$29,KR5&lt;&gt;""),AND(LO5&gt;=LV$25,LP5&gt;=LV$29,LO5&lt;&gt;""),AND(LT5&gt;=LV$25,LU5&gt;=LV$29,LT5&lt;&gt;""),AND(MQ5&gt;=MX$25,MR5&gt;=MX$29,MQ5&lt;&gt;""),AND(MV5&gt;=MX$25,MW5&gt;=MX$29,MV5&lt;&gt;""),AND(NS5&gt;=NZ$25,NT5&gt;=NZ$29,NS5&lt;&gt;""),AND(NX5&gt;=NZ$25,NY5&gt;=NZ$29,NX5&lt;&gt;""),AND(OU5&gt;=PB$25,OV5&gt;=PB$29,OU5&lt;&gt;""),AND(OZ5&gt;=PB$25,PA5&gt;=PB$29,OZ5&lt;&gt;""),AND(PW5&gt;=QD$25,PX5&gt;=QD$29,PW5&lt;&gt;""),AND(QB5&gt;=QD$25,QC5&gt;=QD$29,QB5&lt;&gt;""),AND(QY5&gt;=RF$25,QZ5&gt;=RF$29,QY5&lt;&gt;""),AND(RD5&gt;=RF$25,RE5&gt;=RF$29,RD5&lt;&gt;""),AND(SA5&gt;=SH$25,SB5&gt;=SH$29,SA5&lt;&gt;""),AND(SF5&gt;=SH$25,SG5&gt;=SH$29,SF5&lt;&gt;""),AND(TC5&gt;=TJ$25,TD5&gt;=TJ$29,TC5&lt;&gt;""),AND(TI5&gt;=TJ$25,TJ5&gt;=TJ$29,TI5&lt;&gt;"")),"P","")</f>
        <v>P</v>
      </c>
      <c r="G5" s="3" t="str">
        <f>IF(OR(AND(AQ5&gt;=AW$29,AQ5&lt;&gt;"",AO5=""),AND(AV5&gt;=AW$29,AV5&lt;&gt;"",AO5=""),AND(BT5&gt;=BZ$29,BT5&lt;&gt;"",BR5=""),AND(BY5&gt;=BZ$29,BY5&lt;&gt;"",BR5=""),AND(CW5&gt;=DC$29,CW5&lt;&gt;"",CU5=""),AND(DB5&gt;=DC$29,DB5&lt;&gt;"",CU5=""),AND(EB5&gt;=EH$29,EB5&lt;&gt;""),AND(EG5&gt;=EH$29,EG5&lt;&gt;""),AND(FD5&gt;=FJ$29,FD5&lt;&gt;""),AND(FI5&gt;=FJ$29,FI5&lt;&gt;""),AND(GF5&gt;=GL$29,GF5&lt;&gt;""),AND(GK5&gt;=GL$29,GK5&lt;&gt;""),AND(HH5&gt;=HN$29,HH5&lt;&gt;""),AND(HM5&gt;=HN$29,HM5&lt;&gt;""),AND(IJ5&gt;=IP$29,IJ5&lt;&gt;""),AND(IO5&gt;=IP$29,IO5&lt;&gt;""),AND(JL5&gt;=JR$29,JL5&lt;&gt;""),AND(JQ5&gt;=JR$29,JQ5&lt;&gt;""),AND(KN5&gt;=KT$29,KN5&lt;&gt;""),AND(KS5&gt;=KT$29,KS5&lt;&gt;""),AND(LP5&gt;=LV$29,LP5&lt;&gt;""),AND(LU5&gt;=LV$29,LU5&lt;&gt;""),AND(MR5&gt;=MX$29,MR5&lt;&gt;""),AND(MW5&gt;=MX$29,MW5&lt;&gt;""),AND(NT5&gt;=NZ$29,NT5&lt;&gt;""),AND(NY5&gt;=NZ$29,NY5&lt;&gt;""),AND(OV5&gt;=PB$29,OV5&lt;&gt;""),AND(PA5&gt;=PB$29,PA5&lt;&gt;""),AND(PX5&gt;=QD$29,PX5&lt;&gt;""),AND(QC5&gt;=QD$29,QC5&lt;&gt;""),AND(QZ5&gt;=RF$29,QZ5&lt;&gt;""),AND(RE5&gt;=RF$29,RE5&lt;&gt;""),AND(SB5&gt;=SH$29,SB5&lt;&gt;""),AND(SG5&gt;=SH$29,SG5&lt;&gt;""),AND(TD5&gt;=TJ$29,TD5&lt;&gt;""),AND(TJ5&gt;=TJ$29,TJ5&lt;&gt;"")),"P","")</f>
        <v>P</v>
      </c>
      <c r="H5" s="36" t="str">
        <f>IF(AND(G5="P",F5=""),"No DD",IF(OR(AND(AS5&gt;=AW$28,AT5&gt;=AW$32,AS5&lt;&gt;"",AO5=""),AND(BV5&gt;=BZ$28,BW5&gt;=BZ$32,BV5&lt;&gt;"",BR5=""),AND(CY5&gt;=DC$28,CZ5&gt;=DC$32,CY5&lt;&gt;"",CU5=""),AND(ED5&gt;=EH$28,EE5&gt;=EH$32,ED5&lt;&gt;""),AND(FF5&gt;=FJ$28,FG5&gt;=FJ$32,FF5&lt;&gt;""),AND(GH5&gt;=GL$28,GI5&gt;=GL$32,GH5&lt;&gt;""),AND(HJ5&gt;=HN$28,HK5&gt;=HN$32,HJ5&lt;&gt;""),AND(IL5&gt;=IP$28,IM5&gt;=IP$32,IL5&lt;&gt;""),AND(JN5&gt;=JR$28,JO5&gt;=JR$32,JN5&lt;&gt;""),AND(KP5&gt;=KT$28,KQ5&gt;=KT$32,KP5&lt;&gt;""),AND(LR5&gt;=LV$28,LS5&gt;=LV$32,LR5&lt;&gt;""),AND(MT5&gt;=MX$28,MU5&gt;=MX$32,MT5&lt;&gt;""),AND(NV5&gt;=NZ$28,NW5&gt;=NZ$32,NV5&lt;&gt;""),AND(OX5&gt;=PB$28,OY5&gt;=PB$32,OX5&lt;&gt;""),AND(PZ5&gt;=QD$28,QA5&gt;=QD$32,PZ5&lt;&gt;""),AND(RB5&gt;=RF$28,RC5&gt;=RF$32,RB5&lt;&gt;""),AND(SD5&gt;=SH$28,SE5&gt;=SH$32,SD5&lt;&gt;""),AND(TF5&gt;=TJ$28,TG5&gt;=TJ$32,TF5&lt;&gt;"")),"Merit",IF(OR(AND(AS5&gt;=AW$27,AT5&gt;=AW$31,AS5&lt;&gt;"",AO5=""),AND(BV5&gt;=BZ$27,BW5&gt;=BZ$31,BV5&lt;&gt;"",BR5=""),AND(CY5&gt;=DC$27,CZ5&gt;=DC$31,CY5&lt;&gt;"",CU5=""),AND(ED5&gt;=EH$27,EE5&gt;=EH$31,ED5&lt;&gt;""),AND(FF5&gt;=FJ$27,FG5&gt;=FJ$31,FF5&lt;&gt;""),AND(GH5&gt;=GL$27,GI5&gt;=GL$31,GH5&lt;&gt;""),AND(HJ5&gt;=HN$27,HK5&gt;=HN$31,HJ5&lt;&gt;""),AND(IL5&gt;=IP$27,IM5&gt;=IP$31,IL5&lt;&gt;""),AND(JN5&gt;=JR$27,JO5&gt;=JR$31,JN5&lt;&gt;""),AND(KP5&gt;=KT$27,KQ5&gt;=KT$31,KP5&lt;&gt;""),AND(LR5&gt;=LV$27,LS5&gt;=LV$31,LR5&lt;&gt;""),AND(MT5&gt;=MX$27,MU5&gt;=MX$31,MT5&lt;&gt;""),AND(NV5&gt;=NZ$27,NW5&gt;=NZ$31,NV5&lt;&gt;""),AND(OX5&gt;=PB$27,OY5&gt;=PB$31,OX5&lt;&gt;""),AND(PZ5&gt;=QD$27,QA5&gt;=QD$31,PZ5&lt;&gt;""),AND(RB5&gt;=RF$27,RC5&gt;=RF$31,RB5&lt;&gt;""),AND(SD5&gt;=SH$27,SE5&gt;=SH$31,SD5&lt;&gt;""),AND(TF5&gt;=TJ$27,TG5&gt;=TJ$31,TF5&lt;&gt;"")),"Excellence",IF(I5="P","Worlds Team",IF(F5="P","National Team","")))))</f>
        <v>Excellence</v>
      </c>
      <c r="I5" s="3" t="str">
        <f>IF(OR(AND(AS5&gt;=AW$26,AT5&gt;=AW$30,AS5&lt;&gt;"",AO5=""),AND(BV5&gt;=BZ$26,BW5&gt;=BZ$30,BV5&lt;&gt;"",BR5=""),AND(CY5&gt;=DC$26,CZ5&gt;=DC$30,CY5&lt;&gt;"",CU5=""),AND(ED5&gt;=EH$26,EE5&gt;=EH$30,ED5&lt;&gt;""),AND(FF5&gt;=FJ$26,FG5&gt;=FJ$30,FF5&lt;&gt;""),AND(GH5&gt;=GL$26,GI5&gt;=GL$30,GH5&lt;&gt;""),AND(HJ5&gt;=HN$26,HK5&gt;=HN$30,HJ5&lt;&gt;""),AND(IL5&gt;=IP$26,IM5&gt;=IP$30,IL5&lt;&gt;""),AND(JN5&gt;=JR$26,JO5&gt;=JR$30,JN5&lt;&gt;""),AND(KP5&gt;=KT$26,KQ5&gt;=KT$30,KP5&lt;&gt;""),AND(LR5&gt;=LV$26,LS5&gt;=LV$30,LR5&lt;&gt;""),AND(MT5&gt;=MX$26,MU5&gt;=MX$30,MT5&lt;&gt;""),AND(NV5&gt;=NZ$26,NW5&gt;=NZ$30,NV5&lt;&gt;""),AND(OX5&gt;=PB$26,OY5&gt;=PB$30,OX5&lt;&gt;""),AND(PZ5&gt;=QD$26,QA5&gt;=QD$30,PZ5&lt;&gt;""),AND(RB5&gt;=RF$26,RC5&gt;=RF$30,RB5&lt;&gt;""),AND(SD5&gt;=SH$26,SE5&gt;=SH$30,SD5&lt;&gt;""),AND(TF5&gt;=TJ$26,TG5&gt;=TJ$30,TF5&lt;&gt;"")),"P","")</f>
        <v>P</v>
      </c>
      <c r="J5" s="8">
        <f>IF(COUNT(AQ5,BT5,CW5)&gt;0,LARGE((AQ5,BT5,CW5),1),0)</f>
        <v>51</v>
      </c>
      <c r="K5" s="8" t="str">
        <f>IF(J5=0,"",IF(J5=CW5,$CA$1,IF(J5=BT5,$AX$1,IF(J5=AQ5,$U$1,""))))</f>
        <v>2024 Nationals</v>
      </c>
      <c r="L5" s="8">
        <f>IF(COUNT(AQ5,BT5,CW5)&gt;1,LARGE((AQ5,BT5,CW5),2),0)</f>
        <v>50.65</v>
      </c>
      <c r="M5" s="8" t="str">
        <f>IF(K5=0,"",IF(AND(L5=J5,L5=AQ5,K5=BT5),$U$1,IF(AND(L5=J5,L5=AQ5,L5=CW5),$U$1,IF(AND(L5=J5,L5=CW5,L5=BT5),$AX$1,IF(L5=CW5,$CA$1,IF(L5=BT5,$AX$1,IF(L5=AQ5,$U$1,"")))))))</f>
        <v>2024 3rd Domestic Trial</v>
      </c>
      <c r="N5" s="8">
        <f>IF(COUNT(AR5,BU5,CX5)&gt;0,LARGE((AR5,BU5,CX5),1),0)</f>
        <v>24.099999999999998</v>
      </c>
      <c r="O5" s="8" t="str">
        <f>IF(N5=0,"",IF(N5=CX5,$CA$1,IF(N5=BU5,$AX$1,IF(N5=AR5,$U$1,""))))</f>
        <v>2024 Elite Canada</v>
      </c>
      <c r="P5" s="8">
        <f>IF(MAX(AV5,BY5,DB5)&gt;0,MAX(AV5,BY5,DB5),0)</f>
        <v>51.5</v>
      </c>
      <c r="Q5" s="8" t="str">
        <f>IF(P5=0,"",IF(P5=DB5,$CA$1,IF(P5=BY5,$AX$1,IF(P5=AV5,$U$1,""))))</f>
        <v>2024 Elite Canada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/>
      </c>
      <c r="U5" s="19">
        <v>18.8</v>
      </c>
      <c r="V5" s="19">
        <v>6.8</v>
      </c>
      <c r="W5" s="19">
        <v>0</v>
      </c>
      <c r="X5" s="19">
        <v>0.3</v>
      </c>
      <c r="Y5" s="19">
        <v>18.600000000000001</v>
      </c>
      <c r="Z5" s="19">
        <v>6.4</v>
      </c>
      <c r="AA5" s="19">
        <v>0.6</v>
      </c>
      <c r="AB5" s="19">
        <v>0</v>
      </c>
      <c r="AC5" s="19">
        <v>18.399999999999999</v>
      </c>
      <c r="AD5" s="19">
        <v>6</v>
      </c>
      <c r="AE5" s="19">
        <v>0.6</v>
      </c>
      <c r="AF5" s="19">
        <v>0.3</v>
      </c>
      <c r="AG5" s="19">
        <v>19</v>
      </c>
      <c r="AH5" s="19">
        <v>6.8</v>
      </c>
      <c r="AI5" s="19">
        <v>0</v>
      </c>
      <c r="AJ5" s="19">
        <v>0.3</v>
      </c>
      <c r="AK5" s="19">
        <v>19</v>
      </c>
      <c r="AL5" s="19">
        <v>6.4</v>
      </c>
      <c r="AM5" s="19">
        <v>0</v>
      </c>
      <c r="AN5" s="19">
        <v>0</v>
      </c>
      <c r="AO5" s="27"/>
      <c r="AP5" s="40">
        <f>IF(SUM(V5,Z5)&gt;0,SUM(V5,Z5),"")</f>
        <v>13.2</v>
      </c>
      <c r="AQ5" s="40">
        <f>IF(SUM(U5:V5,X5:Z5,AB5)-W5-AA5&gt;0,SUM(U5:V5,X5:Z5,AB5)-W5-AA5,"")</f>
        <v>50.3</v>
      </c>
      <c r="AR5" s="40">
        <f>IF(SUM(AC5:AD5,AF5)-AE5&gt;0,SUM(AC5:AD5,AF5)-AE5,"")</f>
        <v>24.099999999999998</v>
      </c>
      <c r="AS5" s="40">
        <f>IF(SUM(V5,Z5,AD5)&gt;0,SUM(V5,Z5,AD5),"")</f>
        <v>19.2</v>
      </c>
      <c r="AT5" s="40">
        <f>IF(SUM(AQ5,AR5)&gt;0,SUM(AQ5,AR5),"")</f>
        <v>74.399999999999991</v>
      </c>
      <c r="AU5" s="40">
        <f>IF(SUM(AH5,AL5)&gt;0,SUM(AH5,AL5),"")</f>
        <v>13.2</v>
      </c>
      <c r="AV5" s="40">
        <f>IF(SUM(AG5:AH5,AJ5:AL5,AN5)-SUM(AI5,AM5)&gt;0,SUM(AG5:AH5,AJ5:AL5,AN5)-SUM(AI5,AM5),"")</f>
        <v>51.5</v>
      </c>
      <c r="AW5" s="40">
        <f>IF(SUM(AQ5,AR5,AV5)&gt;0,SUM(AQ5,AR5,AV5),"")</f>
        <v>125.89999999999999</v>
      </c>
      <c r="AX5" s="18">
        <v>19</v>
      </c>
      <c r="AY5" s="18">
        <v>6.8</v>
      </c>
      <c r="AZ5" s="18">
        <v>0</v>
      </c>
      <c r="BA5" s="18">
        <v>0.3</v>
      </c>
      <c r="BB5" s="18">
        <v>18.5</v>
      </c>
      <c r="BC5" s="18">
        <v>6.4</v>
      </c>
      <c r="BD5" s="18">
        <v>0</v>
      </c>
      <c r="BE5" s="18">
        <v>0</v>
      </c>
      <c r="BF5" s="18">
        <v>18.2</v>
      </c>
      <c r="BG5" s="18">
        <v>5.2</v>
      </c>
      <c r="BH5" s="18">
        <v>0.6</v>
      </c>
      <c r="BI5" s="18">
        <v>0.3</v>
      </c>
      <c r="BJ5" s="18">
        <v>18.8</v>
      </c>
      <c r="BK5" s="18">
        <v>6.8</v>
      </c>
      <c r="BL5" s="18">
        <v>0</v>
      </c>
      <c r="BM5" s="18">
        <v>0.3</v>
      </c>
      <c r="BN5" s="18">
        <v>18.899999999999999</v>
      </c>
      <c r="BO5" s="18">
        <v>6.4</v>
      </c>
      <c r="BP5" s="18">
        <v>0</v>
      </c>
      <c r="BQ5" s="18">
        <v>0</v>
      </c>
      <c r="BR5" s="28"/>
      <c r="BS5" s="11">
        <f>IF(SUM(AY5,BC5)&gt;0,SUM(AY5,BC5),"")</f>
        <v>13.2</v>
      </c>
      <c r="BT5" s="11">
        <f>IF(SUM(AX5:AY5,BA5:BC5,BE5)-AZ5-BD5&gt;0,SUM(AX5:AY5,BA5:BC5,BE5)-AZ5-BD5,"")</f>
        <v>51</v>
      </c>
      <c r="BU5" s="11">
        <f>IF(SUM(BF5:BG5,BI5)-BH5&gt;0,SUM(BF5:BG5,BI5)-BH5,"")</f>
        <v>23.099999999999998</v>
      </c>
      <c r="BV5" s="11">
        <f>IF(SUM(AY5,BC5,BG5)&gt;0,SUM(AY5,BC5,BG5),"")</f>
        <v>18.399999999999999</v>
      </c>
      <c r="BW5" s="11">
        <f>IF(SUM(BT5,BU5)&gt;0,SUM(BT5,BU5),"")</f>
        <v>74.099999999999994</v>
      </c>
      <c r="BX5" s="11">
        <f>IF(SUM(BK5,BO5)&gt;0,SUM(BK5,BO5),"")</f>
        <v>13.2</v>
      </c>
      <c r="BY5" s="11">
        <f>IF(SUM(BJ5:BK5,BM5:BO5,BQ5)-SUM(BL5,BP5)&gt;0,SUM(BJ5:BK5,BM5:BO5,BQ5)-SUM(BL5,BP5),"")</f>
        <v>51.199999999999996</v>
      </c>
      <c r="BZ5" s="11">
        <f>IF(SUM(BT5,BU5,BY5)&gt;0,SUM(BT5,BU5,BY5),"")</f>
        <v>125.29999999999998</v>
      </c>
      <c r="CA5" s="19">
        <v>18.899999999999999</v>
      </c>
      <c r="CB5" s="19">
        <v>6.8</v>
      </c>
      <c r="CC5" s="19">
        <v>0</v>
      </c>
      <c r="CD5" s="19">
        <v>0.3</v>
      </c>
      <c r="CE5" s="19">
        <v>18.55</v>
      </c>
      <c r="CF5" s="19">
        <v>6.4</v>
      </c>
      <c r="CG5" s="19">
        <v>0.3</v>
      </c>
      <c r="CH5" s="19">
        <v>0</v>
      </c>
      <c r="CI5" s="19">
        <v>18.299999999999997</v>
      </c>
      <c r="CJ5" s="19">
        <v>5.6</v>
      </c>
      <c r="CK5" s="19">
        <v>0.6</v>
      </c>
      <c r="CL5" s="19">
        <v>0.3</v>
      </c>
      <c r="CM5" s="19">
        <v>18.899999999999999</v>
      </c>
      <c r="CN5" s="19">
        <v>6.8</v>
      </c>
      <c r="CO5" s="19">
        <v>0</v>
      </c>
      <c r="CP5" s="19">
        <v>0.3</v>
      </c>
      <c r="CQ5" s="19">
        <v>18.95</v>
      </c>
      <c r="CR5" s="19">
        <v>6.4</v>
      </c>
      <c r="CS5" s="19">
        <v>0</v>
      </c>
      <c r="CT5" s="19">
        <v>0</v>
      </c>
      <c r="CU5" s="27" t="s">
        <v>53</v>
      </c>
      <c r="CV5" s="40">
        <f>IF(SUM(CB5,CF5)&gt;0,SUM(CB5,CF5),"")</f>
        <v>13.2</v>
      </c>
      <c r="CW5" s="40">
        <f>IF(SUM(CA5:CB5,CD5:CF5,CH5)-CC5-CG5&gt;0,SUM(CA5:CB5,CD5:CF5,CH5)-CC5-CG5,"")</f>
        <v>50.65</v>
      </c>
      <c r="CX5" s="40">
        <f>IF(SUM(CI5:CJ5,CL5)-CK5&gt;0,SUM(CI5:CJ5,CL5)-CK5,"")</f>
        <v>23.599999999999998</v>
      </c>
      <c r="CY5" s="40">
        <f>IF(SUM(CB5,CF5,CJ5)&gt;0,SUM(CB5,CF5,CJ5),"")</f>
        <v>18.799999999999997</v>
      </c>
      <c r="CZ5" s="40">
        <f>IF(SUM(CW5,CX5)&gt;0,SUM(CW5,CX5),"")</f>
        <v>74.25</v>
      </c>
      <c r="DA5" s="40">
        <f>IF(SUM(CN5,CR5)&gt;0,SUM(CN5,CR5),"")</f>
        <v>13.2</v>
      </c>
      <c r="DB5" s="40">
        <f>IF(SUM(CM5:CN5,CP5:CR5,CT5)-SUM(CO5,CS5)&gt;0,SUM(CM5:CN5,CP5:CR5,CT5)-SUM(CO5,CS5),"")</f>
        <v>51.35</v>
      </c>
      <c r="DC5" s="40">
        <f>IF(SUM(CW5,CX5,DB5)&gt;0,SUM(CW5,CX5,DB5),"")</f>
        <v>125.6</v>
      </c>
      <c r="DD5" s="51" t="str">
        <f>IF(MAX(EB5,FD5,GF5,HH5,IJ5,JL5,KN5,LP5,MR5,NT5,OV5,PX5,QZ5,SB5,TD5)-IF(L5="",0,L5)&gt;0.001,MAX(EB5,FD5,GF5,HH5,IJ5,JL5,KN5,LP5,MR5,NT5,OV5,PX5,QZ5,SB5,TD5)-IF(L5="",0,L5),"")</f>
        <v/>
      </c>
      <c r="DE5" s="51" t="str">
        <f>IF(MAX(EC5,FE5,GG5,HI5,IK5,JM5,KO5,LQ5,MS5,NU5,OW5,PY5,RA5,SC5,TE5)-IF(N5="",0,N5)&gt;0.001,MAX(EC5,FE5,GG5,HI5,IK5,JM5,KO5,LQ5,MS5,NU5,OW5,PY5,RA5,SC5,TE5)-IF(N5="",0,N5),"")</f>
        <v/>
      </c>
      <c r="DF5" s="51" t="str">
        <f>IF(MAX(EG5,FI5,GK5,HM5,IO5,JQ5,KS5,LU5,MW5,NY5,PA5,QC5,RE5,SG5,TI5)-IF(P5="",0,P5)&gt;0.001,MAX(EG5,FI5,GK5,HM5,IO5,JQ5,KS5,LU5,MW5,NY5,PA5,QC5,RE5,SG5,TI5)-IF(P5="",0,P5),"")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>
        <v>18.8</v>
      </c>
      <c r="FL5" s="17">
        <v>7.2</v>
      </c>
      <c r="FM5" s="17">
        <v>0</v>
      </c>
      <c r="FN5" s="17">
        <v>0</v>
      </c>
      <c r="FO5" s="17">
        <v>18.600000000000001</v>
      </c>
      <c r="FP5" s="17">
        <v>6</v>
      </c>
      <c r="FQ5" s="17">
        <v>0.2</v>
      </c>
      <c r="FR5" s="17">
        <v>0</v>
      </c>
      <c r="FS5" s="17"/>
      <c r="FT5" s="17"/>
      <c r="FU5" s="17"/>
      <c r="FV5" s="17"/>
      <c r="FW5" s="17">
        <v>19</v>
      </c>
      <c r="FX5" s="17">
        <v>7.2</v>
      </c>
      <c r="FY5" s="17">
        <v>0</v>
      </c>
      <c r="FZ5" s="17">
        <v>0</v>
      </c>
      <c r="GA5" s="17">
        <v>18.600000000000001</v>
      </c>
      <c r="GB5" s="17">
        <v>6</v>
      </c>
      <c r="GC5" s="17">
        <v>0.6</v>
      </c>
      <c r="GD5" s="17">
        <v>0</v>
      </c>
      <c r="GE5" s="40">
        <f>IF(SUM(FL5,FP5)&gt;0,SUM(FL5,FP5),"")</f>
        <v>13.2</v>
      </c>
      <c r="GF5" s="40">
        <f>IF(SUM(FK5:FL5,FN5:FP5,FR5)-FM5-FQ5&gt;0,SUM(FK5:FL5,FN5:FP5,FR5)-FM5-FQ5,"")</f>
        <v>50.4</v>
      </c>
      <c r="GG5" s="40" t="str">
        <f>IF(SUM(FS5:FT5,FV5)-FU5&gt;0,SUM(FS5:FT5,FV5)-FU5,"")</f>
        <v/>
      </c>
      <c r="GH5" s="40">
        <f>IF(SUM(FL5,FP5,FT5)&gt;0,SUM(FL5,FP5,FT5),"")</f>
        <v>13.2</v>
      </c>
      <c r="GI5" s="40">
        <f>IF(SUM(GF5,GG5)&gt;0,SUM(GF5,GG5),"")</f>
        <v>50.4</v>
      </c>
      <c r="GJ5" s="40">
        <f>IF(SUM(FX5,GB5)&gt;0,SUM(FX5,GB5),"")</f>
        <v>13.2</v>
      </c>
      <c r="GK5" s="40">
        <f>IF(SUM(FW5:FX5,FZ5:GB5,GD5)-SUM(FY5,GC5)&gt;0,SUM(FW5:FX5,FZ5:GB5,GD5)-SUM(FY5,GC5),"")</f>
        <v>50.199999999999996</v>
      </c>
      <c r="GL5" s="40">
        <f>IF(SUM(GF5,GG5,GK5)&gt;0,SUM(GF5,GG5,GK5),"")</f>
        <v>100.6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>IF(SUM(QF5,QJ5)&gt;0,SUM(QF5,QJ5),"")</f>
        <v/>
      </c>
      <c r="QZ5" s="40" t="str">
        <f>IF(SUM(QE5:QF5,QH5:QJ5,QL5)-QG5-QK5&gt;0,SUM(QE5:QF5,QH5:QJ5,QL5)-QG5-QK5,"")</f>
        <v/>
      </c>
      <c r="RA5" s="40" t="str">
        <f>IF(SUM(QM5:QN5,QP5)-QO5&gt;0,SUM(QM5:QN5,QP5)-QO5,"")</f>
        <v/>
      </c>
      <c r="RB5" s="40" t="str">
        <f>IF(SUM(QF5,QJ5,QN5)&gt;0,SUM(QF5,QJ5,QN5),"")</f>
        <v/>
      </c>
      <c r="RC5" s="40" t="str">
        <f>IF(SUM(QZ5,RA5)&gt;0,SUM(QZ5,RA5),"")</f>
        <v/>
      </c>
      <c r="RD5" s="40" t="str">
        <f>IF(SUM(QR5,QV5)&gt;0,SUM(QR5,QV5),"")</f>
        <v/>
      </c>
      <c r="RE5" s="40" t="str">
        <f>IF(SUM(QQ5:QR5,QT5:QV5,QX5)-SUM(QS5,QW5)&gt;0,SUM(QQ5:QR5,QT5:QV5,QX5)-SUM(QS5,QW5),"")</f>
        <v/>
      </c>
      <c r="RF5" s="40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>IF(SUM(SJ5,SN5)&gt;0,SUM(SJ5,SN5),"")</f>
        <v/>
      </c>
      <c r="TD5" s="40" t="str">
        <f>IF(SUM(SI5:SJ5,SL5:SN5,SP5)-SK5-SO5&gt;0,SUM(SI5:SJ5,SL5:SN5,SP5)-SK5-SO5,"")</f>
        <v/>
      </c>
      <c r="TE5" s="40" t="str">
        <f>IF(SUM(SQ5:SR5,ST5)-SS5&gt;0,SUM(SQ5:SR5,ST5)-SS5,"")</f>
        <v/>
      </c>
      <c r="TF5" s="40" t="str">
        <f>IF(SUM(SJ5,SN5,SR5)&gt;0,SUM(SJ5,SN5,SR5),"")</f>
        <v/>
      </c>
      <c r="TG5" s="40" t="str">
        <f>IF(SUM(TD5,TE5)&gt;0,SUM(TD5,TE5),"")</f>
        <v/>
      </c>
      <c r="TH5" s="40" t="str">
        <f>IF(SUM(SV5,SZ5)&gt;0,SUM(SV5,SZ5),"")</f>
        <v/>
      </c>
      <c r="TI5" s="40" t="str">
        <f>IF(SUM(SU5:SV5,SX5:SZ5,TB5)-SUM(SW5,TA5)&gt;0,SUM(SU5:SV5,SX5:SZ5,TB5)-SUM(SW5,TA5),"")</f>
        <v/>
      </c>
      <c r="TJ5" s="40" t="str">
        <f>IF(SUM(TD5,TE5,TI5)&gt;0,SUM(TD5,TE5,TI5),"")</f>
        <v/>
      </c>
      <c r="TK5" s="26">
        <f>IF($CU5="P",CA5,(CA5+AX5)/2)</f>
        <v>18.899999999999999</v>
      </c>
      <c r="TL5" s="26">
        <f>IF($CU5="P",CB5,(CB5+AY5)/2)</f>
        <v>6.8</v>
      </c>
      <c r="TM5" s="26">
        <f>IF($CU5="P",CC5,(CC5+AZ5)/2)</f>
        <v>0</v>
      </c>
      <c r="TN5" s="26">
        <f>IF($CU5="P",CD5,(CD5+BA5)/2)</f>
        <v>0.3</v>
      </c>
      <c r="TO5" s="26">
        <f>IF($CU5="P",CE5,(CE5+BB5)/2)</f>
        <v>18.55</v>
      </c>
      <c r="TP5" s="26">
        <f>IF($CU5="P",CF5,(CF5+BC5)/2)</f>
        <v>6.4</v>
      </c>
      <c r="TQ5" s="26">
        <f>IF($CU5="P",CG5,(CG5+BD5)/2)</f>
        <v>0.3</v>
      </c>
      <c r="TR5" s="26">
        <f>IF($CU5="P",CH5,(CH5+BE5)/2)</f>
        <v>0</v>
      </c>
      <c r="TS5" s="26">
        <f>IF($CU5="P",CI5,(CI5+BF5)/2)</f>
        <v>18.299999999999997</v>
      </c>
      <c r="TT5" s="26">
        <f>IF($CU5="P",CJ5,(CJ5+BG5)/2)</f>
        <v>5.6</v>
      </c>
      <c r="TU5" s="26">
        <f>IF($CU5="P",CK5,(CK5+BH5)/2)</f>
        <v>0.6</v>
      </c>
      <c r="TV5" s="26">
        <f>IF($CU5="P",CL5,(CL5+BI5)/2)</f>
        <v>0.3</v>
      </c>
      <c r="TW5" s="26">
        <f>IF($CU5="P",CM5,(CM5+BJ5)/2)</f>
        <v>18.899999999999999</v>
      </c>
      <c r="TX5" s="26">
        <f>IF($CU5="P",CN5,(CN5+BK5)/2)</f>
        <v>6.8</v>
      </c>
      <c r="TY5" s="26">
        <f>IF($CU5="P",CO5,(CO5+BL5)/2)</f>
        <v>0</v>
      </c>
      <c r="TZ5" s="26">
        <f>IF($CU5="P",CP5,(CP5+BM5)/2)</f>
        <v>0.3</v>
      </c>
      <c r="UA5" s="26">
        <f>IF($CU5="P",CQ5,(CQ5+BN5)/2)</f>
        <v>18.95</v>
      </c>
      <c r="UB5" s="26">
        <f>IF($CU5="P",CR5,(CR5+BO5)/2)</f>
        <v>6.4</v>
      </c>
      <c r="UC5" s="26">
        <f>IF($CU5="P",CS5,(CS5+BP5)/2)</f>
        <v>0</v>
      </c>
      <c r="UD5" s="26">
        <f>IF($CU5="P",CT5,(CT5+BQ5)/2)</f>
        <v>0</v>
      </c>
      <c r="UE5" s="28" t="s">
        <v>53</v>
      </c>
      <c r="UF5" s="11">
        <f>IF(SUM(TL5,TP5)&gt;0,SUM(TL5,TP5),"")</f>
        <v>13.2</v>
      </c>
      <c r="UG5" s="11">
        <f>IF(SUM(TK5:TL5,TN5:TP5,TR5)-TM5-TQ5&gt;0,SUM(TK5:TL5,TN5:TP5,TR5)-TM5-TQ5,"")</f>
        <v>50.65</v>
      </c>
      <c r="UH5" s="11">
        <f>IF(SUM(TS5:TT5,TV5)-TU5&gt;0,SUM(TS5:TT5,TV5)-TU5,"")</f>
        <v>23.599999999999998</v>
      </c>
      <c r="UI5" s="11">
        <f>IF(SUM(TL5,TP5,TT5)&gt;0,SUM(TL5,TP5,TT5),"")</f>
        <v>18.799999999999997</v>
      </c>
      <c r="UJ5" s="11">
        <f>IF(SUM(UG5,UH5)&gt;0,SUM(UG5,UH5),"")</f>
        <v>74.25</v>
      </c>
      <c r="UK5" s="11">
        <f>IF(SUM(TX5,UB5)&gt;0,SUM(TX5,UB5),"")</f>
        <v>13.2</v>
      </c>
      <c r="UL5" s="11">
        <f>IF(SUM(TW5:TX5,TZ5:UB5,UD5)-SUM(TY5,UC5)&gt;0,SUM(TW5:TX5,TZ5:UB5,UD5)-SUM(TY5,UC5),"")</f>
        <v>51.35</v>
      </c>
      <c r="UM5" s="11">
        <f>IF(SUM(UG5,UH5,UL5)&gt;0,SUM(UG5,UH5,UL5),"")</f>
        <v>125.6</v>
      </c>
    </row>
    <row r="6" spans="1:559" x14ac:dyDescent="0.2">
      <c r="A6" s="4" cm="1">
        <f t="array" ref="A6">IF(AND(H6&lt;&gt;"",H6&lt;&gt;"No DD"),SUMPRODUCT((H$4:H$23&lt;&gt;"")*(H$4:H$23&lt;&gt;"No DD")*(E$4:E$23&gt;E6))+1,IF(H6="No DD",SUMPRODUCT((H$4:H$23="No DD")*(E$4:E$23&gt;E6))+1+SUMPRODUCT((H$4:H$23&lt;&gt;"")*(H$4:H$23&lt;&gt;"No DD")),""))</f>
        <v>3</v>
      </c>
      <c r="B6" s="5" t="s">
        <v>90</v>
      </c>
      <c r="C6" s="4" t="s">
        <v>5</v>
      </c>
      <c r="D6" s="4">
        <v>1999</v>
      </c>
      <c r="E6" s="9">
        <f>SUM(J6:R6)+SUM(J6:N6)*0.0000001+SUM(J6)*0.0000000000001</f>
        <v>173.7000123200049</v>
      </c>
      <c r="F6" s="3" t="str">
        <f>IF(OR(AND(AP6&gt;=AW$25,AQ6&gt;=AW$29,AP6&lt;&gt;"",AO6=""),AND(AU6&gt;=AW$25,AV6&gt;=AW$29,AU6&lt;&gt;"",AO6=""),AND(BS6&gt;=BZ$25,BT6&gt;=BZ$29,BS6&lt;&gt;"",BR6=""),AND(BX6&gt;=BZ$25,BY6&gt;=BZ$29,BX6&lt;&gt;"",BR6=""),AND(CV6&gt;=DC$25,CW6&gt;=DC$29,CV6&lt;&gt;"",CU6=""),AND(DA6&gt;=DC$25,DB6&gt;=DC$29,DA6&lt;&gt;""),AND(EA6&gt;=EH$25,EB6&gt;=EH$29,EA6&lt;&gt;""),AND(EF6&gt;=EH$25,EG6&gt;=EH$29,EF6&lt;&gt;""),AND(FC6&gt;=FJ$25,FD6&gt;=FJ$29,FC6&lt;&gt;""),AND(FH6&gt;=FJ$25,FI6&gt;=FJ$29,FH6&lt;&gt;""),AND(GE6&gt;=GL$25,GF6&gt;=GL$29,GE6&lt;&gt;""),AND(GJ6&gt;=GL$25,GK6&gt;=GL$29,GJ6&lt;&gt;""),AND(HG6&gt;=HN$25,HH6&gt;=HN$29,HG6&lt;&gt;""),AND(HL6&gt;=HN$25,HM6&gt;=HN$29,HL6&lt;&gt;""),AND(II6&gt;=IP$25,IJ6&gt;=IP$29,II6&lt;&gt;""),AND(IN6&gt;=IP$25,IO6&gt;=IP$29,IN6&lt;&gt;""),AND(JK6&gt;=JR$25,JL6&gt;=JR$29,JK6&lt;&gt;""),AND(JP6&gt;=JR$25,JQ6&gt;=JR$29,JP6&lt;&gt;""),AND(KM6&gt;=KT$25,KN6&gt;=KT$29,KM6&lt;&gt;""),AND(KR6&gt;=KT$25,KS6&gt;=KT$29,KR6&lt;&gt;""),AND(LO6&gt;=LV$25,LP6&gt;=LV$29,LO6&lt;&gt;""),AND(LT6&gt;=LV$25,LU6&gt;=LV$29,LT6&lt;&gt;""),AND(MQ6&gt;=MX$25,MR6&gt;=MX$29,MQ6&lt;&gt;""),AND(MV6&gt;=MX$25,MW6&gt;=MX$29,MV6&lt;&gt;""),AND(NS6&gt;=NZ$25,NT6&gt;=NZ$29,NS6&lt;&gt;""),AND(NX6&gt;=NZ$25,NY6&gt;=NZ$29,NX6&lt;&gt;""),AND(OU6&gt;=PB$25,OV6&gt;=PB$29,OU6&lt;&gt;""),AND(OZ6&gt;=PB$25,PA6&gt;=PB$29,OZ6&lt;&gt;""),AND(PW6&gt;=QD$25,PX6&gt;=QD$29,PW6&lt;&gt;""),AND(QB6&gt;=QD$25,QC6&gt;=QD$29,QB6&lt;&gt;""),AND(QY6&gt;=RF$25,QZ6&gt;=RF$29,QY6&lt;&gt;""),AND(RD6&gt;=RF$25,RE6&gt;=RF$29,RD6&lt;&gt;""),AND(SA6&gt;=SH$25,SB6&gt;=SH$29,SA6&lt;&gt;""),AND(SF6&gt;=SH$25,SG6&gt;=SH$29,SF6&lt;&gt;""),AND(TC6&gt;=TJ$25,TD6&gt;=TJ$29,TC6&lt;&gt;""),AND(TI6&gt;=TJ$25,TJ6&gt;=TJ$29,TI6&lt;&gt;"")),"P","")</f>
        <v>P</v>
      </c>
      <c r="G6" s="3" t="str">
        <f>IF(OR(AND(AQ6&gt;=AW$29,AQ6&lt;&gt;"",AO6=""),AND(AV6&gt;=AW$29,AV6&lt;&gt;"",AO6=""),AND(BT6&gt;=BZ$29,BT6&lt;&gt;"",BR6=""),AND(BY6&gt;=BZ$29,BY6&lt;&gt;"",BR6=""),AND(CW6&gt;=DC$29,CW6&lt;&gt;"",CU6=""),AND(DB6&gt;=DC$29,DB6&lt;&gt;"",CU6=""),AND(EB6&gt;=EH$29,EB6&lt;&gt;""),AND(EG6&gt;=EH$29,EG6&lt;&gt;""),AND(FD6&gt;=FJ$29,FD6&lt;&gt;""),AND(FI6&gt;=FJ$29,FI6&lt;&gt;""),AND(GF6&gt;=GL$29,GF6&lt;&gt;""),AND(GK6&gt;=GL$29,GK6&lt;&gt;""),AND(HH6&gt;=HN$29,HH6&lt;&gt;""),AND(HM6&gt;=HN$29,HM6&lt;&gt;""),AND(IJ6&gt;=IP$29,IJ6&lt;&gt;""),AND(IO6&gt;=IP$29,IO6&lt;&gt;""),AND(JL6&gt;=JR$29,JL6&lt;&gt;""),AND(JQ6&gt;=JR$29,JQ6&lt;&gt;""),AND(KN6&gt;=KT$29,KN6&lt;&gt;""),AND(KS6&gt;=KT$29,KS6&lt;&gt;""),AND(LP6&gt;=LV$29,LP6&lt;&gt;""),AND(LU6&gt;=LV$29,LU6&lt;&gt;""),AND(MR6&gt;=MX$29,MR6&lt;&gt;""),AND(MW6&gt;=MX$29,MW6&lt;&gt;""),AND(NT6&gt;=NZ$29,NT6&lt;&gt;""),AND(NY6&gt;=NZ$29,NY6&lt;&gt;""),AND(OV6&gt;=PB$29,OV6&lt;&gt;""),AND(PA6&gt;=PB$29,PA6&lt;&gt;""),AND(PX6&gt;=QD$29,PX6&lt;&gt;""),AND(QC6&gt;=QD$29,QC6&lt;&gt;""),AND(QZ6&gt;=RF$29,QZ6&lt;&gt;""),AND(RE6&gt;=RF$29,RE6&lt;&gt;""),AND(SB6&gt;=SH$29,SB6&lt;&gt;""),AND(SG6&gt;=SH$29,SG6&lt;&gt;""),AND(TD6&gt;=TJ$29,TD6&lt;&gt;""),AND(TJ6&gt;=TJ$29,TJ6&lt;&gt;"")),"P","")</f>
        <v>P</v>
      </c>
      <c r="H6" s="36" t="str">
        <f>IF(AND(G6="P",F6=""),"No DD",IF(OR(AND(AS6&gt;=AW$28,AT6&gt;=AW$32,AS6&lt;&gt;"",AO6=""),AND(BV6&gt;=BZ$28,BW6&gt;=BZ$32,BV6&lt;&gt;"",BR6=""),AND(CY6&gt;=DC$28,CZ6&gt;=DC$32,CY6&lt;&gt;"",CU6=""),AND(ED6&gt;=EH$28,EE6&gt;=EH$32,ED6&lt;&gt;""),AND(FF6&gt;=FJ$28,FG6&gt;=FJ$32,FF6&lt;&gt;""),AND(GH6&gt;=GL$28,GI6&gt;=GL$32,GH6&lt;&gt;""),AND(HJ6&gt;=HN$28,HK6&gt;=HN$32,HJ6&lt;&gt;""),AND(IL6&gt;=IP$28,IM6&gt;=IP$32,IL6&lt;&gt;""),AND(JN6&gt;=JR$28,JO6&gt;=JR$32,JN6&lt;&gt;""),AND(KP6&gt;=KT$28,KQ6&gt;=KT$32,KP6&lt;&gt;""),AND(LR6&gt;=LV$28,LS6&gt;=LV$32,LR6&lt;&gt;""),AND(MT6&gt;=MX$28,MU6&gt;=MX$32,MT6&lt;&gt;""),AND(NV6&gt;=NZ$28,NW6&gt;=NZ$32,NV6&lt;&gt;""),AND(OX6&gt;=PB$28,OY6&gt;=PB$32,OX6&lt;&gt;""),AND(PZ6&gt;=QD$28,QA6&gt;=QD$32,PZ6&lt;&gt;""),AND(RB6&gt;=RF$28,RC6&gt;=RF$32,RB6&lt;&gt;""),AND(SD6&gt;=SH$28,SE6&gt;=SH$32,SD6&lt;&gt;""),AND(TF6&gt;=TJ$28,TG6&gt;=TJ$32,TF6&lt;&gt;"")),"Merit",IF(OR(AND(AS6&gt;=AW$27,AT6&gt;=AW$31,AS6&lt;&gt;"",AO6=""),AND(BV6&gt;=BZ$27,BW6&gt;=BZ$31,BV6&lt;&gt;"",BR6=""),AND(CY6&gt;=DC$27,CZ6&gt;=DC$31,CY6&lt;&gt;"",CU6=""),AND(ED6&gt;=EH$27,EE6&gt;=EH$31,ED6&lt;&gt;""),AND(FF6&gt;=FJ$27,FG6&gt;=FJ$31,FF6&lt;&gt;""),AND(GH6&gt;=GL$27,GI6&gt;=GL$31,GH6&lt;&gt;""),AND(HJ6&gt;=HN$27,HK6&gt;=HN$31,HJ6&lt;&gt;""),AND(IL6&gt;=IP$27,IM6&gt;=IP$31,IL6&lt;&gt;""),AND(JN6&gt;=JR$27,JO6&gt;=JR$31,JN6&lt;&gt;""),AND(KP6&gt;=KT$27,KQ6&gt;=KT$31,KP6&lt;&gt;""),AND(LR6&gt;=LV$27,LS6&gt;=LV$31,LR6&lt;&gt;""),AND(MT6&gt;=MX$27,MU6&gt;=MX$31,MT6&lt;&gt;""),AND(NV6&gt;=NZ$27,NW6&gt;=NZ$31,NV6&lt;&gt;""),AND(OX6&gt;=PB$27,OY6&gt;=PB$31,OX6&lt;&gt;""),AND(PZ6&gt;=QD$27,QA6&gt;=QD$31,PZ6&lt;&gt;""),AND(RB6&gt;=RF$27,RC6&gt;=RF$31,RB6&lt;&gt;""),AND(SD6&gt;=SH$27,SE6&gt;=SH$31,SD6&lt;&gt;""),AND(TF6&gt;=TJ$27,TG6&gt;=TJ$31,TF6&lt;&gt;"")),"Excellence",IF(I6="P","Worlds Team",IF(F6="P","National Team","")))))</f>
        <v>Excellence</v>
      </c>
      <c r="I6" s="3" t="str">
        <f>IF(OR(AND(AS6&gt;=AW$26,AT6&gt;=AW$30,AS6&lt;&gt;"",AO6=""),AND(BV6&gt;=BZ$26,BW6&gt;=BZ$30,BV6&lt;&gt;"",BR6=""),AND(CY6&gt;=DC$26,CZ6&gt;=DC$30,CY6&lt;&gt;"",CU6=""),AND(ED6&gt;=EH$26,EE6&gt;=EH$30,ED6&lt;&gt;""),AND(FF6&gt;=FJ$26,FG6&gt;=FJ$30,FF6&lt;&gt;""),AND(GH6&gt;=GL$26,GI6&gt;=GL$30,GH6&lt;&gt;""),AND(HJ6&gt;=HN$26,HK6&gt;=HN$30,HJ6&lt;&gt;""),AND(IL6&gt;=IP$26,IM6&gt;=IP$30,IL6&lt;&gt;""),AND(JN6&gt;=JR$26,JO6&gt;=JR$30,JN6&lt;&gt;""),AND(KP6&gt;=KT$26,KQ6&gt;=KT$30,KP6&lt;&gt;""),AND(LR6&gt;=LV$26,LS6&gt;=LV$30,LR6&lt;&gt;""),AND(MT6&gt;=MX$26,MU6&gt;=MX$30,MT6&lt;&gt;""),AND(NV6&gt;=NZ$26,NW6&gt;=NZ$30,NV6&lt;&gt;""),AND(OX6&gt;=PB$26,OY6&gt;=PB$30,OX6&lt;&gt;""),AND(PZ6&gt;=QD$26,QA6&gt;=QD$30,PZ6&lt;&gt;""),AND(RB6&gt;=RF$26,RC6&gt;=RF$30,RB6&lt;&gt;""),AND(SD6&gt;=SH$26,SE6&gt;=SH$30,SD6&lt;&gt;""),AND(TF6&gt;=TJ$26,TG6&gt;=TJ$30,TF6&lt;&gt;"")),"P","")</f>
        <v>P</v>
      </c>
      <c r="J6" s="8">
        <f>IF(COUNT(AQ6,BT6,CW6)&gt;0,LARGE((AQ6,BT6,CW6),1),0)</f>
        <v>49.3</v>
      </c>
      <c r="K6" s="8" t="str">
        <f>IF(J6=0,"",IF(J6=CW6,$CA$1,IF(J6=BT6,$AX$1,IF(J6=AQ6,$U$1,""))))</f>
        <v>2024 3rd Domestic Trial</v>
      </c>
      <c r="L6" s="8">
        <f>IF(COUNT(AQ6,BT6,CW6)&gt;1,LARGE((AQ6,BT6,CW6),2),0)</f>
        <v>49.099999999999994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24.8</v>
      </c>
      <c r="O6" s="8" t="str">
        <f>IF(N6=0,"",IF(N6=CX6,$CA$1,IF(N6=BU6,$AX$1,IF(N6=AR6,$U$1,""))))</f>
        <v>2024 Nationals</v>
      </c>
      <c r="P6" s="8">
        <f>IF(MAX(AV6,BY6,DB6)&gt;0,MAX(AV6,BY6,DB6),0)</f>
        <v>50.400000000000006</v>
      </c>
      <c r="Q6" s="8" t="str">
        <f>IF(P6=0,"",IF(P6=DB6,$CA$1,IF(P6=BY6,$AX$1,IF(P6=AV6,$U$1,""))))</f>
        <v>2024 3rd Domestic Trial</v>
      </c>
      <c r="R6" s="8">
        <f>IF(MAX(DD6:DF6)&gt;0,MAX(DD6:DF6),"")</f>
        <v>0.10000000000000142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>2024 World Cup POR (July 7)</v>
      </c>
      <c r="U6" s="19">
        <v>18.8</v>
      </c>
      <c r="V6" s="19">
        <v>6.1999999999999993</v>
      </c>
      <c r="W6" s="19">
        <v>0.3</v>
      </c>
      <c r="X6" s="19">
        <v>0.15</v>
      </c>
      <c r="Y6" s="19">
        <v>18</v>
      </c>
      <c r="Z6" s="19">
        <v>6.1999999999999993</v>
      </c>
      <c r="AA6" s="19">
        <v>0.1</v>
      </c>
      <c r="AB6" s="19">
        <v>0.15</v>
      </c>
      <c r="AC6" s="19">
        <v>18.8</v>
      </c>
      <c r="AD6" s="19">
        <v>6.2</v>
      </c>
      <c r="AE6" s="19">
        <v>0.4</v>
      </c>
      <c r="AF6" s="19">
        <v>0.15</v>
      </c>
      <c r="AG6" s="19">
        <v>18.600000000000001</v>
      </c>
      <c r="AH6" s="19">
        <v>6</v>
      </c>
      <c r="AI6" s="19">
        <v>0.3</v>
      </c>
      <c r="AJ6" s="19">
        <v>0.3</v>
      </c>
      <c r="AK6" s="19">
        <v>18.8</v>
      </c>
      <c r="AL6" s="19">
        <v>6.4</v>
      </c>
      <c r="AM6" s="19">
        <v>0.5</v>
      </c>
      <c r="AN6" s="19">
        <v>0.15</v>
      </c>
      <c r="AO6" s="27" t="s">
        <v>53</v>
      </c>
      <c r="AP6" s="40">
        <f>IF(SUM(V6,Z6)&gt;0,SUM(V6,Z6),"")</f>
        <v>12.399999999999999</v>
      </c>
      <c r="AQ6" s="40">
        <f>IF(SUM(U6:V6,X6:Z6,AB6)-W6-AA6&gt;0,SUM(U6:V6,X6:Z6,AB6)-W6-AA6,"")</f>
        <v>49.099999999999994</v>
      </c>
      <c r="AR6" s="40">
        <f>IF(SUM(AC6:AD6,AF6)-AE6&gt;0,SUM(AC6:AD6,AF6)-AE6,"")</f>
        <v>24.75</v>
      </c>
      <c r="AS6" s="40">
        <f>IF(SUM(V6,Z6,AD6)&gt;0,SUM(V6,Z6,AD6),"")</f>
        <v>18.599999999999998</v>
      </c>
      <c r="AT6" s="40">
        <f>IF(SUM(AQ6,AR6)&gt;0,SUM(AQ6,AR6),"")</f>
        <v>73.849999999999994</v>
      </c>
      <c r="AU6" s="40">
        <f>IF(SUM(AH6,AL6)&gt;0,SUM(AH6,AL6),"")</f>
        <v>12.4</v>
      </c>
      <c r="AV6" s="40">
        <f>IF(SUM(AG6:AH6,AJ6:AL6,AN6)-SUM(AI6,AM6)&gt;0,SUM(AG6:AH6,AJ6:AL6,AN6)-SUM(AI6,AM6),"")</f>
        <v>49.45</v>
      </c>
      <c r="AW6" s="40">
        <f>IF(SUM(AQ6,AR6,AV6)&gt;0,SUM(AQ6,AR6,AV6),"")</f>
        <v>123.3</v>
      </c>
      <c r="AX6" s="18">
        <v>17.600000000000001</v>
      </c>
      <c r="AY6" s="18">
        <v>4</v>
      </c>
      <c r="AZ6" s="18">
        <v>0</v>
      </c>
      <c r="BA6" s="18">
        <v>0.3</v>
      </c>
      <c r="BB6" s="18">
        <v>17.5</v>
      </c>
      <c r="BC6" s="18">
        <v>2.8</v>
      </c>
      <c r="BD6" s="18">
        <v>0</v>
      </c>
      <c r="BE6" s="18">
        <v>0</v>
      </c>
      <c r="BF6" s="18">
        <v>18.8</v>
      </c>
      <c r="BG6" s="18">
        <v>6</v>
      </c>
      <c r="BH6" s="18">
        <v>0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8"/>
      <c r="BS6" s="11">
        <f>IF(SUM(AY6,BC6)&gt;0,SUM(AY6,BC6),"")</f>
        <v>6.8</v>
      </c>
      <c r="BT6" s="11">
        <f>IF(SUM(AX6:AY6,BA6:BC6,BE6)-AZ6-BD6&gt;0,SUM(AX6:AY6,BA6:BC6,BE6)-AZ6-BD6,"")</f>
        <v>42.2</v>
      </c>
      <c r="BU6" s="11">
        <f>IF(SUM(BF6:BG6,BI6)-BH6&gt;0,SUM(BF6:BG6,BI6)-BH6,"")</f>
        <v>24.8</v>
      </c>
      <c r="BV6" s="11">
        <f>IF(SUM(AY6,BC6,BG6)&gt;0,SUM(AY6,BC6,BG6),"")</f>
        <v>12.8</v>
      </c>
      <c r="BW6" s="11">
        <f>IF(SUM(BT6,BU6)&gt;0,SUM(BT6,BU6),"")</f>
        <v>67</v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>
        <f>IF(SUM(BT6,BU6,BY6)&gt;0,SUM(BT6,BU6,BY6),"")</f>
        <v>67</v>
      </c>
      <c r="CA6" s="19">
        <v>18.5</v>
      </c>
      <c r="CB6" s="19">
        <v>6</v>
      </c>
      <c r="CC6" s="19">
        <v>0.6</v>
      </c>
      <c r="CD6" s="19">
        <v>0.3</v>
      </c>
      <c r="CE6" s="19">
        <v>18.899999999999999</v>
      </c>
      <c r="CF6" s="19">
        <v>6.4</v>
      </c>
      <c r="CG6" s="19">
        <v>0.2</v>
      </c>
      <c r="CH6" s="19">
        <v>0</v>
      </c>
      <c r="CI6" s="19">
        <v>18.7</v>
      </c>
      <c r="CJ6" s="19">
        <v>6</v>
      </c>
      <c r="CK6" s="19">
        <v>0</v>
      </c>
      <c r="CL6" s="19">
        <v>0</v>
      </c>
      <c r="CM6" s="19">
        <v>19.2</v>
      </c>
      <c r="CN6" s="19">
        <v>6.4</v>
      </c>
      <c r="CO6" s="19">
        <v>0</v>
      </c>
      <c r="CP6" s="19">
        <v>0</v>
      </c>
      <c r="CQ6" s="19">
        <v>18.8</v>
      </c>
      <c r="CR6" s="19">
        <v>6</v>
      </c>
      <c r="CS6" s="19">
        <v>0</v>
      </c>
      <c r="CT6" s="19">
        <v>0</v>
      </c>
      <c r="CU6" s="27"/>
      <c r="CV6" s="40">
        <f>IF(SUM(CB6,CF6)&gt;0,SUM(CB6,CF6),"")</f>
        <v>12.4</v>
      </c>
      <c r="CW6" s="40">
        <f>IF(SUM(CA6:CB6,CD6:CF6,CH6)-CC6-CG6&gt;0,SUM(CA6:CB6,CD6:CF6,CH6)-CC6-CG6,"")</f>
        <v>49.3</v>
      </c>
      <c r="CX6" s="40">
        <f>IF(SUM(CI6:CJ6,CL6)-CK6&gt;0,SUM(CI6:CJ6,CL6)-CK6,"")</f>
        <v>24.7</v>
      </c>
      <c r="CY6" s="40">
        <f>IF(SUM(CB6,CF6,CJ6)&gt;0,SUM(CB6,CF6,CJ6),"")</f>
        <v>18.399999999999999</v>
      </c>
      <c r="CZ6" s="40">
        <f>IF(SUM(CW6,CX6)&gt;0,SUM(CW6,CX6),"")</f>
        <v>74</v>
      </c>
      <c r="DA6" s="40">
        <f>IF(SUM(CN6,CR6)&gt;0,SUM(CN6,CR6),"")</f>
        <v>12.4</v>
      </c>
      <c r="DB6" s="40">
        <f>IF(SUM(CM6:CN6,CP6:CR6,CT6)-SUM(CO6,CS6)&gt;0,SUM(CM6:CN6,CP6:CR6,CT6)-SUM(CO6,CS6),"")</f>
        <v>50.400000000000006</v>
      </c>
      <c r="DC6" s="40">
        <f>IF(SUM(CW6,CX6,DB6)&gt;0,SUM(CW6,CX6,DB6),"")</f>
        <v>124.4</v>
      </c>
      <c r="DD6" s="51">
        <f>IF(MAX(EB6,FD6,GF6,HH6,IJ6,JL6,KN6,LP6,MR6,NT6,OV6,PX6,QZ6,SB6,TD6)-IF(L6="",0,L6)&gt;0.001,MAX(EB6,FD6,GF6,HH6,IJ6,JL6,KN6,LP6,MR6,NT6,OV6,PX6,QZ6,SB6,TD6)-IF(L6="",0,L6),"")</f>
        <v>0.10000000000000142</v>
      </c>
      <c r="DE6" s="51" t="str">
        <f>IF(MAX(EC6,FE6,GG6,HI6,IK6,JM6,KO6,LQ6,MS6,NU6,OW6,PY6,RA6,SC6,TE6)-IF(N6="",0,N6)&gt;0.001,MAX(EC6,FE6,GG6,HI6,IK6,JM6,KO6,LQ6,MS6,NU6,OW6,PY6,RA6,SC6,TE6)-IF(N6="",0,N6),"")</f>
        <v/>
      </c>
      <c r="DF6" s="51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>
        <v>18.7</v>
      </c>
      <c r="DT6" s="17">
        <v>6</v>
      </c>
      <c r="DU6" s="17">
        <v>0</v>
      </c>
      <c r="DV6" s="17">
        <v>0</v>
      </c>
      <c r="DW6" s="17">
        <v>18.8</v>
      </c>
      <c r="DX6" s="17">
        <v>5.6</v>
      </c>
      <c r="DY6" s="17">
        <v>0</v>
      </c>
      <c r="DZ6" s="17">
        <v>0</v>
      </c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>
        <f>IF(SUM(DT6,DX6)&gt;0,SUM(DT6,DX6),"")</f>
        <v>11.6</v>
      </c>
      <c r="EG6" s="40">
        <f>IF(SUM(DS6:DT6,DV6:DX6,DZ6)-SUM(DU6,DY6)&gt;0,SUM(DS6:DT6,DV6:DX6,DZ6)-SUM(DU6,DY6),"")</f>
        <v>49.1</v>
      </c>
      <c r="EH6" s="40">
        <f>IF(SUM(EB6,EC6,EG6)&gt;0,SUM(EB6,EC6,EG6),"")</f>
        <v>49.1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>
        <v>19</v>
      </c>
      <c r="FL6" s="17">
        <v>6.4</v>
      </c>
      <c r="FM6" s="17">
        <v>0</v>
      </c>
      <c r="FN6" s="17">
        <v>0</v>
      </c>
      <c r="FO6" s="17">
        <v>18.399999999999999</v>
      </c>
      <c r="FP6" s="17">
        <v>6</v>
      </c>
      <c r="FQ6" s="17">
        <v>0.6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>IF(SUM(FL6,FP6)&gt;0,SUM(FL6,FP6),"")</f>
        <v>12.4</v>
      </c>
      <c r="GF6" s="40">
        <f>IF(SUM(FK6:FL6,FN6:FP6,FR6)-FM6-FQ6&gt;0,SUM(FK6:FL6,FN6:FP6,FR6)-FM6-FQ6,"")</f>
        <v>49.199999999999996</v>
      </c>
      <c r="GG6" s="40" t="str">
        <f>IF(SUM(FS6:FT6,FV6)-FU6&gt;0,SUM(FS6:FT6,FV6)-FU6,"")</f>
        <v/>
      </c>
      <c r="GH6" s="40">
        <f>IF(SUM(FL6,FP6,FT6)&gt;0,SUM(FL6,FP6,FT6),"")</f>
        <v>12.4</v>
      </c>
      <c r="GI6" s="40">
        <f>IF(SUM(GF6,GG6)&gt;0,SUM(GF6,GG6),"")</f>
        <v>49.199999999999996</v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>
        <f>IF(SUM(GF6,GG6,GK6)&gt;0,SUM(GF6,GG6,GK6),"")</f>
        <v>49.199999999999996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>IF(SUM(QF6,QJ6)&gt;0,SUM(QF6,QJ6),"")</f>
        <v/>
      </c>
      <c r="QZ6" s="40" t="str">
        <f>IF(SUM(QE6:QF6,QH6:QJ6,QL6)-QG6-QK6&gt;0,SUM(QE6:QF6,QH6:QJ6,QL6)-QG6-QK6,"")</f>
        <v/>
      </c>
      <c r="RA6" s="40" t="str">
        <f>IF(SUM(QM6:QN6,QP6)-QO6&gt;0,SUM(QM6:QN6,QP6)-QO6,"")</f>
        <v/>
      </c>
      <c r="RB6" s="40" t="str">
        <f>IF(SUM(QF6,QJ6,QN6)&gt;0,SUM(QF6,QJ6,QN6),"")</f>
        <v/>
      </c>
      <c r="RC6" s="40" t="str">
        <f>IF(SUM(QZ6,RA6)&gt;0,SUM(QZ6,RA6),"")</f>
        <v/>
      </c>
      <c r="RD6" s="40" t="str">
        <f>IF(SUM(QR6,QV6)&gt;0,SUM(QR6,QV6),"")</f>
        <v/>
      </c>
      <c r="RE6" s="40" t="str">
        <f>IF(SUM(QQ6:QR6,QT6:QV6,QX6)-SUM(QS6,QW6)&gt;0,SUM(QQ6:QR6,QT6:QV6,QX6)-SUM(QS6,QW6),"")</f>
        <v/>
      </c>
      <c r="RF6" s="40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>IF(SUM(SJ6,SN6)&gt;0,SUM(SJ6,SN6),"")</f>
        <v/>
      </c>
      <c r="TD6" s="40" t="str">
        <f>IF(SUM(SI6:SJ6,SL6:SN6,SP6)-SK6-SO6&gt;0,SUM(SI6:SJ6,SL6:SN6,SP6)-SK6-SO6,"")</f>
        <v/>
      </c>
      <c r="TE6" s="40" t="str">
        <f>IF(SUM(SQ6:SR6,ST6)-SS6&gt;0,SUM(SQ6:SR6,ST6)-SS6,"")</f>
        <v/>
      </c>
      <c r="TF6" s="40" t="str">
        <f>IF(SUM(SJ6,SN6,SR6)&gt;0,SUM(SJ6,SN6,SR6),"")</f>
        <v/>
      </c>
      <c r="TG6" s="40" t="str">
        <f>IF(SUM(TD6,TE6)&gt;0,SUM(TD6,TE6),"")</f>
        <v/>
      </c>
      <c r="TH6" s="40" t="str">
        <f>IF(SUM(SV6,SZ6)&gt;0,SUM(SV6,SZ6),"")</f>
        <v/>
      </c>
      <c r="TI6" s="40" t="str">
        <f>IF(SUM(SU6:SV6,SX6:SZ6,TB6)-SUM(SW6,TA6)&gt;0,SUM(SU6:SV6,SX6:SZ6,TB6)-SUM(SW6,TA6),"")</f>
        <v/>
      </c>
      <c r="TJ6" s="40" t="str">
        <f>IF(SUM(TD6,TE6,TI6)&gt;0,SUM(TD6,TE6,TI6),"")</f>
        <v/>
      </c>
      <c r="TK6" s="26">
        <f>IF($CU6="P",CA6,(CA6+AX6)/2)</f>
        <v>18.05</v>
      </c>
      <c r="TL6" s="26">
        <f>IF($CU6="P",CB6,(CB6+AY6)/2)</f>
        <v>5</v>
      </c>
      <c r="TM6" s="26">
        <f>IF($CU6="P",CC6,(CC6+AZ6)/2)</f>
        <v>0.3</v>
      </c>
      <c r="TN6" s="26">
        <f>IF($CU6="P",CD6,(CD6+BA6)/2)</f>
        <v>0.3</v>
      </c>
      <c r="TO6" s="26">
        <f>IF($CU6="P",CE6,(CE6+BB6)/2)</f>
        <v>18.2</v>
      </c>
      <c r="TP6" s="26">
        <f>IF($CU6="P",CF6,(CF6+BC6)/2)</f>
        <v>4.5999999999999996</v>
      </c>
      <c r="TQ6" s="26">
        <f>IF($CU6="P",CG6,(CG6+BD6)/2)</f>
        <v>0.1</v>
      </c>
      <c r="TR6" s="26">
        <f>IF($CU6="P",CH6,(CH6+BE6)/2)</f>
        <v>0</v>
      </c>
      <c r="TS6" s="26">
        <f>IF($CU6="P",CI6,(CI6+BF6)/2)</f>
        <v>18.75</v>
      </c>
      <c r="TT6" s="26">
        <f>IF($CU6="P",CJ6,(CJ6+BG6)/2)</f>
        <v>6</v>
      </c>
      <c r="TU6" s="26">
        <f>IF($CU6="P",CK6,(CK6+BH6)/2)</f>
        <v>0</v>
      </c>
      <c r="TV6" s="26">
        <f>IF($CU6="P",CL6,(CL6+BI6)/2)</f>
        <v>0</v>
      </c>
      <c r="TW6" s="26">
        <f>IF($CU6="P",CM6,(CM6+BJ6)/2)</f>
        <v>9.6</v>
      </c>
      <c r="TX6" s="26">
        <f>IF($CU6="P",CN6,(CN6+BK6)/2)</f>
        <v>3.2</v>
      </c>
      <c r="TY6" s="26">
        <f>IF($CU6="P",CO6,(CO6+BL6)/2)</f>
        <v>0</v>
      </c>
      <c r="TZ6" s="26">
        <f>IF($CU6="P",CP6,(CP6+BM6)/2)</f>
        <v>0</v>
      </c>
      <c r="UA6" s="26">
        <f>IF($CU6="P",CQ6,(CQ6+BN6)/2)</f>
        <v>9.4</v>
      </c>
      <c r="UB6" s="26">
        <f>IF($CU6="P",CR6,(CR6+BO6)/2)</f>
        <v>3</v>
      </c>
      <c r="UC6" s="26">
        <f>IF($CU6="P",CS6,(CS6+BP6)/2)</f>
        <v>0</v>
      </c>
      <c r="UD6" s="26">
        <f>IF($CU6="P",CT6,(CT6+BQ6)/2)</f>
        <v>0</v>
      </c>
      <c r="UE6" s="28" t="s">
        <v>53</v>
      </c>
      <c r="UF6" s="11">
        <f>IF(SUM(TL6,TP6)&gt;0,SUM(TL6,TP6),"")</f>
        <v>9.6</v>
      </c>
      <c r="UG6" s="11">
        <f>IF(SUM(TK6:TL6,TN6:TP6,TR6)-TM6-TQ6&gt;0,SUM(TK6:TL6,TN6:TP6,TR6)-TM6-TQ6,"")</f>
        <v>45.75</v>
      </c>
      <c r="UH6" s="11">
        <f>IF(SUM(TS6:TT6,TV6)-TU6&gt;0,SUM(TS6:TT6,TV6)-TU6,"")</f>
        <v>24.75</v>
      </c>
      <c r="UI6" s="11">
        <f>IF(SUM(TL6,TP6,TT6)&gt;0,SUM(TL6,TP6,TT6),"")</f>
        <v>15.6</v>
      </c>
      <c r="UJ6" s="11">
        <f>IF(SUM(UG6,UH6)&gt;0,SUM(UG6,UH6),"")</f>
        <v>70.5</v>
      </c>
      <c r="UK6" s="11">
        <f>IF(SUM(TX6,UB6)&gt;0,SUM(TX6,UB6),"")</f>
        <v>6.2</v>
      </c>
      <c r="UL6" s="11">
        <f>IF(SUM(TW6:TX6,TZ6:UB6,UD6)-SUM(TY6,UC6)&gt;0,SUM(TW6:TX6,TZ6:UB6,UD6)-SUM(TY6,UC6),"")</f>
        <v>25.200000000000003</v>
      </c>
      <c r="UM6" s="11">
        <f>IF(SUM(UG6,UH6,UL6)&gt;0,SUM(UG6,UH6,UL6),"")</f>
        <v>95.7</v>
      </c>
    </row>
    <row r="7" spans="1:559" x14ac:dyDescent="0.2">
      <c r="A7" s="4" cm="1">
        <f t="array" ref="A7">IF(AND(H7&lt;&gt;"",H7&lt;&gt;"No DD"),SUMPRODUCT((H$4:H$23&lt;&gt;"")*(H$4:H$23&lt;&gt;"No DD")*(E$4:E$23&gt;E7))+1,IF(H7="No DD",SUMPRODUCT((H$4:H$23="No DD")*(E$4:E$23&gt;E7))+1+SUMPRODUCT((H$4:H$23&lt;&gt;"")*(H$4:H$23&lt;&gt;"No DD")),""))</f>
        <v>4</v>
      </c>
      <c r="B7" s="5" t="s">
        <v>89</v>
      </c>
      <c r="C7" s="4" t="s">
        <v>6</v>
      </c>
      <c r="D7" s="4">
        <v>2004</v>
      </c>
      <c r="E7" s="9">
        <f>SUM(J7:R7)+SUM(J7:N7)*0.0000001+SUM(J7)*0.0000000000001</f>
        <v>171.00001218000497</v>
      </c>
      <c r="F7" s="3" t="str">
        <f>IF(OR(AND(AP7&gt;=AW$25,AQ7&gt;=AW$29,AP7&lt;&gt;"",AO7=""),AND(AU7&gt;=AW$25,AV7&gt;=AW$29,AU7&lt;&gt;"",AO7=""),AND(BS7&gt;=BZ$25,BT7&gt;=BZ$29,BS7&lt;&gt;"",BR7=""),AND(BX7&gt;=BZ$25,BY7&gt;=BZ$29,BX7&lt;&gt;"",BR7=""),AND(CV7&gt;=DC$25,CW7&gt;=DC$29,CV7&lt;&gt;"",CU7=""),AND(DA7&gt;=DC$25,DB7&gt;=DC$29,DA7&lt;&gt;""),AND(EA7&gt;=EH$25,EB7&gt;=EH$29,EA7&lt;&gt;""),AND(EF7&gt;=EH$25,EG7&gt;=EH$29,EF7&lt;&gt;""),AND(FC7&gt;=FJ$25,FD7&gt;=FJ$29,FC7&lt;&gt;""),AND(FH7&gt;=FJ$25,FI7&gt;=FJ$29,FH7&lt;&gt;""),AND(GE7&gt;=GL$25,GF7&gt;=GL$29,GE7&lt;&gt;""),AND(GJ7&gt;=GL$25,GK7&gt;=GL$29,GJ7&lt;&gt;""),AND(HG7&gt;=HN$25,HH7&gt;=HN$29,HG7&lt;&gt;""),AND(HL7&gt;=HN$25,HM7&gt;=HN$29,HL7&lt;&gt;""),AND(II7&gt;=IP$25,IJ7&gt;=IP$29,II7&lt;&gt;""),AND(IN7&gt;=IP$25,IO7&gt;=IP$29,IN7&lt;&gt;""),AND(JK7&gt;=JR$25,JL7&gt;=JR$29,JK7&lt;&gt;""),AND(JP7&gt;=JR$25,JQ7&gt;=JR$29,JP7&lt;&gt;""),AND(KM7&gt;=KT$25,KN7&gt;=KT$29,KM7&lt;&gt;""),AND(KR7&gt;=KT$25,KS7&gt;=KT$29,KR7&lt;&gt;""),AND(LO7&gt;=LV$25,LP7&gt;=LV$29,LO7&lt;&gt;""),AND(LT7&gt;=LV$25,LU7&gt;=LV$29,LT7&lt;&gt;""),AND(MQ7&gt;=MX$25,MR7&gt;=MX$29,MQ7&lt;&gt;""),AND(MV7&gt;=MX$25,MW7&gt;=MX$29,MV7&lt;&gt;""),AND(NS7&gt;=NZ$25,NT7&gt;=NZ$29,NS7&lt;&gt;""),AND(NX7&gt;=NZ$25,NY7&gt;=NZ$29,NX7&lt;&gt;""),AND(OU7&gt;=PB$25,OV7&gt;=PB$29,OU7&lt;&gt;""),AND(OZ7&gt;=PB$25,PA7&gt;=PB$29,OZ7&lt;&gt;""),AND(PW7&gt;=QD$25,PX7&gt;=QD$29,PW7&lt;&gt;""),AND(QB7&gt;=QD$25,QC7&gt;=QD$29,QB7&lt;&gt;""),AND(QY7&gt;=RF$25,QZ7&gt;=RF$29,QY7&lt;&gt;""),AND(RD7&gt;=RF$25,RE7&gt;=RF$29,RD7&lt;&gt;""),AND(SA7&gt;=SH$25,SB7&gt;=SH$29,SA7&lt;&gt;""),AND(SF7&gt;=SH$25,SG7&gt;=SH$29,SF7&lt;&gt;""),AND(TC7&gt;=TJ$25,TD7&gt;=TJ$29,TC7&lt;&gt;""),AND(TI7&gt;=TJ$25,TJ7&gt;=TJ$29,TI7&lt;&gt;"")),"P","")</f>
        <v>P</v>
      </c>
      <c r="G7" s="3" t="str">
        <f>IF(OR(AND(AQ7&gt;=AW$29,AQ7&lt;&gt;"",AO7=""),AND(AV7&gt;=AW$29,AV7&lt;&gt;"",AO7=""),AND(BT7&gt;=BZ$29,BT7&lt;&gt;"",BR7=""),AND(BY7&gt;=BZ$29,BY7&lt;&gt;"",BR7=""),AND(CW7&gt;=DC$29,CW7&lt;&gt;"",CU7=""),AND(DB7&gt;=DC$29,DB7&lt;&gt;"",CU7=""),AND(EB7&gt;=EH$29,EB7&lt;&gt;""),AND(EG7&gt;=EH$29,EG7&lt;&gt;""),AND(FD7&gt;=FJ$29,FD7&lt;&gt;""),AND(FI7&gt;=FJ$29,FI7&lt;&gt;""),AND(GF7&gt;=GL$29,GF7&lt;&gt;""),AND(GK7&gt;=GL$29,GK7&lt;&gt;""),AND(HH7&gt;=HN$29,HH7&lt;&gt;""),AND(HM7&gt;=HN$29,HM7&lt;&gt;""),AND(IJ7&gt;=IP$29,IJ7&lt;&gt;""),AND(IO7&gt;=IP$29,IO7&lt;&gt;""),AND(JL7&gt;=JR$29,JL7&lt;&gt;""),AND(JQ7&gt;=JR$29,JQ7&lt;&gt;""),AND(KN7&gt;=KT$29,KN7&lt;&gt;""),AND(KS7&gt;=KT$29,KS7&lt;&gt;""),AND(LP7&gt;=LV$29,LP7&lt;&gt;""),AND(LU7&gt;=LV$29,LU7&lt;&gt;""),AND(MR7&gt;=MX$29,MR7&lt;&gt;""),AND(MW7&gt;=MX$29,MW7&lt;&gt;""),AND(NT7&gt;=NZ$29,NT7&lt;&gt;""),AND(NY7&gt;=NZ$29,NY7&lt;&gt;""),AND(OV7&gt;=PB$29,OV7&lt;&gt;""),AND(PA7&gt;=PB$29,PA7&lt;&gt;""),AND(PX7&gt;=QD$29,PX7&lt;&gt;""),AND(QC7&gt;=QD$29,QC7&lt;&gt;""),AND(QZ7&gt;=RF$29,QZ7&lt;&gt;""),AND(RE7&gt;=RF$29,RE7&lt;&gt;""),AND(SB7&gt;=SH$29,SB7&lt;&gt;""),AND(SG7&gt;=SH$29,SG7&lt;&gt;""),AND(TD7&gt;=TJ$29,TD7&lt;&gt;""),AND(TJ7&gt;=TJ$29,TJ7&lt;&gt;"")),"P","")</f>
        <v>P</v>
      </c>
      <c r="H7" s="36" t="str">
        <f>IF(AND(G7="P",F7=""),"No DD",IF(OR(AND(AS7&gt;=AW$28,AT7&gt;=AW$32,AS7&lt;&gt;"",AO7=""),AND(BV7&gt;=BZ$28,BW7&gt;=BZ$32,BV7&lt;&gt;"",BR7=""),AND(CY7&gt;=DC$28,CZ7&gt;=DC$32,CY7&lt;&gt;"",CU7=""),AND(ED7&gt;=EH$28,EE7&gt;=EH$32,ED7&lt;&gt;""),AND(FF7&gt;=FJ$28,FG7&gt;=FJ$32,FF7&lt;&gt;""),AND(GH7&gt;=GL$28,GI7&gt;=GL$32,GH7&lt;&gt;""),AND(HJ7&gt;=HN$28,HK7&gt;=HN$32,HJ7&lt;&gt;""),AND(IL7&gt;=IP$28,IM7&gt;=IP$32,IL7&lt;&gt;""),AND(JN7&gt;=JR$28,JO7&gt;=JR$32,JN7&lt;&gt;""),AND(KP7&gt;=KT$28,KQ7&gt;=KT$32,KP7&lt;&gt;""),AND(LR7&gt;=LV$28,LS7&gt;=LV$32,LR7&lt;&gt;""),AND(MT7&gt;=MX$28,MU7&gt;=MX$32,MT7&lt;&gt;""),AND(NV7&gt;=NZ$28,NW7&gt;=NZ$32,NV7&lt;&gt;""),AND(OX7&gt;=PB$28,OY7&gt;=PB$32,OX7&lt;&gt;""),AND(PZ7&gt;=QD$28,QA7&gt;=QD$32,PZ7&lt;&gt;""),AND(RB7&gt;=RF$28,RC7&gt;=RF$32,RB7&lt;&gt;""),AND(SD7&gt;=SH$28,SE7&gt;=SH$32,SD7&lt;&gt;""),AND(TF7&gt;=TJ$28,TG7&gt;=TJ$32,TF7&lt;&gt;"")),"Merit",IF(OR(AND(AS7&gt;=AW$27,AT7&gt;=AW$31,AS7&lt;&gt;"",AO7=""),AND(BV7&gt;=BZ$27,BW7&gt;=BZ$31,BV7&lt;&gt;"",BR7=""),AND(CY7&gt;=DC$27,CZ7&gt;=DC$31,CY7&lt;&gt;"",CU7=""),AND(ED7&gt;=EH$27,EE7&gt;=EH$31,ED7&lt;&gt;""),AND(FF7&gt;=FJ$27,FG7&gt;=FJ$31,FF7&lt;&gt;""),AND(GH7&gt;=GL$27,GI7&gt;=GL$31,GH7&lt;&gt;""),AND(HJ7&gt;=HN$27,HK7&gt;=HN$31,HJ7&lt;&gt;""),AND(IL7&gt;=IP$27,IM7&gt;=IP$31,IL7&lt;&gt;""),AND(JN7&gt;=JR$27,JO7&gt;=JR$31,JN7&lt;&gt;""),AND(KP7&gt;=KT$27,KQ7&gt;=KT$31,KP7&lt;&gt;""),AND(LR7&gt;=LV$27,LS7&gt;=LV$31,LR7&lt;&gt;""),AND(MT7&gt;=MX$27,MU7&gt;=MX$31,MT7&lt;&gt;""),AND(NV7&gt;=NZ$27,NW7&gt;=NZ$31,NV7&lt;&gt;""),AND(OX7&gt;=PB$27,OY7&gt;=PB$31,OX7&lt;&gt;""),AND(PZ7&gt;=QD$27,QA7&gt;=QD$31,PZ7&lt;&gt;""),AND(RB7&gt;=RF$27,RC7&gt;=RF$31,RB7&lt;&gt;""),AND(SD7&gt;=SH$27,SE7&gt;=SH$31,SD7&lt;&gt;""),AND(TF7&gt;=TJ$27,TG7&gt;=TJ$31,TF7&lt;&gt;"")),"Excellence",IF(I7="P","Worlds Team",IF(F7="P","National Team","")))))</f>
        <v>Excellence</v>
      </c>
      <c r="I7" s="3" t="str">
        <f>IF(OR(AND(AS7&gt;=AW$26,AT7&gt;=AW$30,AS7&lt;&gt;"",AO7=""),AND(BV7&gt;=BZ$26,BW7&gt;=BZ$30,BV7&lt;&gt;"",BR7=""),AND(CY7&gt;=DC$26,CZ7&gt;=DC$30,CY7&lt;&gt;"",CU7=""),AND(ED7&gt;=EH$26,EE7&gt;=EH$30,ED7&lt;&gt;""),AND(FF7&gt;=FJ$26,FG7&gt;=FJ$30,FF7&lt;&gt;""),AND(GH7&gt;=GL$26,GI7&gt;=GL$30,GH7&lt;&gt;""),AND(HJ7&gt;=HN$26,HK7&gt;=HN$30,HJ7&lt;&gt;""),AND(IL7&gt;=IP$26,IM7&gt;=IP$30,IL7&lt;&gt;""),AND(JN7&gt;=JR$26,JO7&gt;=JR$30,JN7&lt;&gt;""),AND(KP7&gt;=KT$26,KQ7&gt;=KT$30,KP7&lt;&gt;""),AND(LR7&gt;=LV$26,LS7&gt;=LV$30,LR7&lt;&gt;""),AND(MT7&gt;=MX$26,MU7&gt;=MX$30,MT7&lt;&gt;""),AND(NV7&gt;=NZ$26,NW7&gt;=NZ$30,NV7&lt;&gt;""),AND(OX7&gt;=PB$26,OY7&gt;=PB$30,OX7&lt;&gt;""),AND(PZ7&gt;=QD$26,QA7&gt;=QD$30,PZ7&lt;&gt;""),AND(RB7&gt;=RF$26,RC7&gt;=RF$30,RB7&lt;&gt;""),AND(SD7&gt;=SH$26,SE7&gt;=SH$30,SD7&lt;&gt;""),AND(TF7&gt;=TJ$26,TG7&gt;=TJ$30,TF7&lt;&gt;"")),"P","")</f>
        <v>P</v>
      </c>
      <c r="J7" s="8">
        <f>IF(COUNT(AQ7,BT7,CW7)&gt;0,LARGE((AQ7,BT7,CW7),1),0)</f>
        <v>49.699999999999996</v>
      </c>
      <c r="K7" s="8" t="str">
        <f>IF(J7=0,"",IF(J7=CW7,$CA$1,IF(J7=BT7,$AX$1,IF(J7=AQ7,$U$1,""))))</f>
        <v>2024 Elite Canada</v>
      </c>
      <c r="L7" s="8">
        <f>IF(COUNT(AQ7,BT7,CW7)&gt;1,LARGE((AQ7,BT7,CW7),2),0)</f>
        <v>48</v>
      </c>
      <c r="M7" s="8" t="str">
        <f>IF(K7=0,"",IF(AND(L7=J7,L7=AQ7,K7=BT7),$U$1,IF(AND(L7=J7,L7=AQ7,L7=CW7),$U$1,IF(AND(L7=J7,L7=CW7,L7=BT7),$AX$1,IF(L7=CW7,$CA$1,IF(L7=BT7,$AX$1,IF(L7=AQ7,$U$1,"")))))))</f>
        <v>2024 Nationals</v>
      </c>
      <c r="N7" s="8">
        <f>IF(COUNT(AR7,BU7,CX7)&gt;0,LARGE((AR7,BU7,CX7),1),0)</f>
        <v>24.1</v>
      </c>
      <c r="O7" s="8" t="str">
        <f>IF(N7=0,"",IF(N7=CX7,$CA$1,IF(N7=BU7,$AX$1,IF(N7=AR7,$U$1,""))))</f>
        <v>2024 3rd Domestic Trial</v>
      </c>
      <c r="P7" s="8">
        <f>IF(MAX(AV7,BY7,DB7)&gt;0,MAX(AV7,BY7,DB7),0)</f>
        <v>47.5</v>
      </c>
      <c r="Q7" s="8" t="str">
        <f>IF(P7=0,"",IF(P7=DB7,$CA$1,IF(P7=BY7,$AX$1,IF(P7=AV7,$U$1,""))))</f>
        <v>2024 Elite Canada</v>
      </c>
      <c r="R7" s="8">
        <f>IF(MAX(DD7:DF7)&gt;0,MAX(DD7:DF7),"")</f>
        <v>1.7000000000000028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2024 World Cup POR (July 7)</v>
      </c>
      <c r="U7" s="19">
        <v>18.600000000000001</v>
      </c>
      <c r="V7" s="19">
        <v>6.4</v>
      </c>
      <c r="W7" s="19">
        <v>0.8</v>
      </c>
      <c r="X7" s="19">
        <v>0</v>
      </c>
      <c r="Y7" s="19">
        <v>18.600000000000001</v>
      </c>
      <c r="Z7" s="19">
        <v>6.8</v>
      </c>
      <c r="AA7" s="19">
        <v>0.2</v>
      </c>
      <c r="AB7" s="19">
        <v>0.3</v>
      </c>
      <c r="AC7" s="19">
        <v>18.8</v>
      </c>
      <c r="AD7" s="19">
        <v>5.6</v>
      </c>
      <c r="AE7" s="19">
        <v>0.6</v>
      </c>
      <c r="AF7" s="19">
        <v>0</v>
      </c>
      <c r="AG7" s="19">
        <v>18</v>
      </c>
      <c r="AH7" s="19">
        <v>5.6</v>
      </c>
      <c r="AI7" s="19">
        <v>0.8</v>
      </c>
      <c r="AJ7" s="19">
        <v>0</v>
      </c>
      <c r="AK7" s="19">
        <v>18.399999999999999</v>
      </c>
      <c r="AL7" s="19">
        <v>6</v>
      </c>
      <c r="AM7" s="19">
        <v>0</v>
      </c>
      <c r="AN7" s="19">
        <v>0.3</v>
      </c>
      <c r="AO7" s="27"/>
      <c r="AP7" s="40">
        <f>IF(SUM(V7,Z7)&gt;0,SUM(V7,Z7),"")</f>
        <v>13.2</v>
      </c>
      <c r="AQ7" s="40">
        <f>IF(SUM(U7:V7,X7:Z7,AB7)-W7-AA7&gt;0,SUM(U7:V7,X7:Z7,AB7)-W7-AA7,"")</f>
        <v>49.699999999999996</v>
      </c>
      <c r="AR7" s="40">
        <f>IF(SUM(AC7:AD7,AF7)-AE7&gt;0,SUM(AC7:AD7,AF7)-AE7,"")</f>
        <v>23.799999999999997</v>
      </c>
      <c r="AS7" s="40">
        <f>IF(SUM(V7,Z7,AD7)&gt;0,SUM(V7,Z7,AD7),"")</f>
        <v>18.799999999999997</v>
      </c>
      <c r="AT7" s="40">
        <f>IF(SUM(AQ7,AR7)&gt;0,SUM(AQ7,AR7),"")</f>
        <v>73.5</v>
      </c>
      <c r="AU7" s="40">
        <f>IF(SUM(AH7,AL7)&gt;0,SUM(AH7,AL7),"")</f>
        <v>11.6</v>
      </c>
      <c r="AV7" s="40">
        <f>IF(SUM(AG7:AH7,AJ7:AL7,AN7)-SUM(AI7,AM7)&gt;0,SUM(AG7:AH7,AJ7:AL7,AN7)-SUM(AI7,AM7),"")</f>
        <v>47.5</v>
      </c>
      <c r="AW7" s="40">
        <f>IF(SUM(AQ7,AR7,AV7)&gt;0,SUM(AQ7,AR7,AV7),"")</f>
        <v>121</v>
      </c>
      <c r="AX7" s="18">
        <v>17</v>
      </c>
      <c r="AY7" s="18">
        <v>6.8</v>
      </c>
      <c r="AZ7" s="18">
        <v>0.8</v>
      </c>
      <c r="BA7" s="18">
        <v>0.3</v>
      </c>
      <c r="BB7" s="18">
        <v>18.600000000000001</v>
      </c>
      <c r="BC7" s="18">
        <v>6</v>
      </c>
      <c r="BD7" s="18">
        <v>0.2</v>
      </c>
      <c r="BE7" s="18">
        <v>0.3</v>
      </c>
      <c r="BF7" s="18">
        <v>18.399999999999999</v>
      </c>
      <c r="BG7" s="18">
        <v>5.6</v>
      </c>
      <c r="BH7" s="18">
        <v>0.2</v>
      </c>
      <c r="BI7" s="18">
        <v>0</v>
      </c>
      <c r="BJ7" s="18">
        <v>17.600000000000001</v>
      </c>
      <c r="BK7" s="18">
        <v>2.4</v>
      </c>
      <c r="BL7" s="18">
        <v>0</v>
      </c>
      <c r="BM7" s="18">
        <v>0</v>
      </c>
      <c r="BN7" s="18">
        <v>19.100000000000001</v>
      </c>
      <c r="BO7" s="18">
        <v>5.6</v>
      </c>
      <c r="BP7" s="18">
        <v>0</v>
      </c>
      <c r="BQ7" s="18">
        <v>0</v>
      </c>
      <c r="BR7" s="28"/>
      <c r="BS7" s="11">
        <f>IF(SUM(AY7,BC7)&gt;0,SUM(AY7,BC7),"")</f>
        <v>12.8</v>
      </c>
      <c r="BT7" s="11">
        <f>IF(SUM(AX7:AY7,BA7:BC7,BE7)-AZ7-BD7&gt;0,SUM(AX7:AY7,BA7:BC7,BE7)-AZ7-BD7,"")</f>
        <v>48</v>
      </c>
      <c r="BU7" s="11">
        <f>IF(SUM(BF7:BG7,BI7)-BH7&gt;0,SUM(BF7:BG7,BI7)-BH7,"")</f>
        <v>23.8</v>
      </c>
      <c r="BV7" s="11">
        <f>IF(SUM(AY7,BC7,BG7)&gt;0,SUM(AY7,BC7,BG7),"")</f>
        <v>18.399999999999999</v>
      </c>
      <c r="BW7" s="11">
        <f>IF(SUM(BT7,BU7)&gt;0,SUM(BT7,BU7),"")</f>
        <v>71.8</v>
      </c>
      <c r="BX7" s="11">
        <f>IF(SUM(BK7,BO7)&gt;0,SUM(BK7,BO7),"")</f>
        <v>8</v>
      </c>
      <c r="BY7" s="11">
        <f>IF(SUM(BJ7:BK7,BM7:BO7,BQ7)-SUM(BL7,BP7)&gt;0,SUM(BJ7:BK7,BM7:BO7,BQ7)-SUM(BL7,BP7),"")</f>
        <v>44.7</v>
      </c>
      <c r="BZ7" s="11">
        <f>IF(SUM(BT7,BU7,BY7)&gt;0,SUM(BT7,BU7,BY7),"")</f>
        <v>116.5</v>
      </c>
      <c r="CA7" s="19">
        <v>18.399999999999999</v>
      </c>
      <c r="CB7" s="19">
        <v>6.8</v>
      </c>
      <c r="CC7" s="19">
        <v>0</v>
      </c>
      <c r="CD7" s="19">
        <v>0.3</v>
      </c>
      <c r="CE7" s="19">
        <v>0</v>
      </c>
      <c r="CF7" s="19">
        <v>0</v>
      </c>
      <c r="CG7" s="19">
        <v>0</v>
      </c>
      <c r="CH7" s="19">
        <v>0</v>
      </c>
      <c r="CI7" s="19">
        <v>19.100000000000001</v>
      </c>
      <c r="CJ7" s="19">
        <v>5.6</v>
      </c>
      <c r="CK7" s="19">
        <v>0.6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7"/>
      <c r="CV7" s="40">
        <f>IF(SUM(CB7,CF7)&gt;0,SUM(CB7,CF7),"")</f>
        <v>6.8</v>
      </c>
      <c r="CW7" s="40">
        <f>IF(SUM(CA7:CB7,CD7:CF7,CH7)-CC7-CG7&gt;0,SUM(CA7:CB7,CD7:CF7,CH7)-CC7-CG7,"")</f>
        <v>25.5</v>
      </c>
      <c r="CX7" s="40">
        <f>IF(SUM(CI7:CJ7,CL7)-CK7&gt;0,SUM(CI7:CJ7,CL7)-CK7,"")</f>
        <v>24.1</v>
      </c>
      <c r="CY7" s="40">
        <f>IF(SUM(CB7,CF7,CJ7)&gt;0,SUM(CB7,CF7,CJ7),"")</f>
        <v>12.399999999999999</v>
      </c>
      <c r="CZ7" s="40">
        <f>IF(SUM(CW7,CX7)&gt;0,SUM(CW7,CX7),"")</f>
        <v>49.6</v>
      </c>
      <c r="DA7" s="40" t="str">
        <f>IF(SUM(CN7,CR7)&gt;0,SUM(CN7,CR7),"")</f>
        <v/>
      </c>
      <c r="DB7" s="40" t="str">
        <f>IF(SUM(CM7:CN7,CP7:CR7,CT7)-SUM(CO7,CS7)&gt;0,SUM(CM7:CN7,CP7:CR7,CT7)-SUM(CO7,CS7),"")</f>
        <v/>
      </c>
      <c r="DC7" s="40">
        <f>IF(SUM(CW7,CX7,DB7)&gt;0,SUM(CW7,CX7,DB7),"")</f>
        <v>49.6</v>
      </c>
      <c r="DD7" s="51">
        <f>IF(MAX(EB7,FD7,GF7,HH7,IJ7,JL7,KN7,LP7,MR7,NT7,OV7,PX7,QZ7,SB7,TD7)-IF(L7="",0,L7)&gt;0.001,MAX(EB7,FD7,GF7,HH7,IJ7,JL7,KN7,LP7,MR7,NT7,OV7,PX7,QZ7,SB7,TD7)-IF(L7="",0,L7),"")</f>
        <v>1.7000000000000028</v>
      </c>
      <c r="DE7" s="51" t="str">
        <f>IF(MAX(EC7,FE7,GG7,HI7,IK7,JM7,KO7,LQ7,MS7,NU7,OW7,PY7,RA7,SC7,TE7)-IF(N7="",0,N7)&gt;0.001,MAX(EC7,FE7,GG7,HI7,IK7,JM7,KO7,LQ7,MS7,NU7,OW7,PY7,RA7,SC7,TE7)-IF(N7="",0,N7),"")</f>
        <v/>
      </c>
      <c r="DF7" s="51" t="str">
        <f>IF(MAX(EG7,FI7,GK7,HM7,IO7,JQ7,KS7,LU7,MW7,NY7,PA7,QC7,RE7,SG7,TI7)-IF(P7="",0,P7)&gt;0.001,MAX(EG7,FI7,GK7,HM7,IO7,JQ7,KS7,LU7,MW7,NY7,PA7,QC7,RE7,SG7,TI7)-IF(P7="",0,P7),"")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>
        <v>18.8</v>
      </c>
      <c r="FL7" s="17">
        <v>6.8</v>
      </c>
      <c r="FM7" s="17">
        <v>0.8</v>
      </c>
      <c r="FN7" s="17">
        <v>0</v>
      </c>
      <c r="FO7" s="17">
        <v>18.5</v>
      </c>
      <c r="FP7" s="17">
        <v>6.4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>
        <f>IF(SUM(FL7,FP7)&gt;0,SUM(FL7,FP7),"")</f>
        <v>13.2</v>
      </c>
      <c r="GF7" s="40">
        <f>IF(SUM(FK7:FL7,FN7:FP7,FR7)-FM7-FQ7&gt;0,SUM(FK7:FL7,FN7:FP7,FR7)-FM7-FQ7,"")</f>
        <v>49.7</v>
      </c>
      <c r="GG7" s="40" t="str">
        <f>IF(SUM(FS7:FT7,FV7)-FU7&gt;0,SUM(FS7:FT7,FV7)-FU7,"")</f>
        <v/>
      </c>
      <c r="GH7" s="40">
        <f>IF(SUM(FL7,FP7,FT7)&gt;0,SUM(FL7,FP7,FT7),"")</f>
        <v>13.2</v>
      </c>
      <c r="GI7" s="40">
        <f>IF(SUM(GF7,GG7)&gt;0,SUM(GF7,GG7),"")</f>
        <v>49.7</v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>
        <f>IF(SUM(GF7,GG7,GK7)&gt;0,SUM(GF7,GG7,GK7),"")</f>
        <v>49.7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>IF(SUM(QF7,QJ7)&gt;0,SUM(QF7,QJ7),"")</f>
        <v/>
      </c>
      <c r="QZ7" s="40" t="str">
        <f>IF(SUM(QE7:QF7,QH7:QJ7,QL7)-QG7-QK7&gt;0,SUM(QE7:QF7,QH7:QJ7,QL7)-QG7-QK7,"")</f>
        <v/>
      </c>
      <c r="RA7" s="40" t="str">
        <f>IF(SUM(QM7:QN7,QP7)-QO7&gt;0,SUM(QM7:QN7,QP7)-QO7,"")</f>
        <v/>
      </c>
      <c r="RB7" s="40" t="str">
        <f>IF(SUM(QF7,QJ7,QN7)&gt;0,SUM(QF7,QJ7,QN7),"")</f>
        <v/>
      </c>
      <c r="RC7" s="40" t="str">
        <f>IF(SUM(QZ7,RA7)&gt;0,SUM(QZ7,RA7),"")</f>
        <v/>
      </c>
      <c r="RD7" s="40" t="str">
        <f>IF(SUM(QR7,QV7)&gt;0,SUM(QR7,QV7),"")</f>
        <v/>
      </c>
      <c r="RE7" s="40" t="str">
        <f>IF(SUM(QQ7:QR7,QT7:QV7,QX7)-SUM(QS7,QW7)&gt;0,SUM(QQ7:QR7,QT7:QV7,QX7)-SUM(QS7,QW7),"")</f>
        <v/>
      </c>
      <c r="RF7" s="40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>IF(SUM(SJ7,SN7)&gt;0,SUM(SJ7,SN7),"")</f>
        <v/>
      </c>
      <c r="TD7" s="40" t="str">
        <f>IF(SUM(SI7:SJ7,SL7:SN7,SP7)-SK7-SO7&gt;0,SUM(SI7:SJ7,SL7:SN7,SP7)-SK7-SO7,"")</f>
        <v/>
      </c>
      <c r="TE7" s="40" t="str">
        <f>IF(SUM(SQ7:SR7,ST7)-SS7&gt;0,SUM(SQ7:SR7,ST7)-SS7,"")</f>
        <v/>
      </c>
      <c r="TF7" s="40" t="str">
        <f>IF(SUM(SJ7,SN7,SR7)&gt;0,SUM(SJ7,SN7,SR7),"")</f>
        <v/>
      </c>
      <c r="TG7" s="40" t="str">
        <f>IF(SUM(TD7,TE7)&gt;0,SUM(TD7,TE7),"")</f>
        <v/>
      </c>
      <c r="TH7" s="40" t="str">
        <f>IF(SUM(SV7,SZ7)&gt;0,SUM(SV7,SZ7),"")</f>
        <v/>
      </c>
      <c r="TI7" s="40" t="str">
        <f>IF(SUM(SU7:SV7,SX7:SZ7,TB7)-SUM(SW7,TA7)&gt;0,SUM(SU7:SV7,SX7:SZ7,TB7)-SUM(SW7,TA7),"")</f>
        <v/>
      </c>
      <c r="TJ7" s="40" t="str">
        <f>IF(SUM(TD7,TE7,TI7)&gt;0,SUM(TD7,TE7,TI7),"")</f>
        <v/>
      </c>
      <c r="TK7" s="26">
        <f>IF($CU7="P",CA7,(CA7+AX7)/2)</f>
        <v>17.7</v>
      </c>
      <c r="TL7" s="26">
        <f>IF($CU7="P",CB7,(CB7+AY7)/2)</f>
        <v>6.8</v>
      </c>
      <c r="TM7" s="26">
        <f>IF($CU7="P",CC7,(CC7+AZ7)/2)</f>
        <v>0.4</v>
      </c>
      <c r="TN7" s="26">
        <f>IF($CU7="P",CD7,(CD7+BA7)/2)</f>
        <v>0.3</v>
      </c>
      <c r="TO7" s="26">
        <f>IF($CU7="P",CE7,(CE7+BB7)/2)</f>
        <v>9.3000000000000007</v>
      </c>
      <c r="TP7" s="26">
        <f>IF($CU7="P",CF7,(CF7+BC7)/2)</f>
        <v>3</v>
      </c>
      <c r="TQ7" s="26">
        <f>IF($CU7="P",CG7,(CG7+BD7)/2)</f>
        <v>0.1</v>
      </c>
      <c r="TR7" s="26">
        <f>IF($CU7="P",CH7,(CH7+BE7)/2)</f>
        <v>0.15</v>
      </c>
      <c r="TS7" s="26">
        <f>IF($CU7="P",CI7,(CI7+BF7)/2)</f>
        <v>18.75</v>
      </c>
      <c r="TT7" s="26">
        <f>IF($CU7="P",CJ7,(CJ7+BG7)/2)</f>
        <v>5.6</v>
      </c>
      <c r="TU7" s="26">
        <f>IF($CU7="P",CK7,(CK7+BH7)/2)</f>
        <v>0.4</v>
      </c>
      <c r="TV7" s="26">
        <f>IF($CU7="P",CL7,(CL7+BI7)/2)</f>
        <v>0</v>
      </c>
      <c r="TW7" s="26">
        <f>IF($CU7="P",CM7,(CM7+BJ7)/2)</f>
        <v>8.8000000000000007</v>
      </c>
      <c r="TX7" s="26">
        <f>IF($CU7="P",CN7,(CN7+BK7)/2)</f>
        <v>1.2</v>
      </c>
      <c r="TY7" s="26">
        <f>IF($CU7="P",CO7,(CO7+BL7)/2)</f>
        <v>0</v>
      </c>
      <c r="TZ7" s="26">
        <f>IF($CU7="P",CP7,(CP7+BM7)/2)</f>
        <v>0</v>
      </c>
      <c r="UA7" s="26">
        <f>IF($CU7="P",CQ7,(CQ7+BN7)/2)</f>
        <v>9.5500000000000007</v>
      </c>
      <c r="UB7" s="26">
        <f>IF($CU7="P",CR7,(CR7+BO7)/2)</f>
        <v>2.8</v>
      </c>
      <c r="UC7" s="26">
        <f>IF($CU7="P",CS7,(CS7+BP7)/2)</f>
        <v>0</v>
      </c>
      <c r="UD7" s="26">
        <f>IF($CU7="P",CT7,(CT7+BQ7)/2)</f>
        <v>0</v>
      </c>
      <c r="UE7" s="28" t="s">
        <v>53</v>
      </c>
      <c r="UF7" s="11">
        <f>IF(SUM(TL7,TP7)&gt;0,SUM(TL7,TP7),"")</f>
        <v>9.8000000000000007</v>
      </c>
      <c r="UG7" s="11">
        <f>IF(SUM(TK7:TL7,TN7:TP7,TR7)-TM7-TQ7&gt;0,SUM(TK7:TL7,TN7:TP7,TR7)-TM7-TQ7,"")</f>
        <v>36.75</v>
      </c>
      <c r="UH7" s="11">
        <f>IF(SUM(TS7:TT7,TV7)-TU7&gt;0,SUM(TS7:TT7,TV7)-TU7,"")</f>
        <v>23.950000000000003</v>
      </c>
      <c r="UI7" s="11">
        <f>IF(SUM(TL7,TP7,TT7)&gt;0,SUM(TL7,TP7,TT7),"")</f>
        <v>15.4</v>
      </c>
      <c r="UJ7" s="11">
        <f>IF(SUM(UG7,UH7)&gt;0,SUM(UG7,UH7),"")</f>
        <v>60.7</v>
      </c>
      <c r="UK7" s="11">
        <f>IF(SUM(TX7,UB7)&gt;0,SUM(TX7,UB7),"")</f>
        <v>4</v>
      </c>
      <c r="UL7" s="11">
        <f>IF(SUM(TW7:TX7,TZ7:UB7,UD7)-SUM(TY7,UC7)&gt;0,SUM(TW7:TX7,TZ7:UB7,UD7)-SUM(TY7,UC7),"")</f>
        <v>22.35</v>
      </c>
      <c r="UM7" s="11">
        <f>IF(SUM(UG7,UH7,UL7)&gt;0,SUM(UG7,UH7,UL7),"")</f>
        <v>83.050000000000011</v>
      </c>
    </row>
    <row r="8" spans="1:559" x14ac:dyDescent="0.2">
      <c r="A8" s="4" cm="1">
        <f t="array" ref="A8">IF(AND(H8&lt;&gt;"",H8&lt;&gt;"No DD"),SUMPRODUCT((H$4:H$23&lt;&gt;"")*(H$4:H$23&lt;&gt;"No DD")*(E$4:E$23&gt;E8))+1,IF(H8="No DD",SUMPRODUCT((H$4:H$23="No DD")*(E$4:E$23&gt;E8))+1+SUMPRODUCT((H$4:H$23&lt;&gt;"")*(H$4:H$23&lt;&gt;"No DD")),""))</f>
        <v>5</v>
      </c>
      <c r="B8" s="5" t="s">
        <v>133</v>
      </c>
      <c r="C8" s="4" t="s">
        <v>5</v>
      </c>
      <c r="D8" s="4">
        <v>2001</v>
      </c>
      <c r="E8" s="9">
        <f>SUM(J8:R8)+SUM(J8:N8)*0.0000001+SUM(J8)*0.0000000000001</f>
        <v>170.20001221000487</v>
      </c>
      <c r="F8" s="3" t="str">
        <f>IF(OR(AND(AP8&gt;=AW$25,AQ8&gt;=AW$29,AP8&lt;&gt;"",AO8=""),AND(AU8&gt;=AW$25,AV8&gt;=AW$29,AU8&lt;&gt;"",AO8=""),AND(BS8&gt;=BZ$25,BT8&gt;=BZ$29,BS8&lt;&gt;"",BR8=""),AND(BX8&gt;=BZ$25,BY8&gt;=BZ$29,BX8&lt;&gt;"",BR8=""),AND(CV8&gt;=DC$25,CW8&gt;=DC$29,CV8&lt;&gt;"",CU8=""),AND(DA8&gt;=DC$25,DB8&gt;=DC$29,DA8&lt;&gt;""),AND(EA8&gt;=EH$25,EB8&gt;=EH$29,EA8&lt;&gt;""),AND(EF8&gt;=EH$25,EG8&gt;=EH$29,EF8&lt;&gt;""),AND(FC8&gt;=FJ$25,FD8&gt;=FJ$29,FC8&lt;&gt;""),AND(FH8&gt;=FJ$25,FI8&gt;=FJ$29,FH8&lt;&gt;""),AND(GE8&gt;=GL$25,GF8&gt;=GL$29,GE8&lt;&gt;""),AND(GJ8&gt;=GL$25,GK8&gt;=GL$29,GJ8&lt;&gt;""),AND(HG8&gt;=HN$25,HH8&gt;=HN$29,HG8&lt;&gt;""),AND(HL8&gt;=HN$25,HM8&gt;=HN$29,HL8&lt;&gt;""),AND(II8&gt;=IP$25,IJ8&gt;=IP$29,II8&lt;&gt;""),AND(IN8&gt;=IP$25,IO8&gt;=IP$29,IN8&lt;&gt;""),AND(JK8&gt;=JR$25,JL8&gt;=JR$29,JK8&lt;&gt;""),AND(JP8&gt;=JR$25,JQ8&gt;=JR$29,JP8&lt;&gt;""),AND(KM8&gt;=KT$25,KN8&gt;=KT$29,KM8&lt;&gt;""),AND(KR8&gt;=KT$25,KS8&gt;=KT$29,KR8&lt;&gt;""),AND(LO8&gt;=LV$25,LP8&gt;=LV$29,LO8&lt;&gt;""),AND(LT8&gt;=LV$25,LU8&gt;=LV$29,LT8&lt;&gt;""),AND(MQ8&gt;=MX$25,MR8&gt;=MX$29,MQ8&lt;&gt;""),AND(MV8&gt;=MX$25,MW8&gt;=MX$29,MV8&lt;&gt;""),AND(NS8&gt;=NZ$25,NT8&gt;=NZ$29,NS8&lt;&gt;""),AND(NX8&gt;=NZ$25,NY8&gt;=NZ$29,NX8&lt;&gt;""),AND(OU8&gt;=PB$25,OV8&gt;=PB$29,OU8&lt;&gt;""),AND(OZ8&gt;=PB$25,PA8&gt;=PB$29,OZ8&lt;&gt;""),AND(PW8&gt;=QD$25,PX8&gt;=QD$29,PW8&lt;&gt;""),AND(QB8&gt;=QD$25,QC8&gt;=QD$29,QB8&lt;&gt;""),AND(QY8&gt;=RF$25,QZ8&gt;=RF$29,QY8&lt;&gt;""),AND(RD8&gt;=RF$25,RE8&gt;=RF$29,RD8&lt;&gt;""),AND(SA8&gt;=SH$25,SB8&gt;=SH$29,SA8&lt;&gt;""),AND(SF8&gt;=SH$25,SG8&gt;=SH$29,SF8&lt;&gt;""),AND(TC8&gt;=TJ$25,TD8&gt;=TJ$29,TC8&lt;&gt;""),AND(TI8&gt;=TJ$25,TJ8&gt;=TJ$29,TI8&lt;&gt;"")),"P","")</f>
        <v>P</v>
      </c>
      <c r="G8" s="3" t="str">
        <f>IF(OR(AND(AQ8&gt;=AW$29,AQ8&lt;&gt;"",AO8=""),AND(AV8&gt;=AW$29,AV8&lt;&gt;"",AO8=""),AND(BT8&gt;=BZ$29,BT8&lt;&gt;"",BR8=""),AND(BY8&gt;=BZ$29,BY8&lt;&gt;"",BR8=""),AND(CW8&gt;=DC$29,CW8&lt;&gt;"",CU8=""),AND(DB8&gt;=DC$29,DB8&lt;&gt;"",CU8=""),AND(EB8&gt;=EH$29,EB8&lt;&gt;""),AND(EG8&gt;=EH$29,EG8&lt;&gt;""),AND(FD8&gt;=FJ$29,FD8&lt;&gt;""),AND(FI8&gt;=FJ$29,FI8&lt;&gt;""),AND(GF8&gt;=GL$29,GF8&lt;&gt;""),AND(GK8&gt;=GL$29,GK8&lt;&gt;""),AND(HH8&gt;=HN$29,HH8&lt;&gt;""),AND(HM8&gt;=HN$29,HM8&lt;&gt;""),AND(IJ8&gt;=IP$29,IJ8&lt;&gt;""),AND(IO8&gt;=IP$29,IO8&lt;&gt;""),AND(JL8&gt;=JR$29,JL8&lt;&gt;""),AND(JQ8&gt;=JR$29,JQ8&lt;&gt;""),AND(KN8&gt;=KT$29,KN8&lt;&gt;""),AND(KS8&gt;=KT$29,KS8&lt;&gt;""),AND(LP8&gt;=LV$29,LP8&lt;&gt;""),AND(LU8&gt;=LV$29,LU8&lt;&gt;""),AND(MR8&gt;=MX$29,MR8&lt;&gt;""),AND(MW8&gt;=MX$29,MW8&lt;&gt;""),AND(NT8&gt;=NZ$29,NT8&lt;&gt;""),AND(NY8&gt;=NZ$29,NY8&lt;&gt;""),AND(OV8&gt;=PB$29,OV8&lt;&gt;""),AND(PA8&gt;=PB$29,PA8&lt;&gt;""),AND(PX8&gt;=QD$29,PX8&lt;&gt;""),AND(QC8&gt;=QD$29,QC8&lt;&gt;""),AND(QZ8&gt;=RF$29,QZ8&lt;&gt;""),AND(RE8&gt;=RF$29,RE8&lt;&gt;""),AND(SB8&gt;=SH$29,SB8&lt;&gt;""),AND(SG8&gt;=SH$29,SG8&lt;&gt;""),AND(TD8&gt;=TJ$29,TD8&lt;&gt;""),AND(TJ8&gt;=TJ$29,TJ8&lt;&gt;"")),"P","")</f>
        <v>P</v>
      </c>
      <c r="H8" s="36" t="str">
        <f>IF(AND(G8="P",F8=""),"No DD",IF(OR(AND(AS8&gt;=AW$28,AT8&gt;=AW$32,AS8&lt;&gt;"",AO8=""),AND(BV8&gt;=BZ$28,BW8&gt;=BZ$32,BV8&lt;&gt;"",BR8=""),AND(CY8&gt;=DC$28,CZ8&gt;=DC$32,CY8&lt;&gt;"",CU8=""),AND(ED8&gt;=EH$28,EE8&gt;=EH$32,ED8&lt;&gt;""),AND(FF8&gt;=FJ$28,FG8&gt;=FJ$32,FF8&lt;&gt;""),AND(GH8&gt;=GL$28,GI8&gt;=GL$32,GH8&lt;&gt;""),AND(HJ8&gt;=HN$28,HK8&gt;=HN$32,HJ8&lt;&gt;""),AND(IL8&gt;=IP$28,IM8&gt;=IP$32,IL8&lt;&gt;""),AND(JN8&gt;=JR$28,JO8&gt;=JR$32,JN8&lt;&gt;""),AND(KP8&gt;=KT$28,KQ8&gt;=KT$32,KP8&lt;&gt;""),AND(LR8&gt;=LV$28,LS8&gt;=LV$32,LR8&lt;&gt;""),AND(MT8&gt;=MX$28,MU8&gt;=MX$32,MT8&lt;&gt;""),AND(NV8&gt;=NZ$28,NW8&gt;=NZ$32,NV8&lt;&gt;""),AND(OX8&gt;=PB$28,OY8&gt;=PB$32,OX8&lt;&gt;""),AND(PZ8&gt;=QD$28,QA8&gt;=QD$32,PZ8&lt;&gt;""),AND(RB8&gt;=RF$28,RC8&gt;=RF$32,RB8&lt;&gt;""),AND(SD8&gt;=SH$28,SE8&gt;=SH$32,SD8&lt;&gt;""),AND(TF8&gt;=TJ$28,TG8&gt;=TJ$32,TF8&lt;&gt;"")),"Merit",IF(OR(AND(AS8&gt;=AW$27,AT8&gt;=AW$31,AS8&lt;&gt;"",AO8=""),AND(BV8&gt;=BZ$27,BW8&gt;=BZ$31,BV8&lt;&gt;"",BR8=""),AND(CY8&gt;=DC$27,CZ8&gt;=DC$31,CY8&lt;&gt;"",CU8=""),AND(ED8&gt;=EH$27,EE8&gt;=EH$31,ED8&lt;&gt;""),AND(FF8&gt;=FJ$27,FG8&gt;=FJ$31,FF8&lt;&gt;""),AND(GH8&gt;=GL$27,GI8&gt;=GL$31,GH8&lt;&gt;""),AND(HJ8&gt;=HN$27,HK8&gt;=HN$31,HJ8&lt;&gt;""),AND(IL8&gt;=IP$27,IM8&gt;=IP$31,IL8&lt;&gt;""),AND(JN8&gt;=JR$27,JO8&gt;=JR$31,JN8&lt;&gt;""),AND(KP8&gt;=KT$27,KQ8&gt;=KT$31,KP8&lt;&gt;""),AND(LR8&gt;=LV$27,LS8&gt;=LV$31,LR8&lt;&gt;""),AND(MT8&gt;=MX$27,MU8&gt;=MX$31,MT8&lt;&gt;""),AND(NV8&gt;=NZ$27,NW8&gt;=NZ$31,NV8&lt;&gt;""),AND(OX8&gt;=PB$27,OY8&gt;=PB$31,OX8&lt;&gt;""),AND(PZ8&gt;=QD$27,QA8&gt;=QD$31,PZ8&lt;&gt;""),AND(RB8&gt;=RF$27,RC8&gt;=RF$31,RB8&lt;&gt;""),AND(SD8&gt;=SH$27,SE8&gt;=SH$31,SD8&lt;&gt;""),AND(TF8&gt;=TJ$27,TG8&gt;=TJ$31,TF8&lt;&gt;"")),"Excellence",IF(I8="P","Worlds Team",IF(F8="P","National Team","")))))</f>
        <v>National Team</v>
      </c>
      <c r="I8" s="3" t="str">
        <f>IF(OR(AND(AS8&gt;=AW$26,AT8&gt;=AW$30,AS8&lt;&gt;"",AO8=""),AND(BV8&gt;=BZ$26,BW8&gt;=BZ$30,BV8&lt;&gt;"",BR8=""),AND(CY8&gt;=DC$26,CZ8&gt;=DC$30,CY8&lt;&gt;"",CU8=""),AND(ED8&gt;=EH$26,EE8&gt;=EH$30,ED8&lt;&gt;""),AND(FF8&gt;=FJ$26,FG8&gt;=FJ$30,FF8&lt;&gt;""),AND(GH8&gt;=GL$26,GI8&gt;=GL$30,GH8&lt;&gt;""),AND(HJ8&gt;=HN$26,HK8&gt;=HN$30,HJ8&lt;&gt;""),AND(IL8&gt;=IP$26,IM8&gt;=IP$30,IL8&lt;&gt;""),AND(JN8&gt;=JR$26,JO8&gt;=JR$30,JN8&lt;&gt;""),AND(KP8&gt;=KT$26,KQ8&gt;=KT$30,KP8&lt;&gt;""),AND(LR8&gt;=LV$26,LS8&gt;=LV$30,LR8&lt;&gt;""),AND(MT8&gt;=MX$26,MU8&gt;=MX$30,MT8&lt;&gt;""),AND(NV8&gt;=NZ$26,NW8&gt;=NZ$30,NV8&lt;&gt;""),AND(OX8&gt;=PB$26,OY8&gt;=PB$30,OX8&lt;&gt;""),AND(PZ8&gt;=QD$26,QA8&gt;=QD$30,PZ8&lt;&gt;""),AND(RB8&gt;=RF$26,RC8&gt;=RF$30,RB8&lt;&gt;""),AND(SD8&gt;=SH$26,SE8&gt;=SH$30,SD8&lt;&gt;""),AND(TF8&gt;=TJ$26,TG8&gt;=TJ$30,TF8&lt;&gt;"")),"P","")</f>
        <v/>
      </c>
      <c r="J8" s="8">
        <f>IF(COUNT(AQ8,BT8,CW8)&gt;0,LARGE((AQ8,BT8,CW8),1),0)</f>
        <v>48.9</v>
      </c>
      <c r="K8" s="8" t="str">
        <f>IF(J8=0,"",IF(J8=CW8,$CA$1,IF(J8=BT8,$AX$1,IF(J8=AQ8,$U$1,""))))</f>
        <v>2024 Nationals</v>
      </c>
      <c r="L8" s="8">
        <f>IF(COUNT(AQ8,BT8,CW8)&gt;1,LARGE((AQ8,BT8,CW8),2),0)</f>
        <v>48.699999999999996</v>
      </c>
      <c r="M8" s="8" t="str">
        <f>IF(K8=0,"",IF(AND(L8=J8,L8=AQ8,K8=BT8),$U$1,IF(AND(L8=J8,L8=AQ8,L8=CW8),$U$1,IF(AND(L8=J8,L8=CW8,L8=BT8),$AX$1,IF(L8=CW8,$CA$1,IF(L8=BT8,$AX$1,IF(L8=AQ8,$U$1,"")))))))</f>
        <v>2024 Elite Canada</v>
      </c>
      <c r="N8" s="8">
        <f>IF(COUNT(AR8,BU8,CX8)&gt;0,LARGE((AR8,BU8,CX8),1),0)</f>
        <v>24.5</v>
      </c>
      <c r="O8" s="8" t="str">
        <f>IF(N8=0,"",IF(N8=CX8,$CA$1,IF(N8=BU8,$AX$1,IF(N8=AR8,$U$1,""))))</f>
        <v>2024 3rd Domestic Trial</v>
      </c>
      <c r="P8" s="8">
        <f>IF(MAX(AV8,BY8,DB8)&gt;0,MAX(AV8,BY8,DB8),0)</f>
        <v>48.099999999999994</v>
      </c>
      <c r="Q8" s="8" t="str">
        <f>IF(P8=0,"",IF(P8=DB8,$CA$1,IF(P8=BY8,$AX$1,IF(P8=AV8,$U$1,""))))</f>
        <v>2024 Elite Canada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/>
      </c>
      <c r="U8" s="19">
        <v>18.7</v>
      </c>
      <c r="V8" s="19">
        <v>5.2</v>
      </c>
      <c r="W8" s="19">
        <v>0</v>
      </c>
      <c r="X8" s="19">
        <v>0</v>
      </c>
      <c r="Y8" s="19">
        <v>18.399999999999999</v>
      </c>
      <c r="Z8" s="19">
        <v>6.4</v>
      </c>
      <c r="AA8" s="19">
        <v>0</v>
      </c>
      <c r="AB8" s="19">
        <v>0</v>
      </c>
      <c r="AC8" s="19">
        <v>19</v>
      </c>
      <c r="AD8" s="19">
        <v>3.1</v>
      </c>
      <c r="AE8" s="19">
        <v>1</v>
      </c>
      <c r="AF8" s="19">
        <v>0</v>
      </c>
      <c r="AG8" s="19">
        <v>18.5</v>
      </c>
      <c r="AH8" s="19">
        <v>5.2</v>
      </c>
      <c r="AI8" s="19">
        <v>0</v>
      </c>
      <c r="AJ8" s="19">
        <v>0</v>
      </c>
      <c r="AK8" s="19">
        <v>18.2</v>
      </c>
      <c r="AL8" s="19">
        <v>6.4</v>
      </c>
      <c r="AM8" s="19">
        <v>0.2</v>
      </c>
      <c r="AN8" s="19">
        <v>0</v>
      </c>
      <c r="AO8" s="27"/>
      <c r="AP8" s="40">
        <f>IF(SUM(V8,Z8)&gt;0,SUM(V8,Z8),"")</f>
        <v>11.600000000000001</v>
      </c>
      <c r="AQ8" s="40">
        <f>IF(SUM(U8:V8,X8:Z8,AB8)-W8-AA8&gt;0,SUM(U8:V8,X8:Z8,AB8)-W8-AA8,"")</f>
        <v>48.699999999999996</v>
      </c>
      <c r="AR8" s="40">
        <f>IF(SUM(AC8:AD8,AF8)-AE8&gt;0,SUM(AC8:AD8,AF8)-AE8,"")</f>
        <v>21.1</v>
      </c>
      <c r="AS8" s="40">
        <f>IF(SUM(V8,Z8,AD8)&gt;0,SUM(V8,Z8,AD8),"")</f>
        <v>14.700000000000001</v>
      </c>
      <c r="AT8" s="40">
        <f>IF(SUM(AQ8,AR8)&gt;0,SUM(AQ8,AR8),"")</f>
        <v>69.8</v>
      </c>
      <c r="AU8" s="40">
        <f>IF(SUM(AH8,AL8)&gt;0,SUM(AH8,AL8),"")</f>
        <v>11.600000000000001</v>
      </c>
      <c r="AV8" s="40">
        <f>IF(SUM(AG8:AH8,AJ8:AL8,AN8)-SUM(AI8,AM8)&gt;0,SUM(AG8:AH8,AJ8:AL8,AN8)-SUM(AI8,AM8),"")</f>
        <v>48.099999999999994</v>
      </c>
      <c r="AW8" s="40">
        <f>IF(SUM(AQ8,AR8,AV8)&gt;0,SUM(AQ8,AR8,AV8),"")</f>
        <v>117.89999999999999</v>
      </c>
      <c r="AX8" s="18">
        <v>18.7</v>
      </c>
      <c r="AY8" s="18">
        <v>5.6</v>
      </c>
      <c r="AZ8" s="18">
        <v>0</v>
      </c>
      <c r="BA8" s="18">
        <v>0</v>
      </c>
      <c r="BB8" s="18">
        <v>18.600000000000001</v>
      </c>
      <c r="BC8" s="18">
        <v>6</v>
      </c>
      <c r="BD8" s="18">
        <v>0</v>
      </c>
      <c r="BE8" s="18">
        <v>0</v>
      </c>
      <c r="BF8" s="18">
        <v>17.2</v>
      </c>
      <c r="BG8" s="18">
        <v>2.4</v>
      </c>
      <c r="BH8" s="18">
        <v>0</v>
      </c>
      <c r="BI8" s="18">
        <v>0</v>
      </c>
      <c r="BJ8" s="18">
        <v>18.399999999999999</v>
      </c>
      <c r="BK8" s="18">
        <v>5.6</v>
      </c>
      <c r="BL8" s="18">
        <v>0</v>
      </c>
      <c r="BM8" s="18">
        <v>0</v>
      </c>
      <c r="BN8" s="18">
        <v>18.100000000000001</v>
      </c>
      <c r="BO8" s="18">
        <v>5.2</v>
      </c>
      <c r="BP8" s="18">
        <v>0.2</v>
      </c>
      <c r="BQ8" s="18">
        <v>0</v>
      </c>
      <c r="BR8" s="28"/>
      <c r="BS8" s="11">
        <f>IF(SUM(AY8,BC8)&gt;0,SUM(AY8,BC8),"")</f>
        <v>11.6</v>
      </c>
      <c r="BT8" s="11">
        <f>IF(SUM(AX8:AY8,BA8:BC8,BE8)-AZ8-BD8&gt;0,SUM(AX8:AY8,BA8:BC8,BE8)-AZ8-BD8,"")</f>
        <v>48.9</v>
      </c>
      <c r="BU8" s="11">
        <f>IF(SUM(BF8:BG8,BI8)-BH8&gt;0,SUM(BF8:BG8,BI8)-BH8,"")</f>
        <v>19.599999999999998</v>
      </c>
      <c r="BV8" s="11">
        <f>IF(SUM(AY8,BC8,BG8)&gt;0,SUM(AY8,BC8,BG8),"")</f>
        <v>14</v>
      </c>
      <c r="BW8" s="11">
        <f>IF(SUM(BT8,BU8)&gt;0,SUM(BT8,BU8),"")</f>
        <v>68.5</v>
      </c>
      <c r="BX8" s="11">
        <f>IF(SUM(BK8,BO8)&gt;0,SUM(BK8,BO8),"")</f>
        <v>10.8</v>
      </c>
      <c r="BY8" s="11">
        <f>IF(SUM(BJ8:BK8,BM8:BO8,BQ8)-SUM(BL8,BP8)&gt;0,SUM(BJ8:BK8,BM8:BO8,BQ8)-SUM(BL8,BP8),"")</f>
        <v>47.1</v>
      </c>
      <c r="BZ8" s="11">
        <f>IF(SUM(BT8,BU8,BY8)&gt;0,SUM(BT8,BU8,BY8),"")</f>
        <v>115.6</v>
      </c>
      <c r="CA8" s="19">
        <v>18.600000000000001</v>
      </c>
      <c r="CB8" s="19">
        <v>4.4000000000000004</v>
      </c>
      <c r="CC8" s="19">
        <v>0.2</v>
      </c>
      <c r="CD8" s="19">
        <v>0</v>
      </c>
      <c r="CE8" s="19">
        <v>18.5</v>
      </c>
      <c r="CF8" s="19">
        <v>3.1</v>
      </c>
      <c r="CG8" s="19">
        <v>1</v>
      </c>
      <c r="CH8" s="19">
        <v>0</v>
      </c>
      <c r="CI8" s="19">
        <v>18.899999999999999</v>
      </c>
      <c r="CJ8" s="19">
        <v>5.6</v>
      </c>
      <c r="CK8" s="19">
        <v>0</v>
      </c>
      <c r="CL8" s="19">
        <v>0</v>
      </c>
      <c r="CM8" s="19">
        <v>18.8</v>
      </c>
      <c r="CN8" s="19">
        <v>4.8</v>
      </c>
      <c r="CO8" s="19">
        <v>0</v>
      </c>
      <c r="CP8" s="19">
        <v>0</v>
      </c>
      <c r="CQ8" s="19">
        <v>18.7</v>
      </c>
      <c r="CR8" s="19">
        <v>5.6</v>
      </c>
      <c r="CS8" s="19">
        <v>0.8</v>
      </c>
      <c r="CT8" s="19">
        <v>0</v>
      </c>
      <c r="CU8" s="27"/>
      <c r="CV8" s="40">
        <f>IF(SUM(CB8,CF8)&gt;0,SUM(CB8,CF8),"")</f>
        <v>7.5</v>
      </c>
      <c r="CW8" s="40">
        <f>IF(SUM(CA8:CB8,CD8:CF8,CH8)-CC8-CG8&gt;0,SUM(CA8:CB8,CD8:CF8,CH8)-CC8-CG8,"")</f>
        <v>43.4</v>
      </c>
      <c r="CX8" s="40">
        <f>IF(SUM(CI8:CJ8,CL8)-CK8&gt;0,SUM(CI8:CJ8,CL8)-CK8,"")</f>
        <v>24.5</v>
      </c>
      <c r="CY8" s="40">
        <f>IF(SUM(CB8,CF8,CJ8)&gt;0,SUM(CB8,CF8,CJ8),"")</f>
        <v>13.1</v>
      </c>
      <c r="CZ8" s="40">
        <f>IF(SUM(CW8,CX8)&gt;0,SUM(CW8,CX8),"")</f>
        <v>67.900000000000006</v>
      </c>
      <c r="DA8" s="40">
        <f>IF(SUM(CN8,CR8)&gt;0,SUM(CN8,CR8),"")</f>
        <v>10.399999999999999</v>
      </c>
      <c r="DB8" s="40">
        <f>IF(SUM(CM8:CN8,CP8:CR8,CT8)-SUM(CO8,CS8)&gt;0,SUM(CM8:CN8,CP8:CR8,CT8)-SUM(CO8,CS8),"")</f>
        <v>47.1</v>
      </c>
      <c r="DC8" s="40">
        <f>IF(SUM(CW8,CX8,DB8)&gt;0,SUM(CW8,CX8,DB8),"")</f>
        <v>115</v>
      </c>
      <c r="DD8" s="51" t="str">
        <f>IF(MAX(EB8,FD8,GF8,HH8,IJ8,JL8,KN8,LP8,MR8,NT8,OV8,PX8,QZ8,SB8,TD8)-IF(L8="",0,L8)&gt;0.001,MAX(EB8,FD8,GF8,HH8,IJ8,JL8,KN8,LP8,MR8,NT8,OV8,PX8,QZ8,SB8,TD8)-IF(L8="",0,L8),"")</f>
        <v/>
      </c>
      <c r="DE8" s="51" t="str">
        <f>IF(MAX(EC8,FE8,GG8,HI8,IK8,JM8,KO8,LQ8,MS8,NU8,OW8,PY8,RA8,SC8,TE8)-IF(N8="",0,N8)&gt;0.001,MAX(EC8,FE8,GG8,HI8,IK8,JM8,KO8,LQ8,MS8,NU8,OW8,PY8,RA8,SC8,TE8)-IF(N8="",0,N8),"")</f>
        <v/>
      </c>
      <c r="DF8" s="51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>
        <v>18.600000000000001</v>
      </c>
      <c r="DT8" s="17">
        <v>5.6</v>
      </c>
      <c r="DU8" s="17">
        <v>0</v>
      </c>
      <c r="DV8" s="17">
        <v>0</v>
      </c>
      <c r="DW8" s="17">
        <v>18.5</v>
      </c>
      <c r="DX8" s="17">
        <v>6</v>
      </c>
      <c r="DY8" s="17">
        <v>0.8</v>
      </c>
      <c r="DZ8" s="17">
        <v>0</v>
      </c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>
        <f>IF(SUM(DT8,DX8)&gt;0,SUM(DT8,DX8),"")</f>
        <v>11.6</v>
      </c>
      <c r="EG8" s="40">
        <f>IF(SUM(DS8:DT8,DV8:DX8,DZ8)-SUM(DU8,DY8)&gt;0,SUM(DS8:DT8,DV8:DX8,DZ8)-SUM(DU8,DY8),"")</f>
        <v>47.900000000000006</v>
      </c>
      <c r="EH8" s="40">
        <f>IF(SUM(EB8,EC8,EG8)&gt;0,SUM(EB8,EC8,EG8),"")</f>
        <v>47.900000000000006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>IF(SUM(QF8,QJ8)&gt;0,SUM(QF8,QJ8),"")</f>
        <v/>
      </c>
      <c r="QZ8" s="40" t="str">
        <f>IF(SUM(QE8:QF8,QH8:QJ8,QL8)-QG8-QK8&gt;0,SUM(QE8:QF8,QH8:QJ8,QL8)-QG8-QK8,"")</f>
        <v/>
      </c>
      <c r="RA8" s="40" t="str">
        <f>IF(SUM(QM8:QN8,QP8)-QO8&gt;0,SUM(QM8:QN8,QP8)-QO8,"")</f>
        <v/>
      </c>
      <c r="RB8" s="40" t="str">
        <f>IF(SUM(QF8,QJ8,QN8)&gt;0,SUM(QF8,QJ8,QN8),"")</f>
        <v/>
      </c>
      <c r="RC8" s="40" t="str">
        <f>IF(SUM(QZ8,RA8)&gt;0,SUM(QZ8,RA8),"")</f>
        <v/>
      </c>
      <c r="RD8" s="40" t="str">
        <f>IF(SUM(QR8,QV8)&gt;0,SUM(QR8,QV8),"")</f>
        <v/>
      </c>
      <c r="RE8" s="40" t="str">
        <f>IF(SUM(QQ8:QR8,QT8:QV8,QX8)-SUM(QS8,QW8)&gt;0,SUM(QQ8:QR8,QT8:QV8,QX8)-SUM(QS8,QW8),"")</f>
        <v/>
      </c>
      <c r="RF8" s="40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>IF(SUM(SJ8,SN8)&gt;0,SUM(SJ8,SN8),"")</f>
        <v/>
      </c>
      <c r="TD8" s="40" t="str">
        <f>IF(SUM(SI8:SJ8,SL8:SN8,SP8)-SK8-SO8&gt;0,SUM(SI8:SJ8,SL8:SN8,SP8)-SK8-SO8,"")</f>
        <v/>
      </c>
      <c r="TE8" s="40" t="str">
        <f>IF(SUM(SQ8:SR8,ST8)-SS8&gt;0,SUM(SQ8:SR8,ST8)-SS8,"")</f>
        <v/>
      </c>
      <c r="TF8" s="40" t="str">
        <f>IF(SUM(SJ8,SN8,SR8)&gt;0,SUM(SJ8,SN8,SR8),"")</f>
        <v/>
      </c>
      <c r="TG8" s="40" t="str">
        <f>IF(SUM(TD8,TE8)&gt;0,SUM(TD8,TE8),"")</f>
        <v/>
      </c>
      <c r="TH8" s="40" t="str">
        <f>IF(SUM(SV8,SZ8)&gt;0,SUM(SV8,SZ8),"")</f>
        <v/>
      </c>
      <c r="TI8" s="40" t="str">
        <f>IF(SUM(SU8:SV8,SX8:SZ8,TB8)-SUM(SW8,TA8)&gt;0,SUM(SU8:SV8,SX8:SZ8,TB8)-SUM(SW8,TA8),"")</f>
        <v/>
      </c>
      <c r="TJ8" s="40" t="str">
        <f>IF(SUM(TD8,TE8,TI8)&gt;0,SUM(TD8,TE8,TI8),"")</f>
        <v/>
      </c>
      <c r="TK8" s="26">
        <f>IF($CU8="P",CA8,(CA8+AX8)/2)</f>
        <v>18.649999999999999</v>
      </c>
      <c r="TL8" s="26">
        <f>IF($CU8="P",CB8,(CB8+AY8)/2)</f>
        <v>5</v>
      </c>
      <c r="TM8" s="26">
        <f>IF($CU8="P",CC8,(CC8+AZ8)/2)</f>
        <v>0.1</v>
      </c>
      <c r="TN8" s="26">
        <f>IF($CU8="P",CD8,(CD8+BA8)/2)</f>
        <v>0</v>
      </c>
      <c r="TO8" s="26">
        <f>IF($CU8="P",CE8,(CE8+BB8)/2)</f>
        <v>18.55</v>
      </c>
      <c r="TP8" s="26">
        <f>IF($CU8="P",CF8,(CF8+BC8)/2)</f>
        <v>4.55</v>
      </c>
      <c r="TQ8" s="26">
        <f>IF($CU8="P",CG8,(CG8+BD8)/2)</f>
        <v>0.5</v>
      </c>
      <c r="TR8" s="26">
        <f>IF($CU8="P",CH8,(CH8+BE8)/2)</f>
        <v>0</v>
      </c>
      <c r="TS8" s="26">
        <f>IF($CU8="P",CI8,(CI8+BF8)/2)</f>
        <v>18.049999999999997</v>
      </c>
      <c r="TT8" s="26">
        <f>IF($CU8="P",CJ8,(CJ8+BG8)/2)</f>
        <v>4</v>
      </c>
      <c r="TU8" s="26">
        <f>IF($CU8="P",CK8,(CK8+BH8)/2)</f>
        <v>0</v>
      </c>
      <c r="TV8" s="26">
        <f>IF($CU8="P",CL8,(CL8+BI8)/2)</f>
        <v>0</v>
      </c>
      <c r="TW8" s="26">
        <f>IF($CU8="P",CM8,(CM8+BJ8)/2)</f>
        <v>18.600000000000001</v>
      </c>
      <c r="TX8" s="26">
        <f>IF($CU8="P",CN8,(CN8+BK8)/2)</f>
        <v>5.1999999999999993</v>
      </c>
      <c r="TY8" s="26">
        <f>IF($CU8="P",CO8,(CO8+BL8)/2)</f>
        <v>0</v>
      </c>
      <c r="TZ8" s="26">
        <f>IF($CU8="P",CP8,(CP8+BM8)/2)</f>
        <v>0</v>
      </c>
      <c r="UA8" s="26">
        <f>IF($CU8="P",CQ8,(CQ8+BN8)/2)</f>
        <v>18.399999999999999</v>
      </c>
      <c r="UB8" s="26">
        <f>IF($CU8="P",CR8,(CR8+BO8)/2)</f>
        <v>5.4</v>
      </c>
      <c r="UC8" s="26">
        <f>IF($CU8="P",CS8,(CS8+BP8)/2)</f>
        <v>0.5</v>
      </c>
      <c r="UD8" s="26">
        <f>IF($CU8="P",CT8,(CT8+BQ8)/2)</f>
        <v>0</v>
      </c>
      <c r="UE8" s="28" t="s">
        <v>53</v>
      </c>
      <c r="UF8" s="11">
        <f>IF(SUM(TL8,TP8)&gt;0,SUM(TL8,TP8),"")</f>
        <v>9.5500000000000007</v>
      </c>
      <c r="UG8" s="11">
        <f>IF(SUM(TK8:TL8,TN8:TP8,TR8)-TM8-TQ8&gt;0,SUM(TK8:TL8,TN8:TP8,TR8)-TM8-TQ8,"")</f>
        <v>46.15</v>
      </c>
      <c r="UH8" s="11">
        <f>IF(SUM(TS8:TT8,TV8)-TU8&gt;0,SUM(TS8:TT8,TV8)-TU8,"")</f>
        <v>22.049999999999997</v>
      </c>
      <c r="UI8" s="11">
        <f>IF(SUM(TL8,TP8,TT8)&gt;0,SUM(TL8,TP8,TT8),"")</f>
        <v>13.55</v>
      </c>
      <c r="UJ8" s="11">
        <f>IF(SUM(UG8,UH8)&gt;0,SUM(UG8,UH8),"")</f>
        <v>68.199999999999989</v>
      </c>
      <c r="UK8" s="11">
        <f>IF(SUM(TX8,UB8)&gt;0,SUM(TX8,UB8),"")</f>
        <v>10.6</v>
      </c>
      <c r="UL8" s="11">
        <f>IF(SUM(TW8:TX8,TZ8:UB8,UD8)-SUM(TY8,UC8)&gt;0,SUM(TW8:TX8,TZ8:UB8,UD8)-SUM(TY8,UC8),"")</f>
        <v>47.1</v>
      </c>
      <c r="UM8" s="11">
        <f>IF(SUM(UG8,UH8,UL8)&gt;0,SUM(UG8,UH8,UL8),"")</f>
        <v>115.29999999999998</v>
      </c>
    </row>
    <row r="9" spans="1:559" x14ac:dyDescent="0.2">
      <c r="A9" s="4" cm="1">
        <f t="array" ref="A9">IF(AND(H9&lt;&gt;"",H9&lt;&gt;"No DD"),SUMPRODUCT((H$4:H$23&lt;&gt;"")*(H$4:H$23&lt;&gt;"No DD")*(E$4:E$23&gt;E9))+1,IF(H9="No DD",SUMPRODUCT((H$4:H$23="No DD")*(E$4:E$23&gt;E9))+1+SUMPRODUCT((H$4:H$23&lt;&gt;"")*(H$4:H$23&lt;&gt;"No DD")),""))</f>
        <v>6</v>
      </c>
      <c r="B9" s="5" t="s">
        <v>80</v>
      </c>
      <c r="C9" s="4" t="s">
        <v>5</v>
      </c>
      <c r="D9" s="4">
        <v>2003</v>
      </c>
      <c r="E9" s="9">
        <f>SUM(J9:R9)+SUM(J9:N9)*0.0000001+SUM(J9)*0.0000000000001</f>
        <v>169.40001199000483</v>
      </c>
      <c r="F9" s="3" t="str">
        <f>IF(OR(AND(AP9&gt;=AW$25,AQ9&gt;=AW$29,AP9&lt;&gt;"",AO9=""),AND(AU9&gt;=AW$25,AV9&gt;=AW$29,AU9&lt;&gt;"",AO9=""),AND(BS9&gt;=BZ$25,BT9&gt;=BZ$29,BS9&lt;&gt;"",BR9=""),AND(BX9&gt;=BZ$25,BY9&gt;=BZ$29,BX9&lt;&gt;"",BR9=""),AND(CV9&gt;=DC$25,CW9&gt;=DC$29,CV9&lt;&gt;"",CU9=""),AND(DA9&gt;=DC$25,DB9&gt;=DC$29,DA9&lt;&gt;""),AND(EA9&gt;=EH$25,EB9&gt;=EH$29,EA9&lt;&gt;""),AND(EF9&gt;=EH$25,EG9&gt;=EH$29,EF9&lt;&gt;""),AND(FC9&gt;=FJ$25,FD9&gt;=FJ$29,FC9&lt;&gt;""),AND(FH9&gt;=FJ$25,FI9&gt;=FJ$29,FH9&lt;&gt;""),AND(GE9&gt;=GL$25,GF9&gt;=GL$29,GE9&lt;&gt;""),AND(GJ9&gt;=GL$25,GK9&gt;=GL$29,GJ9&lt;&gt;""),AND(HG9&gt;=HN$25,HH9&gt;=HN$29,HG9&lt;&gt;""),AND(HL9&gt;=HN$25,HM9&gt;=HN$29,HL9&lt;&gt;""),AND(II9&gt;=IP$25,IJ9&gt;=IP$29,II9&lt;&gt;""),AND(IN9&gt;=IP$25,IO9&gt;=IP$29,IN9&lt;&gt;""),AND(JK9&gt;=JR$25,JL9&gt;=JR$29,JK9&lt;&gt;""),AND(JP9&gt;=JR$25,JQ9&gt;=JR$29,JP9&lt;&gt;""),AND(KM9&gt;=KT$25,KN9&gt;=KT$29,KM9&lt;&gt;""),AND(KR9&gt;=KT$25,KS9&gt;=KT$29,KR9&lt;&gt;""),AND(LO9&gt;=LV$25,LP9&gt;=LV$29,LO9&lt;&gt;""),AND(LT9&gt;=LV$25,LU9&gt;=LV$29,LT9&lt;&gt;""),AND(MQ9&gt;=MX$25,MR9&gt;=MX$29,MQ9&lt;&gt;""),AND(MV9&gt;=MX$25,MW9&gt;=MX$29,MV9&lt;&gt;""),AND(NS9&gt;=NZ$25,NT9&gt;=NZ$29,NS9&lt;&gt;""),AND(NX9&gt;=NZ$25,NY9&gt;=NZ$29,NX9&lt;&gt;""),AND(OU9&gt;=PB$25,OV9&gt;=PB$29,OU9&lt;&gt;""),AND(OZ9&gt;=PB$25,PA9&gt;=PB$29,OZ9&lt;&gt;""),AND(PW9&gt;=QD$25,PX9&gt;=QD$29,PW9&lt;&gt;""),AND(QB9&gt;=QD$25,QC9&gt;=QD$29,QB9&lt;&gt;""),AND(QY9&gt;=RF$25,QZ9&gt;=RF$29,QY9&lt;&gt;""),AND(RD9&gt;=RF$25,RE9&gt;=RF$29,RD9&lt;&gt;""),AND(SA9&gt;=SH$25,SB9&gt;=SH$29,SA9&lt;&gt;""),AND(SF9&gt;=SH$25,SG9&gt;=SH$29,SF9&lt;&gt;""),AND(TC9&gt;=TJ$25,TD9&gt;=TJ$29,TC9&lt;&gt;""),AND(TI9&gt;=TJ$25,TJ9&gt;=TJ$29,TI9&lt;&gt;"")),"P","")</f>
        <v>P</v>
      </c>
      <c r="G9" s="3" t="str">
        <f>IF(OR(AND(AQ9&gt;=AW$29,AQ9&lt;&gt;"",AO9=""),AND(AV9&gt;=AW$29,AV9&lt;&gt;"",AO9=""),AND(BT9&gt;=BZ$29,BT9&lt;&gt;"",BR9=""),AND(BY9&gt;=BZ$29,BY9&lt;&gt;"",BR9=""),AND(CW9&gt;=DC$29,CW9&lt;&gt;"",CU9=""),AND(DB9&gt;=DC$29,DB9&lt;&gt;"",CU9=""),AND(EB9&gt;=EH$29,EB9&lt;&gt;""),AND(EG9&gt;=EH$29,EG9&lt;&gt;""),AND(FD9&gt;=FJ$29,FD9&lt;&gt;""),AND(FI9&gt;=FJ$29,FI9&lt;&gt;""),AND(GF9&gt;=GL$29,GF9&lt;&gt;""),AND(GK9&gt;=GL$29,GK9&lt;&gt;""),AND(HH9&gt;=HN$29,HH9&lt;&gt;""),AND(HM9&gt;=HN$29,HM9&lt;&gt;""),AND(IJ9&gt;=IP$29,IJ9&lt;&gt;""),AND(IO9&gt;=IP$29,IO9&lt;&gt;""),AND(JL9&gt;=JR$29,JL9&lt;&gt;""),AND(JQ9&gt;=JR$29,JQ9&lt;&gt;""),AND(KN9&gt;=KT$29,KN9&lt;&gt;""),AND(KS9&gt;=KT$29,KS9&lt;&gt;""),AND(LP9&gt;=LV$29,LP9&lt;&gt;""),AND(LU9&gt;=LV$29,LU9&lt;&gt;""),AND(MR9&gt;=MX$29,MR9&lt;&gt;""),AND(MW9&gt;=MX$29,MW9&lt;&gt;""),AND(NT9&gt;=NZ$29,NT9&lt;&gt;""),AND(NY9&gt;=NZ$29,NY9&lt;&gt;""),AND(OV9&gt;=PB$29,OV9&lt;&gt;""),AND(PA9&gt;=PB$29,PA9&lt;&gt;""),AND(PX9&gt;=QD$29,PX9&lt;&gt;""),AND(QC9&gt;=QD$29,QC9&lt;&gt;""),AND(QZ9&gt;=RF$29,QZ9&lt;&gt;""),AND(RE9&gt;=RF$29,RE9&lt;&gt;""),AND(SB9&gt;=SH$29,SB9&lt;&gt;""),AND(SG9&gt;=SH$29,SG9&lt;&gt;""),AND(TD9&gt;=TJ$29,TD9&lt;&gt;""),AND(TJ9&gt;=TJ$29,TJ9&lt;&gt;"")),"P","")</f>
        <v>P</v>
      </c>
      <c r="H9" s="36" t="str">
        <f>IF(AND(G9="P",F9=""),"No DD",IF(OR(AND(AS9&gt;=AW$28,AT9&gt;=AW$32,AS9&lt;&gt;"",AO9=""),AND(BV9&gt;=BZ$28,BW9&gt;=BZ$32,BV9&lt;&gt;"",BR9=""),AND(CY9&gt;=DC$28,CZ9&gt;=DC$32,CY9&lt;&gt;"",CU9=""),AND(ED9&gt;=EH$28,EE9&gt;=EH$32,ED9&lt;&gt;""),AND(FF9&gt;=FJ$28,FG9&gt;=FJ$32,FF9&lt;&gt;""),AND(GH9&gt;=GL$28,GI9&gt;=GL$32,GH9&lt;&gt;""),AND(HJ9&gt;=HN$28,HK9&gt;=HN$32,HJ9&lt;&gt;""),AND(IL9&gt;=IP$28,IM9&gt;=IP$32,IL9&lt;&gt;""),AND(JN9&gt;=JR$28,JO9&gt;=JR$32,JN9&lt;&gt;""),AND(KP9&gt;=KT$28,KQ9&gt;=KT$32,KP9&lt;&gt;""),AND(LR9&gt;=LV$28,LS9&gt;=LV$32,LR9&lt;&gt;""),AND(MT9&gt;=MX$28,MU9&gt;=MX$32,MT9&lt;&gt;""),AND(NV9&gt;=NZ$28,NW9&gt;=NZ$32,NV9&lt;&gt;""),AND(OX9&gt;=PB$28,OY9&gt;=PB$32,OX9&lt;&gt;""),AND(PZ9&gt;=QD$28,QA9&gt;=QD$32,PZ9&lt;&gt;""),AND(RB9&gt;=RF$28,RC9&gt;=RF$32,RB9&lt;&gt;""),AND(SD9&gt;=SH$28,SE9&gt;=SH$32,SD9&lt;&gt;""),AND(TF9&gt;=TJ$28,TG9&gt;=TJ$32,TF9&lt;&gt;"")),"Merit",IF(OR(AND(AS9&gt;=AW$27,AT9&gt;=AW$31,AS9&lt;&gt;"",AO9=""),AND(BV9&gt;=BZ$27,BW9&gt;=BZ$31,BV9&lt;&gt;"",BR9=""),AND(CY9&gt;=DC$27,CZ9&gt;=DC$31,CY9&lt;&gt;"",CU9=""),AND(ED9&gt;=EH$27,EE9&gt;=EH$31,ED9&lt;&gt;""),AND(FF9&gt;=FJ$27,FG9&gt;=FJ$31,FF9&lt;&gt;""),AND(GH9&gt;=GL$27,GI9&gt;=GL$31,GH9&lt;&gt;""),AND(HJ9&gt;=HN$27,HK9&gt;=HN$31,HJ9&lt;&gt;""),AND(IL9&gt;=IP$27,IM9&gt;=IP$31,IL9&lt;&gt;""),AND(JN9&gt;=JR$27,JO9&gt;=JR$31,JN9&lt;&gt;""),AND(KP9&gt;=KT$27,KQ9&gt;=KT$31,KP9&lt;&gt;""),AND(LR9&gt;=LV$27,LS9&gt;=LV$31,LR9&lt;&gt;""),AND(MT9&gt;=MX$27,MU9&gt;=MX$31,MT9&lt;&gt;""),AND(NV9&gt;=NZ$27,NW9&gt;=NZ$31,NV9&lt;&gt;""),AND(OX9&gt;=PB$27,OY9&gt;=PB$31,OX9&lt;&gt;""),AND(PZ9&gt;=QD$27,QA9&gt;=QD$31,PZ9&lt;&gt;""),AND(RB9&gt;=RF$27,RC9&gt;=RF$31,RB9&lt;&gt;""),AND(SD9&gt;=SH$27,SE9&gt;=SH$31,SD9&lt;&gt;""),AND(TF9&gt;=TJ$27,TG9&gt;=TJ$31,TF9&lt;&gt;"")),"Excellence",IF(I9="P","Worlds Team",IF(F9="P","National Team","")))))</f>
        <v>National Team</v>
      </c>
      <c r="I9" s="3" t="str">
        <f>IF(OR(AND(AS9&gt;=AW$26,AT9&gt;=AW$30,AS9&lt;&gt;"",AO9=""),AND(BV9&gt;=BZ$26,BW9&gt;=BZ$30,BV9&lt;&gt;"",BR9=""),AND(CY9&gt;=DC$26,CZ9&gt;=DC$30,CY9&lt;&gt;"",CU9=""),AND(ED9&gt;=EH$26,EE9&gt;=EH$30,ED9&lt;&gt;""),AND(FF9&gt;=FJ$26,FG9&gt;=FJ$30,FF9&lt;&gt;""),AND(GH9&gt;=GL$26,GI9&gt;=GL$30,GH9&lt;&gt;""),AND(HJ9&gt;=HN$26,HK9&gt;=HN$30,HJ9&lt;&gt;""),AND(IL9&gt;=IP$26,IM9&gt;=IP$30,IL9&lt;&gt;""),AND(JN9&gt;=JR$26,JO9&gt;=JR$30,JN9&lt;&gt;""),AND(KP9&gt;=KT$26,KQ9&gt;=KT$30,KP9&lt;&gt;""),AND(LR9&gt;=LV$26,LS9&gt;=LV$30,LR9&lt;&gt;""),AND(MT9&gt;=MX$26,MU9&gt;=MX$30,MT9&lt;&gt;""),AND(NV9&gt;=NZ$26,NW9&gt;=NZ$30,NV9&lt;&gt;""),AND(OX9&gt;=PB$26,OY9&gt;=PB$30,OX9&lt;&gt;""),AND(PZ9&gt;=QD$26,QA9&gt;=QD$30,PZ9&lt;&gt;""),AND(RB9&gt;=RF$26,RC9&gt;=RF$30,RB9&lt;&gt;""),AND(SD9&gt;=SH$26,SE9&gt;=SH$30,SD9&lt;&gt;""),AND(TF9&gt;=TJ$26,TG9&gt;=TJ$30,TF9&lt;&gt;"")),"P","")</f>
        <v/>
      </c>
      <c r="J9" s="8">
        <f>IF(COUNT(AQ9,BT9,CW9)&gt;0,LARGE((AQ9,BT9,CW9),1),0)</f>
        <v>48.3</v>
      </c>
      <c r="K9" s="8" t="str">
        <f>IF(J9=0,"",IF(J9=CW9,$CA$1,IF(J9=BT9,$AX$1,IF(J9=AQ9,$U$1,""))))</f>
        <v>2024 Nationals</v>
      </c>
      <c r="L9" s="8">
        <f>IF(COUNT(AQ9,BT9,CW9)&gt;1,LARGE((AQ9,BT9,CW9),2),0)</f>
        <v>48</v>
      </c>
      <c r="M9" s="8" t="str">
        <f>IF(K9=0,"",IF(AND(L9=J9,L9=AQ9,K9=BT9),$U$1,IF(AND(L9=J9,L9=AQ9,L9=CW9),$U$1,IF(AND(L9=J9,L9=CW9,L9=BT9),$AX$1,IF(L9=CW9,$CA$1,IF(L9=BT9,$AX$1,IF(L9=AQ9,$U$1,"")))))))</f>
        <v>2024 3rd Domestic Trial</v>
      </c>
      <c r="N9" s="8">
        <f>IF(COUNT(AR9,BU9,CX9)&gt;0,LARGE((AR9,BU9,CX9),1),0)</f>
        <v>23.6</v>
      </c>
      <c r="O9" s="8" t="str">
        <f>IF(N9=0,"",IF(N9=CX9,$CA$1,IF(N9=BU9,$AX$1,IF(N9=AR9,$U$1,""))))</f>
        <v>2024 3rd Domestic Trial</v>
      </c>
      <c r="P9" s="8">
        <f>IF(MAX(AV9,BY9,DB9)&gt;0,MAX(AV9,BY9,DB9),0)</f>
        <v>49.5</v>
      </c>
      <c r="Q9" s="8" t="str">
        <f>IF(P9=0,"",IF(P9=DB9,$CA$1,IF(P9=BY9,$AX$1,IF(P9=AV9,$U$1,""))))</f>
        <v>2024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/>
      </c>
      <c r="U9" s="19">
        <v>18.5</v>
      </c>
      <c r="V9" s="19">
        <v>6.4</v>
      </c>
      <c r="W9" s="19">
        <v>0.6</v>
      </c>
      <c r="X9" s="19">
        <v>0</v>
      </c>
      <c r="Y9" s="19">
        <v>17.2</v>
      </c>
      <c r="Z9" s="19">
        <v>2.4</v>
      </c>
      <c r="AA9" s="19">
        <v>0</v>
      </c>
      <c r="AB9" s="19">
        <v>0</v>
      </c>
      <c r="AC9" s="19">
        <v>16.399999999999999</v>
      </c>
      <c r="AD9" s="19">
        <v>5.2</v>
      </c>
      <c r="AE9" s="19">
        <v>0.8</v>
      </c>
      <c r="AF9" s="19">
        <v>0.3</v>
      </c>
      <c r="AG9" s="19">
        <v>18.399999999999999</v>
      </c>
      <c r="AH9" s="19">
        <v>6.4</v>
      </c>
      <c r="AI9" s="19">
        <v>0</v>
      </c>
      <c r="AJ9" s="19">
        <v>0.3</v>
      </c>
      <c r="AK9" s="19">
        <v>16.100000000000001</v>
      </c>
      <c r="AL9" s="19">
        <v>4.4000000000000004</v>
      </c>
      <c r="AM9" s="19">
        <v>0.8</v>
      </c>
      <c r="AN9" s="19">
        <v>0</v>
      </c>
      <c r="AO9" s="27"/>
      <c r="AP9" s="40">
        <f>IF(SUM(V9,Z9)&gt;0,SUM(V9,Z9),"")</f>
        <v>8.8000000000000007</v>
      </c>
      <c r="AQ9" s="40">
        <f>IF(SUM(U9:V9,X9:Z9,AB9)-W9-AA9&gt;0,SUM(U9:V9,X9:Z9,AB9)-W9-AA9,"")</f>
        <v>43.899999999999991</v>
      </c>
      <c r="AR9" s="40">
        <f>IF(SUM(AC9:AD9,AF9)-AE9&gt;0,SUM(AC9:AD9,AF9)-AE9,"")</f>
        <v>21.099999999999998</v>
      </c>
      <c r="AS9" s="40">
        <f>IF(SUM(V9,Z9,AD9)&gt;0,SUM(V9,Z9,AD9),"")</f>
        <v>14</v>
      </c>
      <c r="AT9" s="40">
        <f>IF(SUM(AQ9,AR9)&gt;0,SUM(AQ9,AR9),"")</f>
        <v>64.999999999999986</v>
      </c>
      <c r="AU9" s="40">
        <f>IF(SUM(AH9,AL9)&gt;0,SUM(AH9,AL9),"")</f>
        <v>10.8</v>
      </c>
      <c r="AV9" s="40">
        <f>IF(SUM(AG9:AH9,AJ9:AL9,AN9)-SUM(AI9,AM9)&gt;0,SUM(AG9:AH9,AJ9:AL9,AN9)-SUM(AI9,AM9),"")</f>
        <v>44.800000000000004</v>
      </c>
      <c r="AW9" s="40">
        <f>IF(SUM(AQ9,AR9,AV9)&gt;0,SUM(AQ9,AR9,AV9),"")</f>
        <v>109.79999999999998</v>
      </c>
      <c r="AX9" s="18">
        <v>18.100000000000001</v>
      </c>
      <c r="AY9" s="18">
        <v>6.4</v>
      </c>
      <c r="AZ9" s="18">
        <v>0.2</v>
      </c>
      <c r="BA9" s="18">
        <v>0</v>
      </c>
      <c r="BB9" s="18">
        <v>18.600000000000001</v>
      </c>
      <c r="BC9" s="18">
        <v>6</v>
      </c>
      <c r="BD9" s="18">
        <v>0.6</v>
      </c>
      <c r="BE9" s="18">
        <v>0</v>
      </c>
      <c r="BF9" s="18">
        <v>18.3</v>
      </c>
      <c r="BG9" s="18">
        <v>5.2</v>
      </c>
      <c r="BH9" s="18">
        <v>0.6</v>
      </c>
      <c r="BI9" s="18">
        <v>0.3</v>
      </c>
      <c r="BJ9" s="18">
        <v>18.5</v>
      </c>
      <c r="BK9" s="18">
        <v>6.4</v>
      </c>
      <c r="BL9" s="18">
        <v>0</v>
      </c>
      <c r="BM9" s="18">
        <v>0</v>
      </c>
      <c r="BN9" s="18">
        <v>18.600000000000001</v>
      </c>
      <c r="BO9" s="18">
        <v>6</v>
      </c>
      <c r="BP9" s="18">
        <v>0</v>
      </c>
      <c r="BQ9" s="18">
        <v>0</v>
      </c>
      <c r="BR9" s="28"/>
      <c r="BS9" s="11">
        <f>IF(SUM(AY9,BC9)&gt;0,SUM(AY9,BC9),"")</f>
        <v>12.4</v>
      </c>
      <c r="BT9" s="11">
        <f>IF(SUM(AX9:AY9,BA9:BC9,BE9)-AZ9-BD9&gt;0,SUM(AX9:AY9,BA9:BC9,BE9)-AZ9-BD9,"")</f>
        <v>48.3</v>
      </c>
      <c r="BU9" s="11">
        <f>IF(SUM(BF9:BG9,BI9)-BH9&gt;0,SUM(BF9:BG9,BI9)-BH9,"")</f>
        <v>23.2</v>
      </c>
      <c r="BV9" s="11">
        <f>IF(SUM(AY9,BC9,BG9)&gt;0,SUM(AY9,BC9,BG9),"")</f>
        <v>17.600000000000001</v>
      </c>
      <c r="BW9" s="11">
        <f>IF(SUM(BT9,BU9)&gt;0,SUM(BT9,BU9),"")</f>
        <v>71.5</v>
      </c>
      <c r="BX9" s="11">
        <f>IF(SUM(BK9,BO9)&gt;0,SUM(BK9,BO9),"")</f>
        <v>12.4</v>
      </c>
      <c r="BY9" s="11">
        <f>IF(SUM(BJ9:BK9,BM9:BO9,BQ9)-SUM(BL9,BP9)&gt;0,SUM(BJ9:BK9,BM9:BO9,BQ9)-SUM(BL9,BP9),"")</f>
        <v>49.5</v>
      </c>
      <c r="BZ9" s="11">
        <f>IF(SUM(BT9,BU9,BY9)&gt;0,SUM(BT9,BU9,BY9),"")</f>
        <v>121</v>
      </c>
      <c r="CA9" s="19">
        <v>18.7</v>
      </c>
      <c r="CB9" s="19">
        <v>6.4</v>
      </c>
      <c r="CC9" s="19">
        <v>0.6</v>
      </c>
      <c r="CD9" s="19">
        <v>0</v>
      </c>
      <c r="CE9" s="19">
        <v>18.5</v>
      </c>
      <c r="CF9" s="19">
        <v>5.2</v>
      </c>
      <c r="CG9" s="19">
        <v>0.2</v>
      </c>
      <c r="CH9" s="19">
        <v>0</v>
      </c>
      <c r="CI9" s="19">
        <v>18.5</v>
      </c>
      <c r="CJ9" s="19">
        <v>4.8</v>
      </c>
      <c r="CK9" s="19">
        <v>0</v>
      </c>
      <c r="CL9" s="19">
        <v>0.3</v>
      </c>
      <c r="CM9" s="19">
        <v>18.899999999999999</v>
      </c>
      <c r="CN9" s="19">
        <v>6.4</v>
      </c>
      <c r="CO9" s="19">
        <v>0.8</v>
      </c>
      <c r="CP9" s="19">
        <v>0</v>
      </c>
      <c r="CQ9" s="19">
        <v>19</v>
      </c>
      <c r="CR9" s="19">
        <v>5.2</v>
      </c>
      <c r="CS9" s="19">
        <v>0</v>
      </c>
      <c r="CT9" s="19">
        <v>0</v>
      </c>
      <c r="CU9" s="27"/>
      <c r="CV9" s="40">
        <f>IF(SUM(CB9,CF9)&gt;0,SUM(CB9,CF9),"")</f>
        <v>11.600000000000001</v>
      </c>
      <c r="CW9" s="40">
        <f>IF(SUM(CA9:CB9,CD9:CF9,CH9)-CC9-CG9&gt;0,SUM(CA9:CB9,CD9:CF9,CH9)-CC9-CG9,"")</f>
        <v>48</v>
      </c>
      <c r="CX9" s="40">
        <f>IF(SUM(CI9:CJ9,CL9)-CK9&gt;0,SUM(CI9:CJ9,CL9)-CK9,"")</f>
        <v>23.6</v>
      </c>
      <c r="CY9" s="40">
        <f>IF(SUM(CB9,CF9,CJ9)&gt;0,SUM(CB9,CF9,CJ9),"")</f>
        <v>16.400000000000002</v>
      </c>
      <c r="CZ9" s="40">
        <f>IF(SUM(CW9,CX9)&gt;0,SUM(CW9,CX9),"")</f>
        <v>71.599999999999994</v>
      </c>
      <c r="DA9" s="40">
        <f>IF(SUM(CN9,CR9)&gt;0,SUM(CN9,CR9),"")</f>
        <v>11.600000000000001</v>
      </c>
      <c r="DB9" s="40">
        <f>IF(SUM(CM9:CN9,CP9:CR9,CT9)-SUM(CO9,CS9)&gt;0,SUM(CM9:CN9,CP9:CR9,CT9)-SUM(CO9,CS9),"")</f>
        <v>48.7</v>
      </c>
      <c r="DC9" s="40">
        <f>IF(SUM(CW9,CX9,DB9)&gt;0,SUM(CW9,CX9,DB9),"")</f>
        <v>120.3</v>
      </c>
      <c r="DD9" s="51" t="str">
        <f>IF(MAX(EB9,FD9,GF9,HH9,IJ9,JL9,KN9,LP9,MR9,NT9,OV9,PX9,QZ9,SB9,TD9)-IF(L9="",0,L9)&gt;0.001,MAX(EB9,FD9,GF9,HH9,IJ9,JL9,KN9,LP9,MR9,NT9,OV9,PX9,QZ9,SB9,TD9)-IF(L9="",0,L9),"")</f>
        <v/>
      </c>
      <c r="DE9" s="51" t="str">
        <f>IF(MAX(EC9,FE9,GG9,HI9,IK9,JM9,KO9,LQ9,MS9,NU9,OW9,PY9,RA9,SC9,TE9)-IF(N9="",0,N9)&gt;0.001,MAX(EC9,FE9,GG9,HI9,IK9,JM9,KO9,LQ9,MS9,NU9,OW9,PY9,RA9,SC9,TE9)-IF(N9="",0,N9),"")</f>
        <v/>
      </c>
      <c r="DF9" s="51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>IF(SUM(QF9,QJ9)&gt;0,SUM(QF9,QJ9),"")</f>
        <v/>
      </c>
      <c r="QZ9" s="40" t="str">
        <f>IF(SUM(QE9:QF9,QH9:QJ9,QL9)-QG9-QK9&gt;0,SUM(QE9:QF9,QH9:QJ9,QL9)-QG9-QK9,"")</f>
        <v/>
      </c>
      <c r="RA9" s="40" t="str">
        <f>IF(SUM(QM9:QN9,QP9)-QO9&gt;0,SUM(QM9:QN9,QP9)-QO9,"")</f>
        <v/>
      </c>
      <c r="RB9" s="40" t="str">
        <f>IF(SUM(QF9,QJ9,QN9)&gt;0,SUM(QF9,QJ9,QN9),"")</f>
        <v/>
      </c>
      <c r="RC9" s="40" t="str">
        <f>IF(SUM(QZ9,RA9)&gt;0,SUM(QZ9,RA9),"")</f>
        <v/>
      </c>
      <c r="RD9" s="40" t="str">
        <f>IF(SUM(QR9,QV9)&gt;0,SUM(QR9,QV9),"")</f>
        <v/>
      </c>
      <c r="RE9" s="40" t="str">
        <f>IF(SUM(QQ9:QR9,QT9:QV9,QX9)-SUM(QS9,QW9)&gt;0,SUM(QQ9:QR9,QT9:QV9,QX9)-SUM(QS9,QW9),"")</f>
        <v/>
      </c>
      <c r="RF9" s="40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>IF(SUM(SJ9,SN9)&gt;0,SUM(SJ9,SN9),"")</f>
        <v/>
      </c>
      <c r="TD9" s="40" t="str">
        <f>IF(SUM(SI9:SJ9,SL9:SN9,SP9)-SK9-SO9&gt;0,SUM(SI9:SJ9,SL9:SN9,SP9)-SK9-SO9,"")</f>
        <v/>
      </c>
      <c r="TE9" s="40" t="str">
        <f>IF(SUM(SQ9:SR9,ST9)-SS9&gt;0,SUM(SQ9:SR9,ST9)-SS9,"")</f>
        <v/>
      </c>
      <c r="TF9" s="40" t="str">
        <f>IF(SUM(SJ9,SN9,SR9)&gt;0,SUM(SJ9,SN9,SR9),"")</f>
        <v/>
      </c>
      <c r="TG9" s="40" t="str">
        <f>IF(SUM(TD9,TE9)&gt;0,SUM(TD9,TE9),"")</f>
        <v/>
      </c>
      <c r="TH9" s="40" t="str">
        <f>IF(SUM(SV9,SZ9)&gt;0,SUM(SV9,SZ9),"")</f>
        <v/>
      </c>
      <c r="TI9" s="40" t="str">
        <f>IF(SUM(SU9:SV9,SX9:SZ9,TB9)-SUM(SW9,TA9)&gt;0,SUM(SU9:SV9,SX9:SZ9,TB9)-SUM(SW9,TA9),"")</f>
        <v/>
      </c>
      <c r="TJ9" s="40" t="str">
        <f>IF(SUM(TD9,TE9,TI9)&gt;0,SUM(TD9,TE9,TI9),"")</f>
        <v/>
      </c>
      <c r="TK9" s="26">
        <f>IF($CU9="P",CA9,(CA9+AX9)/2)</f>
        <v>18.399999999999999</v>
      </c>
      <c r="TL9" s="26">
        <f>IF($CU9="P",CB9,(CB9+AY9)/2)</f>
        <v>6.4</v>
      </c>
      <c r="TM9" s="26">
        <f>IF($CU9="P",CC9,(CC9+AZ9)/2)</f>
        <v>0.4</v>
      </c>
      <c r="TN9" s="26">
        <f>IF($CU9="P",CD9,(CD9+BA9)/2)</f>
        <v>0</v>
      </c>
      <c r="TO9" s="26">
        <f>IF($CU9="P",CE9,(CE9+BB9)/2)</f>
        <v>18.55</v>
      </c>
      <c r="TP9" s="26">
        <f>IF($CU9="P",CF9,(CF9+BC9)/2)</f>
        <v>5.6</v>
      </c>
      <c r="TQ9" s="26">
        <f>IF($CU9="P",CG9,(CG9+BD9)/2)</f>
        <v>0.4</v>
      </c>
      <c r="TR9" s="26">
        <f>IF($CU9="P",CH9,(CH9+BE9)/2)</f>
        <v>0</v>
      </c>
      <c r="TS9" s="26">
        <f>IF($CU9="P",CI9,(CI9+BF9)/2)</f>
        <v>18.399999999999999</v>
      </c>
      <c r="TT9" s="26">
        <f>IF($CU9="P",CJ9,(CJ9+BG9)/2)</f>
        <v>5</v>
      </c>
      <c r="TU9" s="26">
        <f>IF($CU9="P",CK9,(CK9+BH9)/2)</f>
        <v>0.3</v>
      </c>
      <c r="TV9" s="26">
        <f>IF($CU9="P",CL9,(CL9+BI9)/2)</f>
        <v>0.3</v>
      </c>
      <c r="TW9" s="26">
        <f>IF($CU9="P",CM9,(CM9+BJ9)/2)</f>
        <v>18.7</v>
      </c>
      <c r="TX9" s="26">
        <f>IF($CU9="P",CN9,(CN9+BK9)/2)</f>
        <v>6.4</v>
      </c>
      <c r="TY9" s="26">
        <f>IF($CU9="P",CO9,(CO9+BL9)/2)</f>
        <v>0.4</v>
      </c>
      <c r="TZ9" s="26">
        <f>IF($CU9="P",CP9,(CP9+BM9)/2)</f>
        <v>0</v>
      </c>
      <c r="UA9" s="26">
        <f>IF($CU9="P",CQ9,(CQ9+BN9)/2)</f>
        <v>18.8</v>
      </c>
      <c r="UB9" s="26">
        <f>IF($CU9="P",CR9,(CR9+BO9)/2)</f>
        <v>5.6</v>
      </c>
      <c r="UC9" s="26">
        <f>IF($CU9="P",CS9,(CS9+BP9)/2)</f>
        <v>0</v>
      </c>
      <c r="UD9" s="26">
        <f>IF($CU9="P",CT9,(CT9+BQ9)/2)</f>
        <v>0</v>
      </c>
      <c r="UE9" s="28" t="s">
        <v>53</v>
      </c>
      <c r="UF9" s="11">
        <f>IF(SUM(TL9,TP9)&gt;0,SUM(TL9,TP9),"")</f>
        <v>12</v>
      </c>
      <c r="UG9" s="11">
        <f>IF(SUM(TK9:TL9,TN9:TP9,TR9)-TM9-TQ9&gt;0,SUM(TK9:TL9,TN9:TP9,TR9)-TM9-TQ9,"")</f>
        <v>48.15</v>
      </c>
      <c r="UH9" s="11">
        <f>IF(SUM(TS9:TT9,TV9)-TU9&gt;0,SUM(TS9:TT9,TV9)-TU9,"")</f>
        <v>23.4</v>
      </c>
      <c r="UI9" s="11">
        <f>IF(SUM(TL9,TP9,TT9)&gt;0,SUM(TL9,TP9,TT9),"")</f>
        <v>17</v>
      </c>
      <c r="UJ9" s="11">
        <f>IF(SUM(UG9,UH9)&gt;0,SUM(UG9,UH9),"")</f>
        <v>71.55</v>
      </c>
      <c r="UK9" s="11">
        <f>IF(SUM(TX9,UB9)&gt;0,SUM(TX9,UB9),"")</f>
        <v>12</v>
      </c>
      <c r="UL9" s="11">
        <f>IF(SUM(TW9:TX9,TZ9:UB9,UD9)-SUM(TY9,UC9)&gt;0,SUM(TW9:TX9,TZ9:UB9,UD9)-SUM(TY9,UC9),"")</f>
        <v>49.100000000000009</v>
      </c>
      <c r="UM9" s="11">
        <f>IF(SUM(UG9,UH9,UL9)&gt;0,SUM(UG9,UH9,UL9),"")</f>
        <v>120.65</v>
      </c>
    </row>
    <row r="10" spans="1:559" x14ac:dyDescent="0.2">
      <c r="A10" s="4" cm="1">
        <f t="array" ref="A10">IF(AND(H10&lt;&gt;"",H10&lt;&gt;"No DD"),SUMPRODUCT((H$4:H$23&lt;&gt;"")*(H$4:H$23&lt;&gt;"No DD")*(E$4:E$23&gt;E10))+1,IF(H10="No DD",SUMPRODUCT((H$4:H$23="No DD")*(E$4:E$23&gt;E10))+1+SUMPRODUCT((H$4:H$23&lt;&gt;"")*(H$4:H$23&lt;&gt;"No DD")),""))</f>
        <v>7</v>
      </c>
      <c r="B10" s="5" t="s">
        <v>71</v>
      </c>
      <c r="C10" s="4" t="s">
        <v>6</v>
      </c>
      <c r="D10" s="4">
        <v>2001</v>
      </c>
      <c r="E10" s="9">
        <f>SUM(J10:R10)+SUM(J10:N10)*0.0000001+SUM(J10)*0.0000000000001</f>
        <v>168.90001159000488</v>
      </c>
      <c r="F10" s="3" t="str">
        <f>IF(OR(AND(AP10&gt;=AW$25,AQ10&gt;=AW$29,AP10&lt;&gt;"",AO10=""),AND(AU10&gt;=AW$25,AV10&gt;=AW$29,AU10&lt;&gt;"",AO10=""),AND(BS10&gt;=BZ$25,BT10&gt;=BZ$29,BS10&lt;&gt;"",BR10=""),AND(BX10&gt;=BZ$25,BY10&gt;=BZ$29,BX10&lt;&gt;"",BR10=""),AND(CV10&gt;=DC$25,CW10&gt;=DC$29,CV10&lt;&gt;"",CU10=""),AND(DA10&gt;=DC$25,DB10&gt;=DC$29,DA10&lt;&gt;""),AND(EA10&gt;=EH$25,EB10&gt;=EH$29,EA10&lt;&gt;""),AND(EF10&gt;=EH$25,EG10&gt;=EH$29,EF10&lt;&gt;""),AND(FC10&gt;=FJ$25,FD10&gt;=FJ$29,FC10&lt;&gt;""),AND(FH10&gt;=FJ$25,FI10&gt;=FJ$29,FH10&lt;&gt;""),AND(GE10&gt;=GL$25,GF10&gt;=GL$29,GE10&lt;&gt;""),AND(GJ10&gt;=GL$25,GK10&gt;=GL$29,GJ10&lt;&gt;""),AND(HG10&gt;=HN$25,HH10&gt;=HN$29,HG10&lt;&gt;""),AND(HL10&gt;=HN$25,HM10&gt;=HN$29,HL10&lt;&gt;""),AND(II10&gt;=IP$25,IJ10&gt;=IP$29,II10&lt;&gt;""),AND(IN10&gt;=IP$25,IO10&gt;=IP$29,IN10&lt;&gt;""),AND(JK10&gt;=JR$25,JL10&gt;=JR$29,JK10&lt;&gt;""),AND(JP10&gt;=JR$25,JQ10&gt;=JR$29,JP10&lt;&gt;""),AND(KM10&gt;=KT$25,KN10&gt;=KT$29,KM10&lt;&gt;""),AND(KR10&gt;=KT$25,KS10&gt;=KT$29,KR10&lt;&gt;""),AND(LO10&gt;=LV$25,LP10&gt;=LV$29,LO10&lt;&gt;""),AND(LT10&gt;=LV$25,LU10&gt;=LV$29,LT10&lt;&gt;""),AND(MQ10&gt;=MX$25,MR10&gt;=MX$29,MQ10&lt;&gt;""),AND(MV10&gt;=MX$25,MW10&gt;=MX$29,MV10&lt;&gt;""),AND(NS10&gt;=NZ$25,NT10&gt;=NZ$29,NS10&lt;&gt;""),AND(NX10&gt;=NZ$25,NY10&gt;=NZ$29,NX10&lt;&gt;""),AND(OU10&gt;=PB$25,OV10&gt;=PB$29,OU10&lt;&gt;""),AND(OZ10&gt;=PB$25,PA10&gt;=PB$29,OZ10&lt;&gt;""),AND(PW10&gt;=QD$25,PX10&gt;=QD$29,PW10&lt;&gt;""),AND(QB10&gt;=QD$25,QC10&gt;=QD$29,QB10&lt;&gt;""),AND(QY10&gt;=RF$25,QZ10&gt;=RF$29,QY10&lt;&gt;""),AND(RD10&gt;=RF$25,RE10&gt;=RF$29,RD10&lt;&gt;""),AND(SA10&gt;=SH$25,SB10&gt;=SH$29,SA10&lt;&gt;""),AND(SF10&gt;=SH$25,SG10&gt;=SH$29,SF10&lt;&gt;""),AND(TC10&gt;=TJ$25,TD10&gt;=TJ$29,TC10&lt;&gt;""),AND(TI10&gt;=TJ$25,TJ10&gt;=TJ$29,TI10&lt;&gt;"")),"P","")</f>
        <v>P</v>
      </c>
      <c r="G10" s="3" t="str">
        <f>IF(OR(AND(AQ10&gt;=AW$29,AQ10&lt;&gt;"",AO10=""),AND(AV10&gt;=AW$29,AV10&lt;&gt;"",AO10=""),AND(BT10&gt;=BZ$29,BT10&lt;&gt;"",BR10=""),AND(BY10&gt;=BZ$29,BY10&lt;&gt;"",BR10=""),AND(CW10&gt;=DC$29,CW10&lt;&gt;"",CU10=""),AND(DB10&gt;=DC$29,DB10&lt;&gt;"",CU10=""),AND(EB10&gt;=EH$29,EB10&lt;&gt;""),AND(EG10&gt;=EH$29,EG10&lt;&gt;""),AND(FD10&gt;=FJ$29,FD10&lt;&gt;""),AND(FI10&gt;=FJ$29,FI10&lt;&gt;""),AND(GF10&gt;=GL$29,GF10&lt;&gt;""),AND(GK10&gt;=GL$29,GK10&lt;&gt;""),AND(HH10&gt;=HN$29,HH10&lt;&gt;""),AND(HM10&gt;=HN$29,HM10&lt;&gt;""),AND(IJ10&gt;=IP$29,IJ10&lt;&gt;""),AND(IO10&gt;=IP$29,IO10&lt;&gt;""),AND(JL10&gt;=JR$29,JL10&lt;&gt;""),AND(JQ10&gt;=JR$29,JQ10&lt;&gt;""),AND(KN10&gt;=KT$29,KN10&lt;&gt;""),AND(KS10&gt;=KT$29,KS10&lt;&gt;""),AND(LP10&gt;=LV$29,LP10&lt;&gt;""),AND(LU10&gt;=LV$29,LU10&lt;&gt;""),AND(MR10&gt;=MX$29,MR10&lt;&gt;""),AND(MW10&gt;=MX$29,MW10&lt;&gt;""),AND(NT10&gt;=NZ$29,NT10&lt;&gt;""),AND(NY10&gt;=NZ$29,NY10&lt;&gt;""),AND(OV10&gt;=PB$29,OV10&lt;&gt;""),AND(PA10&gt;=PB$29,PA10&lt;&gt;""),AND(PX10&gt;=QD$29,PX10&lt;&gt;""),AND(QC10&gt;=QD$29,QC10&lt;&gt;""),AND(QZ10&gt;=RF$29,QZ10&lt;&gt;""),AND(RE10&gt;=RF$29,RE10&lt;&gt;""),AND(SB10&gt;=SH$29,SB10&lt;&gt;""),AND(SG10&gt;=SH$29,SG10&lt;&gt;""),AND(TD10&gt;=TJ$29,TD10&lt;&gt;""),AND(TJ10&gt;=TJ$29,TJ10&lt;&gt;"")),"P","")</f>
        <v>P</v>
      </c>
      <c r="H10" s="36" t="str">
        <f>IF(AND(G10="P",F10=""),"No DD",IF(OR(AND(AS10&gt;=AW$28,AT10&gt;=AW$32,AS10&lt;&gt;"",AO10=""),AND(BV10&gt;=BZ$28,BW10&gt;=BZ$32,BV10&lt;&gt;"",BR10=""),AND(CY10&gt;=DC$28,CZ10&gt;=DC$32,CY10&lt;&gt;"",CU10=""),AND(ED10&gt;=EH$28,EE10&gt;=EH$32,ED10&lt;&gt;""),AND(FF10&gt;=FJ$28,FG10&gt;=FJ$32,FF10&lt;&gt;""),AND(GH10&gt;=GL$28,GI10&gt;=GL$32,GH10&lt;&gt;""),AND(HJ10&gt;=HN$28,HK10&gt;=HN$32,HJ10&lt;&gt;""),AND(IL10&gt;=IP$28,IM10&gt;=IP$32,IL10&lt;&gt;""),AND(JN10&gt;=JR$28,JO10&gt;=JR$32,JN10&lt;&gt;""),AND(KP10&gt;=KT$28,KQ10&gt;=KT$32,KP10&lt;&gt;""),AND(LR10&gt;=LV$28,LS10&gt;=LV$32,LR10&lt;&gt;""),AND(MT10&gt;=MX$28,MU10&gt;=MX$32,MT10&lt;&gt;""),AND(NV10&gt;=NZ$28,NW10&gt;=NZ$32,NV10&lt;&gt;""),AND(OX10&gt;=PB$28,OY10&gt;=PB$32,OX10&lt;&gt;""),AND(PZ10&gt;=QD$28,QA10&gt;=QD$32,PZ10&lt;&gt;""),AND(RB10&gt;=RF$28,RC10&gt;=RF$32,RB10&lt;&gt;""),AND(SD10&gt;=SH$28,SE10&gt;=SH$32,SD10&lt;&gt;""),AND(TF10&gt;=TJ$28,TG10&gt;=TJ$32,TF10&lt;&gt;"")),"Merit",IF(OR(AND(AS10&gt;=AW$27,AT10&gt;=AW$31,AS10&lt;&gt;"",AO10=""),AND(BV10&gt;=BZ$27,BW10&gt;=BZ$31,BV10&lt;&gt;"",BR10=""),AND(CY10&gt;=DC$27,CZ10&gt;=DC$31,CY10&lt;&gt;"",CU10=""),AND(ED10&gt;=EH$27,EE10&gt;=EH$31,ED10&lt;&gt;""),AND(FF10&gt;=FJ$27,FG10&gt;=FJ$31,FF10&lt;&gt;""),AND(GH10&gt;=GL$27,GI10&gt;=GL$31,GH10&lt;&gt;""),AND(HJ10&gt;=HN$27,HK10&gt;=HN$31,HJ10&lt;&gt;""),AND(IL10&gt;=IP$27,IM10&gt;=IP$31,IL10&lt;&gt;""),AND(JN10&gt;=JR$27,JO10&gt;=JR$31,JN10&lt;&gt;""),AND(KP10&gt;=KT$27,KQ10&gt;=KT$31,KP10&lt;&gt;""),AND(LR10&gt;=LV$27,LS10&gt;=LV$31,LR10&lt;&gt;""),AND(MT10&gt;=MX$27,MU10&gt;=MX$31,MT10&lt;&gt;""),AND(NV10&gt;=NZ$27,NW10&gt;=NZ$31,NV10&lt;&gt;""),AND(OX10&gt;=PB$27,OY10&gt;=PB$31,OX10&lt;&gt;""),AND(PZ10&gt;=QD$27,QA10&gt;=QD$31,PZ10&lt;&gt;""),AND(RB10&gt;=RF$27,RC10&gt;=RF$31,RB10&lt;&gt;""),AND(SD10&gt;=SH$27,SE10&gt;=SH$31,SD10&lt;&gt;""),AND(TF10&gt;=TJ$27,TG10&gt;=TJ$31,TF10&lt;&gt;"")),"Excellence",IF(I10="P","Worlds Team",IF(F10="P","National Team","")))))</f>
        <v>National Team</v>
      </c>
      <c r="I10" s="3" t="str">
        <f>IF(OR(AND(AS10&gt;=AW$26,AT10&gt;=AW$30,AS10&lt;&gt;"",AO10=""),AND(BV10&gt;=BZ$26,BW10&gt;=BZ$30,BV10&lt;&gt;"",BR10=""),AND(CY10&gt;=DC$26,CZ10&gt;=DC$30,CY10&lt;&gt;"",CU10=""),AND(ED10&gt;=EH$26,EE10&gt;=EH$30,ED10&lt;&gt;""),AND(FF10&gt;=FJ$26,FG10&gt;=FJ$30,FF10&lt;&gt;""),AND(GH10&gt;=GL$26,GI10&gt;=GL$30,GH10&lt;&gt;""),AND(HJ10&gt;=HN$26,HK10&gt;=HN$30,HJ10&lt;&gt;""),AND(IL10&gt;=IP$26,IM10&gt;=IP$30,IL10&lt;&gt;""),AND(JN10&gt;=JR$26,JO10&gt;=JR$30,JN10&lt;&gt;""),AND(KP10&gt;=KT$26,KQ10&gt;=KT$30,KP10&lt;&gt;""),AND(LR10&gt;=LV$26,LS10&gt;=LV$30,LR10&lt;&gt;""),AND(MT10&gt;=MX$26,MU10&gt;=MX$30,MT10&lt;&gt;""),AND(NV10&gt;=NZ$26,NW10&gt;=NZ$30,NV10&lt;&gt;""),AND(OX10&gt;=PB$26,OY10&gt;=PB$30,OX10&lt;&gt;""),AND(PZ10&gt;=QD$26,QA10&gt;=QD$30,PZ10&lt;&gt;""),AND(RB10&gt;=RF$26,RC10&gt;=RF$30,RB10&lt;&gt;""),AND(SD10&gt;=SH$26,SE10&gt;=SH$30,SD10&lt;&gt;""),AND(TF10&gt;=TJ$26,TG10&gt;=TJ$30,TF10&lt;&gt;"")),"P","")</f>
        <v/>
      </c>
      <c r="J10" s="8">
        <f>IF(COUNT(AQ10,BT10,CW10)&gt;0,LARGE((AQ10,BT10,CW10),1),0)</f>
        <v>48.9</v>
      </c>
      <c r="K10" s="8" t="str">
        <f>IF(J10=0,"",IF(J10=CW10,$CA$1,IF(J10=BT10,$AX$1,IF(J10=AQ10,$U$1,""))))</f>
        <v>2024 Nationals</v>
      </c>
      <c r="L10" s="8">
        <f>IF(COUNT(AQ10,BT10,CW10)&gt;1,LARGE((AQ10,BT10,CW10),2),0)</f>
        <v>44.3</v>
      </c>
      <c r="M10" s="8" t="str">
        <f>IF(K10=0,"",IF(AND(L10=J10,L10=AQ10,K10=BT10),$U$1,IF(AND(L10=J10,L10=AQ10,L10=CW10),$U$1,IF(AND(L10=J10,L10=CW10,L10=BT10),$AX$1,IF(L10=CW10,$CA$1,IF(L10=BT10,$AX$1,IF(L10=AQ10,$U$1,"")))))))</f>
        <v>2024 3rd Domestic Trial</v>
      </c>
      <c r="N10" s="8">
        <f>IF(COUNT(AR10,BU10,CX10)&gt;0,LARGE((AR10,BU10,CX10),1),0)</f>
        <v>22.700000000000003</v>
      </c>
      <c r="O10" s="8" t="str">
        <f>IF(N10=0,"",IF(N10=CX10,$CA$1,IF(N10=BU10,$AX$1,IF(N10=AR10,$U$1,""))))</f>
        <v>2024 3rd Domestic Trial</v>
      </c>
      <c r="P10" s="8">
        <f>IF(MAX(AV10,BY10,DB10)&gt;0,MAX(AV10,BY10,DB10),0)</f>
        <v>49.3</v>
      </c>
      <c r="Q10" s="8" t="str">
        <f>IF(P10=0,"",IF(P10=DB10,$CA$1,IF(P10=BY10,$AX$1,IF(P10=AV10,$U$1,""))))</f>
        <v>2024 3rd Domestic Trial</v>
      </c>
      <c r="R10" s="8">
        <f>IF(MAX(DD10:DF10)&gt;0,MAX(DD10:DF10),"")</f>
        <v>3.7000000000000028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>2024 Coimbra Gym Fest (July 7)</v>
      </c>
      <c r="U10" s="19">
        <v>18.100000000000001</v>
      </c>
      <c r="V10" s="19">
        <v>4.1999999999999993</v>
      </c>
      <c r="W10" s="19">
        <v>0</v>
      </c>
      <c r="X10" s="19">
        <v>0</v>
      </c>
      <c r="Y10" s="19">
        <v>9.15</v>
      </c>
      <c r="Z10" s="19">
        <v>3</v>
      </c>
      <c r="AA10" s="19">
        <v>0</v>
      </c>
      <c r="AB10" s="19">
        <v>0</v>
      </c>
      <c r="AC10" s="19">
        <v>9</v>
      </c>
      <c r="AD10" s="19">
        <v>2.4</v>
      </c>
      <c r="AE10" s="19">
        <v>0.3</v>
      </c>
      <c r="AF10" s="19">
        <v>0</v>
      </c>
      <c r="AG10" s="19">
        <v>9.35</v>
      </c>
      <c r="AH10" s="19">
        <v>2.8</v>
      </c>
      <c r="AI10" s="19">
        <v>0.3</v>
      </c>
      <c r="AJ10" s="19">
        <v>0</v>
      </c>
      <c r="AK10" s="19">
        <v>9.1</v>
      </c>
      <c r="AL10" s="19">
        <v>2.6</v>
      </c>
      <c r="AM10" s="19">
        <v>0</v>
      </c>
      <c r="AN10" s="19">
        <v>0</v>
      </c>
      <c r="AO10" s="27" t="s">
        <v>53</v>
      </c>
      <c r="AP10" s="40">
        <f>IF(SUM(V10,Z10)&gt;0,SUM(V10,Z10),"")</f>
        <v>7.1999999999999993</v>
      </c>
      <c r="AQ10" s="40">
        <f>IF(SUM(U10:V10,X10:Z10,AB10)-W10-AA10&gt;0,SUM(U10:V10,X10:Z10,AB10)-W10-AA10,"")</f>
        <v>34.450000000000003</v>
      </c>
      <c r="AR10" s="40">
        <f>IF(SUM(AC10:AD10,AF10)-AE10&gt;0,SUM(AC10:AD10,AF10)-AE10,"")</f>
        <v>11.1</v>
      </c>
      <c r="AS10" s="40">
        <f>IF(SUM(V10,Z10,AD10)&gt;0,SUM(V10,Z10,AD10),"")</f>
        <v>9.6</v>
      </c>
      <c r="AT10" s="40">
        <f>IF(SUM(AQ10,AR10)&gt;0,SUM(AQ10,AR10),"")</f>
        <v>45.550000000000004</v>
      </c>
      <c r="AU10" s="40">
        <f>IF(SUM(AH10,AL10)&gt;0,SUM(AH10,AL10),"")</f>
        <v>5.4</v>
      </c>
      <c r="AV10" s="40">
        <f>IF(SUM(AG10:AH10,AJ10:AL10,AN10)-SUM(AI10,AM10)&gt;0,SUM(AG10:AH10,AJ10:AL10,AN10)-SUM(AI10,AM10),"")</f>
        <v>23.55</v>
      </c>
      <c r="AW10" s="40">
        <f>IF(SUM(AQ10,AR10,AV10)&gt;0,SUM(AQ10,AR10,AV10),"")</f>
        <v>69.100000000000009</v>
      </c>
      <c r="AX10" s="18">
        <v>18.7</v>
      </c>
      <c r="AY10" s="18">
        <v>5.6</v>
      </c>
      <c r="AZ10" s="18">
        <v>0</v>
      </c>
      <c r="BA10" s="18">
        <v>0</v>
      </c>
      <c r="BB10" s="18">
        <v>18.600000000000001</v>
      </c>
      <c r="BC10" s="18">
        <v>6</v>
      </c>
      <c r="BD10" s="18">
        <v>0</v>
      </c>
      <c r="BE10" s="18">
        <v>0</v>
      </c>
      <c r="BF10" s="18">
        <v>18</v>
      </c>
      <c r="BG10" s="18">
        <v>4.8</v>
      </c>
      <c r="BH10" s="18">
        <v>0.6</v>
      </c>
      <c r="BI10" s="18">
        <v>0</v>
      </c>
      <c r="BJ10" s="18">
        <v>18.600000000000001</v>
      </c>
      <c r="BK10" s="18">
        <v>5.6</v>
      </c>
      <c r="BL10" s="18">
        <v>0</v>
      </c>
      <c r="BM10" s="18">
        <v>0</v>
      </c>
      <c r="BN10" s="18">
        <v>18.5</v>
      </c>
      <c r="BO10" s="18">
        <v>6</v>
      </c>
      <c r="BP10" s="18">
        <v>0</v>
      </c>
      <c r="BQ10" s="18">
        <v>0</v>
      </c>
      <c r="BR10" s="28"/>
      <c r="BS10" s="11">
        <f>IF(SUM(AY10,BC10)&gt;0,SUM(AY10,BC10),"")</f>
        <v>11.6</v>
      </c>
      <c r="BT10" s="11">
        <f>IF(SUM(AX10:AY10,BA10:BC10,BE10)-AZ10-BD10&gt;0,SUM(AX10:AY10,BA10:BC10,BE10)-AZ10-BD10,"")</f>
        <v>48.9</v>
      </c>
      <c r="BU10" s="11">
        <f>IF(SUM(BF10:BG10,BI10)-BH10&gt;0,SUM(BF10:BG10,BI10)-BH10,"")</f>
        <v>22.2</v>
      </c>
      <c r="BV10" s="11">
        <f>IF(SUM(AY10,BC10,BG10)&gt;0,SUM(AY10,BC10,BG10),"")</f>
        <v>16.399999999999999</v>
      </c>
      <c r="BW10" s="11">
        <f>IF(SUM(BT10,BU10)&gt;0,SUM(BT10,BU10),"")</f>
        <v>71.099999999999994</v>
      </c>
      <c r="BX10" s="11">
        <f>IF(SUM(BK10,BO10)&gt;0,SUM(BK10,BO10),"")</f>
        <v>11.6</v>
      </c>
      <c r="BY10" s="11">
        <f>IF(SUM(BJ10:BK10,BM10:BO10,BQ10)-SUM(BL10,BP10)&gt;0,SUM(BJ10:BK10,BM10:BO10,BQ10)-SUM(BL10,BP10),"")</f>
        <v>48.7</v>
      </c>
      <c r="BZ10" s="11">
        <f>IF(SUM(BT10,BU10,BY10)&gt;0,SUM(BT10,BU10,BY10),"")</f>
        <v>119.8</v>
      </c>
      <c r="CA10" s="19">
        <v>18.899999999999999</v>
      </c>
      <c r="CB10" s="19">
        <v>5.6</v>
      </c>
      <c r="CC10" s="19">
        <v>0</v>
      </c>
      <c r="CD10" s="19">
        <v>0</v>
      </c>
      <c r="CE10" s="19">
        <v>17.399999999999999</v>
      </c>
      <c r="CF10" s="19">
        <v>2.4</v>
      </c>
      <c r="CG10" s="19">
        <v>0</v>
      </c>
      <c r="CH10" s="19">
        <v>0</v>
      </c>
      <c r="CI10" s="19">
        <v>18.3</v>
      </c>
      <c r="CJ10" s="19">
        <v>4.4000000000000004</v>
      </c>
      <c r="CK10" s="19">
        <v>0</v>
      </c>
      <c r="CL10" s="19">
        <v>0</v>
      </c>
      <c r="CM10" s="19">
        <v>19</v>
      </c>
      <c r="CN10" s="19">
        <v>5.6</v>
      </c>
      <c r="CO10" s="19">
        <v>0</v>
      </c>
      <c r="CP10" s="19">
        <v>0</v>
      </c>
      <c r="CQ10" s="19">
        <v>18.7</v>
      </c>
      <c r="CR10" s="19">
        <v>6</v>
      </c>
      <c r="CS10" s="19">
        <v>0</v>
      </c>
      <c r="CT10" s="19">
        <v>0</v>
      </c>
      <c r="CU10" s="27"/>
      <c r="CV10" s="40">
        <f>IF(SUM(CB10,CF10)&gt;0,SUM(CB10,CF10),"")</f>
        <v>8</v>
      </c>
      <c r="CW10" s="40">
        <f>IF(SUM(CA10:CB10,CD10:CF10,CH10)-CC10-CG10&gt;0,SUM(CA10:CB10,CD10:CF10,CH10)-CC10-CG10,"")</f>
        <v>44.3</v>
      </c>
      <c r="CX10" s="40">
        <f>IF(SUM(CI10:CJ10,CL10)-CK10&gt;0,SUM(CI10:CJ10,CL10)-CK10,"")</f>
        <v>22.700000000000003</v>
      </c>
      <c r="CY10" s="40">
        <f>IF(SUM(CB10,CF10,CJ10)&gt;0,SUM(CB10,CF10,CJ10),"")</f>
        <v>12.4</v>
      </c>
      <c r="CZ10" s="40">
        <f>IF(SUM(CW10,CX10)&gt;0,SUM(CW10,CX10),"")</f>
        <v>67</v>
      </c>
      <c r="DA10" s="40">
        <f>IF(SUM(CN10,CR10)&gt;0,SUM(CN10,CR10),"")</f>
        <v>11.6</v>
      </c>
      <c r="DB10" s="40">
        <f>IF(SUM(CM10:CN10,CP10:CR10,CT10)-SUM(CO10,CS10)&gt;0,SUM(CM10:CN10,CP10:CR10,CT10)-SUM(CO10,CS10),"")</f>
        <v>49.3</v>
      </c>
      <c r="DC10" s="40">
        <f>IF(SUM(CW10,CX10,DB10)&gt;0,SUM(CW10,CX10,DB10),"")</f>
        <v>116.3</v>
      </c>
      <c r="DD10" s="51">
        <f>IF(MAX(EB10,FD10,GF10,HH10,IJ10,JL10,KN10,LP10,MR10,NT10,OV10,PX10,QZ10,SB10,TD10)-IF(L10="",0,L10)&gt;0.001,MAX(EB10,FD10,GF10,HH10,IJ10,JL10,KN10,LP10,MR10,NT10,OV10,PX10,QZ10,SB10,TD10)-IF(L10="",0,L10),"")</f>
        <v>3.7000000000000028</v>
      </c>
      <c r="DE10" s="51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1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>
        <v>18.399999999999999</v>
      </c>
      <c r="EJ10" s="18">
        <v>5.6</v>
      </c>
      <c r="EK10" s="18">
        <v>0.6</v>
      </c>
      <c r="EL10" s="18">
        <v>0</v>
      </c>
      <c r="EM10" s="18">
        <v>18.600000000000001</v>
      </c>
      <c r="EN10" s="18">
        <v>6</v>
      </c>
      <c r="EO10" s="18">
        <v>0</v>
      </c>
      <c r="EP10" s="18">
        <v>0</v>
      </c>
      <c r="EQ10" s="18"/>
      <c r="ER10" s="18"/>
      <c r="ES10" s="18"/>
      <c r="ET10" s="18"/>
      <c r="EU10" s="18">
        <v>18.600000000000001</v>
      </c>
      <c r="EV10" s="18">
        <v>5.6</v>
      </c>
      <c r="EW10" s="18">
        <v>0.6</v>
      </c>
      <c r="EX10" s="18">
        <v>0</v>
      </c>
      <c r="EY10" s="18">
        <v>18.600000000000001</v>
      </c>
      <c r="EZ10" s="18">
        <v>6</v>
      </c>
      <c r="FA10" s="18">
        <v>0.6</v>
      </c>
      <c r="FB10" s="18">
        <v>0</v>
      </c>
      <c r="FC10" s="11">
        <f>IF(SUM(EJ10,EN10)&gt;0,SUM(EJ10,EN10),"")</f>
        <v>11.6</v>
      </c>
      <c r="FD10" s="11">
        <f>IF(SUM(EI10:EJ10,EL10:EN10,EP10)-EK10-EO10&gt;0,SUM(EI10:EJ10,EL10:EN10,EP10)-EK10-EO10,"")</f>
        <v>48</v>
      </c>
      <c r="FE10" s="11" t="str">
        <f>IF(SUM(EQ10:ER10,ET10)-ES10&gt;0,SUM(EQ10:ER10,ET10)-ES10,"")</f>
        <v/>
      </c>
      <c r="FF10" s="11">
        <f>IF(SUM(EJ10,EN10,ER10)&gt;0,SUM(EJ10,EN10,ER10),"")</f>
        <v>11.6</v>
      </c>
      <c r="FG10" s="11">
        <f>IF(SUM(FD10,FE10)&gt;0,SUM(FD10,FE10),"")</f>
        <v>48</v>
      </c>
      <c r="FH10" s="11">
        <f>IF(SUM(EV10,EZ10)&gt;0,SUM(EV10,EZ10),"")</f>
        <v>11.6</v>
      </c>
      <c r="FI10" s="11">
        <f>IF(SUM(EU10:EV10,EX10:EZ10,FB10)-SUM(EW10,FA10)&gt;0,SUM(EU10:EV10,EX10:EZ10,FB10)-SUM(EW10,FA10),"")</f>
        <v>47.6</v>
      </c>
      <c r="FJ10" s="11">
        <f>IF(SUM(FD10,FE10,FI10)&gt;0,SUM(FD10,FE10,FI10),"")</f>
        <v>95.6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>IF(SUM(QF10,QJ10)&gt;0,SUM(QF10,QJ10),"")</f>
        <v/>
      </c>
      <c r="QZ10" s="40" t="str">
        <f>IF(SUM(QE10:QF10,QH10:QJ10,QL10)-QG10-QK10&gt;0,SUM(QE10:QF10,QH10:QJ10,QL10)-QG10-QK10,"")</f>
        <v/>
      </c>
      <c r="RA10" s="40" t="str">
        <f>IF(SUM(QM10:QN10,QP10)-QO10&gt;0,SUM(QM10:QN10,QP10)-QO10,"")</f>
        <v/>
      </c>
      <c r="RB10" s="40" t="str">
        <f>IF(SUM(QF10,QJ10,QN10)&gt;0,SUM(QF10,QJ10,QN10),"")</f>
        <v/>
      </c>
      <c r="RC10" s="40" t="str">
        <f>IF(SUM(QZ10,RA10)&gt;0,SUM(QZ10,RA10),"")</f>
        <v/>
      </c>
      <c r="RD10" s="40" t="str">
        <f>IF(SUM(QR10,QV10)&gt;0,SUM(QR10,QV10),"")</f>
        <v/>
      </c>
      <c r="RE10" s="40" t="str">
        <f>IF(SUM(QQ10:QR10,QT10:QV10,QX10)-SUM(QS10,QW10)&gt;0,SUM(QQ10:QR10,QT10:QV10,QX10)-SUM(QS10,QW10),"")</f>
        <v/>
      </c>
      <c r="RF10" s="40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>IF(SUM(SJ10,SN10)&gt;0,SUM(SJ10,SN10),"")</f>
        <v/>
      </c>
      <c r="TD10" s="40" t="str">
        <f>IF(SUM(SI10:SJ10,SL10:SN10,SP10)-SK10-SO10&gt;0,SUM(SI10:SJ10,SL10:SN10,SP10)-SK10-SO10,"")</f>
        <v/>
      </c>
      <c r="TE10" s="40" t="str">
        <f>IF(SUM(SQ10:SR10,ST10)-SS10&gt;0,SUM(SQ10:SR10,ST10)-SS10,"")</f>
        <v/>
      </c>
      <c r="TF10" s="40" t="str">
        <f>IF(SUM(SJ10,SN10,SR10)&gt;0,SUM(SJ10,SN10,SR10),"")</f>
        <v/>
      </c>
      <c r="TG10" s="40" t="str">
        <f>IF(SUM(TD10,TE10)&gt;0,SUM(TD10,TE10),"")</f>
        <v/>
      </c>
      <c r="TH10" s="40" t="str">
        <f>IF(SUM(SV10,SZ10)&gt;0,SUM(SV10,SZ10),"")</f>
        <v/>
      </c>
      <c r="TI10" s="40" t="str">
        <f>IF(SUM(SU10:SV10,SX10:SZ10,TB10)-SUM(SW10,TA10)&gt;0,SUM(SU10:SV10,SX10:SZ10,TB10)-SUM(SW10,TA10),"")</f>
        <v/>
      </c>
      <c r="TJ10" s="40" t="str">
        <f>IF(SUM(TD10,TE10,TI10)&gt;0,SUM(TD10,TE10,TI10),"")</f>
        <v/>
      </c>
      <c r="TK10" s="26">
        <f>IF($CU10="P",CA10,(CA10+AX10)/2)</f>
        <v>18.799999999999997</v>
      </c>
      <c r="TL10" s="26">
        <f>IF($CU10="P",CB10,(CB10+AY10)/2)</f>
        <v>5.6</v>
      </c>
      <c r="TM10" s="26">
        <f>IF($CU10="P",CC10,(CC10+AZ10)/2)</f>
        <v>0</v>
      </c>
      <c r="TN10" s="26">
        <f>IF($CU10="P",CD10,(CD10+BA10)/2)</f>
        <v>0</v>
      </c>
      <c r="TO10" s="26">
        <f>IF($CU10="P",CE10,(CE10+BB10)/2)</f>
        <v>18</v>
      </c>
      <c r="TP10" s="26">
        <f>IF($CU10="P",CF10,(CF10+BC10)/2)</f>
        <v>4.2</v>
      </c>
      <c r="TQ10" s="26">
        <f>IF($CU10="P",CG10,(CG10+BD10)/2)</f>
        <v>0</v>
      </c>
      <c r="TR10" s="26">
        <f>IF($CU10="P",CH10,(CH10+BE10)/2)</f>
        <v>0</v>
      </c>
      <c r="TS10" s="26">
        <f>IF($CU10="P",CI10,(CI10+BF10)/2)</f>
        <v>18.149999999999999</v>
      </c>
      <c r="TT10" s="26">
        <f>IF($CU10="P",CJ10,(CJ10+BG10)/2)</f>
        <v>4.5999999999999996</v>
      </c>
      <c r="TU10" s="26">
        <f>IF($CU10="P",CK10,(CK10+BH10)/2)</f>
        <v>0.3</v>
      </c>
      <c r="TV10" s="26">
        <f>IF($CU10="P",CL10,(CL10+BI10)/2)</f>
        <v>0</v>
      </c>
      <c r="TW10" s="26">
        <f>IF($CU10="P",CM10,(CM10+BJ10)/2)</f>
        <v>18.8</v>
      </c>
      <c r="TX10" s="26">
        <f>IF($CU10="P",CN10,(CN10+BK10)/2)</f>
        <v>5.6</v>
      </c>
      <c r="TY10" s="26">
        <f>IF($CU10="P",CO10,(CO10+BL10)/2)</f>
        <v>0</v>
      </c>
      <c r="TZ10" s="26">
        <f>IF($CU10="P",CP10,(CP10+BM10)/2)</f>
        <v>0</v>
      </c>
      <c r="UA10" s="26">
        <f>IF($CU10="P",CQ10,(CQ10+BN10)/2)</f>
        <v>18.600000000000001</v>
      </c>
      <c r="UB10" s="26">
        <f>IF($CU10="P",CR10,(CR10+BO10)/2)</f>
        <v>6</v>
      </c>
      <c r="UC10" s="26">
        <f>IF($CU10="P",CS10,(CS10+BP10)/2)</f>
        <v>0</v>
      </c>
      <c r="UD10" s="26">
        <f>IF($CU10="P",CT10,(CT10+BQ10)/2)</f>
        <v>0</v>
      </c>
      <c r="UE10" s="28" t="s">
        <v>53</v>
      </c>
      <c r="UF10" s="11">
        <f>IF(SUM(TL10,TP10)&gt;0,SUM(TL10,TP10),"")</f>
        <v>9.8000000000000007</v>
      </c>
      <c r="UG10" s="11">
        <f>IF(SUM(TK10:TL10,TN10:TP10,TR10)-TM10-TQ10&gt;0,SUM(TK10:TL10,TN10:TP10,TR10)-TM10-TQ10,"")</f>
        <v>46.6</v>
      </c>
      <c r="UH10" s="11">
        <f>IF(SUM(TS10:TT10,TV10)-TU10&gt;0,SUM(TS10:TT10,TV10)-TU10,"")</f>
        <v>22.45</v>
      </c>
      <c r="UI10" s="11">
        <f>IF(SUM(TL10,TP10,TT10)&gt;0,SUM(TL10,TP10,TT10),"")</f>
        <v>14.4</v>
      </c>
      <c r="UJ10" s="11">
        <f>IF(SUM(UG10,UH10)&gt;0,SUM(UG10,UH10),"")</f>
        <v>69.05</v>
      </c>
      <c r="UK10" s="11">
        <f>IF(SUM(TX10,UB10)&gt;0,SUM(TX10,UB10),"")</f>
        <v>11.6</v>
      </c>
      <c r="UL10" s="11">
        <f>IF(SUM(TW10:TX10,TZ10:UB10,UD10)-SUM(TY10,UC10)&gt;0,SUM(TW10:TX10,TZ10:UB10,UD10)-SUM(TY10,UC10),"")</f>
        <v>49</v>
      </c>
      <c r="UM10" s="11">
        <f>IF(SUM(UG10,UH10,UL10)&gt;0,SUM(UG10,UH10,UL10),"")</f>
        <v>118.05</v>
      </c>
    </row>
    <row r="11" spans="1:559" x14ac:dyDescent="0.2">
      <c r="A11" s="4" cm="1">
        <f t="array" ref="A11">IF(AND(H11&lt;&gt;"",H11&lt;&gt;"No DD"),SUMPRODUCT((H$4:H$23&lt;&gt;"")*(H$4:H$23&lt;&gt;"No DD")*(E$4:E$23&gt;E11))+1,IF(H11="No DD",SUMPRODUCT((H$4:H$23="No DD")*(E$4:E$23&gt;E11))+1+SUMPRODUCT((H$4:H$23&lt;&gt;"")*(H$4:H$23&lt;&gt;"No DD")),""))</f>
        <v>8</v>
      </c>
      <c r="B11" s="5" t="s">
        <v>161</v>
      </c>
      <c r="C11" s="4" t="s">
        <v>7</v>
      </c>
      <c r="D11" s="4">
        <v>2002</v>
      </c>
      <c r="E11" s="9">
        <f>SUM(J11:R11)+SUM(J11:N11)*0.0000001+SUM(J11)*0.0000000000001</f>
        <v>166.90001184000491</v>
      </c>
      <c r="F11" s="3" t="str">
        <f>IF(OR(AND(AP11&gt;=AW$25,AQ11&gt;=AW$29,AP11&lt;&gt;"",AO11=""),AND(AU11&gt;=AW$25,AV11&gt;=AW$29,AU11&lt;&gt;"",AO11=""),AND(BS11&gt;=BZ$25,BT11&gt;=BZ$29,BS11&lt;&gt;"",BR11=""),AND(BX11&gt;=BZ$25,BY11&gt;=BZ$29,BX11&lt;&gt;"",BR11=""),AND(CV11&gt;=DC$25,CW11&gt;=DC$29,CV11&lt;&gt;"",CU11=""),AND(DA11&gt;=DC$25,DB11&gt;=DC$29,DA11&lt;&gt;""),AND(EA11&gt;=EH$25,EB11&gt;=EH$29,EA11&lt;&gt;""),AND(EF11&gt;=EH$25,EG11&gt;=EH$29,EF11&lt;&gt;""),AND(FC11&gt;=FJ$25,FD11&gt;=FJ$29,FC11&lt;&gt;""),AND(FH11&gt;=FJ$25,FI11&gt;=FJ$29,FH11&lt;&gt;""),AND(GE11&gt;=GL$25,GF11&gt;=GL$29,GE11&lt;&gt;""),AND(GJ11&gt;=GL$25,GK11&gt;=GL$29,GJ11&lt;&gt;""),AND(HG11&gt;=HN$25,HH11&gt;=HN$29,HG11&lt;&gt;""),AND(HL11&gt;=HN$25,HM11&gt;=HN$29,HL11&lt;&gt;""),AND(II11&gt;=IP$25,IJ11&gt;=IP$29,II11&lt;&gt;""),AND(IN11&gt;=IP$25,IO11&gt;=IP$29,IN11&lt;&gt;""),AND(JK11&gt;=JR$25,JL11&gt;=JR$29,JK11&lt;&gt;""),AND(JP11&gt;=JR$25,JQ11&gt;=JR$29,JP11&lt;&gt;""),AND(KM11&gt;=KT$25,KN11&gt;=KT$29,KM11&lt;&gt;""),AND(KR11&gt;=KT$25,KS11&gt;=KT$29,KR11&lt;&gt;""),AND(LO11&gt;=LV$25,LP11&gt;=LV$29,LO11&lt;&gt;""),AND(LT11&gt;=LV$25,LU11&gt;=LV$29,LT11&lt;&gt;""),AND(MQ11&gt;=MX$25,MR11&gt;=MX$29,MQ11&lt;&gt;""),AND(MV11&gt;=MX$25,MW11&gt;=MX$29,MV11&lt;&gt;""),AND(NS11&gt;=NZ$25,NT11&gt;=NZ$29,NS11&lt;&gt;""),AND(NX11&gt;=NZ$25,NY11&gt;=NZ$29,NX11&lt;&gt;""),AND(OU11&gt;=PB$25,OV11&gt;=PB$29,OU11&lt;&gt;""),AND(OZ11&gt;=PB$25,PA11&gt;=PB$29,OZ11&lt;&gt;""),AND(PW11&gt;=QD$25,PX11&gt;=QD$29,PW11&lt;&gt;""),AND(QB11&gt;=QD$25,QC11&gt;=QD$29,QB11&lt;&gt;""),AND(QY11&gt;=RF$25,QZ11&gt;=RF$29,QY11&lt;&gt;""),AND(RD11&gt;=RF$25,RE11&gt;=RF$29,RD11&lt;&gt;""),AND(SA11&gt;=SH$25,SB11&gt;=SH$29,SA11&lt;&gt;""),AND(SF11&gt;=SH$25,SG11&gt;=SH$29,SF11&lt;&gt;""),AND(TC11&gt;=TJ$25,TD11&gt;=TJ$29,TC11&lt;&gt;""),AND(TI11&gt;=TJ$25,TJ11&gt;=TJ$29,TI11&lt;&gt;"")),"P","")</f>
        <v>P</v>
      </c>
      <c r="G11" s="3" t="str">
        <f>IF(OR(AND(AQ11&gt;=AW$29,AQ11&lt;&gt;"",AO11=""),AND(AV11&gt;=AW$29,AV11&lt;&gt;"",AO11=""),AND(BT11&gt;=BZ$29,BT11&lt;&gt;"",BR11=""),AND(BY11&gt;=BZ$29,BY11&lt;&gt;"",BR11=""),AND(CW11&gt;=DC$29,CW11&lt;&gt;"",CU11=""),AND(DB11&gt;=DC$29,DB11&lt;&gt;"",CU11=""),AND(EB11&gt;=EH$29,EB11&lt;&gt;""),AND(EG11&gt;=EH$29,EG11&lt;&gt;""),AND(FD11&gt;=FJ$29,FD11&lt;&gt;""),AND(FI11&gt;=FJ$29,FI11&lt;&gt;""),AND(GF11&gt;=GL$29,GF11&lt;&gt;""),AND(GK11&gt;=GL$29,GK11&lt;&gt;""),AND(HH11&gt;=HN$29,HH11&lt;&gt;""),AND(HM11&gt;=HN$29,HM11&lt;&gt;""),AND(IJ11&gt;=IP$29,IJ11&lt;&gt;""),AND(IO11&gt;=IP$29,IO11&lt;&gt;""),AND(JL11&gt;=JR$29,JL11&lt;&gt;""),AND(JQ11&gt;=JR$29,JQ11&lt;&gt;""),AND(KN11&gt;=KT$29,KN11&lt;&gt;""),AND(KS11&gt;=KT$29,KS11&lt;&gt;""),AND(LP11&gt;=LV$29,LP11&lt;&gt;""),AND(LU11&gt;=LV$29,LU11&lt;&gt;""),AND(MR11&gt;=MX$29,MR11&lt;&gt;""),AND(MW11&gt;=MX$29,MW11&lt;&gt;""),AND(NT11&gt;=NZ$29,NT11&lt;&gt;""),AND(NY11&gt;=NZ$29,NY11&lt;&gt;""),AND(OV11&gt;=PB$29,OV11&lt;&gt;""),AND(PA11&gt;=PB$29,PA11&lt;&gt;""),AND(PX11&gt;=QD$29,PX11&lt;&gt;""),AND(QC11&gt;=QD$29,QC11&lt;&gt;""),AND(QZ11&gt;=RF$29,QZ11&lt;&gt;""),AND(RE11&gt;=RF$29,RE11&lt;&gt;""),AND(SB11&gt;=SH$29,SB11&lt;&gt;""),AND(SG11&gt;=SH$29,SG11&lt;&gt;""),AND(TD11&gt;=TJ$29,TD11&lt;&gt;""),AND(TJ11&gt;=TJ$29,TJ11&lt;&gt;"")),"P","")</f>
        <v>P</v>
      </c>
      <c r="H11" s="36" t="str">
        <f>IF(AND(G11="P",F11=""),"No DD",IF(OR(AND(AS11&gt;=AW$28,AT11&gt;=AW$32,AS11&lt;&gt;"",AO11=""),AND(BV11&gt;=BZ$28,BW11&gt;=BZ$32,BV11&lt;&gt;"",BR11=""),AND(CY11&gt;=DC$28,CZ11&gt;=DC$32,CY11&lt;&gt;"",CU11=""),AND(ED11&gt;=EH$28,EE11&gt;=EH$32,ED11&lt;&gt;""),AND(FF11&gt;=FJ$28,FG11&gt;=FJ$32,FF11&lt;&gt;""),AND(GH11&gt;=GL$28,GI11&gt;=GL$32,GH11&lt;&gt;""),AND(HJ11&gt;=HN$28,HK11&gt;=HN$32,HJ11&lt;&gt;""),AND(IL11&gt;=IP$28,IM11&gt;=IP$32,IL11&lt;&gt;""),AND(JN11&gt;=JR$28,JO11&gt;=JR$32,JN11&lt;&gt;""),AND(KP11&gt;=KT$28,KQ11&gt;=KT$32,KP11&lt;&gt;""),AND(LR11&gt;=LV$28,LS11&gt;=LV$32,LR11&lt;&gt;""),AND(MT11&gt;=MX$28,MU11&gt;=MX$32,MT11&lt;&gt;""),AND(NV11&gt;=NZ$28,NW11&gt;=NZ$32,NV11&lt;&gt;""),AND(OX11&gt;=PB$28,OY11&gt;=PB$32,OX11&lt;&gt;""),AND(PZ11&gt;=QD$28,QA11&gt;=QD$32,PZ11&lt;&gt;""),AND(RB11&gt;=RF$28,RC11&gt;=RF$32,RB11&lt;&gt;""),AND(SD11&gt;=SH$28,SE11&gt;=SH$32,SD11&lt;&gt;""),AND(TF11&gt;=TJ$28,TG11&gt;=TJ$32,TF11&lt;&gt;"")),"Merit",IF(OR(AND(AS11&gt;=AW$27,AT11&gt;=AW$31,AS11&lt;&gt;"",AO11=""),AND(BV11&gt;=BZ$27,BW11&gt;=BZ$31,BV11&lt;&gt;"",BR11=""),AND(CY11&gt;=DC$27,CZ11&gt;=DC$31,CY11&lt;&gt;"",CU11=""),AND(ED11&gt;=EH$27,EE11&gt;=EH$31,ED11&lt;&gt;""),AND(FF11&gt;=FJ$27,FG11&gt;=FJ$31,FF11&lt;&gt;""),AND(GH11&gt;=GL$27,GI11&gt;=GL$31,GH11&lt;&gt;""),AND(HJ11&gt;=HN$27,HK11&gt;=HN$31,HJ11&lt;&gt;""),AND(IL11&gt;=IP$27,IM11&gt;=IP$31,IL11&lt;&gt;""),AND(JN11&gt;=JR$27,JO11&gt;=JR$31,JN11&lt;&gt;""),AND(KP11&gt;=KT$27,KQ11&gt;=KT$31,KP11&lt;&gt;""),AND(LR11&gt;=LV$27,LS11&gt;=LV$31,LR11&lt;&gt;""),AND(MT11&gt;=MX$27,MU11&gt;=MX$31,MT11&lt;&gt;""),AND(NV11&gt;=NZ$27,NW11&gt;=NZ$31,NV11&lt;&gt;""),AND(OX11&gt;=PB$27,OY11&gt;=PB$31,OX11&lt;&gt;""),AND(PZ11&gt;=QD$27,QA11&gt;=QD$31,PZ11&lt;&gt;""),AND(RB11&gt;=RF$27,RC11&gt;=RF$31,RB11&lt;&gt;""),AND(SD11&gt;=SH$27,SE11&gt;=SH$31,SD11&lt;&gt;""),AND(TF11&gt;=TJ$27,TG11&gt;=TJ$31,TF11&lt;&gt;"")),"Excellence",IF(I11="P","Worlds Team",IF(F11="P","National Team","")))))</f>
        <v>Worlds Team</v>
      </c>
      <c r="I11" s="3" t="str">
        <f>IF(OR(AND(AS11&gt;=AW$26,AT11&gt;=AW$30,AS11&lt;&gt;"",AO11=""),AND(BV11&gt;=BZ$26,BW11&gt;=BZ$30,BV11&lt;&gt;"",BR11=""),AND(CY11&gt;=DC$26,CZ11&gt;=DC$30,CY11&lt;&gt;"",CU11=""),AND(ED11&gt;=EH$26,EE11&gt;=EH$30,ED11&lt;&gt;""),AND(FF11&gt;=FJ$26,FG11&gt;=FJ$30,FF11&lt;&gt;""),AND(GH11&gt;=GL$26,GI11&gt;=GL$30,GH11&lt;&gt;""),AND(HJ11&gt;=HN$26,HK11&gt;=HN$30,HJ11&lt;&gt;""),AND(IL11&gt;=IP$26,IM11&gt;=IP$30,IL11&lt;&gt;""),AND(JN11&gt;=JR$26,JO11&gt;=JR$30,JN11&lt;&gt;""),AND(KP11&gt;=KT$26,KQ11&gt;=KT$30,KP11&lt;&gt;""),AND(LR11&gt;=LV$26,LS11&gt;=LV$30,LR11&lt;&gt;""),AND(MT11&gt;=MX$26,MU11&gt;=MX$30,MT11&lt;&gt;""),AND(NV11&gt;=NZ$26,NW11&gt;=NZ$30,NV11&lt;&gt;""),AND(OX11&gt;=PB$26,OY11&gt;=PB$30,OX11&lt;&gt;""),AND(PZ11&gt;=QD$26,QA11&gt;=QD$30,PZ11&lt;&gt;""),AND(RB11&gt;=RF$26,RC11&gt;=RF$30,RB11&lt;&gt;""),AND(SD11&gt;=SH$26,SE11&gt;=SH$30,SD11&lt;&gt;""),AND(TF11&gt;=TJ$26,TG11&gt;=TJ$30,TF11&lt;&gt;"")),"P","")</f>
        <v>P</v>
      </c>
      <c r="J11" s="8">
        <f>IF(COUNT(AQ11,BT11,CW11)&gt;0,LARGE((AQ11,BT11,CW11),1),0)</f>
        <v>48.8</v>
      </c>
      <c r="K11" s="8" t="str">
        <f>IF(J11=0,"",IF(J11=CW11,$CA$1,IF(J11=BT11,$AX$1,IF(J11=AQ11,$U$1,""))))</f>
        <v>2024 Nationals</v>
      </c>
      <c r="L11" s="8">
        <f>IF(COUNT(AQ11,BT11,CW11)&gt;1,LARGE((AQ11,BT11,CW11),2),0)</f>
        <v>46.199999999999996</v>
      </c>
      <c r="M11" s="8" t="str">
        <f>IF(K11=0,"",IF(AND(L11=J11,L11=AQ11,K11=BT11),$U$1,IF(AND(L11=J11,L11=AQ11,L11=CW11),$U$1,IF(AND(L11=J11,L11=CW11,L11=BT11),$AX$1,IF(L11=CW11,$CA$1,IF(L11=BT11,$AX$1,IF(L11=AQ11,$U$1,"")))))))</f>
        <v>2024 3rd Domestic Trial</v>
      </c>
      <c r="N11" s="8">
        <f>IF(COUNT(AR11,BU11,CX11)&gt;0,LARGE((AR11,BU11,CX11),1),0)</f>
        <v>23.400000000000002</v>
      </c>
      <c r="O11" s="8" t="str">
        <f>IF(N11=0,"",IF(N11=CX11,$CA$1,IF(N11=BU11,$AX$1,IF(N11=AR11,$U$1,""))))</f>
        <v>2024 Nationals</v>
      </c>
      <c r="P11" s="8">
        <f>IF(MAX(AV11,BY11,DB11)&gt;0,MAX(AV11,BY11,DB11),0)</f>
        <v>48.5</v>
      </c>
      <c r="Q11" s="8" t="str">
        <f>IF(P11=0,"",IF(P11=DB11,$CA$1,IF(P11=BY11,$AX$1,IF(P11=AV11,$U$1,""))))</f>
        <v>2024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/>
      </c>
      <c r="U11" s="19">
        <v>17.600000000000001</v>
      </c>
      <c r="V11" s="19">
        <v>4.8</v>
      </c>
      <c r="W11" s="19">
        <v>1</v>
      </c>
      <c r="X11" s="19">
        <v>0</v>
      </c>
      <c r="Y11" s="19">
        <v>18.5</v>
      </c>
      <c r="Z11" s="19">
        <v>5.2</v>
      </c>
      <c r="AA11" s="19">
        <v>0.2</v>
      </c>
      <c r="AB11" s="19">
        <v>0</v>
      </c>
      <c r="AC11" s="19">
        <v>18.2</v>
      </c>
      <c r="AD11" s="19">
        <v>4.3</v>
      </c>
      <c r="AE11" s="19">
        <v>0.3</v>
      </c>
      <c r="AF11" s="19">
        <v>0</v>
      </c>
      <c r="AG11" s="19">
        <v>18.399999999999999</v>
      </c>
      <c r="AH11" s="19">
        <v>5.6</v>
      </c>
      <c r="AI11" s="19">
        <v>0.2</v>
      </c>
      <c r="AJ11" s="19">
        <v>0</v>
      </c>
      <c r="AK11" s="19">
        <v>18.899999999999999</v>
      </c>
      <c r="AL11" s="19">
        <v>6</v>
      </c>
      <c r="AM11" s="19">
        <v>0.2</v>
      </c>
      <c r="AN11" s="19">
        <v>0</v>
      </c>
      <c r="AO11" s="27"/>
      <c r="AP11" s="40">
        <f>IF(SUM(V11,Z11)&gt;0,SUM(V11,Z11),"")</f>
        <v>10</v>
      </c>
      <c r="AQ11" s="40">
        <f>IF(SUM(U11:V11,X11:Z11,AB11)-W11-AA11&gt;0,SUM(U11:V11,X11:Z11,AB11)-W11-AA11,"")</f>
        <v>44.900000000000006</v>
      </c>
      <c r="AR11" s="40">
        <f>IF(SUM(AC11:AD11,AF11)-AE11&gt;0,SUM(AC11:AD11,AF11)-AE11,"")</f>
        <v>22.2</v>
      </c>
      <c r="AS11" s="40">
        <f>IF(SUM(V11,Z11,AD11)&gt;0,SUM(V11,Z11,AD11),"")</f>
        <v>14.3</v>
      </c>
      <c r="AT11" s="40">
        <f>IF(SUM(AQ11,AR11)&gt;0,SUM(AQ11,AR11),"")</f>
        <v>67.100000000000009</v>
      </c>
      <c r="AU11" s="40">
        <f>IF(SUM(AH11,AL11)&gt;0,SUM(AH11,AL11),"")</f>
        <v>11.6</v>
      </c>
      <c r="AV11" s="40">
        <f>IF(SUM(AG11:AH11,AJ11:AL11,AN11)-SUM(AI11,AM11)&gt;0,SUM(AG11:AH11,AJ11:AL11,AN11)-SUM(AI11,AM11),"")</f>
        <v>48.5</v>
      </c>
      <c r="AW11" s="40">
        <f>IF(SUM(AQ11,AR11,AV11)&gt;0,SUM(AQ11,AR11,AV11),"")</f>
        <v>115.60000000000001</v>
      </c>
      <c r="AX11" s="18">
        <v>18.8</v>
      </c>
      <c r="AY11" s="18">
        <v>5.6</v>
      </c>
      <c r="AZ11" s="18">
        <v>0.2</v>
      </c>
      <c r="BA11" s="18">
        <v>0</v>
      </c>
      <c r="BB11" s="18">
        <v>18.8</v>
      </c>
      <c r="BC11" s="18">
        <v>6</v>
      </c>
      <c r="BD11" s="18">
        <v>0.2</v>
      </c>
      <c r="BE11" s="18">
        <v>0</v>
      </c>
      <c r="BF11" s="18">
        <v>18.600000000000001</v>
      </c>
      <c r="BG11" s="18">
        <v>5.0999999999999996</v>
      </c>
      <c r="BH11" s="18">
        <v>0.6</v>
      </c>
      <c r="BI11" s="18">
        <v>0.3</v>
      </c>
      <c r="BJ11" s="18">
        <v>18.7</v>
      </c>
      <c r="BK11" s="18">
        <v>6.8</v>
      </c>
      <c r="BL11" s="18">
        <v>0.2</v>
      </c>
      <c r="BM11" s="18">
        <v>0.3</v>
      </c>
      <c r="BN11" s="18">
        <v>0</v>
      </c>
      <c r="BO11" s="18">
        <v>0</v>
      </c>
      <c r="BP11" s="18">
        <v>0</v>
      </c>
      <c r="BQ11" s="18">
        <v>0</v>
      </c>
      <c r="BR11" s="28"/>
      <c r="BS11" s="11">
        <f>IF(SUM(AY11,BC11)&gt;0,SUM(AY11,BC11),"")</f>
        <v>11.6</v>
      </c>
      <c r="BT11" s="11">
        <f>IF(SUM(AX11:AY11,BA11:BC11,BE11)-AZ11-BD11&gt;0,SUM(AX11:AY11,BA11:BC11,BE11)-AZ11-BD11,"")</f>
        <v>48.8</v>
      </c>
      <c r="BU11" s="11">
        <f>IF(SUM(BF11:BG11,BI11)-BH11&gt;0,SUM(BF11:BG11,BI11)-BH11,"")</f>
        <v>23.400000000000002</v>
      </c>
      <c r="BV11" s="11">
        <f>IF(SUM(AY11,BC11,BG11)&gt;0,SUM(AY11,BC11,BG11),"")</f>
        <v>16.7</v>
      </c>
      <c r="BW11" s="11">
        <f>IF(SUM(BT11,BU11)&gt;0,SUM(BT11,BU11),"")</f>
        <v>72.2</v>
      </c>
      <c r="BX11" s="11">
        <f>IF(SUM(BK11,BO11)&gt;0,SUM(BK11,BO11),"")</f>
        <v>6.8</v>
      </c>
      <c r="BY11" s="11">
        <f>IF(SUM(BJ11:BK11,BM11:BO11,BQ11)-SUM(BL11,BP11)&gt;0,SUM(BJ11:BK11,BM11:BO11,BQ11)-SUM(BL11,BP11),"")</f>
        <v>25.6</v>
      </c>
      <c r="BZ11" s="11">
        <f>IF(SUM(BT11,BU11,BY11)&gt;0,SUM(BT11,BU11,BY11),"")</f>
        <v>97.800000000000011</v>
      </c>
      <c r="CA11" s="19">
        <v>18.399999999999999</v>
      </c>
      <c r="CB11" s="19">
        <v>5.6</v>
      </c>
      <c r="CC11" s="19">
        <v>0</v>
      </c>
      <c r="CD11" s="19">
        <v>0</v>
      </c>
      <c r="CE11" s="19">
        <v>18.399999999999999</v>
      </c>
      <c r="CF11" s="19">
        <v>4.4000000000000004</v>
      </c>
      <c r="CG11" s="19">
        <v>0.6</v>
      </c>
      <c r="CH11" s="19">
        <v>0</v>
      </c>
      <c r="CI11" s="19">
        <v>19.2</v>
      </c>
      <c r="CJ11" s="19">
        <v>4.3</v>
      </c>
      <c r="CK11" s="19">
        <v>0.3</v>
      </c>
      <c r="CL11" s="19">
        <v>0</v>
      </c>
      <c r="CM11" s="19">
        <v>16.5</v>
      </c>
      <c r="CN11" s="19">
        <v>4.8</v>
      </c>
      <c r="CO11" s="19">
        <v>0.2</v>
      </c>
      <c r="CP11" s="19">
        <v>0</v>
      </c>
      <c r="CQ11" s="19">
        <v>18.399999999999999</v>
      </c>
      <c r="CR11" s="19">
        <v>5.2</v>
      </c>
      <c r="CS11" s="19">
        <v>0.2</v>
      </c>
      <c r="CT11" s="19">
        <v>0</v>
      </c>
      <c r="CU11" s="27"/>
      <c r="CV11" s="40">
        <f>IF(SUM(CB11,CF11)&gt;0,SUM(CB11,CF11),"")</f>
        <v>10</v>
      </c>
      <c r="CW11" s="40">
        <f>IF(SUM(CA11:CB11,CD11:CF11,CH11)-CC11-CG11&gt;0,SUM(CA11:CB11,CD11:CF11,CH11)-CC11-CG11,"")</f>
        <v>46.199999999999996</v>
      </c>
      <c r="CX11" s="40">
        <f>IF(SUM(CI11:CJ11,CL11)-CK11&gt;0,SUM(CI11:CJ11,CL11)-CK11,"")</f>
        <v>23.2</v>
      </c>
      <c r="CY11" s="40">
        <f>IF(SUM(CB11,CF11,CJ11)&gt;0,SUM(CB11,CF11,CJ11),"")</f>
        <v>14.3</v>
      </c>
      <c r="CZ11" s="40">
        <f>IF(SUM(CW11,CX11)&gt;0,SUM(CW11,CX11),"")</f>
        <v>69.399999999999991</v>
      </c>
      <c r="DA11" s="40">
        <f>IF(SUM(CN11,CR11)&gt;0,SUM(CN11,CR11),"")</f>
        <v>10</v>
      </c>
      <c r="DB11" s="40">
        <f>IF(SUM(CM11:CN11,CP11:CR11,CT11)-SUM(CO11,CS11)&gt;0,SUM(CM11:CN11,CP11:CR11,CT11)-SUM(CO11,CS11),"")</f>
        <v>44.500000000000007</v>
      </c>
      <c r="DC11" s="40">
        <f>IF(SUM(CW11,CX11,DB11)&gt;0,SUM(CW11,CX11,DB11),"")</f>
        <v>113.9</v>
      </c>
      <c r="DD11" s="51" t="str">
        <f>IF(MAX(EB11,FD11,GF11,HH11,IJ11,JL11,KN11,LP11,MR11,NT11,OV11,PX11,QZ11,SB11,TD11)-IF(L11="",0,L11)&gt;0.001,MAX(EB11,FD11,GF11,HH11,IJ11,JL11,KN11,LP11,MR11,NT11,OV11,PX11,QZ11,SB11,TD11)-IF(L11="",0,L11),"")</f>
        <v/>
      </c>
      <c r="DE11" s="51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1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>IF(SUM(QF11,QJ11)&gt;0,SUM(QF11,QJ11),"")</f>
        <v/>
      </c>
      <c r="QZ11" s="40" t="str">
        <f>IF(SUM(QE11:QF11,QH11:QJ11,QL11)-QG11-QK11&gt;0,SUM(QE11:QF11,QH11:QJ11,QL11)-QG11-QK11,"")</f>
        <v/>
      </c>
      <c r="RA11" s="40" t="str">
        <f>IF(SUM(QM11:QN11,QP11)-QO11&gt;0,SUM(QM11:QN11,QP11)-QO11,"")</f>
        <v/>
      </c>
      <c r="RB11" s="40" t="str">
        <f>IF(SUM(QF11,QJ11,QN11)&gt;0,SUM(QF11,QJ11,QN11),"")</f>
        <v/>
      </c>
      <c r="RC11" s="40" t="str">
        <f>IF(SUM(QZ11,RA11)&gt;0,SUM(QZ11,RA11),"")</f>
        <v/>
      </c>
      <c r="RD11" s="40" t="str">
        <f>IF(SUM(QR11,QV11)&gt;0,SUM(QR11,QV11),"")</f>
        <v/>
      </c>
      <c r="RE11" s="40" t="str">
        <f>IF(SUM(QQ11:QR11,QT11:QV11,QX11)-SUM(QS11,QW11)&gt;0,SUM(QQ11:QR11,QT11:QV11,QX11)-SUM(QS11,QW11),"")</f>
        <v/>
      </c>
      <c r="RF11" s="40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>IF(SUM(SJ11,SN11)&gt;0,SUM(SJ11,SN11),"")</f>
        <v/>
      </c>
      <c r="TD11" s="40" t="str">
        <f>IF(SUM(SI11:SJ11,SL11:SN11,SP11)-SK11-SO11&gt;0,SUM(SI11:SJ11,SL11:SN11,SP11)-SK11-SO11,"")</f>
        <v/>
      </c>
      <c r="TE11" s="40" t="str">
        <f>IF(SUM(SQ11:SR11,ST11)-SS11&gt;0,SUM(SQ11:SR11,ST11)-SS11,"")</f>
        <v/>
      </c>
      <c r="TF11" s="40" t="str">
        <f>IF(SUM(SJ11,SN11,SR11)&gt;0,SUM(SJ11,SN11,SR11),"")</f>
        <v/>
      </c>
      <c r="TG11" s="40" t="str">
        <f>IF(SUM(TD11,TE11)&gt;0,SUM(TD11,TE11),"")</f>
        <v/>
      </c>
      <c r="TH11" s="40" t="str">
        <f>IF(SUM(SV11,SZ11)&gt;0,SUM(SV11,SZ11),"")</f>
        <v/>
      </c>
      <c r="TI11" s="40" t="str">
        <f>IF(SUM(SU11:SV11,SX11:SZ11,TB11)-SUM(SW11,TA11)&gt;0,SUM(SU11:SV11,SX11:SZ11,TB11)-SUM(SW11,TA11),"")</f>
        <v/>
      </c>
      <c r="TJ11" s="40" t="str">
        <f>IF(SUM(TD11,TE11,TI11)&gt;0,SUM(TD11,TE11,TI11),"")</f>
        <v/>
      </c>
      <c r="TK11" s="26">
        <f>IF($CU11="P",CA11,(CA11+AX11)/2)</f>
        <v>18.600000000000001</v>
      </c>
      <c r="TL11" s="26">
        <f>IF($CU11="P",CB11,(CB11+AY11)/2)</f>
        <v>5.6</v>
      </c>
      <c r="TM11" s="26">
        <f>IF($CU11="P",CC11,(CC11+AZ11)/2)</f>
        <v>0.1</v>
      </c>
      <c r="TN11" s="26">
        <f>IF($CU11="P",CD11,(CD11+BA11)/2)</f>
        <v>0</v>
      </c>
      <c r="TO11" s="26">
        <f>IF($CU11="P",CE11,(CE11+BB11)/2)</f>
        <v>18.600000000000001</v>
      </c>
      <c r="TP11" s="26">
        <f>IF($CU11="P",CF11,(CF11+BC11)/2)</f>
        <v>5.2</v>
      </c>
      <c r="TQ11" s="26">
        <f>IF($CU11="P",CG11,(CG11+BD11)/2)</f>
        <v>0.4</v>
      </c>
      <c r="TR11" s="26">
        <f>IF($CU11="P",CH11,(CH11+BE11)/2)</f>
        <v>0</v>
      </c>
      <c r="TS11" s="26">
        <f>IF($CU11="P",CI11,(CI11+BF11)/2)</f>
        <v>18.899999999999999</v>
      </c>
      <c r="TT11" s="26">
        <f>IF($CU11="P",CJ11,(CJ11+BG11)/2)</f>
        <v>4.6999999999999993</v>
      </c>
      <c r="TU11" s="26">
        <f>IF($CU11="P",CK11,(CK11+BH11)/2)</f>
        <v>0.44999999999999996</v>
      </c>
      <c r="TV11" s="26">
        <f>IF($CU11="P",CL11,(CL11+BI11)/2)</f>
        <v>0.15</v>
      </c>
      <c r="TW11" s="26">
        <f>IF($CU11="P",CM11,(CM11+BJ11)/2)</f>
        <v>17.600000000000001</v>
      </c>
      <c r="TX11" s="26">
        <f>IF($CU11="P",CN11,(CN11+BK11)/2)</f>
        <v>5.8</v>
      </c>
      <c r="TY11" s="26">
        <f>IF($CU11="P",CO11,(CO11+BL11)/2)</f>
        <v>0.2</v>
      </c>
      <c r="TZ11" s="26">
        <f>IF($CU11="P",CP11,(CP11+BM11)/2)</f>
        <v>0.15</v>
      </c>
      <c r="UA11" s="26">
        <f>IF($CU11="P",CQ11,(CQ11+BN11)/2)</f>
        <v>9.1999999999999993</v>
      </c>
      <c r="UB11" s="26">
        <f>IF($CU11="P",CR11,(CR11+BO11)/2)</f>
        <v>2.6</v>
      </c>
      <c r="UC11" s="26">
        <f>IF($CU11="P",CS11,(CS11+BP11)/2)</f>
        <v>0.1</v>
      </c>
      <c r="UD11" s="26">
        <f>IF($CU11="P",CT11,(CT11+BQ11)/2)</f>
        <v>0</v>
      </c>
      <c r="UE11" s="28" t="s">
        <v>53</v>
      </c>
      <c r="UF11" s="11">
        <f>IF(SUM(TL11,TP11)&gt;0,SUM(TL11,TP11),"")</f>
        <v>10.8</v>
      </c>
      <c r="UG11" s="11">
        <f>IF(SUM(TK11:TL11,TN11:TP11,TR11)-TM11-TQ11&gt;0,SUM(TK11:TL11,TN11:TP11,TR11)-TM11-TQ11,"")</f>
        <v>47.500000000000007</v>
      </c>
      <c r="UH11" s="11">
        <f>IF(SUM(TS11:TT11,TV11)-TU11&gt;0,SUM(TS11:TT11,TV11)-TU11,"")</f>
        <v>23.299999999999997</v>
      </c>
      <c r="UI11" s="11">
        <f>IF(SUM(TL11,TP11,TT11)&gt;0,SUM(TL11,TP11,TT11),"")</f>
        <v>15.5</v>
      </c>
      <c r="UJ11" s="11">
        <f>IF(SUM(UG11,UH11)&gt;0,SUM(UG11,UH11),"")</f>
        <v>70.800000000000011</v>
      </c>
      <c r="UK11" s="11">
        <f>IF(SUM(TX11,UB11)&gt;0,SUM(TX11,UB11),"")</f>
        <v>8.4</v>
      </c>
      <c r="UL11" s="11">
        <f>IF(SUM(TW11:TX11,TZ11:UB11,UD11)-SUM(TY11,UC11)&gt;0,SUM(TW11:TX11,TZ11:UB11,UD11)-SUM(TY11,UC11),"")</f>
        <v>35.050000000000004</v>
      </c>
      <c r="UM11" s="11">
        <f>IF(SUM(UG11,UH11,UL11)&gt;0,SUM(UG11,UH11,UL11),"")</f>
        <v>105.85000000000002</v>
      </c>
    </row>
    <row r="12" spans="1:559" x14ac:dyDescent="0.2">
      <c r="A12" s="4" cm="1">
        <f t="array" ref="A12">IF(AND(H12&lt;&gt;"",H12&lt;&gt;"No DD"),SUMPRODUCT((H$4:H$23&lt;&gt;"")*(H$4:H$23&lt;&gt;"No DD")*(E$4:E$23&gt;E12))+1,IF(H12="No DD",SUMPRODUCT((H$4:H$23="No DD")*(E$4:E$23&gt;E12))+1+SUMPRODUCT((H$4:H$23&lt;&gt;"")*(H$4:H$23&lt;&gt;"No DD")),""))</f>
        <v>9</v>
      </c>
      <c r="B12" s="5" t="s">
        <v>218</v>
      </c>
      <c r="C12" s="4" t="s">
        <v>3</v>
      </c>
      <c r="D12" s="4">
        <v>2002</v>
      </c>
      <c r="E12" s="9">
        <f>SUM(J12:R12)+SUM(J12:N12)*0.0000001+SUM(J12)*0.0000000000001</f>
        <v>166.80001180000491</v>
      </c>
      <c r="F12" s="3" t="str">
        <f>IF(OR(AND(AP12&gt;=AW$25,AQ12&gt;=AW$29,AP12&lt;&gt;"",AO12=""),AND(AU12&gt;=AW$25,AV12&gt;=AW$29,AU12&lt;&gt;"",AO12=""),AND(BS12&gt;=BZ$25,BT12&gt;=BZ$29,BS12&lt;&gt;"",BR12=""),AND(BX12&gt;=BZ$25,BY12&gt;=BZ$29,BX12&lt;&gt;"",BR12=""),AND(CV12&gt;=DC$25,CW12&gt;=DC$29,CV12&lt;&gt;"",CU12=""),AND(DA12&gt;=DC$25,DB12&gt;=DC$29,DA12&lt;&gt;""),AND(EA12&gt;=EH$25,EB12&gt;=EH$29,EA12&lt;&gt;""),AND(EF12&gt;=EH$25,EG12&gt;=EH$29,EF12&lt;&gt;""),AND(FC12&gt;=FJ$25,FD12&gt;=FJ$29,FC12&lt;&gt;""),AND(FH12&gt;=FJ$25,FI12&gt;=FJ$29,FH12&lt;&gt;""),AND(GE12&gt;=GL$25,GF12&gt;=GL$29,GE12&lt;&gt;""),AND(GJ12&gt;=GL$25,GK12&gt;=GL$29,GJ12&lt;&gt;""),AND(HG12&gt;=HN$25,HH12&gt;=HN$29,HG12&lt;&gt;""),AND(HL12&gt;=HN$25,HM12&gt;=HN$29,HL12&lt;&gt;""),AND(II12&gt;=IP$25,IJ12&gt;=IP$29,II12&lt;&gt;""),AND(IN12&gt;=IP$25,IO12&gt;=IP$29,IN12&lt;&gt;""),AND(JK12&gt;=JR$25,JL12&gt;=JR$29,JK12&lt;&gt;""),AND(JP12&gt;=JR$25,JQ12&gt;=JR$29,JP12&lt;&gt;""),AND(KM12&gt;=KT$25,KN12&gt;=KT$29,KM12&lt;&gt;""),AND(KR12&gt;=KT$25,KS12&gt;=KT$29,KR12&lt;&gt;""),AND(LO12&gt;=LV$25,LP12&gt;=LV$29,LO12&lt;&gt;""),AND(LT12&gt;=LV$25,LU12&gt;=LV$29,LT12&lt;&gt;""),AND(MQ12&gt;=MX$25,MR12&gt;=MX$29,MQ12&lt;&gt;""),AND(MV12&gt;=MX$25,MW12&gt;=MX$29,MV12&lt;&gt;""),AND(NS12&gt;=NZ$25,NT12&gt;=NZ$29,NS12&lt;&gt;""),AND(NX12&gt;=NZ$25,NY12&gt;=NZ$29,NX12&lt;&gt;""),AND(OU12&gt;=PB$25,OV12&gt;=PB$29,OU12&lt;&gt;""),AND(OZ12&gt;=PB$25,PA12&gt;=PB$29,OZ12&lt;&gt;""),AND(PW12&gt;=QD$25,PX12&gt;=QD$29,PW12&lt;&gt;""),AND(QB12&gt;=QD$25,QC12&gt;=QD$29,QB12&lt;&gt;""),AND(QY12&gt;=RF$25,QZ12&gt;=RF$29,QY12&lt;&gt;""),AND(RD12&gt;=RF$25,RE12&gt;=RF$29,RD12&lt;&gt;""),AND(SA12&gt;=SH$25,SB12&gt;=SH$29,SA12&lt;&gt;""),AND(SF12&gt;=SH$25,SG12&gt;=SH$29,SF12&lt;&gt;""),AND(TC12&gt;=TJ$25,TD12&gt;=TJ$29,TC12&lt;&gt;""),AND(TI12&gt;=TJ$25,TJ12&gt;=TJ$29,TI12&lt;&gt;"")),"P","")</f>
        <v>P</v>
      </c>
      <c r="G12" s="3" t="str">
        <f>IF(OR(AND(AQ12&gt;=AW$29,AQ12&lt;&gt;"",AO12=""),AND(AV12&gt;=AW$29,AV12&lt;&gt;"",AO12=""),AND(BT12&gt;=BZ$29,BT12&lt;&gt;"",BR12=""),AND(BY12&gt;=BZ$29,BY12&lt;&gt;"",BR12=""),AND(CW12&gt;=DC$29,CW12&lt;&gt;"",CU12=""),AND(DB12&gt;=DC$29,DB12&lt;&gt;"",CU12=""),AND(EB12&gt;=EH$29,EB12&lt;&gt;""),AND(EG12&gt;=EH$29,EG12&lt;&gt;""),AND(FD12&gt;=FJ$29,FD12&lt;&gt;""),AND(FI12&gt;=FJ$29,FI12&lt;&gt;""),AND(GF12&gt;=GL$29,GF12&lt;&gt;""),AND(GK12&gt;=GL$29,GK12&lt;&gt;""),AND(HH12&gt;=HN$29,HH12&lt;&gt;""),AND(HM12&gt;=HN$29,HM12&lt;&gt;""),AND(IJ12&gt;=IP$29,IJ12&lt;&gt;""),AND(IO12&gt;=IP$29,IO12&lt;&gt;""),AND(JL12&gt;=JR$29,JL12&lt;&gt;""),AND(JQ12&gt;=JR$29,JQ12&lt;&gt;""),AND(KN12&gt;=KT$29,KN12&lt;&gt;""),AND(KS12&gt;=KT$29,KS12&lt;&gt;""),AND(LP12&gt;=LV$29,LP12&lt;&gt;""),AND(LU12&gt;=LV$29,LU12&lt;&gt;""),AND(MR12&gt;=MX$29,MR12&lt;&gt;""),AND(MW12&gt;=MX$29,MW12&lt;&gt;""),AND(NT12&gt;=NZ$29,NT12&lt;&gt;""),AND(NY12&gt;=NZ$29,NY12&lt;&gt;""),AND(OV12&gt;=PB$29,OV12&lt;&gt;""),AND(PA12&gt;=PB$29,PA12&lt;&gt;""),AND(PX12&gt;=QD$29,PX12&lt;&gt;""),AND(QC12&gt;=QD$29,QC12&lt;&gt;""),AND(QZ12&gt;=RF$29,QZ12&lt;&gt;""),AND(RE12&gt;=RF$29,RE12&lt;&gt;""),AND(SB12&gt;=SH$29,SB12&lt;&gt;""),AND(SG12&gt;=SH$29,SG12&lt;&gt;""),AND(TD12&gt;=TJ$29,TD12&lt;&gt;""),AND(TJ12&gt;=TJ$29,TJ12&lt;&gt;"")),"P","")</f>
        <v>P</v>
      </c>
      <c r="H12" s="36" t="str">
        <f>IF(AND(G12="P",F12=""),"No DD",IF(OR(AND(AS12&gt;=AW$28,AT12&gt;=AW$32,AS12&lt;&gt;"",AO12=""),AND(BV12&gt;=BZ$28,BW12&gt;=BZ$32,BV12&lt;&gt;"",BR12=""),AND(CY12&gt;=DC$28,CZ12&gt;=DC$32,CY12&lt;&gt;"",CU12=""),AND(ED12&gt;=EH$28,EE12&gt;=EH$32,ED12&lt;&gt;""),AND(FF12&gt;=FJ$28,FG12&gt;=FJ$32,FF12&lt;&gt;""),AND(GH12&gt;=GL$28,GI12&gt;=GL$32,GH12&lt;&gt;""),AND(HJ12&gt;=HN$28,HK12&gt;=HN$32,HJ12&lt;&gt;""),AND(IL12&gt;=IP$28,IM12&gt;=IP$32,IL12&lt;&gt;""),AND(JN12&gt;=JR$28,JO12&gt;=JR$32,JN12&lt;&gt;""),AND(KP12&gt;=KT$28,KQ12&gt;=KT$32,KP12&lt;&gt;""),AND(LR12&gt;=LV$28,LS12&gt;=LV$32,LR12&lt;&gt;""),AND(MT12&gt;=MX$28,MU12&gt;=MX$32,MT12&lt;&gt;""),AND(NV12&gt;=NZ$28,NW12&gt;=NZ$32,NV12&lt;&gt;""),AND(OX12&gt;=PB$28,OY12&gt;=PB$32,OX12&lt;&gt;""),AND(PZ12&gt;=QD$28,QA12&gt;=QD$32,PZ12&lt;&gt;""),AND(RB12&gt;=RF$28,RC12&gt;=RF$32,RB12&lt;&gt;""),AND(SD12&gt;=SH$28,SE12&gt;=SH$32,SD12&lt;&gt;""),AND(TF12&gt;=TJ$28,TG12&gt;=TJ$32,TF12&lt;&gt;"")),"Merit",IF(OR(AND(AS12&gt;=AW$27,AT12&gt;=AW$31,AS12&lt;&gt;"",AO12=""),AND(BV12&gt;=BZ$27,BW12&gt;=BZ$31,BV12&lt;&gt;"",BR12=""),AND(CY12&gt;=DC$27,CZ12&gt;=DC$31,CY12&lt;&gt;"",CU12=""),AND(ED12&gt;=EH$27,EE12&gt;=EH$31,ED12&lt;&gt;""),AND(FF12&gt;=FJ$27,FG12&gt;=FJ$31,FF12&lt;&gt;""),AND(GH12&gt;=GL$27,GI12&gt;=GL$31,GH12&lt;&gt;""),AND(HJ12&gt;=HN$27,HK12&gt;=HN$31,HJ12&lt;&gt;""),AND(IL12&gt;=IP$27,IM12&gt;=IP$31,IL12&lt;&gt;""),AND(JN12&gt;=JR$27,JO12&gt;=JR$31,JN12&lt;&gt;""),AND(KP12&gt;=KT$27,KQ12&gt;=KT$31,KP12&lt;&gt;""),AND(LR12&gt;=LV$27,LS12&gt;=LV$31,LR12&lt;&gt;""),AND(MT12&gt;=MX$27,MU12&gt;=MX$31,MT12&lt;&gt;""),AND(NV12&gt;=NZ$27,NW12&gt;=NZ$31,NV12&lt;&gt;""),AND(OX12&gt;=PB$27,OY12&gt;=PB$31,OX12&lt;&gt;""),AND(PZ12&gt;=QD$27,QA12&gt;=QD$31,PZ12&lt;&gt;""),AND(RB12&gt;=RF$27,RC12&gt;=RF$31,RB12&lt;&gt;""),AND(SD12&gt;=SH$27,SE12&gt;=SH$31,SD12&lt;&gt;""),AND(TF12&gt;=TJ$27,TG12&gt;=TJ$31,TF12&lt;&gt;"")),"Excellence",IF(I12="P","Worlds Team",IF(F12="P","National Team","")))))</f>
        <v>Worlds Team</v>
      </c>
      <c r="I12" s="3" t="str">
        <f>IF(OR(AND(AS12&gt;=AW$26,AT12&gt;=AW$30,AS12&lt;&gt;"",AO12=""),AND(BV12&gt;=BZ$26,BW12&gt;=BZ$30,BV12&lt;&gt;"",BR12=""),AND(CY12&gt;=DC$26,CZ12&gt;=DC$30,CY12&lt;&gt;"",CU12=""),AND(ED12&gt;=EH$26,EE12&gt;=EH$30,ED12&lt;&gt;""),AND(FF12&gt;=FJ$26,FG12&gt;=FJ$30,FF12&lt;&gt;""),AND(GH12&gt;=GL$26,GI12&gt;=GL$30,GH12&lt;&gt;""),AND(HJ12&gt;=HN$26,HK12&gt;=HN$30,HJ12&lt;&gt;""),AND(IL12&gt;=IP$26,IM12&gt;=IP$30,IL12&lt;&gt;""),AND(JN12&gt;=JR$26,JO12&gt;=JR$30,JN12&lt;&gt;""),AND(KP12&gt;=KT$26,KQ12&gt;=KT$30,KP12&lt;&gt;""),AND(LR12&gt;=LV$26,LS12&gt;=LV$30,LR12&lt;&gt;""),AND(MT12&gt;=MX$26,MU12&gt;=MX$30,MT12&lt;&gt;""),AND(NV12&gt;=NZ$26,NW12&gt;=NZ$30,NV12&lt;&gt;""),AND(OX12&gt;=PB$26,OY12&gt;=PB$30,OX12&lt;&gt;""),AND(PZ12&gt;=QD$26,QA12&gt;=QD$30,PZ12&lt;&gt;""),AND(RB12&gt;=RF$26,RC12&gt;=RF$30,RB12&lt;&gt;""),AND(SD12&gt;=SH$26,SE12&gt;=SH$30,SD12&lt;&gt;""),AND(TF12&gt;=TJ$26,TG12&gt;=TJ$30,TF12&lt;&gt;"")),"P","")</f>
        <v>P</v>
      </c>
      <c r="J12" s="8">
        <f>IF(COUNT(AQ12,BT12,CW12)&gt;0,LARGE((AQ12,BT12,CW12),1),0)</f>
        <v>48.899999999999991</v>
      </c>
      <c r="K12" s="8" t="str">
        <f>IF(J12=0,"",IF(J12=CW12,$CA$1,IF(J12=BT12,$AX$1,IF(J12=AQ12,$U$1,""))))</f>
        <v>2024 3rd Domestic Trial</v>
      </c>
      <c r="L12" s="8">
        <f>IF(COUNT(AQ12,BT12,CW12)&gt;1,LARGE((AQ12,BT12,CW12),2),0)</f>
        <v>45.6</v>
      </c>
      <c r="M12" s="8" t="str">
        <f>IF(K12=0,"",IF(AND(L12=J12,L12=AQ12,K12=BT12),$U$1,IF(AND(L12=J12,L12=AQ12,L12=CW12),$U$1,IF(AND(L12=J12,L12=CW12,L12=BT12),$AX$1,IF(L12=CW12,$CA$1,IF(L12=BT12,$AX$1,IF(L12=AQ12,$U$1,"")))))))</f>
        <v>2024 Elite Canada</v>
      </c>
      <c r="N12" s="8">
        <f>IF(COUNT(AR12,BU12,CX12)&gt;0,LARGE((AR12,BU12,CX12),1),0)</f>
        <v>23.5</v>
      </c>
      <c r="O12" s="8" t="str">
        <f>IF(N12=0,"",IF(N12=CX12,$CA$1,IF(N12=BU12,$AX$1,IF(N12=AR12,$U$1,""))))</f>
        <v>2024 3rd Domestic Trial</v>
      </c>
      <c r="P12" s="8">
        <f>IF(MAX(AV12,BY12,DB12)&gt;0,MAX(AV12,BY12,DB12),0)</f>
        <v>48.800000000000004</v>
      </c>
      <c r="Q12" s="8" t="str">
        <f>IF(P12=0,"",IF(P12=DB12,$CA$1,IF(P12=BY12,$AX$1,IF(P12=AV12,$U$1,""))))</f>
        <v>2024 3rd Domestic Trial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N12="",0,N12)=TE12,$SI$1,IF(R12+IF(N12="",0,N12)=SC12,$RG$1,IF(R12+IF(N12="",0,N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P12="",0,P12)=TI12,$SI$1,IF(R12+IF(P12="",0,P12)=SG12,$RG$1,IF(R12+IF(P12="",0,P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/>
      </c>
      <c r="U12" s="19">
        <v>17.8</v>
      </c>
      <c r="V12" s="19">
        <v>5.6</v>
      </c>
      <c r="W12" s="19">
        <v>0.6</v>
      </c>
      <c r="X12" s="19">
        <v>0</v>
      </c>
      <c r="Y12" s="19">
        <v>17.8</v>
      </c>
      <c r="Z12" s="19">
        <v>5.2</v>
      </c>
      <c r="AA12" s="19">
        <v>0.2</v>
      </c>
      <c r="AB12" s="19">
        <v>0</v>
      </c>
      <c r="AC12" s="19">
        <v>18.8</v>
      </c>
      <c r="AD12" s="19">
        <v>3.9</v>
      </c>
      <c r="AE12" s="19">
        <v>1.1000000000000001</v>
      </c>
      <c r="AF12" s="19">
        <v>0</v>
      </c>
      <c r="AG12" s="19">
        <v>18.2</v>
      </c>
      <c r="AH12" s="19">
        <v>5.6</v>
      </c>
      <c r="AI12" s="19">
        <v>0</v>
      </c>
      <c r="AJ12" s="19">
        <v>0</v>
      </c>
      <c r="AK12" s="19">
        <v>17.2</v>
      </c>
      <c r="AL12" s="19">
        <v>2.4</v>
      </c>
      <c r="AM12" s="19">
        <v>0</v>
      </c>
      <c r="AN12" s="19">
        <v>0</v>
      </c>
      <c r="AO12" s="27"/>
      <c r="AP12" s="40">
        <f>IF(SUM(V12,Z12)&gt;0,SUM(V12,Z12),"")</f>
        <v>10.8</v>
      </c>
      <c r="AQ12" s="40">
        <f>IF(SUM(U12:V12,X12:Z12,AB12)-W12-AA12&gt;0,SUM(U12:V12,X12:Z12,AB12)-W12-AA12,"")</f>
        <v>45.6</v>
      </c>
      <c r="AR12" s="40">
        <f>IF(SUM(AC12:AD12,AF12)-AE12&gt;0,SUM(AC12:AD12,AF12)-AE12,"")</f>
        <v>21.599999999999998</v>
      </c>
      <c r="AS12" s="40">
        <f>IF(SUM(V12,Z12,AD12)&gt;0,SUM(V12,Z12,AD12),"")</f>
        <v>14.700000000000001</v>
      </c>
      <c r="AT12" s="40">
        <f>IF(SUM(AQ12,AR12)&gt;0,SUM(AQ12,AR12),"")</f>
        <v>67.2</v>
      </c>
      <c r="AU12" s="40">
        <f>IF(SUM(AH12,AL12)&gt;0,SUM(AH12,AL12),"")</f>
        <v>8</v>
      </c>
      <c r="AV12" s="40">
        <f>IF(SUM(AG12:AH12,AJ12:AL12,AN12)-SUM(AI12,AM12)&gt;0,SUM(AG12:AH12,AJ12:AL12,AN12)-SUM(AI12,AM12),"")</f>
        <v>43.4</v>
      </c>
      <c r="AW12" s="40">
        <f>IF(SUM(AQ12,AR12,AV12)&gt;0,SUM(AQ12,AR12,AV12),"")</f>
        <v>110.6</v>
      </c>
      <c r="AX12" s="18">
        <v>17.899999999999999</v>
      </c>
      <c r="AY12" s="18">
        <v>5.6</v>
      </c>
      <c r="AZ12" s="18">
        <v>0.8</v>
      </c>
      <c r="BA12" s="18">
        <v>0</v>
      </c>
      <c r="BB12" s="18">
        <v>18.7</v>
      </c>
      <c r="BC12" s="18">
        <v>2.8</v>
      </c>
      <c r="BD12" s="18">
        <v>1</v>
      </c>
      <c r="BE12" s="18">
        <v>0</v>
      </c>
      <c r="BF12" s="18">
        <v>0</v>
      </c>
      <c r="BG12" s="18">
        <v>0</v>
      </c>
      <c r="BH12" s="18">
        <v>0</v>
      </c>
      <c r="BI12" s="18">
        <v>0</v>
      </c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>IF(SUM(AY12,BC12)&gt;0,SUM(AY12,BC12),"")</f>
        <v>8.3999999999999986</v>
      </c>
      <c r="BT12" s="11">
        <f>IF(SUM(AX12:AY12,BA12:BC12,BE12)-AZ12-BD12&gt;0,SUM(AX12:AY12,BA12:BC12,BE12)-AZ12-BD12,"")</f>
        <v>43.2</v>
      </c>
      <c r="BU12" s="11" t="str">
        <f>IF(SUM(BF12:BG12,BI12)-BH12&gt;0,SUM(BF12:BG12,BI12)-BH12,"")</f>
        <v/>
      </c>
      <c r="BV12" s="11">
        <f>IF(SUM(AY12,BC12,BG12)&gt;0,SUM(AY12,BC12,BG12),"")</f>
        <v>8.3999999999999986</v>
      </c>
      <c r="BW12" s="11">
        <f>IF(SUM(BT12,BU12)&gt;0,SUM(BT12,BU12),"")</f>
        <v>43.2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IF(SUM(BT12,BU12,BY12)&gt;0,SUM(BT12,BU12,BY12),"")</f>
        <v>43.2</v>
      </c>
      <c r="CA12" s="19">
        <v>18.600000000000001</v>
      </c>
      <c r="CB12" s="19">
        <v>6.4</v>
      </c>
      <c r="CC12" s="19">
        <v>0.2</v>
      </c>
      <c r="CD12" s="19">
        <v>0</v>
      </c>
      <c r="CE12" s="19">
        <v>18.399999999999999</v>
      </c>
      <c r="CF12" s="19">
        <v>6</v>
      </c>
      <c r="CG12" s="19">
        <v>0.6</v>
      </c>
      <c r="CH12" s="19">
        <v>0.3</v>
      </c>
      <c r="CI12" s="19">
        <v>18.2</v>
      </c>
      <c r="CJ12" s="19">
        <v>5.2</v>
      </c>
      <c r="CK12" s="19">
        <v>0.2</v>
      </c>
      <c r="CL12" s="19">
        <v>0.3</v>
      </c>
      <c r="CM12" s="19">
        <v>19</v>
      </c>
      <c r="CN12" s="19">
        <v>6.4</v>
      </c>
      <c r="CO12" s="19">
        <v>0</v>
      </c>
      <c r="CP12" s="19">
        <v>0</v>
      </c>
      <c r="CQ12" s="19">
        <v>18.8</v>
      </c>
      <c r="CR12" s="19">
        <v>5.2</v>
      </c>
      <c r="CS12" s="19">
        <v>0.6</v>
      </c>
      <c r="CT12" s="19">
        <v>0</v>
      </c>
      <c r="CU12" s="27"/>
      <c r="CV12" s="40">
        <f>IF(SUM(CB12,CF12)&gt;0,SUM(CB12,CF12),"")</f>
        <v>12.4</v>
      </c>
      <c r="CW12" s="40">
        <f>IF(SUM(CA12:CB12,CD12:CF12,CH12)-CC12-CG12&gt;0,SUM(CA12:CB12,CD12:CF12,CH12)-CC12-CG12,"")</f>
        <v>48.899999999999991</v>
      </c>
      <c r="CX12" s="40">
        <f>IF(SUM(CI12:CJ12,CL12)-CK12&gt;0,SUM(CI12:CJ12,CL12)-CK12,"")</f>
        <v>23.5</v>
      </c>
      <c r="CY12" s="40">
        <f>IF(SUM(CB12,CF12,CJ12)&gt;0,SUM(CB12,CF12,CJ12),"")</f>
        <v>17.600000000000001</v>
      </c>
      <c r="CZ12" s="40">
        <f>IF(SUM(CW12,CX12)&gt;0,SUM(CW12,CX12),"")</f>
        <v>72.399999999999991</v>
      </c>
      <c r="DA12" s="40">
        <f>IF(SUM(CN12,CR12)&gt;0,SUM(CN12,CR12),"")</f>
        <v>11.600000000000001</v>
      </c>
      <c r="DB12" s="40">
        <f>IF(SUM(CM12:CN12,CP12:CR12,CT12)-SUM(CO12,CS12)&gt;0,SUM(CM12:CN12,CP12:CR12,CT12)-SUM(CO12,CS12),"")</f>
        <v>48.800000000000004</v>
      </c>
      <c r="DC12" s="40">
        <f>IF(SUM(CW12,CX12,DB12)&gt;0,SUM(CW12,CX12,DB12),"")</f>
        <v>121.19999999999999</v>
      </c>
      <c r="DD12" s="51" t="str">
        <f>IF(MAX(EB12,FD12,GF12,HH12,IJ12,JL12,KN12,LP12,MR12,NT12,OV12,PX12,QZ12,SB12,TD12)-IF(L12="",0,L12)&gt;0.001,MAX(EB12,FD12,GF12,HH12,IJ12,JL12,KN12,LP12,MR12,NT12,OV12,PX12,QZ12,SB12,TD12)-IF(L12="",0,L12),"")</f>
        <v/>
      </c>
      <c r="DE12" s="51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1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0" t="str">
        <f>IF(SUM(QF12,QJ12)&gt;0,SUM(QF12,QJ12),"")</f>
        <v/>
      </c>
      <c r="QZ12" s="40" t="str">
        <f>IF(SUM(QE12:QF12,QH12:QJ12,QL12)-QG12-QK12&gt;0,SUM(QE12:QF12,QH12:QJ12,QL12)-QG12-QK12,"")</f>
        <v/>
      </c>
      <c r="RA12" s="40" t="str">
        <f>IF(SUM(QM12:QN12,QP12)-QO12&gt;0,SUM(QM12:QN12,QP12)-QO12,"")</f>
        <v/>
      </c>
      <c r="RB12" s="40" t="str">
        <f>IF(SUM(QF12,QJ12,QN12)&gt;0,SUM(QF12,QJ12,QN12),"")</f>
        <v/>
      </c>
      <c r="RC12" s="40" t="str">
        <f>IF(SUM(QZ12,RA12)&gt;0,SUM(QZ12,RA12),"")</f>
        <v/>
      </c>
      <c r="RD12" s="40" t="str">
        <f>IF(SUM(QR12,QV12)&gt;0,SUM(QR12,QV12),"")</f>
        <v/>
      </c>
      <c r="RE12" s="40" t="str">
        <f>IF(SUM(QQ12:QR12,QT12:QV12,QX12)-SUM(QS12,QW12)&gt;0,SUM(QQ12:QR12,QT12:QV12,QX12)-SUM(QS12,QW12),"")</f>
        <v/>
      </c>
      <c r="RF12" s="40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0" t="str">
        <f>IF(SUM(SJ12,SN12)&gt;0,SUM(SJ12,SN12),"")</f>
        <v/>
      </c>
      <c r="TD12" s="40" t="str">
        <f>IF(SUM(SI12:SJ12,SL12:SN12,SP12)-SK12-SO12&gt;0,SUM(SI12:SJ12,SL12:SN12,SP12)-SK12-SO12,"")</f>
        <v/>
      </c>
      <c r="TE12" s="40" t="str">
        <f>IF(SUM(SQ12:SR12,ST12)-SS12&gt;0,SUM(SQ12:SR12,ST12)-SS12,"")</f>
        <v/>
      </c>
      <c r="TF12" s="40" t="str">
        <f>IF(SUM(SJ12,SN12,SR12)&gt;0,SUM(SJ12,SN12,SR12),"")</f>
        <v/>
      </c>
      <c r="TG12" s="40" t="str">
        <f>IF(SUM(TD12,TE12)&gt;0,SUM(TD12,TE12),"")</f>
        <v/>
      </c>
      <c r="TH12" s="40" t="str">
        <f>IF(SUM(SV12,SZ12)&gt;0,SUM(SV12,SZ12),"")</f>
        <v/>
      </c>
      <c r="TI12" s="40" t="str">
        <f>IF(SUM(SU12:SV12,SX12:SZ12,TB12)-SUM(SW12,TA12)&gt;0,SUM(SU12:SV12,SX12:SZ12,TB12)-SUM(SW12,TA12),"")</f>
        <v/>
      </c>
      <c r="TJ12" s="40" t="str">
        <f>IF(SUM(TD12,TE12,TI12)&gt;0,SUM(TD12,TE12,TI12),"")</f>
        <v/>
      </c>
      <c r="TK12" s="26">
        <f>IF($CU12="P",CA12,(CA12+AX12)/2)</f>
        <v>18.25</v>
      </c>
      <c r="TL12" s="26">
        <f>IF($CU12="P",CB12,(CB12+AY12)/2)</f>
        <v>6</v>
      </c>
      <c r="TM12" s="26">
        <f>IF($CU12="P",CC12,(CC12+AZ12)/2)</f>
        <v>0.5</v>
      </c>
      <c r="TN12" s="26">
        <f>IF($CU12="P",CD12,(CD12+BA12)/2)</f>
        <v>0</v>
      </c>
      <c r="TO12" s="26">
        <f>IF($CU12="P",CE12,(CE12+BB12)/2)</f>
        <v>18.549999999999997</v>
      </c>
      <c r="TP12" s="26">
        <f>IF($CU12="P",CF12,(CF12+BC12)/2)</f>
        <v>4.4000000000000004</v>
      </c>
      <c r="TQ12" s="26">
        <f>IF($CU12="P",CG12,(CG12+BD12)/2)</f>
        <v>0.8</v>
      </c>
      <c r="TR12" s="26">
        <f>IF($CU12="P",CH12,(CH12+BE12)/2)</f>
        <v>0.15</v>
      </c>
      <c r="TS12" s="26">
        <f>IF($CU12="P",CI12,(CI12+BF12)/2)</f>
        <v>9.1</v>
      </c>
      <c r="TT12" s="26">
        <f>IF($CU12="P",CJ12,(CJ12+BG12)/2)</f>
        <v>2.6</v>
      </c>
      <c r="TU12" s="26">
        <f>IF($CU12="P",CK12,(CK12+BH12)/2)</f>
        <v>0.1</v>
      </c>
      <c r="TV12" s="26">
        <f>IF($CU12="P",CL12,(CL12+BI12)/2)</f>
        <v>0.15</v>
      </c>
      <c r="TW12" s="26">
        <f>IF($CU12="P",CM12,(CM12+BJ12)/2)</f>
        <v>9.5</v>
      </c>
      <c r="TX12" s="26">
        <f>IF($CU12="P",CN12,(CN12+BK12)/2)</f>
        <v>3.2</v>
      </c>
      <c r="TY12" s="26">
        <f>IF($CU12="P",CO12,(CO12+BL12)/2)</f>
        <v>0</v>
      </c>
      <c r="TZ12" s="26">
        <f>IF($CU12="P",CP12,(CP12+BM12)/2)</f>
        <v>0</v>
      </c>
      <c r="UA12" s="26">
        <f>IF($CU12="P",CQ12,(CQ12+BN12)/2)</f>
        <v>9.4</v>
      </c>
      <c r="UB12" s="26">
        <f>IF($CU12="P",CR12,(CR12+BO12)/2)</f>
        <v>2.6</v>
      </c>
      <c r="UC12" s="26">
        <f>IF($CU12="P",CS12,(CS12+BP12)/2)</f>
        <v>0.3</v>
      </c>
      <c r="UD12" s="26">
        <f>IF($CU12="P",CT12,(CT12+BQ12)/2)</f>
        <v>0</v>
      </c>
      <c r="UE12" s="28" t="s">
        <v>53</v>
      </c>
      <c r="UF12" s="11">
        <f>IF(SUM(TL12,TP12)&gt;0,SUM(TL12,TP12),"")</f>
        <v>10.4</v>
      </c>
      <c r="UG12" s="11">
        <f>IF(SUM(TK12:TL12,TN12:TP12,TR12)-TM12-TQ12&gt;0,SUM(TK12:TL12,TN12:TP12,TR12)-TM12-TQ12,"")</f>
        <v>46.05</v>
      </c>
      <c r="UH12" s="11">
        <f>IF(SUM(TS12:TT12,TV12)-TU12&gt;0,SUM(TS12:TT12,TV12)-TU12,"")</f>
        <v>11.75</v>
      </c>
      <c r="UI12" s="11">
        <f>IF(SUM(TL12,TP12,TT12)&gt;0,SUM(TL12,TP12,TT12),"")</f>
        <v>13</v>
      </c>
      <c r="UJ12" s="11">
        <f>IF(SUM(UG12,UH12)&gt;0,SUM(UG12,UH12),"")</f>
        <v>57.8</v>
      </c>
      <c r="UK12" s="11">
        <f>IF(SUM(TX12,UB12)&gt;0,SUM(TX12,UB12),"")</f>
        <v>5.8000000000000007</v>
      </c>
      <c r="UL12" s="11">
        <f>IF(SUM(TW12:TX12,TZ12:UB12,UD12)-SUM(TY12,UC12)&gt;0,SUM(TW12:TX12,TZ12:UB12,UD12)-SUM(TY12,UC12),"")</f>
        <v>24.400000000000002</v>
      </c>
      <c r="UM12" s="11">
        <f>IF(SUM(UG12,UH12,UL12)&gt;0,SUM(UG12,UH12,UL12),"")</f>
        <v>82.2</v>
      </c>
    </row>
    <row r="13" spans="1:559" x14ac:dyDescent="0.2">
      <c r="A13" s="4" cm="1">
        <f t="array" ref="A13">IF(AND(H13&lt;&gt;"",H13&lt;&gt;"No DD"),SUMPRODUCT((H$4:H$23&lt;&gt;"")*(H$4:H$23&lt;&gt;"No DD")*(E$4:E$23&gt;E13))+1,IF(H13="No DD",SUMPRODUCT((H$4:H$23="No DD")*(E$4:E$23&gt;E13))+1+SUMPRODUCT((H$4:H$23&lt;&gt;"")*(H$4:H$23&lt;&gt;"No DD")),""))</f>
        <v>10</v>
      </c>
      <c r="B13" s="5" t="s">
        <v>88</v>
      </c>
      <c r="C13" s="4" t="s">
        <v>36</v>
      </c>
      <c r="D13" s="4">
        <v>2002</v>
      </c>
      <c r="E13" s="9">
        <f>SUM(J13:R13)+SUM(J13:N13)*0.0000001+SUM(J13)*0.0000000000001</f>
        <v>165.50001160000463</v>
      </c>
      <c r="F13" s="3" t="str">
        <f>IF(OR(AND(AP13&gt;=AW$25,AQ13&gt;=AW$29,AP13&lt;&gt;"",AO13=""),AND(AU13&gt;=AW$25,AV13&gt;=AW$29,AU13&lt;&gt;"",AO13=""),AND(BS13&gt;=BZ$25,BT13&gt;=BZ$29,BS13&lt;&gt;"",BR13=""),AND(BX13&gt;=BZ$25,BY13&gt;=BZ$29,BX13&lt;&gt;"",BR13=""),AND(CV13&gt;=DC$25,CW13&gt;=DC$29,CV13&lt;&gt;"",CU13=""),AND(DA13&gt;=DC$25,DB13&gt;=DC$29,DA13&lt;&gt;""),AND(EA13&gt;=EH$25,EB13&gt;=EH$29,EA13&lt;&gt;""),AND(EF13&gt;=EH$25,EG13&gt;=EH$29,EF13&lt;&gt;""),AND(FC13&gt;=FJ$25,FD13&gt;=FJ$29,FC13&lt;&gt;""),AND(FH13&gt;=FJ$25,FI13&gt;=FJ$29,FH13&lt;&gt;""),AND(GE13&gt;=GL$25,GF13&gt;=GL$29,GE13&lt;&gt;""),AND(GJ13&gt;=GL$25,GK13&gt;=GL$29,GJ13&lt;&gt;""),AND(HG13&gt;=HN$25,HH13&gt;=HN$29,HG13&lt;&gt;""),AND(HL13&gt;=HN$25,HM13&gt;=HN$29,HL13&lt;&gt;""),AND(II13&gt;=IP$25,IJ13&gt;=IP$29,II13&lt;&gt;""),AND(IN13&gt;=IP$25,IO13&gt;=IP$29,IN13&lt;&gt;""),AND(JK13&gt;=JR$25,JL13&gt;=JR$29,JK13&lt;&gt;""),AND(JP13&gt;=JR$25,JQ13&gt;=JR$29,JP13&lt;&gt;""),AND(KM13&gt;=KT$25,KN13&gt;=KT$29,KM13&lt;&gt;""),AND(KR13&gt;=KT$25,KS13&gt;=KT$29,KR13&lt;&gt;""),AND(LO13&gt;=LV$25,LP13&gt;=LV$29,LO13&lt;&gt;""),AND(LT13&gt;=LV$25,LU13&gt;=LV$29,LT13&lt;&gt;""),AND(MQ13&gt;=MX$25,MR13&gt;=MX$29,MQ13&lt;&gt;""),AND(MV13&gt;=MX$25,MW13&gt;=MX$29,MV13&lt;&gt;""),AND(NS13&gt;=NZ$25,NT13&gt;=NZ$29,NS13&lt;&gt;""),AND(NX13&gt;=NZ$25,NY13&gt;=NZ$29,NX13&lt;&gt;""),AND(OU13&gt;=PB$25,OV13&gt;=PB$29,OU13&lt;&gt;""),AND(OZ13&gt;=PB$25,PA13&gt;=PB$29,OZ13&lt;&gt;""),AND(PW13&gt;=QD$25,PX13&gt;=QD$29,PW13&lt;&gt;""),AND(QB13&gt;=QD$25,QC13&gt;=QD$29,QB13&lt;&gt;""),AND(QY13&gt;=RF$25,QZ13&gt;=RF$29,QY13&lt;&gt;""),AND(RD13&gt;=RF$25,RE13&gt;=RF$29,RD13&lt;&gt;""),AND(SA13&gt;=SH$25,SB13&gt;=SH$29,SA13&lt;&gt;""),AND(SF13&gt;=SH$25,SG13&gt;=SH$29,SF13&lt;&gt;""),AND(TC13&gt;=TJ$25,TD13&gt;=TJ$29,TC13&lt;&gt;""),AND(TI13&gt;=TJ$25,TJ13&gt;=TJ$29,TI13&lt;&gt;"")),"P","")</f>
        <v>P</v>
      </c>
      <c r="G13" s="3" t="str">
        <f>IF(OR(AND(AQ13&gt;=AW$29,AQ13&lt;&gt;"",AO13=""),AND(AV13&gt;=AW$29,AV13&lt;&gt;"",AO13=""),AND(BT13&gt;=BZ$29,BT13&lt;&gt;"",BR13=""),AND(BY13&gt;=BZ$29,BY13&lt;&gt;"",BR13=""),AND(CW13&gt;=DC$29,CW13&lt;&gt;"",CU13=""),AND(DB13&gt;=DC$29,DB13&lt;&gt;"",CU13=""),AND(EB13&gt;=EH$29,EB13&lt;&gt;""),AND(EG13&gt;=EH$29,EG13&lt;&gt;""),AND(FD13&gt;=FJ$29,FD13&lt;&gt;""),AND(FI13&gt;=FJ$29,FI13&lt;&gt;""),AND(GF13&gt;=GL$29,GF13&lt;&gt;""),AND(GK13&gt;=GL$29,GK13&lt;&gt;""),AND(HH13&gt;=HN$29,HH13&lt;&gt;""),AND(HM13&gt;=HN$29,HM13&lt;&gt;""),AND(IJ13&gt;=IP$29,IJ13&lt;&gt;""),AND(IO13&gt;=IP$29,IO13&lt;&gt;""),AND(JL13&gt;=JR$29,JL13&lt;&gt;""),AND(JQ13&gt;=JR$29,JQ13&lt;&gt;""),AND(KN13&gt;=KT$29,KN13&lt;&gt;""),AND(KS13&gt;=KT$29,KS13&lt;&gt;""),AND(LP13&gt;=LV$29,LP13&lt;&gt;""),AND(LU13&gt;=LV$29,LU13&lt;&gt;""),AND(MR13&gt;=MX$29,MR13&lt;&gt;""),AND(MW13&gt;=MX$29,MW13&lt;&gt;""),AND(NT13&gt;=NZ$29,NT13&lt;&gt;""),AND(NY13&gt;=NZ$29,NY13&lt;&gt;""),AND(OV13&gt;=PB$29,OV13&lt;&gt;""),AND(PA13&gt;=PB$29,PA13&lt;&gt;""),AND(PX13&gt;=QD$29,PX13&lt;&gt;""),AND(QC13&gt;=QD$29,QC13&lt;&gt;""),AND(QZ13&gt;=RF$29,QZ13&lt;&gt;""),AND(RE13&gt;=RF$29,RE13&lt;&gt;""),AND(SB13&gt;=SH$29,SB13&lt;&gt;""),AND(SG13&gt;=SH$29,SG13&lt;&gt;""),AND(TD13&gt;=TJ$29,TD13&lt;&gt;""),AND(TJ13&gt;=TJ$29,TJ13&lt;&gt;"")),"P","")</f>
        <v/>
      </c>
      <c r="H13" s="36" t="str">
        <f>IF(AND(G13="P",F13=""),"No DD",IF(OR(AND(AS13&gt;=AW$28,AT13&gt;=AW$32,AS13&lt;&gt;"",AO13=""),AND(BV13&gt;=BZ$28,BW13&gt;=BZ$32,BV13&lt;&gt;"",BR13=""),AND(CY13&gt;=DC$28,CZ13&gt;=DC$32,CY13&lt;&gt;"",CU13=""),AND(ED13&gt;=EH$28,EE13&gt;=EH$32,ED13&lt;&gt;""),AND(FF13&gt;=FJ$28,FG13&gt;=FJ$32,FF13&lt;&gt;""),AND(GH13&gt;=GL$28,GI13&gt;=GL$32,GH13&lt;&gt;""),AND(HJ13&gt;=HN$28,HK13&gt;=HN$32,HJ13&lt;&gt;""),AND(IL13&gt;=IP$28,IM13&gt;=IP$32,IL13&lt;&gt;""),AND(JN13&gt;=JR$28,JO13&gt;=JR$32,JN13&lt;&gt;""),AND(KP13&gt;=KT$28,KQ13&gt;=KT$32,KP13&lt;&gt;""),AND(LR13&gt;=LV$28,LS13&gt;=LV$32,LR13&lt;&gt;""),AND(MT13&gt;=MX$28,MU13&gt;=MX$32,MT13&lt;&gt;""),AND(NV13&gt;=NZ$28,NW13&gt;=NZ$32,NV13&lt;&gt;""),AND(OX13&gt;=PB$28,OY13&gt;=PB$32,OX13&lt;&gt;""),AND(PZ13&gt;=QD$28,QA13&gt;=QD$32,PZ13&lt;&gt;""),AND(RB13&gt;=RF$28,RC13&gt;=RF$32,RB13&lt;&gt;""),AND(SD13&gt;=SH$28,SE13&gt;=SH$32,SD13&lt;&gt;""),AND(TF13&gt;=TJ$28,TG13&gt;=TJ$32,TF13&lt;&gt;"")),"Merit",IF(OR(AND(AS13&gt;=AW$27,AT13&gt;=AW$31,AS13&lt;&gt;"",AO13=""),AND(BV13&gt;=BZ$27,BW13&gt;=BZ$31,BV13&lt;&gt;"",BR13=""),AND(CY13&gt;=DC$27,CZ13&gt;=DC$31,CY13&lt;&gt;"",CU13=""),AND(ED13&gt;=EH$27,EE13&gt;=EH$31,ED13&lt;&gt;""),AND(FF13&gt;=FJ$27,FG13&gt;=FJ$31,FF13&lt;&gt;""),AND(GH13&gt;=GL$27,GI13&gt;=GL$31,GH13&lt;&gt;""),AND(HJ13&gt;=HN$27,HK13&gt;=HN$31,HJ13&lt;&gt;""),AND(IL13&gt;=IP$27,IM13&gt;=IP$31,IL13&lt;&gt;""),AND(JN13&gt;=JR$27,JO13&gt;=JR$31,JN13&lt;&gt;""),AND(KP13&gt;=KT$27,KQ13&gt;=KT$31,KP13&lt;&gt;""),AND(LR13&gt;=LV$27,LS13&gt;=LV$31,LR13&lt;&gt;""),AND(MT13&gt;=MX$27,MU13&gt;=MX$31,MT13&lt;&gt;""),AND(NV13&gt;=NZ$27,NW13&gt;=NZ$31,NV13&lt;&gt;""),AND(OX13&gt;=PB$27,OY13&gt;=PB$31,OX13&lt;&gt;""),AND(PZ13&gt;=QD$27,QA13&gt;=QD$31,PZ13&lt;&gt;""),AND(RB13&gt;=RF$27,RC13&gt;=RF$31,RB13&lt;&gt;""),AND(SD13&gt;=SH$27,SE13&gt;=SH$31,SD13&lt;&gt;""),AND(TF13&gt;=TJ$27,TG13&gt;=TJ$31,TF13&lt;&gt;"")),"Excellence",IF(I13="P","Worlds Team",IF(F13="P","National Team","")))))</f>
        <v>National Team</v>
      </c>
      <c r="I13" s="3" t="str">
        <f>IF(OR(AND(AS13&gt;=AW$26,AT13&gt;=AW$30,AS13&lt;&gt;"",AO13=""),AND(BV13&gt;=BZ$26,BW13&gt;=BZ$30,BV13&lt;&gt;"",BR13=""),AND(CY13&gt;=DC$26,CZ13&gt;=DC$30,CY13&lt;&gt;"",CU13=""),AND(ED13&gt;=EH$26,EE13&gt;=EH$30,ED13&lt;&gt;""),AND(FF13&gt;=FJ$26,FG13&gt;=FJ$30,FF13&lt;&gt;""),AND(GH13&gt;=GL$26,GI13&gt;=GL$30,GH13&lt;&gt;""),AND(HJ13&gt;=HN$26,HK13&gt;=HN$30,HJ13&lt;&gt;""),AND(IL13&gt;=IP$26,IM13&gt;=IP$30,IL13&lt;&gt;""),AND(JN13&gt;=JR$26,JO13&gt;=JR$30,JN13&lt;&gt;""),AND(KP13&gt;=KT$26,KQ13&gt;=KT$30,KP13&lt;&gt;""),AND(LR13&gt;=LV$26,LS13&gt;=LV$30,LR13&lt;&gt;""),AND(MT13&gt;=MX$26,MU13&gt;=MX$30,MT13&lt;&gt;""),AND(NV13&gt;=NZ$26,NW13&gt;=NZ$30,NV13&lt;&gt;""),AND(OX13&gt;=PB$26,OY13&gt;=PB$30,OX13&lt;&gt;""),AND(PZ13&gt;=QD$26,QA13&gt;=QD$30,PZ13&lt;&gt;""),AND(RB13&gt;=RF$26,RC13&gt;=RF$30,RB13&lt;&gt;""),AND(SD13&gt;=SH$26,SE13&gt;=SH$30,SD13&lt;&gt;""),AND(TF13&gt;=TJ$26,TG13&gt;=TJ$30,TF13&lt;&gt;"")),"P","")</f>
        <v/>
      </c>
      <c r="J13" s="8">
        <f>IF(COUNT(AQ13,BT13,CW13)&gt;0,LARGE((AQ13,BT13,CW13),1),0)</f>
        <v>46.249999999999993</v>
      </c>
      <c r="K13" s="8" t="str">
        <f>IF(J13=0,"",IF(J13=CW13,$CA$1,IF(J13=BT13,$AX$1,IF(J13=AQ13,$U$1,""))))</f>
        <v>2024 Elite Canada</v>
      </c>
      <c r="L13" s="8">
        <f>IF(COUNT(AQ13,BT13,CW13)&gt;1,LARGE((AQ13,BT13,CW13),2),0)</f>
        <v>45.274999999999999</v>
      </c>
      <c r="M13" s="8" t="str">
        <f>IF(K13=0,"",IF(AND(L13=J13,L13=AQ13,K13=BT13),$U$1,IF(AND(L13=J13,L13=AQ13,L13=CW13),$U$1,IF(AND(L13=J13,L13=CW13,L13=BT13),$AX$1,IF(L13=CW13,$CA$1,IF(L13=BT13,$AX$1,IF(L13=AQ13,$U$1,"")))))))</f>
        <v>2024 3rd Domestic Trial</v>
      </c>
      <c r="N13" s="8">
        <f>IF(COUNT(AR13,BU13,CX13)&gt;0,LARGE((AR13,BU13,CX13),1),0)</f>
        <v>24.475000000000005</v>
      </c>
      <c r="O13" s="8" t="str">
        <f>IF(N13=0,"",IF(N13=CX13,$CA$1,IF(N13=BU13,$AX$1,IF(N13=AR13,$U$1,""))))</f>
        <v>2024 3rd Domestic Trial</v>
      </c>
      <c r="P13" s="8">
        <f>IF(MAX(AV13,BY13,DB13)&gt;0,MAX(AV13,BY13,DB13),0)</f>
        <v>49.499999999999993</v>
      </c>
      <c r="Q13" s="8" t="str">
        <f>IF(P13=0,"",IF(P13=DB13,$CA$1,IF(P13=BY13,$AX$1,IF(P13=AV13,$U$1,""))))</f>
        <v>2024 3rd Domestic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N13="",0,N13)=TE13,$SI$1,IF(R13+IF(N13="",0,N13)=SC13,$RG$1,IF(R13+IF(N13="",0,N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P13="",0,P13)=TI13,$SI$1,IF(R13+IF(P13="",0,P13)=SG13,$RG$1,IF(R13+IF(P13="",0,P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/>
      </c>
      <c r="U13" s="19">
        <v>18.049999999999997</v>
      </c>
      <c r="V13" s="19">
        <v>5.8</v>
      </c>
      <c r="W13" s="19">
        <v>0.1</v>
      </c>
      <c r="X13" s="19">
        <v>0.15</v>
      </c>
      <c r="Y13" s="19">
        <v>18.149999999999999</v>
      </c>
      <c r="Z13" s="19">
        <v>4.2</v>
      </c>
      <c r="AA13" s="19">
        <v>0</v>
      </c>
      <c r="AB13" s="19">
        <v>0</v>
      </c>
      <c r="AC13" s="19">
        <v>18.3</v>
      </c>
      <c r="AD13" s="19">
        <v>5.8000000000000007</v>
      </c>
      <c r="AE13" s="19">
        <v>0.3</v>
      </c>
      <c r="AF13" s="19">
        <v>0.15</v>
      </c>
      <c r="AG13" s="19">
        <v>18.649999999999999</v>
      </c>
      <c r="AH13" s="19">
        <v>6.2</v>
      </c>
      <c r="AI13" s="19">
        <v>0.1</v>
      </c>
      <c r="AJ13" s="19">
        <v>0</v>
      </c>
      <c r="AK13" s="19">
        <v>18.399999999999999</v>
      </c>
      <c r="AL13" s="19">
        <v>6.1999999999999993</v>
      </c>
      <c r="AM13" s="19">
        <v>0.3</v>
      </c>
      <c r="AN13" s="19">
        <v>0.15</v>
      </c>
      <c r="AO13" s="27" t="s">
        <v>53</v>
      </c>
      <c r="AP13" s="40">
        <f>IF(SUM(V13,Z13)&gt;0,SUM(V13,Z13),"")</f>
        <v>10</v>
      </c>
      <c r="AQ13" s="40">
        <f>IF(SUM(U13:V13,X13:Z13,AB13)-W13-AA13&gt;0,SUM(U13:V13,X13:Z13,AB13)-W13-AA13,"")</f>
        <v>46.249999999999993</v>
      </c>
      <c r="AR13" s="40">
        <f>IF(SUM(AC13:AD13,AF13)-AE13&gt;0,SUM(AC13:AD13,AF13)-AE13,"")</f>
        <v>23.95</v>
      </c>
      <c r="AS13" s="40">
        <f>IF(SUM(V13,Z13,AD13)&gt;0,SUM(V13,Z13,AD13),"")</f>
        <v>15.8</v>
      </c>
      <c r="AT13" s="40">
        <f>IF(SUM(AQ13,AR13)&gt;0,SUM(AQ13,AR13),"")</f>
        <v>70.199999999999989</v>
      </c>
      <c r="AU13" s="40">
        <f>IF(SUM(AH13,AL13)&gt;0,SUM(AH13,AL13),"")</f>
        <v>12.399999999999999</v>
      </c>
      <c r="AV13" s="40">
        <f>IF(SUM(AG13:AH13,AJ13:AL13,AN13)-SUM(AI13,AM13)&gt;0,SUM(AG13:AH13,AJ13:AL13,AN13)-SUM(AI13,AM13),"")</f>
        <v>49.2</v>
      </c>
      <c r="AW13" s="40">
        <f>IF(SUM(AQ13,AR13,AV13)&gt;0,SUM(AQ13,AR13,AV13),"")</f>
        <v>119.39999999999999</v>
      </c>
      <c r="AX13" s="18">
        <v>18.125</v>
      </c>
      <c r="AY13" s="18">
        <v>5.9</v>
      </c>
      <c r="AZ13" s="18">
        <v>0.15000000000000002</v>
      </c>
      <c r="BA13" s="18">
        <v>0.22499999999999998</v>
      </c>
      <c r="BB13" s="18">
        <v>17.875</v>
      </c>
      <c r="BC13" s="18">
        <v>3.3</v>
      </c>
      <c r="BD13" s="18">
        <v>0</v>
      </c>
      <c r="BE13" s="18">
        <v>0</v>
      </c>
      <c r="BF13" s="18">
        <v>18.450000000000003</v>
      </c>
      <c r="BG13" s="18">
        <v>6.1000000000000005</v>
      </c>
      <c r="BH13" s="18">
        <v>0.15</v>
      </c>
      <c r="BI13" s="18">
        <v>7.4999999999999997E-2</v>
      </c>
      <c r="BJ13" s="18">
        <v>18.674999999999997</v>
      </c>
      <c r="BK13" s="18">
        <v>6.3000000000000007</v>
      </c>
      <c r="BL13" s="18">
        <v>0.05</v>
      </c>
      <c r="BM13" s="18">
        <v>0</v>
      </c>
      <c r="BN13" s="18">
        <v>18.299999999999997</v>
      </c>
      <c r="BO13" s="18">
        <v>6.5</v>
      </c>
      <c r="BP13" s="18">
        <v>0.44999999999999996</v>
      </c>
      <c r="BQ13" s="18">
        <v>0.22499999999999998</v>
      </c>
      <c r="BR13" s="28" t="s">
        <v>53</v>
      </c>
      <c r="BS13" s="11">
        <f>IF(SUM(AY13,BC13)&gt;0,SUM(AY13,BC13),"")</f>
        <v>9.1999999999999993</v>
      </c>
      <c r="BT13" s="11">
        <f>IF(SUM(AX13:AY13,BA13:BC13,BE13)-AZ13-BD13&gt;0,SUM(AX13:AY13,BA13:BC13,BE13)-AZ13-BD13,"")</f>
        <v>45.274999999999999</v>
      </c>
      <c r="BU13" s="11">
        <f>IF(SUM(BF13:BG13,BI13)-BH13&gt;0,SUM(BF13:BG13,BI13)-BH13,"")</f>
        <v>24.475000000000005</v>
      </c>
      <c r="BV13" s="11">
        <f>IF(SUM(AY13,BC13,BG13)&gt;0,SUM(AY13,BC13,BG13),"")</f>
        <v>15.3</v>
      </c>
      <c r="BW13" s="11">
        <f>IF(SUM(BT13,BU13)&gt;0,SUM(BT13,BU13),"")</f>
        <v>69.75</v>
      </c>
      <c r="BX13" s="11">
        <f>IF(SUM(BK13,BO13)&gt;0,SUM(BK13,BO13),"")</f>
        <v>12.8</v>
      </c>
      <c r="BY13" s="11">
        <f>IF(SUM(BJ13:BK13,BM13:BO13,BQ13)-SUM(BL13,BP13)&gt;0,SUM(BJ13:BK13,BM13:BO13,BQ13)-SUM(BL13,BP13),"")</f>
        <v>49.499999999999993</v>
      </c>
      <c r="BZ13" s="11">
        <f>IF(SUM(BT13,BU13,BY13)&gt;0,SUM(BT13,BU13,BY13),"")</f>
        <v>119.25</v>
      </c>
      <c r="CA13" s="19">
        <v>18.125</v>
      </c>
      <c r="CB13" s="19">
        <v>5.9</v>
      </c>
      <c r="CC13" s="19">
        <v>0.15000000000000002</v>
      </c>
      <c r="CD13" s="19">
        <v>0.22499999999999998</v>
      </c>
      <c r="CE13" s="19">
        <v>17.875</v>
      </c>
      <c r="CF13" s="19">
        <v>3.3</v>
      </c>
      <c r="CG13" s="19">
        <v>0</v>
      </c>
      <c r="CH13" s="19">
        <v>0</v>
      </c>
      <c r="CI13" s="19">
        <v>18.450000000000003</v>
      </c>
      <c r="CJ13" s="19">
        <v>6.1000000000000005</v>
      </c>
      <c r="CK13" s="19">
        <v>0.15</v>
      </c>
      <c r="CL13" s="19">
        <v>7.4999999999999997E-2</v>
      </c>
      <c r="CM13" s="19">
        <v>18.674999999999997</v>
      </c>
      <c r="CN13" s="19">
        <v>6.3000000000000007</v>
      </c>
      <c r="CO13" s="19">
        <v>0.05</v>
      </c>
      <c r="CP13" s="19">
        <v>0</v>
      </c>
      <c r="CQ13" s="19">
        <v>18.299999999999997</v>
      </c>
      <c r="CR13" s="19">
        <v>6.5</v>
      </c>
      <c r="CS13" s="19">
        <v>0.44999999999999996</v>
      </c>
      <c r="CT13" s="19">
        <v>0.22499999999999998</v>
      </c>
      <c r="CU13" s="27" t="s">
        <v>53</v>
      </c>
      <c r="CV13" s="40">
        <f>IF(SUM(CB13,CF13)&gt;0,SUM(CB13,CF13),"")</f>
        <v>9.1999999999999993</v>
      </c>
      <c r="CW13" s="40">
        <f>IF(SUM(CA13:CB13,CD13:CF13,CH13)-CC13-CG13&gt;0,SUM(CA13:CB13,CD13:CF13,CH13)-CC13-CG13,"")</f>
        <v>45.274999999999999</v>
      </c>
      <c r="CX13" s="40">
        <f>IF(SUM(CI13:CJ13,CL13)-CK13&gt;0,SUM(CI13:CJ13,CL13)-CK13,"")</f>
        <v>24.475000000000005</v>
      </c>
      <c r="CY13" s="40">
        <f>IF(SUM(CB13,CF13,CJ13)&gt;0,SUM(CB13,CF13,CJ13),"")</f>
        <v>15.3</v>
      </c>
      <c r="CZ13" s="40">
        <f>IF(SUM(CW13,CX13)&gt;0,SUM(CW13,CX13),"")</f>
        <v>69.75</v>
      </c>
      <c r="DA13" s="40">
        <f>IF(SUM(CN13,CR13)&gt;0,SUM(CN13,CR13),"")</f>
        <v>12.8</v>
      </c>
      <c r="DB13" s="40">
        <f>IF(SUM(CM13:CN13,CP13:CR13,CT13)-SUM(CO13,CS13)&gt;0,SUM(CM13:CN13,CP13:CR13,CT13)-SUM(CO13,CS13),"")</f>
        <v>49.499999999999993</v>
      </c>
      <c r="DC13" s="40">
        <f>IF(SUM(CW13,CX13,DB13)&gt;0,SUM(CW13,CX13,DB13),"")</f>
        <v>119.25</v>
      </c>
      <c r="DD13" s="51" t="str">
        <f>IF(MAX(EB13,FD13,GF13,HH13,IJ13,JL13,KN13,LP13,MR13,NT13,OV13,PX13,QZ13,SB13,TD13)-IF(L13="",0,L13)&gt;0.001,MAX(EB13,FD13,GF13,HH13,IJ13,JL13,KN13,LP13,MR13,NT13,OV13,PX13,QZ13,SB13,TD13)-IF(L13="",0,L13),"")</f>
        <v/>
      </c>
      <c r="DE13" s="51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1" t="str">
        <f>IF(MAX(EG13,FI13,GK13,HM13,IO13,JQ13,KS13,LU13,MW13,NY13,PA13,QC13,RE13,SG13,TI13)-IF(P13="",0,P13)&gt;0.001,MAX(EG13,FI13,GK13,HM13,IO13,JQ13,KS13,LU13,MW13,NY13,PA13,QC13,RE13,SG13,TI13)-IF(P13="",0,P13),"")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0" t="str">
        <f>IF(SUM(QF13,QJ13)&gt;0,SUM(QF13,QJ13),"")</f>
        <v/>
      </c>
      <c r="QZ13" s="40" t="str">
        <f>IF(SUM(QE13:QF13,QH13:QJ13,QL13)-QG13-QK13&gt;0,SUM(QE13:QF13,QH13:QJ13,QL13)-QG13-QK13,"")</f>
        <v/>
      </c>
      <c r="RA13" s="40" t="str">
        <f>IF(SUM(QM13:QN13,QP13)-QO13&gt;0,SUM(QM13:QN13,QP13)-QO13,"")</f>
        <v/>
      </c>
      <c r="RB13" s="40" t="str">
        <f>IF(SUM(QF13,QJ13,QN13)&gt;0,SUM(QF13,QJ13,QN13),"")</f>
        <v/>
      </c>
      <c r="RC13" s="40" t="str">
        <f>IF(SUM(QZ13,RA13)&gt;0,SUM(QZ13,RA13),"")</f>
        <v/>
      </c>
      <c r="RD13" s="40" t="str">
        <f>IF(SUM(QR13,QV13)&gt;0,SUM(QR13,QV13),"")</f>
        <v/>
      </c>
      <c r="RE13" s="40" t="str">
        <f>IF(SUM(QQ13:QR13,QT13:QV13,QX13)-SUM(QS13,QW13)&gt;0,SUM(QQ13:QR13,QT13:QV13,QX13)-SUM(QS13,QW13),"")</f>
        <v/>
      </c>
      <c r="RF13" s="40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0" t="str">
        <f>IF(SUM(SJ13,SN13)&gt;0,SUM(SJ13,SN13),"")</f>
        <v/>
      </c>
      <c r="TD13" s="40" t="str">
        <f>IF(SUM(SI13:SJ13,SL13:SN13,SP13)-SK13-SO13&gt;0,SUM(SI13:SJ13,SL13:SN13,SP13)-SK13-SO13,"")</f>
        <v/>
      </c>
      <c r="TE13" s="40" t="str">
        <f>IF(SUM(SQ13:SR13,ST13)-SS13&gt;0,SUM(SQ13:SR13,ST13)-SS13,"")</f>
        <v/>
      </c>
      <c r="TF13" s="40" t="str">
        <f>IF(SUM(SJ13,SN13,SR13)&gt;0,SUM(SJ13,SN13,SR13),"")</f>
        <v/>
      </c>
      <c r="TG13" s="40" t="str">
        <f>IF(SUM(TD13,TE13)&gt;0,SUM(TD13,TE13),"")</f>
        <v/>
      </c>
      <c r="TH13" s="40" t="str">
        <f>IF(SUM(SV13,SZ13)&gt;0,SUM(SV13,SZ13),"")</f>
        <v/>
      </c>
      <c r="TI13" s="40" t="str">
        <f>IF(SUM(SU13:SV13,SX13:SZ13,TB13)-SUM(SW13,TA13)&gt;0,SUM(SU13:SV13,SX13:SZ13,TB13)-SUM(SW13,TA13),"")</f>
        <v/>
      </c>
      <c r="TJ13" s="40" t="str">
        <f>IF(SUM(TD13,TE13,TI13)&gt;0,SUM(TD13,TE13,TI13),"")</f>
        <v/>
      </c>
      <c r="TK13" s="26">
        <f>IF($CU13="P",CA13,(CA13+AX13)/2)</f>
        <v>18.125</v>
      </c>
      <c r="TL13" s="26">
        <f>IF($CU13="P",CB13,(CB13+AY13)/2)</f>
        <v>5.9</v>
      </c>
      <c r="TM13" s="26">
        <f>IF($CU13="P",CC13,(CC13+AZ13)/2)</f>
        <v>0.15000000000000002</v>
      </c>
      <c r="TN13" s="26">
        <f>IF($CU13="P",CD13,(CD13+BA13)/2)</f>
        <v>0.22499999999999998</v>
      </c>
      <c r="TO13" s="26">
        <f>IF($CU13="P",CE13,(CE13+BB13)/2)</f>
        <v>17.875</v>
      </c>
      <c r="TP13" s="26">
        <f>IF($CU13="P",CF13,(CF13+BC13)/2)</f>
        <v>3.3</v>
      </c>
      <c r="TQ13" s="26">
        <f>IF($CU13="P",CG13,(CG13+BD13)/2)</f>
        <v>0</v>
      </c>
      <c r="TR13" s="26">
        <f>IF($CU13="P",CH13,(CH13+BE13)/2)</f>
        <v>0</v>
      </c>
      <c r="TS13" s="26">
        <f>IF($CU13="P",CI13,(CI13+BF13)/2)</f>
        <v>18.450000000000003</v>
      </c>
      <c r="TT13" s="26">
        <f>IF($CU13="P",CJ13,(CJ13+BG13)/2)</f>
        <v>6.1000000000000005</v>
      </c>
      <c r="TU13" s="26">
        <f>IF($CU13="P",CK13,(CK13+BH13)/2)</f>
        <v>0.15</v>
      </c>
      <c r="TV13" s="26">
        <f>IF($CU13="P",CL13,(CL13+BI13)/2)</f>
        <v>7.4999999999999997E-2</v>
      </c>
      <c r="TW13" s="26">
        <f>IF($CU13="P",CM13,(CM13+BJ13)/2)</f>
        <v>18.674999999999997</v>
      </c>
      <c r="TX13" s="26">
        <f>IF($CU13="P",CN13,(CN13+BK13)/2)</f>
        <v>6.3000000000000007</v>
      </c>
      <c r="TY13" s="26">
        <f>IF($CU13="P",CO13,(CO13+BL13)/2)</f>
        <v>0.05</v>
      </c>
      <c r="TZ13" s="26">
        <f>IF($CU13="P",CP13,(CP13+BM13)/2)</f>
        <v>0</v>
      </c>
      <c r="UA13" s="26">
        <f>IF($CU13="P",CQ13,(CQ13+BN13)/2)</f>
        <v>18.299999999999997</v>
      </c>
      <c r="UB13" s="26">
        <f>IF($CU13="P",CR13,(CR13+BO13)/2)</f>
        <v>6.5</v>
      </c>
      <c r="UC13" s="26">
        <f>IF($CU13="P",CS13,(CS13+BP13)/2)</f>
        <v>0.44999999999999996</v>
      </c>
      <c r="UD13" s="26">
        <f>IF($CU13="P",CT13,(CT13+BQ13)/2)</f>
        <v>0.22499999999999998</v>
      </c>
      <c r="UE13" s="28" t="s">
        <v>53</v>
      </c>
      <c r="UF13" s="11">
        <f>IF(SUM(TL13,TP13)&gt;0,SUM(TL13,TP13),"")</f>
        <v>9.1999999999999993</v>
      </c>
      <c r="UG13" s="11">
        <f>IF(SUM(TK13:TL13,TN13:TP13,TR13)-TM13-TQ13&gt;0,SUM(TK13:TL13,TN13:TP13,TR13)-TM13-TQ13,"")</f>
        <v>45.274999999999999</v>
      </c>
      <c r="UH13" s="11">
        <f>IF(SUM(TS13:TT13,TV13)-TU13&gt;0,SUM(TS13:TT13,TV13)-TU13,"")</f>
        <v>24.475000000000005</v>
      </c>
      <c r="UI13" s="11">
        <f>IF(SUM(TL13,TP13,TT13)&gt;0,SUM(TL13,TP13,TT13),"")</f>
        <v>15.3</v>
      </c>
      <c r="UJ13" s="11">
        <f>IF(SUM(UG13,UH13)&gt;0,SUM(UG13,UH13),"")</f>
        <v>69.75</v>
      </c>
      <c r="UK13" s="11">
        <f>IF(SUM(TX13,UB13)&gt;0,SUM(TX13,UB13),"")</f>
        <v>12.8</v>
      </c>
      <c r="UL13" s="11">
        <f>IF(SUM(TW13:TX13,TZ13:UB13,UD13)-SUM(TY13,UC13)&gt;0,SUM(TW13:TX13,TZ13:UB13,UD13)-SUM(TY13,UC13),"")</f>
        <v>49.499999999999993</v>
      </c>
      <c r="UM13" s="11">
        <f>IF(SUM(UG13,UH13,UL13)&gt;0,SUM(UG13,UH13,UL13),"")</f>
        <v>119.25</v>
      </c>
    </row>
    <row r="14" spans="1:559" x14ac:dyDescent="0.2">
      <c r="A14" s="4" cm="1">
        <f t="array" ref="A14">IF(AND(H14&lt;&gt;"",H14&lt;&gt;"No DD"),SUMPRODUCT((H$4:H$23&lt;&gt;"")*(H$4:H$23&lt;&gt;"No DD")*(E$4:E$23&gt;E14))+1,IF(H14="No DD",SUMPRODUCT((H$4:H$23="No DD")*(E$4:E$23&gt;E14))+1+SUMPRODUCT((H$4:H$23&lt;&gt;"")*(H$4:H$23&lt;&gt;"No DD")),""))</f>
        <v>11</v>
      </c>
      <c r="B14" s="5" t="s">
        <v>212</v>
      </c>
      <c r="C14" s="4" t="s">
        <v>5</v>
      </c>
      <c r="D14" s="4">
        <v>2005</v>
      </c>
      <c r="E14" s="9">
        <f>SUM(J14:R14)+SUM(J14:N14)*0.0000001+SUM(J14)*0.0000000000001</f>
        <v>148.80000995000506</v>
      </c>
      <c r="F14" s="3" t="str">
        <f>IF(OR(AND(AP14&gt;=AW$25,AQ14&gt;=AW$29,AP14&lt;&gt;"",AO14=""),AND(AU14&gt;=AW$25,AV14&gt;=AW$29,AU14&lt;&gt;"",AO14=""),AND(BS14&gt;=BZ$25,BT14&gt;=BZ$29,BS14&lt;&gt;"",BR14=""),AND(BX14&gt;=BZ$25,BY14&gt;=BZ$29,BX14&lt;&gt;"",BR14=""),AND(CV14&gt;=DC$25,CW14&gt;=DC$29,CV14&lt;&gt;"",CU14=""),AND(DA14&gt;=DC$25,DB14&gt;=DC$29,DA14&lt;&gt;""),AND(EA14&gt;=EH$25,EB14&gt;=EH$29,EA14&lt;&gt;""),AND(EF14&gt;=EH$25,EG14&gt;=EH$29,EF14&lt;&gt;""),AND(FC14&gt;=FJ$25,FD14&gt;=FJ$29,FC14&lt;&gt;""),AND(FH14&gt;=FJ$25,FI14&gt;=FJ$29,FH14&lt;&gt;""),AND(GE14&gt;=GL$25,GF14&gt;=GL$29,GE14&lt;&gt;""),AND(GJ14&gt;=GL$25,GK14&gt;=GL$29,GJ14&lt;&gt;""),AND(HG14&gt;=HN$25,HH14&gt;=HN$29,HG14&lt;&gt;""),AND(HL14&gt;=HN$25,HM14&gt;=HN$29,HL14&lt;&gt;""),AND(II14&gt;=IP$25,IJ14&gt;=IP$29,II14&lt;&gt;""),AND(IN14&gt;=IP$25,IO14&gt;=IP$29,IN14&lt;&gt;""),AND(JK14&gt;=JR$25,JL14&gt;=JR$29,JK14&lt;&gt;""),AND(JP14&gt;=JR$25,JQ14&gt;=JR$29,JP14&lt;&gt;""),AND(KM14&gt;=KT$25,KN14&gt;=KT$29,KM14&lt;&gt;""),AND(KR14&gt;=KT$25,KS14&gt;=KT$29,KR14&lt;&gt;""),AND(LO14&gt;=LV$25,LP14&gt;=LV$29,LO14&lt;&gt;""),AND(LT14&gt;=LV$25,LU14&gt;=LV$29,LT14&lt;&gt;""),AND(MQ14&gt;=MX$25,MR14&gt;=MX$29,MQ14&lt;&gt;""),AND(MV14&gt;=MX$25,MW14&gt;=MX$29,MV14&lt;&gt;""),AND(NS14&gt;=NZ$25,NT14&gt;=NZ$29,NS14&lt;&gt;""),AND(NX14&gt;=NZ$25,NY14&gt;=NZ$29,NX14&lt;&gt;""),AND(OU14&gt;=PB$25,OV14&gt;=PB$29,OU14&lt;&gt;""),AND(OZ14&gt;=PB$25,PA14&gt;=PB$29,OZ14&lt;&gt;""),AND(PW14&gt;=QD$25,PX14&gt;=QD$29,PW14&lt;&gt;""),AND(QB14&gt;=QD$25,QC14&gt;=QD$29,QB14&lt;&gt;""),AND(QY14&gt;=RF$25,QZ14&gt;=RF$29,QY14&lt;&gt;""),AND(RD14&gt;=RF$25,RE14&gt;=RF$29,RD14&lt;&gt;""),AND(SA14&gt;=SH$25,SB14&gt;=SH$29,SA14&lt;&gt;""),AND(SF14&gt;=SH$25,SG14&gt;=SH$29,SF14&lt;&gt;""),AND(TC14&gt;=TJ$25,TD14&gt;=TJ$29,TC14&lt;&gt;""),AND(TI14&gt;=TJ$25,TJ14&gt;=TJ$29,TI14&lt;&gt;"")),"P","")</f>
        <v>P</v>
      </c>
      <c r="G14" s="3" t="str">
        <f>IF(OR(AND(AQ14&gt;=AW$29,AQ14&lt;&gt;"",AO14=""),AND(AV14&gt;=AW$29,AV14&lt;&gt;"",AO14=""),AND(BT14&gt;=BZ$29,BT14&lt;&gt;"",BR14=""),AND(BY14&gt;=BZ$29,BY14&lt;&gt;"",BR14=""),AND(CW14&gt;=DC$29,CW14&lt;&gt;"",CU14=""),AND(DB14&gt;=DC$29,DB14&lt;&gt;"",CU14=""),AND(EB14&gt;=EH$29,EB14&lt;&gt;""),AND(EG14&gt;=EH$29,EG14&lt;&gt;""),AND(FD14&gt;=FJ$29,FD14&lt;&gt;""),AND(FI14&gt;=FJ$29,FI14&lt;&gt;""),AND(GF14&gt;=GL$29,GF14&lt;&gt;""),AND(GK14&gt;=GL$29,GK14&lt;&gt;""),AND(HH14&gt;=HN$29,HH14&lt;&gt;""),AND(HM14&gt;=HN$29,HM14&lt;&gt;""),AND(IJ14&gt;=IP$29,IJ14&lt;&gt;""),AND(IO14&gt;=IP$29,IO14&lt;&gt;""),AND(JL14&gt;=JR$29,JL14&lt;&gt;""),AND(JQ14&gt;=JR$29,JQ14&lt;&gt;""),AND(KN14&gt;=KT$29,KN14&lt;&gt;""),AND(KS14&gt;=KT$29,KS14&lt;&gt;""),AND(LP14&gt;=LV$29,LP14&lt;&gt;""),AND(LU14&gt;=LV$29,LU14&lt;&gt;""),AND(MR14&gt;=MX$29,MR14&lt;&gt;""),AND(MW14&gt;=MX$29,MW14&lt;&gt;""),AND(NT14&gt;=NZ$29,NT14&lt;&gt;""),AND(NY14&gt;=NZ$29,NY14&lt;&gt;""),AND(OV14&gt;=PB$29,OV14&lt;&gt;""),AND(PA14&gt;=PB$29,PA14&lt;&gt;""),AND(PX14&gt;=QD$29,PX14&lt;&gt;""),AND(QC14&gt;=QD$29,QC14&lt;&gt;""),AND(QZ14&gt;=RF$29,QZ14&lt;&gt;""),AND(RE14&gt;=RF$29,RE14&lt;&gt;""),AND(SB14&gt;=SH$29,SB14&lt;&gt;""),AND(SG14&gt;=SH$29,SG14&lt;&gt;""),AND(TD14&gt;=TJ$29,TD14&lt;&gt;""),AND(TJ14&gt;=TJ$29,TJ14&lt;&gt;"")),"P","")</f>
        <v>P</v>
      </c>
      <c r="H14" s="36" t="str">
        <f>IF(AND(G14="P",F14=""),"No DD",IF(OR(AND(AS14&gt;=AW$28,AT14&gt;=AW$32,AS14&lt;&gt;"",AO14=""),AND(BV14&gt;=BZ$28,BW14&gt;=BZ$32,BV14&lt;&gt;"",BR14=""),AND(CY14&gt;=DC$28,CZ14&gt;=DC$32,CY14&lt;&gt;"",CU14=""),AND(ED14&gt;=EH$28,EE14&gt;=EH$32,ED14&lt;&gt;""),AND(FF14&gt;=FJ$28,FG14&gt;=FJ$32,FF14&lt;&gt;""),AND(GH14&gt;=GL$28,GI14&gt;=GL$32,GH14&lt;&gt;""),AND(HJ14&gt;=HN$28,HK14&gt;=HN$32,HJ14&lt;&gt;""),AND(IL14&gt;=IP$28,IM14&gt;=IP$32,IL14&lt;&gt;""),AND(JN14&gt;=JR$28,JO14&gt;=JR$32,JN14&lt;&gt;""),AND(KP14&gt;=KT$28,KQ14&gt;=KT$32,KP14&lt;&gt;""),AND(LR14&gt;=LV$28,LS14&gt;=LV$32,LR14&lt;&gt;""),AND(MT14&gt;=MX$28,MU14&gt;=MX$32,MT14&lt;&gt;""),AND(NV14&gt;=NZ$28,NW14&gt;=NZ$32,NV14&lt;&gt;""),AND(OX14&gt;=PB$28,OY14&gt;=PB$32,OX14&lt;&gt;""),AND(PZ14&gt;=QD$28,QA14&gt;=QD$32,PZ14&lt;&gt;""),AND(RB14&gt;=RF$28,RC14&gt;=RF$32,RB14&lt;&gt;""),AND(SD14&gt;=SH$28,SE14&gt;=SH$32,SD14&lt;&gt;""),AND(TF14&gt;=TJ$28,TG14&gt;=TJ$32,TF14&lt;&gt;"")),"Merit",IF(OR(AND(AS14&gt;=AW$27,AT14&gt;=AW$31,AS14&lt;&gt;"",AO14=""),AND(BV14&gt;=BZ$27,BW14&gt;=BZ$31,BV14&lt;&gt;"",BR14=""),AND(CY14&gt;=DC$27,CZ14&gt;=DC$31,CY14&lt;&gt;"",CU14=""),AND(ED14&gt;=EH$27,EE14&gt;=EH$31,ED14&lt;&gt;""),AND(FF14&gt;=FJ$27,FG14&gt;=FJ$31,FF14&lt;&gt;""),AND(GH14&gt;=GL$27,GI14&gt;=GL$31,GH14&lt;&gt;""),AND(HJ14&gt;=HN$27,HK14&gt;=HN$31,HJ14&lt;&gt;""),AND(IL14&gt;=IP$27,IM14&gt;=IP$31,IL14&lt;&gt;""),AND(JN14&gt;=JR$27,JO14&gt;=JR$31,JN14&lt;&gt;""),AND(KP14&gt;=KT$27,KQ14&gt;=KT$31,KP14&lt;&gt;""),AND(LR14&gt;=LV$27,LS14&gt;=LV$31,LR14&lt;&gt;""),AND(MT14&gt;=MX$27,MU14&gt;=MX$31,MT14&lt;&gt;""),AND(NV14&gt;=NZ$27,NW14&gt;=NZ$31,NV14&lt;&gt;""),AND(OX14&gt;=PB$27,OY14&gt;=PB$31,OX14&lt;&gt;""),AND(PZ14&gt;=QD$27,QA14&gt;=QD$31,PZ14&lt;&gt;""),AND(RB14&gt;=RF$27,RC14&gt;=RF$31,RB14&lt;&gt;""),AND(SD14&gt;=SH$27,SE14&gt;=SH$31,SD14&lt;&gt;""),AND(TF14&gt;=TJ$27,TG14&gt;=TJ$31,TF14&lt;&gt;"")),"Excellence",IF(I14="P","Worlds Team",IF(F14="P","National Team","")))))</f>
        <v>Excellence</v>
      </c>
      <c r="I14" s="3" t="str">
        <f>IF(OR(AND(AS14&gt;=AW$26,AT14&gt;=AW$30,AS14&lt;&gt;"",AO14=""),AND(BV14&gt;=BZ$26,BW14&gt;=BZ$30,BV14&lt;&gt;"",BR14=""),AND(CY14&gt;=DC$26,CZ14&gt;=DC$30,CY14&lt;&gt;"",CU14=""),AND(ED14&gt;=EH$26,EE14&gt;=EH$30,ED14&lt;&gt;""),AND(FF14&gt;=FJ$26,FG14&gt;=FJ$30,FF14&lt;&gt;""),AND(GH14&gt;=GL$26,GI14&gt;=GL$30,GH14&lt;&gt;""),AND(HJ14&gt;=HN$26,HK14&gt;=HN$30,HJ14&lt;&gt;""),AND(IL14&gt;=IP$26,IM14&gt;=IP$30,IL14&lt;&gt;""),AND(JN14&gt;=JR$26,JO14&gt;=JR$30,JN14&lt;&gt;""),AND(KP14&gt;=KT$26,KQ14&gt;=KT$30,KP14&lt;&gt;""),AND(LR14&gt;=LV$26,LS14&gt;=LV$30,LR14&lt;&gt;""),AND(MT14&gt;=MX$26,MU14&gt;=MX$30,MT14&lt;&gt;""),AND(NV14&gt;=NZ$26,NW14&gt;=NZ$30,NV14&lt;&gt;""),AND(OX14&gt;=PB$26,OY14&gt;=PB$30,OX14&lt;&gt;""),AND(PZ14&gt;=QD$26,QA14&gt;=QD$30,PZ14&lt;&gt;""),AND(RB14&gt;=RF$26,RC14&gt;=RF$30,RB14&lt;&gt;""),AND(SD14&gt;=SH$26,SE14&gt;=SH$30,SD14&lt;&gt;""),AND(TF14&gt;=TJ$26,TG14&gt;=TJ$30,TF14&lt;&gt;"")),"P","")</f>
        <v>P</v>
      </c>
      <c r="J14" s="8">
        <f>IF(COUNT(AQ14,BT14,CW14)&gt;0,LARGE((AQ14,BT14,CW14),1),0)</f>
        <v>50.599999999999994</v>
      </c>
      <c r="K14" s="8" t="str">
        <f>IF(J14=0,"",IF(J14=CW14,$CA$1,IF(J14=BT14,$AX$1,IF(J14=AQ14,$U$1,""))))</f>
        <v>2024 3rd Domestic Trial</v>
      </c>
      <c r="L14" s="8">
        <f>IF(COUNT(AQ14,BT14,CW14)&gt;1,LARGE((AQ14,BT14,CW14),2),0)</f>
        <v>24.7</v>
      </c>
      <c r="M14" s="8" t="str">
        <f>IF(K14=0,"",IF(AND(L14=J14,L14=AQ14,K14=BT14),$U$1,IF(AND(L14=J14,L14=AQ14,L14=CW14),$U$1,IF(AND(L14=J14,L14=CW14,L14=BT14),$AX$1,IF(L14=CW14,$CA$1,IF(L14=BT14,$AX$1,IF(L14=AQ14,$U$1,"")))))))</f>
        <v>2024 Elite Canada</v>
      </c>
      <c r="N14" s="8">
        <f>IF(COUNT(AR14,BU14,CX14)&gt;0,LARGE((AR14,BU14,CX14),1),0)</f>
        <v>24.2</v>
      </c>
      <c r="O14" s="8" t="str">
        <f>IF(N14=0,"",IF(N14=CX14,$CA$1,IF(N14=BU14,$AX$1,IF(N14=AR14,$U$1,""))))</f>
        <v>2024 Elite Canada</v>
      </c>
      <c r="P14" s="8">
        <f>IF(MAX(AV14,BY14,DB14)&gt;0,MAX(AV14,BY14,DB14),0)</f>
        <v>49.300000000000004</v>
      </c>
      <c r="Q14" s="8" t="str">
        <f>IF(P14=0,"",IF(P14=DB14,$CA$1,IF(P14=BY14,$AX$1,IF(P14=AV14,$U$1,""))))</f>
        <v>2024 3rd Domestic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N14="",0,N14)=TE14,$SI$1,IF(R14+IF(N14="",0,N14)=SC14,$RG$1,IF(R14+IF(N14="",0,N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P14="",0,P14)=TI14,$SI$1,IF(R14+IF(P14="",0,P14)=SG14,$RG$1,IF(R14+IF(P14="",0,P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/>
      </c>
      <c r="U14" s="19">
        <v>0</v>
      </c>
      <c r="V14" s="19">
        <v>0</v>
      </c>
      <c r="W14" s="19">
        <v>0</v>
      </c>
      <c r="X14" s="19">
        <v>0</v>
      </c>
      <c r="Y14" s="19">
        <v>18.399999999999999</v>
      </c>
      <c r="Z14" s="19">
        <v>6.8</v>
      </c>
      <c r="AA14" s="19">
        <v>0.8</v>
      </c>
      <c r="AB14" s="19">
        <v>0.3</v>
      </c>
      <c r="AC14" s="19">
        <v>18.600000000000001</v>
      </c>
      <c r="AD14" s="19">
        <v>6.4</v>
      </c>
      <c r="AE14" s="19">
        <v>0.8</v>
      </c>
      <c r="AF14" s="19">
        <v>0</v>
      </c>
      <c r="AG14" s="19">
        <v>16.600000000000001</v>
      </c>
      <c r="AH14" s="19">
        <v>6.8</v>
      </c>
      <c r="AI14" s="19">
        <v>0.8</v>
      </c>
      <c r="AJ14" s="19">
        <v>0.3</v>
      </c>
      <c r="AK14" s="19">
        <v>18.600000000000001</v>
      </c>
      <c r="AL14" s="19">
        <v>6.4</v>
      </c>
      <c r="AM14" s="19">
        <v>0.6</v>
      </c>
      <c r="AN14" s="19">
        <v>0</v>
      </c>
      <c r="AO14" s="27"/>
      <c r="AP14" s="40">
        <f>IF(SUM(V14,Z14)&gt;0,SUM(V14,Z14),"")</f>
        <v>6.8</v>
      </c>
      <c r="AQ14" s="40">
        <f>IF(SUM(U14:V14,X14:Z14,AB14)-W14-AA14&gt;0,SUM(U14:V14,X14:Z14,AB14)-W14-AA14,"")</f>
        <v>24.7</v>
      </c>
      <c r="AR14" s="40">
        <f>IF(SUM(AC14:AD14,AF14)-AE14&gt;0,SUM(AC14:AD14,AF14)-AE14,"")</f>
        <v>24.2</v>
      </c>
      <c r="AS14" s="40">
        <f>IF(SUM(V14,Z14,AD14)&gt;0,SUM(V14,Z14,AD14),"")</f>
        <v>13.2</v>
      </c>
      <c r="AT14" s="40">
        <f>IF(SUM(AQ14,AR14)&gt;0,SUM(AQ14,AR14),"")</f>
        <v>48.9</v>
      </c>
      <c r="AU14" s="40">
        <f>IF(SUM(AH14,AL14)&gt;0,SUM(AH14,AL14),"")</f>
        <v>13.2</v>
      </c>
      <c r="AV14" s="40">
        <f>IF(SUM(AG14:AH14,AJ14:AL14,AN14)-SUM(AI14,AM14)&gt;0,SUM(AG14:AH14,AJ14:AL14,AN14)-SUM(AI14,AM14),"")</f>
        <v>47.300000000000004</v>
      </c>
      <c r="AW14" s="40">
        <f>IF(SUM(AQ14,AR14,AV14)&gt;0,SUM(AQ14,AR14,AV14),"")</f>
        <v>96.2</v>
      </c>
      <c r="AX14" s="18">
        <v>17.399999999999999</v>
      </c>
      <c r="AY14" s="18">
        <v>2.4</v>
      </c>
      <c r="AZ14" s="18">
        <v>0</v>
      </c>
      <c r="BA14" s="18">
        <v>0</v>
      </c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>
        <f>IF(SUM(AY14,BC14)&gt;0,SUM(AY14,BC14),"")</f>
        <v>2.4</v>
      </c>
      <c r="BT14" s="11">
        <f>IF(SUM(AX14:AY14,BA14:BC14,BE14)-AZ14-BD14&gt;0,SUM(AX14:AY14,BA14:BC14,BE14)-AZ14-BD14,"")</f>
        <v>19.799999999999997</v>
      </c>
      <c r="BU14" s="11" t="str">
        <f>IF(SUM(BF14:BG14,BI14)-BH14&gt;0,SUM(BF14:BG14,BI14)-BH14,"")</f>
        <v/>
      </c>
      <c r="BV14" s="11">
        <f>IF(SUM(AY14,BC14,BG14)&gt;0,SUM(AY14,BC14,BG14),"")</f>
        <v>2.4</v>
      </c>
      <c r="BW14" s="11">
        <f>IF(SUM(BT14,BU14)&gt;0,SUM(BT14,BU14),"")</f>
        <v>19.799999999999997</v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>
        <f>IF(SUM(BT14,BU14,BY14)&gt;0,SUM(BT14,BU14,BY14),"")</f>
        <v>19.799999999999997</v>
      </c>
      <c r="CA14" s="19">
        <v>18.7</v>
      </c>
      <c r="CB14" s="19">
        <v>6.8</v>
      </c>
      <c r="CC14" s="19">
        <v>0.6</v>
      </c>
      <c r="CD14" s="19">
        <v>0.3</v>
      </c>
      <c r="CE14" s="19">
        <v>19</v>
      </c>
      <c r="CF14" s="19">
        <v>6.4</v>
      </c>
      <c r="CG14" s="19">
        <v>0</v>
      </c>
      <c r="CH14" s="19">
        <v>0</v>
      </c>
      <c r="CI14" s="19">
        <v>18.600000000000001</v>
      </c>
      <c r="CJ14" s="19">
        <v>5.2</v>
      </c>
      <c r="CK14" s="19">
        <v>0.6</v>
      </c>
      <c r="CL14" s="19">
        <v>0</v>
      </c>
      <c r="CM14" s="19">
        <v>18.2</v>
      </c>
      <c r="CN14" s="19">
        <v>6.8</v>
      </c>
      <c r="CO14" s="19">
        <v>0.2</v>
      </c>
      <c r="CP14" s="19">
        <v>0.3</v>
      </c>
      <c r="CQ14" s="19">
        <v>18.399999999999999</v>
      </c>
      <c r="CR14" s="19">
        <v>6.4</v>
      </c>
      <c r="CS14" s="19">
        <v>0.6</v>
      </c>
      <c r="CT14" s="19">
        <v>0</v>
      </c>
      <c r="CU14" s="27"/>
      <c r="CV14" s="40">
        <f>IF(SUM(CB14,CF14)&gt;0,SUM(CB14,CF14),"")</f>
        <v>13.2</v>
      </c>
      <c r="CW14" s="40">
        <f>IF(SUM(CA14:CB14,CD14:CF14,CH14)-CC14-CG14&gt;0,SUM(CA14:CB14,CD14:CF14,CH14)-CC14-CG14,"")</f>
        <v>50.599999999999994</v>
      </c>
      <c r="CX14" s="40">
        <f>IF(SUM(CI14:CJ14,CL14)-CK14&gt;0,SUM(CI14:CJ14,CL14)-CK14,"")</f>
        <v>23.2</v>
      </c>
      <c r="CY14" s="40">
        <f>IF(SUM(CB14,CF14,CJ14)&gt;0,SUM(CB14,CF14,CJ14),"")</f>
        <v>18.399999999999999</v>
      </c>
      <c r="CZ14" s="40">
        <f>IF(SUM(CW14,CX14)&gt;0,SUM(CW14,CX14),"")</f>
        <v>73.8</v>
      </c>
      <c r="DA14" s="40">
        <f>IF(SUM(CN14,CR14)&gt;0,SUM(CN14,CR14),"")</f>
        <v>13.2</v>
      </c>
      <c r="DB14" s="40">
        <f>IF(SUM(CM14:CN14,CP14:CR14,CT14)-SUM(CO14,CS14)&gt;0,SUM(CM14:CN14,CP14:CR14,CT14)-SUM(CO14,CS14),"")</f>
        <v>49.300000000000004</v>
      </c>
      <c r="DC14" s="40">
        <f>IF(SUM(CW14,CX14,DB14)&gt;0,SUM(CW14,CX14,DB14),"")</f>
        <v>123.1</v>
      </c>
      <c r="DD14" s="51" t="str">
        <f>IF(MAX(EB14,FD14,GF14,HH14,IJ14,JL14,KN14,LP14,MR14,NT14,OV14,PX14,QZ14,SB14,TD14)-IF(L14="",0,L14)&gt;0.001,MAX(EB14,FD14,GF14,HH14,IJ14,JL14,KN14,LP14,MR14,NT14,OV14,PX14,QZ14,SB14,TD14)-IF(L14="",0,L14),"")</f>
        <v/>
      </c>
      <c r="DE14" s="51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1" t="str">
        <f>IF(MAX(EG14,FI14,GK14,HM14,IO14,JQ14,KS14,LU14,MW14,NY14,PA14,QC14,RE14,SG14,TI14)-IF(P14="",0,P14)&gt;0.001,MAX(EG14,FI14,GK14,HM14,IO14,JQ14,KS14,LU14,MW14,NY14,PA14,QC14,RE14,SG14,TI14)-IF(P14="",0,P14),"")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0" t="str">
        <f>IF(SUM(QF14,QJ14)&gt;0,SUM(QF14,QJ14),"")</f>
        <v/>
      </c>
      <c r="QZ14" s="40" t="str">
        <f>IF(SUM(QE14:QF14,QH14:QJ14,QL14)-QG14-QK14&gt;0,SUM(QE14:QF14,QH14:QJ14,QL14)-QG14-QK14,"")</f>
        <v/>
      </c>
      <c r="RA14" s="40" t="str">
        <f>IF(SUM(QM14:QN14,QP14)-QO14&gt;0,SUM(QM14:QN14,QP14)-QO14,"")</f>
        <v/>
      </c>
      <c r="RB14" s="40" t="str">
        <f>IF(SUM(QF14,QJ14,QN14)&gt;0,SUM(QF14,QJ14,QN14),"")</f>
        <v/>
      </c>
      <c r="RC14" s="40" t="str">
        <f>IF(SUM(QZ14,RA14)&gt;0,SUM(QZ14,RA14),"")</f>
        <v/>
      </c>
      <c r="RD14" s="40" t="str">
        <f>IF(SUM(QR14,QV14)&gt;0,SUM(QR14,QV14),"")</f>
        <v/>
      </c>
      <c r="RE14" s="40" t="str">
        <f>IF(SUM(QQ14:QR14,QT14:QV14,QX14)-SUM(QS14,QW14)&gt;0,SUM(QQ14:QR14,QT14:QV14,QX14)-SUM(QS14,QW14),"")</f>
        <v/>
      </c>
      <c r="RF14" s="40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0" t="str">
        <f>IF(SUM(SJ14,SN14)&gt;0,SUM(SJ14,SN14),"")</f>
        <v/>
      </c>
      <c r="TD14" s="40" t="str">
        <f>IF(SUM(SI14:SJ14,SL14:SN14,SP14)-SK14-SO14&gt;0,SUM(SI14:SJ14,SL14:SN14,SP14)-SK14-SO14,"")</f>
        <v/>
      </c>
      <c r="TE14" s="40" t="str">
        <f>IF(SUM(SQ14:SR14,ST14)-SS14&gt;0,SUM(SQ14:SR14,ST14)-SS14,"")</f>
        <v/>
      </c>
      <c r="TF14" s="40" t="str">
        <f>IF(SUM(SJ14,SN14,SR14)&gt;0,SUM(SJ14,SN14,SR14),"")</f>
        <v/>
      </c>
      <c r="TG14" s="40" t="str">
        <f>IF(SUM(TD14,TE14)&gt;0,SUM(TD14,TE14),"")</f>
        <v/>
      </c>
      <c r="TH14" s="40" t="str">
        <f>IF(SUM(SV14,SZ14)&gt;0,SUM(SV14,SZ14),"")</f>
        <v/>
      </c>
      <c r="TI14" s="40" t="str">
        <f>IF(SUM(SU14:SV14,SX14:SZ14,TB14)-SUM(SW14,TA14)&gt;0,SUM(SU14:SV14,SX14:SZ14,TB14)-SUM(SW14,TA14),"")</f>
        <v/>
      </c>
      <c r="TJ14" s="40" t="str">
        <f>IF(SUM(TD14,TE14,TI14)&gt;0,SUM(TD14,TE14,TI14),"")</f>
        <v/>
      </c>
      <c r="TK14" s="26">
        <f>IF($CU14="P",CA14,(CA14+AX14)/2)</f>
        <v>18.049999999999997</v>
      </c>
      <c r="TL14" s="26">
        <f>IF($CU14="P",CB14,(CB14+AY14)/2)</f>
        <v>4.5999999999999996</v>
      </c>
      <c r="TM14" s="26">
        <f>IF($CU14="P",CC14,(CC14+AZ14)/2)</f>
        <v>0.3</v>
      </c>
      <c r="TN14" s="26">
        <f>IF($CU14="P",CD14,(CD14+BA14)/2)</f>
        <v>0.15</v>
      </c>
      <c r="TO14" s="26">
        <f>IF($CU14="P",CE14,(CE14+BB14)/2)</f>
        <v>9.5</v>
      </c>
      <c r="TP14" s="26">
        <f>IF($CU14="P",CF14,(CF14+BC14)/2)</f>
        <v>3.2</v>
      </c>
      <c r="TQ14" s="26">
        <f>IF($CU14="P",CG14,(CG14+BD14)/2)</f>
        <v>0</v>
      </c>
      <c r="TR14" s="26">
        <f>IF($CU14="P",CH14,(CH14+BE14)/2)</f>
        <v>0</v>
      </c>
      <c r="TS14" s="26">
        <f>IF($CU14="P",CI14,(CI14+BF14)/2)</f>
        <v>9.3000000000000007</v>
      </c>
      <c r="TT14" s="26">
        <f>IF($CU14="P",CJ14,(CJ14+BG14)/2)</f>
        <v>2.6</v>
      </c>
      <c r="TU14" s="26">
        <f>IF($CU14="P",CK14,(CK14+BH14)/2)</f>
        <v>0.3</v>
      </c>
      <c r="TV14" s="26">
        <f>IF($CU14="P",CL14,(CL14+BI14)/2)</f>
        <v>0</v>
      </c>
      <c r="TW14" s="26">
        <f>IF($CU14="P",CM14,(CM14+BJ14)/2)</f>
        <v>9.1</v>
      </c>
      <c r="TX14" s="26">
        <f>IF($CU14="P",CN14,(CN14+BK14)/2)</f>
        <v>3.4</v>
      </c>
      <c r="TY14" s="26">
        <f>IF($CU14="P",CO14,(CO14+BL14)/2)</f>
        <v>0.1</v>
      </c>
      <c r="TZ14" s="26">
        <f>IF($CU14="P",CP14,(CP14+BM14)/2)</f>
        <v>0.15</v>
      </c>
      <c r="UA14" s="26">
        <f>IF($CU14="P",CQ14,(CQ14+BN14)/2)</f>
        <v>9.1999999999999993</v>
      </c>
      <c r="UB14" s="26">
        <f>IF($CU14="P",CR14,(CR14+BO14)/2)</f>
        <v>3.2</v>
      </c>
      <c r="UC14" s="26">
        <f>IF($CU14="P",CS14,(CS14+BP14)/2)</f>
        <v>0.3</v>
      </c>
      <c r="UD14" s="26">
        <f>IF($CU14="P",CT14,(CT14+BQ14)/2)</f>
        <v>0</v>
      </c>
      <c r="UE14" s="28" t="s">
        <v>53</v>
      </c>
      <c r="UF14" s="11">
        <f>IF(SUM(TL14,TP14)&gt;0,SUM(TL14,TP14),"")</f>
        <v>7.8</v>
      </c>
      <c r="UG14" s="11">
        <f>IF(SUM(TK14:TL14,TN14:TP14,TR14)-TM14-TQ14&gt;0,SUM(TK14:TL14,TN14:TP14,TR14)-TM14-TQ14,"")</f>
        <v>35.200000000000003</v>
      </c>
      <c r="UH14" s="11">
        <f>IF(SUM(TS14:TT14,TV14)-TU14&gt;0,SUM(TS14:TT14,TV14)-TU14,"")</f>
        <v>11.6</v>
      </c>
      <c r="UI14" s="11">
        <f>IF(SUM(TL14,TP14,TT14)&gt;0,SUM(TL14,TP14,TT14),"")</f>
        <v>10.4</v>
      </c>
      <c r="UJ14" s="11">
        <f>IF(SUM(UG14,UH14)&gt;0,SUM(UG14,UH14),"")</f>
        <v>46.800000000000004</v>
      </c>
      <c r="UK14" s="11">
        <f>IF(SUM(TX14,UB14)&gt;0,SUM(TX14,UB14),"")</f>
        <v>6.6</v>
      </c>
      <c r="UL14" s="11">
        <f>IF(SUM(TW14:TX14,TZ14:UB14,UD14)-SUM(TY14,UC14)&gt;0,SUM(TW14:TX14,TZ14:UB14,UD14)-SUM(TY14,UC14),"")</f>
        <v>24.650000000000002</v>
      </c>
      <c r="UM14" s="11">
        <f>IF(SUM(UG14,UH14,UL14)&gt;0,SUM(UG14,UH14,UL14),"")</f>
        <v>71.45</v>
      </c>
    </row>
    <row r="15" spans="1:559" x14ac:dyDescent="0.2">
      <c r="A15" s="4" t="str" cm="1">
        <f t="array" ref="A15">IF(AND(H15&lt;&gt;"",H15&lt;&gt;"No DD"),SUMPRODUCT((H$4:H$23&lt;&gt;"")*(H$4:H$23&lt;&gt;"No DD")*(E$4:E$23&gt;E15))+1,IF(H15="No DD",SUMPRODUCT((H$4:H$23="No DD")*(E$4:E$23&gt;E15))+1+SUMPRODUCT((H$4:H$23&lt;&gt;"")*(H$4:H$23&lt;&gt;"No DD")),""))</f>
        <v/>
      </c>
      <c r="B15" s="5" t="s">
        <v>178</v>
      </c>
      <c r="C15" s="4" t="s">
        <v>5</v>
      </c>
      <c r="D15" s="4">
        <v>1999</v>
      </c>
      <c r="E15" s="9">
        <f>SUM(J15:R15)+SUM(J15:N15)*0.0000001+SUM(J15)*0.0000000000001</f>
        <v>161.70001150000462</v>
      </c>
      <c r="F15" s="3" t="str">
        <f>IF(OR(AND(AP15&gt;=AW$25,AQ15&gt;=AW$29,AP15&lt;&gt;"",AO15=""),AND(AU15&gt;=AW$25,AV15&gt;=AW$29,AU15&lt;&gt;"",AO15=""),AND(BS15&gt;=BZ$25,BT15&gt;=BZ$29,BS15&lt;&gt;"",BR15=""),AND(BX15&gt;=BZ$25,BY15&gt;=BZ$29,BX15&lt;&gt;"",BR15=""),AND(CV15&gt;=DC$25,CW15&gt;=DC$29,CV15&lt;&gt;"",CU15=""),AND(DA15&gt;=DC$25,DB15&gt;=DC$29,DA15&lt;&gt;""),AND(EA15&gt;=EH$25,EB15&gt;=EH$29,EA15&lt;&gt;""),AND(EF15&gt;=EH$25,EG15&gt;=EH$29,EF15&lt;&gt;""),AND(FC15&gt;=FJ$25,FD15&gt;=FJ$29,FC15&lt;&gt;""),AND(FH15&gt;=FJ$25,FI15&gt;=FJ$29,FH15&lt;&gt;""),AND(GE15&gt;=GL$25,GF15&gt;=GL$29,GE15&lt;&gt;""),AND(GJ15&gt;=GL$25,GK15&gt;=GL$29,GJ15&lt;&gt;""),AND(HG15&gt;=HN$25,HH15&gt;=HN$29,HG15&lt;&gt;""),AND(HL15&gt;=HN$25,HM15&gt;=HN$29,HL15&lt;&gt;""),AND(II15&gt;=IP$25,IJ15&gt;=IP$29,II15&lt;&gt;""),AND(IN15&gt;=IP$25,IO15&gt;=IP$29,IN15&lt;&gt;""),AND(JK15&gt;=JR$25,JL15&gt;=JR$29,JK15&lt;&gt;""),AND(JP15&gt;=JR$25,JQ15&gt;=JR$29,JP15&lt;&gt;""),AND(KM15&gt;=KT$25,KN15&gt;=KT$29,KM15&lt;&gt;""),AND(KR15&gt;=KT$25,KS15&gt;=KT$29,KR15&lt;&gt;""),AND(LO15&gt;=LV$25,LP15&gt;=LV$29,LO15&lt;&gt;""),AND(LT15&gt;=LV$25,LU15&gt;=LV$29,LT15&lt;&gt;""),AND(MQ15&gt;=MX$25,MR15&gt;=MX$29,MQ15&lt;&gt;""),AND(MV15&gt;=MX$25,MW15&gt;=MX$29,MV15&lt;&gt;""),AND(NS15&gt;=NZ$25,NT15&gt;=NZ$29,NS15&lt;&gt;""),AND(NX15&gt;=NZ$25,NY15&gt;=NZ$29,NX15&lt;&gt;""),AND(OU15&gt;=PB$25,OV15&gt;=PB$29,OU15&lt;&gt;""),AND(OZ15&gt;=PB$25,PA15&gt;=PB$29,OZ15&lt;&gt;""),AND(PW15&gt;=QD$25,PX15&gt;=QD$29,PW15&lt;&gt;""),AND(QB15&gt;=QD$25,QC15&gt;=QD$29,QB15&lt;&gt;""),AND(QY15&gt;=RF$25,QZ15&gt;=RF$29,QY15&lt;&gt;""),AND(RD15&gt;=RF$25,RE15&gt;=RF$29,RD15&lt;&gt;""),AND(SA15&gt;=SH$25,SB15&gt;=SH$29,SA15&lt;&gt;""),AND(SF15&gt;=SH$25,SG15&gt;=SH$29,SF15&lt;&gt;""),AND(TC15&gt;=TJ$25,TD15&gt;=TJ$29,TC15&lt;&gt;""),AND(TI15&gt;=TJ$25,TJ15&gt;=TJ$29,TI15&lt;&gt;"")),"P","")</f>
        <v/>
      </c>
      <c r="G15" s="3" t="str">
        <f>IF(OR(AND(AQ15&gt;=AW$29,AQ15&lt;&gt;"",AO15=""),AND(AV15&gt;=AW$29,AV15&lt;&gt;"",AO15=""),AND(BT15&gt;=BZ$29,BT15&lt;&gt;"",BR15=""),AND(BY15&gt;=BZ$29,BY15&lt;&gt;"",BR15=""),AND(CW15&gt;=DC$29,CW15&lt;&gt;"",CU15=""),AND(DB15&gt;=DC$29,DB15&lt;&gt;"",CU15=""),AND(EB15&gt;=EH$29,EB15&lt;&gt;""),AND(EG15&gt;=EH$29,EG15&lt;&gt;""),AND(FD15&gt;=FJ$29,FD15&lt;&gt;""),AND(FI15&gt;=FJ$29,FI15&lt;&gt;""),AND(GF15&gt;=GL$29,GF15&lt;&gt;""),AND(GK15&gt;=GL$29,GK15&lt;&gt;""),AND(HH15&gt;=HN$29,HH15&lt;&gt;""),AND(HM15&gt;=HN$29,HM15&lt;&gt;""),AND(IJ15&gt;=IP$29,IJ15&lt;&gt;""),AND(IO15&gt;=IP$29,IO15&lt;&gt;""),AND(JL15&gt;=JR$29,JL15&lt;&gt;""),AND(JQ15&gt;=JR$29,JQ15&lt;&gt;""),AND(KN15&gt;=KT$29,KN15&lt;&gt;""),AND(KS15&gt;=KT$29,KS15&lt;&gt;""),AND(LP15&gt;=LV$29,LP15&lt;&gt;""),AND(LU15&gt;=LV$29,LU15&lt;&gt;""),AND(MR15&gt;=MX$29,MR15&lt;&gt;""),AND(MW15&gt;=MX$29,MW15&lt;&gt;""),AND(NT15&gt;=NZ$29,NT15&lt;&gt;""),AND(NY15&gt;=NZ$29,NY15&lt;&gt;""),AND(OV15&gt;=PB$29,OV15&lt;&gt;""),AND(PA15&gt;=PB$29,PA15&lt;&gt;""),AND(PX15&gt;=QD$29,PX15&lt;&gt;""),AND(QC15&gt;=QD$29,QC15&lt;&gt;""),AND(QZ15&gt;=RF$29,QZ15&lt;&gt;""),AND(RE15&gt;=RF$29,RE15&lt;&gt;""),AND(SB15&gt;=SH$29,SB15&lt;&gt;""),AND(SG15&gt;=SH$29,SG15&lt;&gt;""),AND(TD15&gt;=TJ$29,TD15&lt;&gt;""),AND(TJ15&gt;=TJ$29,TJ15&lt;&gt;"")),"P","")</f>
        <v/>
      </c>
      <c r="H15" s="36" t="str">
        <f>IF(AND(G15="P",F15=""),"No DD",IF(OR(AND(AS15&gt;=AW$28,AT15&gt;=AW$32,AS15&lt;&gt;"",AO15=""),AND(BV15&gt;=BZ$28,BW15&gt;=BZ$32,BV15&lt;&gt;"",BR15=""),AND(CY15&gt;=DC$28,CZ15&gt;=DC$32,CY15&lt;&gt;"",CU15=""),AND(ED15&gt;=EH$28,EE15&gt;=EH$32,ED15&lt;&gt;""),AND(FF15&gt;=FJ$28,FG15&gt;=FJ$32,FF15&lt;&gt;""),AND(GH15&gt;=GL$28,GI15&gt;=GL$32,GH15&lt;&gt;""),AND(HJ15&gt;=HN$28,HK15&gt;=HN$32,HJ15&lt;&gt;""),AND(IL15&gt;=IP$28,IM15&gt;=IP$32,IL15&lt;&gt;""),AND(JN15&gt;=JR$28,JO15&gt;=JR$32,JN15&lt;&gt;""),AND(KP15&gt;=KT$28,KQ15&gt;=KT$32,KP15&lt;&gt;""),AND(LR15&gt;=LV$28,LS15&gt;=LV$32,LR15&lt;&gt;""),AND(MT15&gt;=MX$28,MU15&gt;=MX$32,MT15&lt;&gt;""),AND(NV15&gt;=NZ$28,NW15&gt;=NZ$32,NV15&lt;&gt;""),AND(OX15&gt;=PB$28,OY15&gt;=PB$32,OX15&lt;&gt;""),AND(PZ15&gt;=QD$28,QA15&gt;=QD$32,PZ15&lt;&gt;""),AND(RB15&gt;=RF$28,RC15&gt;=RF$32,RB15&lt;&gt;""),AND(SD15&gt;=SH$28,SE15&gt;=SH$32,SD15&lt;&gt;""),AND(TF15&gt;=TJ$28,TG15&gt;=TJ$32,TF15&lt;&gt;"")),"Merit",IF(OR(AND(AS15&gt;=AW$27,AT15&gt;=AW$31,AS15&lt;&gt;"",AO15=""),AND(BV15&gt;=BZ$27,BW15&gt;=BZ$31,BV15&lt;&gt;"",BR15=""),AND(CY15&gt;=DC$27,CZ15&gt;=DC$31,CY15&lt;&gt;"",CU15=""),AND(ED15&gt;=EH$27,EE15&gt;=EH$31,ED15&lt;&gt;""),AND(FF15&gt;=FJ$27,FG15&gt;=FJ$31,FF15&lt;&gt;""),AND(GH15&gt;=GL$27,GI15&gt;=GL$31,GH15&lt;&gt;""),AND(HJ15&gt;=HN$27,HK15&gt;=HN$31,HJ15&lt;&gt;""),AND(IL15&gt;=IP$27,IM15&gt;=IP$31,IL15&lt;&gt;""),AND(JN15&gt;=JR$27,JO15&gt;=JR$31,JN15&lt;&gt;""),AND(KP15&gt;=KT$27,KQ15&gt;=KT$31,KP15&lt;&gt;""),AND(LR15&gt;=LV$27,LS15&gt;=LV$31,LR15&lt;&gt;""),AND(MT15&gt;=MX$27,MU15&gt;=MX$31,MT15&lt;&gt;""),AND(NV15&gt;=NZ$27,NW15&gt;=NZ$31,NV15&lt;&gt;""),AND(OX15&gt;=PB$27,OY15&gt;=PB$31,OX15&lt;&gt;""),AND(PZ15&gt;=QD$27,QA15&gt;=QD$31,PZ15&lt;&gt;""),AND(RB15&gt;=RF$27,RC15&gt;=RF$31,RB15&lt;&gt;""),AND(SD15&gt;=SH$27,SE15&gt;=SH$31,SD15&lt;&gt;""),AND(TF15&gt;=TJ$27,TG15&gt;=TJ$31,TF15&lt;&gt;"")),"Excellence",IF(I15="P","Worlds Team",IF(F15="P","National Team","")))))</f>
        <v/>
      </c>
      <c r="I15" s="3" t="str">
        <f>IF(OR(AND(AS15&gt;=AW$26,AT15&gt;=AW$30,AS15&lt;&gt;"",AO15=""),AND(BV15&gt;=BZ$26,BW15&gt;=BZ$30,BV15&lt;&gt;"",BR15=""),AND(CY15&gt;=DC$26,CZ15&gt;=DC$30,CY15&lt;&gt;"",CU15=""),AND(ED15&gt;=EH$26,EE15&gt;=EH$30,ED15&lt;&gt;""),AND(FF15&gt;=FJ$26,FG15&gt;=FJ$30,FF15&lt;&gt;""),AND(GH15&gt;=GL$26,GI15&gt;=GL$30,GH15&lt;&gt;""),AND(HJ15&gt;=HN$26,HK15&gt;=HN$30,HJ15&lt;&gt;""),AND(IL15&gt;=IP$26,IM15&gt;=IP$30,IL15&lt;&gt;""),AND(JN15&gt;=JR$26,JO15&gt;=JR$30,JN15&lt;&gt;""),AND(KP15&gt;=KT$26,KQ15&gt;=KT$30,KP15&lt;&gt;""),AND(LR15&gt;=LV$26,LS15&gt;=LV$30,LR15&lt;&gt;""),AND(MT15&gt;=MX$26,MU15&gt;=MX$30,MT15&lt;&gt;""),AND(NV15&gt;=NZ$26,NW15&gt;=NZ$30,NV15&lt;&gt;""),AND(OX15&gt;=PB$26,OY15&gt;=PB$30,OX15&lt;&gt;""),AND(PZ15&gt;=QD$26,QA15&gt;=QD$30,PZ15&lt;&gt;""),AND(RB15&gt;=RF$26,RC15&gt;=RF$30,RB15&lt;&gt;""),AND(SD15&gt;=SH$26,SE15&gt;=SH$30,SD15&lt;&gt;""),AND(TF15&gt;=TJ$26,TG15&gt;=TJ$30,TF15&lt;&gt;"")),"P","")</f>
        <v/>
      </c>
      <c r="J15" s="8">
        <f>IF(COUNT(AQ15,BT15,CW15)&gt;0,LARGE((AQ15,BT15,CW15),1),0)</f>
        <v>46.2</v>
      </c>
      <c r="K15" s="8" t="str">
        <f>IF(J15=0,"",IF(J15=CW15,$CA$1,IF(J15=BT15,$AX$1,IF(J15=AQ15,$U$1,""))))</f>
        <v>2024 3rd Domestic Trial</v>
      </c>
      <c r="L15" s="8">
        <f>IF(COUNT(AQ15,BT15,CW15)&gt;1,LARGE((AQ15,BT15,CW15),2),0)</f>
        <v>45.8</v>
      </c>
      <c r="M15" s="8" t="str">
        <f>IF(K15=0,"",IF(AND(L15=J15,L15=AQ15,K15=BT15),$U$1,IF(AND(L15=J15,L15=AQ15,L15=CW15),$U$1,IF(AND(L15=J15,L15=CW15,L15=BT15),$AX$1,IF(L15=CW15,$CA$1,IF(L15=BT15,$AX$1,IF(L15=AQ15,$U$1,"")))))))</f>
        <v>2024 Elite Canada</v>
      </c>
      <c r="N15" s="8">
        <f>IF(COUNT(AR15,BU15,CX15)&gt;0,LARGE((AR15,BU15,CX15),1),0)</f>
        <v>23</v>
      </c>
      <c r="O15" s="8" t="str">
        <f>IF(N15=0,"",IF(N15=CX15,$CA$1,IF(N15=BU15,$AX$1,IF(N15=AR15,$U$1,""))))</f>
        <v>2024 Elite Canada</v>
      </c>
      <c r="P15" s="8">
        <f>IF(MAX(AV15,BY15,DB15)&gt;0,MAX(AV15,BY15,DB15),0)</f>
        <v>46.699999999999996</v>
      </c>
      <c r="Q15" s="8" t="str">
        <f>IF(P15=0,"",IF(P15=DB15,$CA$1,IF(P15=BY15,$AX$1,IF(P15=AV15,$U$1,""))))</f>
        <v>2024 3rd Domestic Trial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N15="",0,N15)=TE15,$SI$1,IF(R15+IF(N15="",0,N15)=SC15,$RG$1,IF(R15+IF(N15="",0,N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P15="",0,P15)=TI15,$SI$1,IF(R15+IF(P15="",0,P15)=SG15,$RG$1,IF(R15+IF(P15="",0,P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/>
      </c>
      <c r="U15" s="19">
        <v>18.399999999999999</v>
      </c>
      <c r="V15" s="19">
        <v>5.2</v>
      </c>
      <c r="W15" s="19">
        <v>0</v>
      </c>
      <c r="X15" s="19">
        <v>0</v>
      </c>
      <c r="Y15" s="19">
        <v>17.8</v>
      </c>
      <c r="Z15" s="19">
        <v>4.8</v>
      </c>
      <c r="AA15" s="19">
        <v>0.4</v>
      </c>
      <c r="AB15" s="19">
        <v>0</v>
      </c>
      <c r="AC15" s="19">
        <v>18.2</v>
      </c>
      <c r="AD15" s="19">
        <v>4.8</v>
      </c>
      <c r="AE15" s="19">
        <v>0</v>
      </c>
      <c r="AF15" s="19">
        <v>0</v>
      </c>
      <c r="AG15" s="19">
        <v>18.399999999999999</v>
      </c>
      <c r="AH15" s="19">
        <v>5.2</v>
      </c>
      <c r="AI15" s="19">
        <v>0.4</v>
      </c>
      <c r="AJ15" s="19">
        <v>0</v>
      </c>
      <c r="AK15" s="19">
        <v>17.8</v>
      </c>
      <c r="AL15" s="19">
        <v>5.2</v>
      </c>
      <c r="AM15" s="19">
        <v>0.6</v>
      </c>
      <c r="AN15" s="19">
        <v>0</v>
      </c>
      <c r="AO15" s="27"/>
      <c r="AP15" s="40">
        <f>IF(SUM(V15,Z15)&gt;0,SUM(V15,Z15),"")</f>
        <v>10</v>
      </c>
      <c r="AQ15" s="40">
        <f>IF(SUM(U15:V15,X15:Z15,AB15)-W15-AA15&gt;0,SUM(U15:V15,X15:Z15,AB15)-W15-AA15,"")</f>
        <v>45.8</v>
      </c>
      <c r="AR15" s="40">
        <f>IF(SUM(AC15:AD15,AF15)-AE15&gt;0,SUM(AC15:AD15,AF15)-AE15,"")</f>
        <v>23</v>
      </c>
      <c r="AS15" s="40">
        <f>IF(SUM(V15,Z15,AD15)&gt;0,SUM(V15,Z15,AD15),"")</f>
        <v>14.8</v>
      </c>
      <c r="AT15" s="40">
        <f>IF(SUM(AQ15,AR15)&gt;0,SUM(AQ15,AR15),"")</f>
        <v>68.8</v>
      </c>
      <c r="AU15" s="40">
        <f>IF(SUM(AH15,AL15)&gt;0,SUM(AH15,AL15),"")</f>
        <v>10.4</v>
      </c>
      <c r="AV15" s="40">
        <f>IF(SUM(AG15:AH15,AJ15:AL15,AN15)-SUM(AI15,AM15)&gt;0,SUM(AG15:AH15,AJ15:AL15,AN15)-SUM(AI15,AM15),"")</f>
        <v>45.6</v>
      </c>
      <c r="AW15" s="40">
        <f>IF(SUM(AQ15,AR15,AV15)&gt;0,SUM(AQ15,AR15,AV15),"")</f>
        <v>114.4</v>
      </c>
      <c r="AX15" s="18">
        <v>18.600000000000001</v>
      </c>
      <c r="AY15" s="18">
        <v>5.2</v>
      </c>
      <c r="AZ15" s="18">
        <v>0</v>
      </c>
      <c r="BA15" s="18">
        <v>0</v>
      </c>
      <c r="BB15" s="18">
        <v>16.399999999999999</v>
      </c>
      <c r="BC15" s="18">
        <v>5.2</v>
      </c>
      <c r="BD15" s="18">
        <v>1.2</v>
      </c>
      <c r="BE15" s="18">
        <v>0</v>
      </c>
      <c r="BF15" s="18">
        <v>18.2</v>
      </c>
      <c r="BG15" s="18">
        <v>4.4000000000000004</v>
      </c>
      <c r="BH15" s="18">
        <v>0</v>
      </c>
      <c r="BI15" s="18">
        <v>0</v>
      </c>
      <c r="BJ15" s="18">
        <v>18.5</v>
      </c>
      <c r="BK15" s="18">
        <v>5.6</v>
      </c>
      <c r="BL15" s="18">
        <v>0.6</v>
      </c>
      <c r="BM15" s="18">
        <v>0</v>
      </c>
      <c r="BN15" s="18">
        <v>18.2</v>
      </c>
      <c r="BO15" s="18">
        <v>4.8</v>
      </c>
      <c r="BP15" s="18">
        <v>0</v>
      </c>
      <c r="BQ15" s="18">
        <v>0</v>
      </c>
      <c r="BR15" s="28"/>
      <c r="BS15" s="11">
        <f>IF(SUM(AY15,BC15)&gt;0,SUM(AY15,BC15),"")</f>
        <v>10.4</v>
      </c>
      <c r="BT15" s="11">
        <f>IF(SUM(AX15:AY15,BA15:BC15,BE15)-AZ15-BD15&gt;0,SUM(AX15:AY15,BA15:BC15,BE15)-AZ15-BD15,"")</f>
        <v>44.2</v>
      </c>
      <c r="BU15" s="11">
        <f>IF(SUM(BF15:BG15,BI15)-BH15&gt;0,SUM(BF15:BG15,BI15)-BH15,"")</f>
        <v>22.6</v>
      </c>
      <c r="BV15" s="11">
        <f>IF(SUM(AY15,BC15,BG15)&gt;0,SUM(AY15,BC15,BG15),"")</f>
        <v>14.8</v>
      </c>
      <c r="BW15" s="11">
        <f>IF(SUM(BT15,BU15)&gt;0,SUM(BT15,BU15),"")</f>
        <v>66.800000000000011</v>
      </c>
      <c r="BX15" s="11">
        <f>IF(SUM(BK15,BO15)&gt;0,SUM(BK15,BO15),"")</f>
        <v>10.399999999999999</v>
      </c>
      <c r="BY15" s="11">
        <f>IF(SUM(BJ15:BK15,BM15:BO15,BQ15)-SUM(BL15,BP15)&gt;0,SUM(BJ15:BK15,BM15:BO15,BQ15)-SUM(BL15,BP15),"")</f>
        <v>46.499999999999993</v>
      </c>
      <c r="BZ15" s="11">
        <f>IF(SUM(BT15,BU15,BY15)&gt;0,SUM(BT15,BU15,BY15),"")</f>
        <v>113.30000000000001</v>
      </c>
      <c r="CA15" s="19">
        <v>18.3</v>
      </c>
      <c r="CB15" s="19">
        <v>5.2</v>
      </c>
      <c r="CC15" s="19">
        <v>0.2</v>
      </c>
      <c r="CD15" s="19">
        <v>0</v>
      </c>
      <c r="CE15" s="19">
        <v>18.5</v>
      </c>
      <c r="CF15" s="19">
        <v>5.2</v>
      </c>
      <c r="CG15" s="19">
        <v>0.8</v>
      </c>
      <c r="CH15" s="19">
        <v>0</v>
      </c>
      <c r="CI15" s="19">
        <v>18.3</v>
      </c>
      <c r="CJ15" s="19">
        <v>4.4000000000000004</v>
      </c>
      <c r="CK15" s="19">
        <v>0.2</v>
      </c>
      <c r="CL15" s="19">
        <v>0</v>
      </c>
      <c r="CM15" s="19">
        <v>18.399999999999999</v>
      </c>
      <c r="CN15" s="19">
        <v>5.2</v>
      </c>
      <c r="CO15" s="19">
        <v>0</v>
      </c>
      <c r="CP15" s="19">
        <v>0</v>
      </c>
      <c r="CQ15" s="19">
        <v>18.5</v>
      </c>
      <c r="CR15" s="19">
        <v>5.2</v>
      </c>
      <c r="CS15" s="19">
        <v>0.6</v>
      </c>
      <c r="CT15" s="19">
        <v>0</v>
      </c>
      <c r="CU15" s="27"/>
      <c r="CV15" s="40">
        <f>IF(SUM(CB15,CF15)&gt;0,SUM(CB15,CF15),"")</f>
        <v>10.4</v>
      </c>
      <c r="CW15" s="40">
        <f>IF(SUM(CA15:CB15,CD15:CF15,CH15)-CC15-CG15&gt;0,SUM(CA15:CB15,CD15:CF15,CH15)-CC15-CG15,"")</f>
        <v>46.2</v>
      </c>
      <c r="CX15" s="40">
        <f>IF(SUM(CI15:CJ15,CL15)-CK15&gt;0,SUM(CI15:CJ15,CL15)-CK15,"")</f>
        <v>22.500000000000004</v>
      </c>
      <c r="CY15" s="40">
        <f>IF(SUM(CB15,CF15,CJ15)&gt;0,SUM(CB15,CF15,CJ15),"")</f>
        <v>14.8</v>
      </c>
      <c r="CZ15" s="40">
        <f>IF(SUM(CW15,CX15)&gt;0,SUM(CW15,CX15),"")</f>
        <v>68.7</v>
      </c>
      <c r="DA15" s="40">
        <f>IF(SUM(CN15,CR15)&gt;0,SUM(CN15,CR15),"")</f>
        <v>10.4</v>
      </c>
      <c r="DB15" s="40">
        <f>IF(SUM(CM15:CN15,CP15:CR15,CT15)-SUM(CO15,CS15)&gt;0,SUM(CM15:CN15,CP15:CR15,CT15)-SUM(CO15,CS15),"")</f>
        <v>46.699999999999996</v>
      </c>
      <c r="DC15" s="40">
        <f>IF(SUM(CW15,CX15,DB15)&gt;0,SUM(CW15,CX15,DB15),"")</f>
        <v>115.4</v>
      </c>
      <c r="DD15" s="51" t="str">
        <f>IF(MAX(EB15,FD15,GF15,HH15,IJ15,JL15,KN15,LP15,MR15,NT15,OV15,PX15,QZ15,SB15,TD15)-IF(L15="",0,L15)&gt;0.001,MAX(EB15,FD15,GF15,HH15,IJ15,JL15,KN15,LP15,MR15,NT15,OV15,PX15,QZ15,SB15,TD15)-IF(L15="",0,L15),"")</f>
        <v/>
      </c>
      <c r="DE15" s="51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1" t="str">
        <f>IF(MAX(EG15,FI15,GK15,HM15,IO15,JQ15,KS15,LU15,MW15,NY15,PA15,QC15,RE15,SG15,TI15)-IF(P15="",0,P15)&gt;0.001,MAX(EG15,FI15,GK15,HM15,IO15,JQ15,KS15,LU15,MW15,NY15,PA15,QC15,RE15,SG15,TI15)-IF(P15="",0,P15),"")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0" t="str">
        <f>IF(SUM(QF15,QJ15)&gt;0,SUM(QF15,QJ15),"")</f>
        <v/>
      </c>
      <c r="QZ15" s="40" t="str">
        <f>IF(SUM(QE15:QF15,QH15:QJ15,QL15)-QG15-QK15&gt;0,SUM(QE15:QF15,QH15:QJ15,QL15)-QG15-QK15,"")</f>
        <v/>
      </c>
      <c r="RA15" s="40" t="str">
        <f>IF(SUM(QM15:QN15,QP15)-QO15&gt;0,SUM(QM15:QN15,QP15)-QO15,"")</f>
        <v/>
      </c>
      <c r="RB15" s="40" t="str">
        <f>IF(SUM(QF15,QJ15,QN15)&gt;0,SUM(QF15,QJ15,QN15),"")</f>
        <v/>
      </c>
      <c r="RC15" s="40" t="str">
        <f>IF(SUM(QZ15,RA15)&gt;0,SUM(QZ15,RA15),"")</f>
        <v/>
      </c>
      <c r="RD15" s="40" t="str">
        <f>IF(SUM(QR15,QV15)&gt;0,SUM(QR15,QV15),"")</f>
        <v/>
      </c>
      <c r="RE15" s="40" t="str">
        <f>IF(SUM(QQ15:QR15,QT15:QV15,QX15)-SUM(QS15,QW15)&gt;0,SUM(QQ15:QR15,QT15:QV15,QX15)-SUM(QS15,QW15),"")</f>
        <v/>
      </c>
      <c r="RF15" s="40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0" t="str">
        <f>IF(SUM(SJ15,SN15)&gt;0,SUM(SJ15,SN15),"")</f>
        <v/>
      </c>
      <c r="TD15" s="40" t="str">
        <f>IF(SUM(SI15:SJ15,SL15:SN15,SP15)-SK15-SO15&gt;0,SUM(SI15:SJ15,SL15:SN15,SP15)-SK15-SO15,"")</f>
        <v/>
      </c>
      <c r="TE15" s="40" t="str">
        <f>IF(SUM(SQ15:SR15,ST15)-SS15&gt;0,SUM(SQ15:SR15,ST15)-SS15,"")</f>
        <v/>
      </c>
      <c r="TF15" s="40" t="str">
        <f>IF(SUM(SJ15,SN15,SR15)&gt;0,SUM(SJ15,SN15,SR15),"")</f>
        <v/>
      </c>
      <c r="TG15" s="40" t="str">
        <f>IF(SUM(TD15,TE15)&gt;0,SUM(TD15,TE15),"")</f>
        <v/>
      </c>
      <c r="TH15" s="40" t="str">
        <f>IF(SUM(SV15,SZ15)&gt;0,SUM(SV15,SZ15),"")</f>
        <v/>
      </c>
      <c r="TI15" s="40" t="str">
        <f>IF(SUM(SU15:SV15,SX15:SZ15,TB15)-SUM(SW15,TA15)&gt;0,SUM(SU15:SV15,SX15:SZ15,TB15)-SUM(SW15,TA15),"")</f>
        <v/>
      </c>
      <c r="TJ15" s="40" t="str">
        <f>IF(SUM(TD15,TE15,TI15)&gt;0,SUM(TD15,TE15,TI15),"")</f>
        <v/>
      </c>
      <c r="TK15" s="26">
        <f>IF($CU15="P",CA15,(CA15+AX15)/2)</f>
        <v>18.450000000000003</v>
      </c>
      <c r="TL15" s="26">
        <f>IF($CU15="P",CB15,(CB15+AY15)/2)</f>
        <v>5.2</v>
      </c>
      <c r="TM15" s="26">
        <f>IF($CU15="P",CC15,(CC15+AZ15)/2)</f>
        <v>0.1</v>
      </c>
      <c r="TN15" s="26">
        <f>IF($CU15="P",CD15,(CD15+BA15)/2)</f>
        <v>0</v>
      </c>
      <c r="TO15" s="26">
        <f>IF($CU15="P",CE15,(CE15+BB15)/2)</f>
        <v>17.45</v>
      </c>
      <c r="TP15" s="26">
        <f>IF($CU15="P",CF15,(CF15+BC15)/2)</f>
        <v>5.2</v>
      </c>
      <c r="TQ15" s="26">
        <f>IF($CU15="P",CG15,(CG15+BD15)/2)</f>
        <v>1</v>
      </c>
      <c r="TR15" s="26">
        <f>IF($CU15="P",CH15,(CH15+BE15)/2)</f>
        <v>0</v>
      </c>
      <c r="TS15" s="26">
        <f>IF($CU15="P",CI15,(CI15+BF15)/2)</f>
        <v>18.25</v>
      </c>
      <c r="TT15" s="26">
        <f>IF($CU15="P",CJ15,(CJ15+BG15)/2)</f>
        <v>4.4000000000000004</v>
      </c>
      <c r="TU15" s="26">
        <f>IF($CU15="P",CK15,(CK15+BH15)/2)</f>
        <v>0.1</v>
      </c>
      <c r="TV15" s="26">
        <f>IF($CU15="P",CL15,(CL15+BI15)/2)</f>
        <v>0</v>
      </c>
      <c r="TW15" s="26">
        <f>IF($CU15="P",CM15,(CM15+BJ15)/2)</f>
        <v>18.45</v>
      </c>
      <c r="TX15" s="26">
        <f>IF($CU15="P",CN15,(CN15+BK15)/2)</f>
        <v>5.4</v>
      </c>
      <c r="TY15" s="26">
        <f>IF($CU15="P",CO15,(CO15+BL15)/2)</f>
        <v>0.3</v>
      </c>
      <c r="TZ15" s="26">
        <f>IF($CU15="P",CP15,(CP15+BM15)/2)</f>
        <v>0</v>
      </c>
      <c r="UA15" s="26">
        <f>IF($CU15="P",CQ15,(CQ15+BN15)/2)</f>
        <v>18.350000000000001</v>
      </c>
      <c r="UB15" s="26">
        <f>IF($CU15="P",CR15,(CR15+BO15)/2)</f>
        <v>5</v>
      </c>
      <c r="UC15" s="26">
        <f>IF($CU15="P",CS15,(CS15+BP15)/2)</f>
        <v>0.3</v>
      </c>
      <c r="UD15" s="26">
        <f>IF($CU15="P",CT15,(CT15+BQ15)/2)</f>
        <v>0</v>
      </c>
      <c r="UE15" s="28" t="s">
        <v>53</v>
      </c>
      <c r="UF15" s="11">
        <f>IF(SUM(TL15,TP15)&gt;0,SUM(TL15,TP15),"")</f>
        <v>10.4</v>
      </c>
      <c r="UG15" s="11">
        <f>IF(SUM(TK15:TL15,TN15:TP15,TR15)-TM15-TQ15&gt;0,SUM(TK15:TL15,TN15:TP15,TR15)-TM15-TQ15,"")</f>
        <v>45.2</v>
      </c>
      <c r="UH15" s="11">
        <f>IF(SUM(TS15:TT15,TV15)-TU15&gt;0,SUM(TS15:TT15,TV15)-TU15,"")</f>
        <v>22.549999999999997</v>
      </c>
      <c r="UI15" s="11">
        <f>IF(SUM(TL15,TP15,TT15)&gt;0,SUM(TL15,TP15,TT15),"")</f>
        <v>14.8</v>
      </c>
      <c r="UJ15" s="11">
        <f>IF(SUM(UG15,UH15)&gt;0,SUM(UG15,UH15),"")</f>
        <v>67.75</v>
      </c>
      <c r="UK15" s="11">
        <f>IF(SUM(TX15,UB15)&gt;0,SUM(TX15,UB15),"")</f>
        <v>10.4</v>
      </c>
      <c r="UL15" s="11">
        <f>IF(SUM(TW15:TX15,TZ15:UB15,UD15)-SUM(TY15,UC15)&gt;0,SUM(TW15:TX15,TZ15:UB15,UD15)-SUM(TY15,UC15),"")</f>
        <v>46.6</v>
      </c>
      <c r="UM15" s="11">
        <f>IF(SUM(UG15,UH15,UL15)&gt;0,SUM(UG15,UH15,UL15),"")</f>
        <v>114.35</v>
      </c>
    </row>
    <row r="16" spans="1:559" x14ac:dyDescent="0.2">
      <c r="A16" s="4" t="str" cm="1">
        <f t="array" ref="A16">IF(AND(H16&lt;&gt;"",H16&lt;&gt;"No DD"),SUMPRODUCT((H$4:H$23&lt;&gt;"")*(H$4:H$23&lt;&gt;"No DD")*(E$4:E$23&gt;E16))+1,IF(H16="No DD",SUMPRODUCT((H$4:H$23="No DD")*(E$4:E$23&gt;E16))+1+SUMPRODUCT((H$4:H$23&lt;&gt;"")*(H$4:H$23&lt;&gt;"No DD")),""))</f>
        <v/>
      </c>
      <c r="B16" s="5" t="s">
        <v>81</v>
      </c>
      <c r="C16" s="4" t="s">
        <v>6</v>
      </c>
      <c r="D16" s="4">
        <v>1996</v>
      </c>
      <c r="E16" s="9">
        <f>SUM(J16:R16)+SUM(J16:N16)*0.0000001+SUM(J16)*0.0000000000001</f>
        <v>161.60001130500456</v>
      </c>
      <c r="F16" s="3" t="str">
        <f>IF(OR(AND(AP16&gt;=AW$25,AQ16&gt;=AW$29,AP16&lt;&gt;"",AO16=""),AND(AU16&gt;=AW$25,AV16&gt;=AW$29,AU16&lt;&gt;"",AO16=""),AND(BS16&gt;=BZ$25,BT16&gt;=BZ$29,BS16&lt;&gt;"",BR16=""),AND(BX16&gt;=BZ$25,BY16&gt;=BZ$29,BX16&lt;&gt;"",BR16=""),AND(CV16&gt;=DC$25,CW16&gt;=DC$29,CV16&lt;&gt;"",CU16=""),AND(DA16&gt;=DC$25,DB16&gt;=DC$29,DA16&lt;&gt;""),AND(EA16&gt;=EH$25,EB16&gt;=EH$29,EA16&lt;&gt;""),AND(EF16&gt;=EH$25,EG16&gt;=EH$29,EF16&lt;&gt;""),AND(FC16&gt;=FJ$25,FD16&gt;=FJ$29,FC16&lt;&gt;""),AND(FH16&gt;=FJ$25,FI16&gt;=FJ$29,FH16&lt;&gt;""),AND(GE16&gt;=GL$25,GF16&gt;=GL$29,GE16&lt;&gt;""),AND(GJ16&gt;=GL$25,GK16&gt;=GL$29,GJ16&lt;&gt;""),AND(HG16&gt;=HN$25,HH16&gt;=HN$29,HG16&lt;&gt;""),AND(HL16&gt;=HN$25,HM16&gt;=HN$29,HL16&lt;&gt;""),AND(II16&gt;=IP$25,IJ16&gt;=IP$29,II16&lt;&gt;""),AND(IN16&gt;=IP$25,IO16&gt;=IP$29,IN16&lt;&gt;""),AND(JK16&gt;=JR$25,JL16&gt;=JR$29,JK16&lt;&gt;""),AND(JP16&gt;=JR$25,JQ16&gt;=JR$29,JP16&lt;&gt;""),AND(KM16&gt;=KT$25,KN16&gt;=KT$29,KM16&lt;&gt;""),AND(KR16&gt;=KT$25,KS16&gt;=KT$29,KR16&lt;&gt;""),AND(LO16&gt;=LV$25,LP16&gt;=LV$29,LO16&lt;&gt;""),AND(LT16&gt;=LV$25,LU16&gt;=LV$29,LT16&lt;&gt;""),AND(MQ16&gt;=MX$25,MR16&gt;=MX$29,MQ16&lt;&gt;""),AND(MV16&gt;=MX$25,MW16&gt;=MX$29,MV16&lt;&gt;""),AND(NS16&gt;=NZ$25,NT16&gt;=NZ$29,NS16&lt;&gt;""),AND(NX16&gt;=NZ$25,NY16&gt;=NZ$29,NX16&lt;&gt;""),AND(OU16&gt;=PB$25,OV16&gt;=PB$29,OU16&lt;&gt;""),AND(OZ16&gt;=PB$25,PA16&gt;=PB$29,OZ16&lt;&gt;""),AND(PW16&gt;=QD$25,PX16&gt;=QD$29,PW16&lt;&gt;""),AND(QB16&gt;=QD$25,QC16&gt;=QD$29,QB16&lt;&gt;""),AND(QY16&gt;=RF$25,QZ16&gt;=RF$29,QY16&lt;&gt;""),AND(RD16&gt;=RF$25,RE16&gt;=RF$29,RD16&lt;&gt;""),AND(SA16&gt;=SH$25,SB16&gt;=SH$29,SA16&lt;&gt;""),AND(SF16&gt;=SH$25,SG16&gt;=SH$29,SF16&lt;&gt;""),AND(TC16&gt;=TJ$25,TD16&gt;=TJ$29,TC16&lt;&gt;""),AND(TI16&gt;=TJ$25,TJ16&gt;=TJ$29,TI16&lt;&gt;"")),"P","")</f>
        <v/>
      </c>
      <c r="G16" s="3" t="str">
        <f>IF(OR(AND(AQ16&gt;=AW$29,AQ16&lt;&gt;"",AO16=""),AND(AV16&gt;=AW$29,AV16&lt;&gt;"",AO16=""),AND(BT16&gt;=BZ$29,BT16&lt;&gt;"",BR16=""),AND(BY16&gt;=BZ$29,BY16&lt;&gt;"",BR16=""),AND(CW16&gt;=DC$29,CW16&lt;&gt;"",CU16=""),AND(DB16&gt;=DC$29,DB16&lt;&gt;"",CU16=""),AND(EB16&gt;=EH$29,EB16&lt;&gt;""),AND(EG16&gt;=EH$29,EG16&lt;&gt;""),AND(FD16&gt;=FJ$29,FD16&lt;&gt;""),AND(FI16&gt;=FJ$29,FI16&lt;&gt;""),AND(GF16&gt;=GL$29,GF16&lt;&gt;""),AND(GK16&gt;=GL$29,GK16&lt;&gt;""),AND(HH16&gt;=HN$29,HH16&lt;&gt;""),AND(HM16&gt;=HN$29,HM16&lt;&gt;""),AND(IJ16&gt;=IP$29,IJ16&lt;&gt;""),AND(IO16&gt;=IP$29,IO16&lt;&gt;""),AND(JL16&gt;=JR$29,JL16&lt;&gt;""),AND(JQ16&gt;=JR$29,JQ16&lt;&gt;""),AND(KN16&gt;=KT$29,KN16&lt;&gt;""),AND(KS16&gt;=KT$29,KS16&lt;&gt;""),AND(LP16&gt;=LV$29,LP16&lt;&gt;""),AND(LU16&gt;=LV$29,LU16&lt;&gt;""),AND(MR16&gt;=MX$29,MR16&lt;&gt;""),AND(MW16&gt;=MX$29,MW16&lt;&gt;""),AND(NT16&gt;=NZ$29,NT16&lt;&gt;""),AND(NY16&gt;=NZ$29,NY16&lt;&gt;""),AND(OV16&gt;=PB$29,OV16&lt;&gt;""),AND(PA16&gt;=PB$29,PA16&lt;&gt;""),AND(PX16&gt;=QD$29,PX16&lt;&gt;""),AND(QC16&gt;=QD$29,QC16&lt;&gt;""),AND(QZ16&gt;=RF$29,QZ16&lt;&gt;""),AND(RE16&gt;=RF$29,RE16&lt;&gt;""),AND(SB16&gt;=SH$29,SB16&lt;&gt;""),AND(SG16&gt;=SH$29,SG16&lt;&gt;""),AND(TD16&gt;=TJ$29,TD16&lt;&gt;""),AND(TJ16&gt;=TJ$29,TJ16&lt;&gt;"")),"P","")</f>
        <v/>
      </c>
      <c r="H16" s="36" t="str">
        <f>IF(AND(G16="P",F16=""),"No DD",IF(OR(AND(AS16&gt;=AW$28,AT16&gt;=AW$32,AS16&lt;&gt;"",AO16=""),AND(BV16&gt;=BZ$28,BW16&gt;=BZ$32,BV16&lt;&gt;"",BR16=""),AND(CY16&gt;=DC$28,CZ16&gt;=DC$32,CY16&lt;&gt;"",CU16=""),AND(ED16&gt;=EH$28,EE16&gt;=EH$32,ED16&lt;&gt;""),AND(FF16&gt;=FJ$28,FG16&gt;=FJ$32,FF16&lt;&gt;""),AND(GH16&gt;=GL$28,GI16&gt;=GL$32,GH16&lt;&gt;""),AND(HJ16&gt;=HN$28,HK16&gt;=HN$32,HJ16&lt;&gt;""),AND(IL16&gt;=IP$28,IM16&gt;=IP$32,IL16&lt;&gt;""),AND(JN16&gt;=JR$28,JO16&gt;=JR$32,JN16&lt;&gt;""),AND(KP16&gt;=KT$28,KQ16&gt;=KT$32,KP16&lt;&gt;""),AND(LR16&gt;=LV$28,LS16&gt;=LV$32,LR16&lt;&gt;""),AND(MT16&gt;=MX$28,MU16&gt;=MX$32,MT16&lt;&gt;""),AND(NV16&gt;=NZ$28,NW16&gt;=NZ$32,NV16&lt;&gt;""),AND(OX16&gt;=PB$28,OY16&gt;=PB$32,OX16&lt;&gt;""),AND(PZ16&gt;=QD$28,QA16&gt;=QD$32,PZ16&lt;&gt;""),AND(RB16&gt;=RF$28,RC16&gt;=RF$32,RB16&lt;&gt;""),AND(SD16&gt;=SH$28,SE16&gt;=SH$32,SD16&lt;&gt;""),AND(TF16&gt;=TJ$28,TG16&gt;=TJ$32,TF16&lt;&gt;"")),"Merit",IF(OR(AND(AS16&gt;=AW$27,AT16&gt;=AW$31,AS16&lt;&gt;"",AO16=""),AND(BV16&gt;=BZ$27,BW16&gt;=BZ$31,BV16&lt;&gt;"",BR16=""),AND(CY16&gt;=DC$27,CZ16&gt;=DC$31,CY16&lt;&gt;"",CU16=""),AND(ED16&gt;=EH$27,EE16&gt;=EH$31,ED16&lt;&gt;""),AND(FF16&gt;=FJ$27,FG16&gt;=FJ$31,FF16&lt;&gt;""),AND(GH16&gt;=GL$27,GI16&gt;=GL$31,GH16&lt;&gt;""),AND(HJ16&gt;=HN$27,HK16&gt;=HN$31,HJ16&lt;&gt;""),AND(IL16&gt;=IP$27,IM16&gt;=IP$31,IL16&lt;&gt;""),AND(JN16&gt;=JR$27,JO16&gt;=JR$31,JN16&lt;&gt;""),AND(KP16&gt;=KT$27,KQ16&gt;=KT$31,KP16&lt;&gt;""),AND(LR16&gt;=LV$27,LS16&gt;=LV$31,LR16&lt;&gt;""),AND(MT16&gt;=MX$27,MU16&gt;=MX$31,MT16&lt;&gt;""),AND(NV16&gt;=NZ$27,NW16&gt;=NZ$31,NV16&lt;&gt;""),AND(OX16&gt;=PB$27,OY16&gt;=PB$31,OX16&lt;&gt;""),AND(PZ16&gt;=QD$27,QA16&gt;=QD$31,PZ16&lt;&gt;""),AND(RB16&gt;=RF$27,RC16&gt;=RF$31,RB16&lt;&gt;""),AND(SD16&gt;=SH$27,SE16&gt;=SH$31,SD16&lt;&gt;""),AND(TF16&gt;=TJ$27,TG16&gt;=TJ$31,TF16&lt;&gt;"")),"Excellence",IF(I16="P","Worlds Team",IF(F16="P","National Team","")))))</f>
        <v/>
      </c>
      <c r="I16" s="3" t="str">
        <f>IF(OR(AND(AS16&gt;=AW$26,AT16&gt;=AW$30,AS16&lt;&gt;"",AO16=""),AND(BV16&gt;=BZ$26,BW16&gt;=BZ$30,BV16&lt;&gt;"",BR16=""),AND(CY16&gt;=DC$26,CZ16&gt;=DC$30,CY16&lt;&gt;"",CU16=""),AND(ED16&gt;=EH$26,EE16&gt;=EH$30,ED16&lt;&gt;""),AND(FF16&gt;=FJ$26,FG16&gt;=FJ$30,FF16&lt;&gt;""),AND(GH16&gt;=GL$26,GI16&gt;=GL$30,GH16&lt;&gt;""),AND(HJ16&gt;=HN$26,HK16&gt;=HN$30,HJ16&lt;&gt;""),AND(IL16&gt;=IP$26,IM16&gt;=IP$30,IL16&lt;&gt;""),AND(JN16&gt;=JR$26,JO16&gt;=JR$30,JN16&lt;&gt;""),AND(KP16&gt;=KT$26,KQ16&gt;=KT$30,KP16&lt;&gt;""),AND(LR16&gt;=LV$26,LS16&gt;=LV$30,LR16&lt;&gt;""),AND(MT16&gt;=MX$26,MU16&gt;=MX$30,MT16&lt;&gt;""),AND(NV16&gt;=NZ$26,NW16&gt;=NZ$30,NV16&lt;&gt;""),AND(OX16&gt;=PB$26,OY16&gt;=PB$30,OX16&lt;&gt;""),AND(PZ16&gt;=QD$26,QA16&gt;=QD$30,PZ16&lt;&gt;""),AND(RB16&gt;=RF$26,RC16&gt;=RF$30,RB16&lt;&gt;""),AND(SD16&gt;=SH$26,SE16&gt;=SH$30,SD16&lt;&gt;""),AND(TF16&gt;=TJ$26,TG16&gt;=TJ$30,TF16&lt;&gt;"")),"P","")</f>
        <v/>
      </c>
      <c r="J16" s="8">
        <f>IF(COUNT(AQ16,BT16,CW16)&gt;0,LARGE((AQ16,BT16,CW16),1),0)</f>
        <v>45.45</v>
      </c>
      <c r="K16" s="8" t="str">
        <f>IF(J16=0,"",IF(J16=CW16,$CA$1,IF(J16=BT16,$AX$1,IF(J16=AQ16,$U$1,""))))</f>
        <v>2024 Nationals</v>
      </c>
      <c r="L16" s="8">
        <f>IF(COUNT(AQ16,BT16,CW16)&gt;1,LARGE((AQ16,BT16,CW16),2),0)</f>
        <v>43.2</v>
      </c>
      <c r="M16" s="8" t="str">
        <f>IF(K16=0,"",IF(AND(L16=J16,L16=AQ16,K16=BT16),$U$1,IF(AND(L16=J16,L16=AQ16,L16=CW16),$U$1,IF(AND(L16=J16,L16=CW16,L16=BT16),$AX$1,IF(L16=CW16,$CA$1,IF(L16=BT16,$AX$1,IF(L16=AQ16,$U$1,"")))))))</f>
        <v>2024 Elite Canada</v>
      </c>
      <c r="N16" s="8">
        <f>IF(COUNT(AR16,BU16,CX16)&gt;0,LARGE((AR16,BU16,CX16),1),0)</f>
        <v>24.4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48.55</v>
      </c>
      <c r="Q16" s="8" t="str">
        <f>IF(P16=0,"",IF(P16=DB16,$CA$1,IF(P16=BY16,$AX$1,IF(P16=AV16,$U$1,""))))</f>
        <v>2024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N16="",0,N16)=TE16,$SI$1,IF(R16+IF(N16="",0,N16)=SC16,$RG$1,IF(R16+IF(N16="",0,N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P16="",0,P16)=TI16,$SI$1,IF(R16+IF(P16="",0,P16)=SG16,$RG$1,IF(R16+IF(P16="",0,P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>
        <v>17.600000000000001</v>
      </c>
      <c r="V16" s="19">
        <v>6</v>
      </c>
      <c r="W16" s="19">
        <v>0.6</v>
      </c>
      <c r="X16" s="19">
        <v>0</v>
      </c>
      <c r="Y16" s="19">
        <v>17</v>
      </c>
      <c r="Z16" s="19">
        <v>3.2</v>
      </c>
      <c r="AA16" s="19">
        <v>0</v>
      </c>
      <c r="AB16" s="19">
        <v>0</v>
      </c>
      <c r="AC16" s="19">
        <v>18.8</v>
      </c>
      <c r="AD16" s="19">
        <v>5.6</v>
      </c>
      <c r="AE16" s="19">
        <v>0</v>
      </c>
      <c r="AF16" s="19">
        <v>0</v>
      </c>
      <c r="AG16" s="19">
        <v>18.3</v>
      </c>
      <c r="AH16" s="19">
        <v>6</v>
      </c>
      <c r="AI16" s="19">
        <v>0</v>
      </c>
      <c r="AJ16" s="19">
        <v>0</v>
      </c>
      <c r="AK16" s="19">
        <v>18.2</v>
      </c>
      <c r="AL16" s="19">
        <v>5.6</v>
      </c>
      <c r="AM16" s="19">
        <v>0.2</v>
      </c>
      <c r="AN16" s="19">
        <v>0</v>
      </c>
      <c r="AO16" s="27"/>
      <c r="AP16" s="40">
        <f>IF(SUM(V16,Z16)&gt;0,SUM(V16,Z16),"")</f>
        <v>9.1999999999999993</v>
      </c>
      <c r="AQ16" s="40">
        <f>IF(SUM(U16:V16,X16:Z16,AB16)-W16-AA16&gt;0,SUM(U16:V16,X16:Z16,AB16)-W16-AA16,"")</f>
        <v>43.2</v>
      </c>
      <c r="AR16" s="40">
        <f>IF(SUM(AC16:AD16,AF16)-AE16&gt;0,SUM(AC16:AD16,AF16)-AE16,"")</f>
        <v>24.4</v>
      </c>
      <c r="AS16" s="40">
        <f>IF(SUM(V16,Z16,AD16)&gt;0,SUM(V16,Z16,AD16),"")</f>
        <v>14.799999999999999</v>
      </c>
      <c r="AT16" s="40">
        <f>IF(SUM(AQ16,AR16)&gt;0,SUM(AQ16,AR16),"")</f>
        <v>67.599999999999994</v>
      </c>
      <c r="AU16" s="40">
        <f>IF(SUM(AH16,AL16)&gt;0,SUM(AH16,AL16),"")</f>
        <v>11.6</v>
      </c>
      <c r="AV16" s="40">
        <f>IF(SUM(AG16:AH16,AJ16:AL16,AN16)-SUM(AI16,AM16)&gt;0,SUM(AG16:AH16,AJ16:AL16,AN16)-SUM(AI16,AM16),"")</f>
        <v>47.9</v>
      </c>
      <c r="AW16" s="40">
        <f>IF(SUM(AQ16,AR16,AV16)&gt;0,SUM(AQ16,AR16,AV16),"")</f>
        <v>115.5</v>
      </c>
      <c r="AX16" s="18">
        <v>18.200000000000003</v>
      </c>
      <c r="AY16" s="18">
        <v>5.6</v>
      </c>
      <c r="AZ16" s="18">
        <v>0.3</v>
      </c>
      <c r="BA16" s="18">
        <v>0</v>
      </c>
      <c r="BB16" s="18">
        <v>17.7</v>
      </c>
      <c r="BC16" s="18">
        <v>4.2</v>
      </c>
      <c r="BD16" s="18">
        <v>0.1</v>
      </c>
      <c r="BE16" s="18">
        <v>0.15</v>
      </c>
      <c r="BF16" s="18">
        <v>18.55</v>
      </c>
      <c r="BG16" s="18">
        <v>5.6</v>
      </c>
      <c r="BH16" s="18">
        <v>0</v>
      </c>
      <c r="BI16" s="18">
        <v>0</v>
      </c>
      <c r="BJ16" s="18">
        <v>18.600000000000001</v>
      </c>
      <c r="BK16" s="18">
        <v>5.6</v>
      </c>
      <c r="BL16" s="18">
        <v>0</v>
      </c>
      <c r="BM16" s="18">
        <v>0</v>
      </c>
      <c r="BN16" s="18">
        <v>18.549999999999997</v>
      </c>
      <c r="BO16" s="18">
        <v>6</v>
      </c>
      <c r="BP16" s="18">
        <v>0.2</v>
      </c>
      <c r="BQ16" s="18">
        <v>0</v>
      </c>
      <c r="BR16" s="28" t="s">
        <v>53</v>
      </c>
      <c r="BS16" s="11">
        <f>IF(SUM(AY16,BC16)&gt;0,SUM(AY16,BC16),"")</f>
        <v>9.8000000000000007</v>
      </c>
      <c r="BT16" s="11">
        <f>IF(SUM(AX16:AY16,BA16:BC16,BE16)-AZ16-BD16&gt;0,SUM(AX16:AY16,BA16:BC16,BE16)-AZ16-BD16,"")</f>
        <v>45.45</v>
      </c>
      <c r="BU16" s="11">
        <f>IF(SUM(BF16:BG16,BI16)-BH16&gt;0,SUM(BF16:BG16,BI16)-BH16,"")</f>
        <v>24.15</v>
      </c>
      <c r="BV16" s="11">
        <f>IF(SUM(AY16,BC16,BG16)&gt;0,SUM(AY16,BC16,BG16),"")</f>
        <v>15.4</v>
      </c>
      <c r="BW16" s="11">
        <f>IF(SUM(BT16,BU16)&gt;0,SUM(BT16,BU16),"")</f>
        <v>69.599999999999994</v>
      </c>
      <c r="BX16" s="11">
        <f>IF(SUM(BK16,BO16)&gt;0,SUM(BK16,BO16),"")</f>
        <v>11.6</v>
      </c>
      <c r="BY16" s="11">
        <f>IF(SUM(BJ16:BK16,BM16:BO16,BQ16)-SUM(BL16,BP16)&gt;0,SUM(BJ16:BK16,BM16:BO16,BQ16)-SUM(BL16,BP16),"")</f>
        <v>48.55</v>
      </c>
      <c r="BZ16" s="11">
        <f>IF(SUM(BT16,BU16,BY16)&gt;0,SUM(BT16,BU16,BY16),"")</f>
        <v>118.14999999999999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>IF(SUM(CB16,CF16)&gt;0,SUM(CB16,CF16),"")</f>
        <v/>
      </c>
      <c r="CW16" s="40" t="str">
        <f>IF(SUM(CA16:CB16,CD16:CF16,CH16)-CC16-CG16&gt;0,SUM(CA16:CB16,CD16:CF16,CH16)-CC16-CG16,"")</f>
        <v/>
      </c>
      <c r="CX16" s="40" t="str">
        <f>IF(SUM(CI16:CJ16,CL16)-CK16&gt;0,SUM(CI16:CJ16,CL16)-CK16,"")</f>
        <v/>
      </c>
      <c r="CY16" s="40" t="str">
        <f>IF(SUM(CB16,CF16,CJ16)&gt;0,SUM(CB16,CF16,CJ16),"")</f>
        <v/>
      </c>
      <c r="CZ16" s="40" t="str">
        <f>IF(SUM(CW16,CX16)&gt;0,SUM(CW16,CX16),"")</f>
        <v/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 t="str">
        <f>IF(SUM(CW16,CX16,DB16)&gt;0,SUM(CW16,CX16,DB16),"")</f>
        <v/>
      </c>
      <c r="DD16" s="51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1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1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0" t="str">
        <f>IF(SUM(QF16,QJ16)&gt;0,SUM(QF16,QJ16),"")</f>
        <v/>
      </c>
      <c r="QZ16" s="40" t="str">
        <f>IF(SUM(QE16:QF16,QH16:QJ16,QL16)-QG16-QK16&gt;0,SUM(QE16:QF16,QH16:QJ16,QL16)-QG16-QK16,"")</f>
        <v/>
      </c>
      <c r="RA16" s="40" t="str">
        <f>IF(SUM(QM16:QN16,QP16)-QO16&gt;0,SUM(QM16:QN16,QP16)-QO16,"")</f>
        <v/>
      </c>
      <c r="RB16" s="40" t="str">
        <f>IF(SUM(QF16,QJ16,QN16)&gt;0,SUM(QF16,QJ16,QN16),"")</f>
        <v/>
      </c>
      <c r="RC16" s="40" t="str">
        <f>IF(SUM(QZ16,RA16)&gt;0,SUM(QZ16,RA16),"")</f>
        <v/>
      </c>
      <c r="RD16" s="40" t="str">
        <f>IF(SUM(QR16,QV16)&gt;0,SUM(QR16,QV16),"")</f>
        <v/>
      </c>
      <c r="RE16" s="40" t="str">
        <f>IF(SUM(QQ16:QR16,QT16:QV16,QX16)-SUM(QS16,QW16)&gt;0,SUM(QQ16:QR16,QT16:QV16,QX16)-SUM(QS16,QW16),"")</f>
        <v/>
      </c>
      <c r="RF16" s="40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0" t="str">
        <f>IF(SUM(SJ16,SN16)&gt;0,SUM(SJ16,SN16),"")</f>
        <v/>
      </c>
      <c r="TD16" s="40" t="str">
        <f>IF(SUM(SI16:SJ16,SL16:SN16,SP16)-SK16-SO16&gt;0,SUM(SI16:SJ16,SL16:SN16,SP16)-SK16-SO16,"")</f>
        <v/>
      </c>
      <c r="TE16" s="40" t="str">
        <f>IF(SUM(SQ16:SR16,ST16)-SS16&gt;0,SUM(SQ16:SR16,ST16)-SS16,"")</f>
        <v/>
      </c>
      <c r="TF16" s="40" t="str">
        <f>IF(SUM(SJ16,SN16,SR16)&gt;0,SUM(SJ16,SN16,SR16),"")</f>
        <v/>
      </c>
      <c r="TG16" s="40" t="str">
        <f>IF(SUM(TD16,TE16)&gt;0,SUM(TD16,TE16),"")</f>
        <v/>
      </c>
      <c r="TH16" s="40" t="str">
        <f>IF(SUM(SV16,SZ16)&gt;0,SUM(SV16,SZ16),"")</f>
        <v/>
      </c>
      <c r="TI16" s="40" t="str">
        <f>IF(SUM(SU16:SV16,SX16:SZ16,TB16)-SUM(SW16,TA16)&gt;0,SUM(SU16:SV16,SX16:SZ16,TB16)-SUM(SW16,TA16),"")</f>
        <v/>
      </c>
      <c r="TJ16" s="40" t="str">
        <f>IF(SUM(TD16,TE16,TI16)&gt;0,SUM(TD16,TE16,TI16),"")</f>
        <v/>
      </c>
      <c r="TK16" s="26">
        <f>IF($CU16="P",CA16,(CA16+AX16)/2)</f>
        <v>9.1000000000000014</v>
      </c>
      <c r="TL16" s="26">
        <f>IF($CU16="P",CB16,(CB16+AY16)/2)</f>
        <v>2.8</v>
      </c>
      <c r="TM16" s="26">
        <f>IF($CU16="P",CC16,(CC16+AZ16)/2)</f>
        <v>0.15</v>
      </c>
      <c r="TN16" s="26">
        <f>IF($CU16="P",CD16,(CD16+BA16)/2)</f>
        <v>0</v>
      </c>
      <c r="TO16" s="26">
        <f>IF($CU16="P",CE16,(CE16+BB16)/2)</f>
        <v>8.85</v>
      </c>
      <c r="TP16" s="26">
        <f>IF($CU16="P",CF16,(CF16+BC16)/2)</f>
        <v>2.1</v>
      </c>
      <c r="TQ16" s="26">
        <f>IF($CU16="P",CG16,(CG16+BD16)/2)</f>
        <v>0.05</v>
      </c>
      <c r="TR16" s="26">
        <f>IF($CU16="P",CH16,(CH16+BE16)/2)</f>
        <v>7.4999999999999997E-2</v>
      </c>
      <c r="TS16" s="26">
        <f>IF($CU16="P",CI16,(CI16+BF16)/2)</f>
        <v>9.2750000000000004</v>
      </c>
      <c r="TT16" s="26">
        <f>IF($CU16="P",CJ16,(CJ16+BG16)/2)</f>
        <v>2.8</v>
      </c>
      <c r="TU16" s="26">
        <f>IF($CU16="P",CK16,(CK16+BH16)/2)</f>
        <v>0</v>
      </c>
      <c r="TV16" s="26">
        <f>IF($CU16="P",CL16,(CL16+BI16)/2)</f>
        <v>0</v>
      </c>
      <c r="TW16" s="26">
        <f>IF($CU16="P",CM16,(CM16+BJ16)/2)</f>
        <v>9.3000000000000007</v>
      </c>
      <c r="TX16" s="26">
        <f>IF($CU16="P",CN16,(CN16+BK16)/2)</f>
        <v>2.8</v>
      </c>
      <c r="TY16" s="26">
        <f>IF($CU16="P",CO16,(CO16+BL16)/2)</f>
        <v>0</v>
      </c>
      <c r="TZ16" s="26">
        <f>IF($CU16="P",CP16,(CP16+BM16)/2)</f>
        <v>0</v>
      </c>
      <c r="UA16" s="26">
        <f>IF($CU16="P",CQ16,(CQ16+BN16)/2)</f>
        <v>9.2749999999999986</v>
      </c>
      <c r="UB16" s="26">
        <f>IF($CU16="P",CR16,(CR16+BO16)/2)</f>
        <v>3</v>
      </c>
      <c r="UC16" s="26">
        <f>IF($CU16="P",CS16,(CS16+BP16)/2)</f>
        <v>0.1</v>
      </c>
      <c r="UD16" s="26">
        <f>IF($CU16="P",CT16,(CT16+BQ16)/2)</f>
        <v>0</v>
      </c>
      <c r="UE16" s="28" t="s">
        <v>53</v>
      </c>
      <c r="UF16" s="11">
        <f>IF(SUM(TL16,TP16)&gt;0,SUM(TL16,TP16),"")</f>
        <v>4.9000000000000004</v>
      </c>
      <c r="UG16" s="11">
        <f>IF(SUM(TK16:TL16,TN16:TP16,TR16)-TM16-TQ16&gt;0,SUM(TK16:TL16,TN16:TP16,TR16)-TM16-TQ16,"")</f>
        <v>22.725000000000001</v>
      </c>
      <c r="UH16" s="11">
        <f>IF(SUM(TS16:TT16,TV16)-TU16&gt;0,SUM(TS16:TT16,TV16)-TU16,"")</f>
        <v>12.074999999999999</v>
      </c>
      <c r="UI16" s="11">
        <f>IF(SUM(TL16,TP16,TT16)&gt;0,SUM(TL16,TP16,TT16),"")</f>
        <v>7.7</v>
      </c>
      <c r="UJ16" s="11">
        <f>IF(SUM(UG16,UH16)&gt;0,SUM(UG16,UH16),"")</f>
        <v>34.799999999999997</v>
      </c>
      <c r="UK16" s="11">
        <f>IF(SUM(TX16,UB16)&gt;0,SUM(TX16,UB16),"")</f>
        <v>5.8</v>
      </c>
      <c r="UL16" s="11">
        <f>IF(SUM(TW16:TX16,TZ16:UB16,UD16)-SUM(TY16,UC16)&gt;0,SUM(TW16:TX16,TZ16:UB16,UD16)-SUM(TY16,UC16),"")</f>
        <v>24.274999999999999</v>
      </c>
      <c r="UM16" s="11">
        <f>IF(SUM(UG16,UH16,UL16)&gt;0,SUM(UG16,UH16,UL16),"")</f>
        <v>59.074999999999996</v>
      </c>
    </row>
    <row r="17" spans="1:559" x14ac:dyDescent="0.2">
      <c r="A17" s="4" t="str" cm="1">
        <f t="array" ref="A17">IF(AND(H17&lt;&gt;"",H17&lt;&gt;"No DD"),SUMPRODUCT((H$4:H$23&lt;&gt;"")*(H$4:H$23&lt;&gt;"No DD")*(E$4:E$23&gt;E17))+1,IF(H17="No DD",SUMPRODUCT((H$4:H$23="No DD")*(E$4:E$23&gt;E17))+1+SUMPRODUCT((H$4:H$23&lt;&gt;"")*(H$4:H$23&lt;&gt;"No DD")),""))</f>
        <v/>
      </c>
      <c r="B17" s="5" t="s">
        <v>256</v>
      </c>
      <c r="C17" s="4" t="s">
        <v>36</v>
      </c>
      <c r="D17" s="4">
        <v>2003</v>
      </c>
      <c r="E17" s="9">
        <f>SUM(J17:R17)+SUM(J17:N17)*0.0000001+SUM(J17)*0.0000000000001</f>
        <v>161.30001145000463</v>
      </c>
      <c r="F17" s="3" t="str">
        <f>IF(OR(AND(AP17&gt;=AW$25,AQ17&gt;=AW$29,AP17&lt;&gt;"",AO17=""),AND(AU17&gt;=AW$25,AV17&gt;=AW$29,AU17&lt;&gt;"",AO17=""),AND(BS17&gt;=BZ$25,BT17&gt;=BZ$29,BS17&lt;&gt;"",BR17=""),AND(BX17&gt;=BZ$25,BY17&gt;=BZ$29,BX17&lt;&gt;"",BR17=""),AND(CV17&gt;=DC$25,CW17&gt;=DC$29,CV17&lt;&gt;"",CU17=""),AND(DA17&gt;=DC$25,DB17&gt;=DC$29,DA17&lt;&gt;""),AND(EA17&gt;=EH$25,EB17&gt;=EH$29,EA17&lt;&gt;""),AND(EF17&gt;=EH$25,EG17&gt;=EH$29,EF17&lt;&gt;""),AND(FC17&gt;=FJ$25,FD17&gt;=FJ$29,FC17&lt;&gt;""),AND(FH17&gt;=FJ$25,FI17&gt;=FJ$29,FH17&lt;&gt;""),AND(GE17&gt;=GL$25,GF17&gt;=GL$29,GE17&lt;&gt;""),AND(GJ17&gt;=GL$25,GK17&gt;=GL$29,GJ17&lt;&gt;""),AND(HG17&gt;=HN$25,HH17&gt;=HN$29,HG17&lt;&gt;""),AND(HL17&gt;=HN$25,HM17&gt;=HN$29,HL17&lt;&gt;""),AND(II17&gt;=IP$25,IJ17&gt;=IP$29,II17&lt;&gt;""),AND(IN17&gt;=IP$25,IO17&gt;=IP$29,IN17&lt;&gt;""),AND(JK17&gt;=JR$25,JL17&gt;=JR$29,JK17&lt;&gt;""),AND(JP17&gt;=JR$25,JQ17&gt;=JR$29,JP17&lt;&gt;""),AND(KM17&gt;=KT$25,KN17&gt;=KT$29,KM17&lt;&gt;""),AND(KR17&gt;=KT$25,KS17&gt;=KT$29,KR17&lt;&gt;""),AND(LO17&gt;=LV$25,LP17&gt;=LV$29,LO17&lt;&gt;""),AND(LT17&gt;=LV$25,LU17&gt;=LV$29,LT17&lt;&gt;""),AND(MQ17&gt;=MX$25,MR17&gt;=MX$29,MQ17&lt;&gt;""),AND(MV17&gt;=MX$25,MW17&gt;=MX$29,MV17&lt;&gt;""),AND(NS17&gt;=NZ$25,NT17&gt;=NZ$29,NS17&lt;&gt;""),AND(NX17&gt;=NZ$25,NY17&gt;=NZ$29,NX17&lt;&gt;""),AND(OU17&gt;=PB$25,OV17&gt;=PB$29,OU17&lt;&gt;""),AND(OZ17&gt;=PB$25,PA17&gt;=PB$29,OZ17&lt;&gt;""),AND(PW17&gt;=QD$25,PX17&gt;=QD$29,PW17&lt;&gt;""),AND(QB17&gt;=QD$25,QC17&gt;=QD$29,QB17&lt;&gt;""),AND(QY17&gt;=RF$25,QZ17&gt;=RF$29,QY17&lt;&gt;""),AND(RD17&gt;=RF$25,RE17&gt;=RF$29,RD17&lt;&gt;""),AND(SA17&gt;=SH$25,SB17&gt;=SH$29,SA17&lt;&gt;""),AND(SF17&gt;=SH$25,SG17&gt;=SH$29,SF17&lt;&gt;""),AND(TC17&gt;=TJ$25,TD17&gt;=TJ$29,TC17&lt;&gt;""),AND(TI17&gt;=TJ$25,TJ17&gt;=TJ$29,TI17&lt;&gt;"")),"P","")</f>
        <v/>
      </c>
      <c r="G17" s="3" t="str">
        <f>IF(OR(AND(AQ17&gt;=AW$29,AQ17&lt;&gt;"",AO17=""),AND(AV17&gt;=AW$29,AV17&lt;&gt;"",AO17=""),AND(BT17&gt;=BZ$29,BT17&lt;&gt;"",BR17=""),AND(BY17&gt;=BZ$29,BY17&lt;&gt;"",BR17=""),AND(CW17&gt;=DC$29,CW17&lt;&gt;"",CU17=""),AND(DB17&gt;=DC$29,DB17&lt;&gt;"",CU17=""),AND(EB17&gt;=EH$29,EB17&lt;&gt;""),AND(EG17&gt;=EH$29,EG17&lt;&gt;""),AND(FD17&gt;=FJ$29,FD17&lt;&gt;""),AND(FI17&gt;=FJ$29,FI17&lt;&gt;""),AND(GF17&gt;=GL$29,GF17&lt;&gt;""),AND(GK17&gt;=GL$29,GK17&lt;&gt;""),AND(HH17&gt;=HN$29,HH17&lt;&gt;""),AND(HM17&gt;=HN$29,HM17&lt;&gt;""),AND(IJ17&gt;=IP$29,IJ17&lt;&gt;""),AND(IO17&gt;=IP$29,IO17&lt;&gt;""),AND(JL17&gt;=JR$29,JL17&lt;&gt;""),AND(JQ17&gt;=JR$29,JQ17&lt;&gt;""),AND(KN17&gt;=KT$29,KN17&lt;&gt;""),AND(KS17&gt;=KT$29,KS17&lt;&gt;""),AND(LP17&gt;=LV$29,LP17&lt;&gt;""),AND(LU17&gt;=LV$29,LU17&lt;&gt;""),AND(MR17&gt;=MX$29,MR17&lt;&gt;""),AND(MW17&gt;=MX$29,MW17&lt;&gt;""),AND(NT17&gt;=NZ$29,NT17&lt;&gt;""),AND(NY17&gt;=NZ$29,NY17&lt;&gt;""),AND(OV17&gt;=PB$29,OV17&lt;&gt;""),AND(PA17&gt;=PB$29,PA17&lt;&gt;""),AND(PX17&gt;=QD$29,PX17&lt;&gt;""),AND(QC17&gt;=QD$29,QC17&lt;&gt;""),AND(QZ17&gt;=RF$29,QZ17&lt;&gt;""),AND(RE17&gt;=RF$29,RE17&lt;&gt;""),AND(SB17&gt;=SH$29,SB17&lt;&gt;""),AND(SG17&gt;=SH$29,SG17&lt;&gt;""),AND(TD17&gt;=TJ$29,TD17&lt;&gt;""),AND(TJ17&gt;=TJ$29,TJ17&lt;&gt;"")),"P","")</f>
        <v/>
      </c>
      <c r="H17" s="36" t="str">
        <f>IF(AND(G17="P",F17=""),"No DD",IF(OR(AND(AS17&gt;=AW$28,AT17&gt;=AW$32,AS17&lt;&gt;"",AO17=""),AND(BV17&gt;=BZ$28,BW17&gt;=BZ$32,BV17&lt;&gt;"",BR17=""),AND(CY17&gt;=DC$28,CZ17&gt;=DC$32,CY17&lt;&gt;"",CU17=""),AND(ED17&gt;=EH$28,EE17&gt;=EH$32,ED17&lt;&gt;""),AND(FF17&gt;=FJ$28,FG17&gt;=FJ$32,FF17&lt;&gt;""),AND(GH17&gt;=GL$28,GI17&gt;=GL$32,GH17&lt;&gt;""),AND(HJ17&gt;=HN$28,HK17&gt;=HN$32,HJ17&lt;&gt;""),AND(IL17&gt;=IP$28,IM17&gt;=IP$32,IL17&lt;&gt;""),AND(JN17&gt;=JR$28,JO17&gt;=JR$32,JN17&lt;&gt;""),AND(KP17&gt;=KT$28,KQ17&gt;=KT$32,KP17&lt;&gt;""),AND(LR17&gt;=LV$28,LS17&gt;=LV$32,LR17&lt;&gt;""),AND(MT17&gt;=MX$28,MU17&gt;=MX$32,MT17&lt;&gt;""),AND(NV17&gt;=NZ$28,NW17&gt;=NZ$32,NV17&lt;&gt;""),AND(OX17&gt;=PB$28,OY17&gt;=PB$32,OX17&lt;&gt;""),AND(PZ17&gt;=QD$28,QA17&gt;=QD$32,PZ17&lt;&gt;""),AND(RB17&gt;=RF$28,RC17&gt;=RF$32,RB17&lt;&gt;""),AND(SD17&gt;=SH$28,SE17&gt;=SH$32,SD17&lt;&gt;""),AND(TF17&gt;=TJ$28,TG17&gt;=TJ$32,TF17&lt;&gt;"")),"Merit",IF(OR(AND(AS17&gt;=AW$27,AT17&gt;=AW$31,AS17&lt;&gt;"",AO17=""),AND(BV17&gt;=BZ$27,BW17&gt;=BZ$31,BV17&lt;&gt;"",BR17=""),AND(CY17&gt;=DC$27,CZ17&gt;=DC$31,CY17&lt;&gt;"",CU17=""),AND(ED17&gt;=EH$27,EE17&gt;=EH$31,ED17&lt;&gt;""),AND(FF17&gt;=FJ$27,FG17&gt;=FJ$31,FF17&lt;&gt;""),AND(GH17&gt;=GL$27,GI17&gt;=GL$31,GH17&lt;&gt;""),AND(HJ17&gt;=HN$27,HK17&gt;=HN$31,HJ17&lt;&gt;""),AND(IL17&gt;=IP$27,IM17&gt;=IP$31,IL17&lt;&gt;""),AND(JN17&gt;=JR$27,JO17&gt;=JR$31,JN17&lt;&gt;""),AND(KP17&gt;=KT$27,KQ17&gt;=KT$31,KP17&lt;&gt;""),AND(LR17&gt;=LV$27,LS17&gt;=LV$31,LR17&lt;&gt;""),AND(MT17&gt;=MX$27,MU17&gt;=MX$31,MT17&lt;&gt;""),AND(NV17&gt;=NZ$27,NW17&gt;=NZ$31,NV17&lt;&gt;""),AND(OX17&gt;=PB$27,OY17&gt;=PB$31,OX17&lt;&gt;""),AND(PZ17&gt;=QD$27,QA17&gt;=QD$31,PZ17&lt;&gt;""),AND(RB17&gt;=RF$27,RC17&gt;=RF$31,RB17&lt;&gt;""),AND(SD17&gt;=SH$27,SE17&gt;=SH$31,SD17&lt;&gt;""),AND(TF17&gt;=TJ$27,TG17&gt;=TJ$31,TF17&lt;&gt;"")),"Excellence",IF(I17="P","Worlds Team",IF(F17="P","National Team","")))))</f>
        <v/>
      </c>
      <c r="I17" s="3" t="str">
        <f>IF(OR(AND(AS17&gt;=AW$26,AT17&gt;=AW$30,AS17&lt;&gt;"",AO17=""),AND(BV17&gt;=BZ$26,BW17&gt;=BZ$30,BV17&lt;&gt;"",BR17=""),AND(CY17&gt;=DC$26,CZ17&gt;=DC$30,CY17&lt;&gt;"",CU17=""),AND(ED17&gt;=EH$26,EE17&gt;=EH$30,ED17&lt;&gt;""),AND(FF17&gt;=FJ$26,FG17&gt;=FJ$30,FF17&lt;&gt;""),AND(GH17&gt;=GL$26,GI17&gt;=GL$30,GH17&lt;&gt;""),AND(HJ17&gt;=HN$26,HK17&gt;=HN$30,HJ17&lt;&gt;""),AND(IL17&gt;=IP$26,IM17&gt;=IP$30,IL17&lt;&gt;""),AND(JN17&gt;=JR$26,JO17&gt;=JR$30,JN17&lt;&gt;""),AND(KP17&gt;=KT$26,KQ17&gt;=KT$30,KP17&lt;&gt;""),AND(LR17&gt;=LV$26,LS17&gt;=LV$30,LR17&lt;&gt;""),AND(MT17&gt;=MX$26,MU17&gt;=MX$30,MT17&lt;&gt;""),AND(NV17&gt;=NZ$26,NW17&gt;=NZ$30,NV17&lt;&gt;""),AND(OX17&gt;=PB$26,OY17&gt;=PB$30,OX17&lt;&gt;""),AND(PZ17&gt;=QD$26,QA17&gt;=QD$30,PZ17&lt;&gt;""),AND(RB17&gt;=RF$26,RC17&gt;=RF$30,RB17&lt;&gt;""),AND(SD17&gt;=SH$26,SE17&gt;=SH$30,SD17&lt;&gt;""),AND(TF17&gt;=TJ$26,TG17&gt;=TJ$30,TF17&lt;&gt;"")),"P","")</f>
        <v/>
      </c>
      <c r="J17" s="8">
        <f>IF(COUNT(AQ17,BT17,CW17)&gt;0,LARGE((AQ17,BT17,CW17),1),0)</f>
        <v>46.4</v>
      </c>
      <c r="K17" s="8" t="str">
        <f>IF(J17=0,"",IF(J17=CW17,$CA$1,IF(J17=BT17,$AX$1,IF(J17=AQ17,$U$1,""))))</f>
        <v>2024 Elite Canada</v>
      </c>
      <c r="L17" s="8">
        <f>IF(COUNT(AQ17,BT17,CW17)&gt;1,LARGE((AQ17,BT17,CW17),2),0)</f>
        <v>45.6</v>
      </c>
      <c r="M17" s="8" t="str">
        <f>IF(K17=0,"",IF(AND(L17=J17,L17=AQ17,K17=BT17),$U$1,IF(AND(L17=J17,L17=AQ17,L17=CW17),$U$1,IF(AND(L17=J17,L17=CW17,L17=BT17),$AX$1,IF(L17=CW17,$CA$1,IF(L17=BT17,$AX$1,IF(L17=AQ17,$U$1,"")))))))</f>
        <v>2024 Nationals</v>
      </c>
      <c r="N17" s="8">
        <f>IF(COUNT(AR17,BU17,CX17)&gt;0,LARGE((AR17,BU17,CX17),1),0)</f>
        <v>22.5</v>
      </c>
      <c r="O17" s="8" t="str">
        <f>IF(N17=0,"",IF(N17=CX17,$CA$1,IF(N17=BU17,$AX$1,IF(N17=AR17,$U$1,""))))</f>
        <v>2024 Nationals</v>
      </c>
      <c r="P17" s="8">
        <f>IF(MAX(AV17,BY17,DB17)&gt;0,MAX(AV17,BY17,DB17),0)</f>
        <v>46.8</v>
      </c>
      <c r="Q17" s="8" t="str">
        <f>IF(P17=0,"",IF(P17=DB17,$CA$1,IF(P17=BY17,$AX$1,IF(P17=AV17,$U$1,""))))</f>
        <v>2024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TD17,$SI$1,IF(R17+IF(L17="",0,L17)=SB17,$RG$1,IF(R17+IF(L17="",0,L17)=QZ17,$QE$1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))),IF(R17=DE17,IF(R17+IF(N17="",0,N17)=TE17,$SI$1,IF(R17+IF(N17="",0,N17)=SC17,$RG$1,IF(R17+IF(N17="",0,N17)=RA17,$QE$1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))),IF(R17=DF17,IF(R17+IF(P17="",0,P17)=TI17,$SI$1,IF(R17+IF(P17="",0,P17)=SG17,$RG$1,IF(R17+IF(P17="",0,P17)=RE17,$QE$1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)))</f>
        <v/>
      </c>
      <c r="U17" s="19">
        <v>18.100000000000001</v>
      </c>
      <c r="V17" s="19">
        <v>5.2</v>
      </c>
      <c r="W17" s="19">
        <v>0</v>
      </c>
      <c r="X17" s="19">
        <v>0</v>
      </c>
      <c r="Y17" s="19">
        <v>17.8</v>
      </c>
      <c r="Z17" s="19">
        <v>5.2</v>
      </c>
      <c r="AA17" s="19">
        <v>0.2</v>
      </c>
      <c r="AB17" s="19">
        <v>0.3</v>
      </c>
      <c r="AC17" s="19">
        <v>18</v>
      </c>
      <c r="AD17" s="19">
        <v>3.7</v>
      </c>
      <c r="AE17" s="19">
        <v>0.8</v>
      </c>
      <c r="AF17" s="19">
        <v>0</v>
      </c>
      <c r="AG17" s="19">
        <v>18.3</v>
      </c>
      <c r="AH17" s="19">
        <v>5.2</v>
      </c>
      <c r="AI17" s="19">
        <v>0.2</v>
      </c>
      <c r="AJ17" s="19">
        <v>0</v>
      </c>
      <c r="AK17" s="19">
        <v>18</v>
      </c>
      <c r="AL17" s="19">
        <v>5.2</v>
      </c>
      <c r="AM17" s="19">
        <v>0.2</v>
      </c>
      <c r="AN17" s="19">
        <v>0.3</v>
      </c>
      <c r="AO17" s="27"/>
      <c r="AP17" s="40">
        <f>IF(SUM(V17,Z17)&gt;0,SUM(V17,Z17),"")</f>
        <v>10.4</v>
      </c>
      <c r="AQ17" s="40">
        <f>IF(SUM(U17:V17,X17:Z17,AB17)-W17-AA17&gt;0,SUM(U17:V17,X17:Z17,AB17)-W17-AA17,"")</f>
        <v>46.4</v>
      </c>
      <c r="AR17" s="40">
        <f>IF(SUM(AC17:AD17,AF17)-AE17&gt;0,SUM(AC17:AD17,AF17)-AE17,"")</f>
        <v>20.9</v>
      </c>
      <c r="AS17" s="40">
        <f>IF(SUM(V17,Z17,AD17)&gt;0,SUM(V17,Z17,AD17),"")</f>
        <v>14.100000000000001</v>
      </c>
      <c r="AT17" s="40">
        <f>IF(SUM(AQ17,AR17)&gt;0,SUM(AQ17,AR17),"")</f>
        <v>67.3</v>
      </c>
      <c r="AU17" s="40">
        <f>IF(SUM(AH17,AL17)&gt;0,SUM(AH17,AL17),"")</f>
        <v>10.4</v>
      </c>
      <c r="AV17" s="40">
        <f>IF(SUM(AG17:AH17,AJ17:AL17,AN17)-SUM(AI17,AM17)&gt;0,SUM(AG17:AH17,AJ17:AL17,AN17)-SUM(AI17,AM17),"")</f>
        <v>46.6</v>
      </c>
      <c r="AW17" s="40">
        <f>IF(SUM(AQ17,AR17,AV17)&gt;0,SUM(AQ17,AR17,AV17),"")</f>
        <v>113.9</v>
      </c>
      <c r="AX17" s="18">
        <v>18.100000000000001</v>
      </c>
      <c r="AY17" s="18">
        <v>4.4000000000000004</v>
      </c>
      <c r="AZ17" s="18">
        <v>0.8</v>
      </c>
      <c r="BA17" s="18">
        <v>0</v>
      </c>
      <c r="BB17" s="18">
        <v>18.600000000000001</v>
      </c>
      <c r="BC17" s="18">
        <v>5.2</v>
      </c>
      <c r="BD17" s="18">
        <v>0.2</v>
      </c>
      <c r="BE17" s="18">
        <v>0.3</v>
      </c>
      <c r="BF17" s="18">
        <v>18.8</v>
      </c>
      <c r="BG17" s="18">
        <v>3.7</v>
      </c>
      <c r="BH17" s="18">
        <v>0</v>
      </c>
      <c r="BI17" s="18">
        <v>0</v>
      </c>
      <c r="BJ17" s="18">
        <v>18.2</v>
      </c>
      <c r="BK17" s="18">
        <v>5.2</v>
      </c>
      <c r="BL17" s="18">
        <v>0</v>
      </c>
      <c r="BM17" s="18">
        <v>0</v>
      </c>
      <c r="BN17" s="18">
        <v>18.100000000000001</v>
      </c>
      <c r="BO17" s="18">
        <v>5.2</v>
      </c>
      <c r="BP17" s="18">
        <v>0.2</v>
      </c>
      <c r="BQ17" s="18">
        <v>0.3</v>
      </c>
      <c r="BR17" s="28"/>
      <c r="BS17" s="11">
        <f>IF(SUM(AY17,BC17)&gt;0,SUM(AY17,BC17),"")</f>
        <v>9.6000000000000014</v>
      </c>
      <c r="BT17" s="11">
        <f>IF(SUM(AX17:AY17,BA17:BC17,BE17)-AZ17-BD17&gt;0,SUM(AX17:AY17,BA17:BC17,BE17)-AZ17-BD17,"")</f>
        <v>45.6</v>
      </c>
      <c r="BU17" s="11">
        <f>IF(SUM(BF17:BG17,BI17)-BH17&gt;0,SUM(BF17:BG17,BI17)-BH17,"")</f>
        <v>22.5</v>
      </c>
      <c r="BV17" s="11">
        <f>IF(SUM(AY17,BC17,BG17)&gt;0,SUM(AY17,BC17,BG17),"")</f>
        <v>13.3</v>
      </c>
      <c r="BW17" s="11">
        <f>IF(SUM(BT17,BU17)&gt;0,SUM(BT17,BU17),"")</f>
        <v>68.099999999999994</v>
      </c>
      <c r="BX17" s="11">
        <f>IF(SUM(BK17,BO17)&gt;0,SUM(BK17,BO17),"")</f>
        <v>10.4</v>
      </c>
      <c r="BY17" s="11">
        <f>IF(SUM(BJ17:BK17,BM17:BO17,BQ17)-SUM(BL17,BP17)&gt;0,SUM(BJ17:BK17,BM17:BO17,BQ17)-SUM(BL17,BP17),"")</f>
        <v>46.8</v>
      </c>
      <c r="BZ17" s="11">
        <f>IF(SUM(BT17,BU17,BY17)&gt;0,SUM(BT17,BU17,BY17),"")</f>
        <v>114.89999999999999</v>
      </c>
      <c r="CA17" s="19">
        <v>18.600000000000001</v>
      </c>
      <c r="CB17" s="19">
        <v>5.2</v>
      </c>
      <c r="CC17" s="19">
        <v>0.2</v>
      </c>
      <c r="CD17" s="19">
        <v>0</v>
      </c>
      <c r="CE17" s="19">
        <v>16.600000000000001</v>
      </c>
      <c r="CF17" s="19">
        <v>5.2</v>
      </c>
      <c r="CG17" s="19">
        <v>1</v>
      </c>
      <c r="CH17" s="19">
        <v>0</v>
      </c>
      <c r="CI17" s="19">
        <v>18.5</v>
      </c>
      <c r="CJ17" s="19">
        <v>4.4000000000000004</v>
      </c>
      <c r="CK17" s="19">
        <v>0.8</v>
      </c>
      <c r="CL17" s="19">
        <v>0</v>
      </c>
      <c r="CM17" s="19">
        <v>18.8</v>
      </c>
      <c r="CN17" s="19">
        <v>5.2</v>
      </c>
      <c r="CO17" s="19">
        <v>0</v>
      </c>
      <c r="CP17" s="19">
        <v>0</v>
      </c>
      <c r="CQ17" s="19">
        <v>17.399999999999999</v>
      </c>
      <c r="CR17" s="19">
        <v>2.8</v>
      </c>
      <c r="CS17" s="19">
        <v>0</v>
      </c>
      <c r="CT17" s="19">
        <v>0</v>
      </c>
      <c r="CU17" s="27"/>
      <c r="CV17" s="40">
        <f>IF(SUM(CB17,CF17)&gt;0,SUM(CB17,CF17),"")</f>
        <v>10.4</v>
      </c>
      <c r="CW17" s="40">
        <f>IF(SUM(CA17:CB17,CD17:CF17,CH17)-CC17-CG17&gt;0,SUM(CA17:CB17,CD17:CF17,CH17)-CC17-CG17,"")</f>
        <v>44.400000000000006</v>
      </c>
      <c r="CX17" s="40">
        <f>IF(SUM(CI17:CJ17,CL17)-CK17&gt;0,SUM(CI17:CJ17,CL17)-CK17,"")</f>
        <v>22.099999999999998</v>
      </c>
      <c r="CY17" s="40">
        <f>IF(SUM(CB17,CF17,CJ17)&gt;0,SUM(CB17,CF17,CJ17),"")</f>
        <v>14.8</v>
      </c>
      <c r="CZ17" s="40">
        <f>IF(SUM(CW17,CX17)&gt;0,SUM(CW17,CX17),"")</f>
        <v>66.5</v>
      </c>
      <c r="DA17" s="40">
        <f>IF(SUM(CN17,CR17)&gt;0,SUM(CN17,CR17),"")</f>
        <v>8</v>
      </c>
      <c r="DB17" s="40">
        <f>IF(SUM(CM17:CN17,CP17:CR17,CT17)-SUM(CO17,CS17)&gt;0,SUM(CM17:CN17,CP17:CR17,CT17)-SUM(CO17,CS17),"")</f>
        <v>44.199999999999996</v>
      </c>
      <c r="DC17" s="40">
        <f>IF(SUM(CW17,CX17,DB17)&gt;0,SUM(CW17,CX17,DB17),"")</f>
        <v>110.69999999999999</v>
      </c>
      <c r="DD17" s="51" t="str">
        <f>IF(MAX(EB17,FD17,GF17,HH17,IJ17,JL17,KN17,LP17,MR17,NT17,OV17,PX17,QZ17,SB17,TD17)-IF(L17="",0,L17)&gt;0.001,MAX(EB17,FD17,GF17,HH17,IJ17,JL17,KN17,LP17,MR17,NT17,OV17,PX17,QZ17,SB17,TD17)-IF(L17="",0,L17),"")</f>
        <v/>
      </c>
      <c r="DE17" s="51" t="str">
        <f>IF(MAX(EC17,FE17,GG17,HI17,IK17,JM17,KO17,LQ17,MS17,NU17,OW17,PY17,RA17,SC17,TE17)-IF(N17="",0,N17)&gt;0.001,MAX(EC17,FE17,GG17,HI17,IK17,JM17,KO17,LQ17,MS17,NU17,OW17,PY17,RA17,SC17,TE17)-IF(N17="",0,N17),"")</f>
        <v/>
      </c>
      <c r="DF17" s="51" t="str">
        <f>IF(MAX(EG17,FI17,GK17,HM17,IO17,JQ17,KS17,LU17,MW17,NY17,PA17,QC17,RE17,SG17,TI17)-IF(P17="",0,P17)&gt;0.001,MAX(EG17,FI17,GK17,HM17,IO17,JQ17,KS17,LU17,MW17,NY17,PA17,QC17,RE17,SG17,TI17)-IF(P17="",0,P17),"")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IF(SUM(EB17,EC17,EG17)&gt;0,SUM(EB17,EC17,EG17),"")</f>
        <v/>
      </c>
      <c r="EI17" s="18">
        <v>16.8</v>
      </c>
      <c r="EJ17" s="18">
        <v>5.2</v>
      </c>
      <c r="EK17" s="18">
        <v>0.8</v>
      </c>
      <c r="EL17" s="18">
        <v>0</v>
      </c>
      <c r="EM17" s="18">
        <v>18.5</v>
      </c>
      <c r="EN17" s="18">
        <v>5.2</v>
      </c>
      <c r="EO17" s="18">
        <v>0.8</v>
      </c>
      <c r="EP17" s="18">
        <v>0</v>
      </c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>
        <f>IF(SUM(EJ17,EN17)&gt;0,SUM(EJ17,EN17),"")</f>
        <v>10.4</v>
      </c>
      <c r="FD17" s="11">
        <f>IF(SUM(EI17:EJ17,EL17:EN17,EP17)-EK17-EO17&gt;0,SUM(EI17:EJ17,EL17:EN17,EP17)-EK17-EO17,"")</f>
        <v>44.100000000000009</v>
      </c>
      <c r="FE17" s="11" t="str">
        <f>IF(SUM(EQ17:ER17,ET17)-ES17&gt;0,SUM(EQ17:ER17,ET17)-ES17,"")</f>
        <v/>
      </c>
      <c r="FF17" s="11">
        <f>IF(SUM(EJ17,EN17,ER17)&gt;0,SUM(EJ17,EN17,ER17),"")</f>
        <v>10.4</v>
      </c>
      <c r="FG17" s="11">
        <f>IF(SUM(FD17,FE17)&gt;0,SUM(FD17,FE17),"")</f>
        <v>44.100000000000009</v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>
        <f>IF(SUM(FD17,FE17,FI17)&gt;0,SUM(FD17,FE17,FI17),"")</f>
        <v>44.100000000000009</v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40" t="str">
        <f>IF(SUM(QF17,QJ17)&gt;0,SUM(QF17,QJ17),"")</f>
        <v/>
      </c>
      <c r="QZ17" s="40" t="str">
        <f>IF(SUM(QE17:QF17,QH17:QJ17,QL17)-QG17-QK17&gt;0,SUM(QE17:QF17,QH17:QJ17,QL17)-QG17-QK17,"")</f>
        <v/>
      </c>
      <c r="RA17" s="40" t="str">
        <f>IF(SUM(QM17:QN17,QP17)-QO17&gt;0,SUM(QM17:QN17,QP17)-QO17,"")</f>
        <v/>
      </c>
      <c r="RB17" s="40" t="str">
        <f>IF(SUM(QF17,QJ17,QN17)&gt;0,SUM(QF17,QJ17,QN17),"")</f>
        <v/>
      </c>
      <c r="RC17" s="40" t="str">
        <f>IF(SUM(QZ17,RA17)&gt;0,SUM(QZ17,RA17),"")</f>
        <v/>
      </c>
      <c r="RD17" s="40" t="str">
        <f>IF(SUM(QR17,QV17)&gt;0,SUM(QR17,QV17),"")</f>
        <v/>
      </c>
      <c r="RE17" s="40" t="str">
        <f>IF(SUM(QQ17:QR17,QT17:QV17,QX17)-SUM(QS17,QW17)&gt;0,SUM(QQ17:QR17,QT17:QV17,QX17)-SUM(QS17,QW17),"")</f>
        <v/>
      </c>
      <c r="RF17" s="40" t="str">
        <f>IF(SUM(QZ17,RA17,RE17)&gt;0,SUM(QZ17,RA17,RE17),"")</f>
        <v/>
      </c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1" t="str">
        <f>IF(SUM(RH17,RL17)&gt;0,SUM(RH17,RL17),"")</f>
        <v/>
      </c>
      <c r="SB17" s="11" t="str">
        <f>IF(SUM(RG17:RH17,RJ17:RL17,RN17)-RI17-RM17&gt;0,SUM(RG17:RH17,RJ17:RL17,RN17)-RI17-RM17,"")</f>
        <v/>
      </c>
      <c r="SC17" s="11" t="str">
        <f>IF(SUM(RO17:RP17,RR17)-RQ17&gt;0,SUM(RO17:RP17,RR17)-RQ17,"")</f>
        <v/>
      </c>
      <c r="SD17" s="11" t="str">
        <f>IF(SUM(RH17,RL17,RP17)&gt;0,SUM(RH17,RL17,RP17),"")</f>
        <v/>
      </c>
      <c r="SE17" s="11" t="str">
        <f>IF(SUM(SB17,SC17)&gt;0,SUM(SB17,SC17),"")</f>
        <v/>
      </c>
      <c r="SF17" s="11" t="str">
        <f>IF(SUM(RT17,RX17)&gt;0,SUM(RT17,RX17),"")</f>
        <v/>
      </c>
      <c r="SG17" s="11" t="str">
        <f>IF(SUM(RS17:RT17,RV17:RX17,RZ17)-SUM(RU17,RY17)&gt;0,SUM(RS17:RT17,RV17:RX17,RZ17)-SUM(RU17,RY17),"")</f>
        <v/>
      </c>
      <c r="SH17" s="11" t="str">
        <f>IF(SUM(SB17,SC17,SG17)&gt;0,SUM(SB17,SC17,SG17),"")</f>
        <v/>
      </c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40" t="str">
        <f>IF(SUM(SJ17,SN17)&gt;0,SUM(SJ17,SN17),"")</f>
        <v/>
      </c>
      <c r="TD17" s="40" t="str">
        <f>IF(SUM(SI17:SJ17,SL17:SN17,SP17)-SK17-SO17&gt;0,SUM(SI17:SJ17,SL17:SN17,SP17)-SK17-SO17,"")</f>
        <v/>
      </c>
      <c r="TE17" s="40" t="str">
        <f>IF(SUM(SQ17:SR17,ST17)-SS17&gt;0,SUM(SQ17:SR17,ST17)-SS17,"")</f>
        <v/>
      </c>
      <c r="TF17" s="40" t="str">
        <f>IF(SUM(SJ17,SN17,SR17)&gt;0,SUM(SJ17,SN17,SR17),"")</f>
        <v/>
      </c>
      <c r="TG17" s="40" t="str">
        <f>IF(SUM(TD17,TE17)&gt;0,SUM(TD17,TE17),"")</f>
        <v/>
      </c>
      <c r="TH17" s="40" t="str">
        <f>IF(SUM(SV17,SZ17)&gt;0,SUM(SV17,SZ17),"")</f>
        <v/>
      </c>
      <c r="TI17" s="40" t="str">
        <f>IF(SUM(SU17:SV17,SX17:SZ17,TB17)-SUM(SW17,TA17)&gt;0,SUM(SU17:SV17,SX17:SZ17,TB17)-SUM(SW17,TA17),"")</f>
        <v/>
      </c>
      <c r="TJ17" s="40" t="str">
        <f>IF(SUM(TD17,TE17,TI17)&gt;0,SUM(TD17,TE17,TI17),"")</f>
        <v/>
      </c>
      <c r="TK17" s="26">
        <f>IF($CU17="P",CA17,(CA17+AX17)/2)</f>
        <v>18.350000000000001</v>
      </c>
      <c r="TL17" s="26">
        <f>IF($CU17="P",CB17,(CB17+AY17)/2)</f>
        <v>4.8000000000000007</v>
      </c>
      <c r="TM17" s="26">
        <f>IF($CU17="P",CC17,(CC17+AZ17)/2)</f>
        <v>0.5</v>
      </c>
      <c r="TN17" s="26">
        <f>IF($CU17="P",CD17,(CD17+BA17)/2)</f>
        <v>0</v>
      </c>
      <c r="TO17" s="26">
        <f>IF($CU17="P",CE17,(CE17+BB17)/2)</f>
        <v>17.600000000000001</v>
      </c>
      <c r="TP17" s="26">
        <f>IF($CU17="P",CF17,(CF17+BC17)/2)</f>
        <v>5.2</v>
      </c>
      <c r="TQ17" s="26">
        <f>IF($CU17="P",CG17,(CG17+BD17)/2)</f>
        <v>0.6</v>
      </c>
      <c r="TR17" s="26">
        <f>IF($CU17="P",CH17,(CH17+BE17)/2)</f>
        <v>0.15</v>
      </c>
      <c r="TS17" s="26">
        <f>IF($CU17="P",CI17,(CI17+BF17)/2)</f>
        <v>18.649999999999999</v>
      </c>
      <c r="TT17" s="26">
        <f>IF($CU17="P",CJ17,(CJ17+BG17)/2)</f>
        <v>4.0500000000000007</v>
      </c>
      <c r="TU17" s="26">
        <f>IF($CU17="P",CK17,(CK17+BH17)/2)</f>
        <v>0.4</v>
      </c>
      <c r="TV17" s="26">
        <f>IF($CU17="P",CL17,(CL17+BI17)/2)</f>
        <v>0</v>
      </c>
      <c r="TW17" s="26">
        <f>IF($CU17="P",CM17,(CM17+BJ17)/2)</f>
        <v>18.5</v>
      </c>
      <c r="TX17" s="26">
        <f>IF($CU17="P",CN17,(CN17+BK17)/2)</f>
        <v>5.2</v>
      </c>
      <c r="TY17" s="26">
        <f>IF($CU17="P",CO17,(CO17+BL17)/2)</f>
        <v>0</v>
      </c>
      <c r="TZ17" s="26">
        <f>IF($CU17="P",CP17,(CP17+BM17)/2)</f>
        <v>0</v>
      </c>
      <c r="UA17" s="26">
        <f>IF($CU17="P",CQ17,(CQ17+BN17)/2)</f>
        <v>17.75</v>
      </c>
      <c r="UB17" s="26">
        <f>IF($CU17="P",CR17,(CR17+BO17)/2)</f>
        <v>4</v>
      </c>
      <c r="UC17" s="26">
        <f>IF($CU17="P",CS17,(CS17+BP17)/2)</f>
        <v>0.1</v>
      </c>
      <c r="UD17" s="26">
        <f>IF($CU17="P",CT17,(CT17+BQ17)/2)</f>
        <v>0.15</v>
      </c>
      <c r="UE17" s="28" t="s">
        <v>53</v>
      </c>
      <c r="UF17" s="11">
        <f>IF(SUM(TL17,TP17)&gt;0,SUM(TL17,TP17),"")</f>
        <v>10</v>
      </c>
      <c r="UG17" s="11">
        <f>IF(SUM(TK17:TL17,TN17:TP17,TR17)-TM17-TQ17&gt;0,SUM(TK17:TL17,TN17:TP17,TR17)-TM17-TQ17,"")</f>
        <v>45</v>
      </c>
      <c r="UH17" s="11">
        <f>IF(SUM(TS17:TT17,TV17)-TU17&gt;0,SUM(TS17:TT17,TV17)-TU17,"")</f>
        <v>22.3</v>
      </c>
      <c r="UI17" s="11">
        <f>IF(SUM(TL17,TP17,TT17)&gt;0,SUM(TL17,TP17,TT17),"")</f>
        <v>14.05</v>
      </c>
      <c r="UJ17" s="11">
        <f>IF(SUM(UG17,UH17)&gt;0,SUM(UG17,UH17),"")</f>
        <v>67.3</v>
      </c>
      <c r="UK17" s="11">
        <f>IF(SUM(TX17,UB17)&gt;0,SUM(TX17,UB17),"")</f>
        <v>9.1999999999999993</v>
      </c>
      <c r="UL17" s="11">
        <f>IF(SUM(TW17:TX17,TZ17:UB17,UD17)-SUM(TY17,UC17)&gt;0,SUM(TW17:TX17,TZ17:UB17,UD17)-SUM(TY17,UC17),"")</f>
        <v>45.5</v>
      </c>
      <c r="UM17" s="11">
        <f>IF(SUM(UG17,UH17,UL17)&gt;0,SUM(UG17,UH17,UL17),"")</f>
        <v>112.8</v>
      </c>
    </row>
    <row r="18" spans="1:559" x14ac:dyDescent="0.2">
      <c r="A18" s="4" t="str" cm="1">
        <f t="array" ref="A18">IF(AND(H18&lt;&gt;"",H18&lt;&gt;"No DD"),SUMPRODUCT((H$4:H$23&lt;&gt;"")*(H$4:H$23&lt;&gt;"No DD")*(E$4:E$23&gt;E18))+1,IF(H18="No DD",SUMPRODUCT((H$4:H$23="No DD")*(E$4:E$23&gt;E18))+1+SUMPRODUCT((H$4:H$23&lt;&gt;"")*(H$4:H$23&lt;&gt;"No DD")),""))</f>
        <v/>
      </c>
      <c r="B18" s="5" t="s">
        <v>85</v>
      </c>
      <c r="C18" s="4" t="s">
        <v>6</v>
      </c>
      <c r="D18" s="4">
        <v>2003</v>
      </c>
      <c r="E18" s="9">
        <f>SUM(J18:R18)+SUM(J18:N18)*0.0000001+SUM(J18)*0.0000000000001</f>
        <v>156.00001101000436</v>
      </c>
      <c r="F18" s="3" t="str">
        <f>IF(OR(AND(AP18&gt;=AW$25,AQ18&gt;=AW$29,AP18&lt;&gt;"",AO18=""),AND(AU18&gt;=AW$25,AV18&gt;=AW$29,AU18&lt;&gt;"",AO18=""),AND(BS18&gt;=BZ$25,BT18&gt;=BZ$29,BS18&lt;&gt;"",BR18=""),AND(BX18&gt;=BZ$25,BY18&gt;=BZ$29,BX18&lt;&gt;"",BR18=""),AND(CV18&gt;=DC$25,CW18&gt;=DC$29,CV18&lt;&gt;"",CU18=""),AND(DA18&gt;=DC$25,DB18&gt;=DC$29,DA18&lt;&gt;""),AND(EA18&gt;=EH$25,EB18&gt;=EH$29,EA18&lt;&gt;""),AND(EF18&gt;=EH$25,EG18&gt;=EH$29,EF18&lt;&gt;""),AND(FC18&gt;=FJ$25,FD18&gt;=FJ$29,FC18&lt;&gt;""),AND(FH18&gt;=FJ$25,FI18&gt;=FJ$29,FH18&lt;&gt;""),AND(GE18&gt;=GL$25,GF18&gt;=GL$29,GE18&lt;&gt;""),AND(GJ18&gt;=GL$25,GK18&gt;=GL$29,GJ18&lt;&gt;""),AND(HG18&gt;=HN$25,HH18&gt;=HN$29,HG18&lt;&gt;""),AND(HL18&gt;=HN$25,HM18&gt;=HN$29,HL18&lt;&gt;""),AND(II18&gt;=IP$25,IJ18&gt;=IP$29,II18&lt;&gt;""),AND(IN18&gt;=IP$25,IO18&gt;=IP$29,IN18&lt;&gt;""),AND(JK18&gt;=JR$25,JL18&gt;=JR$29,JK18&lt;&gt;""),AND(JP18&gt;=JR$25,JQ18&gt;=JR$29,JP18&lt;&gt;""),AND(KM18&gt;=KT$25,KN18&gt;=KT$29,KM18&lt;&gt;""),AND(KR18&gt;=KT$25,KS18&gt;=KT$29,KR18&lt;&gt;""),AND(LO18&gt;=LV$25,LP18&gt;=LV$29,LO18&lt;&gt;""),AND(LT18&gt;=LV$25,LU18&gt;=LV$29,LT18&lt;&gt;""),AND(MQ18&gt;=MX$25,MR18&gt;=MX$29,MQ18&lt;&gt;""),AND(MV18&gt;=MX$25,MW18&gt;=MX$29,MV18&lt;&gt;""),AND(NS18&gt;=NZ$25,NT18&gt;=NZ$29,NS18&lt;&gt;""),AND(NX18&gt;=NZ$25,NY18&gt;=NZ$29,NX18&lt;&gt;""),AND(OU18&gt;=PB$25,OV18&gt;=PB$29,OU18&lt;&gt;""),AND(OZ18&gt;=PB$25,PA18&gt;=PB$29,OZ18&lt;&gt;""),AND(PW18&gt;=QD$25,PX18&gt;=QD$29,PW18&lt;&gt;""),AND(QB18&gt;=QD$25,QC18&gt;=QD$29,QB18&lt;&gt;""),AND(QY18&gt;=RF$25,QZ18&gt;=RF$29,QY18&lt;&gt;""),AND(RD18&gt;=RF$25,RE18&gt;=RF$29,RD18&lt;&gt;""),AND(SA18&gt;=SH$25,SB18&gt;=SH$29,SA18&lt;&gt;""),AND(SF18&gt;=SH$25,SG18&gt;=SH$29,SF18&lt;&gt;""),AND(TC18&gt;=TJ$25,TD18&gt;=TJ$29,TC18&lt;&gt;""),AND(TI18&gt;=TJ$25,TJ18&gt;=TJ$29,TI18&lt;&gt;"")),"P","")</f>
        <v/>
      </c>
      <c r="G18" s="3" t="str">
        <f>IF(OR(AND(AQ18&gt;=AW$29,AQ18&lt;&gt;"",AO18=""),AND(AV18&gt;=AW$29,AV18&lt;&gt;"",AO18=""),AND(BT18&gt;=BZ$29,BT18&lt;&gt;"",BR18=""),AND(BY18&gt;=BZ$29,BY18&lt;&gt;"",BR18=""),AND(CW18&gt;=DC$29,CW18&lt;&gt;"",CU18=""),AND(DB18&gt;=DC$29,DB18&lt;&gt;"",CU18=""),AND(EB18&gt;=EH$29,EB18&lt;&gt;""),AND(EG18&gt;=EH$29,EG18&lt;&gt;""),AND(FD18&gt;=FJ$29,FD18&lt;&gt;""),AND(FI18&gt;=FJ$29,FI18&lt;&gt;""),AND(GF18&gt;=GL$29,GF18&lt;&gt;""),AND(GK18&gt;=GL$29,GK18&lt;&gt;""),AND(HH18&gt;=HN$29,HH18&lt;&gt;""),AND(HM18&gt;=HN$29,HM18&lt;&gt;""),AND(IJ18&gt;=IP$29,IJ18&lt;&gt;""),AND(IO18&gt;=IP$29,IO18&lt;&gt;""),AND(JL18&gt;=JR$29,JL18&lt;&gt;""),AND(JQ18&gt;=JR$29,JQ18&lt;&gt;""),AND(KN18&gt;=KT$29,KN18&lt;&gt;""),AND(KS18&gt;=KT$29,KS18&lt;&gt;""),AND(LP18&gt;=LV$29,LP18&lt;&gt;""),AND(LU18&gt;=LV$29,LU18&lt;&gt;""),AND(MR18&gt;=MX$29,MR18&lt;&gt;""),AND(MW18&gt;=MX$29,MW18&lt;&gt;""),AND(NT18&gt;=NZ$29,NT18&lt;&gt;""),AND(NY18&gt;=NZ$29,NY18&lt;&gt;""),AND(OV18&gt;=PB$29,OV18&lt;&gt;""),AND(PA18&gt;=PB$29,PA18&lt;&gt;""),AND(PX18&gt;=QD$29,PX18&lt;&gt;""),AND(QC18&gt;=QD$29,QC18&lt;&gt;""),AND(QZ18&gt;=RF$29,QZ18&lt;&gt;""),AND(RE18&gt;=RF$29,RE18&lt;&gt;""),AND(SB18&gt;=SH$29,SB18&lt;&gt;""),AND(SG18&gt;=SH$29,SG18&lt;&gt;""),AND(TD18&gt;=TJ$29,TD18&lt;&gt;""),AND(TJ18&gt;=TJ$29,TJ18&lt;&gt;"")),"P","")</f>
        <v/>
      </c>
      <c r="H18" s="36" t="str">
        <f>IF(AND(G18="P",F18=""),"No DD",IF(OR(AND(AS18&gt;=AW$28,AT18&gt;=AW$32,AS18&lt;&gt;"",AO18=""),AND(BV18&gt;=BZ$28,BW18&gt;=BZ$32,BV18&lt;&gt;"",BR18=""),AND(CY18&gt;=DC$28,CZ18&gt;=DC$32,CY18&lt;&gt;"",CU18=""),AND(ED18&gt;=EH$28,EE18&gt;=EH$32,ED18&lt;&gt;""),AND(FF18&gt;=FJ$28,FG18&gt;=FJ$32,FF18&lt;&gt;""),AND(GH18&gt;=GL$28,GI18&gt;=GL$32,GH18&lt;&gt;""),AND(HJ18&gt;=HN$28,HK18&gt;=HN$32,HJ18&lt;&gt;""),AND(IL18&gt;=IP$28,IM18&gt;=IP$32,IL18&lt;&gt;""),AND(JN18&gt;=JR$28,JO18&gt;=JR$32,JN18&lt;&gt;""),AND(KP18&gt;=KT$28,KQ18&gt;=KT$32,KP18&lt;&gt;""),AND(LR18&gt;=LV$28,LS18&gt;=LV$32,LR18&lt;&gt;""),AND(MT18&gt;=MX$28,MU18&gt;=MX$32,MT18&lt;&gt;""),AND(NV18&gt;=NZ$28,NW18&gt;=NZ$32,NV18&lt;&gt;""),AND(OX18&gt;=PB$28,OY18&gt;=PB$32,OX18&lt;&gt;""),AND(PZ18&gt;=QD$28,QA18&gt;=QD$32,PZ18&lt;&gt;""),AND(RB18&gt;=RF$28,RC18&gt;=RF$32,RB18&lt;&gt;""),AND(SD18&gt;=SH$28,SE18&gt;=SH$32,SD18&lt;&gt;""),AND(TF18&gt;=TJ$28,TG18&gt;=TJ$32,TF18&lt;&gt;"")),"Merit",IF(OR(AND(AS18&gt;=AW$27,AT18&gt;=AW$31,AS18&lt;&gt;"",AO18=""),AND(BV18&gt;=BZ$27,BW18&gt;=BZ$31,BV18&lt;&gt;"",BR18=""),AND(CY18&gt;=DC$27,CZ18&gt;=DC$31,CY18&lt;&gt;"",CU18=""),AND(ED18&gt;=EH$27,EE18&gt;=EH$31,ED18&lt;&gt;""),AND(FF18&gt;=FJ$27,FG18&gt;=FJ$31,FF18&lt;&gt;""),AND(GH18&gt;=GL$27,GI18&gt;=GL$31,GH18&lt;&gt;""),AND(HJ18&gt;=HN$27,HK18&gt;=HN$31,HJ18&lt;&gt;""),AND(IL18&gt;=IP$27,IM18&gt;=IP$31,IL18&lt;&gt;""),AND(JN18&gt;=JR$27,JO18&gt;=JR$31,JN18&lt;&gt;""),AND(KP18&gt;=KT$27,KQ18&gt;=KT$31,KP18&lt;&gt;""),AND(LR18&gt;=LV$27,LS18&gt;=LV$31,LR18&lt;&gt;""),AND(MT18&gt;=MX$27,MU18&gt;=MX$31,MT18&lt;&gt;""),AND(NV18&gt;=NZ$27,NW18&gt;=NZ$31,NV18&lt;&gt;""),AND(OX18&gt;=PB$27,OY18&gt;=PB$31,OX18&lt;&gt;""),AND(PZ18&gt;=QD$27,QA18&gt;=QD$31,PZ18&lt;&gt;""),AND(RB18&gt;=RF$27,RC18&gt;=RF$31,RB18&lt;&gt;""),AND(SD18&gt;=SH$27,SE18&gt;=SH$31,SD18&lt;&gt;""),AND(TF18&gt;=TJ$27,TG18&gt;=TJ$31,TF18&lt;&gt;"")),"Excellence",IF(I18="P","Worlds Team",IF(F18="P","National Team","")))))</f>
        <v/>
      </c>
      <c r="I18" s="3" t="str">
        <f>IF(OR(AND(AS18&gt;=AW$26,AT18&gt;=AW$30,AS18&lt;&gt;"",AO18=""),AND(BV18&gt;=BZ$26,BW18&gt;=BZ$30,BV18&lt;&gt;"",BR18=""),AND(CY18&gt;=DC$26,CZ18&gt;=DC$30,CY18&lt;&gt;"",CU18=""),AND(ED18&gt;=EH$26,EE18&gt;=EH$30,ED18&lt;&gt;""),AND(FF18&gt;=FJ$26,FG18&gt;=FJ$30,FF18&lt;&gt;""),AND(GH18&gt;=GL$26,GI18&gt;=GL$30,GH18&lt;&gt;""),AND(HJ18&gt;=HN$26,HK18&gt;=HN$30,HJ18&lt;&gt;""),AND(IL18&gt;=IP$26,IM18&gt;=IP$30,IL18&lt;&gt;""),AND(JN18&gt;=JR$26,JO18&gt;=JR$30,JN18&lt;&gt;""),AND(KP18&gt;=KT$26,KQ18&gt;=KT$30,KP18&lt;&gt;""),AND(LR18&gt;=LV$26,LS18&gt;=LV$30,LR18&lt;&gt;""),AND(MT18&gt;=MX$26,MU18&gt;=MX$30,MT18&lt;&gt;""),AND(NV18&gt;=NZ$26,NW18&gt;=NZ$30,NV18&lt;&gt;""),AND(OX18&gt;=PB$26,OY18&gt;=PB$30,OX18&lt;&gt;""),AND(PZ18&gt;=QD$26,QA18&gt;=QD$30,PZ18&lt;&gt;""),AND(RB18&gt;=RF$26,RC18&gt;=RF$30,RB18&lt;&gt;""),AND(SD18&gt;=SH$26,SE18&gt;=SH$30,SD18&lt;&gt;""),AND(TF18&gt;=TJ$26,TG18&gt;=TJ$30,TF18&lt;&gt;"")),"P","")</f>
        <v/>
      </c>
      <c r="J18" s="8">
        <f>IF(COUNT(AQ18,BT18,CW18)&gt;0,LARGE((AQ18,BT18,CW18),1),0)</f>
        <v>43.6</v>
      </c>
      <c r="K18" s="8" t="str">
        <f>IF(J18=0,"",IF(J18=CW18,$CA$1,IF(J18=BT18,$AX$1,IF(J18=AQ18,$U$1,""))))</f>
        <v>2024 Nationals</v>
      </c>
      <c r="L18" s="8">
        <f>IF(COUNT(AQ18,BT18,CW18)&gt;1,LARGE((AQ18,BT18,CW18),2),0)</f>
        <v>43.499999999999993</v>
      </c>
      <c r="M18" s="8" t="str">
        <f>IF(K18=0,"",IF(AND(L18=J18,L18=AQ18,K18=BT18),$U$1,IF(AND(L18=J18,L18=AQ18,L18=CW18),$U$1,IF(AND(L18=J18,L18=CW18,L18=BT18),$AX$1,IF(L18=CW18,$CA$1,IF(L18=BT18,$AX$1,IF(L18=AQ18,$U$1,"")))))))</f>
        <v>2024 3rd Domestic Trial</v>
      </c>
      <c r="N18" s="8">
        <f>IF(COUNT(AR18,BU18,CX18)&gt;0,LARGE((AR18,BU18,CX18),1),0)</f>
        <v>23</v>
      </c>
      <c r="O18" s="8" t="str">
        <f>IF(N18=0,"",IF(N18=CX18,$CA$1,IF(N18=BU18,$AX$1,IF(N18=AR18,$U$1,""))))</f>
        <v>2024 Nationals</v>
      </c>
      <c r="P18" s="8">
        <f>IF(MAX(AV18,BY18,DB18)&gt;0,MAX(AV18,BY18,DB18),0)</f>
        <v>45.9</v>
      </c>
      <c r="Q18" s="8" t="str">
        <f>IF(P18=0,"",IF(P18=DB18,$CA$1,IF(P18=BY18,$AX$1,IF(P18=AV18,$U$1,""))))</f>
        <v>2024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TD18,$SI$1,IF(R18+IF(L18="",0,L18)=SB18,$RG$1,IF(R18+IF(L18="",0,L18)=QZ18,$QE$1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))),IF(R18=DE18,IF(R18+IF(N18="",0,N18)=TE18,$SI$1,IF(R18+IF(N18="",0,N18)=SC18,$RG$1,IF(R18+IF(N18="",0,N18)=RA18,$QE$1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))),IF(R18=DF18,IF(R18+IF(P18="",0,P18)=TI18,$SI$1,IF(R18+IF(P18="",0,P18)=SG18,$RG$1,IF(R18+IF(P18="",0,P18)=RE18,$QE$1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)))</f>
        <v/>
      </c>
      <c r="U18" s="19">
        <v>17</v>
      </c>
      <c r="V18" s="19">
        <v>2.8</v>
      </c>
      <c r="W18" s="19">
        <v>0</v>
      </c>
      <c r="X18" s="19">
        <v>0</v>
      </c>
      <c r="Y18" s="19">
        <v>0</v>
      </c>
      <c r="Z18" s="19">
        <v>0</v>
      </c>
      <c r="AA18" s="19">
        <v>0</v>
      </c>
      <c r="AB18" s="19">
        <v>0</v>
      </c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>
        <f>IF(SUM(V18,Z18)&gt;0,SUM(V18,Z18),"")</f>
        <v>2.8</v>
      </c>
      <c r="AQ18" s="40">
        <f>IF(SUM(U18:V18,X18:Z18,AB18)-W18-AA18&gt;0,SUM(U18:V18,X18:Z18,AB18)-W18-AA18,"")</f>
        <v>19.8</v>
      </c>
      <c r="AR18" s="40" t="str">
        <f>IF(SUM(AC18:AD18,AF18)-AE18&gt;0,SUM(AC18:AD18,AF18)-AE18,"")</f>
        <v/>
      </c>
      <c r="AS18" s="40">
        <f>IF(SUM(V18,Z18,AD18)&gt;0,SUM(V18,Z18,AD18),"")</f>
        <v>2.8</v>
      </c>
      <c r="AT18" s="40">
        <f>IF(SUM(AQ18,AR18)&gt;0,SUM(AQ18,AR18),"")</f>
        <v>19.8</v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>
        <f>IF(SUM(AQ18,AR18,AV18)&gt;0,SUM(AQ18,AR18,AV18),"")</f>
        <v>19.8</v>
      </c>
      <c r="AX18" s="18">
        <v>17.2</v>
      </c>
      <c r="AY18" s="18">
        <v>2.4</v>
      </c>
      <c r="AZ18" s="18">
        <v>0</v>
      </c>
      <c r="BA18" s="18">
        <v>0</v>
      </c>
      <c r="BB18" s="18">
        <v>18.399999999999999</v>
      </c>
      <c r="BC18" s="18">
        <v>5.6</v>
      </c>
      <c r="BD18" s="18">
        <v>0</v>
      </c>
      <c r="BE18" s="18">
        <v>0</v>
      </c>
      <c r="BF18" s="18">
        <v>18</v>
      </c>
      <c r="BG18" s="18">
        <v>5.2</v>
      </c>
      <c r="BH18" s="18">
        <v>0.2</v>
      </c>
      <c r="BI18" s="18">
        <v>0</v>
      </c>
      <c r="BJ18" s="18">
        <v>17.899999999999999</v>
      </c>
      <c r="BK18" s="18">
        <v>5.2</v>
      </c>
      <c r="BL18" s="18">
        <v>0.2</v>
      </c>
      <c r="BM18" s="18">
        <v>0</v>
      </c>
      <c r="BN18" s="18">
        <v>18</v>
      </c>
      <c r="BO18" s="18">
        <v>5.2</v>
      </c>
      <c r="BP18" s="18">
        <v>0.2</v>
      </c>
      <c r="BQ18" s="18">
        <v>0</v>
      </c>
      <c r="BR18" s="28"/>
      <c r="BS18" s="11">
        <f>IF(SUM(AY18,BC18)&gt;0,SUM(AY18,BC18),"")</f>
        <v>8</v>
      </c>
      <c r="BT18" s="11">
        <f>IF(SUM(AX18:AY18,BA18:BC18,BE18)-AZ18-BD18&gt;0,SUM(AX18:AY18,BA18:BC18,BE18)-AZ18-BD18,"")</f>
        <v>43.6</v>
      </c>
      <c r="BU18" s="11">
        <f>IF(SUM(BF18:BG18,BI18)-BH18&gt;0,SUM(BF18:BG18,BI18)-BH18,"")</f>
        <v>23</v>
      </c>
      <c r="BV18" s="11">
        <f>IF(SUM(AY18,BC18,BG18)&gt;0,SUM(AY18,BC18,BG18),"")</f>
        <v>13.2</v>
      </c>
      <c r="BW18" s="11">
        <f>IF(SUM(BT18,BU18)&gt;0,SUM(BT18,BU18),"")</f>
        <v>66.599999999999994</v>
      </c>
      <c r="BX18" s="11">
        <f>IF(SUM(BK18,BO18)&gt;0,SUM(BK18,BO18),"")</f>
        <v>10.4</v>
      </c>
      <c r="BY18" s="11">
        <f>IF(SUM(BJ18:BK18,BM18:BO18,BQ18)-SUM(BL18,BP18)&gt;0,SUM(BJ18:BK18,BM18:BO18,BQ18)-SUM(BL18,BP18),"")</f>
        <v>45.9</v>
      </c>
      <c r="BZ18" s="11">
        <f>IF(SUM(BT18,BU18,BY18)&gt;0,SUM(BT18,BU18,BY18),"")</f>
        <v>112.5</v>
      </c>
      <c r="CA18" s="19">
        <v>17.2</v>
      </c>
      <c r="CB18" s="19">
        <v>2.4</v>
      </c>
      <c r="CC18" s="19">
        <v>0</v>
      </c>
      <c r="CD18" s="19">
        <v>0</v>
      </c>
      <c r="CE18" s="19">
        <v>18.5</v>
      </c>
      <c r="CF18" s="19">
        <v>5.6</v>
      </c>
      <c r="CG18" s="19">
        <v>0.2</v>
      </c>
      <c r="CH18" s="19">
        <v>0</v>
      </c>
      <c r="CI18" s="19">
        <v>18.899999999999999</v>
      </c>
      <c r="CJ18" s="19">
        <v>3.1</v>
      </c>
      <c r="CK18" s="19">
        <v>1.2</v>
      </c>
      <c r="CL18" s="19">
        <v>0</v>
      </c>
      <c r="CM18" s="19">
        <v>17.399999999999999</v>
      </c>
      <c r="CN18" s="19">
        <v>2.8</v>
      </c>
      <c r="CO18" s="19">
        <v>0</v>
      </c>
      <c r="CP18" s="19">
        <v>0</v>
      </c>
      <c r="CQ18" s="19">
        <v>0</v>
      </c>
      <c r="CR18" s="19">
        <v>0</v>
      </c>
      <c r="CS18" s="19">
        <v>0</v>
      </c>
      <c r="CT18" s="19">
        <v>0</v>
      </c>
      <c r="CU18" s="27"/>
      <c r="CV18" s="40">
        <f>IF(SUM(CB18,CF18)&gt;0,SUM(CB18,CF18),"")</f>
        <v>8</v>
      </c>
      <c r="CW18" s="40">
        <f>IF(SUM(CA18:CB18,CD18:CF18,CH18)-CC18-CG18&gt;0,SUM(CA18:CB18,CD18:CF18,CH18)-CC18-CG18,"")</f>
        <v>43.499999999999993</v>
      </c>
      <c r="CX18" s="40">
        <f>IF(SUM(CI18:CJ18,CL18)-CK18&gt;0,SUM(CI18:CJ18,CL18)-CK18,"")</f>
        <v>20.8</v>
      </c>
      <c r="CY18" s="40">
        <f>IF(SUM(CB18,CF18,CJ18)&gt;0,SUM(CB18,CF18,CJ18),"")</f>
        <v>11.1</v>
      </c>
      <c r="CZ18" s="40">
        <f>IF(SUM(CW18,CX18)&gt;0,SUM(CW18,CX18),"")</f>
        <v>64.3</v>
      </c>
      <c r="DA18" s="40">
        <f>IF(SUM(CN18,CR18)&gt;0,SUM(CN18,CR18),"")</f>
        <v>2.8</v>
      </c>
      <c r="DB18" s="40">
        <f>IF(SUM(CM18:CN18,CP18:CR18,CT18)-SUM(CO18,CS18)&gt;0,SUM(CM18:CN18,CP18:CR18,CT18)-SUM(CO18,CS18),"")</f>
        <v>20.2</v>
      </c>
      <c r="DC18" s="40">
        <f>IF(SUM(CW18,CX18,DB18)&gt;0,SUM(CW18,CX18,DB18),"")</f>
        <v>84.5</v>
      </c>
      <c r="DD18" s="51" t="str">
        <f>IF(MAX(EB18,FD18,GF18,HH18,IJ18,JL18,KN18,LP18,MR18,NT18,OV18,PX18,QZ18,SB18,TD18)-IF(L18="",0,L18)&gt;0.001,MAX(EB18,FD18,GF18,HH18,IJ18,JL18,KN18,LP18,MR18,NT18,OV18,PX18,QZ18,SB18,TD18)-IF(L18="",0,L18),"")</f>
        <v/>
      </c>
      <c r="DE18" s="51" t="str">
        <f>IF(MAX(EC18,FE18,GG18,HI18,IK18,JM18,KO18,LQ18,MS18,NU18,OW18,PY18,RA18,SC18,TE18)-IF(N18="",0,N18)&gt;0.001,MAX(EC18,FE18,GG18,HI18,IK18,JM18,KO18,LQ18,MS18,NU18,OW18,PY18,RA18,SC18,TE18)-IF(N18="",0,N18),"")</f>
        <v/>
      </c>
      <c r="DF18" s="51" t="str">
        <f>IF(MAX(EG18,FI18,GK18,HM18,IO18,JQ18,KS18,LU18,MW18,NY18,PA18,QC18,RE18,SG18,TI18)-IF(P18="",0,P18)&gt;0.001,MAX(EG18,FI18,GK18,HM18,IO18,JQ18,KS18,LU18,MW18,NY18,PA18,QC18,RE18,SG18,TI18)-IF(P18="",0,P18),"")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40" t="str">
        <f>IF(SUM(QF18,QJ18)&gt;0,SUM(QF18,QJ18),"")</f>
        <v/>
      </c>
      <c r="QZ18" s="40" t="str">
        <f>IF(SUM(QE18:QF18,QH18:QJ18,QL18)-QG18-QK18&gt;0,SUM(QE18:QF18,QH18:QJ18,QL18)-QG18-QK18,"")</f>
        <v/>
      </c>
      <c r="RA18" s="40" t="str">
        <f>IF(SUM(QM18:QN18,QP18)-QO18&gt;0,SUM(QM18:QN18,QP18)-QO18,"")</f>
        <v/>
      </c>
      <c r="RB18" s="40" t="str">
        <f>IF(SUM(QF18,QJ18,QN18)&gt;0,SUM(QF18,QJ18,QN18),"")</f>
        <v/>
      </c>
      <c r="RC18" s="40" t="str">
        <f>IF(SUM(QZ18,RA18)&gt;0,SUM(QZ18,RA18),"")</f>
        <v/>
      </c>
      <c r="RD18" s="40" t="str">
        <f>IF(SUM(QR18,QV18)&gt;0,SUM(QR18,QV18),"")</f>
        <v/>
      </c>
      <c r="RE18" s="40" t="str">
        <f>IF(SUM(QQ18:QR18,QT18:QV18,QX18)-SUM(QS18,QW18)&gt;0,SUM(QQ18:QR18,QT18:QV18,QX18)-SUM(QS18,QW18),"")</f>
        <v/>
      </c>
      <c r="RF18" s="40" t="str">
        <f>IF(SUM(QZ18,RA18,RE18)&gt;0,SUM(QZ18,RA18,RE18),"")</f>
        <v/>
      </c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1" t="str">
        <f>IF(SUM(RH18,RL18)&gt;0,SUM(RH18,RL18),"")</f>
        <v/>
      </c>
      <c r="SB18" s="11" t="str">
        <f>IF(SUM(RG18:RH18,RJ18:RL18,RN18)-RI18-RM18&gt;0,SUM(RG18:RH18,RJ18:RL18,RN18)-RI18-RM18,"")</f>
        <v/>
      </c>
      <c r="SC18" s="11" t="str">
        <f>IF(SUM(RO18:RP18,RR18)-RQ18&gt;0,SUM(RO18:RP18,RR18)-RQ18,"")</f>
        <v/>
      </c>
      <c r="SD18" s="11" t="str">
        <f>IF(SUM(RH18,RL18,RP18)&gt;0,SUM(RH18,RL18,RP18),"")</f>
        <v/>
      </c>
      <c r="SE18" s="11" t="str">
        <f>IF(SUM(SB18,SC18)&gt;0,SUM(SB18,SC18),"")</f>
        <v/>
      </c>
      <c r="SF18" s="11" t="str">
        <f>IF(SUM(RT18,RX18)&gt;0,SUM(RT18,RX18),"")</f>
        <v/>
      </c>
      <c r="SG18" s="11" t="str">
        <f>IF(SUM(RS18:RT18,RV18:RX18,RZ18)-SUM(RU18,RY18)&gt;0,SUM(RS18:RT18,RV18:RX18,RZ18)-SUM(RU18,RY18),"")</f>
        <v/>
      </c>
      <c r="SH18" s="11" t="str">
        <f>IF(SUM(SB18,SC18,SG18)&gt;0,SUM(SB18,SC18,SG18),"")</f>
        <v/>
      </c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40" t="str">
        <f>IF(SUM(SJ18,SN18)&gt;0,SUM(SJ18,SN18),"")</f>
        <v/>
      </c>
      <c r="TD18" s="40" t="str">
        <f>IF(SUM(SI18:SJ18,SL18:SN18,SP18)-SK18-SO18&gt;0,SUM(SI18:SJ18,SL18:SN18,SP18)-SK18-SO18,"")</f>
        <v/>
      </c>
      <c r="TE18" s="40" t="str">
        <f>IF(SUM(SQ18:SR18,ST18)-SS18&gt;0,SUM(SQ18:SR18,ST18)-SS18,"")</f>
        <v/>
      </c>
      <c r="TF18" s="40" t="str">
        <f>IF(SUM(SJ18,SN18,SR18)&gt;0,SUM(SJ18,SN18,SR18),"")</f>
        <v/>
      </c>
      <c r="TG18" s="40" t="str">
        <f>IF(SUM(TD18,TE18)&gt;0,SUM(TD18,TE18),"")</f>
        <v/>
      </c>
      <c r="TH18" s="40" t="str">
        <f>IF(SUM(SV18,SZ18)&gt;0,SUM(SV18,SZ18),"")</f>
        <v/>
      </c>
      <c r="TI18" s="40" t="str">
        <f>IF(SUM(SU18:SV18,SX18:SZ18,TB18)-SUM(SW18,TA18)&gt;0,SUM(SU18:SV18,SX18:SZ18,TB18)-SUM(SW18,TA18),"")</f>
        <v/>
      </c>
      <c r="TJ18" s="40" t="str">
        <f>IF(SUM(TD18,TE18,TI18)&gt;0,SUM(TD18,TE18,TI18),"")</f>
        <v/>
      </c>
      <c r="TK18" s="26">
        <f>IF($CU18="P",CA18,(CA18+AX18)/2)</f>
        <v>17.2</v>
      </c>
      <c r="TL18" s="26">
        <f>IF($CU18="P",CB18,(CB18+AY18)/2)</f>
        <v>2.4</v>
      </c>
      <c r="TM18" s="26">
        <f>IF($CU18="P",CC18,(CC18+AZ18)/2)</f>
        <v>0</v>
      </c>
      <c r="TN18" s="26">
        <f>IF($CU18="P",CD18,(CD18+BA18)/2)</f>
        <v>0</v>
      </c>
      <c r="TO18" s="26">
        <f>IF($CU18="P",CE18,(CE18+BB18)/2)</f>
        <v>18.45</v>
      </c>
      <c r="TP18" s="26">
        <f>IF($CU18="P",CF18,(CF18+BC18)/2)</f>
        <v>5.6</v>
      </c>
      <c r="TQ18" s="26">
        <f>IF($CU18="P",CG18,(CG18+BD18)/2)</f>
        <v>0.1</v>
      </c>
      <c r="TR18" s="26">
        <f>IF($CU18="P",CH18,(CH18+BE18)/2)</f>
        <v>0</v>
      </c>
      <c r="TS18" s="26">
        <f>IF($CU18="P",CI18,(CI18+BF18)/2)</f>
        <v>18.45</v>
      </c>
      <c r="TT18" s="26">
        <f>IF($CU18="P",CJ18,(CJ18+BG18)/2)</f>
        <v>4.1500000000000004</v>
      </c>
      <c r="TU18" s="26">
        <f>IF($CU18="P",CK18,(CK18+BH18)/2)</f>
        <v>0.7</v>
      </c>
      <c r="TV18" s="26">
        <f>IF($CU18="P",CL18,(CL18+BI18)/2)</f>
        <v>0</v>
      </c>
      <c r="TW18" s="26">
        <f>IF($CU18="P",CM18,(CM18+BJ18)/2)</f>
        <v>17.649999999999999</v>
      </c>
      <c r="TX18" s="26">
        <f>IF($CU18="P",CN18,(CN18+BK18)/2)</f>
        <v>4</v>
      </c>
      <c r="TY18" s="26">
        <f>IF($CU18="P",CO18,(CO18+BL18)/2)</f>
        <v>0.1</v>
      </c>
      <c r="TZ18" s="26">
        <f>IF($CU18="P",CP18,(CP18+BM18)/2)</f>
        <v>0</v>
      </c>
      <c r="UA18" s="26">
        <f>IF($CU18="P",CQ18,(CQ18+BN18)/2)</f>
        <v>9</v>
      </c>
      <c r="UB18" s="26">
        <f>IF($CU18="P",CR18,(CR18+BO18)/2)</f>
        <v>2.6</v>
      </c>
      <c r="UC18" s="26">
        <f>IF($CU18="P",CS18,(CS18+BP18)/2)</f>
        <v>0.1</v>
      </c>
      <c r="UD18" s="26">
        <f>IF($CU18="P",CT18,(CT18+BQ18)/2)</f>
        <v>0</v>
      </c>
      <c r="UE18" s="28" t="s">
        <v>53</v>
      </c>
      <c r="UF18" s="11">
        <f>IF(SUM(TL18,TP18)&gt;0,SUM(TL18,TP18),"")</f>
        <v>8</v>
      </c>
      <c r="UG18" s="11">
        <f>IF(SUM(TK18:TL18,TN18:TP18,TR18)-TM18-TQ18&gt;0,SUM(TK18:TL18,TN18:TP18,TR18)-TM18-TQ18,"")</f>
        <v>43.55</v>
      </c>
      <c r="UH18" s="11">
        <f>IF(SUM(TS18:TT18,TV18)-TU18&gt;0,SUM(TS18:TT18,TV18)-TU18,"")</f>
        <v>21.900000000000002</v>
      </c>
      <c r="UI18" s="11">
        <f>IF(SUM(TL18,TP18,TT18)&gt;0,SUM(TL18,TP18,TT18),"")</f>
        <v>12.15</v>
      </c>
      <c r="UJ18" s="11">
        <f>IF(SUM(UG18,UH18)&gt;0,SUM(UG18,UH18),"")</f>
        <v>65.45</v>
      </c>
      <c r="UK18" s="11">
        <f>IF(SUM(TX18,UB18)&gt;0,SUM(TX18,UB18),"")</f>
        <v>6.6</v>
      </c>
      <c r="UL18" s="11">
        <f>IF(SUM(TW18:TX18,TZ18:UB18,UD18)-SUM(TY18,UC18)&gt;0,SUM(TW18:TX18,TZ18:UB18,UD18)-SUM(TY18,UC18),"")</f>
        <v>33.049999999999997</v>
      </c>
      <c r="UM18" s="11">
        <f>IF(SUM(UG18,UH18,UL18)&gt;0,SUM(UG18,UH18,UL18),"")</f>
        <v>98.5</v>
      </c>
    </row>
    <row r="19" spans="1:559" x14ac:dyDescent="0.2">
      <c r="A19" s="4" t="str" cm="1">
        <f t="array" ref="A19">IF(AND(H19&lt;&gt;"",H19&lt;&gt;"No DD"),SUMPRODUCT((H$4:H$23&lt;&gt;"")*(H$4:H$23&lt;&gt;"No DD")*(E$4:E$23&gt;E19))+1,IF(H19="No DD",SUMPRODUCT((H$4:H$23="No DD")*(E$4:E$23&gt;E19))+1+SUMPRODUCT((H$4:H$23&lt;&gt;"")*(H$4:H$23&lt;&gt;"No DD")),""))</f>
        <v/>
      </c>
      <c r="B19" s="5" t="s">
        <v>238</v>
      </c>
      <c r="C19" s="4" t="s">
        <v>6</v>
      </c>
      <c r="D19" s="4">
        <v>2001</v>
      </c>
      <c r="E19" s="9">
        <f>SUM(J19:R19)+SUM(J19:N19)*0.0000001+SUM(J19)*0.0000000000001</f>
        <v>149.10001043000452</v>
      </c>
      <c r="F19" s="3" t="str">
        <f>IF(OR(AND(AP19&gt;=AW$25,AQ19&gt;=AW$29,AP19&lt;&gt;"",AO19=""),AND(AU19&gt;=AW$25,AV19&gt;=AW$29,AU19&lt;&gt;"",AO19=""),AND(BS19&gt;=BZ$25,BT19&gt;=BZ$29,BS19&lt;&gt;"",BR19=""),AND(BX19&gt;=BZ$25,BY19&gt;=BZ$29,BX19&lt;&gt;"",BR19=""),AND(CV19&gt;=DC$25,CW19&gt;=DC$29,CV19&lt;&gt;"",CU19=""),AND(DA19&gt;=DC$25,DB19&gt;=DC$29,DA19&lt;&gt;""),AND(EA19&gt;=EH$25,EB19&gt;=EH$29,EA19&lt;&gt;""),AND(EF19&gt;=EH$25,EG19&gt;=EH$29,EF19&lt;&gt;""),AND(FC19&gt;=FJ$25,FD19&gt;=FJ$29,FC19&lt;&gt;""),AND(FH19&gt;=FJ$25,FI19&gt;=FJ$29,FH19&lt;&gt;""),AND(GE19&gt;=GL$25,GF19&gt;=GL$29,GE19&lt;&gt;""),AND(GJ19&gt;=GL$25,GK19&gt;=GL$29,GJ19&lt;&gt;""),AND(HG19&gt;=HN$25,HH19&gt;=HN$29,HG19&lt;&gt;""),AND(HL19&gt;=HN$25,HM19&gt;=HN$29,HL19&lt;&gt;""),AND(II19&gt;=IP$25,IJ19&gt;=IP$29,II19&lt;&gt;""),AND(IN19&gt;=IP$25,IO19&gt;=IP$29,IN19&lt;&gt;""),AND(JK19&gt;=JR$25,JL19&gt;=JR$29,JK19&lt;&gt;""),AND(JP19&gt;=JR$25,JQ19&gt;=JR$29,JP19&lt;&gt;""),AND(KM19&gt;=KT$25,KN19&gt;=KT$29,KM19&lt;&gt;""),AND(KR19&gt;=KT$25,KS19&gt;=KT$29,KR19&lt;&gt;""),AND(LO19&gt;=LV$25,LP19&gt;=LV$29,LO19&lt;&gt;""),AND(LT19&gt;=LV$25,LU19&gt;=LV$29,LT19&lt;&gt;""),AND(MQ19&gt;=MX$25,MR19&gt;=MX$29,MQ19&lt;&gt;""),AND(MV19&gt;=MX$25,MW19&gt;=MX$29,MV19&lt;&gt;""),AND(NS19&gt;=NZ$25,NT19&gt;=NZ$29,NS19&lt;&gt;""),AND(NX19&gt;=NZ$25,NY19&gt;=NZ$29,NX19&lt;&gt;""),AND(OU19&gt;=PB$25,OV19&gt;=PB$29,OU19&lt;&gt;""),AND(OZ19&gt;=PB$25,PA19&gt;=PB$29,OZ19&lt;&gt;""),AND(PW19&gt;=QD$25,PX19&gt;=QD$29,PW19&lt;&gt;""),AND(QB19&gt;=QD$25,QC19&gt;=QD$29,QB19&lt;&gt;""),AND(QY19&gt;=RF$25,QZ19&gt;=RF$29,QY19&lt;&gt;""),AND(RD19&gt;=RF$25,RE19&gt;=RF$29,RD19&lt;&gt;""),AND(SA19&gt;=SH$25,SB19&gt;=SH$29,SA19&lt;&gt;""),AND(SF19&gt;=SH$25,SG19&gt;=SH$29,SF19&lt;&gt;""),AND(TC19&gt;=TJ$25,TD19&gt;=TJ$29,TC19&lt;&gt;""),AND(TI19&gt;=TJ$25,TJ19&gt;=TJ$29,TI19&lt;&gt;"")),"P","")</f>
        <v/>
      </c>
      <c r="G19" s="3" t="str">
        <f>IF(OR(AND(AQ19&gt;=AW$29,AQ19&lt;&gt;"",AO19=""),AND(AV19&gt;=AW$29,AV19&lt;&gt;"",AO19=""),AND(BT19&gt;=BZ$29,BT19&lt;&gt;"",BR19=""),AND(BY19&gt;=BZ$29,BY19&lt;&gt;"",BR19=""),AND(CW19&gt;=DC$29,CW19&lt;&gt;"",CU19=""),AND(DB19&gt;=DC$29,DB19&lt;&gt;"",CU19=""),AND(EB19&gt;=EH$29,EB19&lt;&gt;""),AND(EG19&gt;=EH$29,EG19&lt;&gt;""),AND(FD19&gt;=FJ$29,FD19&lt;&gt;""),AND(FI19&gt;=FJ$29,FI19&lt;&gt;""),AND(GF19&gt;=GL$29,GF19&lt;&gt;""),AND(GK19&gt;=GL$29,GK19&lt;&gt;""),AND(HH19&gt;=HN$29,HH19&lt;&gt;""),AND(HM19&gt;=HN$29,HM19&lt;&gt;""),AND(IJ19&gt;=IP$29,IJ19&lt;&gt;""),AND(IO19&gt;=IP$29,IO19&lt;&gt;""),AND(JL19&gt;=JR$29,JL19&lt;&gt;""),AND(JQ19&gt;=JR$29,JQ19&lt;&gt;""),AND(KN19&gt;=KT$29,KN19&lt;&gt;""),AND(KS19&gt;=KT$29,KS19&lt;&gt;""),AND(LP19&gt;=LV$29,LP19&lt;&gt;""),AND(LU19&gt;=LV$29,LU19&lt;&gt;""),AND(MR19&gt;=MX$29,MR19&lt;&gt;""),AND(MW19&gt;=MX$29,MW19&lt;&gt;""),AND(NT19&gt;=NZ$29,NT19&lt;&gt;""),AND(NY19&gt;=NZ$29,NY19&lt;&gt;""),AND(OV19&gt;=PB$29,OV19&lt;&gt;""),AND(PA19&gt;=PB$29,PA19&lt;&gt;""),AND(PX19&gt;=QD$29,PX19&lt;&gt;""),AND(QC19&gt;=QD$29,QC19&lt;&gt;""),AND(QZ19&gt;=RF$29,QZ19&lt;&gt;""),AND(RE19&gt;=RF$29,RE19&lt;&gt;""),AND(SB19&gt;=SH$29,SB19&lt;&gt;""),AND(SG19&gt;=SH$29,SG19&lt;&gt;""),AND(TD19&gt;=TJ$29,TD19&lt;&gt;""),AND(TJ19&gt;=TJ$29,TJ19&lt;&gt;"")),"P","")</f>
        <v/>
      </c>
      <c r="H19" s="36" t="str">
        <f>IF(AND(G19="P",F19=""),"No DD",IF(OR(AND(AS19&gt;=AW$28,AT19&gt;=AW$32,AS19&lt;&gt;"",AO19=""),AND(BV19&gt;=BZ$28,BW19&gt;=BZ$32,BV19&lt;&gt;"",BR19=""),AND(CY19&gt;=DC$28,CZ19&gt;=DC$32,CY19&lt;&gt;"",CU19=""),AND(ED19&gt;=EH$28,EE19&gt;=EH$32,ED19&lt;&gt;""),AND(FF19&gt;=FJ$28,FG19&gt;=FJ$32,FF19&lt;&gt;""),AND(GH19&gt;=GL$28,GI19&gt;=GL$32,GH19&lt;&gt;""),AND(HJ19&gt;=HN$28,HK19&gt;=HN$32,HJ19&lt;&gt;""),AND(IL19&gt;=IP$28,IM19&gt;=IP$32,IL19&lt;&gt;""),AND(JN19&gt;=JR$28,JO19&gt;=JR$32,JN19&lt;&gt;""),AND(KP19&gt;=KT$28,KQ19&gt;=KT$32,KP19&lt;&gt;""),AND(LR19&gt;=LV$28,LS19&gt;=LV$32,LR19&lt;&gt;""),AND(MT19&gt;=MX$28,MU19&gt;=MX$32,MT19&lt;&gt;""),AND(NV19&gt;=NZ$28,NW19&gt;=NZ$32,NV19&lt;&gt;""),AND(OX19&gt;=PB$28,OY19&gt;=PB$32,OX19&lt;&gt;""),AND(PZ19&gt;=QD$28,QA19&gt;=QD$32,PZ19&lt;&gt;""),AND(RB19&gt;=RF$28,RC19&gt;=RF$32,RB19&lt;&gt;""),AND(SD19&gt;=SH$28,SE19&gt;=SH$32,SD19&lt;&gt;""),AND(TF19&gt;=TJ$28,TG19&gt;=TJ$32,TF19&lt;&gt;"")),"Merit",IF(OR(AND(AS19&gt;=AW$27,AT19&gt;=AW$31,AS19&lt;&gt;"",AO19=""),AND(BV19&gt;=BZ$27,BW19&gt;=BZ$31,BV19&lt;&gt;"",BR19=""),AND(CY19&gt;=DC$27,CZ19&gt;=DC$31,CY19&lt;&gt;"",CU19=""),AND(ED19&gt;=EH$27,EE19&gt;=EH$31,ED19&lt;&gt;""),AND(FF19&gt;=FJ$27,FG19&gt;=FJ$31,FF19&lt;&gt;""),AND(GH19&gt;=GL$27,GI19&gt;=GL$31,GH19&lt;&gt;""),AND(HJ19&gt;=HN$27,HK19&gt;=HN$31,HJ19&lt;&gt;""),AND(IL19&gt;=IP$27,IM19&gt;=IP$31,IL19&lt;&gt;""),AND(JN19&gt;=JR$27,JO19&gt;=JR$31,JN19&lt;&gt;""),AND(KP19&gt;=KT$27,KQ19&gt;=KT$31,KP19&lt;&gt;""),AND(LR19&gt;=LV$27,LS19&gt;=LV$31,LR19&lt;&gt;""),AND(MT19&gt;=MX$27,MU19&gt;=MX$31,MT19&lt;&gt;""),AND(NV19&gt;=NZ$27,NW19&gt;=NZ$31,NV19&lt;&gt;""),AND(OX19&gt;=PB$27,OY19&gt;=PB$31,OX19&lt;&gt;""),AND(PZ19&gt;=QD$27,QA19&gt;=QD$31,PZ19&lt;&gt;""),AND(RB19&gt;=RF$27,RC19&gt;=RF$31,RB19&lt;&gt;""),AND(SD19&gt;=SH$27,SE19&gt;=SH$31,SD19&lt;&gt;""),AND(TF19&gt;=TJ$27,TG19&gt;=TJ$31,TF19&lt;&gt;"")),"Excellence",IF(I19="P","Worlds Team",IF(F19="P","National Team","")))))</f>
        <v/>
      </c>
      <c r="I19" s="3" t="str">
        <f>IF(OR(AND(AS19&gt;=AW$26,AT19&gt;=AW$30,AS19&lt;&gt;"",AO19=""),AND(BV19&gt;=BZ$26,BW19&gt;=BZ$30,BV19&lt;&gt;"",BR19=""),AND(CY19&gt;=DC$26,CZ19&gt;=DC$30,CY19&lt;&gt;"",CU19=""),AND(ED19&gt;=EH$26,EE19&gt;=EH$30,ED19&lt;&gt;""),AND(FF19&gt;=FJ$26,FG19&gt;=FJ$30,FF19&lt;&gt;""),AND(GH19&gt;=GL$26,GI19&gt;=GL$30,GH19&lt;&gt;""),AND(HJ19&gt;=HN$26,HK19&gt;=HN$30,HJ19&lt;&gt;""),AND(IL19&gt;=IP$26,IM19&gt;=IP$30,IL19&lt;&gt;""),AND(JN19&gt;=JR$26,JO19&gt;=JR$30,JN19&lt;&gt;""),AND(KP19&gt;=KT$26,KQ19&gt;=KT$30,KP19&lt;&gt;""),AND(LR19&gt;=LV$26,LS19&gt;=LV$30,LR19&lt;&gt;""),AND(MT19&gt;=MX$26,MU19&gt;=MX$30,MT19&lt;&gt;""),AND(NV19&gt;=NZ$26,NW19&gt;=NZ$30,NV19&lt;&gt;""),AND(OX19&gt;=PB$26,OY19&gt;=PB$30,OX19&lt;&gt;""),AND(PZ19&gt;=QD$26,QA19&gt;=QD$30,PZ19&lt;&gt;""),AND(RB19&gt;=RF$26,RC19&gt;=RF$30,RB19&lt;&gt;""),AND(SD19&gt;=SH$26,SE19&gt;=SH$30,SD19&lt;&gt;""),AND(TF19&gt;=TJ$26,TG19&gt;=TJ$30,TF19&lt;&gt;"")),"P","")</f>
        <v/>
      </c>
      <c r="J19" s="8">
        <f>IF(COUNT(AQ19,BT19,CW19)&gt;0,LARGE((AQ19,BT19,CW19),1),0)</f>
        <v>45.099999999999994</v>
      </c>
      <c r="K19" s="8" t="str">
        <f>IF(J19=0,"",IF(J19=CW19,$CA$1,IF(J19=BT19,$AX$1,IF(J19=AQ19,$U$1,""))))</f>
        <v>2024 Elite Canada</v>
      </c>
      <c r="L19" s="8">
        <f>IF(COUNT(AQ19,BT19,CW19)&gt;1,LARGE((AQ19,BT19,CW19),2),0)</f>
        <v>37</v>
      </c>
      <c r="M19" s="8" t="str">
        <f>IF(K19=0,"",IF(AND(L19=J19,L19=AQ19,K19=BT19),$U$1,IF(AND(L19=J19,L19=AQ19,L19=CW19),$U$1,IF(AND(L19=J19,L19=CW19,L19=BT19),$AX$1,IF(L19=CW19,$CA$1,IF(L19=BT19,$AX$1,IF(L19=AQ19,$U$1,"")))))))</f>
        <v>2024 Nationals</v>
      </c>
      <c r="N19" s="8">
        <f>IF(COUNT(AR19,BU19,CX19)&gt;0,LARGE((AR19,BU19,CX19),1),0)</f>
        <v>22.2</v>
      </c>
      <c r="O19" s="8" t="str">
        <f>IF(N19=0,"",IF(N19=CX19,$CA$1,IF(N19=BU19,$AX$1,IF(N19=AR19,$U$1,""))))</f>
        <v>2024 Elite Canada</v>
      </c>
      <c r="P19" s="8">
        <f>IF(MAX(AV19,BY19,DB19)&gt;0,MAX(AV19,BY19,DB19),0)</f>
        <v>44.79999999999999</v>
      </c>
      <c r="Q19" s="8" t="str">
        <f>IF(P19=0,"",IF(P19=DB19,$CA$1,IF(P19=BY19,$AX$1,IF(P19=AV19,$U$1,""))))</f>
        <v>2024 Elite Canada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TD19,$SI$1,IF(R19+IF(L19="",0,L19)=SB19,$RG$1,IF(R19+IF(L19="",0,L19)=QZ19,$QE$1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))),IF(R19=DE19,IF(R19+IF(N19="",0,N19)=TE19,$SI$1,IF(R19+IF(N19="",0,N19)=SC19,$RG$1,IF(R19+IF(N19="",0,N19)=RA19,$QE$1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))),IF(R19=DF19,IF(R19+IF(P19="",0,P19)=TI19,$SI$1,IF(R19+IF(P19="",0,P19)=SG19,$RG$1,IF(R19+IF(P19="",0,P19)=RE19,$QE$1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)))</f>
        <v/>
      </c>
      <c r="U19" s="19">
        <v>16.399999999999999</v>
      </c>
      <c r="V19" s="19">
        <v>5.2</v>
      </c>
      <c r="W19" s="19">
        <v>0.2</v>
      </c>
      <c r="X19" s="19">
        <v>0</v>
      </c>
      <c r="Y19" s="19">
        <v>17.8</v>
      </c>
      <c r="Z19" s="19">
        <v>6.4</v>
      </c>
      <c r="AA19" s="19">
        <v>0.8</v>
      </c>
      <c r="AB19" s="19">
        <v>0.3</v>
      </c>
      <c r="AC19" s="19">
        <v>18.7</v>
      </c>
      <c r="AD19" s="19">
        <v>3.5</v>
      </c>
      <c r="AE19" s="19">
        <v>0</v>
      </c>
      <c r="AF19" s="19">
        <v>0</v>
      </c>
      <c r="AG19" s="19">
        <v>17.899999999999999</v>
      </c>
      <c r="AH19" s="19">
        <v>4.4000000000000004</v>
      </c>
      <c r="AI19" s="19">
        <v>0.6</v>
      </c>
      <c r="AJ19" s="19">
        <v>0</v>
      </c>
      <c r="AK19" s="19">
        <v>16.399999999999999</v>
      </c>
      <c r="AL19" s="19">
        <v>6.4</v>
      </c>
      <c r="AM19" s="19">
        <v>0</v>
      </c>
      <c r="AN19" s="19">
        <v>0.3</v>
      </c>
      <c r="AO19" s="27"/>
      <c r="AP19" s="40">
        <f>IF(SUM(V19,Z19)&gt;0,SUM(V19,Z19),"")</f>
        <v>11.600000000000001</v>
      </c>
      <c r="AQ19" s="40">
        <f>IF(SUM(U19:V19,X19:Z19,AB19)-W19-AA19&gt;0,SUM(U19:V19,X19:Z19,AB19)-W19-AA19,"")</f>
        <v>45.099999999999994</v>
      </c>
      <c r="AR19" s="40">
        <f>IF(SUM(AC19:AD19,AF19)-AE19&gt;0,SUM(AC19:AD19,AF19)-AE19,"")</f>
        <v>22.2</v>
      </c>
      <c r="AS19" s="40">
        <f>IF(SUM(V19,Z19,AD19)&gt;0,SUM(V19,Z19,AD19),"")</f>
        <v>15.100000000000001</v>
      </c>
      <c r="AT19" s="40">
        <f>IF(SUM(AQ19,AR19)&gt;0,SUM(AQ19,AR19),"")</f>
        <v>67.3</v>
      </c>
      <c r="AU19" s="40">
        <f>IF(SUM(AH19,AL19)&gt;0,SUM(AH19,AL19),"")</f>
        <v>10.8</v>
      </c>
      <c r="AV19" s="40">
        <f>IF(SUM(AG19:AH19,AJ19:AL19,AN19)-SUM(AI19,AM19)&gt;0,SUM(AG19:AH19,AJ19:AL19,AN19)-SUM(AI19,AM19),"")</f>
        <v>44.79999999999999</v>
      </c>
      <c r="AW19" s="40">
        <f>IF(SUM(AQ19,AR19,AV19)&gt;0,SUM(AQ19,AR19,AV19),"")</f>
        <v>112.1</v>
      </c>
      <c r="AX19" s="18">
        <v>17.399999999999999</v>
      </c>
      <c r="AY19" s="18">
        <v>2.4</v>
      </c>
      <c r="AZ19" s="18">
        <v>0</v>
      </c>
      <c r="BA19" s="18">
        <v>0</v>
      </c>
      <c r="BB19" s="18">
        <v>17.2</v>
      </c>
      <c r="BC19" s="18">
        <v>0</v>
      </c>
      <c r="BD19" s="18">
        <v>0</v>
      </c>
      <c r="BE19" s="18">
        <v>0</v>
      </c>
      <c r="BF19" s="18">
        <v>16.399999999999999</v>
      </c>
      <c r="BG19" s="18">
        <v>4.8</v>
      </c>
      <c r="BH19" s="18">
        <v>0.8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8"/>
      <c r="BS19" s="11">
        <f>IF(SUM(AY19,BC19)&gt;0,SUM(AY19,BC19),"")</f>
        <v>2.4</v>
      </c>
      <c r="BT19" s="11">
        <f>IF(SUM(AX19:AY19,BA19:BC19,BE19)-AZ19-BD19&gt;0,SUM(AX19:AY19,BA19:BC19,BE19)-AZ19-BD19,"")</f>
        <v>37</v>
      </c>
      <c r="BU19" s="11">
        <f>IF(SUM(BF19:BG19,BI19)-BH19&gt;0,SUM(BF19:BG19,BI19)-BH19,"")</f>
        <v>20.399999999999999</v>
      </c>
      <c r="BV19" s="11">
        <f>IF(SUM(AY19,BC19,BG19)&gt;0,SUM(AY19,BC19,BG19),"")</f>
        <v>7.1999999999999993</v>
      </c>
      <c r="BW19" s="11">
        <f>IF(SUM(BT19,BU19)&gt;0,SUM(BT19,BU19),"")</f>
        <v>57.4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IF(SUM(BT19,BU19,BY19)&gt;0,SUM(BT19,BU19,BY19),"")</f>
        <v>57.4</v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IF(SUM(CW19,CX19,DB19)&gt;0,SUM(CW19,CX19,DB19),"")</f>
        <v/>
      </c>
      <c r="DD19" s="51" t="str">
        <f>IF(MAX(EB19,FD19,GF19,HH19,IJ19,JL19,KN19,LP19,MR19,NT19,OV19,PX19,QZ19,SB19,TD19)-IF(L19="",0,L19)&gt;0.001,MAX(EB19,FD19,GF19,HH19,IJ19,JL19,KN19,LP19,MR19,NT19,OV19,PX19,QZ19,SB19,TD19)-IF(L19="",0,L19),"")</f>
        <v/>
      </c>
      <c r="DE19" s="51" t="str">
        <f>IF(MAX(EC19,FE19,GG19,HI19,IK19,JM19,KO19,LQ19,MS19,NU19,OW19,PY19,RA19,SC19,TE19)-IF(N19="",0,N19)&gt;0.001,MAX(EC19,FE19,GG19,HI19,IK19,JM19,KO19,LQ19,MS19,NU19,OW19,PY19,RA19,SC19,TE19)-IF(N19="",0,N19),"")</f>
        <v/>
      </c>
      <c r="DF19" s="51" t="str">
        <f>IF(MAX(EG19,FI19,GK19,HM19,IO19,JQ19,KS19,LU19,MW19,NY19,PA19,QC19,RE19,SG19,TI19)-IF(P19="",0,P19)&gt;0.001,MAX(EG19,FI19,GK19,HM19,IO19,JQ19,KS19,LU19,MW19,NY19,PA19,QC19,RE19,SG19,TI19)-IF(P19="",0,P19),"")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40" t="str">
        <f>IF(SUM(QF19,QJ19)&gt;0,SUM(QF19,QJ19),"")</f>
        <v/>
      </c>
      <c r="QZ19" s="40" t="str">
        <f>IF(SUM(QE19:QF19,QH19:QJ19,QL19)-QG19-QK19&gt;0,SUM(QE19:QF19,QH19:QJ19,QL19)-QG19-QK19,"")</f>
        <v/>
      </c>
      <c r="RA19" s="40" t="str">
        <f>IF(SUM(QM19:QN19,QP19)-QO19&gt;0,SUM(QM19:QN19,QP19)-QO19,"")</f>
        <v/>
      </c>
      <c r="RB19" s="40" t="str">
        <f>IF(SUM(QF19,QJ19,QN19)&gt;0,SUM(QF19,QJ19,QN19),"")</f>
        <v/>
      </c>
      <c r="RC19" s="40" t="str">
        <f>IF(SUM(QZ19,RA19)&gt;0,SUM(QZ19,RA19),"")</f>
        <v/>
      </c>
      <c r="RD19" s="40" t="str">
        <f>IF(SUM(QR19,QV19)&gt;0,SUM(QR19,QV19),"")</f>
        <v/>
      </c>
      <c r="RE19" s="40" t="str">
        <f>IF(SUM(QQ19:QR19,QT19:QV19,QX19)-SUM(QS19,QW19)&gt;0,SUM(QQ19:QR19,QT19:QV19,QX19)-SUM(QS19,QW19),"")</f>
        <v/>
      </c>
      <c r="RF19" s="40" t="str">
        <f>IF(SUM(QZ19,RA19,RE19)&gt;0,SUM(QZ19,RA19,RE19),"")</f>
        <v/>
      </c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1" t="str">
        <f>IF(SUM(RH19,RL19)&gt;0,SUM(RH19,RL19),"")</f>
        <v/>
      </c>
      <c r="SB19" s="11" t="str">
        <f>IF(SUM(RG19:RH19,RJ19:RL19,RN19)-RI19-RM19&gt;0,SUM(RG19:RH19,RJ19:RL19,RN19)-RI19-RM19,"")</f>
        <v/>
      </c>
      <c r="SC19" s="11" t="str">
        <f>IF(SUM(RO19:RP19,RR19)-RQ19&gt;0,SUM(RO19:RP19,RR19)-RQ19,"")</f>
        <v/>
      </c>
      <c r="SD19" s="11" t="str">
        <f>IF(SUM(RH19,RL19,RP19)&gt;0,SUM(RH19,RL19,RP19),"")</f>
        <v/>
      </c>
      <c r="SE19" s="11" t="str">
        <f>IF(SUM(SB19,SC19)&gt;0,SUM(SB19,SC19),"")</f>
        <v/>
      </c>
      <c r="SF19" s="11" t="str">
        <f>IF(SUM(RT19,RX19)&gt;0,SUM(RT19,RX19),"")</f>
        <v/>
      </c>
      <c r="SG19" s="11" t="str">
        <f>IF(SUM(RS19:RT19,RV19:RX19,RZ19)-SUM(RU19,RY19)&gt;0,SUM(RS19:RT19,RV19:RX19,RZ19)-SUM(RU19,RY19),"")</f>
        <v/>
      </c>
      <c r="SH19" s="11" t="str">
        <f>IF(SUM(SB19,SC19,SG19)&gt;0,SUM(SB19,SC19,SG19),"")</f>
        <v/>
      </c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40" t="str">
        <f>IF(SUM(SJ19,SN19)&gt;0,SUM(SJ19,SN19),"")</f>
        <v/>
      </c>
      <c r="TD19" s="40" t="str">
        <f>IF(SUM(SI19:SJ19,SL19:SN19,SP19)-SK19-SO19&gt;0,SUM(SI19:SJ19,SL19:SN19,SP19)-SK19-SO19,"")</f>
        <v/>
      </c>
      <c r="TE19" s="40" t="str">
        <f>IF(SUM(SQ19:SR19,ST19)-SS19&gt;0,SUM(SQ19:SR19,ST19)-SS19,"")</f>
        <v/>
      </c>
      <c r="TF19" s="40" t="str">
        <f>IF(SUM(SJ19,SN19,SR19)&gt;0,SUM(SJ19,SN19,SR19),"")</f>
        <v/>
      </c>
      <c r="TG19" s="40" t="str">
        <f>IF(SUM(TD19,TE19)&gt;0,SUM(TD19,TE19),"")</f>
        <v/>
      </c>
      <c r="TH19" s="40" t="str">
        <f>IF(SUM(SV19,SZ19)&gt;0,SUM(SV19,SZ19),"")</f>
        <v/>
      </c>
      <c r="TI19" s="40" t="str">
        <f>IF(SUM(SU19:SV19,SX19:SZ19,TB19)-SUM(SW19,TA19)&gt;0,SUM(SU19:SV19,SX19:SZ19,TB19)-SUM(SW19,TA19),"")</f>
        <v/>
      </c>
      <c r="TJ19" s="40" t="str">
        <f>IF(SUM(TD19,TE19,TI19)&gt;0,SUM(TD19,TE19,TI19),"")</f>
        <v/>
      </c>
      <c r="TK19" s="26">
        <f>IF($CU19="P",CA19,(CA19+AX19)/2)</f>
        <v>8.6999999999999993</v>
      </c>
      <c r="TL19" s="26">
        <f>IF($CU19="P",CB19,(CB19+AY19)/2)</f>
        <v>1.2</v>
      </c>
      <c r="TM19" s="26">
        <f>IF($CU19="P",CC19,(CC19+AZ19)/2)</f>
        <v>0</v>
      </c>
      <c r="TN19" s="26">
        <f>IF($CU19="P",CD19,(CD19+BA19)/2)</f>
        <v>0</v>
      </c>
      <c r="TO19" s="26">
        <f>IF($CU19="P",CE19,(CE19+BB19)/2)</f>
        <v>8.6</v>
      </c>
      <c r="TP19" s="26">
        <f>IF($CU19="P",CF19,(CF19+BC19)/2)</f>
        <v>0</v>
      </c>
      <c r="TQ19" s="26">
        <f>IF($CU19="P",CG19,(CG19+BD19)/2)</f>
        <v>0</v>
      </c>
      <c r="TR19" s="26">
        <f>IF($CU19="P",CH19,(CH19+BE19)/2)</f>
        <v>0</v>
      </c>
      <c r="TS19" s="26">
        <f>IF($CU19="P",CI19,(CI19+BF19)/2)</f>
        <v>8.1999999999999993</v>
      </c>
      <c r="TT19" s="26">
        <f>IF($CU19="P",CJ19,(CJ19+BG19)/2)</f>
        <v>2.4</v>
      </c>
      <c r="TU19" s="26">
        <f>IF($CU19="P",CK19,(CK19+BH19)/2)</f>
        <v>0.4</v>
      </c>
      <c r="TV19" s="26">
        <f>IF($CU19="P",CL19,(CL19+BI19)/2)</f>
        <v>0</v>
      </c>
      <c r="TW19" s="26">
        <f>IF($CU19="P",CM19,(CM19+BJ19)/2)</f>
        <v>0</v>
      </c>
      <c r="TX19" s="26">
        <f>IF($CU19="P",CN19,(CN19+BK19)/2)</f>
        <v>0</v>
      </c>
      <c r="TY19" s="26">
        <f>IF($CU19="P",CO19,(CO19+BL19)/2)</f>
        <v>0</v>
      </c>
      <c r="TZ19" s="26">
        <f>IF($CU19="P",CP19,(CP19+BM19)/2)</f>
        <v>0</v>
      </c>
      <c r="UA19" s="26">
        <f>IF($CU19="P",CQ19,(CQ19+BN19)/2)</f>
        <v>0</v>
      </c>
      <c r="UB19" s="26">
        <f>IF($CU19="P",CR19,(CR19+BO19)/2)</f>
        <v>0</v>
      </c>
      <c r="UC19" s="26">
        <f>IF($CU19="P",CS19,(CS19+BP19)/2)</f>
        <v>0</v>
      </c>
      <c r="UD19" s="26">
        <f>IF($CU19="P",CT19,(CT19+BQ19)/2)</f>
        <v>0</v>
      </c>
      <c r="UE19" s="28" t="s">
        <v>53</v>
      </c>
      <c r="UF19" s="11">
        <f>IF(SUM(TL19,TP19)&gt;0,SUM(TL19,TP19),"")</f>
        <v>1.2</v>
      </c>
      <c r="UG19" s="11">
        <f>IF(SUM(TK19:TL19,TN19:TP19,TR19)-TM19-TQ19&gt;0,SUM(TK19:TL19,TN19:TP19,TR19)-TM19-TQ19,"")</f>
        <v>18.5</v>
      </c>
      <c r="UH19" s="11">
        <f>IF(SUM(TS19:TT19,TV19)-TU19&gt;0,SUM(TS19:TT19,TV19)-TU19,"")</f>
        <v>10.199999999999999</v>
      </c>
      <c r="UI19" s="11">
        <f>IF(SUM(TL19,TP19,TT19)&gt;0,SUM(TL19,TP19,TT19),"")</f>
        <v>3.5999999999999996</v>
      </c>
      <c r="UJ19" s="11">
        <f>IF(SUM(UG19,UH19)&gt;0,SUM(UG19,UH19),"")</f>
        <v>28.7</v>
      </c>
      <c r="UK19" s="11" t="str">
        <f>IF(SUM(TX19,UB19)&gt;0,SUM(TX19,UB19),"")</f>
        <v/>
      </c>
      <c r="UL19" s="11" t="str">
        <f>IF(SUM(TW19:TX19,TZ19:UB19,UD19)-SUM(TY19,UC19)&gt;0,SUM(TW19:TX19,TZ19:UB19,UD19)-SUM(TY19,UC19),"")</f>
        <v/>
      </c>
      <c r="UM19" s="11">
        <f>IF(SUM(UG19,UH19,UL19)&gt;0,SUM(UG19,UH19,UL19),"")</f>
        <v>28.7</v>
      </c>
    </row>
    <row r="20" spans="1:559" x14ac:dyDescent="0.2">
      <c r="A20" s="4" t="str" cm="1">
        <f t="array" ref="A20">IF(AND(H20&lt;&gt;"",H20&lt;&gt;"No DD"),SUMPRODUCT((H$4:H$23&lt;&gt;"")*(H$4:H$23&lt;&gt;"No DD")*(E$4:E$23&gt;E20))+1,IF(H20="No DD",SUMPRODUCT((H$4:H$23="No DD")*(E$4:E$23&gt;E20))+1+SUMPRODUCT((H$4:H$23&lt;&gt;"")*(H$4:H$23&lt;&gt;"No DD")),""))</f>
        <v/>
      </c>
      <c r="B20" s="5" t="s">
        <v>124</v>
      </c>
      <c r="C20" s="4" t="s">
        <v>36</v>
      </c>
      <c r="D20" s="4">
        <v>2000</v>
      </c>
      <c r="E20" s="9">
        <f>SUM(J20:R20)+SUM(J20:N20)*0.0000001+SUM(J20)*0.0000000000001</f>
        <v>116.02500915750366</v>
      </c>
      <c r="F20" s="3" t="str">
        <f>IF(OR(AND(AP20&gt;=AW$25,AQ20&gt;=AW$29,AP20&lt;&gt;"",AO20=""),AND(AU20&gt;=AW$25,AV20&gt;=AW$29,AU20&lt;&gt;"",AO20=""),AND(BS20&gt;=BZ$25,BT20&gt;=BZ$29,BS20&lt;&gt;"",BR20=""),AND(BX20&gt;=BZ$25,BY20&gt;=BZ$29,BX20&lt;&gt;"",BR20=""),AND(CV20&gt;=DC$25,CW20&gt;=DC$29,CV20&lt;&gt;"",CU20=""),AND(DA20&gt;=DC$25,DB20&gt;=DC$29,DA20&lt;&gt;""),AND(EA20&gt;=EH$25,EB20&gt;=EH$29,EA20&lt;&gt;""),AND(EF20&gt;=EH$25,EG20&gt;=EH$29,EF20&lt;&gt;""),AND(FC20&gt;=FJ$25,FD20&gt;=FJ$29,FC20&lt;&gt;""),AND(FH20&gt;=FJ$25,FI20&gt;=FJ$29,FH20&lt;&gt;""),AND(GE20&gt;=GL$25,GF20&gt;=GL$29,GE20&lt;&gt;""),AND(GJ20&gt;=GL$25,GK20&gt;=GL$29,GJ20&lt;&gt;""),AND(HG20&gt;=HN$25,HH20&gt;=HN$29,HG20&lt;&gt;""),AND(HL20&gt;=HN$25,HM20&gt;=HN$29,HL20&lt;&gt;""),AND(II20&gt;=IP$25,IJ20&gt;=IP$29,II20&lt;&gt;""),AND(IN20&gt;=IP$25,IO20&gt;=IP$29,IN20&lt;&gt;""),AND(JK20&gt;=JR$25,JL20&gt;=JR$29,JK20&lt;&gt;""),AND(JP20&gt;=JR$25,JQ20&gt;=JR$29,JP20&lt;&gt;""),AND(KM20&gt;=KT$25,KN20&gt;=KT$29,KM20&lt;&gt;""),AND(KR20&gt;=KT$25,KS20&gt;=KT$29,KR20&lt;&gt;""),AND(LO20&gt;=LV$25,LP20&gt;=LV$29,LO20&lt;&gt;""),AND(LT20&gt;=LV$25,LU20&gt;=LV$29,LT20&lt;&gt;""),AND(MQ20&gt;=MX$25,MR20&gt;=MX$29,MQ20&lt;&gt;""),AND(MV20&gt;=MX$25,MW20&gt;=MX$29,MV20&lt;&gt;""),AND(NS20&gt;=NZ$25,NT20&gt;=NZ$29,NS20&lt;&gt;""),AND(NX20&gt;=NZ$25,NY20&gt;=NZ$29,NX20&lt;&gt;""),AND(OU20&gt;=PB$25,OV20&gt;=PB$29,OU20&lt;&gt;""),AND(OZ20&gt;=PB$25,PA20&gt;=PB$29,OZ20&lt;&gt;""),AND(PW20&gt;=QD$25,PX20&gt;=QD$29,PW20&lt;&gt;""),AND(QB20&gt;=QD$25,QC20&gt;=QD$29,QB20&lt;&gt;""),AND(QY20&gt;=RF$25,QZ20&gt;=RF$29,QY20&lt;&gt;""),AND(RD20&gt;=RF$25,RE20&gt;=RF$29,RD20&lt;&gt;""),AND(SA20&gt;=SH$25,SB20&gt;=SH$29,SA20&lt;&gt;""),AND(SF20&gt;=SH$25,SG20&gt;=SH$29,SF20&lt;&gt;""),AND(TC20&gt;=TJ$25,TD20&gt;=TJ$29,TC20&lt;&gt;""),AND(TI20&gt;=TJ$25,TJ20&gt;=TJ$29,TI20&lt;&gt;"")),"P","")</f>
        <v/>
      </c>
      <c r="G20" s="3" t="str">
        <f>IF(OR(AND(AQ20&gt;=AW$29,AQ20&lt;&gt;"",AO20=""),AND(AV20&gt;=AW$29,AV20&lt;&gt;"",AO20=""),AND(BT20&gt;=BZ$29,BT20&lt;&gt;"",BR20=""),AND(BY20&gt;=BZ$29,BY20&lt;&gt;"",BR20=""),AND(CW20&gt;=DC$29,CW20&lt;&gt;"",CU20=""),AND(DB20&gt;=DC$29,DB20&lt;&gt;"",CU20=""),AND(EB20&gt;=EH$29,EB20&lt;&gt;""),AND(EG20&gt;=EH$29,EG20&lt;&gt;""),AND(FD20&gt;=FJ$29,FD20&lt;&gt;""),AND(FI20&gt;=FJ$29,FI20&lt;&gt;""),AND(GF20&gt;=GL$29,GF20&lt;&gt;""),AND(GK20&gt;=GL$29,GK20&lt;&gt;""),AND(HH20&gt;=HN$29,HH20&lt;&gt;""),AND(HM20&gt;=HN$29,HM20&lt;&gt;""),AND(IJ20&gt;=IP$29,IJ20&lt;&gt;""),AND(IO20&gt;=IP$29,IO20&lt;&gt;""),AND(JL20&gt;=JR$29,JL20&lt;&gt;""),AND(JQ20&gt;=JR$29,JQ20&lt;&gt;""),AND(KN20&gt;=KT$29,KN20&lt;&gt;""),AND(KS20&gt;=KT$29,KS20&lt;&gt;""),AND(LP20&gt;=LV$29,LP20&lt;&gt;""),AND(LU20&gt;=LV$29,LU20&lt;&gt;""),AND(MR20&gt;=MX$29,MR20&lt;&gt;""),AND(MW20&gt;=MX$29,MW20&lt;&gt;""),AND(NT20&gt;=NZ$29,NT20&lt;&gt;""),AND(NY20&gt;=NZ$29,NY20&lt;&gt;""),AND(OV20&gt;=PB$29,OV20&lt;&gt;""),AND(PA20&gt;=PB$29,PA20&lt;&gt;""),AND(PX20&gt;=QD$29,PX20&lt;&gt;""),AND(QC20&gt;=QD$29,QC20&lt;&gt;""),AND(QZ20&gt;=RF$29,QZ20&lt;&gt;""),AND(RE20&gt;=RF$29,RE20&lt;&gt;""),AND(SB20&gt;=SH$29,SB20&lt;&gt;""),AND(SG20&gt;=SH$29,SG20&lt;&gt;""),AND(TD20&gt;=TJ$29,TD20&lt;&gt;""),AND(TJ20&gt;=TJ$29,TJ20&lt;&gt;"")),"P","")</f>
        <v/>
      </c>
      <c r="H20" s="36" t="str">
        <f>IF(AND(G20="P",F20=""),"No DD",IF(OR(AND(AS20&gt;=AW$28,AT20&gt;=AW$32,AS20&lt;&gt;"",AO20=""),AND(BV20&gt;=BZ$28,BW20&gt;=BZ$32,BV20&lt;&gt;"",BR20=""),AND(CY20&gt;=DC$28,CZ20&gt;=DC$32,CY20&lt;&gt;"",CU20=""),AND(ED20&gt;=EH$28,EE20&gt;=EH$32,ED20&lt;&gt;""),AND(FF20&gt;=FJ$28,FG20&gt;=FJ$32,FF20&lt;&gt;""),AND(GH20&gt;=GL$28,GI20&gt;=GL$32,GH20&lt;&gt;""),AND(HJ20&gt;=HN$28,HK20&gt;=HN$32,HJ20&lt;&gt;""),AND(IL20&gt;=IP$28,IM20&gt;=IP$32,IL20&lt;&gt;""),AND(JN20&gt;=JR$28,JO20&gt;=JR$32,JN20&lt;&gt;""),AND(KP20&gt;=KT$28,KQ20&gt;=KT$32,KP20&lt;&gt;""),AND(LR20&gt;=LV$28,LS20&gt;=LV$32,LR20&lt;&gt;""),AND(MT20&gt;=MX$28,MU20&gt;=MX$32,MT20&lt;&gt;""),AND(NV20&gt;=NZ$28,NW20&gt;=NZ$32,NV20&lt;&gt;""),AND(OX20&gt;=PB$28,OY20&gt;=PB$32,OX20&lt;&gt;""),AND(PZ20&gt;=QD$28,QA20&gt;=QD$32,PZ20&lt;&gt;""),AND(RB20&gt;=RF$28,RC20&gt;=RF$32,RB20&lt;&gt;""),AND(SD20&gt;=SH$28,SE20&gt;=SH$32,SD20&lt;&gt;""),AND(TF20&gt;=TJ$28,TG20&gt;=TJ$32,TF20&lt;&gt;"")),"Merit",IF(OR(AND(AS20&gt;=AW$27,AT20&gt;=AW$31,AS20&lt;&gt;"",AO20=""),AND(BV20&gt;=BZ$27,BW20&gt;=BZ$31,BV20&lt;&gt;"",BR20=""),AND(CY20&gt;=DC$27,CZ20&gt;=DC$31,CY20&lt;&gt;"",CU20=""),AND(ED20&gt;=EH$27,EE20&gt;=EH$31,ED20&lt;&gt;""),AND(FF20&gt;=FJ$27,FG20&gt;=FJ$31,FF20&lt;&gt;""),AND(GH20&gt;=GL$27,GI20&gt;=GL$31,GH20&lt;&gt;""),AND(HJ20&gt;=HN$27,HK20&gt;=HN$31,HJ20&lt;&gt;""),AND(IL20&gt;=IP$27,IM20&gt;=IP$31,IL20&lt;&gt;""),AND(JN20&gt;=JR$27,JO20&gt;=JR$31,JN20&lt;&gt;""),AND(KP20&gt;=KT$27,KQ20&gt;=KT$31,KP20&lt;&gt;""),AND(LR20&gt;=LV$27,LS20&gt;=LV$31,LR20&lt;&gt;""),AND(MT20&gt;=MX$27,MU20&gt;=MX$31,MT20&lt;&gt;""),AND(NV20&gt;=NZ$27,NW20&gt;=NZ$31,NV20&lt;&gt;""),AND(OX20&gt;=PB$27,OY20&gt;=PB$31,OX20&lt;&gt;""),AND(PZ20&gt;=QD$27,QA20&gt;=QD$31,PZ20&lt;&gt;""),AND(RB20&gt;=RF$27,RC20&gt;=RF$31,RB20&lt;&gt;""),AND(SD20&gt;=SH$27,SE20&gt;=SH$31,SD20&lt;&gt;""),AND(TF20&gt;=TJ$27,TG20&gt;=TJ$31,TF20&lt;&gt;"")),"Excellence",IF(I20="P","Worlds Team",IF(F20="P","National Team","")))))</f>
        <v/>
      </c>
      <c r="I20" s="3" t="str">
        <f>IF(OR(AND(AS20&gt;=AW$26,AT20&gt;=AW$30,AS20&lt;&gt;"",AO20=""),AND(BV20&gt;=BZ$26,BW20&gt;=BZ$30,BV20&lt;&gt;"",BR20=""),AND(CY20&gt;=DC$26,CZ20&gt;=DC$30,CY20&lt;&gt;"",CU20=""),AND(ED20&gt;=EH$26,EE20&gt;=EH$30,ED20&lt;&gt;""),AND(FF20&gt;=FJ$26,FG20&gt;=FJ$30,FF20&lt;&gt;""),AND(GH20&gt;=GL$26,GI20&gt;=GL$30,GH20&lt;&gt;""),AND(HJ20&gt;=HN$26,HK20&gt;=HN$30,HJ20&lt;&gt;""),AND(IL20&gt;=IP$26,IM20&gt;=IP$30,IL20&lt;&gt;""),AND(JN20&gt;=JR$26,JO20&gt;=JR$30,JN20&lt;&gt;""),AND(KP20&gt;=KT$26,KQ20&gt;=KT$30,KP20&lt;&gt;""),AND(LR20&gt;=LV$26,LS20&gt;=LV$30,LR20&lt;&gt;""),AND(MT20&gt;=MX$26,MU20&gt;=MX$30,MT20&lt;&gt;""),AND(NV20&gt;=NZ$26,NW20&gt;=NZ$30,NV20&lt;&gt;""),AND(OX20&gt;=PB$26,OY20&gt;=PB$30,OX20&lt;&gt;""),AND(PZ20&gt;=QD$26,QA20&gt;=QD$30,PZ20&lt;&gt;""),AND(RB20&gt;=RF$26,RC20&gt;=RF$30,RB20&lt;&gt;""),AND(SD20&gt;=SH$26,SE20&gt;=SH$30,SD20&lt;&gt;""),AND(TF20&gt;=TJ$26,TG20&gt;=TJ$30,TF20&lt;&gt;"")),"P","")</f>
        <v/>
      </c>
      <c r="J20" s="8">
        <f>IF(COUNT(AQ20,BT20,CW20)&gt;0,LARGE((AQ20,BT20,CW20),1),0)</f>
        <v>36.450000000000003</v>
      </c>
      <c r="K20" s="8" t="str">
        <f>IF(J20=0,"",IF(J20=CW20,$CA$1,IF(J20=BT20,$AX$1,IF(J20=AQ20,$U$1,""))))</f>
        <v>2024 Elite Canada</v>
      </c>
      <c r="L20" s="8">
        <f>IF(COUNT(AQ20,BT20,CW20)&gt;1,LARGE((AQ20,BT20,CW20),2),0)</f>
        <v>30.775000000000002</v>
      </c>
      <c r="M20" s="8" t="str">
        <f>IF(K20=0,"",IF(AND(L20=J20,L20=AQ20,K20=BT20),$U$1,IF(AND(L20=J20,L20=AQ20,L20=CW20),$U$1,IF(AND(L20=J20,L20=CW20,L20=BT20),$AX$1,IF(L20=CW20,$CA$1,IF(L20=BT20,$AX$1,IF(L20=AQ20,$U$1,"")))))))</f>
        <v>2024 Nationals</v>
      </c>
      <c r="N20" s="8">
        <f>IF(COUNT(AR20,BU20,CX20)&gt;0,LARGE((AR20,BU20,CX20),1),0)</f>
        <v>24.35</v>
      </c>
      <c r="O20" s="8" t="str">
        <f>IF(N20=0,"",IF(N20=CX20,$CA$1,IF(N20=BU20,$AX$1,IF(N20=AR20,$U$1,""))))</f>
        <v>2024 Elite Canada</v>
      </c>
      <c r="P20" s="8">
        <f>IF(MAX(AV20,BY20,DB20)&gt;0,MAX(AV20,BY20,DB20),0)</f>
        <v>24.45</v>
      </c>
      <c r="Q20" s="8" t="str">
        <f>IF(P20=0,"",IF(P20=DB20,$CA$1,IF(P20=BY20,$AX$1,IF(P20=AV20,$U$1,""))))</f>
        <v>2024 Elite Canada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TD20,$SI$1,IF(R20+IF(L20="",0,L20)=SB20,$RG$1,IF(R20+IF(L20="",0,L20)=QZ20,$QE$1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))),IF(R20=DE20,IF(R20+IF(N20="",0,N20)=TE20,$SI$1,IF(R20+IF(N20="",0,N20)=SC20,$RG$1,IF(R20+IF(N20="",0,N20)=RA20,$QE$1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))),IF(R20=DF20,IF(R20+IF(P20="",0,P20)=TI20,$SI$1,IF(R20+IF(P20="",0,P20)=SG20,$RG$1,IF(R20+IF(P20="",0,P20)=RE20,$QE$1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)))</f>
        <v/>
      </c>
      <c r="U20" s="19">
        <v>18.75</v>
      </c>
      <c r="V20" s="19">
        <v>6</v>
      </c>
      <c r="W20" s="19">
        <v>0</v>
      </c>
      <c r="X20" s="19">
        <v>0</v>
      </c>
      <c r="Y20" s="19">
        <v>8.5</v>
      </c>
      <c r="Z20" s="19">
        <v>3.2</v>
      </c>
      <c r="AA20" s="19">
        <v>0</v>
      </c>
      <c r="AB20" s="19">
        <v>0</v>
      </c>
      <c r="AC20" s="19">
        <v>18.700000000000003</v>
      </c>
      <c r="AD20" s="19">
        <v>5.6</v>
      </c>
      <c r="AE20" s="19">
        <v>0.1</v>
      </c>
      <c r="AF20" s="19">
        <v>0.15</v>
      </c>
      <c r="AG20" s="19">
        <v>9.1999999999999993</v>
      </c>
      <c r="AH20" s="19">
        <v>3</v>
      </c>
      <c r="AI20" s="19">
        <v>0.1</v>
      </c>
      <c r="AJ20" s="19">
        <v>0.15</v>
      </c>
      <c r="AK20" s="19">
        <v>9.3000000000000007</v>
      </c>
      <c r="AL20" s="19">
        <v>3</v>
      </c>
      <c r="AM20" s="19">
        <v>0.1</v>
      </c>
      <c r="AN20" s="19">
        <v>0</v>
      </c>
      <c r="AO20" s="27" t="s">
        <v>53</v>
      </c>
      <c r="AP20" s="40">
        <f>IF(SUM(V20,Z20)&gt;0,SUM(V20,Z20),"")</f>
        <v>9.1999999999999993</v>
      </c>
      <c r="AQ20" s="40">
        <f>IF(SUM(U20:V20,X20:Z20,AB20)-W20-AA20&gt;0,SUM(U20:V20,X20:Z20,AB20)-W20-AA20,"")</f>
        <v>36.450000000000003</v>
      </c>
      <c r="AR20" s="40">
        <f>IF(SUM(AC20:AD20,AF20)-AE20&gt;0,SUM(AC20:AD20,AF20)-AE20,"")</f>
        <v>24.35</v>
      </c>
      <c r="AS20" s="40">
        <f>IF(SUM(V20,Z20,AD20)&gt;0,SUM(V20,Z20,AD20),"")</f>
        <v>14.799999999999999</v>
      </c>
      <c r="AT20" s="40">
        <f>IF(SUM(AQ20,AR20)&gt;0,SUM(AQ20,AR20),"")</f>
        <v>60.800000000000004</v>
      </c>
      <c r="AU20" s="40">
        <f>IF(SUM(AH20,AL20)&gt;0,SUM(AH20,AL20),"")</f>
        <v>6</v>
      </c>
      <c r="AV20" s="40">
        <f>IF(SUM(AG20:AH20,AJ20:AL20,AN20)-SUM(AI20,AM20)&gt;0,SUM(AG20:AH20,AJ20:AL20,AN20)-SUM(AI20,AM20),"")</f>
        <v>24.45</v>
      </c>
      <c r="AW20" s="40">
        <f>IF(SUM(AQ20,AR20,AV20)&gt;0,SUM(AQ20,AR20,AV20),"")</f>
        <v>85.25</v>
      </c>
      <c r="AX20" s="18">
        <v>18.725000000000001</v>
      </c>
      <c r="AY20" s="18">
        <v>6.2</v>
      </c>
      <c r="AZ20" s="18">
        <v>0</v>
      </c>
      <c r="BA20" s="18">
        <v>0</v>
      </c>
      <c r="BB20" s="18">
        <v>4.25</v>
      </c>
      <c r="BC20" s="18">
        <v>1.6</v>
      </c>
      <c r="BD20" s="18">
        <v>0</v>
      </c>
      <c r="BE20" s="18">
        <v>0</v>
      </c>
      <c r="BF20" s="18">
        <v>18.75</v>
      </c>
      <c r="BG20" s="18">
        <v>5.4</v>
      </c>
      <c r="BH20" s="18">
        <v>0.15000000000000002</v>
      </c>
      <c r="BI20" s="18">
        <v>7.4999999999999997E-2</v>
      </c>
      <c r="BJ20" s="18">
        <v>4.5999999999999996</v>
      </c>
      <c r="BK20" s="18">
        <v>1.5</v>
      </c>
      <c r="BL20" s="18">
        <v>0.05</v>
      </c>
      <c r="BM20" s="18">
        <v>7.4999999999999997E-2</v>
      </c>
      <c r="BN20" s="18">
        <v>4.6500000000000004</v>
      </c>
      <c r="BO20" s="18">
        <v>1.5</v>
      </c>
      <c r="BP20" s="18">
        <v>0.05</v>
      </c>
      <c r="BQ20" s="18">
        <v>0</v>
      </c>
      <c r="BR20" s="28" t="s">
        <v>53</v>
      </c>
      <c r="BS20" s="11">
        <f>IF(SUM(AY20,BC20)&gt;0,SUM(AY20,BC20),"")</f>
        <v>7.8000000000000007</v>
      </c>
      <c r="BT20" s="11">
        <f>IF(SUM(AX20:AY20,BA20:BC20,BE20)-AZ20-BD20&gt;0,SUM(AX20:AY20,BA20:BC20,BE20)-AZ20-BD20,"")</f>
        <v>30.775000000000002</v>
      </c>
      <c r="BU20" s="11">
        <f>IF(SUM(BF20:BG20,BI20)-BH20&gt;0,SUM(BF20:BG20,BI20)-BH20,"")</f>
        <v>24.074999999999999</v>
      </c>
      <c r="BV20" s="11">
        <f>IF(SUM(AY20,BC20,BG20)&gt;0,SUM(AY20,BC20,BG20),"")</f>
        <v>13.200000000000001</v>
      </c>
      <c r="BW20" s="11">
        <f>IF(SUM(BT20,BU20)&gt;0,SUM(BT20,BU20),"")</f>
        <v>54.85</v>
      </c>
      <c r="BX20" s="11">
        <f>IF(SUM(BK20,BO20)&gt;0,SUM(BK20,BO20),"")</f>
        <v>3</v>
      </c>
      <c r="BY20" s="11">
        <f>IF(SUM(BJ20:BK20,BM20:BO20,BQ20)-SUM(BL20,BP20)&gt;0,SUM(BJ20:BK20,BM20:BO20,BQ20)-SUM(BL20,BP20),"")</f>
        <v>12.225</v>
      </c>
      <c r="BZ20" s="11">
        <f>IF(SUM(BT20,BU20,BY20)&gt;0,SUM(BT20,BU20,BY20),"")</f>
        <v>67.075000000000003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IF(SUM(CW20,CX20,DB20)&gt;0,SUM(CW20,CX20,DB20),"")</f>
        <v/>
      </c>
      <c r="DD20" s="51" t="str">
        <f>IF(MAX(EB20,FD20,GF20,HH20,IJ20,JL20,KN20,LP20,MR20,NT20,OV20,PX20,QZ20,SB20,TD20)-IF(L20="",0,L20)&gt;0.001,MAX(EB20,FD20,GF20,HH20,IJ20,JL20,KN20,LP20,MR20,NT20,OV20,PX20,QZ20,SB20,TD20)-IF(L20="",0,L20),"")</f>
        <v/>
      </c>
      <c r="DE20" s="51" t="str">
        <f>IF(MAX(EC20,FE20,GG20,HI20,IK20,JM20,KO20,LQ20,MS20,NU20,OW20,PY20,RA20,SC20,TE20)-IF(N20="",0,N20)&gt;0.001,MAX(EC20,FE20,GG20,HI20,IK20,JM20,KO20,LQ20,MS20,NU20,OW20,PY20,RA20,SC20,TE20)-IF(N20="",0,N20),"")</f>
        <v/>
      </c>
      <c r="DF20" s="51" t="str">
        <f>IF(MAX(EG20,FI20,GK20,HM20,IO20,JQ20,KS20,LU20,MW20,NY20,PA20,QC20,RE20,SG20,TI20)-IF(P20="",0,P20)&gt;0.001,MAX(EG20,FI20,GK20,HM20,IO20,JQ20,KS20,LU20,MW20,NY20,PA20,QC20,RE20,SG20,TI20)-IF(P20="",0,P20),"")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40" t="str">
        <f>IF(SUM(QF20,QJ20)&gt;0,SUM(QF20,QJ20),"")</f>
        <v/>
      </c>
      <c r="QZ20" s="40" t="str">
        <f>IF(SUM(QE20:QF20,QH20:QJ20,QL20)-QG20-QK20&gt;0,SUM(QE20:QF20,QH20:QJ20,QL20)-QG20-QK20,"")</f>
        <v/>
      </c>
      <c r="RA20" s="40" t="str">
        <f>IF(SUM(QM20:QN20,QP20)-QO20&gt;0,SUM(QM20:QN20,QP20)-QO20,"")</f>
        <v/>
      </c>
      <c r="RB20" s="40" t="str">
        <f>IF(SUM(QF20,QJ20,QN20)&gt;0,SUM(QF20,QJ20,QN20),"")</f>
        <v/>
      </c>
      <c r="RC20" s="40" t="str">
        <f>IF(SUM(QZ20,RA20)&gt;0,SUM(QZ20,RA20),"")</f>
        <v/>
      </c>
      <c r="RD20" s="40" t="str">
        <f>IF(SUM(QR20,QV20)&gt;0,SUM(QR20,QV20),"")</f>
        <v/>
      </c>
      <c r="RE20" s="40" t="str">
        <f>IF(SUM(QQ20:QR20,QT20:QV20,QX20)-SUM(QS20,QW20)&gt;0,SUM(QQ20:QR20,QT20:QV20,QX20)-SUM(QS20,QW20),"")</f>
        <v/>
      </c>
      <c r="RF20" s="40" t="str">
        <f>IF(SUM(QZ20,RA20,RE20)&gt;0,SUM(QZ20,RA20,RE20),"")</f>
        <v/>
      </c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1" t="str">
        <f>IF(SUM(RH20,RL20)&gt;0,SUM(RH20,RL20),"")</f>
        <v/>
      </c>
      <c r="SB20" s="11" t="str">
        <f>IF(SUM(RG20:RH20,RJ20:RL20,RN20)-RI20-RM20&gt;0,SUM(RG20:RH20,RJ20:RL20,RN20)-RI20-RM20,"")</f>
        <v/>
      </c>
      <c r="SC20" s="11" t="str">
        <f>IF(SUM(RO20:RP20,RR20)-RQ20&gt;0,SUM(RO20:RP20,RR20)-RQ20,"")</f>
        <v/>
      </c>
      <c r="SD20" s="11" t="str">
        <f>IF(SUM(RH20,RL20,RP20)&gt;0,SUM(RH20,RL20,RP20),"")</f>
        <v/>
      </c>
      <c r="SE20" s="11" t="str">
        <f>IF(SUM(SB20,SC20)&gt;0,SUM(SB20,SC20),"")</f>
        <v/>
      </c>
      <c r="SF20" s="11" t="str">
        <f>IF(SUM(RT20,RX20)&gt;0,SUM(RT20,RX20),"")</f>
        <v/>
      </c>
      <c r="SG20" s="11" t="str">
        <f>IF(SUM(RS20:RT20,RV20:RX20,RZ20)-SUM(RU20,RY20)&gt;0,SUM(RS20:RT20,RV20:RX20,RZ20)-SUM(RU20,RY20),"")</f>
        <v/>
      </c>
      <c r="SH20" s="11" t="str">
        <f>IF(SUM(SB20,SC20,SG20)&gt;0,SUM(SB20,SC20,SG20),"")</f>
        <v/>
      </c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40" t="str">
        <f>IF(SUM(SJ20,SN20)&gt;0,SUM(SJ20,SN20),"")</f>
        <v/>
      </c>
      <c r="TD20" s="40" t="str">
        <f>IF(SUM(SI20:SJ20,SL20:SN20,SP20)-SK20-SO20&gt;0,SUM(SI20:SJ20,SL20:SN20,SP20)-SK20-SO20,"")</f>
        <v/>
      </c>
      <c r="TE20" s="40" t="str">
        <f>IF(SUM(SQ20:SR20,ST20)-SS20&gt;0,SUM(SQ20:SR20,ST20)-SS20,"")</f>
        <v/>
      </c>
      <c r="TF20" s="40" t="str">
        <f>IF(SUM(SJ20,SN20,SR20)&gt;0,SUM(SJ20,SN20,SR20),"")</f>
        <v/>
      </c>
      <c r="TG20" s="40" t="str">
        <f>IF(SUM(TD20,TE20)&gt;0,SUM(TD20,TE20),"")</f>
        <v/>
      </c>
      <c r="TH20" s="40" t="str">
        <f>IF(SUM(SV20,SZ20)&gt;0,SUM(SV20,SZ20),"")</f>
        <v/>
      </c>
      <c r="TI20" s="40" t="str">
        <f>IF(SUM(SU20:SV20,SX20:SZ20,TB20)-SUM(SW20,TA20)&gt;0,SUM(SU20:SV20,SX20:SZ20,TB20)-SUM(SW20,TA20),"")</f>
        <v/>
      </c>
      <c r="TJ20" s="40" t="str">
        <f>IF(SUM(TD20,TE20,TI20)&gt;0,SUM(TD20,TE20,TI20),"")</f>
        <v/>
      </c>
      <c r="TK20" s="26">
        <f>IF($CU20="P",CA20,(CA20+AX20)/2)</f>
        <v>9.3625000000000007</v>
      </c>
      <c r="TL20" s="26">
        <f>IF($CU20="P",CB20,(CB20+AY20)/2)</f>
        <v>3.1</v>
      </c>
      <c r="TM20" s="26">
        <f>IF($CU20="P",CC20,(CC20+AZ20)/2)</f>
        <v>0</v>
      </c>
      <c r="TN20" s="26">
        <f>IF($CU20="P",CD20,(CD20+BA20)/2)</f>
        <v>0</v>
      </c>
      <c r="TO20" s="26">
        <f>IF($CU20="P",CE20,(CE20+BB20)/2)</f>
        <v>2.125</v>
      </c>
      <c r="TP20" s="26">
        <f>IF($CU20="P",CF20,(CF20+BC20)/2)</f>
        <v>0.8</v>
      </c>
      <c r="TQ20" s="26">
        <f>IF($CU20="P",CG20,(CG20+BD20)/2)</f>
        <v>0</v>
      </c>
      <c r="TR20" s="26">
        <f>IF($CU20="P",CH20,(CH20+BE20)/2)</f>
        <v>0</v>
      </c>
      <c r="TS20" s="26">
        <f>IF($CU20="P",CI20,(CI20+BF20)/2)</f>
        <v>9.375</v>
      </c>
      <c r="TT20" s="26">
        <f>IF($CU20="P",CJ20,(CJ20+BG20)/2)</f>
        <v>2.7</v>
      </c>
      <c r="TU20" s="26">
        <f>IF($CU20="P",CK20,(CK20+BH20)/2)</f>
        <v>7.5000000000000011E-2</v>
      </c>
      <c r="TV20" s="26">
        <f>IF($CU20="P",CL20,(CL20+BI20)/2)</f>
        <v>3.7499999999999999E-2</v>
      </c>
      <c r="TW20" s="26">
        <f>IF($CU20="P",CM20,(CM20+BJ20)/2)</f>
        <v>2.2999999999999998</v>
      </c>
      <c r="TX20" s="26">
        <f>IF($CU20="P",CN20,(CN20+BK20)/2)</f>
        <v>0.75</v>
      </c>
      <c r="TY20" s="26">
        <f>IF($CU20="P",CO20,(CO20+BL20)/2)</f>
        <v>2.5000000000000001E-2</v>
      </c>
      <c r="TZ20" s="26">
        <f>IF($CU20="P",CP20,(CP20+BM20)/2)</f>
        <v>3.7499999999999999E-2</v>
      </c>
      <c r="UA20" s="26">
        <f>IF($CU20="P",CQ20,(CQ20+BN20)/2)</f>
        <v>2.3250000000000002</v>
      </c>
      <c r="UB20" s="26">
        <f>IF($CU20="P",CR20,(CR20+BO20)/2)</f>
        <v>0.75</v>
      </c>
      <c r="UC20" s="26">
        <f>IF($CU20="P",CS20,(CS20+BP20)/2)</f>
        <v>2.5000000000000001E-2</v>
      </c>
      <c r="UD20" s="26">
        <f>IF($CU20="P",CT20,(CT20+BQ20)/2)</f>
        <v>0</v>
      </c>
      <c r="UE20" s="28" t="s">
        <v>53</v>
      </c>
      <c r="UF20" s="11">
        <f>IF(SUM(TL20,TP20)&gt;0,SUM(TL20,TP20),"")</f>
        <v>3.9000000000000004</v>
      </c>
      <c r="UG20" s="11">
        <f>IF(SUM(TK20:TL20,TN20:TP20,TR20)-TM20-TQ20&gt;0,SUM(TK20:TL20,TN20:TP20,TR20)-TM20-TQ20,"")</f>
        <v>15.387500000000001</v>
      </c>
      <c r="UH20" s="11">
        <f>IF(SUM(TS20:TT20,TV20)-TU20&gt;0,SUM(TS20:TT20,TV20)-TU20,"")</f>
        <v>12.0375</v>
      </c>
      <c r="UI20" s="11">
        <f>IF(SUM(TL20,TP20,TT20)&gt;0,SUM(TL20,TP20,TT20),"")</f>
        <v>6.6000000000000005</v>
      </c>
      <c r="UJ20" s="11">
        <f>IF(SUM(UG20,UH20)&gt;0,SUM(UG20,UH20),"")</f>
        <v>27.425000000000001</v>
      </c>
      <c r="UK20" s="11">
        <f>IF(SUM(TX20,UB20)&gt;0,SUM(TX20,UB20),"")</f>
        <v>1.5</v>
      </c>
      <c r="UL20" s="11">
        <f>IF(SUM(TW20:TX20,TZ20:UB20,UD20)-SUM(TY20,UC20)&gt;0,SUM(TW20:TX20,TZ20:UB20,UD20)-SUM(TY20,UC20),"")</f>
        <v>6.1124999999999998</v>
      </c>
      <c r="UM20" s="11">
        <f>IF(SUM(UG20,UH20,UL20)&gt;0,SUM(UG20,UH20,UL20),"")</f>
        <v>33.537500000000001</v>
      </c>
    </row>
    <row r="21" spans="1:559" x14ac:dyDescent="0.2">
      <c r="A21" s="4" t="str" cm="1">
        <f t="array" ref="A21">IF(AND(H21&lt;&gt;"",H21&lt;&gt;"No DD"),SUMPRODUCT((H$4:H$23&lt;&gt;"")*(H$4:H$23&lt;&gt;"No DD")*(E$4:E$23&gt;E21))+1,IF(H21="No DD",SUMPRODUCT((H$4:H$23="No DD")*(E$4:E$23&gt;E21))+1+SUMPRODUCT((H$4:H$23&lt;&gt;"")*(H$4:H$23&lt;&gt;"No DD")),""))</f>
        <v/>
      </c>
      <c r="B21" s="5" t="s">
        <v>176</v>
      </c>
      <c r="C21" s="4" t="s">
        <v>5</v>
      </c>
      <c r="D21" s="4">
        <v>2006</v>
      </c>
      <c r="E21" s="9">
        <f>SUM(J21:R21)+SUM(J21:N21)*0.0000001+SUM(J21)*0.0000000000001</f>
        <v>114.75000684000476</v>
      </c>
      <c r="F21" s="3" t="str">
        <f>IF(OR(AND(AP21&gt;=AW$25,AQ21&gt;=AW$29,AP21&lt;&gt;"",AO21=""),AND(AU21&gt;=AW$25,AV21&gt;=AW$29,AU21&lt;&gt;"",AO21=""),AND(BS21&gt;=BZ$25,BT21&gt;=BZ$29,BS21&lt;&gt;"",BR21=""),AND(BX21&gt;=BZ$25,BY21&gt;=BZ$29,BX21&lt;&gt;"",BR21=""),AND(CV21&gt;=DC$25,CW21&gt;=DC$29,CV21&lt;&gt;"",CU21=""),AND(DA21&gt;=DC$25,DB21&gt;=DC$29,DA21&lt;&gt;""),AND(EA21&gt;=EH$25,EB21&gt;=EH$29,EA21&lt;&gt;""),AND(EF21&gt;=EH$25,EG21&gt;=EH$29,EF21&lt;&gt;""),AND(FC21&gt;=FJ$25,FD21&gt;=FJ$29,FC21&lt;&gt;""),AND(FH21&gt;=FJ$25,FI21&gt;=FJ$29,FH21&lt;&gt;""),AND(GE21&gt;=GL$25,GF21&gt;=GL$29,GE21&lt;&gt;""),AND(GJ21&gt;=GL$25,GK21&gt;=GL$29,GJ21&lt;&gt;""),AND(HG21&gt;=HN$25,HH21&gt;=HN$29,HG21&lt;&gt;""),AND(HL21&gt;=HN$25,HM21&gt;=HN$29,HL21&lt;&gt;""),AND(II21&gt;=IP$25,IJ21&gt;=IP$29,II21&lt;&gt;""),AND(IN21&gt;=IP$25,IO21&gt;=IP$29,IN21&lt;&gt;""),AND(JK21&gt;=JR$25,JL21&gt;=JR$29,JK21&lt;&gt;""),AND(JP21&gt;=JR$25,JQ21&gt;=JR$29,JP21&lt;&gt;""),AND(KM21&gt;=KT$25,KN21&gt;=KT$29,KM21&lt;&gt;""),AND(KR21&gt;=KT$25,KS21&gt;=KT$29,KR21&lt;&gt;""),AND(LO21&gt;=LV$25,LP21&gt;=LV$29,LO21&lt;&gt;""),AND(LT21&gt;=LV$25,LU21&gt;=LV$29,LT21&lt;&gt;""),AND(MQ21&gt;=MX$25,MR21&gt;=MX$29,MQ21&lt;&gt;""),AND(MV21&gt;=MX$25,MW21&gt;=MX$29,MV21&lt;&gt;""),AND(NS21&gt;=NZ$25,NT21&gt;=NZ$29,NS21&lt;&gt;""),AND(NX21&gt;=NZ$25,NY21&gt;=NZ$29,NX21&lt;&gt;""),AND(OU21&gt;=PB$25,OV21&gt;=PB$29,OU21&lt;&gt;""),AND(OZ21&gt;=PB$25,PA21&gt;=PB$29,OZ21&lt;&gt;""),AND(PW21&gt;=QD$25,PX21&gt;=QD$29,PW21&lt;&gt;""),AND(QB21&gt;=QD$25,QC21&gt;=QD$29,QB21&lt;&gt;""),AND(QY21&gt;=RF$25,QZ21&gt;=RF$29,QY21&lt;&gt;""),AND(RD21&gt;=RF$25,RE21&gt;=RF$29,RD21&lt;&gt;""),AND(SA21&gt;=SH$25,SB21&gt;=SH$29,SA21&lt;&gt;""),AND(SF21&gt;=SH$25,SG21&gt;=SH$29,SF21&lt;&gt;""),AND(TC21&gt;=TJ$25,TD21&gt;=TJ$29,TC21&lt;&gt;""),AND(TI21&gt;=TJ$25,TJ21&gt;=TJ$29,TI21&lt;&gt;"")),"P","")</f>
        <v/>
      </c>
      <c r="G21" s="3" t="str">
        <f>IF(OR(AND(AQ21&gt;=AW$29,AQ21&lt;&gt;"",AO21=""),AND(AV21&gt;=AW$29,AV21&lt;&gt;"",AO21=""),AND(BT21&gt;=BZ$29,BT21&lt;&gt;"",BR21=""),AND(BY21&gt;=BZ$29,BY21&lt;&gt;"",BR21=""),AND(CW21&gt;=DC$29,CW21&lt;&gt;"",CU21=""),AND(DB21&gt;=DC$29,DB21&lt;&gt;"",CU21=""),AND(EB21&gt;=EH$29,EB21&lt;&gt;""),AND(EG21&gt;=EH$29,EG21&lt;&gt;""),AND(FD21&gt;=FJ$29,FD21&lt;&gt;""),AND(FI21&gt;=FJ$29,FI21&lt;&gt;""),AND(GF21&gt;=GL$29,GF21&lt;&gt;""),AND(GK21&gt;=GL$29,GK21&lt;&gt;""),AND(HH21&gt;=HN$29,HH21&lt;&gt;""),AND(HM21&gt;=HN$29,HM21&lt;&gt;""),AND(IJ21&gt;=IP$29,IJ21&lt;&gt;""),AND(IO21&gt;=IP$29,IO21&lt;&gt;""),AND(JL21&gt;=JR$29,JL21&lt;&gt;""),AND(JQ21&gt;=JR$29,JQ21&lt;&gt;""),AND(KN21&gt;=KT$29,KN21&lt;&gt;""),AND(KS21&gt;=KT$29,KS21&lt;&gt;""),AND(LP21&gt;=LV$29,LP21&lt;&gt;""),AND(LU21&gt;=LV$29,LU21&lt;&gt;""),AND(MR21&gt;=MX$29,MR21&lt;&gt;""),AND(MW21&gt;=MX$29,MW21&lt;&gt;""),AND(NT21&gt;=NZ$29,NT21&lt;&gt;""),AND(NY21&gt;=NZ$29,NY21&lt;&gt;""),AND(OV21&gt;=PB$29,OV21&lt;&gt;""),AND(PA21&gt;=PB$29,PA21&lt;&gt;""),AND(PX21&gt;=QD$29,PX21&lt;&gt;""),AND(QC21&gt;=QD$29,QC21&lt;&gt;""),AND(QZ21&gt;=RF$29,QZ21&lt;&gt;""),AND(RE21&gt;=RF$29,RE21&lt;&gt;""),AND(SB21&gt;=SH$29,SB21&lt;&gt;""),AND(SG21&gt;=SH$29,SG21&lt;&gt;""),AND(TD21&gt;=TJ$29,TD21&lt;&gt;""),AND(TJ21&gt;=TJ$29,TJ21&lt;&gt;"")),"P","")</f>
        <v/>
      </c>
      <c r="H21" s="36" t="str">
        <f>IF(AND(G21="P",F21=""),"No DD",IF(OR(AND(AS21&gt;=AW$28,AT21&gt;=AW$32,AS21&lt;&gt;"",AO21=""),AND(BV21&gt;=BZ$28,BW21&gt;=BZ$32,BV21&lt;&gt;"",BR21=""),AND(CY21&gt;=DC$28,CZ21&gt;=DC$32,CY21&lt;&gt;"",CU21=""),AND(ED21&gt;=EH$28,EE21&gt;=EH$32,ED21&lt;&gt;""),AND(FF21&gt;=FJ$28,FG21&gt;=FJ$32,FF21&lt;&gt;""),AND(GH21&gt;=GL$28,GI21&gt;=GL$32,GH21&lt;&gt;""),AND(HJ21&gt;=HN$28,HK21&gt;=HN$32,HJ21&lt;&gt;""),AND(IL21&gt;=IP$28,IM21&gt;=IP$32,IL21&lt;&gt;""),AND(JN21&gt;=JR$28,JO21&gt;=JR$32,JN21&lt;&gt;""),AND(KP21&gt;=KT$28,KQ21&gt;=KT$32,KP21&lt;&gt;""),AND(LR21&gt;=LV$28,LS21&gt;=LV$32,LR21&lt;&gt;""),AND(MT21&gt;=MX$28,MU21&gt;=MX$32,MT21&lt;&gt;""),AND(NV21&gt;=NZ$28,NW21&gt;=NZ$32,NV21&lt;&gt;""),AND(OX21&gt;=PB$28,OY21&gt;=PB$32,OX21&lt;&gt;""),AND(PZ21&gt;=QD$28,QA21&gt;=QD$32,PZ21&lt;&gt;""),AND(RB21&gt;=RF$28,RC21&gt;=RF$32,RB21&lt;&gt;""),AND(SD21&gt;=SH$28,SE21&gt;=SH$32,SD21&lt;&gt;""),AND(TF21&gt;=TJ$28,TG21&gt;=TJ$32,TF21&lt;&gt;"")),"Merit",IF(OR(AND(AS21&gt;=AW$27,AT21&gt;=AW$31,AS21&lt;&gt;"",AO21=""),AND(BV21&gt;=BZ$27,BW21&gt;=BZ$31,BV21&lt;&gt;"",BR21=""),AND(CY21&gt;=DC$27,CZ21&gt;=DC$31,CY21&lt;&gt;"",CU21=""),AND(ED21&gt;=EH$27,EE21&gt;=EH$31,ED21&lt;&gt;""),AND(FF21&gt;=FJ$27,FG21&gt;=FJ$31,FF21&lt;&gt;""),AND(GH21&gt;=GL$27,GI21&gt;=GL$31,GH21&lt;&gt;""),AND(HJ21&gt;=HN$27,HK21&gt;=HN$31,HJ21&lt;&gt;""),AND(IL21&gt;=IP$27,IM21&gt;=IP$31,IL21&lt;&gt;""),AND(JN21&gt;=JR$27,JO21&gt;=JR$31,JN21&lt;&gt;""),AND(KP21&gt;=KT$27,KQ21&gt;=KT$31,KP21&lt;&gt;""),AND(LR21&gt;=LV$27,LS21&gt;=LV$31,LR21&lt;&gt;""),AND(MT21&gt;=MX$27,MU21&gt;=MX$31,MT21&lt;&gt;""),AND(NV21&gt;=NZ$27,NW21&gt;=NZ$31,NV21&lt;&gt;""),AND(OX21&gt;=PB$27,OY21&gt;=PB$31,OX21&lt;&gt;""),AND(PZ21&gt;=QD$27,QA21&gt;=QD$31,PZ21&lt;&gt;""),AND(RB21&gt;=RF$27,RC21&gt;=RF$31,RB21&lt;&gt;""),AND(SD21&gt;=SH$27,SE21&gt;=SH$31,SD21&lt;&gt;""),AND(TF21&gt;=TJ$27,TG21&gt;=TJ$31,TF21&lt;&gt;"")),"Excellence",IF(I21="P","Worlds Team",IF(F21="P","National Team","")))))</f>
        <v/>
      </c>
      <c r="I21" s="3" t="str">
        <f>IF(OR(AND(AS21&gt;=AW$26,AT21&gt;=AW$30,AS21&lt;&gt;"",AO21=""),AND(BV21&gt;=BZ$26,BW21&gt;=BZ$30,BV21&lt;&gt;"",BR21=""),AND(CY21&gt;=DC$26,CZ21&gt;=DC$30,CY21&lt;&gt;"",CU21=""),AND(ED21&gt;=EH$26,EE21&gt;=EH$30,ED21&lt;&gt;""),AND(FF21&gt;=FJ$26,FG21&gt;=FJ$30,FF21&lt;&gt;""),AND(GH21&gt;=GL$26,GI21&gt;=GL$30,GH21&lt;&gt;""),AND(HJ21&gt;=HN$26,HK21&gt;=HN$30,HJ21&lt;&gt;""),AND(IL21&gt;=IP$26,IM21&gt;=IP$30,IL21&lt;&gt;""),AND(JN21&gt;=JR$26,JO21&gt;=JR$30,JN21&lt;&gt;""),AND(KP21&gt;=KT$26,KQ21&gt;=KT$30,KP21&lt;&gt;""),AND(LR21&gt;=LV$26,LS21&gt;=LV$30,LR21&lt;&gt;""),AND(MT21&gt;=MX$26,MU21&gt;=MX$30,MT21&lt;&gt;""),AND(NV21&gt;=NZ$26,NW21&gt;=NZ$30,NV21&lt;&gt;""),AND(OX21&gt;=PB$26,OY21&gt;=PB$30,OX21&lt;&gt;""),AND(PZ21&gt;=QD$26,QA21&gt;=QD$30,PZ21&lt;&gt;""),AND(RB21&gt;=RF$26,RC21&gt;=RF$30,RB21&lt;&gt;""),AND(SD21&gt;=SH$26,SE21&gt;=SH$30,SD21&lt;&gt;""),AND(TF21&gt;=TJ$26,TG21&gt;=TJ$30,TF21&lt;&gt;"")),"P","")</f>
        <v/>
      </c>
      <c r="J21" s="8">
        <f>IF(COUNT(AQ21,BT21,CW21)&gt;0,LARGE((AQ21,BT21,CW21),1),0)</f>
        <v>47.6</v>
      </c>
      <c r="K21" s="8" t="str">
        <f>IF(J21=0,"",IF(J21=CW21,$CA$1,IF(J21=BT21,$AX$1,IF(J21=AQ21,$U$1,""))))</f>
        <v>2024 Elite Canada</v>
      </c>
      <c r="L21" s="8">
        <f>IF(COUNT(AQ21,BT21,CW21)&gt;1,LARGE((AQ21,BT21,CW21),2),0)</f>
        <v>0</v>
      </c>
      <c r="M21" s="8" t="str">
        <f>IF(K21=0,"",IF(AND(L21=J21,L21=AQ21,K21=BT21),$U$1,IF(AND(L21=J21,L21=AQ21,L21=CW21),$U$1,IF(AND(L21=J21,L21=CW21,L21=BT21),$AX$1,IF(L21=CW21,$CA$1,IF(L21=BT21,$AX$1,IF(L21=AQ21,$U$1,"")))))))</f>
        <v/>
      </c>
      <c r="N21" s="8">
        <f>IF(COUNT(AR21,BU21,CX21)&gt;0,LARGE((AR21,BU21,CX21),1),0)</f>
        <v>20.8</v>
      </c>
      <c r="O21" s="8" t="str">
        <f>IF(N21=0,"",IF(N21=CX21,$CA$1,IF(N21=BU21,$AX$1,IF(N21=AR21,$U$1,""))))</f>
        <v>2024 Elite Canada</v>
      </c>
      <c r="P21" s="8">
        <f>IF(MAX(AV21,BY21,DB21)&gt;0,MAX(AV21,BY21,DB21),0)</f>
        <v>46.35</v>
      </c>
      <c r="Q21" s="8" t="str">
        <f>IF(P21=0,"",IF(P21=DB21,$CA$1,IF(P21=BY21,$AX$1,IF(P21=AV21,$U$1,""))))</f>
        <v>2024 Elite Canada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TD21,$SI$1,IF(R21+IF(L21="",0,L21)=SB21,$RG$1,IF(R21+IF(L21="",0,L21)=QZ21,$QE$1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))),IF(R21=DE21,IF(R21+IF(N21="",0,N21)=TE21,$SI$1,IF(R21+IF(N21="",0,N21)=SC21,$RG$1,IF(R21+IF(N21="",0,N21)=RA21,$QE$1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))),IF(R21=DF21,IF(R21+IF(P21="",0,P21)=TI21,$SI$1,IF(R21+IF(P21="",0,P21)=SG21,$RG$1,IF(R21+IF(P21="",0,P21)=RE21,$QE$1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)))</f>
        <v/>
      </c>
      <c r="U21" s="19">
        <v>18.549999999999997</v>
      </c>
      <c r="V21" s="19">
        <v>5.6</v>
      </c>
      <c r="W21" s="19">
        <v>0.4</v>
      </c>
      <c r="X21" s="19">
        <v>0</v>
      </c>
      <c r="Y21" s="19">
        <v>18.350000000000001</v>
      </c>
      <c r="Z21" s="19">
        <v>6</v>
      </c>
      <c r="AA21" s="19">
        <v>0.5</v>
      </c>
      <c r="AB21" s="19">
        <v>0</v>
      </c>
      <c r="AC21" s="19">
        <v>17.45</v>
      </c>
      <c r="AD21" s="19">
        <v>3.6</v>
      </c>
      <c r="AE21" s="19">
        <v>0.4</v>
      </c>
      <c r="AF21" s="19">
        <v>0.15</v>
      </c>
      <c r="AG21" s="19">
        <v>18.149999999999999</v>
      </c>
      <c r="AH21" s="19">
        <v>5.1999999999999993</v>
      </c>
      <c r="AI21" s="19">
        <v>0.1</v>
      </c>
      <c r="AJ21" s="19">
        <v>0</v>
      </c>
      <c r="AK21" s="19">
        <v>18.2</v>
      </c>
      <c r="AL21" s="19">
        <v>5.6</v>
      </c>
      <c r="AM21" s="19">
        <v>0.7</v>
      </c>
      <c r="AN21" s="19">
        <v>0</v>
      </c>
      <c r="AO21" s="27" t="s">
        <v>53</v>
      </c>
      <c r="AP21" s="40">
        <f>IF(SUM(V21,Z21)&gt;0,SUM(V21,Z21),"")</f>
        <v>11.6</v>
      </c>
      <c r="AQ21" s="40">
        <f>IF(SUM(U21:V21,X21:Z21,AB21)-W21-AA21&gt;0,SUM(U21:V21,X21:Z21,AB21)-W21-AA21,"")</f>
        <v>47.6</v>
      </c>
      <c r="AR21" s="40">
        <f>IF(SUM(AC21:AD21,AF21)-AE21&gt;0,SUM(AC21:AD21,AF21)-AE21,"")</f>
        <v>20.8</v>
      </c>
      <c r="AS21" s="40">
        <f>IF(SUM(V21,Z21,AD21)&gt;0,SUM(V21,Z21,AD21),"")</f>
        <v>15.2</v>
      </c>
      <c r="AT21" s="40">
        <f>IF(SUM(AQ21,AR21)&gt;0,SUM(AQ21,AR21),"")</f>
        <v>68.400000000000006</v>
      </c>
      <c r="AU21" s="40">
        <f>IF(SUM(AH21,AL21)&gt;0,SUM(AH21,AL21),"")</f>
        <v>10.799999999999999</v>
      </c>
      <c r="AV21" s="40">
        <f>IF(SUM(AG21:AH21,AJ21:AL21,AN21)-SUM(AI21,AM21)&gt;0,SUM(AG21:AH21,AJ21:AL21,AN21)-SUM(AI21,AM21),"")</f>
        <v>46.35</v>
      </c>
      <c r="AW21" s="40">
        <f>IF(SUM(AQ21,AR21,AV21)&gt;0,SUM(AQ21,AR21,AV21),"")</f>
        <v>114.75</v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IF(SUM(BT21,BU21,BY21)&gt;0,SUM(BT21,BU21,BY21),"")</f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>IF(SUM(CB21,CF21)&gt;0,SUM(CB21,CF21),"")</f>
        <v/>
      </c>
      <c r="CW21" s="40" t="str">
        <f>IF(SUM(CA21:CB21,CD21:CF21,CH21)-CC21-CG21&gt;0,SUM(CA21:CB21,CD21:CF21,CH21)-CC21-CG21,"")</f>
        <v/>
      </c>
      <c r="CX21" s="40" t="str">
        <f>IF(SUM(CI21:CJ21,CL21)-CK21&gt;0,SUM(CI21:CJ21,CL21)-CK21,"")</f>
        <v/>
      </c>
      <c r="CY21" s="40" t="str">
        <f>IF(SUM(CB21,CF21,CJ21)&gt;0,SUM(CB21,CF21,CJ21),"")</f>
        <v/>
      </c>
      <c r="CZ21" s="40" t="str">
        <f>IF(SUM(CW21,CX21)&gt;0,SUM(CW21,CX21),"")</f>
        <v/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 t="str">
        <f>IF(SUM(CW21,CX21,DB21)&gt;0,SUM(CW21,CX21,DB21),"")</f>
        <v/>
      </c>
      <c r="DD21" s="51" t="str">
        <f>IF(MAX(EB21,FD21,GF21,HH21,IJ21,JL21,KN21,LP21,MR21,NT21,OV21,PX21,QZ21,SB21,TD21)-IF(L21="",0,L21)&gt;0.001,MAX(EB21,FD21,GF21,HH21,IJ21,JL21,KN21,LP21,MR21,NT21,OV21,PX21,QZ21,SB21,TD21)-IF(L21="",0,L21),"")</f>
        <v/>
      </c>
      <c r="DE21" s="51" t="str">
        <f>IF(MAX(EC21,FE21,GG21,HI21,IK21,JM21,KO21,LQ21,MS21,NU21,OW21,PY21,RA21,SC21,TE21)-IF(N21="",0,N21)&gt;0.001,MAX(EC21,FE21,GG21,HI21,IK21,JM21,KO21,LQ21,MS21,NU21,OW21,PY21,RA21,SC21,TE21)-IF(N21="",0,N21),"")</f>
        <v/>
      </c>
      <c r="DF21" s="51" t="str">
        <f>IF(MAX(EG21,FI21,GK21,HM21,IO21,JQ21,KS21,LU21,MW21,NY21,PA21,QC21,RE21,SG21,TI21)-IF(P21="",0,P21)&gt;0.001,MAX(EG21,FI21,GK21,HM21,IO21,JQ21,KS21,LU21,MW21,NY21,PA21,QC21,RE21,SG21,TI21)-IF(P21="",0,P21),"")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40" t="str">
        <f>IF(SUM(QF21,QJ21)&gt;0,SUM(QF21,QJ21),"")</f>
        <v/>
      </c>
      <c r="QZ21" s="40" t="str">
        <f>IF(SUM(QE21:QF21,QH21:QJ21,QL21)-QG21-QK21&gt;0,SUM(QE21:QF21,QH21:QJ21,QL21)-QG21-QK21,"")</f>
        <v/>
      </c>
      <c r="RA21" s="40" t="str">
        <f>IF(SUM(QM21:QN21,QP21)-QO21&gt;0,SUM(QM21:QN21,QP21)-QO21,"")</f>
        <v/>
      </c>
      <c r="RB21" s="40" t="str">
        <f>IF(SUM(QF21,QJ21,QN21)&gt;0,SUM(QF21,QJ21,QN21),"")</f>
        <v/>
      </c>
      <c r="RC21" s="40" t="str">
        <f>IF(SUM(QZ21,RA21)&gt;0,SUM(QZ21,RA21),"")</f>
        <v/>
      </c>
      <c r="RD21" s="40" t="str">
        <f>IF(SUM(QR21,QV21)&gt;0,SUM(QR21,QV21),"")</f>
        <v/>
      </c>
      <c r="RE21" s="40" t="str">
        <f>IF(SUM(QQ21:QR21,QT21:QV21,QX21)-SUM(QS21,QW21)&gt;0,SUM(QQ21:QR21,QT21:QV21,QX21)-SUM(QS21,QW21),"")</f>
        <v/>
      </c>
      <c r="RF21" s="40" t="str">
        <f>IF(SUM(QZ21,RA21,RE21)&gt;0,SUM(QZ21,RA21,RE21),"")</f>
        <v/>
      </c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1" t="str">
        <f>IF(SUM(RH21,RL21)&gt;0,SUM(RH21,RL21),"")</f>
        <v/>
      </c>
      <c r="SB21" s="11" t="str">
        <f>IF(SUM(RG21:RH21,RJ21:RL21,RN21)-RI21-RM21&gt;0,SUM(RG21:RH21,RJ21:RL21,RN21)-RI21-RM21,"")</f>
        <v/>
      </c>
      <c r="SC21" s="11" t="str">
        <f>IF(SUM(RO21:RP21,RR21)-RQ21&gt;0,SUM(RO21:RP21,RR21)-RQ21,"")</f>
        <v/>
      </c>
      <c r="SD21" s="11" t="str">
        <f>IF(SUM(RH21,RL21,RP21)&gt;0,SUM(RH21,RL21,RP21),"")</f>
        <v/>
      </c>
      <c r="SE21" s="11" t="str">
        <f>IF(SUM(SB21,SC21)&gt;0,SUM(SB21,SC21),"")</f>
        <v/>
      </c>
      <c r="SF21" s="11" t="str">
        <f>IF(SUM(RT21,RX21)&gt;0,SUM(RT21,RX21),"")</f>
        <v/>
      </c>
      <c r="SG21" s="11" t="str">
        <f>IF(SUM(RS21:RT21,RV21:RX21,RZ21)-SUM(RU21,RY21)&gt;0,SUM(RS21:RT21,RV21:RX21,RZ21)-SUM(RU21,RY21),"")</f>
        <v/>
      </c>
      <c r="SH21" s="11" t="str">
        <f>IF(SUM(SB21,SC21,SG21)&gt;0,SUM(SB21,SC21,SG21),"")</f>
        <v/>
      </c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40" t="str">
        <f>IF(SUM(SJ21,SN21)&gt;0,SUM(SJ21,SN21),"")</f>
        <v/>
      </c>
      <c r="TD21" s="40" t="str">
        <f>IF(SUM(SI21:SJ21,SL21:SN21,SP21)-SK21-SO21&gt;0,SUM(SI21:SJ21,SL21:SN21,SP21)-SK21-SO21,"")</f>
        <v/>
      </c>
      <c r="TE21" s="40" t="str">
        <f>IF(SUM(SQ21:SR21,ST21)-SS21&gt;0,SUM(SQ21:SR21,ST21)-SS21,"")</f>
        <v/>
      </c>
      <c r="TF21" s="40" t="str">
        <f>IF(SUM(SJ21,SN21,SR21)&gt;0,SUM(SJ21,SN21,SR21),"")</f>
        <v/>
      </c>
      <c r="TG21" s="40" t="str">
        <f>IF(SUM(TD21,TE21)&gt;0,SUM(TD21,TE21),"")</f>
        <v/>
      </c>
      <c r="TH21" s="40" t="str">
        <f>IF(SUM(SV21,SZ21)&gt;0,SUM(SV21,SZ21),"")</f>
        <v/>
      </c>
      <c r="TI21" s="40" t="str">
        <f>IF(SUM(SU21:SV21,SX21:SZ21,TB21)-SUM(SW21,TA21)&gt;0,SUM(SU21:SV21,SX21:SZ21,TB21)-SUM(SW21,TA21),"")</f>
        <v/>
      </c>
      <c r="TJ21" s="40" t="str">
        <f>IF(SUM(TD21,TE21,TI21)&gt;0,SUM(TD21,TE21,TI21),"")</f>
        <v/>
      </c>
      <c r="TK21" s="26">
        <f>IF($CU21="P",CA21,(CA21+AX21)/2)</f>
        <v>0</v>
      </c>
      <c r="TL21" s="26">
        <f>IF($CU21="P",CB21,(CB21+AY21)/2)</f>
        <v>0</v>
      </c>
      <c r="TM21" s="26">
        <f>IF($CU21="P",CC21,(CC21+AZ21)/2)</f>
        <v>0</v>
      </c>
      <c r="TN21" s="26">
        <f>IF($CU21="P",CD21,(CD21+BA21)/2)</f>
        <v>0</v>
      </c>
      <c r="TO21" s="26">
        <f>IF($CU21="P",CE21,(CE21+BB21)/2)</f>
        <v>0</v>
      </c>
      <c r="TP21" s="26">
        <f>IF($CU21="P",CF21,(CF21+BC21)/2)</f>
        <v>0</v>
      </c>
      <c r="TQ21" s="26">
        <f>IF($CU21="P",CG21,(CG21+BD21)/2)</f>
        <v>0</v>
      </c>
      <c r="TR21" s="26">
        <f>IF($CU21="P",CH21,(CH21+BE21)/2)</f>
        <v>0</v>
      </c>
      <c r="TS21" s="26">
        <f>IF($CU21="P",CI21,(CI21+BF21)/2)</f>
        <v>0</v>
      </c>
      <c r="TT21" s="26">
        <f>IF($CU21="P",CJ21,(CJ21+BG21)/2)</f>
        <v>0</v>
      </c>
      <c r="TU21" s="26">
        <f>IF($CU21="P",CK21,(CK21+BH21)/2)</f>
        <v>0</v>
      </c>
      <c r="TV21" s="26">
        <f>IF($CU21="P",CL21,(CL21+BI21)/2)</f>
        <v>0</v>
      </c>
      <c r="TW21" s="26">
        <f>IF($CU21="P",CM21,(CM21+BJ21)/2)</f>
        <v>0</v>
      </c>
      <c r="TX21" s="26">
        <f>IF($CU21="P",CN21,(CN21+BK21)/2)</f>
        <v>0</v>
      </c>
      <c r="TY21" s="26">
        <f>IF($CU21="P",CO21,(CO21+BL21)/2)</f>
        <v>0</v>
      </c>
      <c r="TZ21" s="26">
        <f>IF($CU21="P",CP21,(CP21+BM21)/2)</f>
        <v>0</v>
      </c>
      <c r="UA21" s="26">
        <f>IF($CU21="P",CQ21,(CQ21+BN21)/2)</f>
        <v>0</v>
      </c>
      <c r="UB21" s="26">
        <f>IF($CU21="P",CR21,(CR21+BO21)/2)</f>
        <v>0</v>
      </c>
      <c r="UC21" s="26">
        <f>IF($CU21="P",CS21,(CS21+BP21)/2)</f>
        <v>0</v>
      </c>
      <c r="UD21" s="26">
        <f>IF($CU21="P",CT21,(CT21+BQ21)/2)</f>
        <v>0</v>
      </c>
      <c r="UE21" s="28" t="s">
        <v>53</v>
      </c>
      <c r="UF21" s="11" t="str">
        <f>IF(SUM(TL21,TP21)&gt;0,SUM(TL21,TP21),"")</f>
        <v/>
      </c>
      <c r="UG21" s="11" t="str">
        <f>IF(SUM(TK21:TL21,TN21:TP21,TR21)-TM21-TQ21&gt;0,SUM(TK21:TL21,TN21:TP21,TR21)-TM21-TQ21,"")</f>
        <v/>
      </c>
      <c r="UH21" s="11" t="str">
        <f>IF(SUM(TS21:TT21,TV21)-TU21&gt;0,SUM(TS21:TT21,TV21)-TU21,"")</f>
        <v/>
      </c>
      <c r="UI21" s="11" t="str">
        <f>IF(SUM(TL21,TP21,TT21)&gt;0,SUM(TL21,TP21,TT21),"")</f>
        <v/>
      </c>
      <c r="UJ21" s="11" t="str">
        <f>IF(SUM(UG21,UH21)&gt;0,SUM(UG21,UH21),"")</f>
        <v/>
      </c>
      <c r="UK21" s="11" t="str">
        <f>IF(SUM(TX21,UB21)&gt;0,SUM(TX21,UB21),"")</f>
        <v/>
      </c>
      <c r="UL21" s="11" t="str">
        <f>IF(SUM(TW21:TX21,TZ21:UB21,UD21)-SUM(TY21,UC21)&gt;0,SUM(TW21:TX21,TZ21:UB21,UD21)-SUM(TY21,UC21),"")</f>
        <v/>
      </c>
      <c r="UM21" s="11" t="str">
        <f>IF(SUM(UG21,UH21,UL21)&gt;0,SUM(UG21,UH21,UL21),"")</f>
        <v/>
      </c>
    </row>
    <row r="22" spans="1:559" x14ac:dyDescent="0.2">
      <c r="A22" s="4" t="str" cm="1">
        <f t="array" ref="A22">IF(AND(H22&lt;&gt;"",H22&lt;&gt;"No DD"),SUMPRODUCT((H$4:H$23&lt;&gt;"")*(H$4:H$23&lt;&gt;"No DD")*(E$4:E$23&gt;E22))+1,IF(H22="No DD",SUMPRODUCT((H$4:H$23="No DD")*(E$4:E$23&gt;E22))+1+SUMPRODUCT((H$4:H$23&lt;&gt;"")*(H$4:H$23&lt;&gt;"No DD")),""))</f>
        <v/>
      </c>
      <c r="B22" s="5" t="s">
        <v>162</v>
      </c>
      <c r="C22" s="4" t="s">
        <v>6</v>
      </c>
      <c r="D22" s="4">
        <v>2001</v>
      </c>
      <c r="E22" s="9">
        <f>SUM(J22:R22)+SUM(J22:N22)*0.0000001+SUM(J22)*0.0000000000001</f>
        <v>104.00000620000432</v>
      </c>
      <c r="F22" s="3" t="str">
        <f>IF(OR(AND(AP22&gt;=AW$25,AQ22&gt;=AW$29,AP22&lt;&gt;"",AO22=""),AND(AU22&gt;=AW$25,AV22&gt;=AW$29,AU22&lt;&gt;"",AO22=""),AND(BS22&gt;=BZ$25,BT22&gt;=BZ$29,BS22&lt;&gt;"",BR22=""),AND(BX22&gt;=BZ$25,BY22&gt;=BZ$29,BX22&lt;&gt;"",BR22=""),AND(CV22&gt;=DC$25,CW22&gt;=DC$29,CV22&lt;&gt;"",CU22=""),AND(DA22&gt;=DC$25,DB22&gt;=DC$29,DA22&lt;&gt;""),AND(EA22&gt;=EH$25,EB22&gt;=EH$29,EA22&lt;&gt;""),AND(EF22&gt;=EH$25,EG22&gt;=EH$29,EF22&lt;&gt;""),AND(FC22&gt;=FJ$25,FD22&gt;=FJ$29,FC22&lt;&gt;""),AND(FH22&gt;=FJ$25,FI22&gt;=FJ$29,FH22&lt;&gt;""),AND(GE22&gt;=GL$25,GF22&gt;=GL$29,GE22&lt;&gt;""),AND(GJ22&gt;=GL$25,GK22&gt;=GL$29,GJ22&lt;&gt;""),AND(HG22&gt;=HN$25,HH22&gt;=HN$29,HG22&lt;&gt;""),AND(HL22&gt;=HN$25,HM22&gt;=HN$29,HL22&lt;&gt;""),AND(II22&gt;=IP$25,IJ22&gt;=IP$29,II22&lt;&gt;""),AND(IN22&gt;=IP$25,IO22&gt;=IP$29,IN22&lt;&gt;""),AND(JK22&gt;=JR$25,JL22&gt;=JR$29,JK22&lt;&gt;""),AND(JP22&gt;=JR$25,JQ22&gt;=JR$29,JP22&lt;&gt;""),AND(KM22&gt;=KT$25,KN22&gt;=KT$29,KM22&lt;&gt;""),AND(KR22&gt;=KT$25,KS22&gt;=KT$29,KR22&lt;&gt;""),AND(LO22&gt;=LV$25,LP22&gt;=LV$29,LO22&lt;&gt;""),AND(LT22&gt;=LV$25,LU22&gt;=LV$29,LT22&lt;&gt;""),AND(MQ22&gt;=MX$25,MR22&gt;=MX$29,MQ22&lt;&gt;""),AND(MV22&gt;=MX$25,MW22&gt;=MX$29,MV22&lt;&gt;""),AND(NS22&gt;=NZ$25,NT22&gt;=NZ$29,NS22&lt;&gt;""),AND(NX22&gt;=NZ$25,NY22&gt;=NZ$29,NX22&lt;&gt;""),AND(OU22&gt;=PB$25,OV22&gt;=PB$29,OU22&lt;&gt;""),AND(OZ22&gt;=PB$25,PA22&gt;=PB$29,OZ22&lt;&gt;""),AND(PW22&gt;=QD$25,PX22&gt;=QD$29,PW22&lt;&gt;""),AND(QB22&gt;=QD$25,QC22&gt;=QD$29,QB22&lt;&gt;""),AND(QY22&gt;=RF$25,QZ22&gt;=RF$29,QY22&lt;&gt;""),AND(RD22&gt;=RF$25,RE22&gt;=RF$29,RD22&lt;&gt;""),AND(SA22&gt;=SH$25,SB22&gt;=SH$29,SA22&lt;&gt;""),AND(SF22&gt;=SH$25,SG22&gt;=SH$29,SF22&lt;&gt;""),AND(TC22&gt;=TJ$25,TD22&gt;=TJ$29,TC22&lt;&gt;""),AND(TI22&gt;=TJ$25,TJ22&gt;=TJ$29,TI22&lt;&gt;"")),"P","")</f>
        <v/>
      </c>
      <c r="G22" s="3" t="str">
        <f>IF(OR(AND(AQ22&gt;=AW$29,AQ22&lt;&gt;"",AO22=""),AND(AV22&gt;=AW$29,AV22&lt;&gt;"",AO22=""),AND(BT22&gt;=BZ$29,BT22&lt;&gt;"",BR22=""),AND(BY22&gt;=BZ$29,BY22&lt;&gt;"",BR22=""),AND(CW22&gt;=DC$29,CW22&lt;&gt;"",CU22=""),AND(DB22&gt;=DC$29,DB22&lt;&gt;"",CU22=""),AND(EB22&gt;=EH$29,EB22&lt;&gt;""),AND(EG22&gt;=EH$29,EG22&lt;&gt;""),AND(FD22&gt;=FJ$29,FD22&lt;&gt;""),AND(FI22&gt;=FJ$29,FI22&lt;&gt;""),AND(GF22&gt;=GL$29,GF22&lt;&gt;""),AND(GK22&gt;=GL$29,GK22&lt;&gt;""),AND(HH22&gt;=HN$29,HH22&lt;&gt;""),AND(HM22&gt;=HN$29,HM22&lt;&gt;""),AND(IJ22&gt;=IP$29,IJ22&lt;&gt;""),AND(IO22&gt;=IP$29,IO22&lt;&gt;""),AND(JL22&gt;=JR$29,JL22&lt;&gt;""),AND(JQ22&gt;=JR$29,JQ22&lt;&gt;""),AND(KN22&gt;=KT$29,KN22&lt;&gt;""),AND(KS22&gt;=KT$29,KS22&lt;&gt;""),AND(LP22&gt;=LV$29,LP22&lt;&gt;""),AND(LU22&gt;=LV$29,LU22&lt;&gt;""),AND(MR22&gt;=MX$29,MR22&lt;&gt;""),AND(MW22&gt;=MX$29,MW22&lt;&gt;""),AND(NT22&gt;=NZ$29,NT22&lt;&gt;""),AND(NY22&gt;=NZ$29,NY22&lt;&gt;""),AND(OV22&gt;=PB$29,OV22&lt;&gt;""),AND(PA22&gt;=PB$29,PA22&lt;&gt;""),AND(PX22&gt;=QD$29,PX22&lt;&gt;""),AND(QC22&gt;=QD$29,QC22&lt;&gt;""),AND(QZ22&gt;=RF$29,QZ22&lt;&gt;""),AND(RE22&gt;=RF$29,RE22&lt;&gt;""),AND(SB22&gt;=SH$29,SB22&lt;&gt;""),AND(SG22&gt;=SH$29,SG22&lt;&gt;""),AND(TD22&gt;=TJ$29,TD22&lt;&gt;""),AND(TJ22&gt;=TJ$29,TJ22&lt;&gt;"")),"P","")</f>
        <v/>
      </c>
      <c r="H22" s="36" t="str">
        <f>IF(AND(G22="P",F22=""),"No DD",IF(OR(AND(AS22&gt;=AW$28,AT22&gt;=AW$32,AS22&lt;&gt;"",AO22=""),AND(BV22&gt;=BZ$28,BW22&gt;=BZ$32,BV22&lt;&gt;"",BR22=""),AND(CY22&gt;=DC$28,CZ22&gt;=DC$32,CY22&lt;&gt;"",CU22=""),AND(ED22&gt;=EH$28,EE22&gt;=EH$32,ED22&lt;&gt;""),AND(FF22&gt;=FJ$28,FG22&gt;=FJ$32,FF22&lt;&gt;""),AND(GH22&gt;=GL$28,GI22&gt;=GL$32,GH22&lt;&gt;""),AND(HJ22&gt;=HN$28,HK22&gt;=HN$32,HJ22&lt;&gt;""),AND(IL22&gt;=IP$28,IM22&gt;=IP$32,IL22&lt;&gt;""),AND(JN22&gt;=JR$28,JO22&gt;=JR$32,JN22&lt;&gt;""),AND(KP22&gt;=KT$28,KQ22&gt;=KT$32,KP22&lt;&gt;""),AND(LR22&gt;=LV$28,LS22&gt;=LV$32,LR22&lt;&gt;""),AND(MT22&gt;=MX$28,MU22&gt;=MX$32,MT22&lt;&gt;""),AND(NV22&gt;=NZ$28,NW22&gt;=NZ$32,NV22&lt;&gt;""),AND(OX22&gt;=PB$28,OY22&gt;=PB$32,OX22&lt;&gt;""),AND(PZ22&gt;=QD$28,QA22&gt;=QD$32,PZ22&lt;&gt;""),AND(RB22&gt;=RF$28,RC22&gt;=RF$32,RB22&lt;&gt;""),AND(SD22&gt;=SH$28,SE22&gt;=SH$32,SD22&lt;&gt;""),AND(TF22&gt;=TJ$28,TG22&gt;=TJ$32,TF22&lt;&gt;"")),"Merit",IF(OR(AND(AS22&gt;=AW$27,AT22&gt;=AW$31,AS22&lt;&gt;"",AO22=""),AND(BV22&gt;=BZ$27,BW22&gt;=BZ$31,BV22&lt;&gt;"",BR22=""),AND(CY22&gt;=DC$27,CZ22&gt;=DC$31,CY22&lt;&gt;"",CU22=""),AND(ED22&gt;=EH$27,EE22&gt;=EH$31,ED22&lt;&gt;""),AND(FF22&gt;=FJ$27,FG22&gt;=FJ$31,FF22&lt;&gt;""),AND(GH22&gt;=GL$27,GI22&gt;=GL$31,GH22&lt;&gt;""),AND(HJ22&gt;=HN$27,HK22&gt;=HN$31,HJ22&lt;&gt;""),AND(IL22&gt;=IP$27,IM22&gt;=IP$31,IL22&lt;&gt;""),AND(JN22&gt;=JR$27,JO22&gt;=JR$31,JN22&lt;&gt;""),AND(KP22&gt;=KT$27,KQ22&gt;=KT$31,KP22&lt;&gt;""),AND(LR22&gt;=LV$27,LS22&gt;=LV$31,LR22&lt;&gt;""),AND(MT22&gt;=MX$27,MU22&gt;=MX$31,MT22&lt;&gt;""),AND(NV22&gt;=NZ$27,NW22&gt;=NZ$31,NV22&lt;&gt;""),AND(OX22&gt;=PB$27,OY22&gt;=PB$31,OX22&lt;&gt;""),AND(PZ22&gt;=QD$27,QA22&gt;=QD$31,PZ22&lt;&gt;""),AND(RB22&gt;=RF$27,RC22&gt;=RF$31,RB22&lt;&gt;""),AND(SD22&gt;=SH$27,SE22&gt;=SH$31,SD22&lt;&gt;""),AND(TF22&gt;=TJ$27,TG22&gt;=TJ$31,TF22&lt;&gt;"")),"Excellence",IF(I22="P","Worlds Team",IF(F22="P","National Team","")))))</f>
        <v/>
      </c>
      <c r="I22" s="3" t="str">
        <f>IF(OR(AND(AS22&gt;=AW$26,AT22&gt;=AW$30,AS22&lt;&gt;"",AO22=""),AND(BV22&gt;=BZ$26,BW22&gt;=BZ$30,BV22&lt;&gt;"",BR22=""),AND(CY22&gt;=DC$26,CZ22&gt;=DC$30,CY22&lt;&gt;"",CU22=""),AND(ED22&gt;=EH$26,EE22&gt;=EH$30,ED22&lt;&gt;""),AND(FF22&gt;=FJ$26,FG22&gt;=FJ$30,FF22&lt;&gt;""),AND(GH22&gt;=GL$26,GI22&gt;=GL$30,GH22&lt;&gt;""),AND(HJ22&gt;=HN$26,HK22&gt;=HN$30,HJ22&lt;&gt;""),AND(IL22&gt;=IP$26,IM22&gt;=IP$30,IL22&lt;&gt;""),AND(JN22&gt;=JR$26,JO22&gt;=JR$30,JN22&lt;&gt;""),AND(KP22&gt;=KT$26,KQ22&gt;=KT$30,KP22&lt;&gt;""),AND(LR22&gt;=LV$26,LS22&gt;=LV$30,LR22&lt;&gt;""),AND(MT22&gt;=MX$26,MU22&gt;=MX$30,MT22&lt;&gt;""),AND(NV22&gt;=NZ$26,NW22&gt;=NZ$30,NV22&lt;&gt;""),AND(OX22&gt;=PB$26,OY22&gt;=PB$30,OX22&lt;&gt;""),AND(PZ22&gt;=QD$26,QA22&gt;=QD$30,PZ22&lt;&gt;""),AND(RB22&gt;=RF$26,RC22&gt;=RF$30,RB22&lt;&gt;""),AND(SD22&gt;=SH$26,SE22&gt;=SH$30,SD22&lt;&gt;""),AND(TF22&gt;=TJ$26,TG22&gt;=TJ$30,TF22&lt;&gt;"")),"P","")</f>
        <v/>
      </c>
      <c r="J22" s="8">
        <f>IF(COUNT(AQ22,BT22,CW22)&gt;0,LARGE((AQ22,BT22,CW22),1),0)</f>
        <v>43.199999999999996</v>
      </c>
      <c r="K22" s="8" t="str">
        <f>IF(J22=0,"",IF(J22=CW22,$CA$1,IF(J22=BT22,$AX$1,IF(J22=AQ22,$U$1,""))))</f>
        <v>2024 Nationals</v>
      </c>
      <c r="L22" s="8">
        <f>IF(COUNT(AQ22,BT22,CW22)&gt;1,LARGE((AQ22,BT22,CW22),2),0)</f>
        <v>0</v>
      </c>
      <c r="M22" s="8" t="str">
        <f>IF(K22=0,"",IF(AND(L22=J22,L22=AQ22,K22=BT22),$U$1,IF(AND(L22=J22,L22=AQ22,L22=CW22),$U$1,IF(AND(L22=J22,L22=CW22,L22=BT22),$AX$1,IF(L22=CW22,$CA$1,IF(L22=BT22,$AX$1,IF(L22=AQ22,$U$1,"")))))))</f>
        <v/>
      </c>
      <c r="N22" s="8">
        <f>IF(COUNT(AR22,BU22,CX22)&gt;0,LARGE((AR22,BU22,CX22),1),0)</f>
        <v>18.8</v>
      </c>
      <c r="O22" s="8" t="str">
        <f>IF(N22=0,"",IF(N22=CX22,$CA$1,IF(N22=BU22,$AX$1,IF(N22=AR22,$U$1,""))))</f>
        <v>2024 Nationals</v>
      </c>
      <c r="P22" s="8">
        <f>IF(MAX(AV22,BY22,DB22)&gt;0,MAX(AV22,BY22,DB22),0)</f>
        <v>42</v>
      </c>
      <c r="Q22" s="8" t="str">
        <f>IF(P22=0,"",IF(P22=DB22,$CA$1,IF(P22=BY22,$AX$1,IF(P22=AV22,$U$1,""))))</f>
        <v>2024 Nationals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TD22,$SI$1,IF(R22+IF(L22="",0,L22)=SB22,$RG$1,IF(R22+IF(L22="",0,L22)=QZ22,$QE$1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))),IF(R22=DE22,IF(R22+IF(N22="",0,N22)=TE22,$SI$1,IF(R22+IF(N22="",0,N22)=SC22,$RG$1,IF(R22+IF(N22="",0,N22)=RA22,$QE$1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))),IF(R22=DF22,IF(R22+IF(P22="",0,P22)=TI22,$SI$1,IF(R22+IF(P22="",0,P22)=SG22,$RG$1,IF(R22+IF(P22="",0,P22)=RE22,$QE$1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)))</f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>IF(SUM(V22,Z22)&gt;0,SUM(V22,Z22),"")</f>
        <v/>
      </c>
      <c r="AQ22" s="40" t="str">
        <f>IF(SUM(U22:V22,X22:Z22,AB22)-W22-AA22&gt;0,SUM(U22:V22,X22:Z22,AB22)-W22-AA22,"")</f>
        <v/>
      </c>
      <c r="AR22" s="40" t="str">
        <f>IF(SUM(AC22:AD22,AF22)-AE22&gt;0,SUM(AC22:AD22,AF22)-AE22,"")</f>
        <v/>
      </c>
      <c r="AS22" s="40" t="str">
        <f>IF(SUM(V22,Z22,AD22)&gt;0,SUM(V22,Z22,AD22),"")</f>
        <v/>
      </c>
      <c r="AT22" s="40" t="str">
        <f>IF(SUM(AQ22,AR22)&gt;0,SUM(AQ22,AR22),"")</f>
        <v/>
      </c>
      <c r="AU22" s="40" t="str">
        <f>IF(SUM(AH22,AL22)&gt;0,SUM(AH22,AL22),"")</f>
        <v/>
      </c>
      <c r="AV22" s="40" t="str">
        <f>IF(SUM(AG22:AH22,AJ22:AL22,AN22)-SUM(AI22,AM22)&gt;0,SUM(AG22:AH22,AJ22:AL22,AN22)-SUM(AI22,AM22),"")</f>
        <v/>
      </c>
      <c r="AW22" s="40" t="str">
        <f>IF(SUM(AQ22,AR22,AV22)&gt;0,SUM(AQ22,AR22,AV22),"")</f>
        <v/>
      </c>
      <c r="AX22" s="18">
        <v>19</v>
      </c>
      <c r="AY22" s="18">
        <v>3.5</v>
      </c>
      <c r="AZ22" s="18">
        <v>0.9</v>
      </c>
      <c r="BA22" s="18">
        <v>0</v>
      </c>
      <c r="BB22" s="18">
        <v>18.8</v>
      </c>
      <c r="BC22" s="18">
        <v>3.9</v>
      </c>
      <c r="BD22" s="18">
        <v>1.1000000000000001</v>
      </c>
      <c r="BE22" s="18">
        <v>0</v>
      </c>
      <c r="BF22" s="18">
        <v>17.8</v>
      </c>
      <c r="BG22" s="18">
        <v>3</v>
      </c>
      <c r="BH22" s="18">
        <v>2</v>
      </c>
      <c r="BI22" s="18">
        <v>0</v>
      </c>
      <c r="BJ22" s="18">
        <v>17.5</v>
      </c>
      <c r="BK22" s="18">
        <v>3.5</v>
      </c>
      <c r="BL22" s="18">
        <v>0.9</v>
      </c>
      <c r="BM22" s="18">
        <v>0</v>
      </c>
      <c r="BN22" s="18">
        <v>18.7</v>
      </c>
      <c r="BO22" s="18">
        <v>3.9</v>
      </c>
      <c r="BP22" s="18">
        <v>0.7</v>
      </c>
      <c r="BQ22" s="18">
        <v>0</v>
      </c>
      <c r="BR22" s="28"/>
      <c r="BS22" s="11">
        <f>IF(SUM(AY22,BC22)&gt;0,SUM(AY22,BC22),"")</f>
        <v>7.4</v>
      </c>
      <c r="BT22" s="11">
        <f>IF(SUM(AX22:AY22,BA22:BC22,BE22)-AZ22-BD22&gt;0,SUM(AX22:AY22,BA22:BC22,BE22)-AZ22-BD22,"")</f>
        <v>43.199999999999996</v>
      </c>
      <c r="BU22" s="11">
        <f>IF(SUM(BF22:BG22,BI22)-BH22&gt;0,SUM(BF22:BG22,BI22)-BH22,"")</f>
        <v>18.8</v>
      </c>
      <c r="BV22" s="11">
        <f>IF(SUM(AY22,BC22,BG22)&gt;0,SUM(AY22,BC22,BG22),"")</f>
        <v>10.4</v>
      </c>
      <c r="BW22" s="11">
        <f>IF(SUM(BT22,BU22)&gt;0,SUM(BT22,BU22),"")</f>
        <v>62</v>
      </c>
      <c r="BX22" s="11">
        <f>IF(SUM(BK22,BO22)&gt;0,SUM(BK22,BO22),"")</f>
        <v>7.4</v>
      </c>
      <c r="BY22" s="11">
        <f>IF(SUM(BJ22:BK22,BM22:BO22,BQ22)-SUM(BL22,BP22)&gt;0,SUM(BJ22:BK22,BM22:BO22,BQ22)-SUM(BL22,BP22),"")</f>
        <v>42</v>
      </c>
      <c r="BZ22" s="11">
        <f>IF(SUM(BT22,BU22,BY22)&gt;0,SUM(BT22,BU22,BY22),"")</f>
        <v>104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>IF(SUM(CB22,CF22)&gt;0,SUM(CB22,CF22),"")</f>
        <v/>
      </c>
      <c r="CW22" s="40" t="str">
        <f>IF(SUM(CA22:CB22,CD22:CF22,CH22)-CC22-CG22&gt;0,SUM(CA22:CB22,CD22:CF22,CH22)-CC22-CG22,"")</f>
        <v/>
      </c>
      <c r="CX22" s="40" t="str">
        <f>IF(SUM(CI22:CJ22,CL22)-CK22&gt;0,SUM(CI22:CJ22,CL22)-CK22,"")</f>
        <v/>
      </c>
      <c r="CY22" s="40" t="str">
        <f>IF(SUM(CB22,CF22,CJ22)&gt;0,SUM(CB22,CF22,CJ22),"")</f>
        <v/>
      </c>
      <c r="CZ22" s="40" t="str">
        <f>IF(SUM(CW22,CX22)&gt;0,SUM(CW22,CX22),"")</f>
        <v/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 t="str">
        <f>IF(SUM(CW22,CX22,DB22)&gt;0,SUM(CW22,CX22,DB22),"")</f>
        <v/>
      </c>
      <c r="DD22" s="51" t="str">
        <f>IF(MAX(EB22,FD22,GF22,HH22,IJ22,JL22,KN22,LP22,MR22,NT22,OV22,PX22,QZ22,SB22,TD22)-IF(L22="",0,L22)&gt;0.001,MAX(EB22,FD22,GF22,HH22,IJ22,JL22,KN22,LP22,MR22,NT22,OV22,PX22,QZ22,SB22,TD22)-IF(L22="",0,L22),"")</f>
        <v/>
      </c>
      <c r="DE22" s="51" t="str">
        <f>IF(MAX(EC22,FE22,GG22,HI22,IK22,JM22,KO22,LQ22,MS22,NU22,OW22,PY22,RA22,SC22,TE22)-IF(N22="",0,N22)&gt;0.001,MAX(EC22,FE22,GG22,HI22,IK22,JM22,KO22,LQ22,MS22,NU22,OW22,PY22,RA22,SC22,TE22)-IF(N22="",0,N22),"")</f>
        <v/>
      </c>
      <c r="DF22" s="51" t="str">
        <f>IF(MAX(EG22,FI22,GK22,HM22,IO22,JQ22,KS22,LU22,MW22,NY22,PA22,QC22,RE22,SG22,TI22)-IF(P22="",0,P22)&gt;0.001,MAX(EG22,FI22,GK22,HM22,IO22,JQ22,KS22,LU22,MW22,NY22,PA22,QC22,RE22,SG22,TI22)-IF(P22="",0,P22),"")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40" t="str">
        <f>IF(SUM(QF22,QJ22)&gt;0,SUM(QF22,QJ22),"")</f>
        <v/>
      </c>
      <c r="QZ22" s="40" t="str">
        <f>IF(SUM(QE22:QF22,QH22:QJ22,QL22)-QG22-QK22&gt;0,SUM(QE22:QF22,QH22:QJ22,QL22)-QG22-QK22,"")</f>
        <v/>
      </c>
      <c r="RA22" s="40" t="str">
        <f>IF(SUM(QM22:QN22,QP22)-QO22&gt;0,SUM(QM22:QN22,QP22)-QO22,"")</f>
        <v/>
      </c>
      <c r="RB22" s="40" t="str">
        <f>IF(SUM(QF22,QJ22,QN22)&gt;0,SUM(QF22,QJ22,QN22),"")</f>
        <v/>
      </c>
      <c r="RC22" s="40" t="str">
        <f>IF(SUM(QZ22,RA22)&gt;0,SUM(QZ22,RA22),"")</f>
        <v/>
      </c>
      <c r="RD22" s="40" t="str">
        <f>IF(SUM(QR22,QV22)&gt;0,SUM(QR22,QV22),"")</f>
        <v/>
      </c>
      <c r="RE22" s="40" t="str">
        <f>IF(SUM(QQ22:QR22,QT22:QV22,QX22)-SUM(QS22,QW22)&gt;0,SUM(QQ22:QR22,QT22:QV22,QX22)-SUM(QS22,QW22),"")</f>
        <v/>
      </c>
      <c r="RF22" s="40" t="str">
        <f>IF(SUM(QZ22,RA22,RE22)&gt;0,SUM(QZ22,RA22,RE22),"")</f>
        <v/>
      </c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1" t="str">
        <f>IF(SUM(RH22,RL22)&gt;0,SUM(RH22,RL22),"")</f>
        <v/>
      </c>
      <c r="SB22" s="11" t="str">
        <f>IF(SUM(RG22:RH22,RJ22:RL22,RN22)-RI22-RM22&gt;0,SUM(RG22:RH22,RJ22:RL22,RN22)-RI22-RM22,"")</f>
        <v/>
      </c>
      <c r="SC22" s="11" t="str">
        <f>IF(SUM(RO22:RP22,RR22)-RQ22&gt;0,SUM(RO22:RP22,RR22)-RQ22,"")</f>
        <v/>
      </c>
      <c r="SD22" s="11" t="str">
        <f>IF(SUM(RH22,RL22,RP22)&gt;0,SUM(RH22,RL22,RP22),"")</f>
        <v/>
      </c>
      <c r="SE22" s="11" t="str">
        <f>IF(SUM(SB22,SC22)&gt;0,SUM(SB22,SC22),"")</f>
        <v/>
      </c>
      <c r="SF22" s="11" t="str">
        <f>IF(SUM(RT22,RX22)&gt;0,SUM(RT22,RX22),"")</f>
        <v/>
      </c>
      <c r="SG22" s="11" t="str">
        <f>IF(SUM(RS22:RT22,RV22:RX22,RZ22)-SUM(RU22,RY22)&gt;0,SUM(RS22:RT22,RV22:RX22,RZ22)-SUM(RU22,RY22),"")</f>
        <v/>
      </c>
      <c r="SH22" s="11" t="str">
        <f>IF(SUM(SB22,SC22,SG22)&gt;0,SUM(SB22,SC22,SG22),"")</f>
        <v/>
      </c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40" t="str">
        <f>IF(SUM(SJ22,SN22)&gt;0,SUM(SJ22,SN22),"")</f>
        <v/>
      </c>
      <c r="TD22" s="40" t="str">
        <f>IF(SUM(SI22:SJ22,SL22:SN22,SP22)-SK22-SO22&gt;0,SUM(SI22:SJ22,SL22:SN22,SP22)-SK22-SO22,"")</f>
        <v/>
      </c>
      <c r="TE22" s="40" t="str">
        <f>IF(SUM(SQ22:SR22,ST22)-SS22&gt;0,SUM(SQ22:SR22,ST22)-SS22,"")</f>
        <v/>
      </c>
      <c r="TF22" s="40" t="str">
        <f>IF(SUM(SJ22,SN22,SR22)&gt;0,SUM(SJ22,SN22,SR22),"")</f>
        <v/>
      </c>
      <c r="TG22" s="40" t="str">
        <f>IF(SUM(TD22,TE22)&gt;0,SUM(TD22,TE22),"")</f>
        <v/>
      </c>
      <c r="TH22" s="40" t="str">
        <f>IF(SUM(SV22,SZ22)&gt;0,SUM(SV22,SZ22),"")</f>
        <v/>
      </c>
      <c r="TI22" s="40" t="str">
        <f>IF(SUM(SU22:SV22,SX22:SZ22,TB22)-SUM(SW22,TA22)&gt;0,SUM(SU22:SV22,SX22:SZ22,TB22)-SUM(SW22,TA22),"")</f>
        <v/>
      </c>
      <c r="TJ22" s="40" t="str">
        <f>IF(SUM(TD22,TE22,TI22)&gt;0,SUM(TD22,TE22,TI22),"")</f>
        <v/>
      </c>
      <c r="TK22" s="26">
        <f>IF($CU22="P",CA22,(CA22+AX22)/2)</f>
        <v>9.5</v>
      </c>
      <c r="TL22" s="26">
        <f>IF($CU22="P",CB22,(CB22+AY22)/2)</f>
        <v>1.75</v>
      </c>
      <c r="TM22" s="26">
        <f>IF($CU22="P",CC22,(CC22+AZ22)/2)</f>
        <v>0.45</v>
      </c>
      <c r="TN22" s="26">
        <f>IF($CU22="P",CD22,(CD22+BA22)/2)</f>
        <v>0</v>
      </c>
      <c r="TO22" s="26">
        <f>IF($CU22="P",CE22,(CE22+BB22)/2)</f>
        <v>9.4</v>
      </c>
      <c r="TP22" s="26">
        <f>IF($CU22="P",CF22,(CF22+BC22)/2)</f>
        <v>1.95</v>
      </c>
      <c r="TQ22" s="26">
        <f>IF($CU22="P",CG22,(CG22+BD22)/2)</f>
        <v>0.55000000000000004</v>
      </c>
      <c r="TR22" s="26">
        <f>IF($CU22="P",CH22,(CH22+BE22)/2)</f>
        <v>0</v>
      </c>
      <c r="TS22" s="26">
        <f>IF($CU22="P",CI22,(CI22+BF22)/2)</f>
        <v>8.9</v>
      </c>
      <c r="TT22" s="26">
        <f>IF($CU22="P",CJ22,(CJ22+BG22)/2)</f>
        <v>1.5</v>
      </c>
      <c r="TU22" s="26">
        <f>IF($CU22="P",CK22,(CK22+BH22)/2)</f>
        <v>1</v>
      </c>
      <c r="TV22" s="26">
        <f>IF($CU22="P",CL22,(CL22+BI22)/2)</f>
        <v>0</v>
      </c>
      <c r="TW22" s="26">
        <f>IF($CU22="P",CM22,(CM22+BJ22)/2)</f>
        <v>8.75</v>
      </c>
      <c r="TX22" s="26">
        <f>IF($CU22="P",CN22,(CN22+BK22)/2)</f>
        <v>1.75</v>
      </c>
      <c r="TY22" s="26">
        <f>IF($CU22="P",CO22,(CO22+BL22)/2)</f>
        <v>0.45</v>
      </c>
      <c r="TZ22" s="26">
        <f>IF($CU22="P",CP22,(CP22+BM22)/2)</f>
        <v>0</v>
      </c>
      <c r="UA22" s="26">
        <f>IF($CU22="P",CQ22,(CQ22+BN22)/2)</f>
        <v>9.35</v>
      </c>
      <c r="UB22" s="26">
        <f>IF($CU22="P",CR22,(CR22+BO22)/2)</f>
        <v>1.95</v>
      </c>
      <c r="UC22" s="26">
        <f>IF($CU22="P",CS22,(CS22+BP22)/2)</f>
        <v>0.35</v>
      </c>
      <c r="UD22" s="26">
        <f>IF($CU22="P",CT22,(CT22+BQ22)/2)</f>
        <v>0</v>
      </c>
      <c r="UE22" s="28" t="s">
        <v>53</v>
      </c>
      <c r="UF22" s="11">
        <f>IF(SUM(TL22,TP22)&gt;0,SUM(TL22,TP22),"")</f>
        <v>3.7</v>
      </c>
      <c r="UG22" s="11">
        <f>IF(SUM(TK22:TL22,TN22:TP22,TR22)-TM22-TQ22&gt;0,SUM(TK22:TL22,TN22:TP22,TR22)-TM22-TQ22,"")</f>
        <v>21.599999999999998</v>
      </c>
      <c r="UH22" s="11">
        <f>IF(SUM(TS22:TT22,TV22)-TU22&gt;0,SUM(TS22:TT22,TV22)-TU22,"")</f>
        <v>9.4</v>
      </c>
      <c r="UI22" s="11">
        <f>IF(SUM(TL22,TP22,TT22)&gt;0,SUM(TL22,TP22,TT22),"")</f>
        <v>5.2</v>
      </c>
      <c r="UJ22" s="11">
        <f>IF(SUM(UG22,UH22)&gt;0,SUM(UG22,UH22),"")</f>
        <v>31</v>
      </c>
      <c r="UK22" s="11">
        <f>IF(SUM(TX22,UB22)&gt;0,SUM(TX22,UB22),"")</f>
        <v>3.7</v>
      </c>
      <c r="UL22" s="11">
        <f>IF(SUM(TW22:TX22,TZ22:UB22,UD22)-SUM(TY22,UC22)&gt;0,SUM(TW22:TX22,TZ22:UB22,UD22)-SUM(TY22,UC22),"")</f>
        <v>21</v>
      </c>
      <c r="UM22" s="11">
        <f>IF(SUM(UG22,UH22,UL22)&gt;0,SUM(UG22,UH22,UL22),"")</f>
        <v>52</v>
      </c>
    </row>
    <row r="23" spans="1:559" ht="17" x14ac:dyDescent="0.2">
      <c r="R23" s="10"/>
      <c r="S23" s="10"/>
      <c r="T23" s="10"/>
      <c r="QY23" s="36"/>
      <c r="RG23"/>
      <c r="SA23" s="36"/>
      <c r="SB23" s="36"/>
      <c r="SC23" s="36"/>
      <c r="SD23" s="36"/>
      <c r="SE23" s="36"/>
      <c r="SF23" s="36"/>
      <c r="SG23" s="36"/>
      <c r="SH23" s="36"/>
      <c r="TC23" s="36"/>
      <c r="TD23" s="36"/>
      <c r="TE23" s="36"/>
      <c r="TF23" s="36"/>
      <c r="TG23" s="36"/>
      <c r="TH23" s="36"/>
      <c r="TI23" s="36"/>
      <c r="TJ23" s="36"/>
    </row>
    <row r="24" spans="1:559" ht="17" x14ac:dyDescent="0.2">
      <c r="R24" s="10"/>
      <c r="S24" s="10"/>
      <c r="T24" s="10"/>
      <c r="QY24" s="36"/>
      <c r="RG24"/>
      <c r="SA24" s="36"/>
      <c r="SB24" s="36"/>
      <c r="SC24" s="36"/>
      <c r="SD24" s="36"/>
      <c r="SE24" s="36"/>
      <c r="SF24" s="36"/>
      <c r="SG24" s="36"/>
      <c r="SH24" s="36"/>
      <c r="TC24" s="36"/>
      <c r="TD24" s="36"/>
      <c r="TE24" s="36"/>
      <c r="TF24" s="36"/>
      <c r="TG24" s="36"/>
      <c r="TH24" s="36"/>
      <c r="TI24" s="36"/>
      <c r="TJ24" s="36"/>
    </row>
    <row r="25" spans="1:559" ht="17" x14ac:dyDescent="0.2">
      <c r="B25" s="23" t="s">
        <v>51</v>
      </c>
      <c r="R25" s="10"/>
      <c r="S25" s="10"/>
      <c r="T25" s="10"/>
      <c r="AP25" s="4"/>
      <c r="AW25" s="42">
        <v>10.8</v>
      </c>
      <c r="BS25" s="4"/>
      <c r="BZ25" s="42">
        <v>10.8</v>
      </c>
      <c r="CV25" s="4"/>
      <c r="DC25" s="42">
        <v>10.8</v>
      </c>
      <c r="EA25" s="4"/>
      <c r="EH25" s="42">
        <v>10.8</v>
      </c>
      <c r="FC25" s="4"/>
      <c r="FJ25" s="42">
        <v>10.8</v>
      </c>
      <c r="GE25" s="4"/>
      <c r="GL25" s="42">
        <v>10.8</v>
      </c>
      <c r="HG25" s="4"/>
      <c r="HN25" s="42">
        <v>10.8</v>
      </c>
      <c r="II25" s="4"/>
      <c r="IP25" s="42">
        <v>10.8</v>
      </c>
      <c r="JK25" s="4"/>
      <c r="JR25" s="42">
        <v>10.8</v>
      </c>
      <c r="KM25" s="4"/>
      <c r="KT25" s="42">
        <v>10.8</v>
      </c>
      <c r="LO25" s="4"/>
      <c r="LV25" s="42">
        <v>10.8</v>
      </c>
      <c r="MQ25" s="4"/>
      <c r="MX25" s="42">
        <v>10.8</v>
      </c>
      <c r="NS25" s="4"/>
      <c r="NZ25" s="42">
        <v>10.8</v>
      </c>
      <c r="OU25" s="4"/>
      <c r="PB25" s="42">
        <v>10.8</v>
      </c>
      <c r="PW25" s="4"/>
      <c r="QD25" s="42">
        <v>10.8</v>
      </c>
      <c r="QY25" s="4"/>
      <c r="RF25" s="42">
        <v>10.8</v>
      </c>
      <c r="RG25"/>
      <c r="SA25" s="4"/>
      <c r="SB25" s="36"/>
      <c r="SC25" s="36"/>
      <c r="SD25" s="36"/>
      <c r="SE25" s="36"/>
      <c r="SF25" s="36"/>
      <c r="SG25" s="36"/>
      <c r="SH25" s="42">
        <v>10.8</v>
      </c>
      <c r="TC25" s="4"/>
      <c r="TD25" s="36"/>
      <c r="TE25" s="36"/>
      <c r="TF25" s="36"/>
      <c r="TG25" s="36"/>
      <c r="TH25" s="36"/>
      <c r="TI25" s="36"/>
      <c r="TJ25" s="42">
        <v>10.8</v>
      </c>
    </row>
    <row r="26" spans="1:559" ht="17" x14ac:dyDescent="0.2">
      <c r="B26" s="30" t="s">
        <v>50</v>
      </c>
      <c r="R26" s="10"/>
      <c r="S26" s="10"/>
      <c r="T26" s="10"/>
      <c r="AP26" s="4"/>
      <c r="AW26" s="52">
        <v>16</v>
      </c>
      <c r="BS26" s="4"/>
      <c r="BZ26" s="52">
        <v>16</v>
      </c>
      <c r="CV26" s="4"/>
      <c r="DC26" s="52">
        <v>16</v>
      </c>
      <c r="EA26" s="4"/>
      <c r="EH26" s="52">
        <v>16</v>
      </c>
      <c r="FC26" s="4"/>
      <c r="FJ26" s="52">
        <v>16</v>
      </c>
      <c r="GE26" s="4"/>
      <c r="GL26" s="52">
        <v>16</v>
      </c>
      <c r="HG26" s="4"/>
      <c r="HN26" s="52">
        <v>16</v>
      </c>
      <c r="II26" s="4"/>
      <c r="IP26" s="52">
        <v>16</v>
      </c>
      <c r="JK26" s="4"/>
      <c r="JR26" s="52">
        <v>16</v>
      </c>
      <c r="KM26" s="4"/>
      <c r="KT26" s="52">
        <v>16</v>
      </c>
      <c r="LO26" s="4"/>
      <c r="LV26" s="52">
        <v>16</v>
      </c>
      <c r="MQ26" s="4"/>
      <c r="MX26" s="52">
        <v>16</v>
      </c>
      <c r="NS26" s="4"/>
      <c r="NZ26" s="52">
        <v>16</v>
      </c>
      <c r="OU26" s="4"/>
      <c r="PB26" s="52">
        <v>16</v>
      </c>
      <c r="PW26" s="4"/>
      <c r="QD26" s="52">
        <v>16</v>
      </c>
      <c r="QY26" s="4"/>
      <c r="RF26" s="52">
        <v>16</v>
      </c>
      <c r="RG26"/>
      <c r="SA26" s="4"/>
      <c r="SB26" s="36"/>
      <c r="SC26" s="36"/>
      <c r="SD26" s="36"/>
      <c r="SE26" s="36"/>
      <c r="SF26" s="36"/>
      <c r="SG26" s="36"/>
      <c r="SH26" s="52">
        <v>16</v>
      </c>
      <c r="TC26" s="4"/>
      <c r="TD26" s="36"/>
      <c r="TE26" s="36"/>
      <c r="TF26" s="36"/>
      <c r="TG26" s="36"/>
      <c r="TH26" s="36"/>
      <c r="TI26" s="36"/>
      <c r="TJ26" s="52">
        <v>16</v>
      </c>
    </row>
    <row r="27" spans="1:559" ht="17" x14ac:dyDescent="0.2">
      <c r="A27" s="5"/>
      <c r="B27" s="31" t="s">
        <v>63</v>
      </c>
      <c r="C27" s="20"/>
      <c r="R27" s="10"/>
      <c r="S27" s="10"/>
      <c r="T27" s="10"/>
      <c r="AP27" s="4"/>
      <c r="AW27" s="44">
        <v>16.8</v>
      </c>
      <c r="BS27" s="4"/>
      <c r="BZ27" s="44">
        <v>16.8</v>
      </c>
      <c r="CV27" s="4"/>
      <c r="DC27" s="44">
        <v>16.8</v>
      </c>
      <c r="EA27" s="4"/>
      <c r="EH27" s="44">
        <v>16.8</v>
      </c>
      <c r="FC27" s="4"/>
      <c r="FJ27" s="44">
        <v>16.8</v>
      </c>
      <c r="GE27" s="4"/>
      <c r="GL27" s="44">
        <v>16.8</v>
      </c>
      <c r="HG27" s="4"/>
      <c r="HN27" s="44">
        <v>16.8</v>
      </c>
      <c r="II27" s="4"/>
      <c r="IP27" s="44">
        <v>16.8</v>
      </c>
      <c r="JK27" s="4"/>
      <c r="JR27" s="44">
        <v>16.8</v>
      </c>
      <c r="KM27" s="4"/>
      <c r="KT27" s="44">
        <v>16.8</v>
      </c>
      <c r="LO27" s="4"/>
      <c r="LV27" s="44">
        <v>16.8</v>
      </c>
      <c r="MQ27" s="4"/>
      <c r="MX27" s="44">
        <v>16.8</v>
      </c>
      <c r="NS27" s="4"/>
      <c r="NZ27" s="44">
        <v>16.8</v>
      </c>
      <c r="OU27" s="4"/>
      <c r="PB27" s="44">
        <v>16.8</v>
      </c>
      <c r="PW27" s="4"/>
      <c r="QD27" s="44">
        <v>16.8</v>
      </c>
      <c r="QY27" s="4"/>
      <c r="RF27" s="44">
        <v>16.8</v>
      </c>
      <c r="RG27"/>
      <c r="SA27" s="4"/>
      <c r="SB27" s="36"/>
      <c r="SC27" s="36"/>
      <c r="SD27" s="36"/>
      <c r="SE27" s="36"/>
      <c r="SF27" s="36"/>
      <c r="SG27" s="36"/>
      <c r="SH27" s="44">
        <v>16.8</v>
      </c>
      <c r="TC27" s="4"/>
      <c r="TD27" s="36"/>
      <c r="TE27" s="36"/>
      <c r="TF27" s="36"/>
      <c r="TG27" s="36"/>
      <c r="TH27" s="36"/>
      <c r="TI27" s="36"/>
      <c r="TJ27" s="44">
        <v>16.8</v>
      </c>
    </row>
    <row r="28" spans="1:559" ht="17" x14ac:dyDescent="0.2">
      <c r="A28" s="5"/>
      <c r="B28" s="35" t="s">
        <v>76</v>
      </c>
      <c r="C28" s="20"/>
      <c r="R28" s="10"/>
      <c r="S28" s="10"/>
      <c r="T28" s="10"/>
      <c r="AP28" s="4"/>
      <c r="AW28" s="45">
        <v>17.600000000000001</v>
      </c>
      <c r="BS28" s="4"/>
      <c r="BZ28" s="45">
        <v>17.600000000000001</v>
      </c>
      <c r="CV28" s="4"/>
      <c r="DC28" s="45">
        <v>17.600000000000001</v>
      </c>
      <c r="EA28" s="4"/>
      <c r="EH28" s="45">
        <v>17.600000000000001</v>
      </c>
      <c r="FC28" s="4"/>
      <c r="FJ28" s="45">
        <v>17.600000000000001</v>
      </c>
      <c r="GE28" s="4"/>
      <c r="GL28" s="45">
        <v>17.600000000000001</v>
      </c>
      <c r="HG28" s="4"/>
      <c r="HN28" s="45">
        <v>17.600000000000001</v>
      </c>
      <c r="II28" s="4"/>
      <c r="IP28" s="45">
        <v>17.600000000000001</v>
      </c>
      <c r="JK28" s="4"/>
      <c r="JR28" s="45">
        <v>17.600000000000001</v>
      </c>
      <c r="KM28" s="4"/>
      <c r="KT28" s="45">
        <v>17.600000000000001</v>
      </c>
      <c r="LO28" s="4"/>
      <c r="LV28" s="45">
        <v>17.600000000000001</v>
      </c>
      <c r="MQ28" s="4"/>
      <c r="MX28" s="45">
        <v>17.600000000000001</v>
      </c>
      <c r="NS28" s="4"/>
      <c r="NZ28" s="45">
        <v>17.600000000000001</v>
      </c>
      <c r="OU28" s="4"/>
      <c r="PB28" s="45">
        <v>17.600000000000001</v>
      </c>
      <c r="PW28" s="4"/>
      <c r="QD28" s="45">
        <v>17.600000000000001</v>
      </c>
      <c r="QY28" s="4"/>
      <c r="RF28" s="45">
        <v>17.600000000000001</v>
      </c>
      <c r="RG28"/>
      <c r="SA28" s="4"/>
      <c r="SB28" s="36"/>
      <c r="SC28" s="36"/>
      <c r="SD28" s="36"/>
      <c r="SE28" s="36"/>
      <c r="SF28" s="36"/>
      <c r="SG28" s="36"/>
      <c r="SH28" s="45">
        <v>17.600000000000001</v>
      </c>
      <c r="TC28" s="4"/>
      <c r="TD28" s="36"/>
      <c r="TE28" s="36"/>
      <c r="TF28" s="36"/>
      <c r="TG28" s="36"/>
      <c r="TH28" s="36"/>
      <c r="TI28" s="36"/>
      <c r="TJ28" s="45">
        <v>17.600000000000001</v>
      </c>
    </row>
    <row r="29" spans="1:559" ht="17" x14ac:dyDescent="0.2">
      <c r="A29" s="5"/>
      <c r="B29" s="34" t="s">
        <v>48</v>
      </c>
      <c r="C29" s="20"/>
      <c r="R29" s="10"/>
      <c r="S29" s="10"/>
      <c r="T29" s="10"/>
      <c r="AP29" s="4"/>
      <c r="AW29" s="46">
        <v>48</v>
      </c>
      <c r="BS29" s="4"/>
      <c r="BZ29" s="46">
        <v>48</v>
      </c>
      <c r="CV29" s="4"/>
      <c r="DC29" s="46">
        <v>48</v>
      </c>
      <c r="EA29" s="4"/>
      <c r="EH29" s="46">
        <v>48</v>
      </c>
      <c r="FC29" s="4"/>
      <c r="FJ29" s="46">
        <v>48</v>
      </c>
      <c r="GE29" s="4"/>
      <c r="GL29" s="46">
        <v>48</v>
      </c>
      <c r="HG29" s="4"/>
      <c r="HN29" s="46">
        <v>48</v>
      </c>
      <c r="II29" s="4"/>
      <c r="IP29" s="46">
        <v>48</v>
      </c>
      <c r="JK29" s="4"/>
      <c r="JR29" s="46">
        <v>48</v>
      </c>
      <c r="KM29" s="4"/>
      <c r="KT29" s="46">
        <v>48</v>
      </c>
      <c r="LO29" s="4"/>
      <c r="LV29" s="46">
        <v>48</v>
      </c>
      <c r="MQ29" s="4"/>
      <c r="MX29" s="46">
        <v>48</v>
      </c>
      <c r="NS29" s="4"/>
      <c r="NZ29" s="46">
        <v>48</v>
      </c>
      <c r="OU29" s="4"/>
      <c r="PB29" s="46">
        <v>48</v>
      </c>
      <c r="PW29" s="4"/>
      <c r="QD29" s="46">
        <v>48</v>
      </c>
      <c r="QY29" s="4"/>
      <c r="RF29" s="46">
        <v>48</v>
      </c>
      <c r="RG29"/>
      <c r="SA29" s="4"/>
      <c r="SB29" s="36"/>
      <c r="SC29" s="36"/>
      <c r="SD29" s="36"/>
      <c r="SE29" s="36"/>
      <c r="SF29" s="36"/>
      <c r="SG29" s="36"/>
      <c r="SH29" s="46">
        <v>48</v>
      </c>
      <c r="TC29" s="4"/>
      <c r="TD29" s="36"/>
      <c r="TE29" s="36"/>
      <c r="TF29" s="36"/>
      <c r="TG29" s="36"/>
      <c r="TH29" s="36"/>
      <c r="TI29" s="36"/>
      <c r="TJ29" s="46">
        <v>48</v>
      </c>
    </row>
    <row r="30" spans="1:559" ht="17" x14ac:dyDescent="0.2">
      <c r="A30" s="5"/>
      <c r="B30" s="24" t="s">
        <v>49</v>
      </c>
      <c r="C30" s="20"/>
      <c r="R30" s="10"/>
      <c r="S30" s="10"/>
      <c r="T30" s="10"/>
      <c r="AP30" s="4"/>
      <c r="AW30" s="47">
        <v>72</v>
      </c>
      <c r="BS30" s="4"/>
      <c r="BZ30" s="47">
        <v>72</v>
      </c>
      <c r="CV30" s="4"/>
      <c r="DC30" s="47">
        <v>72</v>
      </c>
      <c r="EA30" s="4"/>
      <c r="EH30" s="47">
        <v>72</v>
      </c>
      <c r="FC30" s="4"/>
      <c r="FJ30" s="47">
        <v>72</v>
      </c>
      <c r="GE30" s="4"/>
      <c r="GL30" s="47">
        <v>72</v>
      </c>
      <c r="HG30" s="4"/>
      <c r="HN30" s="47">
        <v>72</v>
      </c>
      <c r="II30" s="4"/>
      <c r="IP30" s="47">
        <v>72</v>
      </c>
      <c r="JK30" s="4"/>
      <c r="JR30" s="47">
        <v>72</v>
      </c>
      <c r="KM30" s="4"/>
      <c r="KT30" s="47">
        <v>72</v>
      </c>
      <c r="LO30" s="4"/>
      <c r="LV30" s="47">
        <v>72</v>
      </c>
      <c r="MQ30" s="4"/>
      <c r="MX30" s="47">
        <v>72</v>
      </c>
      <c r="NS30" s="4"/>
      <c r="NZ30" s="47">
        <v>72</v>
      </c>
      <c r="OU30" s="4"/>
      <c r="PB30" s="47">
        <v>72</v>
      </c>
      <c r="PW30" s="4"/>
      <c r="QD30" s="47">
        <v>72</v>
      </c>
      <c r="QY30" s="4"/>
      <c r="RF30" s="47">
        <v>72</v>
      </c>
      <c r="RG30"/>
      <c r="SA30" s="4"/>
      <c r="SB30" s="36"/>
      <c r="SC30" s="36"/>
      <c r="SD30" s="36"/>
      <c r="SE30" s="36"/>
      <c r="SF30" s="36"/>
      <c r="SG30" s="36"/>
      <c r="SH30" s="47">
        <v>72</v>
      </c>
      <c r="TC30" s="4"/>
      <c r="TD30" s="36"/>
      <c r="TE30" s="36"/>
      <c r="TF30" s="36"/>
      <c r="TG30" s="36"/>
      <c r="TH30" s="36"/>
      <c r="TI30" s="36"/>
      <c r="TJ30" s="47">
        <v>72</v>
      </c>
    </row>
    <row r="31" spans="1:559" ht="17" x14ac:dyDescent="0.2">
      <c r="A31" s="5"/>
      <c r="B31" s="33" t="s">
        <v>62</v>
      </c>
      <c r="C31" s="20"/>
      <c r="R31" s="10"/>
      <c r="S31" s="10"/>
      <c r="T31" s="10"/>
      <c r="AP31" s="4"/>
      <c r="AW31" s="48">
        <v>73.400000000000006</v>
      </c>
      <c r="BS31" s="4"/>
      <c r="BZ31" s="48">
        <v>73.400000000000006</v>
      </c>
      <c r="CV31" s="4"/>
      <c r="DC31" s="48">
        <v>73.400000000000006</v>
      </c>
      <c r="EA31" s="4"/>
      <c r="EH31" s="48">
        <v>73.400000000000006</v>
      </c>
      <c r="FC31" s="4"/>
      <c r="FJ31" s="48">
        <v>73.400000000000006</v>
      </c>
      <c r="GE31" s="4"/>
      <c r="GL31" s="48">
        <v>73.400000000000006</v>
      </c>
      <c r="HG31" s="4"/>
      <c r="HN31" s="48">
        <v>73.400000000000006</v>
      </c>
      <c r="II31" s="4"/>
      <c r="IP31" s="48">
        <v>73.400000000000006</v>
      </c>
      <c r="JK31" s="4"/>
      <c r="JR31" s="48">
        <v>73.400000000000006</v>
      </c>
      <c r="KM31" s="4"/>
      <c r="KT31" s="48">
        <v>73.400000000000006</v>
      </c>
      <c r="LO31" s="4"/>
      <c r="LV31" s="48">
        <v>73.400000000000006</v>
      </c>
      <c r="MQ31" s="4"/>
      <c r="MX31" s="48">
        <v>73.400000000000006</v>
      </c>
      <c r="NS31" s="4"/>
      <c r="NZ31" s="48">
        <v>73.400000000000006</v>
      </c>
      <c r="OU31" s="4"/>
      <c r="PB31" s="48">
        <v>73.400000000000006</v>
      </c>
      <c r="PW31" s="4"/>
      <c r="QD31" s="48">
        <v>73.400000000000006</v>
      </c>
      <c r="QY31" s="4"/>
      <c r="RF31" s="48">
        <v>73.400000000000006</v>
      </c>
      <c r="RG31"/>
      <c r="SA31" s="4"/>
      <c r="SB31" s="36"/>
      <c r="SC31" s="36"/>
      <c r="SD31" s="36"/>
      <c r="SE31" s="36"/>
      <c r="SF31" s="36"/>
      <c r="SG31" s="36"/>
      <c r="SH31" s="48">
        <v>73.400000000000006</v>
      </c>
      <c r="TC31" s="4"/>
      <c r="TD31" s="36"/>
      <c r="TE31" s="36"/>
      <c r="TF31" s="36"/>
      <c r="TG31" s="36"/>
      <c r="TH31" s="36"/>
      <c r="TI31" s="36"/>
      <c r="TJ31" s="48">
        <v>73.400000000000006</v>
      </c>
    </row>
    <row r="32" spans="1:559" ht="17" x14ac:dyDescent="0.2">
      <c r="A32" s="5"/>
      <c r="B32" s="25" t="s">
        <v>32</v>
      </c>
      <c r="C32" s="20"/>
      <c r="R32" s="10"/>
      <c r="S32" s="10"/>
      <c r="T32" s="10"/>
      <c r="AP32" s="4"/>
      <c r="AW32" s="49">
        <v>74.8</v>
      </c>
      <c r="BS32" s="4"/>
      <c r="BZ32" s="49">
        <v>74.8</v>
      </c>
      <c r="CV32" s="4"/>
      <c r="DC32" s="49">
        <v>74.8</v>
      </c>
      <c r="EA32" s="4"/>
      <c r="EH32" s="49">
        <v>74.8</v>
      </c>
      <c r="FC32" s="4"/>
      <c r="FJ32" s="49">
        <v>74.8</v>
      </c>
      <c r="GE32" s="4"/>
      <c r="GL32" s="49">
        <v>74.8</v>
      </c>
      <c r="HG32" s="4"/>
      <c r="HN32" s="49">
        <v>74.8</v>
      </c>
      <c r="II32" s="4"/>
      <c r="IP32" s="49">
        <v>74.8</v>
      </c>
      <c r="JK32" s="4"/>
      <c r="JR32" s="49">
        <v>74.8</v>
      </c>
      <c r="KM32" s="4"/>
      <c r="KT32" s="49">
        <v>74.8</v>
      </c>
      <c r="LO32" s="4"/>
      <c r="LV32" s="49">
        <v>74.8</v>
      </c>
      <c r="MQ32" s="4"/>
      <c r="MX32" s="49">
        <v>74.8</v>
      </c>
      <c r="NS32" s="4"/>
      <c r="NZ32" s="49">
        <v>74.8</v>
      </c>
      <c r="OU32" s="4"/>
      <c r="PB32" s="49">
        <v>74.8</v>
      </c>
      <c r="PW32" s="4"/>
      <c r="QD32" s="49">
        <v>74.8</v>
      </c>
      <c r="QY32" s="4"/>
      <c r="RF32" s="49">
        <v>74.8</v>
      </c>
      <c r="RG32"/>
      <c r="SA32" s="4"/>
      <c r="SB32" s="36"/>
      <c r="SC32" s="36"/>
      <c r="SD32" s="36"/>
      <c r="SE32" s="36"/>
      <c r="SF32" s="36"/>
      <c r="SG32" s="36"/>
      <c r="SH32" s="49">
        <v>74.8</v>
      </c>
      <c r="TC32" s="4"/>
      <c r="TD32" s="36"/>
      <c r="TE32" s="36"/>
      <c r="TF32" s="36"/>
      <c r="TG32" s="36"/>
      <c r="TH32" s="36"/>
      <c r="TI32" s="36"/>
      <c r="TJ32" s="49">
        <v>74.8</v>
      </c>
    </row>
    <row r="33" spans="1:456" x14ac:dyDescent="0.2">
      <c r="B33" s="29" t="s">
        <v>54</v>
      </c>
      <c r="C33" s="2"/>
    </row>
    <row r="34" spans="1:456" x14ac:dyDescent="0.2">
      <c r="A34" s="5"/>
      <c r="B34" s="5"/>
      <c r="C34" s="20"/>
      <c r="QF34" s="2"/>
      <c r="QG34" s="2"/>
      <c r="QH34" s="2"/>
      <c r="QI34" s="2"/>
      <c r="QJ34" s="2"/>
      <c r="QK34" s="2"/>
      <c r="QL34" s="2"/>
      <c r="QM34" s="2"/>
      <c r="QN34" s="2"/>
    </row>
    <row r="35" spans="1:456" x14ac:dyDescent="0.2">
      <c r="A35" s="5"/>
      <c r="B35" s="5"/>
      <c r="C35" s="20"/>
    </row>
    <row r="36" spans="1:456" x14ac:dyDescent="0.2">
      <c r="A36" s="5"/>
      <c r="B36" s="5"/>
      <c r="C36" s="20"/>
    </row>
    <row r="37" spans="1:456" x14ac:dyDescent="0.2">
      <c r="A37" s="5"/>
      <c r="B37" s="5"/>
      <c r="C37" s="5"/>
    </row>
  </sheetData>
  <sheetProtection sheet="1" formatCells="0" formatColumns="0" formatRows="0"/>
  <autoFilter ref="A1:UM1" xr:uid="{DAB02682-89BB-3C4E-82F9-A33BA40CF782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22">
      <sortCondition descending="1" ref="F1:F23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TK1:UM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TO2:TR2"/>
    <mergeCell ref="TS2:TV2"/>
    <mergeCell ref="TW2:TZ2"/>
    <mergeCell ref="UA2:UD2"/>
    <mergeCell ref="PC2:PF2"/>
    <mergeCell ref="PG2:PJ2"/>
    <mergeCell ref="PK2:PN2"/>
    <mergeCell ref="PO2:PR2"/>
    <mergeCell ref="PS2:PV2"/>
    <mergeCell ref="TK2:TN2"/>
  </mergeCells>
  <conditionalFormatting sqref="U4:AW22">
    <cfRule type="expression" dxfId="64" priority="38" stopIfTrue="1">
      <formula>IF($AO4&lt;&gt;"",1,0)</formula>
    </cfRule>
  </conditionalFormatting>
  <conditionalFormatting sqref="AX4:BZ22">
    <cfRule type="expression" dxfId="63" priority="43" stopIfTrue="1">
      <formula>IF($BR4&lt;&gt;"",1,0)</formula>
    </cfRule>
  </conditionalFormatting>
  <conditionalFormatting sqref="M1:M3 O1:O3 K1:K1048576 Q1:Q1048576 M4:O1048576">
    <cfRule type="expression" dxfId="62" priority="50">
      <formula>IF(K1=$CA$1,1,0)</formula>
    </cfRule>
    <cfRule type="expression" dxfId="61" priority="51">
      <formula>IF(K1=$AX$1,1,0)</formula>
    </cfRule>
    <cfRule type="expression" dxfId="60" priority="52">
      <formula>IF(K1=$U$1,1,0)</formula>
    </cfRule>
  </conditionalFormatting>
  <conditionalFormatting sqref="CA4:DC22">
    <cfRule type="expression" dxfId="59" priority="44" stopIfTrue="1">
      <formula>IF($CU4&lt;&gt;"",1,0)</formula>
    </cfRule>
  </conditionalFormatting>
  <conditionalFormatting sqref="A4:A1048576">
    <cfRule type="expression" dxfId="58" priority="33">
      <formula>AND(G4="P",F4="")</formula>
    </cfRule>
    <cfRule type="expression" dxfId="57" priority="53">
      <formula>IF(A4&gt;8,1,0)</formula>
    </cfRule>
  </conditionalFormatting>
  <conditionalFormatting sqref="H1:H1048576">
    <cfRule type="containsText" dxfId="56" priority="45" operator="containsText" text="No DD">
      <formula>NOT(ISERROR(SEARCH("No DD",H1)))</formula>
    </cfRule>
    <cfRule type="containsText" dxfId="55" priority="46" operator="containsText" text="Merit">
      <formula>NOT(ISERROR(SEARCH("Merit",H1)))</formula>
    </cfRule>
    <cfRule type="containsText" dxfId="54" priority="47" operator="containsText" text="Excellence">
      <formula>NOT(ISERROR(SEARCH("Excellence",H1)))</formula>
    </cfRule>
    <cfRule type="containsText" dxfId="53" priority="48" operator="containsText" text="Worlds Team">
      <formula>NOT(ISERROR(SEARCH("Worlds Team",H1)))</formula>
    </cfRule>
    <cfRule type="containsText" dxfId="52" priority="49" operator="containsText" text="National Team">
      <formula>NOT(ISERROR(SEARCH("National Team",H1)))</formula>
    </cfRule>
  </conditionalFormatting>
  <conditionalFormatting sqref="AT33:AT1048576 BW33:BW1048576 EE33:EE1048576 BW1:BW31 CZ1:CZ1048576 EE1:EE31 FG1:FG1048576 GI1:GI1048576 HK1:HK1048576 IM1:IM1048576 JO1:JO1048576 KQ1:KQ1048576 LS1:LS1048576 MU1:MU1048576 NW1:NW1048576 OY1:OY1048576 QA1:QA1048576 AT1:AT31 SE1:SE32">
    <cfRule type="cellIs" dxfId="51" priority="60385" operator="between">
      <formula>AW$32</formula>
      <formula>1000</formula>
    </cfRule>
    <cfRule type="cellIs" dxfId="50" priority="60386" operator="between">
      <formula>AW$31</formula>
      <formula>AW$32</formula>
    </cfRule>
    <cfRule type="cellIs" dxfId="49" priority="60387" operator="between">
      <formula>AW$30</formula>
      <formula>AW$31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QY1:QY32">
    <cfRule type="cellIs" dxfId="48" priority="90100" operator="between">
      <formula>AW$25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QZ1:QZ32">
    <cfRule type="cellIs" dxfId="47" priority="90145" operator="between">
      <formula>AW$29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SF1:SF32">
    <cfRule type="cellIs" dxfId="46" priority="90190" operator="between">
      <formula>AW$25</formula>
      <formula>AW$26</formula>
    </cfRule>
    <cfRule type="cellIs" dxfId="45" priority="90191" operator="between">
      <formula>AW$26</formula>
      <formula>AW$27</formula>
    </cfRule>
    <cfRule type="cellIs" dxfId="44" priority="90192" operator="between">
      <formula>AW$27</formula>
      <formula>AW$28</formula>
    </cfRule>
    <cfRule type="cellIs" dxfId="43" priority="90193" operator="between">
      <formula>AW$28</formula>
      <formula>1000</formula>
    </cfRule>
  </conditionalFormatting>
  <conditionalFormatting sqref="QC58:QC1048576 AV1:AV1048576 BY1:BY1048576 DB1:DB1048576 EG1:EG1048576 FI1:FI1048576 GK1:GK1048576 HM1:HM1048576 IO1:IO1048576 JQ1:JQ1048576 KS1:KS1048576 LU1:LU1048576 MW1:MW1048576 NY1:NY1048576 PA1:PA1048576 QC1:QC36 SG1:SG32">
    <cfRule type="cellIs" dxfId="42" priority="90370" operator="between">
      <formula>AW$29</formula>
      <formula>AW$30</formula>
    </cfRule>
    <cfRule type="cellIs" dxfId="41" priority="90371" operator="between">
      <formula>AW$30</formula>
      <formula>AW$31</formula>
    </cfRule>
    <cfRule type="cellIs" dxfId="40" priority="90372" operator="between">
      <formula>AW$31</formula>
      <formula>AW$32</formula>
    </cfRule>
    <cfRule type="cellIs" dxfId="39" priority="90373" operator="between">
      <formula>AW$32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SD1:SD32">
    <cfRule type="cellIs" dxfId="38" priority="90550" operator="between">
      <formula>AW$28</formula>
      <formula>1000</formula>
    </cfRule>
    <cfRule type="cellIs" dxfId="37" priority="90551" operator="between">
      <formula>AW$27</formula>
      <formula>AW$28</formula>
    </cfRule>
    <cfRule type="cellIs" dxfId="36" priority="90552" operator="between">
      <formula>AW$26</formula>
      <formula>AW$27</formula>
    </cfRule>
  </conditionalFormatting>
  <conditionalFormatting sqref="RC1:RC32">
    <cfRule type="cellIs" dxfId="35" priority="30" operator="between">
      <formula>RF$32</formula>
      <formula>1000</formula>
    </cfRule>
    <cfRule type="cellIs" dxfId="34" priority="31" operator="between">
      <formula>RF$31</formula>
      <formula>RF$32</formula>
    </cfRule>
    <cfRule type="cellIs" dxfId="33" priority="32" operator="between">
      <formula>RF$30</formula>
      <formula>RF$31</formula>
    </cfRule>
  </conditionalFormatting>
  <conditionalFormatting sqref="SA1:SA32">
    <cfRule type="cellIs" dxfId="32" priority="29" operator="between">
      <formula>SH$25</formula>
      <formula>1000</formula>
    </cfRule>
  </conditionalFormatting>
  <conditionalFormatting sqref="SB1:SB32">
    <cfRule type="cellIs" dxfId="31" priority="28" operator="between">
      <formula>SH$29</formula>
      <formula>1000</formula>
    </cfRule>
  </conditionalFormatting>
  <conditionalFormatting sqref="RD1:RD32">
    <cfRule type="cellIs" dxfId="30" priority="24" operator="between">
      <formula>RF$25</formula>
      <formula>RF$26</formula>
    </cfRule>
    <cfRule type="cellIs" dxfId="29" priority="25" operator="between">
      <formula>RF$26</formula>
      <formula>RF$27</formula>
    </cfRule>
    <cfRule type="cellIs" dxfId="28" priority="26" operator="between">
      <formula>RF$27</formula>
      <formula>RF$28</formula>
    </cfRule>
    <cfRule type="cellIs" dxfId="27" priority="27" operator="between">
      <formula>RF$28</formula>
      <formula>1000</formula>
    </cfRule>
  </conditionalFormatting>
  <conditionalFormatting sqref="RE1:RE32">
    <cfRule type="cellIs" dxfId="26" priority="20" operator="between">
      <formula>RF$29</formula>
      <formula>RF$30</formula>
    </cfRule>
    <cfRule type="cellIs" dxfId="25" priority="21" operator="between">
      <formula>RF$30</formula>
      <formula>RF$31</formula>
    </cfRule>
    <cfRule type="cellIs" dxfId="24" priority="22" operator="between">
      <formula>RF$31</formula>
      <formula>RF$32</formula>
    </cfRule>
    <cfRule type="cellIs" dxfId="23" priority="23" operator="between">
      <formula>RF$32</formula>
      <formula>1000</formula>
    </cfRule>
  </conditionalFormatting>
  <conditionalFormatting sqref="RB1:RB32">
    <cfRule type="cellIs" dxfId="22" priority="17" operator="between">
      <formula>RF$28</formula>
      <formula>1000</formula>
    </cfRule>
    <cfRule type="cellIs" dxfId="21" priority="18" operator="between">
      <formula>RF$27</formula>
      <formula>RF$28</formula>
    </cfRule>
    <cfRule type="cellIs" dxfId="20" priority="19" operator="between">
      <formula>RF$26</formula>
      <formula>RF$27</formula>
    </cfRule>
  </conditionalFormatting>
  <conditionalFormatting sqref="TG1:TG32">
    <cfRule type="cellIs" dxfId="19" priority="14" operator="between">
      <formula>TJ$32</formula>
      <formula>1000</formula>
    </cfRule>
    <cfRule type="cellIs" dxfId="18" priority="15" operator="between">
      <formula>TJ$31</formula>
      <formula>TJ$32</formula>
    </cfRule>
    <cfRule type="cellIs" dxfId="17" priority="16" operator="between">
      <formula>TJ$30</formula>
      <formula>TJ$31</formula>
    </cfRule>
  </conditionalFormatting>
  <conditionalFormatting sqref="TC1:TC32">
    <cfRule type="cellIs" dxfId="16" priority="13" operator="between">
      <formula>TJ$25</formula>
      <formula>1000</formula>
    </cfRule>
  </conditionalFormatting>
  <conditionalFormatting sqref="TD1:TD32">
    <cfRule type="cellIs" dxfId="15" priority="12" operator="between">
      <formula>TJ$29</formula>
      <formula>1000</formula>
    </cfRule>
  </conditionalFormatting>
  <conditionalFormatting sqref="TH1:TH32">
    <cfRule type="cellIs" dxfId="14" priority="8" operator="between">
      <formula>TJ$25</formula>
      <formula>TJ$26</formula>
    </cfRule>
    <cfRule type="cellIs" dxfId="13" priority="9" operator="between">
      <formula>TJ$26</formula>
      <formula>TJ$27</formula>
    </cfRule>
    <cfRule type="cellIs" dxfId="12" priority="10" operator="between">
      <formula>TJ$27</formula>
      <formula>TJ$28</formula>
    </cfRule>
    <cfRule type="cellIs" dxfId="11" priority="11" operator="between">
      <formula>TJ$28</formula>
      <formula>1000</formula>
    </cfRule>
  </conditionalFormatting>
  <conditionalFormatting sqref="TI1:TI32">
    <cfRule type="cellIs" dxfId="10" priority="4" operator="between">
      <formula>TJ$29</formula>
      <formula>TJ$30</formula>
    </cfRule>
    <cfRule type="cellIs" dxfId="9" priority="5" operator="between">
      <formula>TJ$30</formula>
      <formula>TJ$31</formula>
    </cfRule>
    <cfRule type="cellIs" dxfId="8" priority="6" operator="between">
      <formula>TJ$31</formula>
      <formula>TJ$32</formula>
    </cfRule>
    <cfRule type="cellIs" dxfId="7" priority="7" operator="between">
      <formula>TJ$32</formula>
      <formula>1000</formula>
    </cfRule>
  </conditionalFormatting>
  <conditionalFormatting sqref="TF1:TF32">
    <cfRule type="cellIs" dxfId="6" priority="1" operator="between">
      <formula>TJ$28</formula>
      <formula>1000</formula>
    </cfRule>
    <cfRule type="cellIs" dxfId="5" priority="2" operator="between">
      <formula>TJ$27</formula>
      <formula>TJ$28</formula>
    </cfRule>
    <cfRule type="cellIs" dxfId="4" priority="3" operator="between">
      <formula>TJ$26</formula>
      <formula>TJ$27</formula>
    </cfRule>
  </conditionalFormatting>
  <conditionalFormatting sqref="TK1:TK22">
    <cfRule type="cellIs" dxfId="3" priority="102480" operator="between">
      <formula>QD$29</formula>
      <formula>QD$30</formula>
    </cfRule>
    <cfRule type="cellIs" dxfId="2" priority="102481" operator="between">
      <formula>QD$30</formula>
      <formula>QD$31</formula>
    </cfRule>
    <cfRule type="cellIs" dxfId="1" priority="102482" operator="between">
      <formula>QD$31</formula>
      <formula>QD$32</formula>
    </cfRule>
    <cfRule type="cellIs" dxfId="0" priority="102483" operator="between">
      <formula>QD$32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2024-12-06T04:40:27Z</dcterms:modified>
</cp:coreProperties>
</file>