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2F40FD7-C06C-264F-A1B5-78F45BC873DD}" xr6:coauthVersionLast="47" xr6:coauthVersionMax="47" xr10:uidLastSave="{00000000-0000-0000-0000-000000000000}"/>
  <bookViews>
    <workbookView xWindow="36380" yWindow="-716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1" i="21" l="1"/>
  <c r="AS31" i="21"/>
  <c r="AT31" i="21"/>
  <c r="AU31" i="21"/>
  <c r="AW31" i="21"/>
  <c r="AX31" i="21"/>
  <c r="BU31" i="21"/>
  <c r="BV31" i="21"/>
  <c r="BW31" i="21"/>
  <c r="BX31" i="21"/>
  <c r="BZ31" i="21"/>
  <c r="CA31" i="21"/>
  <c r="CX31" i="21"/>
  <c r="CY31" i="21"/>
  <c r="CZ31" i="21"/>
  <c r="DA31" i="21"/>
  <c r="DC31" i="21"/>
  <c r="DD31" i="21"/>
  <c r="EC31" i="21"/>
  <c r="ED31" i="21"/>
  <c r="EE31" i="21"/>
  <c r="EF31" i="21"/>
  <c r="EH31" i="21"/>
  <c r="EI31" i="21"/>
  <c r="FE31" i="21"/>
  <c r="FF31" i="21"/>
  <c r="FG31" i="21"/>
  <c r="FH31" i="21"/>
  <c r="FJ31" i="21"/>
  <c r="FK31" i="21"/>
  <c r="GG31" i="21"/>
  <c r="GH31" i="21"/>
  <c r="GI31" i="21"/>
  <c r="GJ31" i="21"/>
  <c r="GL31" i="21"/>
  <c r="GM31" i="21"/>
  <c r="HI31" i="21"/>
  <c r="HJ31" i="21"/>
  <c r="HK31" i="21"/>
  <c r="HL31" i="21"/>
  <c r="HN31" i="21"/>
  <c r="HO31" i="21"/>
  <c r="IK31" i="21"/>
  <c r="IL31" i="21"/>
  <c r="IM31" i="21"/>
  <c r="IN31" i="21"/>
  <c r="IP31" i="21"/>
  <c r="IQ31" i="21"/>
  <c r="JM31" i="21"/>
  <c r="JN31" i="21"/>
  <c r="JO31" i="21"/>
  <c r="JP31" i="21"/>
  <c r="JR31" i="21"/>
  <c r="JS31" i="21"/>
  <c r="KO31" i="21"/>
  <c r="KP31" i="21"/>
  <c r="KQ31" i="21"/>
  <c r="KR31" i="21"/>
  <c r="KT31" i="21"/>
  <c r="KU31" i="21"/>
  <c r="LQ31" i="21"/>
  <c r="LR31" i="21"/>
  <c r="LS31" i="21"/>
  <c r="LT31" i="21"/>
  <c r="LV31" i="21"/>
  <c r="LW31" i="21"/>
  <c r="MS31" i="21"/>
  <c r="MT31" i="21"/>
  <c r="MU31" i="21"/>
  <c r="MV31" i="21"/>
  <c r="MX31" i="21"/>
  <c r="MY31" i="21"/>
  <c r="NU31" i="21"/>
  <c r="NV31" i="21"/>
  <c r="NW31" i="21"/>
  <c r="NX31" i="21"/>
  <c r="NZ31" i="21"/>
  <c r="OA31" i="21"/>
  <c r="OW31" i="21"/>
  <c r="OX31" i="21"/>
  <c r="OY31" i="21"/>
  <c r="OZ31" i="21"/>
  <c r="PB31" i="21"/>
  <c r="PC31" i="21"/>
  <c r="PY31" i="21"/>
  <c r="PZ31" i="21"/>
  <c r="QA31" i="21"/>
  <c r="QB31" i="21"/>
  <c r="QD31" i="21"/>
  <c r="QE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M30" i="2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6" i="21"/>
  <c r="AS26" i="21"/>
  <c r="AT26" i="21"/>
  <c r="AU26" i="21"/>
  <c r="AW26" i="21"/>
  <c r="AX26" i="21"/>
  <c r="BU26" i="21"/>
  <c r="BV26" i="21"/>
  <c r="BW26" i="21"/>
  <c r="BX26" i="21"/>
  <c r="BZ26" i="21"/>
  <c r="CA26" i="21"/>
  <c r="CX26" i="21"/>
  <c r="CY26" i="21"/>
  <c r="CZ26" i="21"/>
  <c r="DA26" i="21"/>
  <c r="DC26" i="21"/>
  <c r="DD26" i="21"/>
  <c r="EC26" i="21"/>
  <c r="ED26" i="21"/>
  <c r="EE26" i="21"/>
  <c r="EF26" i="21"/>
  <c r="EH26" i="21"/>
  <c r="EI26" i="21"/>
  <c r="FE26" i="21"/>
  <c r="FF26" i="21"/>
  <c r="FG26" i="21"/>
  <c r="FH26" i="21"/>
  <c r="FJ26" i="21"/>
  <c r="FK26" i="21"/>
  <c r="GG26" i="21"/>
  <c r="GH26" i="21"/>
  <c r="GI26" i="21"/>
  <c r="GJ26" i="21"/>
  <c r="GL26" i="21"/>
  <c r="GM26" i="21"/>
  <c r="HI26" i="21"/>
  <c r="HJ26" i="21"/>
  <c r="HK26" i="21"/>
  <c r="HL26" i="21"/>
  <c r="HN26" i="21"/>
  <c r="HO26" i="21"/>
  <c r="IK26" i="21"/>
  <c r="IL26" i="21"/>
  <c r="IM26" i="21"/>
  <c r="IN26" i="21"/>
  <c r="IP26" i="21"/>
  <c r="IQ26" i="21"/>
  <c r="JM26" i="21"/>
  <c r="JN26" i="21"/>
  <c r="JO26" i="21"/>
  <c r="JP26" i="21"/>
  <c r="JR26" i="21"/>
  <c r="JS26" i="21"/>
  <c r="KO26" i="21"/>
  <c r="KP26" i="21"/>
  <c r="KQ26" i="21"/>
  <c r="KR26" i="21"/>
  <c r="KT26" i="21"/>
  <c r="KU26" i="21"/>
  <c r="LQ26" i="21"/>
  <c r="LR26" i="21"/>
  <c r="LS26" i="21"/>
  <c r="LT26" i="21"/>
  <c r="LV26" i="21"/>
  <c r="LW26" i="21"/>
  <c r="MS26" i="21"/>
  <c r="MT26" i="21"/>
  <c r="MU26" i="21"/>
  <c r="MV26" i="21"/>
  <c r="MX26" i="21"/>
  <c r="MY26" i="21"/>
  <c r="NU26" i="21"/>
  <c r="NV26" i="21"/>
  <c r="NW26" i="21"/>
  <c r="NX26" i="21"/>
  <c r="NZ26" i="21"/>
  <c r="OA26" i="21"/>
  <c r="OW26" i="21"/>
  <c r="OX26" i="21"/>
  <c r="OY26" i="21"/>
  <c r="OZ26" i="21"/>
  <c r="PB26" i="21"/>
  <c r="PC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39" i="19"/>
  <c r="AS39" i="19"/>
  <c r="AT39" i="19"/>
  <c r="AU39" i="19"/>
  <c r="AW39" i="19"/>
  <c r="AX39" i="19"/>
  <c r="BU39" i="19"/>
  <c r="BV39" i="19"/>
  <c r="BW39" i="19"/>
  <c r="BX39" i="19"/>
  <c r="BZ39" i="19"/>
  <c r="CA39" i="19"/>
  <c r="CX39" i="19"/>
  <c r="CY39" i="19"/>
  <c r="CZ39" i="19"/>
  <c r="DA39" i="19"/>
  <c r="DC39" i="19"/>
  <c r="DD39" i="19"/>
  <c r="EC39" i="19"/>
  <c r="ED39" i="19"/>
  <c r="EE39" i="19"/>
  <c r="EF39" i="19"/>
  <c r="EH39" i="19"/>
  <c r="EI39" i="19"/>
  <c r="FE39" i="19"/>
  <c r="FF39" i="19"/>
  <c r="FG39" i="19"/>
  <c r="FH39" i="19"/>
  <c r="FJ39" i="19"/>
  <c r="FK39" i="19"/>
  <c r="GG39" i="19"/>
  <c r="GH39" i="19"/>
  <c r="GI39" i="19"/>
  <c r="GJ39" i="19"/>
  <c r="GL39" i="19"/>
  <c r="GM39" i="19"/>
  <c r="HI39" i="19"/>
  <c r="HJ39" i="19"/>
  <c r="HK39" i="19"/>
  <c r="HL39" i="19"/>
  <c r="HN39" i="19"/>
  <c r="HO39" i="19"/>
  <c r="IK39" i="19"/>
  <c r="IL39" i="19"/>
  <c r="IM39" i="19"/>
  <c r="IN39" i="19"/>
  <c r="IP39" i="19"/>
  <c r="IQ39" i="19"/>
  <c r="JM39" i="19"/>
  <c r="JN39" i="19"/>
  <c r="JO39" i="19"/>
  <c r="JP39" i="19"/>
  <c r="JR39" i="19"/>
  <c r="JS39" i="19"/>
  <c r="KO39" i="19"/>
  <c r="KP39" i="19"/>
  <c r="KQ39" i="19"/>
  <c r="KR39" i="19"/>
  <c r="KT39" i="19"/>
  <c r="KU39" i="19"/>
  <c r="LQ39" i="19"/>
  <c r="LR39" i="19"/>
  <c r="LS39" i="19"/>
  <c r="LT39" i="19"/>
  <c r="LV39" i="19"/>
  <c r="LW39" i="19"/>
  <c r="MS39" i="19"/>
  <c r="MT39" i="19"/>
  <c r="MU39" i="19"/>
  <c r="MV39" i="19"/>
  <c r="MX39" i="19"/>
  <c r="MY39" i="19"/>
  <c r="NU39" i="19"/>
  <c r="NV39" i="19"/>
  <c r="NW39" i="19"/>
  <c r="NX39" i="19"/>
  <c r="NZ39" i="19"/>
  <c r="OA39" i="19"/>
  <c r="OW39" i="19"/>
  <c r="OX39" i="19"/>
  <c r="OY39" i="19"/>
  <c r="OZ39" i="19"/>
  <c r="PB39" i="19"/>
  <c r="PC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R38" i="19"/>
  <c r="AS38" i="19"/>
  <c r="AT38" i="19"/>
  <c r="AU38" i="19"/>
  <c r="AW38" i="19"/>
  <c r="AX38" i="19"/>
  <c r="BU38" i="19"/>
  <c r="BV38" i="19"/>
  <c r="BW38" i="19"/>
  <c r="BX38" i="19"/>
  <c r="BZ38" i="19"/>
  <c r="CA38" i="19"/>
  <c r="CX38" i="19"/>
  <c r="CY38" i="19"/>
  <c r="CZ38" i="19"/>
  <c r="DA38" i="19"/>
  <c r="DC38" i="19"/>
  <c r="DD38" i="19"/>
  <c r="EC38" i="19"/>
  <c r="ED38" i="19"/>
  <c r="EE38" i="19"/>
  <c r="EF38" i="19"/>
  <c r="EH38" i="19"/>
  <c r="EI38" i="19"/>
  <c r="FE38" i="19"/>
  <c r="FF38" i="19"/>
  <c r="FG38" i="19"/>
  <c r="FH38" i="19"/>
  <c r="FJ38" i="19"/>
  <c r="FK38" i="19"/>
  <c r="GG38" i="19"/>
  <c r="GH38" i="19"/>
  <c r="GI38" i="19"/>
  <c r="GJ38" i="19"/>
  <c r="GL38" i="19"/>
  <c r="GM38" i="19"/>
  <c r="HI38" i="19"/>
  <c r="HJ38" i="19"/>
  <c r="HK38" i="19"/>
  <c r="HL38" i="19"/>
  <c r="HN38" i="19"/>
  <c r="HO38" i="19"/>
  <c r="IK38" i="19"/>
  <c r="IL38" i="19"/>
  <c r="IM38" i="19"/>
  <c r="IN38" i="19"/>
  <c r="IP38" i="19"/>
  <c r="IQ38" i="19"/>
  <c r="JM38" i="19"/>
  <c r="JN38" i="19"/>
  <c r="JO38" i="19"/>
  <c r="JP38" i="19"/>
  <c r="JR38" i="19"/>
  <c r="JS38" i="19"/>
  <c r="KO38" i="19"/>
  <c r="KP38" i="19"/>
  <c r="KQ38" i="19"/>
  <c r="KR38" i="19"/>
  <c r="KT38" i="19"/>
  <c r="KU38" i="19"/>
  <c r="LQ38" i="19"/>
  <c r="LR38" i="19"/>
  <c r="LS38" i="19"/>
  <c r="LT38" i="19"/>
  <c r="LV38" i="19"/>
  <c r="LW38" i="19"/>
  <c r="MS38" i="19"/>
  <c r="MT38" i="19"/>
  <c r="MU38" i="19"/>
  <c r="MV38" i="19"/>
  <c r="MX38" i="19"/>
  <c r="MY38" i="19"/>
  <c r="NU38" i="19"/>
  <c r="NV38" i="19"/>
  <c r="NW38" i="19"/>
  <c r="NX38" i="19"/>
  <c r="NZ38" i="19"/>
  <c r="OA38" i="19"/>
  <c r="OW38" i="19"/>
  <c r="OX38" i="19"/>
  <c r="OY38" i="19"/>
  <c r="OZ38" i="19"/>
  <c r="PB38" i="19"/>
  <c r="PC38" i="19"/>
  <c r="PY38" i="19"/>
  <c r="PZ38" i="19"/>
  <c r="QA38" i="19"/>
  <c r="QB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AR37" i="19"/>
  <c r="AS37" i="19"/>
  <c r="AT37" i="19"/>
  <c r="AU37" i="19"/>
  <c r="AW37" i="19"/>
  <c r="AX37" i="19"/>
  <c r="BU37" i="19"/>
  <c r="BV37" i="19"/>
  <c r="BW37" i="19"/>
  <c r="BX37" i="19"/>
  <c r="BZ37" i="19"/>
  <c r="CA37" i="19"/>
  <c r="CX37" i="19"/>
  <c r="CY37" i="19"/>
  <c r="CZ37" i="19"/>
  <c r="DA37" i="19"/>
  <c r="DC37" i="19"/>
  <c r="DD37" i="19"/>
  <c r="EC37" i="19"/>
  <c r="ED37" i="19"/>
  <c r="EE37" i="19"/>
  <c r="EF37" i="19"/>
  <c r="EH37" i="19"/>
  <c r="EI37" i="19"/>
  <c r="FE37" i="19"/>
  <c r="FF37" i="19"/>
  <c r="FG37" i="19"/>
  <c r="FH37" i="19"/>
  <c r="FJ37" i="19"/>
  <c r="FK37" i="19"/>
  <c r="GG37" i="19"/>
  <c r="GH37" i="19"/>
  <c r="GI37" i="19"/>
  <c r="GJ37" i="19"/>
  <c r="GL37" i="19"/>
  <c r="GM37" i="19"/>
  <c r="HI37" i="19"/>
  <c r="HJ37" i="19"/>
  <c r="HK37" i="19"/>
  <c r="HL37" i="19"/>
  <c r="HN37" i="19"/>
  <c r="HO37" i="19"/>
  <c r="IK37" i="19"/>
  <c r="IL37" i="19"/>
  <c r="IM37" i="19"/>
  <c r="IN37" i="19"/>
  <c r="IP37" i="19"/>
  <c r="IQ37" i="19"/>
  <c r="JM37" i="19"/>
  <c r="JN37" i="19"/>
  <c r="JO37" i="19"/>
  <c r="JP37" i="19"/>
  <c r="JR37" i="19"/>
  <c r="JS37" i="19"/>
  <c r="KO37" i="19"/>
  <c r="KP37" i="19"/>
  <c r="KQ37" i="19"/>
  <c r="KR37" i="19"/>
  <c r="KT37" i="19"/>
  <c r="KU37" i="19"/>
  <c r="LQ37" i="19"/>
  <c r="LR37" i="19"/>
  <c r="LS37" i="19"/>
  <c r="LT37" i="19"/>
  <c r="LV37" i="19"/>
  <c r="LW37" i="19"/>
  <c r="MS37" i="19"/>
  <c r="MT37" i="19"/>
  <c r="MU37" i="19"/>
  <c r="MV37" i="19"/>
  <c r="MX37" i="19"/>
  <c r="MY37" i="19"/>
  <c r="NU37" i="19"/>
  <c r="NV37" i="19"/>
  <c r="NW37" i="19"/>
  <c r="NX37" i="19"/>
  <c r="NZ37" i="19"/>
  <c r="OA37" i="19"/>
  <c r="OW37" i="19"/>
  <c r="OX37" i="19"/>
  <c r="OY37" i="19"/>
  <c r="OZ37" i="19"/>
  <c r="PB37" i="19"/>
  <c r="PC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AR23" i="21"/>
  <c r="AS23" i="21"/>
  <c r="AT23" i="21"/>
  <c r="AU23" i="21"/>
  <c r="AW23" i="21"/>
  <c r="AX23" i="21"/>
  <c r="BU23" i="21"/>
  <c r="BV23" i="21"/>
  <c r="BW23" i="21"/>
  <c r="BX23" i="21"/>
  <c r="BZ23" i="21"/>
  <c r="CA23" i="21"/>
  <c r="CX23" i="21"/>
  <c r="CY23" i="21"/>
  <c r="CZ23" i="21"/>
  <c r="DA23" i="21"/>
  <c r="DC23" i="21"/>
  <c r="DD23" i="21"/>
  <c r="EC23" i="21"/>
  <c r="ED23" i="21"/>
  <c r="EE23" i="21"/>
  <c r="EF23" i="21"/>
  <c r="EH23" i="21"/>
  <c r="EI23" i="21"/>
  <c r="FE23" i="21"/>
  <c r="FF23" i="21"/>
  <c r="FG23" i="21"/>
  <c r="FH23" i="21"/>
  <c r="FJ23" i="21"/>
  <c r="FK23" i="21"/>
  <c r="GG23" i="21"/>
  <c r="GH23" i="21"/>
  <c r="GI23" i="21"/>
  <c r="GJ23" i="21"/>
  <c r="GL23" i="21"/>
  <c r="GM23" i="21"/>
  <c r="HI23" i="21"/>
  <c r="HJ23" i="21"/>
  <c r="HK23" i="21"/>
  <c r="HL23" i="21"/>
  <c r="HN23" i="21"/>
  <c r="HO23" i="21"/>
  <c r="IK23" i="21"/>
  <c r="IL23" i="21"/>
  <c r="IM23" i="21"/>
  <c r="IN23" i="21"/>
  <c r="IP23" i="21"/>
  <c r="IQ23" i="21"/>
  <c r="JM23" i="21"/>
  <c r="JN23" i="21"/>
  <c r="JO23" i="21"/>
  <c r="JP23" i="21"/>
  <c r="JR23" i="21"/>
  <c r="JS23" i="21"/>
  <c r="KO23" i="21"/>
  <c r="KP23" i="21"/>
  <c r="KQ23" i="21"/>
  <c r="KR23" i="21"/>
  <c r="KT23" i="21"/>
  <c r="KU23" i="21"/>
  <c r="LQ23" i="21"/>
  <c r="LR23" i="21"/>
  <c r="LS23" i="21"/>
  <c r="LT23" i="21"/>
  <c r="LV23" i="21"/>
  <c r="LW23" i="21"/>
  <c r="MS23" i="21"/>
  <c r="MT23" i="21"/>
  <c r="MU23" i="21"/>
  <c r="MV23" i="21"/>
  <c r="MX23" i="21"/>
  <c r="MY23" i="21"/>
  <c r="NU23" i="21"/>
  <c r="NV23" i="21"/>
  <c r="NW23" i="21"/>
  <c r="NX23" i="21"/>
  <c r="NZ23" i="21"/>
  <c r="OA23" i="21"/>
  <c r="OW23" i="21"/>
  <c r="OX23" i="21"/>
  <c r="OY23" i="21"/>
  <c r="OZ23" i="21"/>
  <c r="PB23" i="21"/>
  <c r="PC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AR36" i="19"/>
  <c r="AS36" i="19"/>
  <c r="AT36" i="19"/>
  <c r="AU36" i="19"/>
  <c r="AW36" i="19"/>
  <c r="AX36" i="19"/>
  <c r="BU36" i="19"/>
  <c r="BV36" i="19"/>
  <c r="BW36" i="19"/>
  <c r="BX36" i="19"/>
  <c r="BZ36" i="19"/>
  <c r="CA36" i="19"/>
  <c r="CX36" i="19"/>
  <c r="CY36" i="19"/>
  <c r="CZ36" i="19"/>
  <c r="DA36" i="19"/>
  <c r="DC36" i="19"/>
  <c r="DD36" i="19"/>
  <c r="EC36" i="19"/>
  <c r="ED36" i="19"/>
  <c r="EE36" i="19"/>
  <c r="EF36" i="19"/>
  <c r="EH36" i="19"/>
  <c r="EI36" i="19"/>
  <c r="FE36" i="19"/>
  <c r="FF36" i="19"/>
  <c r="FG36" i="19"/>
  <c r="FH36" i="19"/>
  <c r="FJ36" i="19"/>
  <c r="FK36" i="19"/>
  <c r="GG36" i="19"/>
  <c r="GH36" i="19"/>
  <c r="GI36" i="19"/>
  <c r="GJ36" i="19"/>
  <c r="GL36" i="19"/>
  <c r="GM36" i="19"/>
  <c r="HI36" i="19"/>
  <c r="HJ36" i="19"/>
  <c r="HK36" i="19"/>
  <c r="HL36" i="19"/>
  <c r="HN36" i="19"/>
  <c r="HO36" i="19"/>
  <c r="IK36" i="19"/>
  <c r="IL36" i="19"/>
  <c r="IM36" i="19"/>
  <c r="IN36" i="19"/>
  <c r="IP36" i="19"/>
  <c r="IQ36" i="19"/>
  <c r="JM36" i="19"/>
  <c r="JN36" i="19"/>
  <c r="JO36" i="19"/>
  <c r="JP36" i="19"/>
  <c r="JR36" i="19"/>
  <c r="JS36" i="19"/>
  <c r="KO36" i="19"/>
  <c r="KP36" i="19"/>
  <c r="KQ36" i="19"/>
  <c r="KR36" i="19"/>
  <c r="KT36" i="19"/>
  <c r="KU36" i="19"/>
  <c r="LQ36" i="19"/>
  <c r="LR36" i="19"/>
  <c r="LS36" i="19"/>
  <c r="LT36" i="19"/>
  <c r="LV36" i="19"/>
  <c r="LW36" i="19"/>
  <c r="MS36" i="19"/>
  <c r="MT36" i="19"/>
  <c r="MU36" i="19"/>
  <c r="MV36" i="19"/>
  <c r="MX36" i="19"/>
  <c r="MY36" i="19"/>
  <c r="NU36" i="19"/>
  <c r="NV36" i="19"/>
  <c r="NW36" i="19"/>
  <c r="NX36" i="19"/>
  <c r="NZ36" i="19"/>
  <c r="OA36" i="19"/>
  <c r="OW36" i="19"/>
  <c r="OX36" i="19"/>
  <c r="OY36" i="19"/>
  <c r="OZ36" i="19"/>
  <c r="PB36" i="19"/>
  <c r="PC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0" i="26"/>
  <c r="AS20" i="26"/>
  <c r="AT20" i="26"/>
  <c r="AU20" i="26"/>
  <c r="AW20" i="26"/>
  <c r="AX20" i="26"/>
  <c r="BU20" i="26"/>
  <c r="BV20" i="26"/>
  <c r="BW20" i="26"/>
  <c r="BX20" i="26"/>
  <c r="BZ20" i="26"/>
  <c r="CA20" i="26"/>
  <c r="CX20" i="26"/>
  <c r="CY20" i="26"/>
  <c r="CZ20" i="26"/>
  <c r="DA20" i="26"/>
  <c r="DC20" i="26"/>
  <c r="DD20" i="26"/>
  <c r="EC20" i="26"/>
  <c r="ED20" i="26"/>
  <c r="EE20" i="26"/>
  <c r="EF20" i="26"/>
  <c r="EH20" i="26"/>
  <c r="EI20" i="26"/>
  <c r="FE20" i="26"/>
  <c r="FF20" i="26"/>
  <c r="FG20" i="26"/>
  <c r="FH20" i="26"/>
  <c r="FJ20" i="26"/>
  <c r="FK20" i="26"/>
  <c r="GG20" i="26"/>
  <c r="GH20" i="26"/>
  <c r="GI20" i="26"/>
  <c r="GJ20" i="26"/>
  <c r="GL20" i="26"/>
  <c r="GM20" i="26"/>
  <c r="HI20" i="26"/>
  <c r="HJ20" i="26"/>
  <c r="HK20" i="26"/>
  <c r="HL20" i="26"/>
  <c r="HN20" i="26"/>
  <c r="HO20" i="26"/>
  <c r="IK20" i="26"/>
  <c r="IL20" i="26"/>
  <c r="IM20" i="26"/>
  <c r="IN20" i="26"/>
  <c r="IP20" i="26"/>
  <c r="IQ20" i="26"/>
  <c r="JM20" i="26"/>
  <c r="JN20" i="26"/>
  <c r="JO20" i="26"/>
  <c r="JP20" i="26"/>
  <c r="JR20" i="26"/>
  <c r="JS20" i="26"/>
  <c r="KO20" i="26"/>
  <c r="KP20" i="26"/>
  <c r="KQ20" i="26"/>
  <c r="KR20" i="26"/>
  <c r="KT20" i="26"/>
  <c r="KU20" i="26"/>
  <c r="LQ20" i="26"/>
  <c r="LR20" i="26"/>
  <c r="LS20" i="26"/>
  <c r="LT20" i="26"/>
  <c r="LV20" i="26"/>
  <c r="LW20" i="26"/>
  <c r="MS20" i="26"/>
  <c r="MT20" i="26"/>
  <c r="MU20" i="26"/>
  <c r="MV20" i="26"/>
  <c r="MX20" i="26"/>
  <c r="MY20" i="26"/>
  <c r="NU20" i="26"/>
  <c r="NV20" i="26"/>
  <c r="NW20" i="26"/>
  <c r="NX20" i="26"/>
  <c r="NZ20" i="26"/>
  <c r="OA20" i="26"/>
  <c r="OW20" i="26"/>
  <c r="OX20" i="26"/>
  <c r="OY20" i="26"/>
  <c r="OZ20" i="26"/>
  <c r="PB20" i="26"/>
  <c r="PC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AO28" i="22"/>
  <c r="AP28" i="22"/>
  <c r="AQ28" i="22"/>
  <c r="AU28" i="22" s="1"/>
  <c r="AR28" i="22"/>
  <c r="AS28" i="22"/>
  <c r="AT28" i="22"/>
  <c r="AV28" i="22"/>
  <c r="AW28" i="22"/>
  <c r="AX28" i="22"/>
  <c r="BP28" i="22"/>
  <c r="BQ28" i="22"/>
  <c r="BR28" i="22"/>
  <c r="BV28" i="22" s="1"/>
  <c r="BS28" i="22"/>
  <c r="BT28" i="22"/>
  <c r="BU28" i="22"/>
  <c r="BW28" i="22"/>
  <c r="BX28" i="22"/>
  <c r="BY28" i="22"/>
  <c r="CQ28" i="22"/>
  <c r="CR28" i="22"/>
  <c r="CS28" i="22"/>
  <c r="CT28" i="22"/>
  <c r="CU28" i="22"/>
  <c r="CV28" i="22"/>
  <c r="CX28" i="22"/>
  <c r="CY28" i="22"/>
  <c r="CZ28" i="22"/>
  <c r="DX28" i="22"/>
  <c r="DY28" i="22"/>
  <c r="DZ28" i="22"/>
  <c r="EA28" i="22"/>
  <c r="EB28" i="22"/>
  <c r="EC28" i="22"/>
  <c r="EE28" i="22"/>
  <c r="EF28" i="22"/>
  <c r="EG28" i="22"/>
  <c r="EH28" i="22"/>
  <c r="EI28" i="22"/>
  <c r="EJ28" i="22"/>
  <c r="FF28" i="22"/>
  <c r="FG28" i="22"/>
  <c r="FH28" i="22"/>
  <c r="FI28" i="22"/>
  <c r="FJ28" i="22"/>
  <c r="FK28" i="22"/>
  <c r="FM28" i="22"/>
  <c r="FN28" i="22"/>
  <c r="FO28" i="22"/>
  <c r="FP28" i="22"/>
  <c r="FQ28" i="22"/>
  <c r="FR28" i="22"/>
  <c r="GN28" i="22"/>
  <c r="GO28" i="22"/>
  <c r="GP28" i="22"/>
  <c r="GQ28" i="22"/>
  <c r="GR28" i="22"/>
  <c r="GS28" i="22"/>
  <c r="GU28" i="22"/>
  <c r="GV28" i="22"/>
  <c r="GW28" i="22"/>
  <c r="GX28" i="22"/>
  <c r="GY28" i="22"/>
  <c r="GZ28" i="22"/>
  <c r="HV28" i="22"/>
  <c r="HW28" i="22"/>
  <c r="HX28" i="22"/>
  <c r="HY28" i="22"/>
  <c r="HZ28" i="22"/>
  <c r="IA28" i="22"/>
  <c r="IC28" i="22"/>
  <c r="ID28" i="22"/>
  <c r="IE28" i="22"/>
  <c r="IF28" i="22"/>
  <c r="IG28" i="22"/>
  <c r="IH28" i="22"/>
  <c r="JD28" i="22"/>
  <c r="JE28" i="22"/>
  <c r="JF28" i="22"/>
  <c r="JG28" i="22"/>
  <c r="JH28" i="22"/>
  <c r="JI28" i="22"/>
  <c r="JK28" i="22"/>
  <c r="JL28" i="22"/>
  <c r="JM28" i="22"/>
  <c r="JN28" i="22"/>
  <c r="JO28" i="22"/>
  <c r="JP28" i="22"/>
  <c r="KL28" i="22"/>
  <c r="KM28" i="22"/>
  <c r="KN28" i="22"/>
  <c r="KO28" i="22"/>
  <c r="KP28" i="22"/>
  <c r="KQ28" i="22"/>
  <c r="KS28" i="22"/>
  <c r="KT28" i="22"/>
  <c r="KU28" i="22"/>
  <c r="KV28" i="22"/>
  <c r="KW28" i="22"/>
  <c r="KX28" i="22"/>
  <c r="LT28" i="22"/>
  <c r="LU28" i="22"/>
  <c r="LV28" i="22"/>
  <c r="LW28" i="22"/>
  <c r="LX28" i="22"/>
  <c r="LY28" i="22"/>
  <c r="MA28" i="22"/>
  <c r="MB28" i="22"/>
  <c r="MC28" i="22"/>
  <c r="MD28" i="22"/>
  <c r="ME28" i="22"/>
  <c r="MF28" i="22"/>
  <c r="NB28" i="22"/>
  <c r="NC28" i="22"/>
  <c r="ND28" i="22"/>
  <c r="NE28" i="22"/>
  <c r="NF28" i="22"/>
  <c r="NG28" i="22"/>
  <c r="NI28" i="22"/>
  <c r="NJ28" i="22"/>
  <c r="NK28" i="22"/>
  <c r="NL28" i="22"/>
  <c r="NM28" i="22"/>
  <c r="NN28" i="22"/>
  <c r="OJ28" i="22"/>
  <c r="OK28" i="22"/>
  <c r="OL28" i="22"/>
  <c r="OM28" i="22"/>
  <c r="ON28" i="22"/>
  <c r="OO28" i="22"/>
  <c r="OQ28" i="22"/>
  <c r="OR28" i="22"/>
  <c r="OS28" i="22"/>
  <c r="OT28" i="22"/>
  <c r="OU28" i="22"/>
  <c r="OV28" i="22"/>
  <c r="PR28" i="22"/>
  <c r="PS28" i="22"/>
  <c r="PT28" i="22"/>
  <c r="PU28" i="22"/>
  <c r="PV28" i="22"/>
  <c r="PW28" i="22"/>
  <c r="PY28" i="22"/>
  <c r="PZ28" i="22"/>
  <c r="QA28" i="22"/>
  <c r="QB28" i="22"/>
  <c r="QC28" i="22"/>
  <c r="QD28" i="22"/>
  <c r="QZ28" i="22"/>
  <c r="RA28" i="22"/>
  <c r="RB28" i="22"/>
  <c r="RC28" i="22"/>
  <c r="RD28" i="22"/>
  <c r="RE28" i="22"/>
  <c r="RG28" i="22"/>
  <c r="RH28" i="22"/>
  <c r="RI28" i="22"/>
  <c r="RJ28" i="22"/>
  <c r="RK28" i="22"/>
  <c r="RL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AO19" i="22"/>
  <c r="AP19" i="22"/>
  <c r="AQ19" i="22"/>
  <c r="AU19" i="22" s="1"/>
  <c r="AR19" i="22"/>
  <c r="AS19" i="22"/>
  <c r="AT19" i="22"/>
  <c r="AV19" i="22"/>
  <c r="AW19" i="22"/>
  <c r="AX19" i="22"/>
  <c r="BP19" i="22"/>
  <c r="BQ19" i="22"/>
  <c r="BR19" i="22"/>
  <c r="BV19" i="22" s="1"/>
  <c r="BS19" i="22"/>
  <c r="BT19" i="22"/>
  <c r="BU19" i="22"/>
  <c r="BW19" i="22"/>
  <c r="BX19" i="22"/>
  <c r="BY19" i="22"/>
  <c r="CQ19" i="22"/>
  <c r="CR19" i="22"/>
  <c r="CS19" i="22"/>
  <c r="CT19" i="22"/>
  <c r="CU19" i="22"/>
  <c r="CV19" i="22"/>
  <c r="CX19" i="22"/>
  <c r="CY19" i="22"/>
  <c r="CZ19" i="22"/>
  <c r="DX19" i="22"/>
  <c r="DY19" i="22"/>
  <c r="DZ19" i="22"/>
  <c r="EA19" i="22"/>
  <c r="EB19" i="22"/>
  <c r="EC19" i="22"/>
  <c r="EE19" i="22"/>
  <c r="EF19" i="22"/>
  <c r="EG19" i="22"/>
  <c r="EH19" i="22"/>
  <c r="EI19" i="22"/>
  <c r="EJ19" i="22"/>
  <c r="FF19" i="22"/>
  <c r="FG19" i="22"/>
  <c r="FH19" i="22"/>
  <c r="FI19" i="22"/>
  <c r="FJ19" i="22"/>
  <c r="FK19" i="22"/>
  <c r="FM19" i="22"/>
  <c r="FN19" i="22"/>
  <c r="FO19" i="22"/>
  <c r="FP19" i="22"/>
  <c r="FQ19" i="22"/>
  <c r="FR19" i="22"/>
  <c r="GN19" i="22"/>
  <c r="GO19" i="22"/>
  <c r="GP19" i="22"/>
  <c r="GQ19" i="22"/>
  <c r="GR19" i="22"/>
  <c r="GS19" i="22"/>
  <c r="GU19" i="22"/>
  <c r="GV19" i="22"/>
  <c r="GW19" i="22"/>
  <c r="GX19" i="22"/>
  <c r="GY19" i="22"/>
  <c r="GZ19" i="22"/>
  <c r="HV19" i="22"/>
  <c r="HW19" i="22"/>
  <c r="HX19" i="22"/>
  <c r="HY19" i="22"/>
  <c r="HZ19" i="22"/>
  <c r="IA19" i="22"/>
  <c r="IC19" i="22"/>
  <c r="ID19" i="22"/>
  <c r="IE19" i="22"/>
  <c r="IF19" i="22"/>
  <c r="IG19" i="22"/>
  <c r="IH19" i="22"/>
  <c r="JD19" i="22"/>
  <c r="JE19" i="22"/>
  <c r="JF19" i="22"/>
  <c r="JG19" i="22"/>
  <c r="JH19" i="22"/>
  <c r="JI19" i="22"/>
  <c r="JK19" i="22"/>
  <c r="JL19" i="22"/>
  <c r="JM19" i="22"/>
  <c r="JN19" i="22"/>
  <c r="JO19" i="22"/>
  <c r="JP19" i="22"/>
  <c r="KL19" i="22"/>
  <c r="KM19" i="22"/>
  <c r="KN19" i="22"/>
  <c r="KO19" i="22"/>
  <c r="KP19" i="22"/>
  <c r="KQ19" i="22"/>
  <c r="KS19" i="22"/>
  <c r="KT19" i="22"/>
  <c r="KU19" i="22"/>
  <c r="KV19" i="22"/>
  <c r="KW19" i="22"/>
  <c r="KX19" i="22"/>
  <c r="LT19" i="22"/>
  <c r="LU19" i="22"/>
  <c r="LV19" i="22"/>
  <c r="LW19" i="22"/>
  <c r="LX19" i="22"/>
  <c r="LY19" i="22"/>
  <c r="MA19" i="22"/>
  <c r="MB19" i="22"/>
  <c r="MC19" i="22"/>
  <c r="MD19" i="22"/>
  <c r="ME19" i="22"/>
  <c r="MF19" i="22"/>
  <c r="NB19" i="22"/>
  <c r="NC19" i="22"/>
  <c r="ND19" i="22"/>
  <c r="NE19" i="22"/>
  <c r="NF19" i="22"/>
  <c r="NG19" i="22"/>
  <c r="NI19" i="22"/>
  <c r="NJ19" i="22"/>
  <c r="NK19" i="22"/>
  <c r="NL19" i="22"/>
  <c r="NM19" i="22"/>
  <c r="NN19" i="22"/>
  <c r="OJ19" i="22"/>
  <c r="OK19" i="22"/>
  <c r="OL19" i="22"/>
  <c r="OM19" i="22"/>
  <c r="ON19" i="22"/>
  <c r="OO19" i="22"/>
  <c r="OQ19" i="22"/>
  <c r="OR19" i="22"/>
  <c r="OS19" i="22"/>
  <c r="OT19" i="22"/>
  <c r="OU19" i="22"/>
  <c r="OV19" i="22"/>
  <c r="PR19" i="22"/>
  <c r="PS19" i="22"/>
  <c r="PT19" i="22"/>
  <c r="PU19" i="22"/>
  <c r="PV19" i="22"/>
  <c r="PW19" i="22"/>
  <c r="PY19" i="22"/>
  <c r="PZ19" i="22"/>
  <c r="QA19" i="22"/>
  <c r="QB19" i="22"/>
  <c r="QC19" i="22"/>
  <c r="QD19" i="22"/>
  <c r="QZ19" i="22"/>
  <c r="RA19" i="22"/>
  <c r="RB19" i="22"/>
  <c r="RC19" i="22"/>
  <c r="RD19" i="22"/>
  <c r="RE19" i="22"/>
  <c r="RG19" i="22"/>
  <c r="RH19" i="22"/>
  <c r="RI19" i="22"/>
  <c r="RJ19" i="22"/>
  <c r="RK19" i="22"/>
  <c r="RL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AO38" i="4"/>
  <c r="AP38" i="4"/>
  <c r="AQ38" i="4"/>
  <c r="AU38" i="4" s="1"/>
  <c r="AR38" i="4"/>
  <c r="AS38" i="4"/>
  <c r="AT38" i="4"/>
  <c r="AV38" i="4"/>
  <c r="AW38" i="4"/>
  <c r="AX38" i="4"/>
  <c r="BP38" i="4"/>
  <c r="BQ38" i="4"/>
  <c r="BR38" i="4"/>
  <c r="BV38" i="4" s="1"/>
  <c r="BS38" i="4"/>
  <c r="BT38" i="4"/>
  <c r="BU38" i="4"/>
  <c r="BW38" i="4"/>
  <c r="BX38" i="4"/>
  <c r="BY38" i="4"/>
  <c r="CQ38" i="4"/>
  <c r="CR38" i="4"/>
  <c r="CS38" i="4"/>
  <c r="CT38" i="4"/>
  <c r="CU38" i="4"/>
  <c r="CV38" i="4"/>
  <c r="CX38" i="4"/>
  <c r="CY38" i="4"/>
  <c r="CZ38" i="4"/>
  <c r="DX38" i="4"/>
  <c r="DY38" i="4"/>
  <c r="DZ38" i="4"/>
  <c r="EA38" i="4"/>
  <c r="EB38" i="4"/>
  <c r="EC38" i="4"/>
  <c r="EE38" i="4"/>
  <c r="EF38" i="4"/>
  <c r="EG38" i="4"/>
  <c r="EH38" i="4"/>
  <c r="EI38" i="4"/>
  <c r="EJ38" i="4"/>
  <c r="FF38" i="4"/>
  <c r="FG38" i="4"/>
  <c r="FH38" i="4"/>
  <c r="FI38" i="4"/>
  <c r="FJ38" i="4"/>
  <c r="FK38" i="4"/>
  <c r="FM38" i="4"/>
  <c r="FN38" i="4"/>
  <c r="FO38" i="4"/>
  <c r="FP38" i="4"/>
  <c r="FQ38" i="4"/>
  <c r="FR38" i="4"/>
  <c r="GN38" i="4"/>
  <c r="GO38" i="4"/>
  <c r="GP38" i="4"/>
  <c r="GQ38" i="4"/>
  <c r="GR38" i="4"/>
  <c r="GS38" i="4"/>
  <c r="GU38" i="4"/>
  <c r="GV38" i="4"/>
  <c r="GW38" i="4"/>
  <c r="GX38" i="4"/>
  <c r="GY38" i="4"/>
  <c r="GZ38" i="4"/>
  <c r="HV38" i="4"/>
  <c r="HW38" i="4"/>
  <c r="HX38" i="4"/>
  <c r="HY38" i="4"/>
  <c r="HZ38" i="4"/>
  <c r="IA38" i="4"/>
  <c r="IC38" i="4"/>
  <c r="ID38" i="4"/>
  <c r="IE38" i="4"/>
  <c r="IF38" i="4"/>
  <c r="IG38" i="4"/>
  <c r="IH38" i="4"/>
  <c r="JD38" i="4"/>
  <c r="JE38" i="4"/>
  <c r="JF38" i="4"/>
  <c r="JG38" i="4"/>
  <c r="JH38" i="4"/>
  <c r="JI38" i="4"/>
  <c r="JK38" i="4"/>
  <c r="JL38" i="4"/>
  <c r="JM38" i="4"/>
  <c r="JN38" i="4"/>
  <c r="JO38" i="4"/>
  <c r="JP38" i="4"/>
  <c r="KL38" i="4"/>
  <c r="KM38" i="4"/>
  <c r="KN38" i="4"/>
  <c r="KO38" i="4"/>
  <c r="KP38" i="4"/>
  <c r="KQ38" i="4"/>
  <c r="KS38" i="4"/>
  <c r="KT38" i="4"/>
  <c r="KU38" i="4"/>
  <c r="KV38" i="4"/>
  <c r="KW38" i="4"/>
  <c r="KX38" i="4"/>
  <c r="LT38" i="4"/>
  <c r="LU38" i="4"/>
  <c r="LV38" i="4"/>
  <c r="LW38" i="4"/>
  <c r="LX38" i="4"/>
  <c r="LY38" i="4"/>
  <c r="MA38" i="4"/>
  <c r="MB38" i="4"/>
  <c r="MC38" i="4"/>
  <c r="MD38" i="4"/>
  <c r="ME38" i="4"/>
  <c r="MF38" i="4"/>
  <c r="NB38" i="4"/>
  <c r="NC38" i="4"/>
  <c r="ND38" i="4"/>
  <c r="NE38" i="4"/>
  <c r="NF38" i="4"/>
  <c r="NG38" i="4"/>
  <c r="NI38" i="4"/>
  <c r="NJ38" i="4"/>
  <c r="NK38" i="4"/>
  <c r="NL38" i="4"/>
  <c r="NM38" i="4"/>
  <c r="NN38" i="4"/>
  <c r="OJ38" i="4"/>
  <c r="OK38" i="4"/>
  <c r="OL38" i="4"/>
  <c r="OM38" i="4"/>
  <c r="ON38" i="4"/>
  <c r="OO38" i="4"/>
  <c r="OQ38" i="4"/>
  <c r="OR38" i="4"/>
  <c r="OS38" i="4"/>
  <c r="OT38" i="4"/>
  <c r="OU38" i="4"/>
  <c r="OV38" i="4"/>
  <c r="PR38" i="4"/>
  <c r="PS38" i="4"/>
  <c r="PT38" i="4"/>
  <c r="PU38" i="4"/>
  <c r="PV38" i="4"/>
  <c r="PW38" i="4"/>
  <c r="PY38" i="4"/>
  <c r="PZ38" i="4"/>
  <c r="QA38" i="4"/>
  <c r="QB38" i="4"/>
  <c r="QC38" i="4"/>
  <c r="QD38" i="4"/>
  <c r="QZ38" i="4"/>
  <c r="RA38" i="4"/>
  <c r="RB38" i="4"/>
  <c r="RC38" i="4"/>
  <c r="RD38" i="4"/>
  <c r="RE38" i="4"/>
  <c r="RG38" i="4"/>
  <c r="RH38" i="4"/>
  <c r="RI38" i="4"/>
  <c r="RJ38" i="4"/>
  <c r="RK38" i="4"/>
  <c r="RL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AO40" i="4"/>
  <c r="AP40" i="4"/>
  <c r="AQ40" i="4"/>
  <c r="AR40" i="4"/>
  <c r="AS40" i="4"/>
  <c r="AT40" i="4"/>
  <c r="AV40" i="4"/>
  <c r="AW40" i="4"/>
  <c r="AX40" i="4"/>
  <c r="BP40" i="4"/>
  <c r="BQ40" i="4"/>
  <c r="BR40" i="4"/>
  <c r="BV40" i="4" s="1"/>
  <c r="BS40" i="4"/>
  <c r="BT40" i="4"/>
  <c r="BU40" i="4"/>
  <c r="BW40" i="4"/>
  <c r="BX40" i="4"/>
  <c r="BY40" i="4"/>
  <c r="CQ40" i="4"/>
  <c r="CR40" i="4"/>
  <c r="CS40" i="4"/>
  <c r="CT40" i="4"/>
  <c r="CU40" i="4"/>
  <c r="CV40" i="4"/>
  <c r="CX40" i="4"/>
  <c r="CY40" i="4"/>
  <c r="CZ40" i="4"/>
  <c r="DX40" i="4"/>
  <c r="DY40" i="4"/>
  <c r="DZ40" i="4"/>
  <c r="EA40" i="4"/>
  <c r="EB40" i="4"/>
  <c r="EC40" i="4"/>
  <c r="EE40" i="4"/>
  <c r="EF40" i="4"/>
  <c r="EG40" i="4"/>
  <c r="EH40" i="4"/>
  <c r="EI40" i="4"/>
  <c r="EJ40" i="4"/>
  <c r="FF40" i="4"/>
  <c r="FG40" i="4"/>
  <c r="FH40" i="4"/>
  <c r="FI40" i="4"/>
  <c r="FJ40" i="4"/>
  <c r="FK40" i="4"/>
  <c r="FM40" i="4"/>
  <c r="FN40" i="4"/>
  <c r="FO40" i="4"/>
  <c r="FP40" i="4"/>
  <c r="FQ40" i="4"/>
  <c r="FR40" i="4"/>
  <c r="GN40" i="4"/>
  <c r="GO40" i="4"/>
  <c r="GP40" i="4"/>
  <c r="GQ40" i="4"/>
  <c r="GR40" i="4"/>
  <c r="GS40" i="4"/>
  <c r="GU40" i="4"/>
  <c r="GV40" i="4"/>
  <c r="GW40" i="4"/>
  <c r="GX40" i="4"/>
  <c r="GY40" i="4"/>
  <c r="GZ40" i="4"/>
  <c r="HV40" i="4"/>
  <c r="HW40" i="4"/>
  <c r="HX40" i="4"/>
  <c r="HY40" i="4"/>
  <c r="HZ40" i="4"/>
  <c r="IA40" i="4"/>
  <c r="IC40" i="4"/>
  <c r="ID40" i="4"/>
  <c r="IE40" i="4"/>
  <c r="IF40" i="4"/>
  <c r="IG40" i="4"/>
  <c r="IH40" i="4"/>
  <c r="JD40" i="4"/>
  <c r="JE40" i="4"/>
  <c r="JF40" i="4"/>
  <c r="JG40" i="4"/>
  <c r="JH40" i="4"/>
  <c r="JI40" i="4"/>
  <c r="JK40" i="4"/>
  <c r="JL40" i="4"/>
  <c r="JM40" i="4"/>
  <c r="JN40" i="4"/>
  <c r="JO40" i="4"/>
  <c r="JP40" i="4"/>
  <c r="KL40" i="4"/>
  <c r="KM40" i="4"/>
  <c r="KN40" i="4"/>
  <c r="KO40" i="4"/>
  <c r="KP40" i="4"/>
  <c r="KQ40" i="4"/>
  <c r="KS40" i="4"/>
  <c r="KT40" i="4"/>
  <c r="KU40" i="4"/>
  <c r="KV40" i="4"/>
  <c r="KW40" i="4"/>
  <c r="KX40" i="4"/>
  <c r="LT40" i="4"/>
  <c r="LU40" i="4"/>
  <c r="LV40" i="4"/>
  <c r="LW40" i="4"/>
  <c r="LX40" i="4"/>
  <c r="LY40" i="4"/>
  <c r="MA40" i="4"/>
  <c r="MB40" i="4"/>
  <c r="MC40" i="4"/>
  <c r="MD40" i="4"/>
  <c r="ME40" i="4"/>
  <c r="MF40" i="4"/>
  <c r="NB40" i="4"/>
  <c r="NC40" i="4"/>
  <c r="ND40" i="4"/>
  <c r="NE40" i="4"/>
  <c r="NF40" i="4"/>
  <c r="NG40" i="4"/>
  <c r="NI40" i="4"/>
  <c r="NJ40" i="4"/>
  <c r="NK40" i="4"/>
  <c r="NL40" i="4"/>
  <c r="NM40" i="4"/>
  <c r="NN40" i="4"/>
  <c r="OJ40" i="4"/>
  <c r="OK40" i="4"/>
  <c r="OL40" i="4"/>
  <c r="OM40" i="4"/>
  <c r="ON40" i="4"/>
  <c r="OO40" i="4"/>
  <c r="OQ40" i="4"/>
  <c r="OR40" i="4"/>
  <c r="OS40" i="4"/>
  <c r="OT40" i="4"/>
  <c r="OU40" i="4"/>
  <c r="OV40" i="4"/>
  <c r="PR40" i="4"/>
  <c r="PS40" i="4"/>
  <c r="PT40" i="4"/>
  <c r="PU40" i="4"/>
  <c r="PV40" i="4"/>
  <c r="PW40" i="4"/>
  <c r="PY40" i="4"/>
  <c r="PZ40" i="4"/>
  <c r="QA40" i="4"/>
  <c r="QB40" i="4"/>
  <c r="QC40" i="4"/>
  <c r="QD40" i="4"/>
  <c r="QZ40" i="4"/>
  <c r="RA40" i="4"/>
  <c r="RB40" i="4"/>
  <c r="RC40" i="4"/>
  <c r="RD40" i="4"/>
  <c r="RE40" i="4"/>
  <c r="RG40" i="4"/>
  <c r="RH40" i="4"/>
  <c r="RI40" i="4"/>
  <c r="RJ40" i="4"/>
  <c r="RK40" i="4"/>
  <c r="RL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AO36" i="4"/>
  <c r="AP36" i="4"/>
  <c r="AQ36" i="4"/>
  <c r="AU36" i="4" s="1"/>
  <c r="AR36" i="4"/>
  <c r="AS36" i="4"/>
  <c r="AT36" i="4"/>
  <c r="AV36" i="4"/>
  <c r="AW36" i="4"/>
  <c r="AX36" i="4"/>
  <c r="BP36" i="4"/>
  <c r="BQ36" i="4"/>
  <c r="BR36" i="4"/>
  <c r="BV36" i="4" s="1"/>
  <c r="BS36" i="4"/>
  <c r="BT36" i="4"/>
  <c r="BU36" i="4"/>
  <c r="BW36" i="4"/>
  <c r="BX36" i="4"/>
  <c r="BY36" i="4"/>
  <c r="CQ36" i="4"/>
  <c r="CR36" i="4"/>
  <c r="CS36" i="4"/>
  <c r="CT36" i="4"/>
  <c r="CU36" i="4"/>
  <c r="CV36" i="4"/>
  <c r="CX36" i="4"/>
  <c r="CY36" i="4"/>
  <c r="CZ36" i="4"/>
  <c r="DX36" i="4"/>
  <c r="DY36" i="4"/>
  <c r="DZ36" i="4"/>
  <c r="EA36" i="4"/>
  <c r="EB36" i="4"/>
  <c r="EC36" i="4"/>
  <c r="EE36" i="4"/>
  <c r="EF36" i="4"/>
  <c r="EG36" i="4"/>
  <c r="EH36" i="4"/>
  <c r="EI36" i="4"/>
  <c r="EJ36" i="4"/>
  <c r="FF36" i="4"/>
  <c r="FG36" i="4"/>
  <c r="FH36" i="4"/>
  <c r="FI36" i="4"/>
  <c r="FJ36" i="4"/>
  <c r="FK36" i="4"/>
  <c r="FM36" i="4"/>
  <c r="FN36" i="4"/>
  <c r="FO36" i="4"/>
  <c r="FP36" i="4"/>
  <c r="FQ36" i="4"/>
  <c r="FR36" i="4"/>
  <c r="GN36" i="4"/>
  <c r="GO36" i="4"/>
  <c r="GP36" i="4"/>
  <c r="GQ36" i="4"/>
  <c r="GR36" i="4"/>
  <c r="GS36" i="4"/>
  <c r="GU36" i="4"/>
  <c r="GV36" i="4"/>
  <c r="GW36" i="4"/>
  <c r="GX36" i="4"/>
  <c r="GY36" i="4"/>
  <c r="GZ36" i="4"/>
  <c r="HV36" i="4"/>
  <c r="HW36" i="4"/>
  <c r="HX36" i="4"/>
  <c r="HY36" i="4"/>
  <c r="HZ36" i="4"/>
  <c r="IA36" i="4"/>
  <c r="IC36" i="4"/>
  <c r="ID36" i="4"/>
  <c r="IE36" i="4"/>
  <c r="IF36" i="4"/>
  <c r="IG36" i="4"/>
  <c r="IH36" i="4"/>
  <c r="JD36" i="4"/>
  <c r="JE36" i="4"/>
  <c r="JF36" i="4"/>
  <c r="JG36" i="4"/>
  <c r="JH36" i="4"/>
  <c r="JI36" i="4"/>
  <c r="JK36" i="4"/>
  <c r="JL36" i="4"/>
  <c r="JM36" i="4"/>
  <c r="JN36" i="4"/>
  <c r="JO36" i="4"/>
  <c r="JP36" i="4"/>
  <c r="KL36" i="4"/>
  <c r="KM36" i="4"/>
  <c r="KN36" i="4"/>
  <c r="KO36" i="4"/>
  <c r="KP36" i="4"/>
  <c r="KQ36" i="4"/>
  <c r="KS36" i="4"/>
  <c r="KT36" i="4"/>
  <c r="KU36" i="4"/>
  <c r="KV36" i="4"/>
  <c r="KW36" i="4"/>
  <c r="KX36" i="4"/>
  <c r="LT36" i="4"/>
  <c r="LU36" i="4"/>
  <c r="LV36" i="4"/>
  <c r="LW36" i="4"/>
  <c r="LX36" i="4"/>
  <c r="LY36" i="4"/>
  <c r="MA36" i="4"/>
  <c r="MB36" i="4"/>
  <c r="MC36" i="4"/>
  <c r="MD36" i="4"/>
  <c r="ME36" i="4"/>
  <c r="MF36" i="4"/>
  <c r="NB36" i="4"/>
  <c r="NC36" i="4"/>
  <c r="ND36" i="4"/>
  <c r="NE36" i="4"/>
  <c r="NF36" i="4"/>
  <c r="NG36" i="4"/>
  <c r="NI36" i="4"/>
  <c r="NJ36" i="4"/>
  <c r="NK36" i="4"/>
  <c r="NL36" i="4"/>
  <c r="NM36" i="4"/>
  <c r="NN36" i="4"/>
  <c r="OJ36" i="4"/>
  <c r="OK36" i="4"/>
  <c r="OL36" i="4"/>
  <c r="OM36" i="4"/>
  <c r="ON36" i="4"/>
  <c r="OO36" i="4"/>
  <c r="OQ36" i="4"/>
  <c r="OR36" i="4"/>
  <c r="OS36" i="4"/>
  <c r="OT36" i="4"/>
  <c r="OU36" i="4"/>
  <c r="OV36" i="4"/>
  <c r="PR36" i="4"/>
  <c r="PS36" i="4"/>
  <c r="PT36" i="4"/>
  <c r="PU36" i="4"/>
  <c r="PV36" i="4"/>
  <c r="PW36" i="4"/>
  <c r="PY36" i="4"/>
  <c r="PZ36" i="4"/>
  <c r="QA36" i="4"/>
  <c r="QB36" i="4"/>
  <c r="QC36" i="4"/>
  <c r="QD36" i="4"/>
  <c r="QZ36" i="4"/>
  <c r="RA36" i="4"/>
  <c r="RB36" i="4"/>
  <c r="RC36" i="4"/>
  <c r="RD36" i="4"/>
  <c r="RE36" i="4"/>
  <c r="RG36" i="4"/>
  <c r="RH36" i="4"/>
  <c r="RI36" i="4"/>
  <c r="RJ36" i="4"/>
  <c r="RK36" i="4"/>
  <c r="RL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AO33" i="4"/>
  <c r="AP33" i="4"/>
  <c r="AQ33" i="4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V13" i="4" s="1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A27" i="21"/>
  <c r="BZ27" i="21"/>
  <c r="BX27" i="21"/>
  <c r="BW27" i="21"/>
  <c r="BV27" i="21"/>
  <c r="BU27" i="21"/>
  <c r="CA29" i="21"/>
  <c r="BZ29" i="21"/>
  <c r="BX29" i="21"/>
  <c r="BW29" i="21"/>
  <c r="BV29" i="21"/>
  <c r="BU29" i="21"/>
  <c r="CA32" i="21"/>
  <c r="BZ32" i="21"/>
  <c r="BX32" i="21"/>
  <c r="BW32" i="21"/>
  <c r="BV32" i="21"/>
  <c r="BU32" i="21"/>
  <c r="CA28" i="21"/>
  <c r="BZ28" i="21"/>
  <c r="BX28" i="21"/>
  <c r="BW28" i="21"/>
  <c r="BV28" i="21"/>
  <c r="BU28" i="21"/>
  <c r="CA25" i="21"/>
  <c r="BZ25" i="21"/>
  <c r="BX25" i="21"/>
  <c r="BW25" i="21"/>
  <c r="BV25" i="21"/>
  <c r="BU25" i="21"/>
  <c r="CA21" i="21"/>
  <c r="BZ21" i="21"/>
  <c r="BX21" i="21"/>
  <c r="BW21" i="21"/>
  <c r="BV21" i="21"/>
  <c r="BU21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4" i="21"/>
  <c r="BZ14" i="21"/>
  <c r="BX14" i="21"/>
  <c r="BW14" i="21"/>
  <c r="BV14" i="21"/>
  <c r="BU14" i="21"/>
  <c r="CA24" i="21"/>
  <c r="BZ24" i="21"/>
  <c r="BX24" i="21"/>
  <c r="BW24" i="21"/>
  <c r="BV24" i="21"/>
  <c r="BU24" i="21"/>
  <c r="CA13" i="21"/>
  <c r="BZ13" i="21"/>
  <c r="BX13" i="21"/>
  <c r="BW13" i="21"/>
  <c r="BV13" i="21"/>
  <c r="BU13" i="21"/>
  <c r="CA16" i="21"/>
  <c r="BZ16" i="21"/>
  <c r="BX16" i="21"/>
  <c r="BW16" i="21"/>
  <c r="BV16" i="21"/>
  <c r="BU16" i="21"/>
  <c r="CA33" i="21"/>
  <c r="BZ33" i="21"/>
  <c r="BX33" i="21"/>
  <c r="BW33" i="21"/>
  <c r="BV33" i="21"/>
  <c r="BU33" i="21"/>
  <c r="CA22" i="21"/>
  <c r="BZ22" i="21"/>
  <c r="BX22" i="21"/>
  <c r="BW22" i="21"/>
  <c r="BV22" i="21"/>
  <c r="BU22" i="21"/>
  <c r="CA17" i="21"/>
  <c r="BZ17" i="21"/>
  <c r="BX17" i="21"/>
  <c r="BW17" i="21"/>
  <c r="BV17" i="21"/>
  <c r="BU17" i="21"/>
  <c r="CA12" i="21"/>
  <c r="BZ12" i="21"/>
  <c r="BX12" i="21"/>
  <c r="BW12" i="21"/>
  <c r="BV12" i="21"/>
  <c r="BU12" i="21"/>
  <c r="CA20" i="21"/>
  <c r="BZ20" i="21"/>
  <c r="BX20" i="21"/>
  <c r="BW20" i="21"/>
  <c r="BV20" i="21"/>
  <c r="BU20" i="21"/>
  <c r="CA7" i="21"/>
  <c r="BZ7" i="21"/>
  <c r="BX7" i="21"/>
  <c r="BW7" i="21"/>
  <c r="BV7" i="21"/>
  <c r="BU7" i="21"/>
  <c r="CA9" i="21"/>
  <c r="BZ9" i="21"/>
  <c r="BX9" i="21"/>
  <c r="BW9" i="21"/>
  <c r="BV9" i="21"/>
  <c r="BU9" i="21"/>
  <c r="CA11" i="21"/>
  <c r="BZ11" i="21"/>
  <c r="BX11" i="21"/>
  <c r="BW11" i="21"/>
  <c r="BV11" i="21"/>
  <c r="BU11" i="21"/>
  <c r="CA8" i="21"/>
  <c r="BZ8" i="21"/>
  <c r="BX8" i="21"/>
  <c r="BW8" i="21"/>
  <c r="BV8" i="21"/>
  <c r="BU8" i="21"/>
  <c r="CA10" i="21"/>
  <c r="BZ10" i="21"/>
  <c r="BX10" i="21"/>
  <c r="BW10" i="21"/>
  <c r="BV10" i="21"/>
  <c r="BU10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27" i="21"/>
  <c r="AW27" i="21"/>
  <c r="AU27" i="21"/>
  <c r="AT27" i="21"/>
  <c r="AS27" i="21"/>
  <c r="AR27" i="21"/>
  <c r="AX29" i="21"/>
  <c r="AW29" i="21"/>
  <c r="AU29" i="21"/>
  <c r="AT29" i="21"/>
  <c r="AS29" i="21"/>
  <c r="AR29" i="21"/>
  <c r="AX32" i="21"/>
  <c r="AW32" i="21"/>
  <c r="AU32" i="21"/>
  <c r="AT32" i="21"/>
  <c r="AS32" i="21"/>
  <c r="AR32" i="21"/>
  <c r="AX28" i="21"/>
  <c r="AW28" i="21"/>
  <c r="AU28" i="21"/>
  <c r="AT28" i="21"/>
  <c r="AS28" i="21"/>
  <c r="AR28" i="21"/>
  <c r="AX25" i="21"/>
  <c r="AW25" i="21"/>
  <c r="AU25" i="21"/>
  <c r="AT25" i="21"/>
  <c r="AS25" i="21"/>
  <c r="AR25" i="21"/>
  <c r="AX21" i="21"/>
  <c r="AW21" i="21"/>
  <c r="AU21" i="21"/>
  <c r="AT21" i="21"/>
  <c r="AS21" i="21"/>
  <c r="AR21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4" i="21"/>
  <c r="AW14" i="21"/>
  <c r="AU14" i="21"/>
  <c r="AT14" i="21"/>
  <c r="AS14" i="21"/>
  <c r="AR14" i="21"/>
  <c r="AX24" i="21"/>
  <c r="AW24" i="21"/>
  <c r="AU24" i="21"/>
  <c r="AT24" i="21"/>
  <c r="AS24" i="21"/>
  <c r="AR24" i="21"/>
  <c r="AX13" i="21"/>
  <c r="AW13" i="21"/>
  <c r="AU13" i="21"/>
  <c r="AT13" i="21"/>
  <c r="AS13" i="21"/>
  <c r="AR13" i="21"/>
  <c r="AX16" i="21"/>
  <c r="AW16" i="21"/>
  <c r="AU16" i="21"/>
  <c r="AT16" i="21"/>
  <c r="AS16" i="21"/>
  <c r="AR16" i="21"/>
  <c r="AX33" i="21"/>
  <c r="AW33" i="21"/>
  <c r="AU33" i="21"/>
  <c r="AT33" i="21"/>
  <c r="AS33" i="21"/>
  <c r="AR33" i="21"/>
  <c r="AX22" i="21"/>
  <c r="AW22" i="21"/>
  <c r="AU22" i="21"/>
  <c r="AT22" i="21"/>
  <c r="AS22" i="21"/>
  <c r="AR22" i="21"/>
  <c r="AX17" i="21"/>
  <c r="AW17" i="21"/>
  <c r="AU17" i="21"/>
  <c r="AT17" i="21"/>
  <c r="AS17" i="21"/>
  <c r="AR17" i="21"/>
  <c r="AX12" i="21"/>
  <c r="AW12" i="21"/>
  <c r="AU12" i="21"/>
  <c r="AT12" i="21"/>
  <c r="AS12" i="21"/>
  <c r="AR12" i="21"/>
  <c r="AX20" i="21"/>
  <c r="AW20" i="21"/>
  <c r="AU20" i="21"/>
  <c r="AT20" i="21"/>
  <c r="AS20" i="21"/>
  <c r="AR20" i="21"/>
  <c r="AX7" i="21"/>
  <c r="AW7" i="21"/>
  <c r="AU7" i="21"/>
  <c r="AT7" i="21"/>
  <c r="AS7" i="21"/>
  <c r="AR7" i="21"/>
  <c r="AX9" i="21"/>
  <c r="AW9" i="21"/>
  <c r="AU9" i="21"/>
  <c r="AT9" i="21"/>
  <c r="AS9" i="21"/>
  <c r="AR9" i="21"/>
  <c r="AX11" i="21"/>
  <c r="AW11" i="21"/>
  <c r="AU11" i="21"/>
  <c r="AT11" i="21"/>
  <c r="AS11" i="21"/>
  <c r="AR11" i="21"/>
  <c r="AX8" i="21"/>
  <c r="AW8" i="21"/>
  <c r="AU8" i="21"/>
  <c r="AT8" i="21"/>
  <c r="AS8" i="21"/>
  <c r="AR8" i="21"/>
  <c r="AX10" i="21"/>
  <c r="AW10" i="21"/>
  <c r="AU10" i="21"/>
  <c r="AT10" i="21"/>
  <c r="AS10" i="21"/>
  <c r="AR10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3" i="19"/>
  <c r="BZ33" i="19"/>
  <c r="BX33" i="19"/>
  <c r="BW33" i="19"/>
  <c r="BV33" i="19"/>
  <c r="BU33" i="19"/>
  <c r="CA31" i="19"/>
  <c r="BZ31" i="19"/>
  <c r="BX31" i="19"/>
  <c r="BW31" i="19"/>
  <c r="BV31" i="19"/>
  <c r="BU31" i="19"/>
  <c r="CA35" i="19"/>
  <c r="BZ35" i="19"/>
  <c r="BX35" i="19"/>
  <c r="BW35" i="19"/>
  <c r="BV35" i="19"/>
  <c r="BU35" i="19"/>
  <c r="CA32" i="19"/>
  <c r="BZ32" i="19"/>
  <c r="BX32" i="19"/>
  <c r="BW32" i="19"/>
  <c r="BV32" i="19"/>
  <c r="BU32" i="19"/>
  <c r="CA30" i="19"/>
  <c r="BZ30" i="19"/>
  <c r="BX30" i="19"/>
  <c r="BW30" i="19"/>
  <c r="BV30" i="19"/>
  <c r="BU30" i="19"/>
  <c r="CA19" i="19"/>
  <c r="BZ19" i="19"/>
  <c r="BX19" i="19"/>
  <c r="BW19" i="19"/>
  <c r="BV19" i="19"/>
  <c r="BU19" i="19"/>
  <c r="CA25" i="19"/>
  <c r="BZ25" i="19"/>
  <c r="BX25" i="19"/>
  <c r="BW25" i="19"/>
  <c r="BV25" i="19"/>
  <c r="BU25" i="19"/>
  <c r="CA26" i="19"/>
  <c r="BZ26" i="19"/>
  <c r="BX26" i="19"/>
  <c r="BW26" i="19"/>
  <c r="BV26" i="19"/>
  <c r="BU26" i="19"/>
  <c r="CA15" i="19"/>
  <c r="BZ15" i="19"/>
  <c r="BX15" i="19"/>
  <c r="BW15" i="19"/>
  <c r="BV15" i="19"/>
  <c r="BU15" i="19"/>
  <c r="CA28" i="19"/>
  <c r="BZ28" i="19"/>
  <c r="BX28" i="19"/>
  <c r="BW28" i="19"/>
  <c r="BV28" i="19"/>
  <c r="BU28" i="19"/>
  <c r="CA22" i="19"/>
  <c r="BZ22" i="19"/>
  <c r="BX22" i="19"/>
  <c r="BW22" i="19"/>
  <c r="BV22" i="19"/>
  <c r="BU22" i="19"/>
  <c r="CA29" i="19"/>
  <c r="BZ29" i="19"/>
  <c r="BX29" i="19"/>
  <c r="BW29" i="19"/>
  <c r="BV29" i="19"/>
  <c r="BU29" i="19"/>
  <c r="CA17" i="19"/>
  <c r="BZ17" i="19"/>
  <c r="BX17" i="19"/>
  <c r="BW17" i="19"/>
  <c r="BV17" i="19"/>
  <c r="BU17" i="19"/>
  <c r="CA20" i="19"/>
  <c r="BZ20" i="19"/>
  <c r="BX20" i="19"/>
  <c r="BW20" i="19"/>
  <c r="BV20" i="19"/>
  <c r="BU20" i="19"/>
  <c r="CA18" i="19"/>
  <c r="BZ18" i="19"/>
  <c r="BX18" i="19"/>
  <c r="BW18" i="19"/>
  <c r="BV18" i="19"/>
  <c r="BU18" i="19"/>
  <c r="CA27" i="19"/>
  <c r="BZ27" i="19"/>
  <c r="BX27" i="19"/>
  <c r="BW27" i="19"/>
  <c r="BV27" i="19"/>
  <c r="BU27" i="19"/>
  <c r="CA21" i="19"/>
  <c r="BZ21" i="19"/>
  <c r="BX21" i="19"/>
  <c r="BW21" i="19"/>
  <c r="BV21" i="19"/>
  <c r="BU21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3" i="19"/>
  <c r="BZ13" i="19"/>
  <c r="BX13" i="19"/>
  <c r="BW13" i="19"/>
  <c r="BV13" i="19"/>
  <c r="BU13" i="19"/>
  <c r="CA23" i="19"/>
  <c r="BZ23" i="19"/>
  <c r="BX23" i="19"/>
  <c r="BW23" i="19"/>
  <c r="BV23" i="19"/>
  <c r="BU23" i="19"/>
  <c r="CA24" i="19"/>
  <c r="BZ24" i="19"/>
  <c r="BX24" i="19"/>
  <c r="BW24" i="19"/>
  <c r="BV24" i="19"/>
  <c r="BU24" i="19"/>
  <c r="CA12" i="19"/>
  <c r="BZ12" i="19"/>
  <c r="BX12" i="19"/>
  <c r="BW12" i="19"/>
  <c r="BV12" i="19"/>
  <c r="BU12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1" i="19"/>
  <c r="BZ11" i="19"/>
  <c r="BX11" i="19"/>
  <c r="BW11" i="19"/>
  <c r="BV11" i="19"/>
  <c r="BU11" i="19"/>
  <c r="CA8" i="19"/>
  <c r="BZ8" i="19"/>
  <c r="BX8" i="19"/>
  <c r="BW8" i="19"/>
  <c r="BV8" i="19"/>
  <c r="BU8" i="19"/>
  <c r="CA6" i="19"/>
  <c r="BZ6" i="19"/>
  <c r="BX6" i="19"/>
  <c r="BW6" i="19"/>
  <c r="BV6" i="19"/>
  <c r="BU6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33" i="19"/>
  <c r="AW33" i="19"/>
  <c r="AU33" i="19"/>
  <c r="AT33" i="19"/>
  <c r="AS33" i="19"/>
  <c r="AR33" i="19"/>
  <c r="AX31" i="19"/>
  <c r="AW31" i="19"/>
  <c r="AU31" i="19"/>
  <c r="AT31" i="19"/>
  <c r="AS31" i="19"/>
  <c r="AR31" i="19"/>
  <c r="AX35" i="19"/>
  <c r="AW35" i="19"/>
  <c r="AU35" i="19"/>
  <c r="AT35" i="19"/>
  <c r="AS35" i="19"/>
  <c r="AR35" i="19"/>
  <c r="AX32" i="19"/>
  <c r="AW32" i="19"/>
  <c r="AU32" i="19"/>
  <c r="AT32" i="19"/>
  <c r="AS32" i="19"/>
  <c r="AR32" i="19"/>
  <c r="AX30" i="19"/>
  <c r="AW30" i="19"/>
  <c r="AU30" i="19"/>
  <c r="AT30" i="19"/>
  <c r="AS30" i="19"/>
  <c r="AR30" i="19"/>
  <c r="AX19" i="19"/>
  <c r="AW19" i="19"/>
  <c r="AU19" i="19"/>
  <c r="AT19" i="19"/>
  <c r="AS19" i="19"/>
  <c r="AR19" i="19"/>
  <c r="AX25" i="19"/>
  <c r="AW25" i="19"/>
  <c r="AU25" i="19"/>
  <c r="AT25" i="19"/>
  <c r="AS25" i="19"/>
  <c r="AR25" i="19"/>
  <c r="AX26" i="19"/>
  <c r="AW26" i="19"/>
  <c r="AU26" i="19"/>
  <c r="AT26" i="19"/>
  <c r="AS26" i="19"/>
  <c r="AR26" i="19"/>
  <c r="AX15" i="19"/>
  <c r="AW15" i="19"/>
  <c r="AU15" i="19"/>
  <c r="AT15" i="19"/>
  <c r="AS15" i="19"/>
  <c r="AR15" i="19"/>
  <c r="AX28" i="19"/>
  <c r="AW28" i="19"/>
  <c r="AU28" i="19"/>
  <c r="AT28" i="19"/>
  <c r="AS28" i="19"/>
  <c r="AR28" i="19"/>
  <c r="AX22" i="19"/>
  <c r="AW22" i="19"/>
  <c r="AU22" i="19"/>
  <c r="AT22" i="19"/>
  <c r="AS22" i="19"/>
  <c r="AR22" i="19"/>
  <c r="AX29" i="19"/>
  <c r="AW29" i="19"/>
  <c r="AU29" i="19"/>
  <c r="AT29" i="19"/>
  <c r="AS29" i="19"/>
  <c r="AR29" i="19"/>
  <c r="AX17" i="19"/>
  <c r="AW17" i="19"/>
  <c r="AU17" i="19"/>
  <c r="AT17" i="19"/>
  <c r="AS17" i="19"/>
  <c r="AR17" i="19"/>
  <c r="AX20" i="19"/>
  <c r="AW20" i="19"/>
  <c r="AU20" i="19"/>
  <c r="AT20" i="19"/>
  <c r="AS20" i="19"/>
  <c r="AR20" i="19"/>
  <c r="AX18" i="19"/>
  <c r="AW18" i="19"/>
  <c r="AU18" i="19"/>
  <c r="AT18" i="19"/>
  <c r="AS18" i="19"/>
  <c r="AR18" i="19"/>
  <c r="AX27" i="19"/>
  <c r="AW27" i="19"/>
  <c r="AU27" i="19"/>
  <c r="AT27" i="19"/>
  <c r="AS27" i="19"/>
  <c r="AR27" i="19"/>
  <c r="AX21" i="19"/>
  <c r="AW21" i="19"/>
  <c r="AU21" i="19"/>
  <c r="AT21" i="19"/>
  <c r="AS21" i="19"/>
  <c r="AR21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3" i="19"/>
  <c r="AW13" i="19"/>
  <c r="AU13" i="19"/>
  <c r="AT13" i="19"/>
  <c r="AS13" i="19"/>
  <c r="AR13" i="19"/>
  <c r="AX23" i="19"/>
  <c r="AW23" i="19"/>
  <c r="AU23" i="19"/>
  <c r="AT23" i="19"/>
  <c r="AS23" i="19"/>
  <c r="AR23" i="19"/>
  <c r="AX24" i="19"/>
  <c r="AW24" i="19"/>
  <c r="AU24" i="19"/>
  <c r="AT24" i="19"/>
  <c r="AS24" i="19"/>
  <c r="AR24" i="19"/>
  <c r="AX12" i="19"/>
  <c r="AW12" i="19"/>
  <c r="AU12" i="19"/>
  <c r="AT12" i="19"/>
  <c r="AS12" i="19"/>
  <c r="AR12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1" i="19"/>
  <c r="AW11" i="19"/>
  <c r="AU11" i="19"/>
  <c r="AT11" i="19"/>
  <c r="AS11" i="19"/>
  <c r="AR11" i="19"/>
  <c r="AX8" i="19"/>
  <c r="AW8" i="19"/>
  <c r="AU8" i="19"/>
  <c r="AT8" i="19"/>
  <c r="AS8" i="19"/>
  <c r="AR8" i="19"/>
  <c r="AX6" i="19"/>
  <c r="AW6" i="19"/>
  <c r="AU6" i="19"/>
  <c r="AT6" i="19"/>
  <c r="AS6" i="19"/>
  <c r="AR6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24" i="27"/>
  <c r="BZ24" i="27"/>
  <c r="BX24" i="27"/>
  <c r="BW24" i="27"/>
  <c r="BV24" i="27"/>
  <c r="BU24" i="27"/>
  <c r="CA18" i="27"/>
  <c r="BZ18" i="27"/>
  <c r="BX18" i="27"/>
  <c r="BW18" i="27"/>
  <c r="BV18" i="27"/>
  <c r="BU18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3" i="27"/>
  <c r="BZ23" i="27"/>
  <c r="BX23" i="27"/>
  <c r="BW23" i="27"/>
  <c r="BV23" i="27"/>
  <c r="BU23" i="27"/>
  <c r="CA21" i="27"/>
  <c r="BZ21" i="27"/>
  <c r="BX21" i="27"/>
  <c r="BW21" i="27"/>
  <c r="BV21" i="27"/>
  <c r="BU21" i="27"/>
  <c r="CA17" i="27"/>
  <c r="BZ17" i="27"/>
  <c r="BX17" i="27"/>
  <c r="BW17" i="27"/>
  <c r="BV17" i="27"/>
  <c r="BU17" i="27"/>
  <c r="CA22" i="27"/>
  <c r="BZ22" i="27"/>
  <c r="BX22" i="27"/>
  <c r="BW22" i="27"/>
  <c r="BV22" i="27"/>
  <c r="BU22" i="27"/>
  <c r="CA16" i="27"/>
  <c r="BZ16" i="27"/>
  <c r="BX16" i="27"/>
  <c r="BW16" i="27"/>
  <c r="BV16" i="27"/>
  <c r="BU16" i="27"/>
  <c r="CA6" i="27"/>
  <c r="BZ6" i="27"/>
  <c r="BX6" i="27"/>
  <c r="BW6" i="27"/>
  <c r="BV6" i="27"/>
  <c r="BU6" i="27"/>
  <c r="CA11" i="27"/>
  <c r="BZ11" i="27"/>
  <c r="BX11" i="27"/>
  <c r="BW11" i="27"/>
  <c r="BV11" i="27"/>
  <c r="BU11" i="27"/>
  <c r="CA8" i="27"/>
  <c r="BZ8" i="27"/>
  <c r="BX8" i="27"/>
  <c r="BW8" i="27"/>
  <c r="BV8" i="27"/>
  <c r="BU8" i="27"/>
  <c r="CA13" i="27"/>
  <c r="BZ13" i="27"/>
  <c r="BX13" i="27"/>
  <c r="BW13" i="27"/>
  <c r="BV13" i="27"/>
  <c r="BU13" i="27"/>
  <c r="CA14" i="27"/>
  <c r="BZ14" i="27"/>
  <c r="BX14" i="27"/>
  <c r="BW14" i="27"/>
  <c r="BV14" i="27"/>
  <c r="BU14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10" i="27"/>
  <c r="BZ10" i="27"/>
  <c r="BX10" i="27"/>
  <c r="BW10" i="27"/>
  <c r="BV10" i="27"/>
  <c r="BU10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AX20" i="27"/>
  <c r="AW20" i="27"/>
  <c r="AU20" i="27"/>
  <c r="AT20" i="27"/>
  <c r="AS20" i="27"/>
  <c r="AR20" i="27"/>
  <c r="AX24" i="27"/>
  <c r="AW24" i="27"/>
  <c r="AU24" i="27"/>
  <c r="AT24" i="27"/>
  <c r="AS24" i="27"/>
  <c r="AR24" i="27"/>
  <c r="AX18" i="27"/>
  <c r="AW18" i="27"/>
  <c r="AU18" i="27"/>
  <c r="AT18" i="27"/>
  <c r="AS18" i="27"/>
  <c r="AR18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3" i="27"/>
  <c r="AW23" i="27"/>
  <c r="AU23" i="27"/>
  <c r="AT23" i="27"/>
  <c r="AS23" i="27"/>
  <c r="AR23" i="27"/>
  <c r="AX21" i="27"/>
  <c r="AW21" i="27"/>
  <c r="AU21" i="27"/>
  <c r="AT21" i="27"/>
  <c r="AS21" i="27"/>
  <c r="AR21" i="27"/>
  <c r="AX17" i="27"/>
  <c r="AW17" i="27"/>
  <c r="AU17" i="27"/>
  <c r="AT17" i="27"/>
  <c r="AS17" i="27"/>
  <c r="AR17" i="27"/>
  <c r="AX22" i="27"/>
  <c r="AW22" i="27"/>
  <c r="AU22" i="27"/>
  <c r="AT22" i="27"/>
  <c r="AS22" i="27"/>
  <c r="AR22" i="27"/>
  <c r="AX16" i="27"/>
  <c r="AW16" i="27"/>
  <c r="AU16" i="27"/>
  <c r="AT16" i="27"/>
  <c r="AS16" i="27"/>
  <c r="AR16" i="27"/>
  <c r="AX6" i="27"/>
  <c r="AW6" i="27"/>
  <c r="AU6" i="27"/>
  <c r="AT6" i="27"/>
  <c r="AS6" i="27"/>
  <c r="AR6" i="27"/>
  <c r="AX11" i="27"/>
  <c r="AW11" i="27"/>
  <c r="AU11" i="27"/>
  <c r="AT11" i="27"/>
  <c r="AS11" i="27"/>
  <c r="AR11" i="27"/>
  <c r="AX8" i="27"/>
  <c r="AW8" i="27"/>
  <c r="AU8" i="27"/>
  <c r="AT8" i="27"/>
  <c r="AS8" i="27"/>
  <c r="AR8" i="27"/>
  <c r="AX13" i="27"/>
  <c r="AW13" i="27"/>
  <c r="AU13" i="27"/>
  <c r="AT13" i="27"/>
  <c r="AS13" i="27"/>
  <c r="AR13" i="27"/>
  <c r="AX14" i="27"/>
  <c r="AW14" i="27"/>
  <c r="AU14" i="27"/>
  <c r="AT14" i="27"/>
  <c r="AS14" i="27"/>
  <c r="AR14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10" i="27"/>
  <c r="AW10" i="27"/>
  <c r="AU10" i="27"/>
  <c r="AT10" i="27"/>
  <c r="AS10" i="27"/>
  <c r="AR10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CA19" i="26"/>
  <c r="BZ19" i="26"/>
  <c r="BX19" i="26"/>
  <c r="BW19" i="26"/>
  <c r="BV19" i="26"/>
  <c r="BU19" i="26"/>
  <c r="CA16" i="26"/>
  <c r="BZ16" i="26"/>
  <c r="BX16" i="26"/>
  <c r="BW16" i="26"/>
  <c r="BV16" i="26"/>
  <c r="BU16" i="26"/>
  <c r="CA18" i="26"/>
  <c r="BZ18" i="26"/>
  <c r="BX18" i="26"/>
  <c r="BW18" i="26"/>
  <c r="BV18" i="26"/>
  <c r="BU18" i="26"/>
  <c r="CA22" i="26"/>
  <c r="BZ22" i="26"/>
  <c r="BX22" i="26"/>
  <c r="BW22" i="26"/>
  <c r="BV22" i="26"/>
  <c r="BU22" i="26"/>
  <c r="CA15" i="26"/>
  <c r="BZ15" i="26"/>
  <c r="BX15" i="26"/>
  <c r="BW15" i="26"/>
  <c r="BV15" i="26"/>
  <c r="BU15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3" i="26"/>
  <c r="BZ13" i="26"/>
  <c r="BX13" i="26"/>
  <c r="BW13" i="26"/>
  <c r="BV13" i="26"/>
  <c r="BU13" i="26"/>
  <c r="CA12" i="26"/>
  <c r="BZ12" i="26"/>
  <c r="BX12" i="26"/>
  <c r="BW12" i="26"/>
  <c r="BV12" i="26"/>
  <c r="BU12" i="26"/>
  <c r="CA23" i="26"/>
  <c r="BZ23" i="26"/>
  <c r="BX23" i="26"/>
  <c r="BW23" i="26"/>
  <c r="BV23" i="26"/>
  <c r="BU23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6" i="26"/>
  <c r="AW16" i="26"/>
  <c r="AU16" i="26"/>
  <c r="AT16" i="26"/>
  <c r="AS16" i="26"/>
  <c r="AR16" i="26"/>
  <c r="AX18" i="26"/>
  <c r="AW18" i="26"/>
  <c r="AU18" i="26"/>
  <c r="AT18" i="26"/>
  <c r="AS18" i="26"/>
  <c r="AR18" i="26"/>
  <c r="AX22" i="26"/>
  <c r="AW22" i="26"/>
  <c r="AU22" i="26"/>
  <c r="AT22" i="26"/>
  <c r="AS22" i="26"/>
  <c r="AR22" i="26"/>
  <c r="AX15" i="26"/>
  <c r="AW15" i="26"/>
  <c r="AU15" i="26"/>
  <c r="AT15" i="26"/>
  <c r="AS15" i="26"/>
  <c r="AR15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3" i="26"/>
  <c r="AW13" i="26"/>
  <c r="AU13" i="26"/>
  <c r="AT13" i="26"/>
  <c r="AS13" i="26"/>
  <c r="AR13" i="26"/>
  <c r="AX12" i="26"/>
  <c r="AW12" i="26"/>
  <c r="AU12" i="26"/>
  <c r="AT12" i="26"/>
  <c r="AS12" i="26"/>
  <c r="AR12" i="26"/>
  <c r="AX23" i="26"/>
  <c r="AW23" i="26"/>
  <c r="AU23" i="26"/>
  <c r="AT23" i="26"/>
  <c r="AS23" i="26"/>
  <c r="AR23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9" i="22"/>
  <c r="BX29" i="22"/>
  <c r="BW29" i="22"/>
  <c r="BU29" i="22"/>
  <c r="BT29" i="22"/>
  <c r="BS29" i="22"/>
  <c r="BR29" i="22"/>
  <c r="BQ29" i="22"/>
  <c r="BP29" i="22"/>
  <c r="BY36" i="22"/>
  <c r="BX36" i="22"/>
  <c r="BW36" i="22"/>
  <c r="BU36" i="22"/>
  <c r="BT36" i="22"/>
  <c r="BS36" i="22"/>
  <c r="BR36" i="22"/>
  <c r="BV36" i="22" s="1"/>
  <c r="BQ36" i="22"/>
  <c r="BP36" i="22"/>
  <c r="BY17" i="22"/>
  <c r="BX17" i="22"/>
  <c r="BW17" i="22"/>
  <c r="BU17" i="22"/>
  <c r="BT17" i="22"/>
  <c r="BS17" i="22"/>
  <c r="BR17" i="22"/>
  <c r="BQ17" i="22"/>
  <c r="BP17" i="22"/>
  <c r="BY35" i="22"/>
  <c r="BX35" i="22"/>
  <c r="BW35" i="22"/>
  <c r="BU35" i="22"/>
  <c r="BT35" i="22"/>
  <c r="BS35" i="22"/>
  <c r="BR35" i="22"/>
  <c r="BV35" i="22" s="1"/>
  <c r="BQ35" i="22"/>
  <c r="BP35" i="22"/>
  <c r="BY31" i="22"/>
  <c r="BX31" i="22"/>
  <c r="BW31" i="22"/>
  <c r="BU31" i="22"/>
  <c r="BT31" i="22"/>
  <c r="BS31" i="22"/>
  <c r="BR31" i="22"/>
  <c r="BQ31" i="22"/>
  <c r="BP31" i="22"/>
  <c r="BY34" i="22"/>
  <c r="BX34" i="22"/>
  <c r="BW34" i="22"/>
  <c r="BU34" i="22"/>
  <c r="BT34" i="22"/>
  <c r="BS34" i="22"/>
  <c r="BR34" i="22"/>
  <c r="BV34" i="22" s="1"/>
  <c r="BQ34" i="22"/>
  <c r="BP34" i="22"/>
  <c r="BY30" i="22"/>
  <c r="BX30" i="22"/>
  <c r="BW30" i="22"/>
  <c r="BU30" i="22"/>
  <c r="BT30" i="22"/>
  <c r="BS30" i="22"/>
  <c r="BR30" i="22"/>
  <c r="BV30" i="22" s="1"/>
  <c r="BQ30" i="22"/>
  <c r="BP30" i="22"/>
  <c r="BY25" i="22"/>
  <c r="BX25" i="22"/>
  <c r="BW25" i="22"/>
  <c r="BU25" i="22"/>
  <c r="BT25" i="22"/>
  <c r="BS25" i="22"/>
  <c r="BR25" i="22"/>
  <c r="BQ25" i="22"/>
  <c r="BP25" i="22"/>
  <c r="BY32" i="22"/>
  <c r="BX32" i="22"/>
  <c r="BW32" i="22"/>
  <c r="BU32" i="22"/>
  <c r="BT32" i="22"/>
  <c r="BS32" i="22"/>
  <c r="BR32" i="22"/>
  <c r="BQ32" i="22"/>
  <c r="BP32" i="22"/>
  <c r="BY21" i="22"/>
  <c r="BX21" i="22"/>
  <c r="BW21" i="22"/>
  <c r="BU21" i="22"/>
  <c r="BT21" i="22"/>
  <c r="BS21" i="22"/>
  <c r="BR21" i="22"/>
  <c r="BQ21" i="22"/>
  <c r="BP21" i="22"/>
  <c r="BY33" i="22"/>
  <c r="BX33" i="22"/>
  <c r="BW33" i="22"/>
  <c r="BU33" i="22"/>
  <c r="BT33" i="22"/>
  <c r="BS33" i="22"/>
  <c r="BR33" i="22"/>
  <c r="BV33" i="22" s="1"/>
  <c r="BQ33" i="22"/>
  <c r="BP33" i="22"/>
  <c r="BY9" i="22"/>
  <c r="BX9" i="22"/>
  <c r="BW9" i="22"/>
  <c r="BU9" i="22"/>
  <c r="BT9" i="22"/>
  <c r="BS9" i="22"/>
  <c r="BR9" i="22"/>
  <c r="BQ9" i="22"/>
  <c r="BP9" i="22"/>
  <c r="BY20" i="22"/>
  <c r="BX20" i="22"/>
  <c r="BW20" i="22"/>
  <c r="BU20" i="22"/>
  <c r="BT20" i="22"/>
  <c r="BS20" i="22"/>
  <c r="BR20" i="22"/>
  <c r="BQ20" i="22"/>
  <c r="BP20" i="22"/>
  <c r="BY10" i="22"/>
  <c r="BX10" i="22"/>
  <c r="BW10" i="22"/>
  <c r="BU10" i="22"/>
  <c r="BT10" i="22"/>
  <c r="BS10" i="22"/>
  <c r="BR10" i="22"/>
  <c r="BQ10" i="22"/>
  <c r="BP10" i="22"/>
  <c r="BY13" i="22"/>
  <c r="BX13" i="22"/>
  <c r="BW13" i="22"/>
  <c r="BU13" i="22"/>
  <c r="BT13" i="22"/>
  <c r="BS13" i="22"/>
  <c r="BR13" i="22"/>
  <c r="BV13" i="22" s="1"/>
  <c r="BQ13" i="22"/>
  <c r="BP13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Q18" i="22"/>
  <c r="BP18" i="22"/>
  <c r="BY24" i="22"/>
  <c r="BX24" i="22"/>
  <c r="BW24" i="22"/>
  <c r="BU24" i="22"/>
  <c r="BT24" i="22"/>
  <c r="BS24" i="22"/>
  <c r="BR24" i="22"/>
  <c r="BQ24" i="22"/>
  <c r="BP24" i="22"/>
  <c r="BY22" i="22"/>
  <c r="BX22" i="22"/>
  <c r="BW22" i="22"/>
  <c r="BU22" i="22"/>
  <c r="BT22" i="22"/>
  <c r="BS22" i="22"/>
  <c r="BR22" i="22"/>
  <c r="BQ22" i="22"/>
  <c r="BP22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23" i="22"/>
  <c r="BX23" i="22"/>
  <c r="BW23" i="22"/>
  <c r="BU23" i="22"/>
  <c r="BT23" i="22"/>
  <c r="BS23" i="22"/>
  <c r="BR23" i="22"/>
  <c r="BQ23" i="22"/>
  <c r="BP23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27" i="22"/>
  <c r="AW27" i="22"/>
  <c r="AV27" i="22"/>
  <c r="AT27" i="22"/>
  <c r="AS27" i="22"/>
  <c r="AR27" i="22"/>
  <c r="AQ27" i="22"/>
  <c r="AU27" i="22" s="1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9" i="22"/>
  <c r="AW29" i="22"/>
  <c r="AV29" i="22"/>
  <c r="AT29" i="22"/>
  <c r="AS29" i="22"/>
  <c r="AR29" i="22"/>
  <c r="AQ29" i="22"/>
  <c r="AU29" i="22" s="1"/>
  <c r="AP29" i="22"/>
  <c r="AO29" i="22"/>
  <c r="AX36" i="22"/>
  <c r="AW36" i="22"/>
  <c r="AV36" i="22"/>
  <c r="AT36" i="22"/>
  <c r="AS36" i="22"/>
  <c r="AR36" i="22"/>
  <c r="AQ36" i="22"/>
  <c r="AU36" i="22" s="1"/>
  <c r="AP36" i="22"/>
  <c r="AO36" i="22"/>
  <c r="AX17" i="22"/>
  <c r="AW17" i="22"/>
  <c r="AV17" i="22"/>
  <c r="AT17" i="22"/>
  <c r="AS17" i="22"/>
  <c r="AR17" i="22"/>
  <c r="AQ17" i="22"/>
  <c r="AU17" i="22" s="1"/>
  <c r="AP17" i="22"/>
  <c r="AO17" i="22"/>
  <c r="AX35" i="22"/>
  <c r="AW35" i="22"/>
  <c r="AV35" i="22"/>
  <c r="AT35" i="22"/>
  <c r="AS35" i="22"/>
  <c r="AR35" i="22"/>
  <c r="AQ35" i="22"/>
  <c r="AU35" i="22" s="1"/>
  <c r="AP35" i="22"/>
  <c r="AO35" i="22"/>
  <c r="AX31" i="22"/>
  <c r="AW31" i="22"/>
  <c r="AV31" i="22"/>
  <c r="AT31" i="22"/>
  <c r="AS31" i="22"/>
  <c r="AR31" i="22"/>
  <c r="AQ31" i="22"/>
  <c r="AU31" i="22" s="1"/>
  <c r="AP31" i="22"/>
  <c r="AO31" i="22"/>
  <c r="AX34" i="22"/>
  <c r="AW34" i="22"/>
  <c r="AV34" i="22"/>
  <c r="AT34" i="22"/>
  <c r="AS34" i="22"/>
  <c r="AR34" i="22"/>
  <c r="AQ34" i="22"/>
  <c r="AU34" i="22" s="1"/>
  <c r="AP34" i="22"/>
  <c r="AO34" i="22"/>
  <c r="AX30" i="22"/>
  <c r="AW30" i="22"/>
  <c r="AV30" i="22"/>
  <c r="AT30" i="22"/>
  <c r="AS30" i="22"/>
  <c r="AR30" i="22"/>
  <c r="AQ30" i="22"/>
  <c r="AU30" i="22" s="1"/>
  <c r="AP30" i="22"/>
  <c r="AO30" i="22"/>
  <c r="AX25" i="22"/>
  <c r="AW25" i="22"/>
  <c r="AV25" i="22"/>
  <c r="AT25" i="22"/>
  <c r="AS25" i="22"/>
  <c r="AR25" i="22"/>
  <c r="AQ25" i="22"/>
  <c r="AU25" i="22" s="1"/>
  <c r="AP25" i="22"/>
  <c r="AO25" i="22"/>
  <c r="AX32" i="22"/>
  <c r="AW32" i="22"/>
  <c r="AV32" i="22"/>
  <c r="AT32" i="22"/>
  <c r="AS32" i="22"/>
  <c r="AR32" i="22"/>
  <c r="AQ32" i="22"/>
  <c r="AU32" i="22" s="1"/>
  <c r="AP32" i="22"/>
  <c r="AO32" i="22"/>
  <c r="AX21" i="22"/>
  <c r="AW21" i="22"/>
  <c r="AV21" i="22"/>
  <c r="AT21" i="22"/>
  <c r="AS21" i="22"/>
  <c r="AR21" i="22"/>
  <c r="AQ21" i="22"/>
  <c r="AU21" i="22" s="1"/>
  <c r="AP21" i="22"/>
  <c r="AO21" i="22"/>
  <c r="AX33" i="22"/>
  <c r="AW33" i="22"/>
  <c r="AV33" i="22"/>
  <c r="AT33" i="22"/>
  <c r="AS33" i="22"/>
  <c r="AR33" i="22"/>
  <c r="AQ33" i="22"/>
  <c r="AU33" i="22" s="1"/>
  <c r="AP33" i="22"/>
  <c r="AO33" i="22"/>
  <c r="AX9" i="22"/>
  <c r="AW9" i="22"/>
  <c r="AV9" i="22"/>
  <c r="AT9" i="22"/>
  <c r="AS9" i="22"/>
  <c r="AR9" i="22"/>
  <c r="AQ9" i="22"/>
  <c r="AP9" i="22"/>
  <c r="AO9" i="22"/>
  <c r="AX20" i="22"/>
  <c r="AW20" i="22"/>
  <c r="AV20" i="22"/>
  <c r="AT20" i="22"/>
  <c r="AS20" i="22"/>
  <c r="AR20" i="22"/>
  <c r="AQ20" i="22"/>
  <c r="AU20" i="22" s="1"/>
  <c r="AP20" i="22"/>
  <c r="AO20" i="22"/>
  <c r="AX10" i="22"/>
  <c r="AW10" i="22"/>
  <c r="AV10" i="22"/>
  <c r="AT10" i="22"/>
  <c r="AS10" i="22"/>
  <c r="AR10" i="22"/>
  <c r="AQ10" i="22"/>
  <c r="AU10" i="22" s="1"/>
  <c r="AP10" i="22"/>
  <c r="AO10" i="22"/>
  <c r="AX13" i="22"/>
  <c r="AW13" i="22"/>
  <c r="AV13" i="22"/>
  <c r="AT13" i="22"/>
  <c r="AS13" i="22"/>
  <c r="AR13" i="22"/>
  <c r="AQ13" i="22"/>
  <c r="AU13" i="22" s="1"/>
  <c r="AP13" i="22"/>
  <c r="AO13" i="22"/>
  <c r="AX16" i="22"/>
  <c r="AW16" i="22"/>
  <c r="AV16" i="22"/>
  <c r="AT16" i="22"/>
  <c r="AS16" i="22"/>
  <c r="AR16" i="22"/>
  <c r="AQ16" i="22"/>
  <c r="AU16" i="22" s="1"/>
  <c r="AP16" i="22"/>
  <c r="AO16" i="22"/>
  <c r="AX18" i="22"/>
  <c r="AW18" i="22"/>
  <c r="AV18" i="22"/>
  <c r="AT18" i="22"/>
  <c r="AS18" i="22"/>
  <c r="AR18" i="22"/>
  <c r="AQ18" i="22"/>
  <c r="AU18" i="22" s="1"/>
  <c r="AP18" i="22"/>
  <c r="AO18" i="22"/>
  <c r="AX24" i="22"/>
  <c r="AW24" i="22"/>
  <c r="AV24" i="22"/>
  <c r="AT24" i="22"/>
  <c r="AS24" i="22"/>
  <c r="AR24" i="22"/>
  <c r="AQ24" i="22"/>
  <c r="AP24" i="22"/>
  <c r="AO24" i="22"/>
  <c r="AX22" i="22"/>
  <c r="AW22" i="22"/>
  <c r="AV22" i="22"/>
  <c r="AT22" i="22"/>
  <c r="AS22" i="22"/>
  <c r="AR22" i="22"/>
  <c r="AQ22" i="22"/>
  <c r="AP22" i="22"/>
  <c r="AO22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U12" i="22" s="1"/>
  <c r="AP12" i="22"/>
  <c r="AO12" i="22"/>
  <c r="AX11" i="22"/>
  <c r="AW11" i="22"/>
  <c r="AV11" i="22"/>
  <c r="AT11" i="22"/>
  <c r="AS11" i="22"/>
  <c r="AR11" i="22"/>
  <c r="AQ11" i="22"/>
  <c r="AU11" i="22" s="1"/>
  <c r="AP11" i="22"/>
  <c r="AO11" i="22"/>
  <c r="AX23" i="22"/>
  <c r="AW23" i="22"/>
  <c r="AV23" i="22"/>
  <c r="AT23" i="22"/>
  <c r="AS23" i="22"/>
  <c r="AR23" i="22"/>
  <c r="AQ23" i="22"/>
  <c r="AP23" i="22"/>
  <c r="AO23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29" i="4"/>
  <c r="BX29" i="4"/>
  <c r="BW29" i="4"/>
  <c r="BU29" i="4"/>
  <c r="BT29" i="4"/>
  <c r="BS29" i="4"/>
  <c r="BR29" i="4"/>
  <c r="BQ29" i="4"/>
  <c r="BP29" i="4"/>
  <c r="BY32" i="4"/>
  <c r="BX32" i="4"/>
  <c r="BW32" i="4"/>
  <c r="BU32" i="4"/>
  <c r="BT32" i="4"/>
  <c r="BS32" i="4"/>
  <c r="BR32" i="4"/>
  <c r="BV32" i="4" s="1"/>
  <c r="BQ32" i="4"/>
  <c r="BP32" i="4"/>
  <c r="BY28" i="4"/>
  <c r="BX28" i="4"/>
  <c r="BW28" i="4"/>
  <c r="BU28" i="4"/>
  <c r="BT28" i="4"/>
  <c r="BS28" i="4"/>
  <c r="BR28" i="4"/>
  <c r="BQ28" i="4"/>
  <c r="BP28" i="4"/>
  <c r="BY26" i="4"/>
  <c r="BX26" i="4"/>
  <c r="BW26" i="4"/>
  <c r="BU26" i="4"/>
  <c r="BT26" i="4"/>
  <c r="BS26" i="4"/>
  <c r="BR26" i="4"/>
  <c r="BV26" i="4" s="1"/>
  <c r="BQ26" i="4"/>
  <c r="BP26" i="4"/>
  <c r="BY39" i="4"/>
  <c r="BX39" i="4"/>
  <c r="BW39" i="4"/>
  <c r="BU39" i="4"/>
  <c r="BT39" i="4"/>
  <c r="BS39" i="4"/>
  <c r="BR39" i="4"/>
  <c r="BQ39" i="4"/>
  <c r="BP39" i="4"/>
  <c r="BY34" i="4"/>
  <c r="BX34" i="4"/>
  <c r="BW34" i="4"/>
  <c r="BU34" i="4"/>
  <c r="BT34" i="4"/>
  <c r="BS34" i="4"/>
  <c r="BR34" i="4"/>
  <c r="BV34" i="4" s="1"/>
  <c r="BQ34" i="4"/>
  <c r="BP34" i="4"/>
  <c r="BY27" i="4"/>
  <c r="BX27" i="4"/>
  <c r="BW27" i="4"/>
  <c r="BU27" i="4"/>
  <c r="BT27" i="4"/>
  <c r="BS27" i="4"/>
  <c r="BR27" i="4"/>
  <c r="BV27" i="4" s="1"/>
  <c r="BQ27" i="4"/>
  <c r="BP27" i="4"/>
  <c r="BY24" i="4"/>
  <c r="BX24" i="4"/>
  <c r="BW24" i="4"/>
  <c r="BU24" i="4"/>
  <c r="BT24" i="4"/>
  <c r="BS24" i="4"/>
  <c r="BR24" i="4"/>
  <c r="BQ24" i="4"/>
  <c r="BP24" i="4"/>
  <c r="BY19" i="4"/>
  <c r="BX19" i="4"/>
  <c r="BW19" i="4"/>
  <c r="BU19" i="4"/>
  <c r="BT19" i="4"/>
  <c r="BS19" i="4"/>
  <c r="BR19" i="4"/>
  <c r="BQ19" i="4"/>
  <c r="BP19" i="4"/>
  <c r="BY37" i="4"/>
  <c r="BX37" i="4"/>
  <c r="BW37" i="4"/>
  <c r="BU37" i="4"/>
  <c r="BT37" i="4"/>
  <c r="BS37" i="4"/>
  <c r="BR37" i="4"/>
  <c r="BQ37" i="4"/>
  <c r="BP37" i="4"/>
  <c r="BY30" i="4"/>
  <c r="BX30" i="4"/>
  <c r="BW30" i="4"/>
  <c r="BU30" i="4"/>
  <c r="BT30" i="4"/>
  <c r="BS30" i="4"/>
  <c r="BR30" i="4"/>
  <c r="BQ30" i="4"/>
  <c r="BP30" i="4"/>
  <c r="BY35" i="4"/>
  <c r="BX35" i="4"/>
  <c r="BW35" i="4"/>
  <c r="BU35" i="4"/>
  <c r="BT35" i="4"/>
  <c r="BS35" i="4"/>
  <c r="BR35" i="4"/>
  <c r="BQ35" i="4"/>
  <c r="BP35" i="4"/>
  <c r="BY25" i="4"/>
  <c r="BX25" i="4"/>
  <c r="BW25" i="4"/>
  <c r="BU25" i="4"/>
  <c r="BT25" i="4"/>
  <c r="BS25" i="4"/>
  <c r="BR25" i="4"/>
  <c r="BQ25" i="4"/>
  <c r="BP25" i="4"/>
  <c r="BY23" i="4"/>
  <c r="BX23" i="4"/>
  <c r="BW23" i="4"/>
  <c r="BU23" i="4"/>
  <c r="BT23" i="4"/>
  <c r="BS23" i="4"/>
  <c r="BR23" i="4"/>
  <c r="BQ23" i="4"/>
  <c r="BP23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Q20" i="4"/>
  <c r="BP20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29" i="4"/>
  <c r="AW29" i="4"/>
  <c r="AV29" i="4"/>
  <c r="AT29" i="4"/>
  <c r="AS29" i="4"/>
  <c r="AR29" i="4"/>
  <c r="AQ29" i="4"/>
  <c r="AU29" i="4" s="1"/>
  <c r="AP29" i="4"/>
  <c r="AO29" i="4"/>
  <c r="AX32" i="4"/>
  <c r="AW32" i="4"/>
  <c r="AV32" i="4"/>
  <c r="AT32" i="4"/>
  <c r="AS32" i="4"/>
  <c r="AR32" i="4"/>
  <c r="AQ32" i="4"/>
  <c r="AU32" i="4" s="1"/>
  <c r="AP32" i="4"/>
  <c r="AO32" i="4"/>
  <c r="AX28" i="4"/>
  <c r="AW28" i="4"/>
  <c r="AV28" i="4"/>
  <c r="AT28" i="4"/>
  <c r="AS28" i="4"/>
  <c r="AR28" i="4"/>
  <c r="AQ28" i="4"/>
  <c r="AU28" i="4" s="1"/>
  <c r="AP28" i="4"/>
  <c r="AO28" i="4"/>
  <c r="AX26" i="4"/>
  <c r="AW26" i="4"/>
  <c r="AV26" i="4"/>
  <c r="AT26" i="4"/>
  <c r="AS26" i="4"/>
  <c r="AR26" i="4"/>
  <c r="AQ26" i="4"/>
  <c r="AP26" i="4"/>
  <c r="AO26" i="4"/>
  <c r="AX39" i="4"/>
  <c r="AW39" i="4"/>
  <c r="AV39" i="4"/>
  <c r="AT39" i="4"/>
  <c r="AS39" i="4"/>
  <c r="AR39" i="4"/>
  <c r="AQ39" i="4"/>
  <c r="AU39" i="4" s="1"/>
  <c r="AP39" i="4"/>
  <c r="AO39" i="4"/>
  <c r="AX34" i="4"/>
  <c r="AW34" i="4"/>
  <c r="AV34" i="4"/>
  <c r="AT34" i="4"/>
  <c r="AS34" i="4"/>
  <c r="AR34" i="4"/>
  <c r="AQ34" i="4"/>
  <c r="AU34" i="4" s="1"/>
  <c r="AP34" i="4"/>
  <c r="AO34" i="4"/>
  <c r="AX27" i="4"/>
  <c r="AW27" i="4"/>
  <c r="AV27" i="4"/>
  <c r="AT27" i="4"/>
  <c r="AS27" i="4"/>
  <c r="AR27" i="4"/>
  <c r="AQ27" i="4"/>
  <c r="AP27" i="4"/>
  <c r="AO27" i="4"/>
  <c r="AX24" i="4"/>
  <c r="AW24" i="4"/>
  <c r="AV24" i="4"/>
  <c r="AT24" i="4"/>
  <c r="AS24" i="4"/>
  <c r="AR24" i="4"/>
  <c r="AQ24" i="4"/>
  <c r="AP24" i="4"/>
  <c r="AO24" i="4"/>
  <c r="AX19" i="4"/>
  <c r="AW19" i="4"/>
  <c r="AV19" i="4"/>
  <c r="AT19" i="4"/>
  <c r="AS19" i="4"/>
  <c r="AR19" i="4"/>
  <c r="AQ19" i="4"/>
  <c r="AU19" i="4" s="1"/>
  <c r="AP19" i="4"/>
  <c r="AO19" i="4"/>
  <c r="AX37" i="4"/>
  <c r="AW37" i="4"/>
  <c r="AV37" i="4"/>
  <c r="AT37" i="4"/>
  <c r="AS37" i="4"/>
  <c r="AR37" i="4"/>
  <c r="AQ37" i="4"/>
  <c r="AU37" i="4" s="1"/>
  <c r="AP37" i="4"/>
  <c r="AO37" i="4"/>
  <c r="AX30" i="4"/>
  <c r="AW30" i="4"/>
  <c r="AV30" i="4"/>
  <c r="AT30" i="4"/>
  <c r="AS30" i="4"/>
  <c r="AR30" i="4"/>
  <c r="AQ30" i="4"/>
  <c r="AU30" i="4" s="1"/>
  <c r="AP30" i="4"/>
  <c r="AO30" i="4"/>
  <c r="AX35" i="4"/>
  <c r="AW35" i="4"/>
  <c r="AV35" i="4"/>
  <c r="AT35" i="4"/>
  <c r="AS35" i="4"/>
  <c r="AR35" i="4"/>
  <c r="AQ35" i="4"/>
  <c r="AP35" i="4"/>
  <c r="AO35" i="4"/>
  <c r="AX25" i="4"/>
  <c r="AW25" i="4"/>
  <c r="AV25" i="4"/>
  <c r="AT25" i="4"/>
  <c r="AS25" i="4"/>
  <c r="AR25" i="4"/>
  <c r="AQ25" i="4"/>
  <c r="AU25" i="4" s="1"/>
  <c r="AP25" i="4"/>
  <c r="AO25" i="4"/>
  <c r="AX23" i="4"/>
  <c r="AW23" i="4"/>
  <c r="AV23" i="4"/>
  <c r="AT23" i="4"/>
  <c r="AS23" i="4"/>
  <c r="AR23" i="4"/>
  <c r="AQ23" i="4"/>
  <c r="AU23" i="4" s="1"/>
  <c r="AP23" i="4"/>
  <c r="AO23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22" i="4"/>
  <c r="AW22" i="4"/>
  <c r="AV22" i="4"/>
  <c r="AT22" i="4"/>
  <c r="AS22" i="4"/>
  <c r="AR22" i="4"/>
  <c r="AQ22" i="4"/>
  <c r="AU22" i="4" s="1"/>
  <c r="AP22" i="4"/>
  <c r="AO22" i="4"/>
  <c r="AX20" i="4"/>
  <c r="AW20" i="4"/>
  <c r="AV20" i="4"/>
  <c r="AT20" i="4"/>
  <c r="AS20" i="4"/>
  <c r="AR20" i="4"/>
  <c r="AQ20" i="4"/>
  <c r="AU20" i="4" s="1"/>
  <c r="AP20" i="4"/>
  <c r="AO20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U18" i="4" s="1"/>
  <c r="AP18" i="4"/>
  <c r="AO18" i="4"/>
  <c r="AX16" i="4"/>
  <c r="AW16" i="4"/>
  <c r="AV16" i="4"/>
  <c r="AT16" i="4"/>
  <c r="AS16" i="4"/>
  <c r="AR16" i="4"/>
  <c r="AQ16" i="4"/>
  <c r="AU16" i="4" s="1"/>
  <c r="AP16" i="4"/>
  <c r="AO16" i="4"/>
  <c r="AX12" i="4"/>
  <c r="AW12" i="4"/>
  <c r="AV12" i="4"/>
  <c r="AT12" i="4"/>
  <c r="AS12" i="4"/>
  <c r="AR12" i="4"/>
  <c r="AQ12" i="4"/>
  <c r="AU12" i="4" s="1"/>
  <c r="AP12" i="4"/>
  <c r="AO12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PX40" i="4" l="1"/>
  <c r="QE40" i="4" s="1"/>
  <c r="FL40" i="4"/>
  <c r="GK31" i="21"/>
  <c r="BY31" i="21"/>
  <c r="NY30" i="21"/>
  <c r="NY38" i="19"/>
  <c r="BZ28" i="22"/>
  <c r="ED28" i="22"/>
  <c r="EK28" i="22" s="1"/>
  <c r="IO31" i="21"/>
  <c r="FL28" i="22"/>
  <c r="FS28" i="22" s="1"/>
  <c r="EG31" i="21"/>
  <c r="AV26" i="21"/>
  <c r="IO38" i="19"/>
  <c r="EG38" i="19"/>
  <c r="HM20" i="26"/>
  <c r="NY21" i="26"/>
  <c r="BZ19" i="22"/>
  <c r="BY26" i="21"/>
  <c r="PA38" i="19"/>
  <c r="AY4" i="27"/>
  <c r="AY14" i="27"/>
  <c r="CB15" i="27"/>
  <c r="CB20" i="27"/>
  <c r="NY20" i="26"/>
  <c r="JQ20" i="26"/>
  <c r="PA20" i="26"/>
  <c r="PD20" i="26"/>
  <c r="JJ40" i="4"/>
  <c r="JQ40" i="4" s="1"/>
  <c r="OP40" i="4"/>
  <c r="LZ40" i="4"/>
  <c r="MG40" i="4" s="1"/>
  <c r="EG15" i="21"/>
  <c r="PD30" i="21"/>
  <c r="GK30" i="21"/>
  <c r="QC31" i="21"/>
  <c r="LU31" i="21"/>
  <c r="QF31" i="21"/>
  <c r="JQ31" i="21"/>
  <c r="RG26" i="21"/>
  <c r="N30" i="21"/>
  <c r="O30" i="21" s="1"/>
  <c r="RB31" i="21"/>
  <c r="JT37" i="19"/>
  <c r="FL37" i="19"/>
  <c r="RG38" i="19"/>
  <c r="RB38" i="19"/>
  <c r="QC38" i="19"/>
  <c r="R39" i="19"/>
  <c r="S39" i="19" s="1"/>
  <c r="GK37" i="19"/>
  <c r="GK38" i="19"/>
  <c r="R37" i="19"/>
  <c r="S37" i="19" s="1"/>
  <c r="KV37" i="19"/>
  <c r="BY37" i="19"/>
  <c r="NY39" i="19"/>
  <c r="JQ39" i="19"/>
  <c r="JT36" i="19"/>
  <c r="KV36" i="19"/>
  <c r="KS34" i="19"/>
  <c r="QC37" i="19"/>
  <c r="LU37" i="19"/>
  <c r="KS39" i="19"/>
  <c r="AY12" i="27"/>
  <c r="AY24" i="27"/>
  <c r="CB10" i="27"/>
  <c r="CB13" i="27"/>
  <c r="CB16" i="27"/>
  <c r="CB23" i="27"/>
  <c r="AY6" i="27"/>
  <c r="AY21" i="27"/>
  <c r="QC21" i="26"/>
  <c r="LU21" i="26"/>
  <c r="OB20" i="26"/>
  <c r="EJ21" i="26"/>
  <c r="KS20" i="26"/>
  <c r="EG20" i="26"/>
  <c r="KS21" i="26"/>
  <c r="GK21" i="26"/>
  <c r="BY20" i="26"/>
  <c r="LX20" i="26"/>
  <c r="MZ20" i="26"/>
  <c r="GN20" i="26"/>
  <c r="AU5" i="22"/>
  <c r="AY5" i="22" s="1"/>
  <c r="FL19" i="22"/>
  <c r="FS19" i="22" s="1"/>
  <c r="AY18" i="22"/>
  <c r="AY11" i="22"/>
  <c r="AY25" i="22"/>
  <c r="CW28" i="22"/>
  <c r="DA28" i="22" s="1"/>
  <c r="AY26" i="22"/>
  <c r="BZ36" i="22"/>
  <c r="AY30" i="22"/>
  <c r="OP19" i="22"/>
  <c r="OW19" i="22" s="1"/>
  <c r="JJ19" i="22"/>
  <c r="JQ19" i="22" s="1"/>
  <c r="GT19" i="22"/>
  <c r="HA19" i="22" s="1"/>
  <c r="BV14" i="22"/>
  <c r="BZ14" i="22" s="1"/>
  <c r="BV26" i="22"/>
  <c r="BZ26" i="22" s="1"/>
  <c r="BV5" i="22"/>
  <c r="BZ5" i="22" s="1"/>
  <c r="OP28" i="22"/>
  <c r="OW28" i="22" s="1"/>
  <c r="BZ40" i="4"/>
  <c r="AY38" i="4"/>
  <c r="RB26" i="21"/>
  <c r="HP30" i="21"/>
  <c r="MZ30" i="21"/>
  <c r="MW31" i="21"/>
  <c r="HM31" i="21"/>
  <c r="JQ15" i="21"/>
  <c r="PA30" i="21"/>
  <c r="NY31" i="21"/>
  <c r="IR31" i="21"/>
  <c r="QC26" i="21"/>
  <c r="LU26" i="21"/>
  <c r="HM26" i="21"/>
  <c r="KS30" i="21"/>
  <c r="FI31" i="21"/>
  <c r="AV31" i="21"/>
  <c r="MW30" i="21"/>
  <c r="GN30" i="21"/>
  <c r="LX31" i="21"/>
  <c r="AY10" i="21"/>
  <c r="AY7" i="21"/>
  <c r="AY22" i="21"/>
  <c r="AY24" i="21"/>
  <c r="AY21" i="21"/>
  <c r="AY29" i="21"/>
  <c r="CB4" i="21"/>
  <c r="CB8" i="21"/>
  <c r="CB20" i="21"/>
  <c r="CB33" i="21"/>
  <c r="CB14" i="21"/>
  <c r="CB25" i="21"/>
  <c r="PD31" i="21"/>
  <c r="EJ31" i="21"/>
  <c r="IO30" i="21"/>
  <c r="KS31" i="21"/>
  <c r="JT31" i="21"/>
  <c r="QF30" i="21"/>
  <c r="QC15" i="21"/>
  <c r="LU15" i="21"/>
  <c r="OB30" i="21"/>
  <c r="EJ30" i="21"/>
  <c r="LX38" i="19"/>
  <c r="BY36" i="19"/>
  <c r="IO39" i="19"/>
  <c r="IR38" i="19"/>
  <c r="AY5" i="19"/>
  <c r="AY11" i="19"/>
  <c r="AY24" i="19"/>
  <c r="AY16" i="19"/>
  <c r="AY20" i="19"/>
  <c r="AY28" i="19"/>
  <c r="AY19" i="19"/>
  <c r="CB6" i="19"/>
  <c r="CB9" i="19"/>
  <c r="CB13" i="19"/>
  <c r="CB27" i="19"/>
  <c r="CB29" i="19"/>
  <c r="CB26" i="19"/>
  <c r="CB32" i="19"/>
  <c r="CB33" i="19"/>
  <c r="EG39" i="19"/>
  <c r="QF36" i="19"/>
  <c r="GK36" i="19"/>
  <c r="AY4" i="19"/>
  <c r="AY8" i="19"/>
  <c r="AY12" i="19"/>
  <c r="AY14" i="19"/>
  <c r="AY18" i="19"/>
  <c r="AY22" i="19"/>
  <c r="AY25" i="19"/>
  <c r="AY35" i="19"/>
  <c r="CB7" i="19"/>
  <c r="CB10" i="19"/>
  <c r="CB23" i="19"/>
  <c r="CB21" i="19"/>
  <c r="CB17" i="19"/>
  <c r="CB15" i="19"/>
  <c r="CB30" i="19"/>
  <c r="CB31" i="19"/>
  <c r="NY34" i="19"/>
  <c r="JQ34" i="19"/>
  <c r="FI34" i="19"/>
  <c r="CB39" i="19"/>
  <c r="CB6" i="27"/>
  <c r="CB12" i="27"/>
  <c r="AY10" i="27"/>
  <c r="AY13" i="27"/>
  <c r="AY16" i="27"/>
  <c r="AY23" i="27"/>
  <c r="AY15" i="27"/>
  <c r="AY20" i="27"/>
  <c r="CB7" i="27"/>
  <c r="CB8" i="27"/>
  <c r="CB22" i="27"/>
  <c r="CB19" i="27"/>
  <c r="AY9" i="27"/>
  <c r="AY11" i="27"/>
  <c r="AY18" i="27"/>
  <c r="CB21" i="27"/>
  <c r="CB24" i="27"/>
  <c r="CB14" i="27"/>
  <c r="AY7" i="27"/>
  <c r="AY8" i="27"/>
  <c r="AY22" i="27"/>
  <c r="AY19" i="27"/>
  <c r="CB5" i="27"/>
  <c r="CB9" i="27"/>
  <c r="CB11" i="27"/>
  <c r="CB17" i="27"/>
  <c r="CB18" i="27"/>
  <c r="AY5" i="27"/>
  <c r="AY17" i="27"/>
  <c r="CB4" i="27"/>
  <c r="FI21" i="26"/>
  <c r="PD21" i="26"/>
  <c r="MW20" i="26"/>
  <c r="JT21" i="26"/>
  <c r="QC20" i="26"/>
  <c r="MW21" i="26"/>
  <c r="QF20" i="26"/>
  <c r="KV21" i="26"/>
  <c r="GN21" i="26"/>
  <c r="AY4" i="26"/>
  <c r="AY6" i="26"/>
  <c r="AY23" i="26"/>
  <c r="AY17" i="26"/>
  <c r="CB4" i="26"/>
  <c r="CB6" i="26"/>
  <c r="CB23" i="26"/>
  <c r="CB17" i="26"/>
  <c r="QF21" i="26"/>
  <c r="LX21" i="26"/>
  <c r="HM21" i="26"/>
  <c r="BY21" i="26"/>
  <c r="KV20" i="26"/>
  <c r="EG21" i="26"/>
  <c r="RG21" i="26"/>
  <c r="RB21" i="26"/>
  <c r="IO21" i="26"/>
  <c r="R21" i="26"/>
  <c r="S21" i="26" s="1"/>
  <c r="FL21" i="26"/>
  <c r="GK20" i="26"/>
  <c r="PA21" i="26"/>
  <c r="OB21" i="26"/>
  <c r="JQ21" i="26"/>
  <c r="AY32" i="22"/>
  <c r="ED19" i="22"/>
  <c r="EK19" i="22" s="1"/>
  <c r="AY19" i="22"/>
  <c r="PX28" i="22"/>
  <c r="QE28" i="22" s="1"/>
  <c r="BZ30" i="22"/>
  <c r="BV17" i="22"/>
  <c r="BZ17" i="22" s="1"/>
  <c r="AY33" i="22"/>
  <c r="BV4" i="22"/>
  <c r="BZ4" i="22" s="1"/>
  <c r="BZ13" i="22"/>
  <c r="BV6" i="22"/>
  <c r="BZ6" i="22" s="1"/>
  <c r="BV15" i="22"/>
  <c r="BZ15" i="22" s="1"/>
  <c r="BV18" i="22"/>
  <c r="BZ18" i="22" s="1"/>
  <c r="BV25" i="22"/>
  <c r="BZ25" i="22" s="1"/>
  <c r="CW19" i="22"/>
  <c r="DA19" i="22" s="1"/>
  <c r="KR28" i="22"/>
  <c r="KY28" i="22" s="1"/>
  <c r="SN19" i="22"/>
  <c r="SU19" i="22" s="1"/>
  <c r="PX19" i="22"/>
  <c r="QE19" i="22" s="1"/>
  <c r="AY35" i="22"/>
  <c r="JJ28" i="22"/>
  <c r="JQ28" i="22" s="1"/>
  <c r="PX36" i="4"/>
  <c r="QE36" i="4" s="1"/>
  <c r="FS40" i="4"/>
  <c r="BZ33" i="4"/>
  <c r="CW36" i="4"/>
  <c r="DA36" i="4" s="1"/>
  <c r="RF38" i="4"/>
  <c r="RM38" i="4" s="1"/>
  <c r="OP38" i="4"/>
  <c r="OW38" i="4" s="1"/>
  <c r="LZ38" i="4"/>
  <c r="MG38" i="4" s="1"/>
  <c r="JJ38" i="4"/>
  <c r="JQ38" i="4" s="1"/>
  <c r="GT38" i="4"/>
  <c r="HA38" i="4" s="1"/>
  <c r="ED38" i="4"/>
  <c r="EK38" i="4" s="1"/>
  <c r="PX38" i="4"/>
  <c r="QE38" i="4" s="1"/>
  <c r="FL38" i="4"/>
  <c r="FS38" i="4" s="1"/>
  <c r="CW38" i="4"/>
  <c r="DA38" i="4" s="1"/>
  <c r="AY36" i="4"/>
  <c r="BZ38" i="4"/>
  <c r="RG31" i="21"/>
  <c r="DE30" i="21"/>
  <c r="PA31" i="21"/>
  <c r="OB31" i="21"/>
  <c r="MZ31" i="21"/>
  <c r="KV31" i="21"/>
  <c r="HP31" i="21"/>
  <c r="GN31" i="21"/>
  <c r="FL31" i="21"/>
  <c r="DB31" i="21"/>
  <c r="P31" i="21"/>
  <c r="Q31" i="21" s="1"/>
  <c r="RE31" i="21"/>
  <c r="RH31" i="21"/>
  <c r="R31" i="21"/>
  <c r="S31" i="21" s="1"/>
  <c r="RD31" i="21"/>
  <c r="RC31" i="21"/>
  <c r="RF31" i="21" s="1"/>
  <c r="I31" i="21"/>
  <c r="DE31" i="21"/>
  <c r="CB31" i="21"/>
  <c r="AY31" i="21"/>
  <c r="N31" i="21"/>
  <c r="O31" i="21" s="1"/>
  <c r="L31" i="21"/>
  <c r="H31" i="21"/>
  <c r="JQ30" i="21"/>
  <c r="KV30" i="21"/>
  <c r="EG30" i="21"/>
  <c r="R30" i="21"/>
  <c r="S30" i="21" s="1"/>
  <c r="RB30" i="21"/>
  <c r="LX30" i="21"/>
  <c r="AY30" i="21"/>
  <c r="QC30" i="21"/>
  <c r="JT30" i="21"/>
  <c r="FL30" i="21"/>
  <c r="DE26" i="21"/>
  <c r="FL15" i="21"/>
  <c r="R26" i="21"/>
  <c r="S26" i="21" s="1"/>
  <c r="HM30" i="21"/>
  <c r="BY30" i="21"/>
  <c r="LU30" i="21"/>
  <c r="IR30" i="21"/>
  <c r="FI30" i="21"/>
  <c r="DB30" i="21"/>
  <c r="RG30" i="21"/>
  <c r="RE30" i="21"/>
  <c r="RD30" i="21"/>
  <c r="RC30" i="21"/>
  <c r="CB30" i="21"/>
  <c r="RH30" i="21"/>
  <c r="AV30" i="21"/>
  <c r="H30" i="21"/>
  <c r="I30" i="21"/>
  <c r="P30" i="21"/>
  <c r="L30" i="21"/>
  <c r="MW26" i="21"/>
  <c r="PD23" i="21"/>
  <c r="KV23" i="21"/>
  <c r="FI15" i="21"/>
  <c r="EG26" i="21"/>
  <c r="KS15" i="21"/>
  <c r="PA26" i="21"/>
  <c r="GK26" i="21"/>
  <c r="FI23" i="21"/>
  <c r="AV23" i="21"/>
  <c r="NY26" i="21"/>
  <c r="KS26" i="21"/>
  <c r="JQ26" i="21"/>
  <c r="IO26" i="21"/>
  <c r="FI26" i="21"/>
  <c r="DB26" i="21"/>
  <c r="N26" i="21"/>
  <c r="O26" i="21" s="1"/>
  <c r="RD26" i="21"/>
  <c r="RC26" i="21"/>
  <c r="RH26" i="21"/>
  <c r="P26" i="21"/>
  <c r="DG26" i="21" s="1"/>
  <c r="CB26" i="21"/>
  <c r="H26" i="21"/>
  <c r="L26" i="21"/>
  <c r="M26" i="21" s="1"/>
  <c r="DF26" i="21"/>
  <c r="RE26" i="21"/>
  <c r="QF26" i="21"/>
  <c r="PD26" i="21"/>
  <c r="OB26" i="21"/>
  <c r="MZ26" i="21"/>
  <c r="LX26" i="21"/>
  <c r="KV26" i="21"/>
  <c r="JT26" i="21"/>
  <c r="IR26" i="21"/>
  <c r="HP26" i="21"/>
  <c r="GN26" i="21"/>
  <c r="FL26" i="21"/>
  <c r="EJ26" i="21"/>
  <c r="I26" i="21"/>
  <c r="AY26" i="21"/>
  <c r="HP15" i="21"/>
  <c r="BY15" i="21"/>
  <c r="IR15" i="21"/>
  <c r="GN15" i="21"/>
  <c r="R15" i="21"/>
  <c r="S15" i="21" s="1"/>
  <c r="PA15" i="21"/>
  <c r="GK23" i="21"/>
  <c r="JT15" i="21"/>
  <c r="FL23" i="21"/>
  <c r="MW15" i="21"/>
  <c r="GK15" i="21"/>
  <c r="QF15" i="21"/>
  <c r="PD15" i="21"/>
  <c r="OB15" i="21"/>
  <c r="NY15" i="21"/>
  <c r="MZ15" i="21"/>
  <c r="LX15" i="21"/>
  <c r="KV15" i="21"/>
  <c r="IO15" i="21"/>
  <c r="HM15" i="21"/>
  <c r="EJ15" i="21"/>
  <c r="RD15" i="21"/>
  <c r="DB15" i="21"/>
  <c r="RC15" i="21"/>
  <c r="RB15" i="21"/>
  <c r="P15" i="21"/>
  <c r="Q15" i="21" s="1"/>
  <c r="RE15" i="21"/>
  <c r="RG15" i="21"/>
  <c r="RH15" i="21"/>
  <c r="AV15" i="21"/>
  <c r="H15" i="21"/>
  <c r="I15" i="21"/>
  <c r="DE15" i="21"/>
  <c r="CB15" i="21"/>
  <c r="AY15" i="21"/>
  <c r="N15" i="21"/>
  <c r="O15" i="21" s="1"/>
  <c r="L15" i="21"/>
  <c r="HP23" i="21"/>
  <c r="MW23" i="21"/>
  <c r="QC23" i="21"/>
  <c r="IO23" i="21"/>
  <c r="LU23" i="21"/>
  <c r="EG23" i="21"/>
  <c r="AY4" i="21"/>
  <c r="AY8" i="21"/>
  <c r="AY20" i="21"/>
  <c r="AY33" i="21"/>
  <c r="AY14" i="21"/>
  <c r="AY25" i="21"/>
  <c r="CB5" i="21"/>
  <c r="CB11" i="21"/>
  <c r="CB12" i="21"/>
  <c r="CB16" i="21"/>
  <c r="CB18" i="21"/>
  <c r="CB28" i="21"/>
  <c r="R23" i="21"/>
  <c r="S23" i="21" s="1"/>
  <c r="IR23" i="21"/>
  <c r="DE39" i="19"/>
  <c r="DE38" i="19"/>
  <c r="RD39" i="19"/>
  <c r="RB39" i="19"/>
  <c r="QC39" i="19"/>
  <c r="PA39" i="19"/>
  <c r="MW39" i="19"/>
  <c r="LU39" i="19"/>
  <c r="HM39" i="19"/>
  <c r="GK39" i="19"/>
  <c r="FI39" i="19"/>
  <c r="DB39" i="19"/>
  <c r="BY39" i="19"/>
  <c r="P39" i="19"/>
  <c r="DG39" i="19" s="1"/>
  <c r="RG39" i="19"/>
  <c r="N39" i="19"/>
  <c r="O39" i="19" s="1"/>
  <c r="RC39" i="19"/>
  <c r="L39" i="19"/>
  <c r="M39" i="19" s="1"/>
  <c r="AV39" i="19"/>
  <c r="H39" i="19"/>
  <c r="RE39" i="19"/>
  <c r="QF39" i="19"/>
  <c r="PD39" i="19"/>
  <c r="OB39" i="19"/>
  <c r="MZ39" i="19"/>
  <c r="LX39" i="19"/>
  <c r="KV39" i="19"/>
  <c r="JT39" i="19"/>
  <c r="IR39" i="19"/>
  <c r="HP39" i="19"/>
  <c r="GN39" i="19"/>
  <c r="FL39" i="19"/>
  <c r="EJ39" i="19"/>
  <c r="I39" i="19"/>
  <c r="AY39" i="19"/>
  <c r="RH39" i="19"/>
  <c r="MW38" i="19"/>
  <c r="OB38" i="19"/>
  <c r="JT38" i="19"/>
  <c r="EJ38" i="19"/>
  <c r="R38" i="19"/>
  <c r="S38" i="19" s="1"/>
  <c r="PD38" i="19"/>
  <c r="FL38" i="19"/>
  <c r="AY38" i="19"/>
  <c r="KS38" i="19"/>
  <c r="HM38" i="19"/>
  <c r="LX36" i="19"/>
  <c r="QF38" i="19"/>
  <c r="MZ38" i="19"/>
  <c r="LU38" i="19"/>
  <c r="KV38" i="19"/>
  <c r="JQ38" i="19"/>
  <c r="HP38" i="19"/>
  <c r="GN38" i="19"/>
  <c r="FI38" i="19"/>
  <c r="DB38" i="19"/>
  <c r="H38" i="19"/>
  <c r="RE38" i="19"/>
  <c r="RD38" i="19"/>
  <c r="RC38" i="19"/>
  <c r="CB38" i="19"/>
  <c r="BY38" i="19"/>
  <c r="RH38" i="19"/>
  <c r="N38" i="19"/>
  <c r="O38" i="19" s="1"/>
  <c r="AV38" i="19"/>
  <c r="I38" i="19"/>
  <c r="P38" i="19"/>
  <c r="L38" i="19"/>
  <c r="OB34" i="19"/>
  <c r="JT34" i="19"/>
  <c r="EG36" i="19"/>
  <c r="EG37" i="19"/>
  <c r="MW36" i="19"/>
  <c r="HM37" i="19"/>
  <c r="PA36" i="19"/>
  <c r="DB37" i="19"/>
  <c r="RD37" i="19"/>
  <c r="FI36" i="19"/>
  <c r="LU34" i="19"/>
  <c r="HM34" i="19"/>
  <c r="QC36" i="19"/>
  <c r="KS36" i="19"/>
  <c r="QF37" i="19"/>
  <c r="PA37" i="19"/>
  <c r="PD37" i="19"/>
  <c r="NY37" i="19"/>
  <c r="OB37" i="19"/>
  <c r="MW37" i="19"/>
  <c r="MZ37" i="19"/>
  <c r="LX37" i="19"/>
  <c r="KS37" i="19"/>
  <c r="JQ37" i="19"/>
  <c r="IO37" i="19"/>
  <c r="IR37" i="19"/>
  <c r="HP37" i="19"/>
  <c r="GN37" i="19"/>
  <c r="FI37" i="19"/>
  <c r="EJ37" i="19"/>
  <c r="RB37" i="19"/>
  <c r="RC37" i="19"/>
  <c r="RG37" i="19"/>
  <c r="RE37" i="19"/>
  <c r="P37" i="19"/>
  <c r="Q37" i="19" s="1"/>
  <c r="AV37" i="19"/>
  <c r="H37" i="19"/>
  <c r="I37" i="19"/>
  <c r="DE37" i="19"/>
  <c r="CB37" i="19"/>
  <c r="AY37" i="19"/>
  <c r="N37" i="19"/>
  <c r="O37" i="19" s="1"/>
  <c r="RH37" i="19"/>
  <c r="L37" i="19"/>
  <c r="NY36" i="19"/>
  <c r="HM36" i="19"/>
  <c r="IO36" i="19"/>
  <c r="GN36" i="19"/>
  <c r="QF34" i="19"/>
  <c r="GN34" i="19"/>
  <c r="OB36" i="19"/>
  <c r="RG34" i="19"/>
  <c r="RB34" i="19"/>
  <c r="MW34" i="19"/>
  <c r="FL34" i="19"/>
  <c r="R34" i="19"/>
  <c r="S34" i="19" s="1"/>
  <c r="RG36" i="19"/>
  <c r="RB36" i="19"/>
  <c r="QF23" i="21"/>
  <c r="PA23" i="21"/>
  <c r="NY23" i="21"/>
  <c r="OB23" i="21"/>
  <c r="MZ23" i="21"/>
  <c r="LX23" i="21"/>
  <c r="KS23" i="21"/>
  <c r="JQ23" i="21"/>
  <c r="JT23" i="21"/>
  <c r="HM23" i="21"/>
  <c r="GN23" i="21"/>
  <c r="EJ23" i="21"/>
  <c r="DB23" i="21"/>
  <c r="RG23" i="21"/>
  <c r="RE23" i="21"/>
  <c r="RD23" i="21"/>
  <c r="RC23" i="21"/>
  <c r="P23" i="21"/>
  <c r="DG23" i="21" s="1"/>
  <c r="RB23" i="21"/>
  <c r="BY23" i="21"/>
  <c r="I23" i="21"/>
  <c r="H23" i="21"/>
  <c r="DE23" i="21"/>
  <c r="CB23" i="21"/>
  <c r="AY23" i="21"/>
  <c r="N23" i="21"/>
  <c r="O23" i="21" s="1"/>
  <c r="RH23" i="21"/>
  <c r="L23" i="21"/>
  <c r="AY6" i="21"/>
  <c r="AY9" i="21"/>
  <c r="AY17" i="21"/>
  <c r="AY13" i="21"/>
  <c r="AY19" i="21"/>
  <c r="AY32" i="21"/>
  <c r="AY27" i="21"/>
  <c r="CB10" i="21"/>
  <c r="CB7" i="21"/>
  <c r="CB22" i="21"/>
  <c r="CB24" i="21"/>
  <c r="CB21" i="21"/>
  <c r="CB29" i="21"/>
  <c r="AY5" i="21"/>
  <c r="AY11" i="21"/>
  <c r="AY12" i="21"/>
  <c r="AY16" i="21"/>
  <c r="AY18" i="21"/>
  <c r="AY28" i="21"/>
  <c r="CB6" i="21"/>
  <c r="CB9" i="21"/>
  <c r="CB17" i="21"/>
  <c r="CB13" i="21"/>
  <c r="CB19" i="21"/>
  <c r="CB32" i="21"/>
  <c r="CB27" i="21"/>
  <c r="PD36" i="19"/>
  <c r="MZ36" i="19"/>
  <c r="LU36" i="19"/>
  <c r="JQ36" i="19"/>
  <c r="IR36" i="19"/>
  <c r="HP36" i="19"/>
  <c r="FL36" i="19"/>
  <c r="EJ36" i="19"/>
  <c r="DB36" i="19"/>
  <c r="P36" i="19"/>
  <c r="DG36" i="19" s="1"/>
  <c r="RH36" i="19"/>
  <c r="R36" i="19"/>
  <c r="S36" i="19" s="1"/>
  <c r="RD36" i="19"/>
  <c r="RE36" i="19"/>
  <c r="RC36" i="19"/>
  <c r="H36" i="19"/>
  <c r="AV36" i="19"/>
  <c r="I36" i="19"/>
  <c r="DE36" i="19"/>
  <c r="CB36" i="19"/>
  <c r="AY36" i="19"/>
  <c r="N36" i="19"/>
  <c r="O36" i="19" s="1"/>
  <c r="L36" i="19"/>
  <c r="LX34" i="19"/>
  <c r="MZ34" i="19"/>
  <c r="IO34" i="19"/>
  <c r="EG34" i="19"/>
  <c r="IR34" i="19"/>
  <c r="EJ34" i="19"/>
  <c r="PD34" i="19"/>
  <c r="AV34" i="19"/>
  <c r="HP34" i="19"/>
  <c r="QC34" i="19"/>
  <c r="PA34" i="19"/>
  <c r="KV34" i="19"/>
  <c r="GK34" i="19"/>
  <c r="DB34" i="19"/>
  <c r="RH34" i="19"/>
  <c r="RE34" i="19"/>
  <c r="P34" i="19"/>
  <c r="DG34" i="19" s="1"/>
  <c r="BY34" i="19"/>
  <c r="RD34" i="19"/>
  <c r="RC34" i="19"/>
  <c r="I34" i="19"/>
  <c r="H34" i="19"/>
  <c r="DE34" i="19"/>
  <c r="CB34" i="19"/>
  <c r="AY34" i="19"/>
  <c r="N34" i="19"/>
  <c r="O34" i="19" s="1"/>
  <c r="L34" i="19"/>
  <c r="AY6" i="19"/>
  <c r="AY9" i="19"/>
  <c r="AY13" i="19"/>
  <c r="AY27" i="19"/>
  <c r="AY29" i="19"/>
  <c r="AY26" i="19"/>
  <c r="AY32" i="19"/>
  <c r="AY33" i="19"/>
  <c r="CB5" i="19"/>
  <c r="CB11" i="19"/>
  <c r="CB24" i="19"/>
  <c r="CB16" i="19"/>
  <c r="CB20" i="19"/>
  <c r="CB28" i="19"/>
  <c r="CB19" i="19"/>
  <c r="AY7" i="19"/>
  <c r="AY10" i="19"/>
  <c r="AY23" i="19"/>
  <c r="AY21" i="19"/>
  <c r="AY17" i="19"/>
  <c r="AY15" i="19"/>
  <c r="AY30" i="19"/>
  <c r="AY31" i="19"/>
  <c r="CB4" i="19"/>
  <c r="CB8" i="19"/>
  <c r="CB12" i="19"/>
  <c r="CB14" i="19"/>
  <c r="CB18" i="19"/>
  <c r="CB22" i="19"/>
  <c r="CB25" i="19"/>
  <c r="CB35" i="19"/>
  <c r="R20" i="26"/>
  <c r="S20" i="26" s="1"/>
  <c r="MZ21" i="26"/>
  <c r="IR21" i="26"/>
  <c r="HP21" i="26"/>
  <c r="DB21" i="26"/>
  <c r="RE21" i="26"/>
  <c r="RH21" i="26"/>
  <c r="RD21" i="26"/>
  <c r="P21" i="26"/>
  <c r="DG21" i="26" s="1"/>
  <c r="RC21" i="26"/>
  <c r="AV21" i="26"/>
  <c r="H21" i="26"/>
  <c r="I21" i="26"/>
  <c r="DE21" i="26"/>
  <c r="CB21" i="26"/>
  <c r="AY21" i="26"/>
  <c r="N21" i="26"/>
  <c r="O21" i="26" s="1"/>
  <c r="L21" i="26"/>
  <c r="IO20" i="26"/>
  <c r="DB20" i="26"/>
  <c r="JT20" i="26"/>
  <c r="FL20" i="26"/>
  <c r="EJ20" i="26"/>
  <c r="LU20" i="26"/>
  <c r="RE20" i="26"/>
  <c r="IR20" i="26"/>
  <c r="HP20" i="26"/>
  <c r="FI20" i="26"/>
  <c r="RG20" i="26"/>
  <c r="RB20" i="26"/>
  <c r="RD20" i="26"/>
  <c r="P20" i="26"/>
  <c r="Q20" i="26" s="1"/>
  <c r="RH20" i="26"/>
  <c r="RC20" i="26"/>
  <c r="AV20" i="26"/>
  <c r="I20" i="26"/>
  <c r="H20" i="26"/>
  <c r="DE20" i="26"/>
  <c r="CB20" i="26"/>
  <c r="AY20" i="26"/>
  <c r="N20" i="26"/>
  <c r="O20" i="26" s="1"/>
  <c r="L20" i="26"/>
  <c r="AY13" i="26"/>
  <c r="AY22" i="26"/>
  <c r="AY16" i="26"/>
  <c r="CB7" i="26"/>
  <c r="CB11" i="26"/>
  <c r="CB13" i="26"/>
  <c r="CB22" i="26"/>
  <c r="CB16" i="26"/>
  <c r="AY11" i="26"/>
  <c r="AY7" i="26"/>
  <c r="AY5" i="26"/>
  <c r="AY9" i="26"/>
  <c r="AY12" i="26"/>
  <c r="AY15" i="26"/>
  <c r="AY18" i="26"/>
  <c r="CB5" i="26"/>
  <c r="CB9" i="26"/>
  <c r="CB12" i="26"/>
  <c r="CB15" i="26"/>
  <c r="CB18" i="26"/>
  <c r="AY8" i="26"/>
  <c r="AY10" i="26"/>
  <c r="AY14" i="26"/>
  <c r="AY19" i="26"/>
  <c r="CB8" i="26"/>
  <c r="CB10" i="26"/>
  <c r="CB14" i="26"/>
  <c r="CB19" i="26"/>
  <c r="SN28" i="22"/>
  <c r="SU28" i="22" s="1"/>
  <c r="RF28" i="22"/>
  <c r="RM28" i="22" s="1"/>
  <c r="NH28" i="22"/>
  <c r="NO28" i="22" s="1"/>
  <c r="LZ28" i="22"/>
  <c r="MG28" i="22" s="1"/>
  <c r="IB28" i="22"/>
  <c r="II28" i="22" s="1"/>
  <c r="GT28" i="22"/>
  <c r="HA28" i="22" s="1"/>
  <c r="L28" i="22"/>
  <c r="M28" i="22" s="1"/>
  <c r="TN28" i="22"/>
  <c r="TU28" i="22"/>
  <c r="I28" i="22"/>
  <c r="TQ28" i="22"/>
  <c r="K28" i="22"/>
  <c r="P28" i="22"/>
  <c r="DC28" i="22" s="1"/>
  <c r="AY28" i="22"/>
  <c r="R28" i="22"/>
  <c r="S28" i="22" s="1"/>
  <c r="H28" i="22"/>
  <c r="N28" i="22"/>
  <c r="T28" i="22"/>
  <c r="U28" i="22" s="1"/>
  <c r="AY34" i="22"/>
  <c r="AY27" i="22"/>
  <c r="BV11" i="22"/>
  <c r="BZ11" i="22" s="1"/>
  <c r="BZ33" i="22"/>
  <c r="AY13" i="22"/>
  <c r="BV24" i="22"/>
  <c r="BZ24" i="22" s="1"/>
  <c r="BV20" i="22"/>
  <c r="BZ20" i="22" s="1"/>
  <c r="BZ35" i="22"/>
  <c r="NH19" i="22"/>
  <c r="NO19" i="22" s="1"/>
  <c r="KR19" i="22"/>
  <c r="KY19" i="22" s="1"/>
  <c r="BV10" i="22"/>
  <c r="BZ10" i="22" s="1"/>
  <c r="AY20" i="22"/>
  <c r="BV8" i="22"/>
  <c r="BZ8" i="22" s="1"/>
  <c r="BV12" i="22"/>
  <c r="BZ12" i="22" s="1"/>
  <c r="BV32" i="22"/>
  <c r="BZ32" i="22" s="1"/>
  <c r="RF19" i="22"/>
  <c r="RM19" i="22" s="1"/>
  <c r="AU9" i="22"/>
  <c r="AY9" i="22" s="1"/>
  <c r="AY36" i="22"/>
  <c r="BV22" i="22"/>
  <c r="BZ22" i="22" s="1"/>
  <c r="LZ19" i="22"/>
  <c r="MG19" i="22" s="1"/>
  <c r="IB19" i="22"/>
  <c r="II19" i="22" s="1"/>
  <c r="P19" i="22"/>
  <c r="DC19" i="22" s="1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AU6" i="22"/>
  <c r="AY6" i="22" s="1"/>
  <c r="AU23" i="22"/>
  <c r="AY23" i="22" s="1"/>
  <c r="AU22" i="22"/>
  <c r="AY22" i="22" s="1"/>
  <c r="AU4" i="22"/>
  <c r="AY4" i="22" s="1"/>
  <c r="AU7" i="22"/>
  <c r="AY7" i="22" s="1"/>
  <c r="AU15" i="22"/>
  <c r="AY15" i="22" s="1"/>
  <c r="BV23" i="22"/>
  <c r="BZ23" i="22" s="1"/>
  <c r="BV31" i="22"/>
  <c r="BZ31" i="22" s="1"/>
  <c r="BV27" i="22"/>
  <c r="BZ27" i="22" s="1"/>
  <c r="AY16" i="22"/>
  <c r="AY17" i="22"/>
  <c r="BV9" i="22"/>
  <c r="BZ9" i="22" s="1"/>
  <c r="BV21" i="22"/>
  <c r="BZ21" i="22" s="1"/>
  <c r="AU14" i="22"/>
  <c r="AY14" i="22" s="1"/>
  <c r="AU24" i="22"/>
  <c r="AY24" i="22" s="1"/>
  <c r="AY21" i="22"/>
  <c r="AY31" i="22"/>
  <c r="BZ7" i="22"/>
  <c r="BV16" i="22"/>
  <c r="BZ16" i="22" s="1"/>
  <c r="BV29" i="22"/>
  <c r="BZ29" i="22" s="1"/>
  <c r="AU8" i="22"/>
  <c r="AY8" i="22" s="1"/>
  <c r="AY12" i="22"/>
  <c r="AY10" i="22"/>
  <c r="AY29" i="22"/>
  <c r="BZ34" i="22"/>
  <c r="CW13" i="4"/>
  <c r="DA13" i="4" s="1"/>
  <c r="CW40" i="4"/>
  <c r="DA40" i="4" s="1"/>
  <c r="P38" i="4"/>
  <c r="DC38" i="4" s="1"/>
  <c r="CW33" i="4"/>
  <c r="DA33" i="4" s="1"/>
  <c r="ED40" i="4"/>
  <c r="EK40" i="4" s="1"/>
  <c r="OW40" i="4"/>
  <c r="KR38" i="4"/>
  <c r="KY38" i="4" s="1"/>
  <c r="IB38" i="4"/>
  <c r="II38" i="4" s="1"/>
  <c r="BV9" i="4"/>
  <c r="BZ9" i="4" s="1"/>
  <c r="BV20" i="4"/>
  <c r="BZ20" i="4" s="1"/>
  <c r="BV28" i="4"/>
  <c r="BZ28" i="4" s="1"/>
  <c r="SN38" i="4"/>
  <c r="SU38" i="4" s="1"/>
  <c r="NH38" i="4"/>
  <c r="NO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KR40" i="4"/>
  <c r="KY40" i="4" s="1"/>
  <c r="NH33" i="4"/>
  <c r="NO33" i="4" s="1"/>
  <c r="IB33" i="4"/>
  <c r="II33" i="4" s="1"/>
  <c r="OP36" i="4"/>
  <c r="OW36" i="4" s="1"/>
  <c r="LZ36" i="4"/>
  <c r="MG36" i="4" s="1"/>
  <c r="JJ36" i="4"/>
  <c r="JQ36" i="4" s="1"/>
  <c r="GT36" i="4"/>
  <c r="HA36" i="4" s="1"/>
  <c r="ED36" i="4"/>
  <c r="EK36" i="4" s="1"/>
  <c r="TN40" i="4"/>
  <c r="FL36" i="4"/>
  <c r="FS36" i="4" s="1"/>
  <c r="BZ36" i="4"/>
  <c r="RF40" i="4"/>
  <c r="RM40" i="4" s="1"/>
  <c r="NH40" i="4"/>
  <c r="NO40" i="4" s="1"/>
  <c r="IB40" i="4"/>
  <c r="II40" i="4" s="1"/>
  <c r="GT40" i="4"/>
  <c r="HA40" i="4" s="1"/>
  <c r="R40" i="4"/>
  <c r="S40" i="4" s="1"/>
  <c r="N40" i="4"/>
  <c r="O40" i="4" s="1"/>
  <c r="P40" i="4"/>
  <c r="DC40" i="4" s="1"/>
  <c r="L40" i="4"/>
  <c r="M40" i="4" s="1"/>
  <c r="TU40" i="4"/>
  <c r="AU40" i="4"/>
  <c r="AY40" i="4" s="1"/>
  <c r="I40" i="4"/>
  <c r="K40" i="4"/>
  <c r="H40" i="4"/>
  <c r="T40" i="4"/>
  <c r="U40" i="4" s="1"/>
  <c r="OP33" i="4"/>
  <c r="OW33" i="4" s="1"/>
  <c r="AY37" i="4"/>
  <c r="BZ27" i="4"/>
  <c r="LZ33" i="4"/>
  <c r="MG33" i="4" s="1"/>
  <c r="JJ33" i="4"/>
  <c r="JQ33" i="4" s="1"/>
  <c r="AU10" i="4"/>
  <c r="AY10" i="4" s="1"/>
  <c r="AY22" i="4"/>
  <c r="AU35" i="4"/>
  <c r="AY35" i="4" s="1"/>
  <c r="FL13" i="4"/>
  <c r="FS13" i="4" s="1"/>
  <c r="AY16" i="4"/>
  <c r="ED33" i="4"/>
  <c r="EK33" i="4" s="1"/>
  <c r="SN36" i="4"/>
  <c r="SU36" i="4" s="1"/>
  <c r="AY39" i="4"/>
  <c r="BV39" i="4"/>
  <c r="BZ39" i="4" s="1"/>
  <c r="JJ13" i="4"/>
  <c r="JQ13" i="4" s="1"/>
  <c r="KR36" i="4"/>
  <c r="KY36" i="4" s="1"/>
  <c r="GT33" i="4"/>
  <c r="HA33" i="4" s="1"/>
  <c r="OP13" i="4"/>
  <c r="OW13" i="4" s="1"/>
  <c r="PX33" i="4"/>
  <c r="QE33" i="4" s="1"/>
  <c r="BZ26" i="4"/>
  <c r="AY25" i="4"/>
  <c r="SN33" i="4"/>
  <c r="SU33" i="4" s="1"/>
  <c r="BZ13" i="4"/>
  <c r="RF36" i="4"/>
  <c r="RM36" i="4" s="1"/>
  <c r="NH36" i="4"/>
  <c r="NO36" i="4" s="1"/>
  <c r="IB36" i="4"/>
  <c r="II36" i="4" s="1"/>
  <c r="TN36" i="4"/>
  <c r="L36" i="4"/>
  <c r="M36" i="4" s="1"/>
  <c r="TU36" i="4"/>
  <c r="TQ36" i="4"/>
  <c r="K36" i="4"/>
  <c r="R36" i="4"/>
  <c r="S36" i="4" s="1"/>
  <c r="I36" i="4"/>
  <c r="P36" i="4"/>
  <c r="H36" i="4"/>
  <c r="N36" i="4"/>
  <c r="T36" i="4"/>
  <c r="U36" i="4" s="1"/>
  <c r="AU9" i="4"/>
  <c r="AY9" i="4" s="1"/>
  <c r="AU8" i="4"/>
  <c r="AY8" i="4" s="1"/>
  <c r="AY28" i="4"/>
  <c r="ED13" i="4"/>
  <c r="EK13" i="4" s="1"/>
  <c r="AY13" i="4"/>
  <c r="SN13" i="4"/>
  <c r="SU13" i="4" s="1"/>
  <c r="PX13" i="4"/>
  <c r="QE13" i="4" s="1"/>
  <c r="FL33" i="4"/>
  <c r="FS33" i="4" s="1"/>
  <c r="AU4" i="4"/>
  <c r="AY4" i="4" s="1"/>
  <c r="BV8" i="4"/>
  <c r="BZ8" i="4" s="1"/>
  <c r="BV17" i="4"/>
  <c r="BZ17" i="4" s="1"/>
  <c r="RF33" i="4"/>
  <c r="RM33" i="4" s="1"/>
  <c r="BV6" i="4"/>
  <c r="BZ6" i="4" s="1"/>
  <c r="BV16" i="4"/>
  <c r="BZ16" i="4" s="1"/>
  <c r="KR33" i="4"/>
  <c r="KY33" i="4" s="1"/>
  <c r="R33" i="4"/>
  <c r="S33" i="4" s="1"/>
  <c r="TN33" i="4"/>
  <c r="TQ33" i="4"/>
  <c r="TU33" i="4"/>
  <c r="L33" i="4"/>
  <c r="M33" i="4" s="1"/>
  <c r="I33" i="4"/>
  <c r="K33" i="4"/>
  <c r="P33" i="4"/>
  <c r="H33" i="4"/>
  <c r="AU33" i="4"/>
  <c r="AY33" i="4" s="1"/>
  <c r="N33" i="4"/>
  <c r="T33" i="4"/>
  <c r="U33" i="4" s="1"/>
  <c r="BV25" i="4"/>
  <c r="BZ25" i="4" s="1"/>
  <c r="AY30" i="4"/>
  <c r="AU15" i="4"/>
  <c r="AY15" i="4" s="1"/>
  <c r="BV31" i="4"/>
  <c r="BZ31" i="4" s="1"/>
  <c r="BV7" i="4"/>
  <c r="BZ7" i="4" s="1"/>
  <c r="KR13" i="4"/>
  <c r="KY13" i="4" s="1"/>
  <c r="AU11" i="4"/>
  <c r="AY11" i="4" s="1"/>
  <c r="AY19" i="4"/>
  <c r="BV35" i="4"/>
  <c r="BZ35" i="4" s="1"/>
  <c r="BV19" i="4"/>
  <c r="BZ19" i="4" s="1"/>
  <c r="AY14" i="4"/>
  <c r="AU26" i="4"/>
  <c r="AY26" i="4" s="1"/>
  <c r="BV11" i="4"/>
  <c r="BZ11" i="4" s="1"/>
  <c r="BV21" i="4"/>
  <c r="BZ21" i="4" s="1"/>
  <c r="BV24" i="4"/>
  <c r="BZ24" i="4" s="1"/>
  <c r="AU6" i="4"/>
  <c r="AY6" i="4" s="1"/>
  <c r="AY17" i="4"/>
  <c r="AY29" i="4"/>
  <c r="BV18" i="4"/>
  <c r="BZ18" i="4" s="1"/>
  <c r="BV37" i="4"/>
  <c r="BZ37" i="4" s="1"/>
  <c r="RF13" i="4"/>
  <c r="RM13" i="4" s="1"/>
  <c r="NH13" i="4"/>
  <c r="NO13" i="4" s="1"/>
  <c r="LZ13" i="4"/>
  <c r="MG13" i="4" s="1"/>
  <c r="IB13" i="4"/>
  <c r="II13" i="4" s="1"/>
  <c r="GT13" i="4"/>
  <c r="HA13" i="4" s="1"/>
  <c r="TU13" i="4"/>
  <c r="TQ13" i="4"/>
  <c r="TN13" i="4"/>
  <c r="L13" i="4"/>
  <c r="M13" i="4" s="1"/>
  <c r="K13" i="4"/>
  <c r="P13" i="4"/>
  <c r="Q13" i="4" s="1"/>
  <c r="R13" i="4"/>
  <c r="S13" i="4" s="1"/>
  <c r="I13" i="4"/>
  <c r="H13" i="4"/>
  <c r="N13" i="4"/>
  <c r="T13" i="4"/>
  <c r="U13" i="4" s="1"/>
  <c r="AY23" i="4"/>
  <c r="BV23" i="4"/>
  <c r="BZ23" i="4" s="1"/>
  <c r="AY20" i="4"/>
  <c r="AU24" i="4"/>
  <c r="AY24" i="4" s="1"/>
  <c r="AY31" i="4"/>
  <c r="AU7" i="4"/>
  <c r="AY7" i="4" s="1"/>
  <c r="AY12" i="4"/>
  <c r="AY34" i="4"/>
  <c r="AY32" i="4"/>
  <c r="BV14" i="4"/>
  <c r="BZ14" i="4" s="1"/>
  <c r="BZ34" i="4"/>
  <c r="BZ32" i="4"/>
  <c r="BV10" i="4"/>
  <c r="BZ10" i="4" s="1"/>
  <c r="AU27" i="4"/>
  <c r="AY27" i="4" s="1"/>
  <c r="BV12" i="4"/>
  <c r="BZ12" i="4" s="1"/>
  <c r="BV15" i="4"/>
  <c r="BZ15" i="4" s="1"/>
  <c r="BV30" i="4"/>
  <c r="BZ30" i="4" s="1"/>
  <c r="AU5" i="4"/>
  <c r="AY5" i="4" s="1"/>
  <c r="BV4" i="4"/>
  <c r="BZ4" i="4" s="1"/>
  <c r="BV29" i="4"/>
  <c r="BZ29" i="4" s="1"/>
  <c r="AY18" i="4"/>
  <c r="AU21" i="4"/>
  <c r="AY21" i="4" s="1"/>
  <c r="BV5" i="4"/>
  <c r="BZ5" i="4" s="1"/>
  <c r="BV22" i="4"/>
  <c r="BZ22" i="4" s="1"/>
  <c r="BY4" i="21"/>
  <c r="BY5" i="21"/>
  <c r="BY6" i="21"/>
  <c r="BY10" i="21"/>
  <c r="BY8" i="21"/>
  <c r="BY11" i="21"/>
  <c r="BY9" i="21"/>
  <c r="BY7" i="21"/>
  <c r="BY20" i="21"/>
  <c r="BY12" i="21"/>
  <c r="BY17" i="21"/>
  <c r="BY22" i="21"/>
  <c r="BY33" i="21"/>
  <c r="BY16" i="21"/>
  <c r="BY13" i="21"/>
  <c r="BY24" i="21"/>
  <c r="BY14" i="21"/>
  <c r="BY18" i="21"/>
  <c r="BY19" i="21"/>
  <c r="BY21" i="21"/>
  <c r="BY25" i="21"/>
  <c r="BY28" i="21"/>
  <c r="BY32" i="21"/>
  <c r="BY29" i="21"/>
  <c r="BY27" i="21"/>
  <c r="AV4" i="21"/>
  <c r="AV5" i="21"/>
  <c r="AV6" i="21"/>
  <c r="AV10" i="21"/>
  <c r="AV8" i="21"/>
  <c r="AV11" i="21"/>
  <c r="AV9" i="21"/>
  <c r="AV7" i="21"/>
  <c r="AV20" i="21"/>
  <c r="AV12" i="21"/>
  <c r="AV17" i="21"/>
  <c r="AV22" i="21"/>
  <c r="AV33" i="21"/>
  <c r="AV16" i="21"/>
  <c r="AV13" i="21"/>
  <c r="AV24" i="21"/>
  <c r="AV14" i="21"/>
  <c r="AV18" i="21"/>
  <c r="AV19" i="21"/>
  <c r="AV21" i="21"/>
  <c r="AV25" i="21"/>
  <c r="AV28" i="21"/>
  <c r="AV32" i="21"/>
  <c r="AV29" i="21"/>
  <c r="AV27" i="21"/>
  <c r="BY4" i="19"/>
  <c r="BY5" i="19"/>
  <c r="BY7" i="19"/>
  <c r="BY6" i="19"/>
  <c r="BY8" i="19"/>
  <c r="BY11" i="19"/>
  <c r="BY10" i="19"/>
  <c r="BY9" i="19"/>
  <c r="BY12" i="19"/>
  <c r="BY24" i="19"/>
  <c r="BY23" i="19"/>
  <c r="BY13" i="19"/>
  <c r="BY14" i="19"/>
  <c r="BY16" i="19"/>
  <c r="BY21" i="19"/>
  <c r="BY27" i="19"/>
  <c r="BY18" i="19"/>
  <c r="BY20" i="19"/>
  <c r="BY17" i="19"/>
  <c r="BY29" i="19"/>
  <c r="BY22" i="19"/>
  <c r="BY28" i="19"/>
  <c r="BY15" i="19"/>
  <c r="BY26" i="19"/>
  <c r="BY25" i="19"/>
  <c r="BY19" i="19"/>
  <c r="BY30" i="19"/>
  <c r="BY32" i="19"/>
  <c r="BY35" i="19"/>
  <c r="BY31" i="19"/>
  <c r="BY33" i="19"/>
  <c r="AV4" i="19"/>
  <c r="AV6" i="19"/>
  <c r="AV10" i="19"/>
  <c r="AV12" i="19"/>
  <c r="AV13" i="19"/>
  <c r="AV21" i="19"/>
  <c r="AV20" i="19"/>
  <c r="AV22" i="19"/>
  <c r="AV15" i="19"/>
  <c r="AV19" i="19"/>
  <c r="AV5" i="19"/>
  <c r="AV8" i="19"/>
  <c r="AV9" i="19"/>
  <c r="AV23" i="19"/>
  <c r="AV16" i="19"/>
  <c r="AV18" i="19"/>
  <c r="AV29" i="19"/>
  <c r="AV26" i="19"/>
  <c r="AV30" i="19"/>
  <c r="AV35" i="19"/>
  <c r="AV33" i="19"/>
  <c r="AV7" i="19"/>
  <c r="AV11" i="19"/>
  <c r="AV24" i="19"/>
  <c r="AV14" i="19"/>
  <c r="AV27" i="19"/>
  <c r="AV17" i="19"/>
  <c r="AV28" i="19"/>
  <c r="AV25" i="19"/>
  <c r="AV32" i="19"/>
  <c r="AV31" i="19"/>
  <c r="BY5" i="27"/>
  <c r="BY4" i="27"/>
  <c r="BY10" i="27"/>
  <c r="BY7" i="27"/>
  <c r="BY9" i="27"/>
  <c r="BY14" i="27"/>
  <c r="BY13" i="27"/>
  <c r="BY8" i="27"/>
  <c r="BY11" i="27"/>
  <c r="BY6" i="27"/>
  <c r="BY16" i="27"/>
  <c r="BY22" i="27"/>
  <c r="BY17" i="27"/>
  <c r="BY21" i="27"/>
  <c r="BY23" i="27"/>
  <c r="BY12" i="27"/>
  <c r="BY15" i="27"/>
  <c r="BY19" i="27"/>
  <c r="BY18" i="27"/>
  <c r="BY24" i="27"/>
  <c r="BY20" i="27"/>
  <c r="AV5" i="27"/>
  <c r="AV4" i="27"/>
  <c r="AV10" i="27"/>
  <c r="AV7" i="27"/>
  <c r="AV9" i="27"/>
  <c r="AV14" i="27"/>
  <c r="AV13" i="27"/>
  <c r="AV8" i="27"/>
  <c r="AV11" i="27"/>
  <c r="AV6" i="27"/>
  <c r="AV16" i="27"/>
  <c r="AV22" i="27"/>
  <c r="AV17" i="27"/>
  <c r="AV21" i="27"/>
  <c r="AV23" i="27"/>
  <c r="AV12" i="27"/>
  <c r="AV15" i="27"/>
  <c r="AV19" i="27"/>
  <c r="AV18" i="27"/>
  <c r="AV24" i="27"/>
  <c r="AV20" i="27"/>
  <c r="BY4" i="26"/>
  <c r="BY5" i="26"/>
  <c r="BY7" i="26"/>
  <c r="BY8" i="26"/>
  <c r="BY6" i="26"/>
  <c r="BY9" i="26"/>
  <c r="BY11" i="26"/>
  <c r="BY10" i="26"/>
  <c r="BY23" i="26"/>
  <c r="BY12" i="26"/>
  <c r="BY13" i="26"/>
  <c r="BY14" i="26"/>
  <c r="BY17" i="26"/>
  <c r="BY15" i="26"/>
  <c r="BY22" i="26"/>
  <c r="BY18" i="26"/>
  <c r="BY16" i="26"/>
  <c r="BY19" i="26"/>
  <c r="AV4" i="26"/>
  <c r="AV5" i="26"/>
  <c r="AV7" i="26"/>
  <c r="AV8" i="26"/>
  <c r="AV6" i="26"/>
  <c r="AV9" i="26"/>
  <c r="AV11" i="26"/>
  <c r="AV10" i="26"/>
  <c r="AV23" i="26"/>
  <c r="AV12" i="26"/>
  <c r="AV13" i="26"/>
  <c r="AV14" i="26"/>
  <c r="AV17" i="26"/>
  <c r="AV15" i="26"/>
  <c r="AV22" i="26"/>
  <c r="AV18" i="26"/>
  <c r="AV16" i="26"/>
  <c r="AV19" i="26"/>
  <c r="PC27" i="21"/>
  <c r="PB27" i="21"/>
  <c r="OZ27" i="21"/>
  <c r="OY27" i="21"/>
  <c r="OX27" i="21"/>
  <c r="OW27" i="21"/>
  <c r="PC29" i="21"/>
  <c r="PB29" i="21"/>
  <c r="OZ29" i="21"/>
  <c r="OY29" i="21"/>
  <c r="OX29" i="21"/>
  <c r="OW29" i="21"/>
  <c r="PC32" i="21"/>
  <c r="PB32" i="21"/>
  <c r="OZ32" i="21"/>
  <c r="OY32" i="21"/>
  <c r="OX32" i="21"/>
  <c r="OW32" i="21"/>
  <c r="PC28" i="21"/>
  <c r="PB28" i="21"/>
  <c r="OZ28" i="21"/>
  <c r="OY28" i="21"/>
  <c r="OX28" i="21"/>
  <c r="OW28" i="21"/>
  <c r="PC25" i="21"/>
  <c r="PB25" i="21"/>
  <c r="OZ25" i="21"/>
  <c r="OY25" i="21"/>
  <c r="OX25" i="21"/>
  <c r="OW25" i="21"/>
  <c r="PC21" i="21"/>
  <c r="PB21" i="21"/>
  <c r="OZ21" i="21"/>
  <c r="OY21" i="21"/>
  <c r="OX21" i="21"/>
  <c r="OW21" i="21"/>
  <c r="PC19" i="21"/>
  <c r="PB19" i="21"/>
  <c r="OZ19" i="21"/>
  <c r="OY19" i="21"/>
  <c r="OX19" i="21"/>
  <c r="OW19" i="21"/>
  <c r="PC18" i="21"/>
  <c r="PB18" i="21"/>
  <c r="OZ18" i="21"/>
  <c r="OY18" i="21"/>
  <c r="OX18" i="21"/>
  <c r="OW18" i="21"/>
  <c r="PC14" i="21"/>
  <c r="PB14" i="21"/>
  <c r="OZ14" i="21"/>
  <c r="OY14" i="21"/>
  <c r="OX14" i="21"/>
  <c r="OW14" i="21"/>
  <c r="PC24" i="21"/>
  <c r="PB24" i="21"/>
  <c r="OZ24" i="21"/>
  <c r="OY24" i="21"/>
  <c r="OX24" i="21"/>
  <c r="OW24" i="21"/>
  <c r="PC13" i="21"/>
  <c r="PB13" i="21"/>
  <c r="OZ13" i="21"/>
  <c r="OY13" i="21"/>
  <c r="OX13" i="21"/>
  <c r="OW13" i="21"/>
  <c r="PC16" i="21"/>
  <c r="PB16" i="21"/>
  <c r="OZ16" i="21"/>
  <c r="OY16" i="21"/>
  <c r="OX16" i="21"/>
  <c r="OW16" i="21"/>
  <c r="PC33" i="21"/>
  <c r="PB33" i="21"/>
  <c r="OZ33" i="21"/>
  <c r="OY33" i="21"/>
  <c r="OX33" i="21"/>
  <c r="OW33" i="21"/>
  <c r="PC22" i="21"/>
  <c r="PB22" i="21"/>
  <c r="OZ22" i="21"/>
  <c r="OY22" i="21"/>
  <c r="OX22" i="21"/>
  <c r="OW22" i="21"/>
  <c r="PC17" i="21"/>
  <c r="PB17" i="21"/>
  <c r="OZ17" i="21"/>
  <c r="OY17" i="21"/>
  <c r="OX17" i="21"/>
  <c r="OW17" i="21"/>
  <c r="PC12" i="21"/>
  <c r="PB12" i="21"/>
  <c r="OZ12" i="21"/>
  <c r="OY12" i="21"/>
  <c r="OX12" i="21"/>
  <c r="OW12" i="21"/>
  <c r="PC20" i="21"/>
  <c r="PB20" i="21"/>
  <c r="OZ20" i="21"/>
  <c r="OY20" i="21"/>
  <c r="OX20" i="21"/>
  <c r="OW20" i="21"/>
  <c r="PC7" i="21"/>
  <c r="PB7" i="21"/>
  <c r="OZ7" i="21"/>
  <c r="OY7" i="21"/>
  <c r="OX7" i="21"/>
  <c r="OW7" i="21"/>
  <c r="PC9" i="21"/>
  <c r="PB9" i="21"/>
  <c r="OZ9" i="21"/>
  <c r="OY9" i="21"/>
  <c r="OX9" i="21"/>
  <c r="OW9" i="21"/>
  <c r="PC11" i="21"/>
  <c r="PB11" i="21"/>
  <c r="OZ11" i="21"/>
  <c r="OY11" i="21"/>
  <c r="OX11" i="21"/>
  <c r="OW11" i="21"/>
  <c r="PC8" i="21"/>
  <c r="PB8" i="21"/>
  <c r="OZ8" i="21"/>
  <c r="OY8" i="21"/>
  <c r="OX8" i="21"/>
  <c r="OW8" i="21"/>
  <c r="PC10" i="21"/>
  <c r="PB10" i="21"/>
  <c r="OZ10" i="21"/>
  <c r="OY10" i="21"/>
  <c r="OX10" i="21"/>
  <c r="OW10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27" i="21"/>
  <c r="NZ27" i="21"/>
  <c r="NX27" i="21"/>
  <c r="NW27" i="21"/>
  <c r="NV27" i="21"/>
  <c r="NU27" i="21"/>
  <c r="OA29" i="21"/>
  <c r="NZ29" i="21"/>
  <c r="NX29" i="21"/>
  <c r="NW29" i="21"/>
  <c r="NV29" i="21"/>
  <c r="NU29" i="21"/>
  <c r="OA32" i="21"/>
  <c r="NZ32" i="21"/>
  <c r="NX32" i="21"/>
  <c r="NW32" i="21"/>
  <c r="NV32" i="21"/>
  <c r="NU32" i="21"/>
  <c r="OA28" i="21"/>
  <c r="NZ28" i="21"/>
  <c r="NX28" i="21"/>
  <c r="NW28" i="21"/>
  <c r="NV28" i="21"/>
  <c r="NU28" i="21"/>
  <c r="OA25" i="21"/>
  <c r="NZ25" i="21"/>
  <c r="NX25" i="21"/>
  <c r="NW25" i="21"/>
  <c r="NV25" i="21"/>
  <c r="NU25" i="21"/>
  <c r="OA21" i="21"/>
  <c r="NZ21" i="21"/>
  <c r="NX21" i="21"/>
  <c r="NW21" i="21"/>
  <c r="NV21" i="21"/>
  <c r="NU21" i="21"/>
  <c r="OA19" i="21"/>
  <c r="NZ19" i="21"/>
  <c r="NX19" i="21"/>
  <c r="NW19" i="21"/>
  <c r="NV19" i="21"/>
  <c r="NU19" i="21"/>
  <c r="OA18" i="21"/>
  <c r="NZ18" i="21"/>
  <c r="NX18" i="21"/>
  <c r="NW18" i="21"/>
  <c r="NV18" i="21"/>
  <c r="NU18" i="21"/>
  <c r="OA14" i="21"/>
  <c r="NZ14" i="21"/>
  <c r="NX14" i="21"/>
  <c r="NW14" i="21"/>
  <c r="NV14" i="21"/>
  <c r="NU14" i="21"/>
  <c r="OA24" i="21"/>
  <c r="NZ24" i="21"/>
  <c r="NX24" i="21"/>
  <c r="NW24" i="21"/>
  <c r="NV24" i="21"/>
  <c r="NU24" i="21"/>
  <c r="OA13" i="21"/>
  <c r="NZ13" i="21"/>
  <c r="NX13" i="21"/>
  <c r="NW13" i="21"/>
  <c r="NV13" i="21"/>
  <c r="NU13" i="21"/>
  <c r="OA16" i="21"/>
  <c r="NZ16" i="21"/>
  <c r="NX16" i="21"/>
  <c r="NW16" i="21"/>
  <c r="NV16" i="21"/>
  <c r="NU16" i="21"/>
  <c r="OA33" i="21"/>
  <c r="NZ33" i="21"/>
  <c r="NX33" i="21"/>
  <c r="NW33" i="21"/>
  <c r="NV33" i="21"/>
  <c r="NU33" i="21"/>
  <c r="OA22" i="21"/>
  <c r="NZ22" i="21"/>
  <c r="NX22" i="21"/>
  <c r="NW22" i="21"/>
  <c r="NV22" i="21"/>
  <c r="NU22" i="21"/>
  <c r="OA17" i="21"/>
  <c r="NZ17" i="21"/>
  <c r="NX17" i="21"/>
  <c r="NW17" i="21"/>
  <c r="NV17" i="21"/>
  <c r="NU17" i="21"/>
  <c r="OA12" i="21"/>
  <c r="NZ12" i="21"/>
  <c r="NX12" i="21"/>
  <c r="NW12" i="21"/>
  <c r="NV12" i="21"/>
  <c r="NU12" i="21"/>
  <c r="OA20" i="21"/>
  <c r="NZ20" i="21"/>
  <c r="NX20" i="21"/>
  <c r="NW20" i="21"/>
  <c r="NV20" i="21"/>
  <c r="NU20" i="21"/>
  <c r="OA7" i="21"/>
  <c r="NZ7" i="21"/>
  <c r="NX7" i="21"/>
  <c r="NW7" i="21"/>
  <c r="NV7" i="21"/>
  <c r="NU7" i="21"/>
  <c r="OA9" i="21"/>
  <c r="NZ9" i="21"/>
  <c r="NX9" i="21"/>
  <c r="NW9" i="21"/>
  <c r="NV9" i="21"/>
  <c r="NU9" i="21"/>
  <c r="OA11" i="21"/>
  <c r="NZ11" i="21"/>
  <c r="NX11" i="21"/>
  <c r="NW11" i="21"/>
  <c r="NV11" i="21"/>
  <c r="NU11" i="21"/>
  <c r="OA8" i="21"/>
  <c r="NZ8" i="21"/>
  <c r="NX8" i="21"/>
  <c r="NW8" i="21"/>
  <c r="NV8" i="21"/>
  <c r="NU8" i="21"/>
  <c r="OA10" i="21"/>
  <c r="NZ10" i="21"/>
  <c r="NX10" i="21"/>
  <c r="NW10" i="21"/>
  <c r="NV10" i="21"/>
  <c r="NU10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27" i="21"/>
  <c r="MX27" i="21"/>
  <c r="MV27" i="21"/>
  <c r="MU27" i="21"/>
  <c r="MT27" i="21"/>
  <c r="MS27" i="21"/>
  <c r="MY29" i="21"/>
  <c r="MX29" i="21"/>
  <c r="MV29" i="21"/>
  <c r="MU29" i="21"/>
  <c r="MT29" i="21"/>
  <c r="MS29" i="21"/>
  <c r="MY32" i="21"/>
  <c r="MX32" i="21"/>
  <c r="MV32" i="21"/>
  <c r="MU32" i="21"/>
  <c r="MT32" i="21"/>
  <c r="MS32" i="21"/>
  <c r="MY28" i="21"/>
  <c r="MX28" i="21"/>
  <c r="MV28" i="21"/>
  <c r="MU28" i="21"/>
  <c r="MT28" i="21"/>
  <c r="MS28" i="21"/>
  <c r="MY25" i="21"/>
  <c r="MX25" i="21"/>
  <c r="MV25" i="21"/>
  <c r="MU25" i="21"/>
  <c r="MT25" i="21"/>
  <c r="MS25" i="21"/>
  <c r="MY21" i="21"/>
  <c r="MX21" i="21"/>
  <c r="MV21" i="21"/>
  <c r="MU21" i="21"/>
  <c r="MT21" i="21"/>
  <c r="MS21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4" i="21"/>
  <c r="MX14" i="21"/>
  <c r="MV14" i="21"/>
  <c r="MU14" i="21"/>
  <c r="MT14" i="21"/>
  <c r="MS14" i="21"/>
  <c r="MY24" i="21"/>
  <c r="MX24" i="21"/>
  <c r="MV24" i="21"/>
  <c r="MU24" i="21"/>
  <c r="MT24" i="21"/>
  <c r="MS24" i="21"/>
  <c r="MY13" i="21"/>
  <c r="MX13" i="21"/>
  <c r="MV13" i="21"/>
  <c r="MU13" i="21"/>
  <c r="MT13" i="21"/>
  <c r="MS13" i="21"/>
  <c r="MY16" i="21"/>
  <c r="MX16" i="21"/>
  <c r="MV16" i="21"/>
  <c r="MU16" i="21"/>
  <c r="MT16" i="21"/>
  <c r="MS16" i="21"/>
  <c r="MY33" i="21"/>
  <c r="MX33" i="21"/>
  <c r="MV33" i="21"/>
  <c r="MU33" i="21"/>
  <c r="MT33" i="21"/>
  <c r="MS33" i="21"/>
  <c r="MY22" i="21"/>
  <c r="MX22" i="21"/>
  <c r="MV22" i="21"/>
  <c r="MU22" i="21"/>
  <c r="MT22" i="21"/>
  <c r="MS22" i="21"/>
  <c r="MY17" i="21"/>
  <c r="MX17" i="21"/>
  <c r="MV17" i="21"/>
  <c r="MU17" i="21"/>
  <c r="MT17" i="21"/>
  <c r="MS17" i="21"/>
  <c r="MY12" i="21"/>
  <c r="MX12" i="21"/>
  <c r="MV12" i="21"/>
  <c r="MU12" i="21"/>
  <c r="MT12" i="21"/>
  <c r="MS12" i="21"/>
  <c r="MY20" i="21"/>
  <c r="MX20" i="21"/>
  <c r="MV20" i="21"/>
  <c r="MU20" i="21"/>
  <c r="MT20" i="21"/>
  <c r="MS20" i="21"/>
  <c r="MY7" i="21"/>
  <c r="MX7" i="21"/>
  <c r="MV7" i="21"/>
  <c r="MU7" i="21"/>
  <c r="MT7" i="21"/>
  <c r="MS7" i="21"/>
  <c r="MY9" i="21"/>
  <c r="MX9" i="21"/>
  <c r="MV9" i="21"/>
  <c r="MU9" i="21"/>
  <c r="MT9" i="21"/>
  <c r="MS9" i="21"/>
  <c r="MY11" i="21"/>
  <c r="MX11" i="21"/>
  <c r="MV11" i="21"/>
  <c r="MU11" i="21"/>
  <c r="MT11" i="21"/>
  <c r="MS11" i="21"/>
  <c r="MY8" i="21"/>
  <c r="MX8" i="21"/>
  <c r="MV8" i="21"/>
  <c r="MU8" i="21"/>
  <c r="MT8" i="21"/>
  <c r="MS8" i="21"/>
  <c r="MY10" i="21"/>
  <c r="MX10" i="21"/>
  <c r="MV10" i="21"/>
  <c r="MU10" i="21"/>
  <c r="MT10" i="21"/>
  <c r="MS10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27" i="21"/>
  <c r="LV27" i="21"/>
  <c r="LT27" i="21"/>
  <c r="LS27" i="21"/>
  <c r="LR27" i="21"/>
  <c r="LQ27" i="21"/>
  <c r="LW29" i="21"/>
  <c r="LV29" i="21"/>
  <c r="LT29" i="21"/>
  <c r="LS29" i="21"/>
  <c r="LR29" i="21"/>
  <c r="LQ29" i="21"/>
  <c r="LW32" i="21"/>
  <c r="LV32" i="21"/>
  <c r="LT32" i="21"/>
  <c r="LS32" i="21"/>
  <c r="LR32" i="21"/>
  <c r="LQ32" i="21"/>
  <c r="LW28" i="21"/>
  <c r="LV28" i="21"/>
  <c r="LT28" i="21"/>
  <c r="LS28" i="21"/>
  <c r="LR28" i="21"/>
  <c r="LQ28" i="21"/>
  <c r="LW25" i="21"/>
  <c r="LV25" i="21"/>
  <c r="LT25" i="21"/>
  <c r="LS25" i="21"/>
  <c r="LR25" i="21"/>
  <c r="LQ25" i="21"/>
  <c r="LW21" i="21"/>
  <c r="LV21" i="21"/>
  <c r="LT21" i="21"/>
  <c r="LS21" i="21"/>
  <c r="LR21" i="21"/>
  <c r="LQ21" i="21"/>
  <c r="LW19" i="21"/>
  <c r="LV19" i="21"/>
  <c r="LT19" i="21"/>
  <c r="LS19" i="21"/>
  <c r="LR19" i="21"/>
  <c r="LQ19" i="21"/>
  <c r="LW18" i="21"/>
  <c r="LV18" i="21"/>
  <c r="LT18" i="21"/>
  <c r="LS18" i="21"/>
  <c r="LR18" i="21"/>
  <c r="LQ18" i="21"/>
  <c r="LW14" i="21"/>
  <c r="LV14" i="21"/>
  <c r="LT14" i="21"/>
  <c r="LS14" i="21"/>
  <c r="LR14" i="21"/>
  <c r="LQ14" i="21"/>
  <c r="LW24" i="21"/>
  <c r="LV24" i="21"/>
  <c r="LT24" i="21"/>
  <c r="LS24" i="21"/>
  <c r="LR24" i="21"/>
  <c r="LQ24" i="21"/>
  <c r="LW13" i="21"/>
  <c r="LV13" i="21"/>
  <c r="LT13" i="21"/>
  <c r="LS13" i="21"/>
  <c r="LR13" i="21"/>
  <c r="LQ13" i="21"/>
  <c r="LW16" i="21"/>
  <c r="LV16" i="21"/>
  <c r="LT16" i="21"/>
  <c r="LS16" i="21"/>
  <c r="LR16" i="21"/>
  <c r="LQ16" i="21"/>
  <c r="LW33" i="21"/>
  <c r="LV33" i="21"/>
  <c r="LT33" i="21"/>
  <c r="LS33" i="21"/>
  <c r="LR33" i="21"/>
  <c r="LQ33" i="21"/>
  <c r="LW22" i="21"/>
  <c r="LV22" i="21"/>
  <c r="LT22" i="21"/>
  <c r="LS22" i="21"/>
  <c r="LR22" i="21"/>
  <c r="LQ22" i="21"/>
  <c r="LW17" i="21"/>
  <c r="LV17" i="21"/>
  <c r="LT17" i="21"/>
  <c r="LS17" i="21"/>
  <c r="LR17" i="21"/>
  <c r="LQ17" i="21"/>
  <c r="LW12" i="21"/>
  <c r="LV12" i="21"/>
  <c r="LT12" i="21"/>
  <c r="LS12" i="21"/>
  <c r="LR12" i="21"/>
  <c r="LQ12" i="21"/>
  <c r="LW20" i="21"/>
  <c r="LV20" i="21"/>
  <c r="LT20" i="21"/>
  <c r="LS20" i="21"/>
  <c r="LR20" i="21"/>
  <c r="LQ20" i="21"/>
  <c r="LW7" i="21"/>
  <c r="LV7" i="21"/>
  <c r="LT7" i="21"/>
  <c r="LS7" i="21"/>
  <c r="LR7" i="21"/>
  <c r="LQ7" i="21"/>
  <c r="LW9" i="21"/>
  <c r="LV9" i="21"/>
  <c r="LT9" i="21"/>
  <c r="LS9" i="21"/>
  <c r="LR9" i="21"/>
  <c r="LQ9" i="21"/>
  <c r="LW11" i="21"/>
  <c r="LV11" i="21"/>
  <c r="LT11" i="21"/>
  <c r="LS11" i="21"/>
  <c r="LR11" i="21"/>
  <c r="LQ11" i="21"/>
  <c r="LW8" i="21"/>
  <c r="LV8" i="21"/>
  <c r="LT8" i="21"/>
  <c r="LS8" i="21"/>
  <c r="LR8" i="21"/>
  <c r="LQ8" i="21"/>
  <c r="LW10" i="21"/>
  <c r="LV10" i="21"/>
  <c r="LT10" i="21"/>
  <c r="LS10" i="21"/>
  <c r="LR10" i="21"/>
  <c r="LQ10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27" i="21"/>
  <c r="KT27" i="21"/>
  <c r="KR27" i="21"/>
  <c r="KQ27" i="21"/>
  <c r="KP27" i="21"/>
  <c r="KO27" i="21"/>
  <c r="KU29" i="21"/>
  <c r="KT29" i="21"/>
  <c r="KR29" i="21"/>
  <c r="KQ29" i="21"/>
  <c r="KP29" i="21"/>
  <c r="KO29" i="21"/>
  <c r="KU32" i="21"/>
  <c r="KT32" i="21"/>
  <c r="KR32" i="21"/>
  <c r="KQ32" i="21"/>
  <c r="KP32" i="21"/>
  <c r="KO32" i="21"/>
  <c r="KU28" i="21"/>
  <c r="KT28" i="21"/>
  <c r="KR28" i="21"/>
  <c r="KQ28" i="21"/>
  <c r="KP28" i="21"/>
  <c r="KO28" i="21"/>
  <c r="KU25" i="21"/>
  <c r="KT25" i="21"/>
  <c r="KR25" i="21"/>
  <c r="KQ25" i="21"/>
  <c r="KP25" i="21"/>
  <c r="KO25" i="21"/>
  <c r="KU21" i="21"/>
  <c r="KT21" i="21"/>
  <c r="KR21" i="21"/>
  <c r="KQ21" i="21"/>
  <c r="KP21" i="21"/>
  <c r="KO21" i="21"/>
  <c r="KU19" i="21"/>
  <c r="KT19" i="21"/>
  <c r="KR19" i="21"/>
  <c r="KQ19" i="21"/>
  <c r="KP19" i="21"/>
  <c r="KO19" i="21"/>
  <c r="KU18" i="21"/>
  <c r="KT18" i="21"/>
  <c r="KR18" i="21"/>
  <c r="KQ18" i="21"/>
  <c r="KP18" i="21"/>
  <c r="KO18" i="21"/>
  <c r="KU14" i="21"/>
  <c r="KT14" i="21"/>
  <c r="KR14" i="21"/>
  <c r="KQ14" i="21"/>
  <c r="KP14" i="21"/>
  <c r="KO14" i="21"/>
  <c r="KU24" i="21"/>
  <c r="KT24" i="21"/>
  <c r="KR24" i="21"/>
  <c r="KQ24" i="21"/>
  <c r="KP24" i="21"/>
  <c r="KO24" i="21"/>
  <c r="KU13" i="21"/>
  <c r="KT13" i="21"/>
  <c r="KR13" i="21"/>
  <c r="KQ13" i="21"/>
  <c r="KP13" i="21"/>
  <c r="KO13" i="21"/>
  <c r="KU16" i="21"/>
  <c r="KT16" i="21"/>
  <c r="KR16" i="21"/>
  <c r="KQ16" i="21"/>
  <c r="KP16" i="21"/>
  <c r="KO16" i="21"/>
  <c r="KU33" i="21"/>
  <c r="KT33" i="21"/>
  <c r="KR33" i="21"/>
  <c r="KQ33" i="21"/>
  <c r="KP33" i="21"/>
  <c r="KO33" i="21"/>
  <c r="KU22" i="21"/>
  <c r="KT22" i="21"/>
  <c r="KR22" i="21"/>
  <c r="KQ22" i="21"/>
  <c r="KP22" i="21"/>
  <c r="KO22" i="21"/>
  <c r="KU17" i="21"/>
  <c r="KT17" i="21"/>
  <c r="KR17" i="21"/>
  <c r="KQ17" i="21"/>
  <c r="KP17" i="21"/>
  <c r="KO17" i="21"/>
  <c r="KU12" i="21"/>
  <c r="KT12" i="21"/>
  <c r="KR12" i="21"/>
  <c r="KQ12" i="21"/>
  <c r="KP12" i="21"/>
  <c r="KO12" i="21"/>
  <c r="KU20" i="21"/>
  <c r="KT20" i="21"/>
  <c r="KR20" i="21"/>
  <c r="KQ20" i="21"/>
  <c r="KP20" i="21"/>
  <c r="KO20" i="21"/>
  <c r="KU7" i="21"/>
  <c r="KT7" i="21"/>
  <c r="KR7" i="21"/>
  <c r="KQ7" i="21"/>
  <c r="KP7" i="21"/>
  <c r="KO7" i="21"/>
  <c r="KU9" i="21"/>
  <c r="KT9" i="21"/>
  <c r="KR9" i="21"/>
  <c r="KQ9" i="21"/>
  <c r="KP9" i="21"/>
  <c r="KO9" i="21"/>
  <c r="KU11" i="21"/>
  <c r="KT11" i="21"/>
  <c r="KR11" i="21"/>
  <c r="KQ11" i="21"/>
  <c r="KP11" i="21"/>
  <c r="KO11" i="21"/>
  <c r="KU8" i="21"/>
  <c r="KT8" i="21"/>
  <c r="KR8" i="21"/>
  <c r="KQ8" i="21"/>
  <c r="KP8" i="21"/>
  <c r="KO8" i="21"/>
  <c r="KU10" i="21"/>
  <c r="KT10" i="21"/>
  <c r="KR10" i="21"/>
  <c r="KQ10" i="21"/>
  <c r="KP10" i="21"/>
  <c r="KO10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27" i="21"/>
  <c r="JR27" i="21"/>
  <c r="JP27" i="21"/>
  <c r="JO27" i="21"/>
  <c r="JN27" i="21"/>
  <c r="JM27" i="21"/>
  <c r="JS29" i="21"/>
  <c r="JR29" i="21"/>
  <c r="JP29" i="21"/>
  <c r="JO29" i="21"/>
  <c r="JN29" i="21"/>
  <c r="JM29" i="21"/>
  <c r="JS32" i="21"/>
  <c r="JR32" i="21"/>
  <c r="JP32" i="21"/>
  <c r="JO32" i="21"/>
  <c r="JN32" i="21"/>
  <c r="JM32" i="21"/>
  <c r="JS28" i="21"/>
  <c r="JR28" i="21"/>
  <c r="JP28" i="21"/>
  <c r="JO28" i="21"/>
  <c r="JN28" i="21"/>
  <c r="JM28" i="21"/>
  <c r="JS25" i="21"/>
  <c r="JR25" i="21"/>
  <c r="JP25" i="21"/>
  <c r="JO25" i="21"/>
  <c r="JN25" i="21"/>
  <c r="JM25" i="21"/>
  <c r="JS21" i="21"/>
  <c r="JR21" i="21"/>
  <c r="JP21" i="21"/>
  <c r="JO21" i="21"/>
  <c r="JN21" i="21"/>
  <c r="JM21" i="21"/>
  <c r="JS19" i="21"/>
  <c r="JR19" i="21"/>
  <c r="JP19" i="21"/>
  <c r="JO19" i="21"/>
  <c r="JN19" i="21"/>
  <c r="JM19" i="21"/>
  <c r="JS18" i="21"/>
  <c r="JR18" i="21"/>
  <c r="JP18" i="21"/>
  <c r="JO18" i="21"/>
  <c r="JN18" i="21"/>
  <c r="JM18" i="21"/>
  <c r="JS14" i="21"/>
  <c r="JR14" i="21"/>
  <c r="JP14" i="21"/>
  <c r="JO14" i="21"/>
  <c r="JN14" i="21"/>
  <c r="JM14" i="21"/>
  <c r="JS24" i="21"/>
  <c r="JR24" i="21"/>
  <c r="JP24" i="21"/>
  <c r="JO24" i="21"/>
  <c r="JN24" i="21"/>
  <c r="JM24" i="21"/>
  <c r="JS13" i="21"/>
  <c r="JR13" i="21"/>
  <c r="JP13" i="21"/>
  <c r="JO13" i="21"/>
  <c r="JN13" i="21"/>
  <c r="JM13" i="21"/>
  <c r="JS16" i="21"/>
  <c r="JR16" i="21"/>
  <c r="JP16" i="21"/>
  <c r="JO16" i="21"/>
  <c r="JN16" i="21"/>
  <c r="JM16" i="21"/>
  <c r="JS33" i="21"/>
  <c r="JR33" i="21"/>
  <c r="JP33" i="21"/>
  <c r="JO33" i="21"/>
  <c r="JN33" i="21"/>
  <c r="JM33" i="21"/>
  <c r="JS22" i="21"/>
  <c r="JR22" i="21"/>
  <c r="JP22" i="21"/>
  <c r="JO22" i="21"/>
  <c r="JN22" i="21"/>
  <c r="JM22" i="21"/>
  <c r="JS17" i="21"/>
  <c r="JR17" i="21"/>
  <c r="JP17" i="21"/>
  <c r="JO17" i="21"/>
  <c r="JN17" i="21"/>
  <c r="JM17" i="21"/>
  <c r="JS12" i="21"/>
  <c r="JR12" i="21"/>
  <c r="JP12" i="21"/>
  <c r="JO12" i="21"/>
  <c r="JN12" i="21"/>
  <c r="JM12" i="21"/>
  <c r="JS20" i="21"/>
  <c r="JR20" i="21"/>
  <c r="JP20" i="21"/>
  <c r="JO20" i="21"/>
  <c r="JN20" i="21"/>
  <c r="JM20" i="21"/>
  <c r="JS7" i="21"/>
  <c r="JR7" i="21"/>
  <c r="JP7" i="21"/>
  <c r="JO7" i="21"/>
  <c r="JN7" i="21"/>
  <c r="JM7" i="21"/>
  <c r="JS9" i="21"/>
  <c r="JR9" i="21"/>
  <c r="JP9" i="21"/>
  <c r="JO9" i="21"/>
  <c r="JN9" i="21"/>
  <c r="JM9" i="21"/>
  <c r="JS11" i="21"/>
  <c r="JR11" i="21"/>
  <c r="JP11" i="21"/>
  <c r="JO11" i="21"/>
  <c r="JN11" i="21"/>
  <c r="JM11" i="21"/>
  <c r="JS8" i="21"/>
  <c r="JR8" i="21"/>
  <c r="JP8" i="21"/>
  <c r="JO8" i="21"/>
  <c r="JN8" i="21"/>
  <c r="JM8" i="21"/>
  <c r="JS10" i="21"/>
  <c r="JR10" i="21"/>
  <c r="JP10" i="21"/>
  <c r="JO10" i="21"/>
  <c r="JN10" i="21"/>
  <c r="JM10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27" i="21"/>
  <c r="IP27" i="21"/>
  <c r="IN27" i="21"/>
  <c r="IM27" i="21"/>
  <c r="IL27" i="21"/>
  <c r="IK27" i="21"/>
  <c r="IQ29" i="21"/>
  <c r="IP29" i="21"/>
  <c r="IN29" i="21"/>
  <c r="IM29" i="21"/>
  <c r="IL29" i="21"/>
  <c r="IK29" i="21"/>
  <c r="IQ32" i="21"/>
  <c r="IP32" i="21"/>
  <c r="IN32" i="21"/>
  <c r="IM32" i="21"/>
  <c r="IL32" i="21"/>
  <c r="IK32" i="21"/>
  <c r="IQ28" i="21"/>
  <c r="IP28" i="21"/>
  <c r="IN28" i="21"/>
  <c r="IM28" i="21"/>
  <c r="IL28" i="21"/>
  <c r="IK28" i="21"/>
  <c r="IQ25" i="21"/>
  <c r="IP25" i="21"/>
  <c r="IN25" i="21"/>
  <c r="IM25" i="21"/>
  <c r="IL25" i="21"/>
  <c r="IK25" i="21"/>
  <c r="IQ21" i="21"/>
  <c r="IP21" i="21"/>
  <c r="IN21" i="21"/>
  <c r="IM21" i="21"/>
  <c r="IL21" i="21"/>
  <c r="IK21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4" i="21"/>
  <c r="IP14" i="21"/>
  <c r="IN14" i="21"/>
  <c r="IM14" i="21"/>
  <c r="IL14" i="21"/>
  <c r="IK14" i="21"/>
  <c r="IQ24" i="21"/>
  <c r="IP24" i="21"/>
  <c r="IN24" i="21"/>
  <c r="IM24" i="21"/>
  <c r="IL24" i="21"/>
  <c r="IK24" i="21"/>
  <c r="IQ13" i="21"/>
  <c r="IP13" i="21"/>
  <c r="IN13" i="21"/>
  <c r="IM13" i="21"/>
  <c r="IL13" i="21"/>
  <c r="IK13" i="21"/>
  <c r="IQ16" i="21"/>
  <c r="IP16" i="21"/>
  <c r="IN16" i="21"/>
  <c r="IM16" i="21"/>
  <c r="IL16" i="21"/>
  <c r="IK16" i="21"/>
  <c r="IQ33" i="21"/>
  <c r="IP33" i="21"/>
  <c r="IN33" i="21"/>
  <c r="IM33" i="21"/>
  <c r="IL33" i="21"/>
  <c r="IK33" i="21"/>
  <c r="IQ22" i="21"/>
  <c r="IP22" i="21"/>
  <c r="IN22" i="21"/>
  <c r="IM22" i="21"/>
  <c r="IL22" i="21"/>
  <c r="IK22" i="21"/>
  <c r="IQ17" i="21"/>
  <c r="IP17" i="21"/>
  <c r="IN17" i="21"/>
  <c r="IM17" i="21"/>
  <c r="IL17" i="21"/>
  <c r="IK17" i="21"/>
  <c r="IQ12" i="21"/>
  <c r="IP12" i="21"/>
  <c r="IN12" i="21"/>
  <c r="IM12" i="21"/>
  <c r="IL12" i="21"/>
  <c r="IK12" i="21"/>
  <c r="IQ20" i="21"/>
  <c r="IP20" i="21"/>
  <c r="IN20" i="21"/>
  <c r="IM20" i="21"/>
  <c r="IL20" i="21"/>
  <c r="IK20" i="21"/>
  <c r="IQ7" i="21"/>
  <c r="IP7" i="21"/>
  <c r="IN7" i="21"/>
  <c r="IM7" i="21"/>
  <c r="IL7" i="21"/>
  <c r="IK7" i="21"/>
  <c r="IQ9" i="21"/>
  <c r="IP9" i="21"/>
  <c r="IN9" i="21"/>
  <c r="IM9" i="21"/>
  <c r="IL9" i="21"/>
  <c r="IK9" i="21"/>
  <c r="IQ11" i="21"/>
  <c r="IP11" i="21"/>
  <c r="IN11" i="21"/>
  <c r="IM11" i="21"/>
  <c r="IL11" i="21"/>
  <c r="IK11" i="21"/>
  <c r="IQ8" i="21"/>
  <c r="IP8" i="21"/>
  <c r="IN8" i="21"/>
  <c r="IM8" i="21"/>
  <c r="IL8" i="21"/>
  <c r="IK8" i="21"/>
  <c r="IQ10" i="21"/>
  <c r="IP10" i="21"/>
  <c r="IN10" i="21"/>
  <c r="IM10" i="21"/>
  <c r="IL10" i="21"/>
  <c r="IK10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27" i="21"/>
  <c r="HN27" i="21"/>
  <c r="HL27" i="21"/>
  <c r="HK27" i="21"/>
  <c r="HJ27" i="21"/>
  <c r="HI27" i="21"/>
  <c r="HO29" i="21"/>
  <c r="HN29" i="21"/>
  <c r="HL29" i="21"/>
  <c r="HK29" i="21"/>
  <c r="HJ29" i="21"/>
  <c r="HI29" i="21"/>
  <c r="HO32" i="21"/>
  <c r="HN32" i="21"/>
  <c r="HL32" i="21"/>
  <c r="HK32" i="21"/>
  <c r="HJ32" i="21"/>
  <c r="HI32" i="21"/>
  <c r="HO28" i="21"/>
  <c r="HN28" i="21"/>
  <c r="HL28" i="21"/>
  <c r="HK28" i="21"/>
  <c r="HJ28" i="21"/>
  <c r="HI28" i="21"/>
  <c r="HO25" i="21"/>
  <c r="HN25" i="21"/>
  <c r="HL25" i="21"/>
  <c r="HK25" i="21"/>
  <c r="HJ25" i="21"/>
  <c r="HI25" i="21"/>
  <c r="HO21" i="21"/>
  <c r="HN21" i="21"/>
  <c r="HL21" i="21"/>
  <c r="HK21" i="21"/>
  <c r="HJ21" i="21"/>
  <c r="HI21" i="21"/>
  <c r="HO19" i="21"/>
  <c r="HN19" i="21"/>
  <c r="HL19" i="21"/>
  <c r="HK19" i="21"/>
  <c r="HJ19" i="21"/>
  <c r="HI19" i="21"/>
  <c r="HO18" i="21"/>
  <c r="HN18" i="21"/>
  <c r="HL18" i="21"/>
  <c r="HK18" i="21"/>
  <c r="HJ18" i="21"/>
  <c r="HI18" i="21"/>
  <c r="HO14" i="21"/>
  <c r="HN14" i="21"/>
  <c r="HL14" i="21"/>
  <c r="HK14" i="21"/>
  <c r="HJ14" i="21"/>
  <c r="HI14" i="21"/>
  <c r="HO24" i="21"/>
  <c r="HN24" i="21"/>
  <c r="HL24" i="21"/>
  <c r="HK24" i="21"/>
  <c r="HJ24" i="21"/>
  <c r="HI24" i="21"/>
  <c r="HO13" i="21"/>
  <c r="HN13" i="21"/>
  <c r="HL13" i="21"/>
  <c r="HK13" i="21"/>
  <c r="HJ13" i="21"/>
  <c r="HI13" i="21"/>
  <c r="HO16" i="21"/>
  <c r="HN16" i="21"/>
  <c r="HL16" i="21"/>
  <c r="HK16" i="21"/>
  <c r="HJ16" i="21"/>
  <c r="HI16" i="21"/>
  <c r="HO33" i="21"/>
  <c r="HN33" i="21"/>
  <c r="HL33" i="21"/>
  <c r="HK33" i="21"/>
  <c r="HJ33" i="21"/>
  <c r="HI33" i="21"/>
  <c r="HO22" i="21"/>
  <c r="HN22" i="21"/>
  <c r="HL22" i="21"/>
  <c r="HK22" i="21"/>
  <c r="HJ22" i="21"/>
  <c r="HI22" i="21"/>
  <c r="HO17" i="21"/>
  <c r="HN17" i="21"/>
  <c r="HL17" i="21"/>
  <c r="HK17" i="21"/>
  <c r="HJ17" i="21"/>
  <c r="HI17" i="21"/>
  <c r="HO12" i="21"/>
  <c r="HN12" i="21"/>
  <c r="HL12" i="21"/>
  <c r="HK12" i="21"/>
  <c r="HJ12" i="21"/>
  <c r="HI12" i="21"/>
  <c r="HO20" i="21"/>
  <c r="HN20" i="21"/>
  <c r="HL20" i="21"/>
  <c r="HK20" i="21"/>
  <c r="HJ20" i="21"/>
  <c r="HI20" i="21"/>
  <c r="HO7" i="21"/>
  <c r="HN7" i="21"/>
  <c r="HL7" i="21"/>
  <c r="HK7" i="21"/>
  <c r="HJ7" i="21"/>
  <c r="HI7" i="21"/>
  <c r="HO9" i="21"/>
  <c r="HN9" i="21"/>
  <c r="HL9" i="21"/>
  <c r="HK9" i="21"/>
  <c r="HJ9" i="21"/>
  <c r="HI9" i="21"/>
  <c r="HO11" i="21"/>
  <c r="HN11" i="21"/>
  <c r="HL11" i="21"/>
  <c r="HK11" i="21"/>
  <c r="HJ11" i="21"/>
  <c r="HI11" i="21"/>
  <c r="HO8" i="21"/>
  <c r="HN8" i="21"/>
  <c r="HL8" i="21"/>
  <c r="HK8" i="21"/>
  <c r="HJ8" i="21"/>
  <c r="HI8" i="21"/>
  <c r="HO10" i="21"/>
  <c r="HN10" i="21"/>
  <c r="HL10" i="21"/>
  <c r="HK10" i="21"/>
  <c r="HJ10" i="21"/>
  <c r="HI10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27" i="21"/>
  <c r="GL27" i="21"/>
  <c r="GJ27" i="21"/>
  <c r="GI27" i="21"/>
  <c r="GH27" i="21"/>
  <c r="GG27" i="21"/>
  <c r="GM29" i="21"/>
  <c r="GL29" i="21"/>
  <c r="GJ29" i="21"/>
  <c r="GI29" i="21"/>
  <c r="GH29" i="21"/>
  <c r="GG29" i="21"/>
  <c r="GM32" i="21"/>
  <c r="GL32" i="21"/>
  <c r="GJ32" i="21"/>
  <c r="GI32" i="21"/>
  <c r="GH32" i="21"/>
  <c r="GG32" i="21"/>
  <c r="GM28" i="21"/>
  <c r="GL28" i="21"/>
  <c r="GJ28" i="21"/>
  <c r="GI28" i="21"/>
  <c r="GH28" i="21"/>
  <c r="GG28" i="21"/>
  <c r="GM25" i="21"/>
  <c r="GL25" i="21"/>
  <c r="GJ25" i="21"/>
  <c r="GI25" i="21"/>
  <c r="GH25" i="21"/>
  <c r="GG25" i="21"/>
  <c r="GM21" i="21"/>
  <c r="GL21" i="21"/>
  <c r="GJ21" i="21"/>
  <c r="GI21" i="21"/>
  <c r="GH21" i="21"/>
  <c r="GG21" i="21"/>
  <c r="GM19" i="21"/>
  <c r="GL19" i="21"/>
  <c r="GJ19" i="21"/>
  <c r="GI19" i="21"/>
  <c r="GH19" i="21"/>
  <c r="GG19" i="21"/>
  <c r="GM18" i="21"/>
  <c r="GL18" i="21"/>
  <c r="GJ18" i="21"/>
  <c r="GI18" i="21"/>
  <c r="GH18" i="21"/>
  <c r="GG18" i="21"/>
  <c r="GM14" i="21"/>
  <c r="GL14" i="21"/>
  <c r="GJ14" i="21"/>
  <c r="GI14" i="21"/>
  <c r="GH14" i="21"/>
  <c r="GG14" i="21"/>
  <c r="GM24" i="21"/>
  <c r="GL24" i="21"/>
  <c r="GJ24" i="21"/>
  <c r="GI24" i="21"/>
  <c r="GH24" i="21"/>
  <c r="GG24" i="21"/>
  <c r="GM13" i="21"/>
  <c r="GL13" i="21"/>
  <c r="GJ13" i="21"/>
  <c r="GI13" i="21"/>
  <c r="GH13" i="21"/>
  <c r="GG13" i="21"/>
  <c r="GM16" i="21"/>
  <c r="GL16" i="21"/>
  <c r="GJ16" i="21"/>
  <c r="GI16" i="21"/>
  <c r="GH16" i="21"/>
  <c r="GG16" i="21"/>
  <c r="GM33" i="21"/>
  <c r="GL33" i="21"/>
  <c r="GJ33" i="21"/>
  <c r="GI33" i="21"/>
  <c r="GH33" i="21"/>
  <c r="GG33" i="21"/>
  <c r="GM22" i="21"/>
  <c r="GL22" i="21"/>
  <c r="GJ22" i="21"/>
  <c r="GI22" i="21"/>
  <c r="GH22" i="21"/>
  <c r="GG22" i="21"/>
  <c r="GM17" i="21"/>
  <c r="GL17" i="21"/>
  <c r="GJ17" i="21"/>
  <c r="GI17" i="21"/>
  <c r="GH17" i="21"/>
  <c r="GG17" i="21"/>
  <c r="GM12" i="21"/>
  <c r="GL12" i="21"/>
  <c r="GJ12" i="21"/>
  <c r="GI12" i="21"/>
  <c r="GH12" i="21"/>
  <c r="GG12" i="21"/>
  <c r="GM20" i="21"/>
  <c r="GL20" i="21"/>
  <c r="GJ20" i="21"/>
  <c r="GI20" i="21"/>
  <c r="GH20" i="21"/>
  <c r="GG20" i="21"/>
  <c r="GM7" i="21"/>
  <c r="GL7" i="21"/>
  <c r="GJ7" i="21"/>
  <c r="GI7" i="21"/>
  <c r="GH7" i="21"/>
  <c r="GG7" i="21"/>
  <c r="GM9" i="21"/>
  <c r="GL9" i="21"/>
  <c r="GJ9" i="21"/>
  <c r="GI9" i="21"/>
  <c r="GH9" i="21"/>
  <c r="GG9" i="21"/>
  <c r="GM11" i="21"/>
  <c r="GL11" i="21"/>
  <c r="GJ11" i="21"/>
  <c r="GI11" i="21"/>
  <c r="GH11" i="21"/>
  <c r="GG11" i="21"/>
  <c r="GM8" i="21"/>
  <c r="GL8" i="21"/>
  <c r="GJ8" i="21"/>
  <c r="GI8" i="21"/>
  <c r="GH8" i="21"/>
  <c r="GG8" i="21"/>
  <c r="GM10" i="21"/>
  <c r="GL10" i="21"/>
  <c r="GJ10" i="21"/>
  <c r="GI10" i="21"/>
  <c r="GH10" i="21"/>
  <c r="GG10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27" i="21"/>
  <c r="FJ27" i="21"/>
  <c r="FH27" i="21"/>
  <c r="FG27" i="21"/>
  <c r="FF27" i="21"/>
  <c r="FE27" i="21"/>
  <c r="FK29" i="21"/>
  <c r="FJ29" i="21"/>
  <c r="FH29" i="21"/>
  <c r="FG29" i="21"/>
  <c r="FF29" i="21"/>
  <c r="FE29" i="21"/>
  <c r="FK32" i="21"/>
  <c r="FJ32" i="21"/>
  <c r="FH32" i="21"/>
  <c r="FG32" i="21"/>
  <c r="FF32" i="21"/>
  <c r="FE32" i="21"/>
  <c r="FK28" i="21"/>
  <c r="FJ28" i="21"/>
  <c r="FH28" i="21"/>
  <c r="FG28" i="21"/>
  <c r="FF28" i="21"/>
  <c r="FE28" i="21"/>
  <c r="FK25" i="21"/>
  <c r="FJ25" i="21"/>
  <c r="FH25" i="21"/>
  <c r="FG25" i="21"/>
  <c r="FF25" i="21"/>
  <c r="FE25" i="21"/>
  <c r="FK21" i="21"/>
  <c r="FJ21" i="21"/>
  <c r="FH21" i="21"/>
  <c r="FG21" i="21"/>
  <c r="FF21" i="21"/>
  <c r="FE21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4" i="21"/>
  <c r="FJ14" i="21"/>
  <c r="FH14" i="21"/>
  <c r="FG14" i="21"/>
  <c r="FF14" i="21"/>
  <c r="FE14" i="21"/>
  <c r="FK24" i="21"/>
  <c r="FJ24" i="21"/>
  <c r="FH24" i="21"/>
  <c r="FG24" i="21"/>
  <c r="FF24" i="21"/>
  <c r="FE24" i="21"/>
  <c r="FK13" i="21"/>
  <c r="FJ13" i="21"/>
  <c r="FH13" i="21"/>
  <c r="FG13" i="21"/>
  <c r="FF13" i="21"/>
  <c r="FE13" i="21"/>
  <c r="FK16" i="21"/>
  <c r="FJ16" i="21"/>
  <c r="FH16" i="21"/>
  <c r="FG16" i="21"/>
  <c r="FF16" i="21"/>
  <c r="FE16" i="21"/>
  <c r="FK33" i="21"/>
  <c r="FJ33" i="21"/>
  <c r="FH33" i="21"/>
  <c r="FG33" i="21"/>
  <c r="FF33" i="21"/>
  <c r="FE33" i="21"/>
  <c r="FK22" i="21"/>
  <c r="FJ22" i="21"/>
  <c r="FH22" i="21"/>
  <c r="FG22" i="21"/>
  <c r="FF22" i="21"/>
  <c r="FE22" i="21"/>
  <c r="FK17" i="21"/>
  <c r="FJ17" i="21"/>
  <c r="FH17" i="21"/>
  <c r="FG17" i="21"/>
  <c r="FF17" i="21"/>
  <c r="FE17" i="21"/>
  <c r="FK12" i="21"/>
  <c r="FJ12" i="21"/>
  <c r="FH12" i="21"/>
  <c r="FG12" i="21"/>
  <c r="FF12" i="21"/>
  <c r="FE12" i="21"/>
  <c r="FK20" i="21"/>
  <c r="FJ20" i="21"/>
  <c r="FH20" i="21"/>
  <c r="FG20" i="21"/>
  <c r="FF20" i="21"/>
  <c r="FE20" i="21"/>
  <c r="FK7" i="21"/>
  <c r="FJ7" i="21"/>
  <c r="FH7" i="21"/>
  <c r="FG7" i="21"/>
  <c r="FF7" i="21"/>
  <c r="FE7" i="21"/>
  <c r="FK9" i="21"/>
  <c r="FJ9" i="21"/>
  <c r="FH9" i="21"/>
  <c r="FG9" i="21"/>
  <c r="FF9" i="21"/>
  <c r="FE9" i="21"/>
  <c r="FK11" i="21"/>
  <c r="FJ11" i="21"/>
  <c r="FH11" i="21"/>
  <c r="FG11" i="21"/>
  <c r="FF11" i="21"/>
  <c r="FE11" i="21"/>
  <c r="FK8" i="21"/>
  <c r="FJ8" i="21"/>
  <c r="FH8" i="21"/>
  <c r="FG8" i="21"/>
  <c r="FF8" i="21"/>
  <c r="FE8" i="21"/>
  <c r="FK10" i="21"/>
  <c r="FJ10" i="21"/>
  <c r="FH10" i="21"/>
  <c r="FG10" i="21"/>
  <c r="FF10" i="21"/>
  <c r="FE10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27" i="21"/>
  <c r="EH27" i="21"/>
  <c r="EF27" i="21"/>
  <c r="EE27" i="21"/>
  <c r="ED27" i="21"/>
  <c r="EC27" i="21"/>
  <c r="EI29" i="21"/>
  <c r="EH29" i="21"/>
  <c r="EF29" i="21"/>
  <c r="EE29" i="21"/>
  <c r="ED29" i="21"/>
  <c r="EC29" i="21"/>
  <c r="EI32" i="21"/>
  <c r="EH32" i="21"/>
  <c r="EF32" i="21"/>
  <c r="EE32" i="21"/>
  <c r="ED32" i="21"/>
  <c r="EC32" i="21"/>
  <c r="EI28" i="21"/>
  <c r="EH28" i="21"/>
  <c r="EF28" i="21"/>
  <c r="EE28" i="21"/>
  <c r="ED28" i="21"/>
  <c r="EC28" i="21"/>
  <c r="EI25" i="21"/>
  <c r="EH25" i="21"/>
  <c r="EF25" i="21"/>
  <c r="EE25" i="21"/>
  <c r="ED25" i="21"/>
  <c r="EC25" i="21"/>
  <c r="EI21" i="21"/>
  <c r="EH21" i="21"/>
  <c r="EF21" i="21"/>
  <c r="EE21" i="21"/>
  <c r="ED21" i="21"/>
  <c r="EC21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4" i="21"/>
  <c r="EH14" i="21"/>
  <c r="EF14" i="21"/>
  <c r="EE14" i="21"/>
  <c r="ED14" i="21"/>
  <c r="EC14" i="21"/>
  <c r="EI24" i="21"/>
  <c r="EH24" i="21"/>
  <c r="EF24" i="21"/>
  <c r="EE24" i="21"/>
  <c r="ED24" i="21"/>
  <c r="EC24" i="21"/>
  <c r="EI13" i="21"/>
  <c r="EH13" i="21"/>
  <c r="EF13" i="21"/>
  <c r="EE13" i="21"/>
  <c r="ED13" i="21"/>
  <c r="EC13" i="21"/>
  <c r="EI16" i="21"/>
  <c r="EH16" i="21"/>
  <c r="EF16" i="21"/>
  <c r="EE16" i="21"/>
  <c r="ED16" i="21"/>
  <c r="EC16" i="21"/>
  <c r="EI33" i="21"/>
  <c r="EH33" i="21"/>
  <c r="EF33" i="21"/>
  <c r="EE33" i="21"/>
  <c r="ED33" i="21"/>
  <c r="EC33" i="21"/>
  <c r="EI22" i="21"/>
  <c r="EH22" i="21"/>
  <c r="EF22" i="21"/>
  <c r="EE22" i="21"/>
  <c r="ED22" i="21"/>
  <c r="EC22" i="21"/>
  <c r="EI17" i="21"/>
  <c r="EH17" i="21"/>
  <c r="EF17" i="21"/>
  <c r="EE17" i="21"/>
  <c r="ED17" i="21"/>
  <c r="EC17" i="21"/>
  <c r="EI12" i="21"/>
  <c r="EH12" i="21"/>
  <c r="EF12" i="21"/>
  <c r="EE12" i="21"/>
  <c r="ED12" i="21"/>
  <c r="EC12" i="21"/>
  <c r="EI20" i="21"/>
  <c r="EH20" i="21"/>
  <c r="EF20" i="21"/>
  <c r="EE20" i="21"/>
  <c r="ED20" i="21"/>
  <c r="EC20" i="21"/>
  <c r="EI7" i="21"/>
  <c r="EH7" i="21"/>
  <c r="EF7" i="21"/>
  <c r="EE7" i="21"/>
  <c r="ED7" i="21"/>
  <c r="EC7" i="21"/>
  <c r="EI9" i="21"/>
  <c r="EH9" i="21"/>
  <c r="EF9" i="21"/>
  <c r="EE9" i="21"/>
  <c r="ED9" i="21"/>
  <c r="EC9" i="21"/>
  <c r="EI11" i="21"/>
  <c r="EH11" i="21"/>
  <c r="EF11" i="21"/>
  <c r="EE11" i="21"/>
  <c r="ED11" i="21"/>
  <c r="EC11" i="21"/>
  <c r="EI8" i="21"/>
  <c r="EH8" i="21"/>
  <c r="EF8" i="21"/>
  <c r="EE8" i="21"/>
  <c r="ED8" i="21"/>
  <c r="EC8" i="21"/>
  <c r="EI10" i="21"/>
  <c r="EH10" i="21"/>
  <c r="EF10" i="21"/>
  <c r="EE10" i="21"/>
  <c r="ED10" i="21"/>
  <c r="EC10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3" i="19"/>
  <c r="PB33" i="19"/>
  <c r="OZ33" i="19"/>
  <c r="OY33" i="19"/>
  <c r="OX33" i="19"/>
  <c r="OW33" i="19"/>
  <c r="PC31" i="19"/>
  <c r="PB31" i="19"/>
  <c r="OZ31" i="19"/>
  <c r="OY31" i="19"/>
  <c r="OX31" i="19"/>
  <c r="OW31" i="19"/>
  <c r="PC35" i="19"/>
  <c r="PB35" i="19"/>
  <c r="OZ35" i="19"/>
  <c r="OY35" i="19"/>
  <c r="OX35" i="19"/>
  <c r="OW35" i="19"/>
  <c r="PC32" i="19"/>
  <c r="PB32" i="19"/>
  <c r="OZ32" i="19"/>
  <c r="OY32" i="19"/>
  <c r="OX32" i="19"/>
  <c r="OW32" i="19"/>
  <c r="PC30" i="19"/>
  <c r="PB30" i="19"/>
  <c r="OZ30" i="19"/>
  <c r="OY30" i="19"/>
  <c r="OX30" i="19"/>
  <c r="OW30" i="19"/>
  <c r="PC19" i="19"/>
  <c r="PB19" i="19"/>
  <c r="OZ19" i="19"/>
  <c r="OY19" i="19"/>
  <c r="OX19" i="19"/>
  <c r="OW19" i="19"/>
  <c r="PC25" i="19"/>
  <c r="PB25" i="19"/>
  <c r="OZ25" i="19"/>
  <c r="OY25" i="19"/>
  <c r="OX25" i="19"/>
  <c r="OW25" i="19"/>
  <c r="PC26" i="19"/>
  <c r="PB26" i="19"/>
  <c r="OZ26" i="19"/>
  <c r="OY26" i="19"/>
  <c r="OX26" i="19"/>
  <c r="OW26" i="19"/>
  <c r="PC15" i="19"/>
  <c r="PB15" i="19"/>
  <c r="OZ15" i="19"/>
  <c r="OY15" i="19"/>
  <c r="OX15" i="19"/>
  <c r="OW15" i="19"/>
  <c r="PC28" i="19"/>
  <c r="PB28" i="19"/>
  <c r="OZ28" i="19"/>
  <c r="OY28" i="19"/>
  <c r="OX28" i="19"/>
  <c r="OW28" i="19"/>
  <c r="PC22" i="19"/>
  <c r="PB22" i="19"/>
  <c r="OZ22" i="19"/>
  <c r="OY22" i="19"/>
  <c r="OX22" i="19"/>
  <c r="OW22" i="19"/>
  <c r="PC29" i="19"/>
  <c r="PB29" i="19"/>
  <c r="OZ29" i="19"/>
  <c r="OY29" i="19"/>
  <c r="OX29" i="19"/>
  <c r="OW29" i="19"/>
  <c r="PC17" i="19"/>
  <c r="PB17" i="19"/>
  <c r="OZ17" i="19"/>
  <c r="OY17" i="19"/>
  <c r="OX17" i="19"/>
  <c r="OW17" i="19"/>
  <c r="PC20" i="19"/>
  <c r="PB20" i="19"/>
  <c r="OZ20" i="19"/>
  <c r="OY20" i="19"/>
  <c r="OX20" i="19"/>
  <c r="OW20" i="19"/>
  <c r="PC18" i="19"/>
  <c r="PB18" i="19"/>
  <c r="OZ18" i="19"/>
  <c r="OY18" i="19"/>
  <c r="OX18" i="19"/>
  <c r="OW18" i="19"/>
  <c r="PC27" i="19"/>
  <c r="PB27" i="19"/>
  <c r="OZ27" i="19"/>
  <c r="OY27" i="19"/>
  <c r="OX27" i="19"/>
  <c r="OW27" i="19"/>
  <c r="PC21" i="19"/>
  <c r="PB21" i="19"/>
  <c r="OZ21" i="19"/>
  <c r="OY21" i="19"/>
  <c r="OX21" i="19"/>
  <c r="OW21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3" i="19"/>
  <c r="PB13" i="19"/>
  <c r="OZ13" i="19"/>
  <c r="OY13" i="19"/>
  <c r="OX13" i="19"/>
  <c r="OW13" i="19"/>
  <c r="PC23" i="19"/>
  <c r="PB23" i="19"/>
  <c r="OZ23" i="19"/>
  <c r="OY23" i="19"/>
  <c r="OX23" i="19"/>
  <c r="OW23" i="19"/>
  <c r="PC24" i="19"/>
  <c r="PB24" i="19"/>
  <c r="OZ24" i="19"/>
  <c r="OY24" i="19"/>
  <c r="OX24" i="19"/>
  <c r="OW24" i="19"/>
  <c r="PC12" i="19"/>
  <c r="PB12" i="19"/>
  <c r="OZ12" i="19"/>
  <c r="OY12" i="19"/>
  <c r="OX12" i="19"/>
  <c r="OW12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11" i="19"/>
  <c r="PB11" i="19"/>
  <c r="OZ11" i="19"/>
  <c r="OY11" i="19"/>
  <c r="OX11" i="19"/>
  <c r="OW11" i="19"/>
  <c r="PC8" i="19"/>
  <c r="PB8" i="19"/>
  <c r="OZ8" i="19"/>
  <c r="OY8" i="19"/>
  <c r="OX8" i="19"/>
  <c r="OW8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33" i="19"/>
  <c r="NZ33" i="19"/>
  <c r="NX33" i="19"/>
  <c r="NW33" i="19"/>
  <c r="NV33" i="19"/>
  <c r="NU33" i="19"/>
  <c r="OA31" i="19"/>
  <c r="NZ31" i="19"/>
  <c r="NX31" i="19"/>
  <c r="NW31" i="19"/>
  <c r="NV31" i="19"/>
  <c r="NU31" i="19"/>
  <c r="OA35" i="19"/>
  <c r="NZ35" i="19"/>
  <c r="NX35" i="19"/>
  <c r="NW35" i="19"/>
  <c r="NV35" i="19"/>
  <c r="NU35" i="19"/>
  <c r="OA32" i="19"/>
  <c r="NZ32" i="19"/>
  <c r="NX32" i="19"/>
  <c r="NW32" i="19"/>
  <c r="NV32" i="19"/>
  <c r="NU32" i="19"/>
  <c r="OA30" i="19"/>
  <c r="NZ30" i="19"/>
  <c r="NX30" i="19"/>
  <c r="NW30" i="19"/>
  <c r="NV30" i="19"/>
  <c r="NU30" i="19"/>
  <c r="OA19" i="19"/>
  <c r="NZ19" i="19"/>
  <c r="NX19" i="19"/>
  <c r="NW19" i="19"/>
  <c r="NV19" i="19"/>
  <c r="NU19" i="19"/>
  <c r="OA25" i="19"/>
  <c r="NZ25" i="19"/>
  <c r="NX25" i="19"/>
  <c r="NW25" i="19"/>
  <c r="NV25" i="19"/>
  <c r="NU25" i="19"/>
  <c r="OA26" i="19"/>
  <c r="NZ26" i="19"/>
  <c r="NX26" i="19"/>
  <c r="NW26" i="19"/>
  <c r="NV26" i="19"/>
  <c r="NU26" i="19"/>
  <c r="OA15" i="19"/>
  <c r="NZ15" i="19"/>
  <c r="NX15" i="19"/>
  <c r="NW15" i="19"/>
  <c r="NV15" i="19"/>
  <c r="NU15" i="19"/>
  <c r="OA28" i="19"/>
  <c r="NZ28" i="19"/>
  <c r="NX28" i="19"/>
  <c r="NW28" i="19"/>
  <c r="NV28" i="19"/>
  <c r="NU28" i="19"/>
  <c r="OA22" i="19"/>
  <c r="NZ22" i="19"/>
  <c r="NX22" i="19"/>
  <c r="NW22" i="19"/>
  <c r="NV22" i="19"/>
  <c r="NU22" i="19"/>
  <c r="OA29" i="19"/>
  <c r="NZ29" i="19"/>
  <c r="NX29" i="19"/>
  <c r="NW29" i="19"/>
  <c r="NV29" i="19"/>
  <c r="NU29" i="19"/>
  <c r="OA17" i="19"/>
  <c r="NZ17" i="19"/>
  <c r="NX17" i="19"/>
  <c r="NW17" i="19"/>
  <c r="NV17" i="19"/>
  <c r="NU17" i="19"/>
  <c r="OA20" i="19"/>
  <c r="NZ20" i="19"/>
  <c r="NX20" i="19"/>
  <c r="NW20" i="19"/>
  <c r="NV20" i="19"/>
  <c r="NU20" i="19"/>
  <c r="OA18" i="19"/>
  <c r="NZ18" i="19"/>
  <c r="NX18" i="19"/>
  <c r="NW18" i="19"/>
  <c r="NV18" i="19"/>
  <c r="NU18" i="19"/>
  <c r="OA27" i="19"/>
  <c r="NZ27" i="19"/>
  <c r="NX27" i="19"/>
  <c r="NW27" i="19"/>
  <c r="NV27" i="19"/>
  <c r="NU27" i="19"/>
  <c r="OA21" i="19"/>
  <c r="NZ21" i="19"/>
  <c r="NX21" i="19"/>
  <c r="NW21" i="19"/>
  <c r="NV21" i="19"/>
  <c r="NU21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23" i="19"/>
  <c r="NZ23" i="19"/>
  <c r="NX23" i="19"/>
  <c r="NW23" i="19"/>
  <c r="NV23" i="19"/>
  <c r="NU23" i="19"/>
  <c r="OA24" i="19"/>
  <c r="NZ24" i="19"/>
  <c r="NX24" i="19"/>
  <c r="NW24" i="19"/>
  <c r="NV24" i="19"/>
  <c r="NU24" i="19"/>
  <c r="OA12" i="19"/>
  <c r="NZ12" i="19"/>
  <c r="NX12" i="19"/>
  <c r="NW12" i="19"/>
  <c r="NV12" i="19"/>
  <c r="NU12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11" i="19"/>
  <c r="NZ11" i="19"/>
  <c r="NX11" i="19"/>
  <c r="NW11" i="19"/>
  <c r="NV11" i="19"/>
  <c r="NU11" i="19"/>
  <c r="OA8" i="19"/>
  <c r="NZ8" i="19"/>
  <c r="NX8" i="19"/>
  <c r="NW8" i="19"/>
  <c r="NV8" i="19"/>
  <c r="NU8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33" i="19"/>
  <c r="MX33" i="19"/>
  <c r="MV33" i="19"/>
  <c r="MU33" i="19"/>
  <c r="MT33" i="19"/>
  <c r="MS33" i="19"/>
  <c r="MY31" i="19"/>
  <c r="MX31" i="19"/>
  <c r="MV31" i="19"/>
  <c r="MU31" i="19"/>
  <c r="MT31" i="19"/>
  <c r="MS31" i="19"/>
  <c r="MY35" i="19"/>
  <c r="MX35" i="19"/>
  <c r="MV35" i="19"/>
  <c r="MU35" i="19"/>
  <c r="MT35" i="19"/>
  <c r="MS35" i="19"/>
  <c r="MY32" i="19"/>
  <c r="MX32" i="19"/>
  <c r="MV32" i="19"/>
  <c r="MU32" i="19"/>
  <c r="MT32" i="19"/>
  <c r="MS32" i="19"/>
  <c r="MY30" i="19"/>
  <c r="MX30" i="19"/>
  <c r="MV30" i="19"/>
  <c r="MU30" i="19"/>
  <c r="MT30" i="19"/>
  <c r="MS30" i="19"/>
  <c r="MY19" i="19"/>
  <c r="MX19" i="19"/>
  <c r="MV19" i="19"/>
  <c r="MU19" i="19"/>
  <c r="MT19" i="19"/>
  <c r="MS19" i="19"/>
  <c r="MY25" i="19"/>
  <c r="MX25" i="19"/>
  <c r="MV25" i="19"/>
  <c r="MU25" i="19"/>
  <c r="MT25" i="19"/>
  <c r="MS25" i="19"/>
  <c r="MY26" i="19"/>
  <c r="MX26" i="19"/>
  <c r="MV26" i="19"/>
  <c r="MU26" i="19"/>
  <c r="MT26" i="19"/>
  <c r="MS26" i="19"/>
  <c r="MY15" i="19"/>
  <c r="MX15" i="19"/>
  <c r="MV15" i="19"/>
  <c r="MU15" i="19"/>
  <c r="MT15" i="19"/>
  <c r="MS15" i="19"/>
  <c r="MY28" i="19"/>
  <c r="MX28" i="19"/>
  <c r="MV28" i="19"/>
  <c r="MU28" i="19"/>
  <c r="MT28" i="19"/>
  <c r="MS28" i="19"/>
  <c r="MY22" i="19"/>
  <c r="MX22" i="19"/>
  <c r="MV22" i="19"/>
  <c r="MU22" i="19"/>
  <c r="MT22" i="19"/>
  <c r="MS22" i="19"/>
  <c r="MY29" i="19"/>
  <c r="MX29" i="19"/>
  <c r="MV29" i="19"/>
  <c r="MU29" i="19"/>
  <c r="MT29" i="19"/>
  <c r="MS29" i="19"/>
  <c r="MY17" i="19"/>
  <c r="MX17" i="19"/>
  <c r="MV17" i="19"/>
  <c r="MU17" i="19"/>
  <c r="MT17" i="19"/>
  <c r="MS17" i="19"/>
  <c r="MY20" i="19"/>
  <c r="MX20" i="19"/>
  <c r="MV20" i="19"/>
  <c r="MU20" i="19"/>
  <c r="MT20" i="19"/>
  <c r="MS20" i="19"/>
  <c r="MY18" i="19"/>
  <c r="MX18" i="19"/>
  <c r="MV18" i="19"/>
  <c r="MU18" i="19"/>
  <c r="MT18" i="19"/>
  <c r="MS18" i="19"/>
  <c r="MY27" i="19"/>
  <c r="MX27" i="19"/>
  <c r="MV27" i="19"/>
  <c r="MU27" i="19"/>
  <c r="MT27" i="19"/>
  <c r="MS27" i="19"/>
  <c r="MY21" i="19"/>
  <c r="MX21" i="19"/>
  <c r="MV21" i="19"/>
  <c r="MU21" i="19"/>
  <c r="MT21" i="19"/>
  <c r="MS21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3" i="19"/>
  <c r="MX13" i="19"/>
  <c r="MV13" i="19"/>
  <c r="MU13" i="19"/>
  <c r="MT13" i="19"/>
  <c r="MS13" i="19"/>
  <c r="MY23" i="19"/>
  <c r="MX23" i="19"/>
  <c r="MV23" i="19"/>
  <c r="MU23" i="19"/>
  <c r="MT23" i="19"/>
  <c r="MS23" i="19"/>
  <c r="MY24" i="19"/>
  <c r="MX24" i="19"/>
  <c r="MV24" i="19"/>
  <c r="MU24" i="19"/>
  <c r="MT24" i="19"/>
  <c r="MS24" i="19"/>
  <c r="MY12" i="19"/>
  <c r="MX12" i="19"/>
  <c r="MV12" i="19"/>
  <c r="MU12" i="19"/>
  <c r="MT12" i="19"/>
  <c r="MS12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11" i="19"/>
  <c r="MX11" i="19"/>
  <c r="MV11" i="19"/>
  <c r="MU11" i="19"/>
  <c r="MT11" i="19"/>
  <c r="MS11" i="19"/>
  <c r="MY8" i="19"/>
  <c r="MX8" i="19"/>
  <c r="MV8" i="19"/>
  <c r="MU8" i="19"/>
  <c r="MT8" i="19"/>
  <c r="MS8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33" i="19"/>
  <c r="LV33" i="19"/>
  <c r="LT33" i="19"/>
  <c r="LS33" i="19"/>
  <c r="LR33" i="19"/>
  <c r="LQ33" i="19"/>
  <c r="LW31" i="19"/>
  <c r="LV31" i="19"/>
  <c r="LT31" i="19"/>
  <c r="LS31" i="19"/>
  <c r="LR31" i="19"/>
  <c r="LQ31" i="19"/>
  <c r="LW35" i="19"/>
  <c r="LV35" i="19"/>
  <c r="LT35" i="19"/>
  <c r="LS35" i="19"/>
  <c r="LR35" i="19"/>
  <c r="LQ35" i="19"/>
  <c r="LW32" i="19"/>
  <c r="LV32" i="19"/>
  <c r="LT32" i="19"/>
  <c r="LS32" i="19"/>
  <c r="LR32" i="19"/>
  <c r="LQ32" i="19"/>
  <c r="LW30" i="19"/>
  <c r="LV30" i="19"/>
  <c r="LT30" i="19"/>
  <c r="LS30" i="19"/>
  <c r="LR30" i="19"/>
  <c r="LQ30" i="19"/>
  <c r="LW19" i="19"/>
  <c r="LV19" i="19"/>
  <c r="LT19" i="19"/>
  <c r="LS19" i="19"/>
  <c r="LR19" i="19"/>
  <c r="LQ19" i="19"/>
  <c r="LW25" i="19"/>
  <c r="LV25" i="19"/>
  <c r="LT25" i="19"/>
  <c r="LS25" i="19"/>
  <c r="LR25" i="19"/>
  <c r="LQ25" i="19"/>
  <c r="LW26" i="19"/>
  <c r="LV26" i="19"/>
  <c r="LT26" i="19"/>
  <c r="LS26" i="19"/>
  <c r="LR26" i="19"/>
  <c r="LQ26" i="19"/>
  <c r="LW15" i="19"/>
  <c r="LV15" i="19"/>
  <c r="LT15" i="19"/>
  <c r="LS15" i="19"/>
  <c r="LR15" i="19"/>
  <c r="LQ15" i="19"/>
  <c r="LW28" i="19"/>
  <c r="LV28" i="19"/>
  <c r="LT28" i="19"/>
  <c r="LS28" i="19"/>
  <c r="LR28" i="19"/>
  <c r="LQ28" i="19"/>
  <c r="LW22" i="19"/>
  <c r="LV22" i="19"/>
  <c r="LT22" i="19"/>
  <c r="LS22" i="19"/>
  <c r="LR22" i="19"/>
  <c r="LQ22" i="19"/>
  <c r="LW29" i="19"/>
  <c r="LV29" i="19"/>
  <c r="LT29" i="19"/>
  <c r="LS29" i="19"/>
  <c r="LR29" i="19"/>
  <c r="LQ29" i="19"/>
  <c r="LW17" i="19"/>
  <c r="LV17" i="19"/>
  <c r="LT17" i="19"/>
  <c r="LS17" i="19"/>
  <c r="LR17" i="19"/>
  <c r="LQ17" i="19"/>
  <c r="LW20" i="19"/>
  <c r="LV20" i="19"/>
  <c r="LT20" i="19"/>
  <c r="LS20" i="19"/>
  <c r="LR20" i="19"/>
  <c r="LQ20" i="19"/>
  <c r="LW18" i="19"/>
  <c r="LV18" i="19"/>
  <c r="LT18" i="19"/>
  <c r="LS18" i="19"/>
  <c r="LR18" i="19"/>
  <c r="LQ18" i="19"/>
  <c r="LW27" i="19"/>
  <c r="LV27" i="19"/>
  <c r="LT27" i="19"/>
  <c r="LS27" i="19"/>
  <c r="LR27" i="19"/>
  <c r="LQ27" i="19"/>
  <c r="LW21" i="19"/>
  <c r="LV21" i="19"/>
  <c r="LT21" i="19"/>
  <c r="LS21" i="19"/>
  <c r="LR21" i="19"/>
  <c r="LQ21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3" i="19"/>
  <c r="LV13" i="19"/>
  <c r="LT13" i="19"/>
  <c r="LS13" i="19"/>
  <c r="LR13" i="19"/>
  <c r="LQ13" i="19"/>
  <c r="LW23" i="19"/>
  <c r="LV23" i="19"/>
  <c r="LT23" i="19"/>
  <c r="LS23" i="19"/>
  <c r="LR23" i="19"/>
  <c r="LQ23" i="19"/>
  <c r="LW24" i="19"/>
  <c r="LV24" i="19"/>
  <c r="LT24" i="19"/>
  <c r="LS24" i="19"/>
  <c r="LR24" i="19"/>
  <c r="LQ24" i="19"/>
  <c r="LW12" i="19"/>
  <c r="LV12" i="19"/>
  <c r="LT12" i="19"/>
  <c r="LS12" i="19"/>
  <c r="LR12" i="19"/>
  <c r="LQ12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11" i="19"/>
  <c r="LV11" i="19"/>
  <c r="LT11" i="19"/>
  <c r="LS11" i="19"/>
  <c r="LR11" i="19"/>
  <c r="LQ11" i="19"/>
  <c r="LW8" i="19"/>
  <c r="LV8" i="19"/>
  <c r="LT8" i="19"/>
  <c r="LS8" i="19"/>
  <c r="LR8" i="19"/>
  <c r="LQ8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33" i="19"/>
  <c r="KT33" i="19"/>
  <c r="KR33" i="19"/>
  <c r="KQ33" i="19"/>
  <c r="KP33" i="19"/>
  <c r="KO33" i="19"/>
  <c r="KU31" i="19"/>
  <c r="KT31" i="19"/>
  <c r="KR31" i="19"/>
  <c r="KQ31" i="19"/>
  <c r="KP31" i="19"/>
  <c r="KO31" i="19"/>
  <c r="KU35" i="19"/>
  <c r="KT35" i="19"/>
  <c r="KR35" i="19"/>
  <c r="KQ35" i="19"/>
  <c r="KP35" i="19"/>
  <c r="KO35" i="19"/>
  <c r="KU32" i="19"/>
  <c r="KT32" i="19"/>
  <c r="KR32" i="19"/>
  <c r="KQ32" i="19"/>
  <c r="KP32" i="19"/>
  <c r="KO32" i="19"/>
  <c r="KU30" i="19"/>
  <c r="KT30" i="19"/>
  <c r="KR30" i="19"/>
  <c r="KQ30" i="19"/>
  <c r="KP30" i="19"/>
  <c r="KO30" i="19"/>
  <c r="KU19" i="19"/>
  <c r="KT19" i="19"/>
  <c r="KR19" i="19"/>
  <c r="KQ19" i="19"/>
  <c r="KP19" i="19"/>
  <c r="KO19" i="19"/>
  <c r="KU25" i="19"/>
  <c r="KT25" i="19"/>
  <c r="KR25" i="19"/>
  <c r="KQ25" i="19"/>
  <c r="KP25" i="19"/>
  <c r="KO25" i="19"/>
  <c r="KU26" i="19"/>
  <c r="KT26" i="19"/>
  <c r="KR26" i="19"/>
  <c r="KQ26" i="19"/>
  <c r="KP26" i="19"/>
  <c r="KO26" i="19"/>
  <c r="KU15" i="19"/>
  <c r="KT15" i="19"/>
  <c r="KR15" i="19"/>
  <c r="KQ15" i="19"/>
  <c r="KP15" i="19"/>
  <c r="KO15" i="19"/>
  <c r="KU28" i="19"/>
  <c r="KT28" i="19"/>
  <c r="KR28" i="19"/>
  <c r="KQ28" i="19"/>
  <c r="KP28" i="19"/>
  <c r="KO28" i="19"/>
  <c r="KU22" i="19"/>
  <c r="KT22" i="19"/>
  <c r="KR22" i="19"/>
  <c r="KQ22" i="19"/>
  <c r="KP22" i="19"/>
  <c r="KO22" i="19"/>
  <c r="KU29" i="19"/>
  <c r="KT29" i="19"/>
  <c r="KR29" i="19"/>
  <c r="KQ29" i="19"/>
  <c r="KP29" i="19"/>
  <c r="KO29" i="19"/>
  <c r="KU17" i="19"/>
  <c r="KT17" i="19"/>
  <c r="KR17" i="19"/>
  <c r="KQ17" i="19"/>
  <c r="KP17" i="19"/>
  <c r="KO17" i="19"/>
  <c r="KU20" i="19"/>
  <c r="KT20" i="19"/>
  <c r="KR20" i="19"/>
  <c r="KQ20" i="19"/>
  <c r="KP20" i="19"/>
  <c r="KO20" i="19"/>
  <c r="KU18" i="19"/>
  <c r="KT18" i="19"/>
  <c r="KR18" i="19"/>
  <c r="KQ18" i="19"/>
  <c r="KP18" i="19"/>
  <c r="KO18" i="19"/>
  <c r="KU27" i="19"/>
  <c r="KT27" i="19"/>
  <c r="KR27" i="19"/>
  <c r="KQ27" i="19"/>
  <c r="KP27" i="19"/>
  <c r="KO27" i="19"/>
  <c r="KU21" i="19"/>
  <c r="KT21" i="19"/>
  <c r="KR21" i="19"/>
  <c r="KQ21" i="19"/>
  <c r="KP21" i="19"/>
  <c r="KO21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3" i="19"/>
  <c r="KT13" i="19"/>
  <c r="KR13" i="19"/>
  <c r="KQ13" i="19"/>
  <c r="KP13" i="19"/>
  <c r="KO13" i="19"/>
  <c r="KU23" i="19"/>
  <c r="KT23" i="19"/>
  <c r="KR23" i="19"/>
  <c r="KQ23" i="19"/>
  <c r="KP23" i="19"/>
  <c r="KO23" i="19"/>
  <c r="KU24" i="19"/>
  <c r="KT24" i="19"/>
  <c r="KR24" i="19"/>
  <c r="KQ24" i="19"/>
  <c r="KP24" i="19"/>
  <c r="KO24" i="19"/>
  <c r="KU12" i="19"/>
  <c r="KT12" i="19"/>
  <c r="KR12" i="19"/>
  <c r="KQ12" i="19"/>
  <c r="KP12" i="19"/>
  <c r="KO12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11" i="19"/>
  <c r="KT11" i="19"/>
  <c r="KR11" i="19"/>
  <c r="KQ11" i="19"/>
  <c r="KP11" i="19"/>
  <c r="KO11" i="19"/>
  <c r="KU8" i="19"/>
  <c r="KT8" i="19"/>
  <c r="KR8" i="19"/>
  <c r="KQ8" i="19"/>
  <c r="KP8" i="19"/>
  <c r="KO8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33" i="19"/>
  <c r="JR33" i="19"/>
  <c r="JP33" i="19"/>
  <c r="JO33" i="19"/>
  <c r="JN33" i="19"/>
  <c r="JM33" i="19"/>
  <c r="JS31" i="19"/>
  <c r="JR31" i="19"/>
  <c r="JP31" i="19"/>
  <c r="JO31" i="19"/>
  <c r="JN31" i="19"/>
  <c r="JM31" i="19"/>
  <c r="JS35" i="19"/>
  <c r="JR35" i="19"/>
  <c r="JP35" i="19"/>
  <c r="JO35" i="19"/>
  <c r="JN35" i="19"/>
  <c r="JM35" i="19"/>
  <c r="JS32" i="19"/>
  <c r="JR32" i="19"/>
  <c r="JP32" i="19"/>
  <c r="JO32" i="19"/>
  <c r="JN32" i="19"/>
  <c r="JM32" i="19"/>
  <c r="JS30" i="19"/>
  <c r="JR30" i="19"/>
  <c r="JP30" i="19"/>
  <c r="JO30" i="19"/>
  <c r="JN30" i="19"/>
  <c r="JM30" i="19"/>
  <c r="JS19" i="19"/>
  <c r="JR19" i="19"/>
  <c r="JP19" i="19"/>
  <c r="JO19" i="19"/>
  <c r="JN19" i="19"/>
  <c r="JM19" i="19"/>
  <c r="JS25" i="19"/>
  <c r="JR25" i="19"/>
  <c r="JP25" i="19"/>
  <c r="JO25" i="19"/>
  <c r="JN25" i="19"/>
  <c r="JM25" i="19"/>
  <c r="JS26" i="19"/>
  <c r="JR26" i="19"/>
  <c r="JP26" i="19"/>
  <c r="JO26" i="19"/>
  <c r="JN26" i="19"/>
  <c r="JM26" i="19"/>
  <c r="JS15" i="19"/>
  <c r="JR15" i="19"/>
  <c r="JP15" i="19"/>
  <c r="JO15" i="19"/>
  <c r="JN15" i="19"/>
  <c r="JM15" i="19"/>
  <c r="JS28" i="19"/>
  <c r="JR28" i="19"/>
  <c r="JP28" i="19"/>
  <c r="JO28" i="19"/>
  <c r="JN28" i="19"/>
  <c r="JM28" i="19"/>
  <c r="JS22" i="19"/>
  <c r="JR22" i="19"/>
  <c r="JP22" i="19"/>
  <c r="JO22" i="19"/>
  <c r="JN22" i="19"/>
  <c r="JM22" i="19"/>
  <c r="JS29" i="19"/>
  <c r="JR29" i="19"/>
  <c r="JP29" i="19"/>
  <c r="JO29" i="19"/>
  <c r="JN29" i="19"/>
  <c r="JM29" i="19"/>
  <c r="JS17" i="19"/>
  <c r="JR17" i="19"/>
  <c r="JP17" i="19"/>
  <c r="JO17" i="19"/>
  <c r="JN17" i="19"/>
  <c r="JM17" i="19"/>
  <c r="JS20" i="19"/>
  <c r="JR20" i="19"/>
  <c r="JP20" i="19"/>
  <c r="JO20" i="19"/>
  <c r="JN20" i="19"/>
  <c r="JM20" i="19"/>
  <c r="JS18" i="19"/>
  <c r="JR18" i="19"/>
  <c r="JP18" i="19"/>
  <c r="JO18" i="19"/>
  <c r="JN18" i="19"/>
  <c r="JM18" i="19"/>
  <c r="JS27" i="19"/>
  <c r="JR27" i="19"/>
  <c r="JP27" i="19"/>
  <c r="JO27" i="19"/>
  <c r="JN27" i="19"/>
  <c r="JM27" i="19"/>
  <c r="JS21" i="19"/>
  <c r="JR21" i="19"/>
  <c r="JP21" i="19"/>
  <c r="JO21" i="19"/>
  <c r="JN21" i="19"/>
  <c r="JM21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3" i="19"/>
  <c r="JR13" i="19"/>
  <c r="JP13" i="19"/>
  <c r="JO13" i="19"/>
  <c r="JN13" i="19"/>
  <c r="JM13" i="19"/>
  <c r="JS23" i="19"/>
  <c r="JR23" i="19"/>
  <c r="JP23" i="19"/>
  <c r="JO23" i="19"/>
  <c r="JN23" i="19"/>
  <c r="JM23" i="19"/>
  <c r="JS24" i="19"/>
  <c r="JR24" i="19"/>
  <c r="JP24" i="19"/>
  <c r="JO24" i="19"/>
  <c r="JN24" i="19"/>
  <c r="JM24" i="19"/>
  <c r="JS12" i="19"/>
  <c r="JR12" i="19"/>
  <c r="JP12" i="19"/>
  <c r="JO12" i="19"/>
  <c r="JN12" i="19"/>
  <c r="JM12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11" i="19"/>
  <c r="JR11" i="19"/>
  <c r="JP11" i="19"/>
  <c r="JO11" i="19"/>
  <c r="JN11" i="19"/>
  <c r="JM11" i="19"/>
  <c r="JS8" i="19"/>
  <c r="JR8" i="19"/>
  <c r="JP8" i="19"/>
  <c r="JO8" i="19"/>
  <c r="JN8" i="19"/>
  <c r="JM8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33" i="19"/>
  <c r="IP33" i="19"/>
  <c r="IN33" i="19"/>
  <c r="IM33" i="19"/>
  <c r="IL33" i="19"/>
  <c r="IK33" i="19"/>
  <c r="IQ31" i="19"/>
  <c r="IP31" i="19"/>
  <c r="IN31" i="19"/>
  <c r="IM31" i="19"/>
  <c r="IL31" i="19"/>
  <c r="IK31" i="19"/>
  <c r="IQ35" i="19"/>
  <c r="IP35" i="19"/>
  <c r="IN35" i="19"/>
  <c r="IM35" i="19"/>
  <c r="IL35" i="19"/>
  <c r="IK35" i="19"/>
  <c r="IQ32" i="19"/>
  <c r="IP32" i="19"/>
  <c r="IN32" i="19"/>
  <c r="IM32" i="19"/>
  <c r="IL32" i="19"/>
  <c r="IK32" i="19"/>
  <c r="IQ30" i="19"/>
  <c r="IP30" i="19"/>
  <c r="IN30" i="19"/>
  <c r="IM30" i="19"/>
  <c r="IL30" i="19"/>
  <c r="IK30" i="19"/>
  <c r="IQ19" i="19"/>
  <c r="IP19" i="19"/>
  <c r="IN19" i="19"/>
  <c r="IM19" i="19"/>
  <c r="IL19" i="19"/>
  <c r="IK19" i="19"/>
  <c r="IQ25" i="19"/>
  <c r="IP25" i="19"/>
  <c r="IN25" i="19"/>
  <c r="IM25" i="19"/>
  <c r="IL25" i="19"/>
  <c r="IK25" i="19"/>
  <c r="IQ26" i="19"/>
  <c r="IP26" i="19"/>
  <c r="IN26" i="19"/>
  <c r="IM26" i="19"/>
  <c r="IL26" i="19"/>
  <c r="IK26" i="19"/>
  <c r="IQ15" i="19"/>
  <c r="IP15" i="19"/>
  <c r="IN15" i="19"/>
  <c r="IM15" i="19"/>
  <c r="IL15" i="19"/>
  <c r="IK15" i="19"/>
  <c r="IQ28" i="19"/>
  <c r="IP28" i="19"/>
  <c r="IN28" i="19"/>
  <c r="IM28" i="19"/>
  <c r="IL28" i="19"/>
  <c r="IK28" i="19"/>
  <c r="IQ22" i="19"/>
  <c r="IP22" i="19"/>
  <c r="IN22" i="19"/>
  <c r="IM22" i="19"/>
  <c r="IL22" i="19"/>
  <c r="IK22" i="19"/>
  <c r="IQ29" i="19"/>
  <c r="IP29" i="19"/>
  <c r="IN29" i="19"/>
  <c r="IM29" i="19"/>
  <c r="IL29" i="19"/>
  <c r="IK29" i="19"/>
  <c r="IQ17" i="19"/>
  <c r="IP17" i="19"/>
  <c r="IN17" i="19"/>
  <c r="IM17" i="19"/>
  <c r="IL17" i="19"/>
  <c r="IK17" i="19"/>
  <c r="IQ20" i="19"/>
  <c r="IP20" i="19"/>
  <c r="IN20" i="19"/>
  <c r="IM20" i="19"/>
  <c r="IL20" i="19"/>
  <c r="IK20" i="19"/>
  <c r="IQ18" i="19"/>
  <c r="IP18" i="19"/>
  <c r="IN18" i="19"/>
  <c r="IM18" i="19"/>
  <c r="IL18" i="19"/>
  <c r="IK18" i="19"/>
  <c r="IQ27" i="19"/>
  <c r="IP27" i="19"/>
  <c r="IN27" i="19"/>
  <c r="IM27" i="19"/>
  <c r="IL27" i="19"/>
  <c r="IK27" i="19"/>
  <c r="IQ21" i="19"/>
  <c r="IP21" i="19"/>
  <c r="IN21" i="19"/>
  <c r="IM21" i="19"/>
  <c r="IL21" i="19"/>
  <c r="IK21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3" i="19"/>
  <c r="IP13" i="19"/>
  <c r="IN13" i="19"/>
  <c r="IM13" i="19"/>
  <c r="IL13" i="19"/>
  <c r="IK13" i="19"/>
  <c r="IQ23" i="19"/>
  <c r="IP23" i="19"/>
  <c r="IN23" i="19"/>
  <c r="IM23" i="19"/>
  <c r="IL23" i="19"/>
  <c r="IK23" i="19"/>
  <c r="IQ24" i="19"/>
  <c r="IP24" i="19"/>
  <c r="IN24" i="19"/>
  <c r="IM24" i="19"/>
  <c r="IL24" i="19"/>
  <c r="IK24" i="19"/>
  <c r="IQ12" i="19"/>
  <c r="IP12" i="19"/>
  <c r="IN12" i="19"/>
  <c r="IM12" i="19"/>
  <c r="IL12" i="19"/>
  <c r="IK12" i="19"/>
  <c r="IQ9" i="19"/>
  <c r="IP9" i="19"/>
  <c r="IN9" i="19"/>
  <c r="IM9" i="19"/>
  <c r="IL9" i="19"/>
  <c r="IK9" i="19"/>
  <c r="IQ10" i="19"/>
  <c r="IP10" i="19"/>
  <c r="IN10" i="19"/>
  <c r="IM10" i="19"/>
  <c r="IL10" i="19"/>
  <c r="IK10" i="19"/>
  <c r="IQ11" i="19"/>
  <c r="IP11" i="19"/>
  <c r="IN11" i="19"/>
  <c r="IM11" i="19"/>
  <c r="IL11" i="19"/>
  <c r="IK11" i="19"/>
  <c r="IQ8" i="19"/>
  <c r="IP8" i="19"/>
  <c r="IN8" i="19"/>
  <c r="IM8" i="19"/>
  <c r="IL8" i="19"/>
  <c r="IK8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33" i="19"/>
  <c r="HN33" i="19"/>
  <c r="HL33" i="19"/>
  <c r="HK33" i="19"/>
  <c r="HJ33" i="19"/>
  <c r="HI33" i="19"/>
  <c r="HO31" i="19"/>
  <c r="HN31" i="19"/>
  <c r="HL31" i="19"/>
  <c r="HK31" i="19"/>
  <c r="HJ31" i="19"/>
  <c r="HI31" i="19"/>
  <c r="HO35" i="19"/>
  <c r="HN35" i="19"/>
  <c r="HL35" i="19"/>
  <c r="HK35" i="19"/>
  <c r="HJ35" i="19"/>
  <c r="HI35" i="19"/>
  <c r="HO32" i="19"/>
  <c r="HN32" i="19"/>
  <c r="HL32" i="19"/>
  <c r="HK32" i="19"/>
  <c r="HJ32" i="19"/>
  <c r="HI32" i="19"/>
  <c r="HO30" i="19"/>
  <c r="HN30" i="19"/>
  <c r="HL30" i="19"/>
  <c r="HK30" i="19"/>
  <c r="HJ30" i="19"/>
  <c r="HI30" i="19"/>
  <c r="HO19" i="19"/>
  <c r="HN19" i="19"/>
  <c r="HL19" i="19"/>
  <c r="HK19" i="19"/>
  <c r="HJ19" i="19"/>
  <c r="HI19" i="19"/>
  <c r="HO25" i="19"/>
  <c r="HN25" i="19"/>
  <c r="HL25" i="19"/>
  <c r="HK25" i="19"/>
  <c r="HJ25" i="19"/>
  <c r="HI25" i="19"/>
  <c r="HO26" i="19"/>
  <c r="HN26" i="19"/>
  <c r="HL26" i="19"/>
  <c r="HK26" i="19"/>
  <c r="HJ26" i="19"/>
  <c r="HI26" i="19"/>
  <c r="HO15" i="19"/>
  <c r="HN15" i="19"/>
  <c r="HL15" i="19"/>
  <c r="HK15" i="19"/>
  <c r="HJ15" i="19"/>
  <c r="HI15" i="19"/>
  <c r="HO28" i="19"/>
  <c r="HN28" i="19"/>
  <c r="HL28" i="19"/>
  <c r="HK28" i="19"/>
  <c r="HJ28" i="19"/>
  <c r="HI28" i="19"/>
  <c r="HO22" i="19"/>
  <c r="HN22" i="19"/>
  <c r="HL22" i="19"/>
  <c r="HK22" i="19"/>
  <c r="HJ22" i="19"/>
  <c r="HI22" i="19"/>
  <c r="HO29" i="19"/>
  <c r="HN29" i="19"/>
  <c r="HL29" i="19"/>
  <c r="HK29" i="19"/>
  <c r="HJ29" i="19"/>
  <c r="HI29" i="19"/>
  <c r="HO17" i="19"/>
  <c r="HN17" i="19"/>
  <c r="HL17" i="19"/>
  <c r="HK17" i="19"/>
  <c r="HJ17" i="19"/>
  <c r="HI17" i="19"/>
  <c r="HO20" i="19"/>
  <c r="HN20" i="19"/>
  <c r="HL20" i="19"/>
  <c r="HK20" i="19"/>
  <c r="HJ20" i="19"/>
  <c r="HI20" i="19"/>
  <c r="HO18" i="19"/>
  <c r="HN18" i="19"/>
  <c r="HL18" i="19"/>
  <c r="HK18" i="19"/>
  <c r="HJ18" i="19"/>
  <c r="HI18" i="19"/>
  <c r="HO27" i="19"/>
  <c r="HN27" i="19"/>
  <c r="HL27" i="19"/>
  <c r="HK27" i="19"/>
  <c r="HJ27" i="19"/>
  <c r="HI27" i="19"/>
  <c r="HO21" i="19"/>
  <c r="HN21" i="19"/>
  <c r="HL21" i="19"/>
  <c r="HK21" i="19"/>
  <c r="HJ21" i="19"/>
  <c r="HI21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3" i="19"/>
  <c r="HN13" i="19"/>
  <c r="HL13" i="19"/>
  <c r="HK13" i="19"/>
  <c r="HJ13" i="19"/>
  <c r="HI13" i="19"/>
  <c r="HO23" i="19"/>
  <c r="HN23" i="19"/>
  <c r="HL23" i="19"/>
  <c r="HK23" i="19"/>
  <c r="HJ23" i="19"/>
  <c r="HI23" i="19"/>
  <c r="HO24" i="19"/>
  <c r="HN24" i="19"/>
  <c r="HL24" i="19"/>
  <c r="HK24" i="19"/>
  <c r="HJ24" i="19"/>
  <c r="HI24" i="19"/>
  <c r="HO12" i="19"/>
  <c r="HN12" i="19"/>
  <c r="HL12" i="19"/>
  <c r="HK12" i="19"/>
  <c r="HJ12" i="19"/>
  <c r="HI12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11" i="19"/>
  <c r="HN11" i="19"/>
  <c r="HL11" i="19"/>
  <c r="HK11" i="19"/>
  <c r="HJ11" i="19"/>
  <c r="HI11" i="19"/>
  <c r="HO8" i="19"/>
  <c r="HN8" i="19"/>
  <c r="HL8" i="19"/>
  <c r="HK8" i="19"/>
  <c r="HJ8" i="19"/>
  <c r="HI8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33" i="19"/>
  <c r="GL33" i="19"/>
  <c r="GJ33" i="19"/>
  <c r="GI33" i="19"/>
  <c r="GH33" i="19"/>
  <c r="GG33" i="19"/>
  <c r="GM31" i="19"/>
  <c r="GL31" i="19"/>
  <c r="GJ31" i="19"/>
  <c r="GI31" i="19"/>
  <c r="GH31" i="19"/>
  <c r="GG31" i="19"/>
  <c r="GM35" i="19"/>
  <c r="GL35" i="19"/>
  <c r="GJ35" i="19"/>
  <c r="GI35" i="19"/>
  <c r="GH35" i="19"/>
  <c r="GG35" i="19"/>
  <c r="GM32" i="19"/>
  <c r="GL32" i="19"/>
  <c r="GJ32" i="19"/>
  <c r="GI32" i="19"/>
  <c r="GH32" i="19"/>
  <c r="GG32" i="19"/>
  <c r="GM30" i="19"/>
  <c r="GL30" i="19"/>
  <c r="GJ30" i="19"/>
  <c r="GI30" i="19"/>
  <c r="GH30" i="19"/>
  <c r="GG30" i="19"/>
  <c r="GM19" i="19"/>
  <c r="GL19" i="19"/>
  <c r="GJ19" i="19"/>
  <c r="GI19" i="19"/>
  <c r="GH19" i="19"/>
  <c r="GG19" i="19"/>
  <c r="GM25" i="19"/>
  <c r="GL25" i="19"/>
  <c r="GJ25" i="19"/>
  <c r="GI25" i="19"/>
  <c r="GH25" i="19"/>
  <c r="GG25" i="19"/>
  <c r="GM26" i="19"/>
  <c r="GL26" i="19"/>
  <c r="GJ26" i="19"/>
  <c r="GI26" i="19"/>
  <c r="GH26" i="19"/>
  <c r="GG26" i="19"/>
  <c r="GM15" i="19"/>
  <c r="GL15" i="19"/>
  <c r="GJ15" i="19"/>
  <c r="GI15" i="19"/>
  <c r="GH15" i="19"/>
  <c r="GG15" i="19"/>
  <c r="GM28" i="19"/>
  <c r="GL28" i="19"/>
  <c r="GJ28" i="19"/>
  <c r="GI28" i="19"/>
  <c r="GH28" i="19"/>
  <c r="GG28" i="19"/>
  <c r="GM22" i="19"/>
  <c r="GL22" i="19"/>
  <c r="GJ22" i="19"/>
  <c r="GI22" i="19"/>
  <c r="GH22" i="19"/>
  <c r="GG22" i="19"/>
  <c r="GM29" i="19"/>
  <c r="GL29" i="19"/>
  <c r="GJ29" i="19"/>
  <c r="GI29" i="19"/>
  <c r="GH29" i="19"/>
  <c r="GG29" i="19"/>
  <c r="GM17" i="19"/>
  <c r="GL17" i="19"/>
  <c r="GJ17" i="19"/>
  <c r="GI17" i="19"/>
  <c r="GH17" i="19"/>
  <c r="GG17" i="19"/>
  <c r="GM20" i="19"/>
  <c r="GL20" i="19"/>
  <c r="GJ20" i="19"/>
  <c r="GI20" i="19"/>
  <c r="GH20" i="19"/>
  <c r="GG20" i="19"/>
  <c r="GM18" i="19"/>
  <c r="GL18" i="19"/>
  <c r="GJ18" i="19"/>
  <c r="GI18" i="19"/>
  <c r="GH18" i="19"/>
  <c r="GG18" i="19"/>
  <c r="GM27" i="19"/>
  <c r="GL27" i="19"/>
  <c r="GJ27" i="19"/>
  <c r="GI27" i="19"/>
  <c r="GH27" i="19"/>
  <c r="GG27" i="19"/>
  <c r="GM21" i="19"/>
  <c r="GL21" i="19"/>
  <c r="GJ21" i="19"/>
  <c r="GI21" i="19"/>
  <c r="GH21" i="19"/>
  <c r="GG21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3" i="19"/>
  <c r="GL13" i="19"/>
  <c r="GJ13" i="19"/>
  <c r="GI13" i="19"/>
  <c r="GH13" i="19"/>
  <c r="GG13" i="19"/>
  <c r="GM23" i="19"/>
  <c r="GL23" i="19"/>
  <c r="GJ23" i="19"/>
  <c r="GI23" i="19"/>
  <c r="GH23" i="19"/>
  <c r="GG23" i="19"/>
  <c r="GM24" i="19"/>
  <c r="GL24" i="19"/>
  <c r="GJ24" i="19"/>
  <c r="GI24" i="19"/>
  <c r="GH24" i="19"/>
  <c r="GG24" i="19"/>
  <c r="GM12" i="19"/>
  <c r="GL12" i="19"/>
  <c r="GJ12" i="19"/>
  <c r="GI12" i="19"/>
  <c r="GH12" i="19"/>
  <c r="GG12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11" i="19"/>
  <c r="GL11" i="19"/>
  <c r="GJ11" i="19"/>
  <c r="GI11" i="19"/>
  <c r="GH11" i="19"/>
  <c r="GG11" i="19"/>
  <c r="GM8" i="19"/>
  <c r="GL8" i="19"/>
  <c r="GJ8" i="19"/>
  <c r="GI8" i="19"/>
  <c r="GH8" i="19"/>
  <c r="GG8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33" i="19"/>
  <c r="FJ33" i="19"/>
  <c r="FH33" i="19"/>
  <c r="FG33" i="19"/>
  <c r="FF33" i="19"/>
  <c r="FE33" i="19"/>
  <c r="FK31" i="19"/>
  <c r="FJ31" i="19"/>
  <c r="FH31" i="19"/>
  <c r="FG31" i="19"/>
  <c r="FF31" i="19"/>
  <c r="FE31" i="19"/>
  <c r="FK35" i="19"/>
  <c r="FJ35" i="19"/>
  <c r="FH35" i="19"/>
  <c r="FG35" i="19"/>
  <c r="FF35" i="19"/>
  <c r="FE35" i="19"/>
  <c r="FK32" i="19"/>
  <c r="FJ32" i="19"/>
  <c r="FH32" i="19"/>
  <c r="FG32" i="19"/>
  <c r="FF32" i="19"/>
  <c r="FE32" i="19"/>
  <c r="FK30" i="19"/>
  <c r="FJ30" i="19"/>
  <c r="FH30" i="19"/>
  <c r="FG30" i="19"/>
  <c r="FF30" i="19"/>
  <c r="FE30" i="19"/>
  <c r="FK19" i="19"/>
  <c r="FJ19" i="19"/>
  <c r="FH19" i="19"/>
  <c r="FG19" i="19"/>
  <c r="FF19" i="19"/>
  <c r="FE19" i="19"/>
  <c r="FK25" i="19"/>
  <c r="FJ25" i="19"/>
  <c r="FH25" i="19"/>
  <c r="FG25" i="19"/>
  <c r="FF25" i="19"/>
  <c r="FE25" i="19"/>
  <c r="FK26" i="19"/>
  <c r="FJ26" i="19"/>
  <c r="FH26" i="19"/>
  <c r="FG26" i="19"/>
  <c r="FF26" i="19"/>
  <c r="FE26" i="19"/>
  <c r="FK15" i="19"/>
  <c r="FJ15" i="19"/>
  <c r="FH15" i="19"/>
  <c r="FG15" i="19"/>
  <c r="FF15" i="19"/>
  <c r="FE15" i="19"/>
  <c r="FK28" i="19"/>
  <c r="FJ28" i="19"/>
  <c r="FH28" i="19"/>
  <c r="FG28" i="19"/>
  <c r="FF28" i="19"/>
  <c r="FE28" i="19"/>
  <c r="FK22" i="19"/>
  <c r="FJ22" i="19"/>
  <c r="FH22" i="19"/>
  <c r="FG22" i="19"/>
  <c r="FF22" i="19"/>
  <c r="FE22" i="19"/>
  <c r="FK29" i="19"/>
  <c r="FJ29" i="19"/>
  <c r="FH29" i="19"/>
  <c r="FG29" i="19"/>
  <c r="FF29" i="19"/>
  <c r="FE29" i="19"/>
  <c r="FK17" i="19"/>
  <c r="FJ17" i="19"/>
  <c r="FH17" i="19"/>
  <c r="FG17" i="19"/>
  <c r="FF17" i="19"/>
  <c r="FE17" i="19"/>
  <c r="FK20" i="19"/>
  <c r="FJ20" i="19"/>
  <c r="FH20" i="19"/>
  <c r="FG20" i="19"/>
  <c r="FF20" i="19"/>
  <c r="FE20" i="19"/>
  <c r="FK18" i="19"/>
  <c r="FJ18" i="19"/>
  <c r="FH18" i="19"/>
  <c r="FG18" i="19"/>
  <c r="FF18" i="19"/>
  <c r="FE18" i="19"/>
  <c r="FK27" i="19"/>
  <c r="FJ27" i="19"/>
  <c r="FH27" i="19"/>
  <c r="FG27" i="19"/>
  <c r="FF27" i="19"/>
  <c r="FE27" i="19"/>
  <c r="FK21" i="19"/>
  <c r="FJ21" i="19"/>
  <c r="FH21" i="19"/>
  <c r="FG21" i="19"/>
  <c r="FF21" i="19"/>
  <c r="FE21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3" i="19"/>
  <c r="FJ13" i="19"/>
  <c r="FH13" i="19"/>
  <c r="FG13" i="19"/>
  <c r="FF13" i="19"/>
  <c r="FE13" i="19"/>
  <c r="FK23" i="19"/>
  <c r="FJ23" i="19"/>
  <c r="FH23" i="19"/>
  <c r="FG23" i="19"/>
  <c r="FF23" i="19"/>
  <c r="FE23" i="19"/>
  <c r="FK24" i="19"/>
  <c r="FJ24" i="19"/>
  <c r="FH24" i="19"/>
  <c r="FG24" i="19"/>
  <c r="FF24" i="19"/>
  <c r="FE24" i="19"/>
  <c r="FK12" i="19"/>
  <c r="FJ12" i="19"/>
  <c r="FH12" i="19"/>
  <c r="FG12" i="19"/>
  <c r="FF12" i="19"/>
  <c r="FE12" i="19"/>
  <c r="FK9" i="19"/>
  <c r="FJ9" i="19"/>
  <c r="FH9" i="19"/>
  <c r="FG9" i="19"/>
  <c r="FF9" i="19"/>
  <c r="FE9" i="19"/>
  <c r="FK10" i="19"/>
  <c r="FJ10" i="19"/>
  <c r="FH10" i="19"/>
  <c r="FG10" i="19"/>
  <c r="FF10" i="19"/>
  <c r="FE10" i="19"/>
  <c r="FK11" i="19"/>
  <c r="FJ11" i="19"/>
  <c r="FH11" i="19"/>
  <c r="FG11" i="19"/>
  <c r="FF11" i="19"/>
  <c r="FE11" i="19"/>
  <c r="FK8" i="19"/>
  <c r="FJ8" i="19"/>
  <c r="FH8" i="19"/>
  <c r="FG8" i="19"/>
  <c r="FF8" i="19"/>
  <c r="FE8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33" i="19"/>
  <c r="EH33" i="19"/>
  <c r="EF33" i="19"/>
  <c r="EE33" i="19"/>
  <c r="ED33" i="19"/>
  <c r="EC33" i="19"/>
  <c r="EI31" i="19"/>
  <c r="EH31" i="19"/>
  <c r="EF31" i="19"/>
  <c r="EE31" i="19"/>
  <c r="ED31" i="19"/>
  <c r="EC31" i="19"/>
  <c r="EI35" i="19"/>
  <c r="EH35" i="19"/>
  <c r="EF35" i="19"/>
  <c r="EE35" i="19"/>
  <c r="ED35" i="19"/>
  <c r="EC35" i="19"/>
  <c r="EI32" i="19"/>
  <c r="EH32" i="19"/>
  <c r="EF32" i="19"/>
  <c r="EE32" i="19"/>
  <c r="ED32" i="19"/>
  <c r="EC32" i="19"/>
  <c r="EI30" i="19"/>
  <c r="EH30" i="19"/>
  <c r="EF30" i="19"/>
  <c r="EE30" i="19"/>
  <c r="ED30" i="19"/>
  <c r="EC30" i="19"/>
  <c r="EI19" i="19"/>
  <c r="EH19" i="19"/>
  <c r="EF19" i="19"/>
  <c r="EE19" i="19"/>
  <c r="ED19" i="19"/>
  <c r="EC19" i="19"/>
  <c r="EI25" i="19"/>
  <c r="EH25" i="19"/>
  <c r="EF25" i="19"/>
  <c r="EE25" i="19"/>
  <c r="ED25" i="19"/>
  <c r="EC25" i="19"/>
  <c r="EI26" i="19"/>
  <c r="EH26" i="19"/>
  <c r="EF26" i="19"/>
  <c r="EE26" i="19"/>
  <c r="ED26" i="19"/>
  <c r="EC26" i="19"/>
  <c r="EI15" i="19"/>
  <c r="EH15" i="19"/>
  <c r="EF15" i="19"/>
  <c r="EE15" i="19"/>
  <c r="ED15" i="19"/>
  <c r="EC15" i="19"/>
  <c r="EI28" i="19"/>
  <c r="EH28" i="19"/>
  <c r="EF28" i="19"/>
  <c r="EE28" i="19"/>
  <c r="ED28" i="19"/>
  <c r="EC28" i="19"/>
  <c r="EI22" i="19"/>
  <c r="EH22" i="19"/>
  <c r="EF22" i="19"/>
  <c r="EE22" i="19"/>
  <c r="ED22" i="19"/>
  <c r="EC22" i="19"/>
  <c r="EI29" i="19"/>
  <c r="EH29" i="19"/>
  <c r="EF29" i="19"/>
  <c r="EE29" i="19"/>
  <c r="ED29" i="19"/>
  <c r="EC29" i="19"/>
  <c r="EI17" i="19"/>
  <c r="EH17" i="19"/>
  <c r="EF17" i="19"/>
  <c r="EE17" i="19"/>
  <c r="ED17" i="19"/>
  <c r="EC17" i="19"/>
  <c r="EI20" i="19"/>
  <c r="EH20" i="19"/>
  <c r="EF20" i="19"/>
  <c r="EE20" i="19"/>
  <c r="ED20" i="19"/>
  <c r="EC20" i="19"/>
  <c r="EI18" i="19"/>
  <c r="EH18" i="19"/>
  <c r="EF18" i="19"/>
  <c r="EE18" i="19"/>
  <c r="ED18" i="19"/>
  <c r="EC18" i="19"/>
  <c r="EI27" i="19"/>
  <c r="EH27" i="19"/>
  <c r="EF27" i="19"/>
  <c r="EE27" i="19"/>
  <c r="ED27" i="19"/>
  <c r="EC27" i="19"/>
  <c r="EI21" i="19"/>
  <c r="EH21" i="19"/>
  <c r="EF21" i="19"/>
  <c r="EE21" i="19"/>
  <c r="ED21" i="19"/>
  <c r="EC21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23" i="19"/>
  <c r="EH23" i="19"/>
  <c r="EF23" i="19"/>
  <c r="EE23" i="19"/>
  <c r="ED23" i="19"/>
  <c r="EC23" i="19"/>
  <c r="EI24" i="19"/>
  <c r="EH24" i="19"/>
  <c r="EF24" i="19"/>
  <c r="EE24" i="19"/>
  <c r="ED24" i="19"/>
  <c r="EC24" i="19"/>
  <c r="EI12" i="19"/>
  <c r="EH12" i="19"/>
  <c r="EF12" i="19"/>
  <c r="EE12" i="19"/>
  <c r="ED12" i="19"/>
  <c r="EC12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11" i="19"/>
  <c r="EH11" i="19"/>
  <c r="EF11" i="19"/>
  <c r="EE11" i="19"/>
  <c r="ED11" i="19"/>
  <c r="EC11" i="19"/>
  <c r="EI8" i="19"/>
  <c r="EH8" i="19"/>
  <c r="EF8" i="19"/>
  <c r="EE8" i="19"/>
  <c r="ED8" i="19"/>
  <c r="EC8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6" i="27"/>
  <c r="CY16" i="27"/>
  <c r="CZ16" i="27"/>
  <c r="DA16" i="27"/>
  <c r="DC16" i="27"/>
  <c r="DD16" i="27"/>
  <c r="EC16" i="27"/>
  <c r="ED16" i="27"/>
  <c r="EE16" i="27"/>
  <c r="EF16" i="27"/>
  <c r="EH16" i="27"/>
  <c r="EI16" i="27"/>
  <c r="FE16" i="27"/>
  <c r="FF16" i="27"/>
  <c r="FG16" i="27"/>
  <c r="FH16" i="27"/>
  <c r="FJ16" i="27"/>
  <c r="FK16" i="27"/>
  <c r="GG16" i="27"/>
  <c r="GH16" i="27"/>
  <c r="GI16" i="27"/>
  <c r="GJ16" i="27"/>
  <c r="GL16" i="27"/>
  <c r="GM16" i="27"/>
  <c r="HI16" i="27"/>
  <c r="HJ16" i="27"/>
  <c r="HK16" i="27"/>
  <c r="HL16" i="27"/>
  <c r="HN16" i="27"/>
  <c r="HO16" i="27"/>
  <c r="IK16" i="27"/>
  <c r="IL16" i="27"/>
  <c r="IM16" i="27"/>
  <c r="IN16" i="27"/>
  <c r="IP16" i="27"/>
  <c r="IQ16" i="27"/>
  <c r="JM16" i="27"/>
  <c r="JN16" i="27"/>
  <c r="JO16" i="27"/>
  <c r="JP16" i="27"/>
  <c r="JR16" i="27"/>
  <c r="JS16" i="27"/>
  <c r="KO16" i="27"/>
  <c r="KP16" i="27"/>
  <c r="KQ16" i="27"/>
  <c r="KR16" i="27"/>
  <c r="KT16" i="27"/>
  <c r="KU16" i="27"/>
  <c r="LQ16" i="27"/>
  <c r="LR16" i="27"/>
  <c r="LS16" i="27"/>
  <c r="LT16" i="27"/>
  <c r="LV16" i="27"/>
  <c r="LW16" i="27"/>
  <c r="MS16" i="27"/>
  <c r="MT16" i="27"/>
  <c r="MU16" i="27"/>
  <c r="MV16" i="27"/>
  <c r="MX16" i="27"/>
  <c r="MY16" i="27"/>
  <c r="NU16" i="27"/>
  <c r="NV16" i="27"/>
  <c r="NW16" i="27"/>
  <c r="NX16" i="27"/>
  <c r="NZ16" i="27"/>
  <c r="OA16" i="27"/>
  <c r="OW16" i="27"/>
  <c r="OX16" i="27"/>
  <c r="OY16" i="27"/>
  <c r="OZ16" i="27"/>
  <c r="PB16" i="27"/>
  <c r="PC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EC12" i="27"/>
  <c r="ED12" i="27"/>
  <c r="EE12" i="27"/>
  <c r="EF12" i="27"/>
  <c r="EH12" i="27"/>
  <c r="EI12" i="27"/>
  <c r="FE12" i="27"/>
  <c r="FF12" i="27"/>
  <c r="FG12" i="27"/>
  <c r="FH12" i="27"/>
  <c r="FJ12" i="27"/>
  <c r="FK12" i="27"/>
  <c r="GG12" i="27"/>
  <c r="GH12" i="27"/>
  <c r="GI12" i="27"/>
  <c r="GJ12" i="27"/>
  <c r="GL12" i="27"/>
  <c r="GM12" i="27"/>
  <c r="HI12" i="27"/>
  <c r="HJ12" i="27"/>
  <c r="HK12" i="27"/>
  <c r="HL12" i="27"/>
  <c r="HN12" i="27"/>
  <c r="HO12" i="27"/>
  <c r="IK12" i="27"/>
  <c r="IL12" i="27"/>
  <c r="IM12" i="27"/>
  <c r="IN12" i="27"/>
  <c r="IP12" i="27"/>
  <c r="IQ12" i="27"/>
  <c r="JM12" i="27"/>
  <c r="JN12" i="27"/>
  <c r="JO12" i="27"/>
  <c r="JP12" i="27"/>
  <c r="JR12" i="27"/>
  <c r="JS12" i="27"/>
  <c r="KO12" i="27"/>
  <c r="KP12" i="27"/>
  <c r="KQ12" i="27"/>
  <c r="KR12" i="27"/>
  <c r="KT12" i="27"/>
  <c r="KU12" i="27"/>
  <c r="LQ12" i="27"/>
  <c r="LR12" i="27"/>
  <c r="LS12" i="27"/>
  <c r="LT12" i="27"/>
  <c r="LV12" i="27"/>
  <c r="LW12" i="27"/>
  <c r="MS12" i="27"/>
  <c r="MT12" i="27"/>
  <c r="MU12" i="27"/>
  <c r="MV12" i="27"/>
  <c r="MX12" i="27"/>
  <c r="MY12" i="27"/>
  <c r="NU12" i="27"/>
  <c r="NV12" i="27"/>
  <c r="NW12" i="27"/>
  <c r="NX12" i="27"/>
  <c r="NZ12" i="27"/>
  <c r="OA12" i="27"/>
  <c r="OW12" i="27"/>
  <c r="OX12" i="27"/>
  <c r="OY12" i="27"/>
  <c r="OZ12" i="27"/>
  <c r="PB12" i="27"/>
  <c r="PC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19" i="27"/>
  <c r="CY19" i="27"/>
  <c r="CZ19" i="27"/>
  <c r="DA19" i="27"/>
  <c r="DC19" i="27"/>
  <c r="DD19" i="27"/>
  <c r="EC19" i="27"/>
  <c r="ED19" i="27"/>
  <c r="EE19" i="27"/>
  <c r="EF19" i="27"/>
  <c r="EH19" i="27"/>
  <c r="EI19" i="27"/>
  <c r="FE19" i="27"/>
  <c r="FF19" i="27"/>
  <c r="FG19" i="27"/>
  <c r="FH19" i="27"/>
  <c r="FJ19" i="27"/>
  <c r="FK19" i="27"/>
  <c r="GG19" i="27"/>
  <c r="GH19" i="27"/>
  <c r="GI19" i="27"/>
  <c r="GJ19" i="27"/>
  <c r="GL19" i="27"/>
  <c r="GM19" i="27"/>
  <c r="HI19" i="27"/>
  <c r="HJ19" i="27"/>
  <c r="HK19" i="27"/>
  <c r="HL19" i="27"/>
  <c r="HN19" i="27"/>
  <c r="HO19" i="27"/>
  <c r="IK19" i="27"/>
  <c r="IL19" i="27"/>
  <c r="IM19" i="27"/>
  <c r="IN19" i="27"/>
  <c r="IP19" i="27"/>
  <c r="IQ19" i="27"/>
  <c r="JM19" i="27"/>
  <c r="JN19" i="27"/>
  <c r="JO19" i="27"/>
  <c r="JP19" i="27"/>
  <c r="JR19" i="27"/>
  <c r="JS19" i="27"/>
  <c r="KO19" i="27"/>
  <c r="KP19" i="27"/>
  <c r="KQ19" i="27"/>
  <c r="KR19" i="27"/>
  <c r="KT19" i="27"/>
  <c r="KU19" i="27"/>
  <c r="LQ19" i="27"/>
  <c r="LR19" i="27"/>
  <c r="LS19" i="27"/>
  <c r="LT19" i="27"/>
  <c r="LV19" i="27"/>
  <c r="LW19" i="27"/>
  <c r="MS19" i="27"/>
  <c r="MT19" i="27"/>
  <c r="MU19" i="27"/>
  <c r="MV19" i="27"/>
  <c r="MX19" i="27"/>
  <c r="MY19" i="27"/>
  <c r="NU19" i="27"/>
  <c r="NV19" i="27"/>
  <c r="NW19" i="27"/>
  <c r="NX19" i="27"/>
  <c r="NZ19" i="27"/>
  <c r="OA19" i="27"/>
  <c r="OW19" i="27"/>
  <c r="OX19" i="27"/>
  <c r="OY19" i="27"/>
  <c r="OZ19" i="27"/>
  <c r="PB19" i="27"/>
  <c r="PC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EC15" i="27"/>
  <c r="ED15" i="27"/>
  <c r="EE15" i="27"/>
  <c r="EF15" i="27"/>
  <c r="EH15" i="27"/>
  <c r="EI15" i="27"/>
  <c r="FE15" i="27"/>
  <c r="FF15" i="27"/>
  <c r="FG15" i="27"/>
  <c r="FH15" i="27"/>
  <c r="FJ15" i="27"/>
  <c r="FK15" i="27"/>
  <c r="GG15" i="27"/>
  <c r="GH15" i="27"/>
  <c r="GI15" i="27"/>
  <c r="GJ15" i="27"/>
  <c r="GL15" i="27"/>
  <c r="GM15" i="27"/>
  <c r="HI15" i="27"/>
  <c r="HJ15" i="27"/>
  <c r="HK15" i="27"/>
  <c r="HL15" i="27"/>
  <c r="HN15" i="27"/>
  <c r="HO15" i="27"/>
  <c r="IK15" i="27"/>
  <c r="IL15" i="27"/>
  <c r="IM15" i="27"/>
  <c r="IN15" i="27"/>
  <c r="IP15" i="27"/>
  <c r="IQ15" i="27"/>
  <c r="JM15" i="27"/>
  <c r="JN15" i="27"/>
  <c r="JO15" i="27"/>
  <c r="JP15" i="27"/>
  <c r="JR15" i="27"/>
  <c r="JS15" i="27"/>
  <c r="KO15" i="27"/>
  <c r="KP15" i="27"/>
  <c r="KQ15" i="27"/>
  <c r="KR15" i="27"/>
  <c r="KT15" i="27"/>
  <c r="KU15" i="27"/>
  <c r="LQ15" i="27"/>
  <c r="LR15" i="27"/>
  <c r="LS15" i="27"/>
  <c r="LT15" i="27"/>
  <c r="LV15" i="27"/>
  <c r="LW15" i="27"/>
  <c r="MS15" i="27"/>
  <c r="MT15" i="27"/>
  <c r="MU15" i="27"/>
  <c r="MV15" i="27"/>
  <c r="MX15" i="27"/>
  <c r="MY15" i="27"/>
  <c r="NU15" i="27"/>
  <c r="NV15" i="27"/>
  <c r="NW15" i="27"/>
  <c r="NX15" i="27"/>
  <c r="NZ15" i="27"/>
  <c r="OA15" i="27"/>
  <c r="OW15" i="27"/>
  <c r="OX15" i="27"/>
  <c r="OY15" i="27"/>
  <c r="OZ15" i="27"/>
  <c r="PB15" i="27"/>
  <c r="PC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EC20" i="27"/>
  <c r="ED20" i="27"/>
  <c r="EE20" i="27"/>
  <c r="EF20" i="27"/>
  <c r="EH20" i="27"/>
  <c r="EI20" i="27"/>
  <c r="FE20" i="27"/>
  <c r="FF20" i="27"/>
  <c r="FG20" i="27"/>
  <c r="FH20" i="27"/>
  <c r="FJ20" i="27"/>
  <c r="FK20" i="27"/>
  <c r="GG20" i="27"/>
  <c r="GH20" i="27"/>
  <c r="GI20" i="27"/>
  <c r="GJ20" i="27"/>
  <c r="GL20" i="27"/>
  <c r="GM20" i="27"/>
  <c r="HI20" i="27"/>
  <c r="HJ20" i="27"/>
  <c r="HK20" i="27"/>
  <c r="HL20" i="27"/>
  <c r="HN20" i="27"/>
  <c r="HO20" i="27"/>
  <c r="IK20" i="27"/>
  <c r="IL20" i="27"/>
  <c r="IM20" i="27"/>
  <c r="IN20" i="27"/>
  <c r="IP20" i="27"/>
  <c r="IQ20" i="27"/>
  <c r="JM20" i="27"/>
  <c r="JN20" i="27"/>
  <c r="JO20" i="27"/>
  <c r="JP20" i="27"/>
  <c r="JR20" i="27"/>
  <c r="JS20" i="27"/>
  <c r="KO20" i="27"/>
  <c r="KP20" i="27"/>
  <c r="KQ20" i="27"/>
  <c r="KR20" i="27"/>
  <c r="KT20" i="27"/>
  <c r="KU20" i="27"/>
  <c r="LQ20" i="27"/>
  <c r="LR20" i="27"/>
  <c r="LS20" i="27"/>
  <c r="LT20" i="27"/>
  <c r="LV20" i="27"/>
  <c r="LW20" i="27"/>
  <c r="MS20" i="27"/>
  <c r="MT20" i="27"/>
  <c r="MU20" i="27"/>
  <c r="MV20" i="27"/>
  <c r="MX20" i="27"/>
  <c r="MY20" i="27"/>
  <c r="NU20" i="27"/>
  <c r="NV20" i="27"/>
  <c r="NW20" i="27"/>
  <c r="NX20" i="27"/>
  <c r="NZ20" i="27"/>
  <c r="OA20" i="27"/>
  <c r="OW20" i="27"/>
  <c r="OX20" i="27"/>
  <c r="OY20" i="27"/>
  <c r="OZ20" i="27"/>
  <c r="PB20" i="27"/>
  <c r="PC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2" i="26"/>
  <c r="CY12" i="26"/>
  <c r="CZ12" i="26"/>
  <c r="DA12" i="26"/>
  <c r="DC12" i="26"/>
  <c r="DD12" i="26"/>
  <c r="EC12" i="26"/>
  <c r="ED12" i="26"/>
  <c r="EE12" i="26"/>
  <c r="EF12" i="26"/>
  <c r="EH12" i="26"/>
  <c r="EI12" i="26"/>
  <c r="FE12" i="26"/>
  <c r="FF12" i="26"/>
  <c r="FG12" i="26"/>
  <c r="FH12" i="26"/>
  <c r="FJ12" i="26"/>
  <c r="FK12" i="26"/>
  <c r="GG12" i="26"/>
  <c r="GH12" i="26"/>
  <c r="GI12" i="26"/>
  <c r="GJ12" i="26"/>
  <c r="GL12" i="26"/>
  <c r="GM12" i="26"/>
  <c r="HI12" i="26"/>
  <c r="HJ12" i="26"/>
  <c r="HK12" i="26"/>
  <c r="HL12" i="26"/>
  <c r="HN12" i="26"/>
  <c r="HO12" i="26"/>
  <c r="IK12" i="26"/>
  <c r="IL12" i="26"/>
  <c r="IM12" i="26"/>
  <c r="IN12" i="26"/>
  <c r="IP12" i="26"/>
  <c r="IQ12" i="26"/>
  <c r="JM12" i="26"/>
  <c r="JN12" i="26"/>
  <c r="JO12" i="26"/>
  <c r="JP12" i="26"/>
  <c r="JR12" i="26"/>
  <c r="JS12" i="26"/>
  <c r="KO12" i="26"/>
  <c r="KP12" i="26"/>
  <c r="KQ12" i="26"/>
  <c r="KR12" i="26"/>
  <c r="KT12" i="26"/>
  <c r="KU12" i="26"/>
  <c r="LQ12" i="26"/>
  <c r="LR12" i="26"/>
  <c r="LS12" i="26"/>
  <c r="LT12" i="26"/>
  <c r="LV12" i="26"/>
  <c r="LW12" i="26"/>
  <c r="MS12" i="26"/>
  <c r="MT12" i="26"/>
  <c r="MU12" i="26"/>
  <c r="MV12" i="26"/>
  <c r="MX12" i="26"/>
  <c r="MY12" i="26"/>
  <c r="NU12" i="26"/>
  <c r="NV12" i="26"/>
  <c r="NW12" i="26"/>
  <c r="NX12" i="26"/>
  <c r="NZ12" i="26"/>
  <c r="OA12" i="26"/>
  <c r="OW12" i="26"/>
  <c r="OX12" i="26"/>
  <c r="OY12" i="26"/>
  <c r="OZ12" i="26"/>
  <c r="PB12" i="26"/>
  <c r="PC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8" i="26"/>
  <c r="CY18" i="26"/>
  <c r="CZ18" i="26"/>
  <c r="DA18" i="26"/>
  <c r="DC18" i="26"/>
  <c r="DD18" i="26"/>
  <c r="EC18" i="26"/>
  <c r="ED18" i="26"/>
  <c r="EE18" i="26"/>
  <c r="EF18" i="26"/>
  <c r="EH18" i="26"/>
  <c r="EI18" i="26"/>
  <c r="FE18" i="26"/>
  <c r="FF18" i="26"/>
  <c r="FG18" i="26"/>
  <c r="FH18" i="26"/>
  <c r="FJ18" i="26"/>
  <c r="FK18" i="26"/>
  <c r="GG18" i="26"/>
  <c r="GH18" i="26"/>
  <c r="GI18" i="26"/>
  <c r="GJ18" i="26"/>
  <c r="GL18" i="26"/>
  <c r="GM18" i="26"/>
  <c r="HI18" i="26"/>
  <c r="HJ18" i="26"/>
  <c r="HK18" i="26"/>
  <c r="HL18" i="26"/>
  <c r="HN18" i="26"/>
  <c r="HO18" i="26"/>
  <c r="IK18" i="26"/>
  <c r="IL18" i="26"/>
  <c r="IM18" i="26"/>
  <c r="IN18" i="26"/>
  <c r="IP18" i="26"/>
  <c r="IQ18" i="26"/>
  <c r="JM18" i="26"/>
  <c r="JN18" i="26"/>
  <c r="JO18" i="26"/>
  <c r="JP18" i="26"/>
  <c r="JR18" i="26"/>
  <c r="JS18" i="26"/>
  <c r="KO18" i="26"/>
  <c r="KP18" i="26"/>
  <c r="KQ18" i="26"/>
  <c r="KR18" i="26"/>
  <c r="KT18" i="26"/>
  <c r="KU18" i="26"/>
  <c r="LQ18" i="26"/>
  <c r="LR18" i="26"/>
  <c r="LS18" i="26"/>
  <c r="LT18" i="26"/>
  <c r="LV18" i="26"/>
  <c r="LW18" i="26"/>
  <c r="MS18" i="26"/>
  <c r="MT18" i="26"/>
  <c r="MU18" i="26"/>
  <c r="MV18" i="26"/>
  <c r="MX18" i="26"/>
  <c r="MY18" i="26"/>
  <c r="NU18" i="26"/>
  <c r="NV18" i="26"/>
  <c r="NW18" i="26"/>
  <c r="NX18" i="26"/>
  <c r="NZ18" i="26"/>
  <c r="OA18" i="26"/>
  <c r="OW18" i="26"/>
  <c r="OX18" i="26"/>
  <c r="OY18" i="26"/>
  <c r="OZ18" i="26"/>
  <c r="PB18" i="26"/>
  <c r="PC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6" i="26"/>
  <c r="CY16" i="26"/>
  <c r="CZ16" i="26"/>
  <c r="DA16" i="26"/>
  <c r="DC16" i="26"/>
  <c r="DD16" i="26"/>
  <c r="EC16" i="26"/>
  <c r="ED16" i="26"/>
  <c r="EE16" i="26"/>
  <c r="EF16" i="26"/>
  <c r="EH16" i="26"/>
  <c r="EI16" i="26"/>
  <c r="FE16" i="26"/>
  <c r="FF16" i="26"/>
  <c r="FG16" i="26"/>
  <c r="FH16" i="26"/>
  <c r="FJ16" i="26"/>
  <c r="FK16" i="26"/>
  <c r="GG16" i="26"/>
  <c r="GH16" i="26"/>
  <c r="GI16" i="26"/>
  <c r="GJ16" i="26"/>
  <c r="GL16" i="26"/>
  <c r="GM16" i="26"/>
  <c r="HI16" i="26"/>
  <c r="HJ16" i="26"/>
  <c r="HK16" i="26"/>
  <c r="HL16" i="26"/>
  <c r="HN16" i="26"/>
  <c r="HO16" i="26"/>
  <c r="IK16" i="26"/>
  <c r="IL16" i="26"/>
  <c r="IM16" i="26"/>
  <c r="IN16" i="26"/>
  <c r="IP16" i="26"/>
  <c r="IQ16" i="26"/>
  <c r="JM16" i="26"/>
  <c r="JN16" i="26"/>
  <c r="JO16" i="26"/>
  <c r="JP16" i="26"/>
  <c r="JR16" i="26"/>
  <c r="JS16" i="26"/>
  <c r="KO16" i="26"/>
  <c r="KP16" i="26"/>
  <c r="KQ16" i="26"/>
  <c r="KR16" i="26"/>
  <c r="KT16" i="26"/>
  <c r="KU16" i="26"/>
  <c r="LQ16" i="26"/>
  <c r="LR16" i="26"/>
  <c r="LS16" i="26"/>
  <c r="LT16" i="26"/>
  <c r="LV16" i="26"/>
  <c r="LW16" i="26"/>
  <c r="MS16" i="26"/>
  <c r="MT16" i="26"/>
  <c r="MU16" i="26"/>
  <c r="MV16" i="26"/>
  <c r="MX16" i="26"/>
  <c r="MY16" i="26"/>
  <c r="NU16" i="26"/>
  <c r="NV16" i="26"/>
  <c r="NW16" i="26"/>
  <c r="NX16" i="26"/>
  <c r="NZ16" i="26"/>
  <c r="OA16" i="26"/>
  <c r="OW16" i="26"/>
  <c r="OX16" i="26"/>
  <c r="OY16" i="26"/>
  <c r="OZ16" i="26"/>
  <c r="PB16" i="26"/>
  <c r="PC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D27" i="22"/>
  <c r="TP27" i="22" s="1"/>
  <c r="TE27" i="22"/>
  <c r="TF27" i="22"/>
  <c r="TG27" i="22"/>
  <c r="TH27" i="22"/>
  <c r="TS27" i="22" s="1"/>
  <c r="TI27" i="22"/>
  <c r="TT27" i="22" s="1"/>
  <c r="TJ27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DG31" i="21" l="1"/>
  <c r="DF30" i="21"/>
  <c r="DH37" i="19"/>
  <c r="DH39" i="19"/>
  <c r="RI20" i="26"/>
  <c r="OP15" i="22"/>
  <c r="OW15" i="22" s="1"/>
  <c r="OP16" i="22"/>
  <c r="OW16" i="22" s="1"/>
  <c r="Q38" i="4"/>
  <c r="DH30" i="21"/>
  <c r="DH31" i="21"/>
  <c r="K31" i="21"/>
  <c r="RF38" i="19"/>
  <c r="IO20" i="27"/>
  <c r="MW20" i="27"/>
  <c r="OP6" i="22"/>
  <c r="OW6" i="22" s="1"/>
  <c r="OP11" i="22"/>
  <c r="OW11" i="22" s="1"/>
  <c r="OP27" i="22"/>
  <c r="OW27" i="22" s="1"/>
  <c r="PX25" i="22"/>
  <c r="PX35" i="22"/>
  <c r="PX26" i="22"/>
  <c r="QE26" i="22" s="1"/>
  <c r="RF20" i="22"/>
  <c r="RM20" i="22" s="1"/>
  <c r="OP8" i="22"/>
  <c r="OW8" i="22" s="1"/>
  <c r="OP12" i="22"/>
  <c r="OW12" i="22" s="1"/>
  <c r="OP22" i="22"/>
  <c r="OW22" i="22" s="1"/>
  <c r="OP13" i="22"/>
  <c r="PX32" i="22"/>
  <c r="QE32" i="22" s="1"/>
  <c r="PX30" i="22"/>
  <c r="QE30" i="22" s="1"/>
  <c r="PX5" i="22"/>
  <c r="QE5" i="22" s="1"/>
  <c r="PX23" i="22"/>
  <c r="QE23" i="22" s="1"/>
  <c r="OP36" i="22"/>
  <c r="OW36" i="22" s="1"/>
  <c r="PX4" i="22"/>
  <c r="QE4" i="22" s="1"/>
  <c r="PX6" i="22"/>
  <c r="QE6" i="22" s="1"/>
  <c r="PX7" i="22"/>
  <c r="QE7" i="22" s="1"/>
  <c r="PX11" i="22"/>
  <c r="QE11" i="22" s="1"/>
  <c r="PX14" i="22"/>
  <c r="PX15" i="22"/>
  <c r="QE15" i="22" s="1"/>
  <c r="PX33" i="22"/>
  <c r="QE33" i="22" s="1"/>
  <c r="TR38" i="4"/>
  <c r="TV38" i="4" s="1"/>
  <c r="RI26" i="21"/>
  <c r="RF30" i="21"/>
  <c r="RF39" i="19"/>
  <c r="RI39" i="19"/>
  <c r="Q34" i="19"/>
  <c r="EG20" i="27"/>
  <c r="NY24" i="27"/>
  <c r="JQ24" i="27"/>
  <c r="FI24" i="27"/>
  <c r="QC18" i="27"/>
  <c r="LU18" i="27"/>
  <c r="DH20" i="26"/>
  <c r="DH21" i="26"/>
  <c r="K21" i="26"/>
  <c r="J21" i="26" s="1"/>
  <c r="A21" i="26" s="1" a="1"/>
  <c r="A21" i="26" s="1"/>
  <c r="PX31" i="22"/>
  <c r="QE31" i="22" s="1"/>
  <c r="PX17" i="22"/>
  <c r="QE17" i="22" s="1"/>
  <c r="PX29" i="22"/>
  <c r="QE29" i="22" s="1"/>
  <c r="PX27" i="22"/>
  <c r="QE27" i="22" s="1"/>
  <c r="RF13" i="22"/>
  <c r="RM13" i="22" s="1"/>
  <c r="RF9" i="22"/>
  <c r="RM9" i="22" s="1"/>
  <c r="RF21" i="22"/>
  <c r="RM21" i="22" s="1"/>
  <c r="RF34" i="22"/>
  <c r="RM34" i="22" s="1"/>
  <c r="SN31" i="22"/>
  <c r="SU31" i="22" s="1"/>
  <c r="IB30" i="22"/>
  <c r="II30" i="22" s="1"/>
  <c r="IB31" i="22"/>
  <c r="II31" i="22" s="1"/>
  <c r="IB17" i="22"/>
  <c r="II17" i="22" s="1"/>
  <c r="IB29" i="22"/>
  <c r="II29" i="22" s="1"/>
  <c r="IB27" i="22"/>
  <c r="II27" i="22" s="1"/>
  <c r="JJ22" i="22"/>
  <c r="JQ22" i="22" s="1"/>
  <c r="JJ18" i="22"/>
  <c r="JQ18" i="22" s="1"/>
  <c r="JJ13" i="22"/>
  <c r="JQ13" i="22" s="1"/>
  <c r="JJ9" i="22"/>
  <c r="JQ9" i="22" s="1"/>
  <c r="JJ21" i="22"/>
  <c r="JQ21" i="22" s="1"/>
  <c r="JJ34" i="22"/>
  <c r="JQ34" i="22" s="1"/>
  <c r="KR24" i="22"/>
  <c r="KY24" i="22" s="1"/>
  <c r="KR16" i="22"/>
  <c r="KY16" i="22" s="1"/>
  <c r="KR10" i="22"/>
  <c r="KY10" i="22" s="1"/>
  <c r="KR20" i="22"/>
  <c r="KY20" i="22" s="1"/>
  <c r="KR33" i="22"/>
  <c r="KY33" i="22" s="1"/>
  <c r="KR32" i="22"/>
  <c r="KY32" i="22" s="1"/>
  <c r="KR30" i="22"/>
  <c r="KY30" i="22" s="1"/>
  <c r="KR31" i="22"/>
  <c r="KY31" i="22" s="1"/>
  <c r="KR17" i="22"/>
  <c r="KY17" i="22" s="1"/>
  <c r="NH33" i="22"/>
  <c r="NO33" i="22" s="1"/>
  <c r="NH32" i="22"/>
  <c r="NO32" i="22" s="1"/>
  <c r="NH30" i="22"/>
  <c r="NO30" i="22" s="1"/>
  <c r="DH26" i="21"/>
  <c r="T26" i="21" s="1"/>
  <c r="RF15" i="21"/>
  <c r="J31" i="21"/>
  <c r="A31" i="21" s="1" a="1"/>
  <c r="A31" i="21" s="1"/>
  <c r="RI31" i="21"/>
  <c r="M31" i="21"/>
  <c r="DF31" i="21"/>
  <c r="Q26" i="21"/>
  <c r="K30" i="21"/>
  <c r="J30" i="21" s="1"/>
  <c r="RI30" i="21"/>
  <c r="M30" i="21"/>
  <c r="Q30" i="21"/>
  <c r="DG30" i="21"/>
  <c r="DG15" i="21"/>
  <c r="K26" i="21"/>
  <c r="J26" i="21" s="1"/>
  <c r="A26" i="21" s="1" a="1"/>
  <c r="A26" i="21" s="1"/>
  <c r="K15" i="21"/>
  <c r="J15" i="21" s="1"/>
  <c r="A15" i="21" s="1" a="1"/>
  <c r="A15" i="21" s="1"/>
  <c r="Q23" i="21"/>
  <c r="RF26" i="21"/>
  <c r="DH23" i="21"/>
  <c r="RI15" i="21"/>
  <c r="DH15" i="21"/>
  <c r="RF23" i="21"/>
  <c r="M15" i="21"/>
  <c r="DF15" i="21"/>
  <c r="FL6" i="21"/>
  <c r="FL9" i="21"/>
  <c r="FL17" i="21"/>
  <c r="FL13" i="21"/>
  <c r="FL19" i="21"/>
  <c r="FL32" i="21"/>
  <c r="FL27" i="21"/>
  <c r="GN10" i="21"/>
  <c r="GN7" i="21"/>
  <c r="GN22" i="21"/>
  <c r="GN24" i="21"/>
  <c r="GN21" i="21"/>
  <c r="GN29" i="21"/>
  <c r="JT6" i="21"/>
  <c r="JT9" i="21"/>
  <c r="JT17" i="21"/>
  <c r="JT13" i="21"/>
  <c r="JT19" i="21"/>
  <c r="JT32" i="21"/>
  <c r="JT27" i="21"/>
  <c r="KV10" i="21"/>
  <c r="KV7" i="21"/>
  <c r="KV22" i="21"/>
  <c r="KV24" i="21"/>
  <c r="KV21" i="21"/>
  <c r="KV29" i="21"/>
  <c r="OB6" i="21"/>
  <c r="OB9" i="21"/>
  <c r="OB17" i="21"/>
  <c r="OB13" i="21"/>
  <c r="OB19" i="21"/>
  <c r="OB32" i="21"/>
  <c r="OB27" i="21"/>
  <c r="PD10" i="21"/>
  <c r="PD7" i="21"/>
  <c r="PD22" i="21"/>
  <c r="PD24" i="21"/>
  <c r="PD21" i="21"/>
  <c r="PD29" i="21"/>
  <c r="K23" i="21"/>
  <c r="J23" i="21" s="1"/>
  <c r="A23" i="21" s="1" a="1"/>
  <c r="A23" i="21" s="1"/>
  <c r="RF37" i="19"/>
  <c r="DF39" i="19"/>
  <c r="T39" i="19" s="1"/>
  <c r="U39" i="19" s="1"/>
  <c r="RF36" i="19"/>
  <c r="DH34" i="19"/>
  <c r="K39" i="19"/>
  <c r="J39" i="19" s="1"/>
  <c r="A39" i="19" s="1" a="1"/>
  <c r="A39" i="19" s="1"/>
  <c r="Q39" i="19"/>
  <c r="DH36" i="19"/>
  <c r="K37" i="19"/>
  <c r="J37" i="19" s="1"/>
  <c r="A37" i="19" s="1" a="1"/>
  <c r="A37" i="19" s="1"/>
  <c r="DH38" i="19"/>
  <c r="DF38" i="19"/>
  <c r="RI38" i="19"/>
  <c r="K38" i="19"/>
  <c r="J38" i="19" s="1"/>
  <c r="M38" i="19"/>
  <c r="Q38" i="19"/>
  <c r="DG38" i="19"/>
  <c r="K36" i="19"/>
  <c r="J36" i="19" s="1"/>
  <c r="A36" i="19" s="1" a="1"/>
  <c r="A36" i="19" s="1"/>
  <c r="RI37" i="19"/>
  <c r="Q36" i="19"/>
  <c r="DG37" i="19"/>
  <c r="M37" i="19"/>
  <c r="DF37" i="19"/>
  <c r="RI36" i="19"/>
  <c r="K34" i="19"/>
  <c r="GN35" i="19"/>
  <c r="IO25" i="19"/>
  <c r="GK27" i="19"/>
  <c r="GK33" i="19"/>
  <c r="IO6" i="19"/>
  <c r="IO13" i="19"/>
  <c r="IO27" i="19"/>
  <c r="RI23" i="21"/>
  <c r="DF23" i="21"/>
  <c r="M23" i="21"/>
  <c r="GN6" i="21"/>
  <c r="GN9" i="21"/>
  <c r="GN17" i="21"/>
  <c r="GN13" i="21"/>
  <c r="GN19" i="21"/>
  <c r="GN32" i="21"/>
  <c r="GN27" i="21"/>
  <c r="HP10" i="21"/>
  <c r="HP7" i="21"/>
  <c r="HP22" i="21"/>
  <c r="HP24" i="21"/>
  <c r="HP21" i="21"/>
  <c r="HP29" i="21"/>
  <c r="KV6" i="21"/>
  <c r="KV9" i="21"/>
  <c r="KV17" i="21"/>
  <c r="KV13" i="21"/>
  <c r="KV19" i="21"/>
  <c r="KV32" i="21"/>
  <c r="KV27" i="21"/>
  <c r="LX10" i="21"/>
  <c r="LX7" i="21"/>
  <c r="LX22" i="21"/>
  <c r="LX24" i="21"/>
  <c r="LX21" i="21"/>
  <c r="LX29" i="21"/>
  <c r="PD6" i="21"/>
  <c r="PD9" i="21"/>
  <c r="PD17" i="21"/>
  <c r="PD13" i="21"/>
  <c r="PD19" i="21"/>
  <c r="PD32" i="21"/>
  <c r="PD27" i="21"/>
  <c r="M36" i="19"/>
  <c r="DF36" i="19"/>
  <c r="T36" i="19" s="1"/>
  <c r="GK21" i="19"/>
  <c r="GK31" i="19"/>
  <c r="IO23" i="19"/>
  <c r="IO29" i="19"/>
  <c r="IO33" i="19"/>
  <c r="LX14" i="19"/>
  <c r="LX22" i="19"/>
  <c r="MZ7" i="19"/>
  <c r="MZ10" i="19"/>
  <c r="MZ23" i="19"/>
  <c r="MZ21" i="19"/>
  <c r="MZ17" i="19"/>
  <c r="LX8" i="19"/>
  <c r="RI34" i="19"/>
  <c r="LX5" i="19"/>
  <c r="MZ5" i="19"/>
  <c r="MZ11" i="19"/>
  <c r="MZ16" i="19"/>
  <c r="MZ20" i="19"/>
  <c r="MZ28" i="19"/>
  <c r="MZ19" i="19"/>
  <c r="OB6" i="19"/>
  <c r="OB9" i="19"/>
  <c r="OB13" i="19"/>
  <c r="OB27" i="19"/>
  <c r="IO12" i="19"/>
  <c r="JT7" i="19"/>
  <c r="JT10" i="19"/>
  <c r="JT23" i="19"/>
  <c r="JT21" i="19"/>
  <c r="JT17" i="19"/>
  <c r="JT15" i="19"/>
  <c r="JT30" i="19"/>
  <c r="JT31" i="19"/>
  <c r="KV4" i="19"/>
  <c r="KV8" i="19"/>
  <c r="KV12" i="19"/>
  <c r="KV14" i="19"/>
  <c r="KV18" i="19"/>
  <c r="KV22" i="19"/>
  <c r="KV25" i="19"/>
  <c r="KV35" i="19"/>
  <c r="LU10" i="19"/>
  <c r="LU15" i="19"/>
  <c r="LU31" i="19"/>
  <c r="J34" i="19"/>
  <c r="RF34" i="19"/>
  <c r="M34" i="19"/>
  <c r="DF34" i="19"/>
  <c r="GN26" i="19"/>
  <c r="GN32" i="19"/>
  <c r="IO9" i="19"/>
  <c r="IR18" i="19"/>
  <c r="IR22" i="19"/>
  <c r="LX6" i="19"/>
  <c r="LX13" i="19"/>
  <c r="LX35" i="19"/>
  <c r="OB29" i="19"/>
  <c r="IO26" i="19"/>
  <c r="IO32" i="19"/>
  <c r="LU21" i="19"/>
  <c r="IO20" i="19"/>
  <c r="GN19" i="19"/>
  <c r="HP6" i="19"/>
  <c r="HP9" i="19"/>
  <c r="HP13" i="19"/>
  <c r="HP27" i="19"/>
  <c r="HP29" i="19"/>
  <c r="HP26" i="19"/>
  <c r="HP32" i="19"/>
  <c r="HP33" i="19"/>
  <c r="JT5" i="19"/>
  <c r="JT11" i="19"/>
  <c r="JT24" i="19"/>
  <c r="JT16" i="19"/>
  <c r="LX24" i="19"/>
  <c r="GN5" i="19"/>
  <c r="GN11" i="19"/>
  <c r="GN24" i="19"/>
  <c r="GN20" i="19"/>
  <c r="GN28" i="19"/>
  <c r="IO5" i="19"/>
  <c r="IO30" i="19"/>
  <c r="LX20" i="19"/>
  <c r="GK14" i="19"/>
  <c r="GK22" i="19"/>
  <c r="HP7" i="19"/>
  <c r="HP10" i="19"/>
  <c r="HP23" i="19"/>
  <c r="HP21" i="19"/>
  <c r="HP17" i="19"/>
  <c r="HP15" i="19"/>
  <c r="HP30" i="19"/>
  <c r="HP31" i="19"/>
  <c r="IR4" i="19"/>
  <c r="LX4" i="19"/>
  <c r="LX19" i="19"/>
  <c r="RI21" i="26"/>
  <c r="RF21" i="26"/>
  <c r="Q21" i="26"/>
  <c r="M21" i="26"/>
  <c r="DF21" i="26"/>
  <c r="DG20" i="26"/>
  <c r="K20" i="26"/>
  <c r="J20" i="26" s="1"/>
  <c r="A20" i="26" s="1" a="1"/>
  <c r="A20" i="26" s="1"/>
  <c r="RF20" i="26"/>
  <c r="M20" i="26"/>
  <c r="DF20" i="26"/>
  <c r="Q19" i="22"/>
  <c r="DB19" i="22"/>
  <c r="V19" i="22" s="1"/>
  <c r="J28" i="22"/>
  <c r="A28" i="22" s="1" a="1"/>
  <c r="A28" i="22" s="1"/>
  <c r="Q28" i="22"/>
  <c r="TR28" i="22"/>
  <c r="TV28" i="22" s="1"/>
  <c r="O28" i="22"/>
  <c r="DB28" i="22"/>
  <c r="V28" i="22" s="1"/>
  <c r="ED34" i="22"/>
  <c r="EK34" i="22" s="1"/>
  <c r="ED36" i="22"/>
  <c r="EK36" i="22" s="1"/>
  <c r="FL15" i="22"/>
  <c r="FS15" i="22" s="1"/>
  <c r="ED32" i="22"/>
  <c r="EK32" i="22" s="1"/>
  <c r="ED30" i="22"/>
  <c r="EK30" i="22" s="1"/>
  <c r="ED31" i="22"/>
  <c r="EK31" i="22" s="1"/>
  <c r="ED17" i="22"/>
  <c r="EK17" i="22" s="1"/>
  <c r="ED29" i="22"/>
  <c r="EK29" i="22" s="1"/>
  <c r="ED27" i="22"/>
  <c r="EK27" i="22" s="1"/>
  <c r="FL5" i="22"/>
  <c r="FS5" i="22" s="1"/>
  <c r="FL12" i="22"/>
  <c r="FS12" i="22" s="1"/>
  <c r="FL22" i="22"/>
  <c r="FS22" i="22" s="1"/>
  <c r="FL13" i="22"/>
  <c r="FS13" i="22" s="1"/>
  <c r="FL9" i="22"/>
  <c r="FS9" i="22" s="1"/>
  <c r="FL21" i="22"/>
  <c r="FS21" i="22" s="1"/>
  <c r="GT7" i="22"/>
  <c r="HA7" i="22" s="1"/>
  <c r="GT11" i="22"/>
  <c r="HA11" i="22" s="1"/>
  <c r="GT14" i="22"/>
  <c r="HA14" i="22" s="1"/>
  <c r="GT15" i="22"/>
  <c r="HA15" i="22" s="1"/>
  <c r="GT24" i="22"/>
  <c r="HA24" i="22" s="1"/>
  <c r="GT16" i="22"/>
  <c r="HA16" i="22" s="1"/>
  <c r="GT10" i="22"/>
  <c r="HA10" i="22" s="1"/>
  <c r="GT20" i="22"/>
  <c r="HA20" i="22" s="1"/>
  <c r="GT33" i="22"/>
  <c r="HA33" i="22" s="1"/>
  <c r="JJ31" i="22"/>
  <c r="JQ31" i="22" s="1"/>
  <c r="JJ17" i="22"/>
  <c r="JQ17" i="22" s="1"/>
  <c r="JJ29" i="22"/>
  <c r="JQ29" i="22" s="1"/>
  <c r="KR5" i="22"/>
  <c r="KY5" i="22" s="1"/>
  <c r="KR23" i="22"/>
  <c r="KY23" i="22" s="1"/>
  <c r="KR12" i="22"/>
  <c r="KY12" i="22" s="1"/>
  <c r="KR22" i="22"/>
  <c r="KY22" i="22" s="1"/>
  <c r="KR34" i="22"/>
  <c r="KY34" i="22" s="1"/>
  <c r="KR35" i="22"/>
  <c r="KY35" i="22" s="1"/>
  <c r="KR36" i="22"/>
  <c r="KY36" i="22" s="1"/>
  <c r="LZ4" i="22"/>
  <c r="MG4" i="22" s="1"/>
  <c r="LZ6" i="22"/>
  <c r="MG6" i="22" s="1"/>
  <c r="RF26" i="22"/>
  <c r="RM26" i="22" s="1"/>
  <c r="TR19" i="22"/>
  <c r="TV19" i="22" s="1"/>
  <c r="J19" i="22"/>
  <c r="A19" i="22" s="1" a="1"/>
  <c r="A19" i="22" s="1"/>
  <c r="KR27" i="22"/>
  <c r="KY27" i="22" s="1"/>
  <c r="LZ5" i="22"/>
  <c r="MG5" i="22" s="1"/>
  <c r="LZ23" i="22"/>
  <c r="MG23" i="22" s="1"/>
  <c r="LZ35" i="22"/>
  <c r="MG35" i="22" s="1"/>
  <c r="LZ26" i="22"/>
  <c r="MG26" i="22" s="1"/>
  <c r="NH6" i="22"/>
  <c r="NO6" i="22" s="1"/>
  <c r="NH16" i="22"/>
  <c r="NO16" i="22" s="1"/>
  <c r="NH20" i="22"/>
  <c r="NO20" i="22" s="1"/>
  <c r="ED6" i="22"/>
  <c r="EK6" i="22" s="1"/>
  <c r="ED11" i="22"/>
  <c r="EK11" i="22" s="1"/>
  <c r="ED20" i="22"/>
  <c r="EK20" i="22" s="1"/>
  <c r="LZ7" i="22"/>
  <c r="MG7" i="22" s="1"/>
  <c r="LZ11" i="22"/>
  <c r="MG11" i="22" s="1"/>
  <c r="LZ14" i="22"/>
  <c r="MG14" i="22" s="1"/>
  <c r="LZ15" i="22"/>
  <c r="MG15" i="22" s="1"/>
  <c r="LZ32" i="22"/>
  <c r="MG32" i="22" s="1"/>
  <c r="LZ30" i="22"/>
  <c r="MG30" i="22" s="1"/>
  <c r="LZ31" i="22"/>
  <c r="MG31" i="22" s="1"/>
  <c r="LZ17" i="22"/>
  <c r="MG17" i="22" s="1"/>
  <c r="LZ29" i="22"/>
  <c r="MG29" i="22" s="1"/>
  <c r="LZ27" i="22"/>
  <c r="MG27" i="22" s="1"/>
  <c r="NH5" i="22"/>
  <c r="NO5" i="22" s="1"/>
  <c r="NH8" i="22"/>
  <c r="NO8" i="22" s="1"/>
  <c r="NH22" i="22"/>
  <c r="NO22" i="22" s="1"/>
  <c r="NH18" i="22"/>
  <c r="NO18" i="22" s="1"/>
  <c r="NH13" i="22"/>
  <c r="NO13" i="22" s="1"/>
  <c r="NH9" i="22"/>
  <c r="NO9" i="22" s="1"/>
  <c r="NH34" i="22"/>
  <c r="NO34" i="22" s="1"/>
  <c r="NH35" i="22"/>
  <c r="NO35" i="22" s="1"/>
  <c r="NH36" i="22"/>
  <c r="NO36" i="22" s="1"/>
  <c r="NH26" i="22"/>
  <c r="NO26" i="22" s="1"/>
  <c r="OP4" i="22"/>
  <c r="OW4" i="22" s="1"/>
  <c r="ED5" i="22"/>
  <c r="EK5" i="22" s="1"/>
  <c r="ED8" i="22"/>
  <c r="EK8" i="22" s="1"/>
  <c r="ED23" i="22"/>
  <c r="EK23" i="22" s="1"/>
  <c r="ED12" i="22"/>
  <c r="EK12" i="22" s="1"/>
  <c r="ED22" i="22"/>
  <c r="EK22" i="22" s="1"/>
  <c r="ED9" i="22"/>
  <c r="EK9" i="22" s="1"/>
  <c r="ED21" i="22"/>
  <c r="EK21" i="22" s="1"/>
  <c r="ED25" i="22"/>
  <c r="EK25" i="22" s="1"/>
  <c r="FL32" i="22"/>
  <c r="FS32" i="22" s="1"/>
  <c r="FL30" i="22"/>
  <c r="FS30" i="22" s="1"/>
  <c r="FL31" i="22"/>
  <c r="FS31" i="22" s="1"/>
  <c r="FL17" i="22"/>
  <c r="FS17" i="22" s="1"/>
  <c r="FL29" i="22"/>
  <c r="FS29" i="22" s="1"/>
  <c r="FL27" i="22"/>
  <c r="FS27" i="22" s="1"/>
  <c r="GT8" i="22"/>
  <c r="HA8" i="22" s="1"/>
  <c r="GT9" i="22"/>
  <c r="HA9" i="22" s="1"/>
  <c r="GT30" i="22"/>
  <c r="HA30" i="22" s="1"/>
  <c r="GT17" i="22"/>
  <c r="HA17" i="22" s="1"/>
  <c r="GT27" i="22"/>
  <c r="HA27" i="22" s="1"/>
  <c r="IB25" i="22"/>
  <c r="II25" i="22" s="1"/>
  <c r="IB35" i="22"/>
  <c r="II35" i="22" s="1"/>
  <c r="JJ16" i="22"/>
  <c r="JQ16" i="22" s="1"/>
  <c r="RF29" i="22"/>
  <c r="RM29" i="22" s="1"/>
  <c r="RF27" i="22"/>
  <c r="RM27" i="22" s="1"/>
  <c r="GT21" i="22"/>
  <c r="HA21" i="22" s="1"/>
  <c r="GT34" i="22"/>
  <c r="HA34" i="22" s="1"/>
  <c r="GT36" i="22"/>
  <c r="HA36" i="22" s="1"/>
  <c r="IB6" i="22"/>
  <c r="II6" i="22" s="1"/>
  <c r="IB10" i="22"/>
  <c r="II10" i="22" s="1"/>
  <c r="IB20" i="22"/>
  <c r="II20" i="22" s="1"/>
  <c r="IB33" i="22"/>
  <c r="II33" i="22" s="1"/>
  <c r="IB32" i="22"/>
  <c r="II32" i="22" s="1"/>
  <c r="TR40" i="4"/>
  <c r="TV40" i="4" s="1"/>
  <c r="J38" i="4"/>
  <c r="A38" i="4" s="1" a="1"/>
  <c r="A38" i="4" s="1"/>
  <c r="O38" i="4"/>
  <c r="DB38" i="4"/>
  <c r="V38" i="4" s="1"/>
  <c r="TR36" i="4"/>
  <c r="TV36" i="4" s="1"/>
  <c r="DB40" i="4"/>
  <c r="V40" i="4" s="1"/>
  <c r="J40" i="4"/>
  <c r="A40" i="4" s="1" a="1"/>
  <c r="A40" i="4" s="1"/>
  <c r="Q40" i="4"/>
  <c r="IB7" i="4"/>
  <c r="II7" i="4" s="1"/>
  <c r="IB12" i="4"/>
  <c r="II12" i="4" s="1"/>
  <c r="IB15" i="4"/>
  <c r="II15" i="4" s="1"/>
  <c r="RF10" i="4"/>
  <c r="RM10" i="4" s="1"/>
  <c r="ED15" i="4"/>
  <c r="EK15" i="4" s="1"/>
  <c r="FL30" i="4"/>
  <c r="FS30" i="4" s="1"/>
  <c r="FL27" i="4"/>
  <c r="FS27" i="4" s="1"/>
  <c r="FL28" i="4"/>
  <c r="FS28" i="4" s="1"/>
  <c r="FL31" i="4"/>
  <c r="FS31" i="4" s="1"/>
  <c r="GT18" i="4"/>
  <c r="HA18" i="4" s="1"/>
  <c r="GT15" i="4"/>
  <c r="HA15" i="4" s="1"/>
  <c r="GT21" i="4"/>
  <c r="HA21" i="4" s="1"/>
  <c r="GT23" i="4"/>
  <c r="HA23" i="4" s="1"/>
  <c r="GT35" i="4"/>
  <c r="HA35" i="4" s="1"/>
  <c r="GT37" i="4"/>
  <c r="HA37" i="4" s="1"/>
  <c r="GT24" i="4"/>
  <c r="HA24" i="4" s="1"/>
  <c r="GT34" i="4"/>
  <c r="HA34" i="4" s="1"/>
  <c r="GT26" i="4"/>
  <c r="HA26" i="4" s="1"/>
  <c r="IB14" i="4"/>
  <c r="II14" i="4" s="1"/>
  <c r="IB31" i="4"/>
  <c r="II31" i="4" s="1"/>
  <c r="KR9" i="4"/>
  <c r="KY9" i="4" s="1"/>
  <c r="KR30" i="4"/>
  <c r="KY30" i="4" s="1"/>
  <c r="KR27" i="4"/>
  <c r="KY27" i="4" s="1"/>
  <c r="KR28" i="4"/>
  <c r="KY28" i="4" s="1"/>
  <c r="KR31" i="4"/>
  <c r="KY31" i="4" s="1"/>
  <c r="RF12" i="4"/>
  <c r="RM12" i="4" s="1"/>
  <c r="RF18" i="4"/>
  <c r="RM18" i="4" s="1"/>
  <c r="RF24" i="4"/>
  <c r="RM24" i="4" s="1"/>
  <c r="TR33" i="4"/>
  <c r="TV33" i="4" s="1"/>
  <c r="DB36" i="4"/>
  <c r="O36" i="4"/>
  <c r="DC36" i="4"/>
  <c r="Q36" i="4"/>
  <c r="J36" i="4"/>
  <c r="TR13" i="4"/>
  <c r="TV13" i="4" s="1"/>
  <c r="J33" i="4"/>
  <c r="A33" i="4" s="1" a="1"/>
  <c r="A33" i="4" s="1"/>
  <c r="DB33" i="4"/>
  <c r="O33" i="4"/>
  <c r="DC33" i="4"/>
  <c r="Q33" i="4"/>
  <c r="JJ21" i="4"/>
  <c r="JQ21" i="4" s="1"/>
  <c r="LZ7" i="4"/>
  <c r="MG7" i="4" s="1"/>
  <c r="LZ12" i="4"/>
  <c r="MG12" i="4" s="1"/>
  <c r="NH39" i="4"/>
  <c r="NO39" i="4" s="1"/>
  <c r="NH32" i="4"/>
  <c r="NO32" i="4" s="1"/>
  <c r="OP21" i="4"/>
  <c r="OW21" i="4" s="1"/>
  <c r="OP35" i="4"/>
  <c r="OW35" i="4" s="1"/>
  <c r="OP26" i="4"/>
  <c r="OW26" i="4" s="1"/>
  <c r="JJ14" i="4"/>
  <c r="JQ14" i="4" s="1"/>
  <c r="JJ30" i="4"/>
  <c r="JQ30" i="4" s="1"/>
  <c r="JJ27" i="4"/>
  <c r="JQ27" i="4" s="1"/>
  <c r="KR7" i="4"/>
  <c r="KY7" i="4" s="1"/>
  <c r="KR11" i="4"/>
  <c r="KY11" i="4" s="1"/>
  <c r="KR12" i="4"/>
  <c r="KY12" i="4" s="1"/>
  <c r="KR18" i="4"/>
  <c r="KY18" i="4" s="1"/>
  <c r="KR15" i="4"/>
  <c r="KY15" i="4" s="1"/>
  <c r="KR21" i="4"/>
  <c r="KY21" i="4" s="1"/>
  <c r="KR23" i="4"/>
  <c r="KY23" i="4" s="1"/>
  <c r="KR35" i="4"/>
  <c r="KY35" i="4" s="1"/>
  <c r="KR37" i="4"/>
  <c r="KY37" i="4" s="1"/>
  <c r="KR24" i="4"/>
  <c r="KY24" i="4" s="1"/>
  <c r="LZ31" i="4"/>
  <c r="MG31" i="4" s="1"/>
  <c r="NH4" i="4"/>
  <c r="NO4" i="4" s="1"/>
  <c r="NH5" i="4"/>
  <c r="NO5" i="4" s="1"/>
  <c r="NH7" i="4"/>
  <c r="NO7" i="4" s="1"/>
  <c r="NH11" i="4"/>
  <c r="NO11" i="4" s="1"/>
  <c r="NH12" i="4"/>
  <c r="NO12" i="4" s="1"/>
  <c r="NH35" i="4"/>
  <c r="NO35" i="4" s="1"/>
  <c r="NH37" i="4"/>
  <c r="NO37" i="4" s="1"/>
  <c r="NH24" i="4"/>
  <c r="NO24" i="4" s="1"/>
  <c r="NH34" i="4"/>
  <c r="NO34" i="4" s="1"/>
  <c r="NH26" i="4"/>
  <c r="NO26" i="4" s="1"/>
  <c r="OP14" i="4"/>
  <c r="OW14" i="4" s="1"/>
  <c r="OP30" i="4"/>
  <c r="OW30" i="4" s="1"/>
  <c r="OP27" i="4"/>
  <c r="OW27" i="4" s="1"/>
  <c r="OP28" i="4"/>
  <c r="OW28" i="4" s="1"/>
  <c r="PX29" i="4"/>
  <c r="QE29" i="4" s="1"/>
  <c r="RF6" i="4"/>
  <c r="RM6" i="4" s="1"/>
  <c r="RF35" i="4"/>
  <c r="RM35" i="4" s="1"/>
  <c r="RF27" i="4"/>
  <c r="RM27" i="4" s="1"/>
  <c r="RF39" i="4"/>
  <c r="RM39" i="4" s="1"/>
  <c r="RF32" i="4"/>
  <c r="RM32" i="4" s="1"/>
  <c r="DC13" i="4"/>
  <c r="DB13" i="4"/>
  <c r="O13" i="4"/>
  <c r="J13" i="4"/>
  <c r="JJ20" i="4"/>
  <c r="JQ20" i="4" s="1"/>
  <c r="JJ35" i="4"/>
  <c r="JQ35" i="4" s="1"/>
  <c r="JJ24" i="4"/>
  <c r="JQ24" i="4" s="1"/>
  <c r="JJ26" i="4"/>
  <c r="JQ26" i="4" s="1"/>
  <c r="JJ4" i="4"/>
  <c r="JQ4" i="4" s="1"/>
  <c r="JJ5" i="4"/>
  <c r="JQ5" i="4" s="1"/>
  <c r="JJ7" i="4"/>
  <c r="JQ7" i="4" s="1"/>
  <c r="JJ11" i="4"/>
  <c r="JQ11" i="4" s="1"/>
  <c r="JJ12" i="4"/>
  <c r="JQ12" i="4" s="1"/>
  <c r="KR4" i="4"/>
  <c r="KY4" i="4" s="1"/>
  <c r="KR26" i="4"/>
  <c r="KY26" i="4" s="1"/>
  <c r="KR29" i="4"/>
  <c r="KY29" i="4" s="1"/>
  <c r="RF17" i="4"/>
  <c r="RM17" i="4" s="1"/>
  <c r="RF22" i="4"/>
  <c r="RM22" i="4" s="1"/>
  <c r="RF14" i="4"/>
  <c r="RM14" i="4" s="1"/>
  <c r="RF19" i="4"/>
  <c r="RM19" i="4" s="1"/>
  <c r="LZ25" i="4"/>
  <c r="MG25" i="4" s="1"/>
  <c r="LZ19" i="4"/>
  <c r="MG19" i="4" s="1"/>
  <c r="LZ39" i="4"/>
  <c r="MG39" i="4" s="1"/>
  <c r="OP8" i="4"/>
  <c r="OW8" i="4" s="1"/>
  <c r="OP10" i="4"/>
  <c r="OW10" i="4" s="1"/>
  <c r="OP17" i="4"/>
  <c r="OW17" i="4" s="1"/>
  <c r="RF31" i="4"/>
  <c r="RM31" i="4" s="1"/>
  <c r="ED21" i="4"/>
  <c r="EK21" i="4" s="1"/>
  <c r="ED35" i="4"/>
  <c r="EK35" i="4" s="1"/>
  <c r="ED24" i="4"/>
  <c r="EK24" i="4" s="1"/>
  <c r="FL10" i="4"/>
  <c r="FS10" i="4" s="1"/>
  <c r="FL17" i="4"/>
  <c r="FS17" i="4" s="1"/>
  <c r="FL22" i="4"/>
  <c r="FS22" i="4" s="1"/>
  <c r="LZ4" i="4"/>
  <c r="MG4" i="4" s="1"/>
  <c r="LZ15" i="4"/>
  <c r="MG15" i="4" s="1"/>
  <c r="LZ21" i="4"/>
  <c r="MG21" i="4" s="1"/>
  <c r="LZ23" i="4"/>
  <c r="MG23" i="4" s="1"/>
  <c r="LZ35" i="4"/>
  <c r="MG35" i="4" s="1"/>
  <c r="LZ37" i="4"/>
  <c r="MG37" i="4" s="1"/>
  <c r="LZ24" i="4"/>
  <c r="MG24" i="4" s="1"/>
  <c r="LZ34" i="4"/>
  <c r="MG34" i="4" s="1"/>
  <c r="LZ26" i="4"/>
  <c r="MG26" i="4" s="1"/>
  <c r="LZ29" i="4"/>
  <c r="MG29" i="4" s="1"/>
  <c r="NH9" i="4"/>
  <c r="NO9" i="4" s="1"/>
  <c r="ED16" i="4"/>
  <c r="EK16" i="4" s="1"/>
  <c r="ED20" i="4"/>
  <c r="EK20" i="4" s="1"/>
  <c r="ED14" i="4"/>
  <c r="EK14" i="4" s="1"/>
  <c r="ED30" i="4"/>
  <c r="EK30" i="4" s="1"/>
  <c r="ED27" i="4"/>
  <c r="EK27" i="4" s="1"/>
  <c r="FL5" i="4"/>
  <c r="FS5" i="4" s="1"/>
  <c r="FL7" i="4"/>
  <c r="FS7" i="4" s="1"/>
  <c r="FL11" i="4"/>
  <c r="FS11" i="4" s="1"/>
  <c r="FL12" i="4"/>
  <c r="FS12" i="4" s="1"/>
  <c r="FL18" i="4"/>
  <c r="FS18" i="4" s="1"/>
  <c r="FL15" i="4"/>
  <c r="FS15" i="4" s="1"/>
  <c r="FL21" i="4"/>
  <c r="FS21" i="4" s="1"/>
  <c r="FL23" i="4"/>
  <c r="FS23" i="4" s="1"/>
  <c r="FL35" i="4"/>
  <c r="FS35" i="4" s="1"/>
  <c r="GT6" i="4"/>
  <c r="HA6" i="4" s="1"/>
  <c r="GT9" i="4"/>
  <c r="HA9" i="4" s="1"/>
  <c r="GT16" i="4"/>
  <c r="HA16" i="4" s="1"/>
  <c r="GT27" i="4"/>
  <c r="HA27" i="4" s="1"/>
  <c r="IB21" i="4"/>
  <c r="II21" i="4" s="1"/>
  <c r="IB23" i="4"/>
  <c r="II23" i="4" s="1"/>
  <c r="IB35" i="4"/>
  <c r="II35" i="4" s="1"/>
  <c r="IB37" i="4"/>
  <c r="II37" i="4" s="1"/>
  <c r="IB24" i="4"/>
  <c r="II24" i="4" s="1"/>
  <c r="IB34" i="4"/>
  <c r="II34" i="4" s="1"/>
  <c r="IB26" i="4"/>
  <c r="II26" i="4" s="1"/>
  <c r="IB29" i="4"/>
  <c r="II29" i="4" s="1"/>
  <c r="OP29" i="4"/>
  <c r="OW29" i="4" s="1"/>
  <c r="PX6" i="4"/>
  <c r="QE6" i="4" s="1"/>
  <c r="PX8" i="4"/>
  <c r="QE8" i="4" s="1"/>
  <c r="PX9" i="4"/>
  <c r="QE9" i="4" s="1"/>
  <c r="PX10" i="4"/>
  <c r="QE10" i="4" s="1"/>
  <c r="PX16" i="4"/>
  <c r="QE16" i="4" s="1"/>
  <c r="PX20" i="4"/>
  <c r="QE20" i="4" s="1"/>
  <c r="PX22" i="4"/>
  <c r="QE22" i="4" s="1"/>
  <c r="PX14" i="4"/>
  <c r="QE14" i="4" s="1"/>
  <c r="PX25" i="4"/>
  <c r="QE25" i="4" s="1"/>
  <c r="PX30" i="4"/>
  <c r="QE30" i="4" s="1"/>
  <c r="PX19" i="4"/>
  <c r="QE19" i="4" s="1"/>
  <c r="PX27" i="4"/>
  <c r="QE27" i="4" s="1"/>
  <c r="PX39" i="4"/>
  <c r="QE39" i="4" s="1"/>
  <c r="PX28" i="4"/>
  <c r="QE28" i="4" s="1"/>
  <c r="PX32" i="4"/>
  <c r="QE32" i="4" s="1"/>
  <c r="PX31" i="4"/>
  <c r="QE31" i="4" s="1"/>
  <c r="RF4" i="4"/>
  <c r="RM4" i="4" s="1"/>
  <c r="RF5" i="4"/>
  <c r="RM5" i="4" s="1"/>
  <c r="EJ10" i="21"/>
  <c r="EJ7" i="21"/>
  <c r="EJ22" i="21"/>
  <c r="EJ24" i="21"/>
  <c r="EJ21" i="21"/>
  <c r="EJ29" i="21"/>
  <c r="HP6" i="21"/>
  <c r="HP9" i="21"/>
  <c r="HP17" i="21"/>
  <c r="HP13" i="21"/>
  <c r="HP19" i="21"/>
  <c r="HP32" i="21"/>
  <c r="HP27" i="21"/>
  <c r="IR10" i="21"/>
  <c r="IR7" i="21"/>
  <c r="IR22" i="21"/>
  <c r="IR24" i="21"/>
  <c r="IR21" i="21"/>
  <c r="IR29" i="21"/>
  <c r="LX6" i="21"/>
  <c r="LX9" i="21"/>
  <c r="LX17" i="21"/>
  <c r="LX13" i="21"/>
  <c r="LX19" i="21"/>
  <c r="LX32" i="21"/>
  <c r="LX27" i="21"/>
  <c r="MZ10" i="21"/>
  <c r="MZ7" i="21"/>
  <c r="MZ22" i="21"/>
  <c r="MZ24" i="21"/>
  <c r="MZ21" i="21"/>
  <c r="MZ29" i="21"/>
  <c r="QC27" i="21"/>
  <c r="EJ6" i="21"/>
  <c r="EJ9" i="21"/>
  <c r="EJ17" i="21"/>
  <c r="EJ13" i="21"/>
  <c r="EJ19" i="21"/>
  <c r="EJ32" i="21"/>
  <c r="EJ27" i="21"/>
  <c r="FL10" i="21"/>
  <c r="FL7" i="21"/>
  <c r="FL22" i="21"/>
  <c r="FL24" i="21"/>
  <c r="FL21" i="21"/>
  <c r="FL29" i="21"/>
  <c r="IR6" i="21"/>
  <c r="IR9" i="21"/>
  <c r="IR17" i="21"/>
  <c r="IR13" i="21"/>
  <c r="IR19" i="21"/>
  <c r="IR32" i="21"/>
  <c r="IR27" i="21"/>
  <c r="JT10" i="21"/>
  <c r="JT7" i="21"/>
  <c r="JT22" i="21"/>
  <c r="JT24" i="21"/>
  <c r="JT21" i="21"/>
  <c r="JT29" i="21"/>
  <c r="MZ6" i="21"/>
  <c r="MZ9" i="21"/>
  <c r="MZ17" i="21"/>
  <c r="MZ13" i="21"/>
  <c r="MZ19" i="21"/>
  <c r="MZ32" i="21"/>
  <c r="MZ27" i="21"/>
  <c r="OB10" i="21"/>
  <c r="OB7" i="21"/>
  <c r="OB22" i="21"/>
  <c r="OB24" i="21"/>
  <c r="OB21" i="21"/>
  <c r="OB29" i="21"/>
  <c r="EJ5" i="21"/>
  <c r="EJ11" i="21"/>
  <c r="EJ12" i="21"/>
  <c r="EJ16" i="21"/>
  <c r="EJ18" i="21"/>
  <c r="EJ28" i="21"/>
  <c r="FL5" i="21"/>
  <c r="FL11" i="21"/>
  <c r="FL12" i="21"/>
  <c r="FL16" i="21"/>
  <c r="FL18" i="21"/>
  <c r="FL28" i="21"/>
  <c r="GN5" i="21"/>
  <c r="GN11" i="21"/>
  <c r="GN12" i="21"/>
  <c r="GN16" i="21"/>
  <c r="GN18" i="21"/>
  <c r="GN28" i="21"/>
  <c r="HP5" i="21"/>
  <c r="HP11" i="21"/>
  <c r="HP12" i="21"/>
  <c r="HP16" i="21"/>
  <c r="HP18" i="21"/>
  <c r="HP28" i="21"/>
  <c r="IR5" i="21"/>
  <c r="IR11" i="21"/>
  <c r="IR12" i="21"/>
  <c r="IR16" i="21"/>
  <c r="IR18" i="21"/>
  <c r="IR28" i="21"/>
  <c r="JT5" i="21"/>
  <c r="JT11" i="21"/>
  <c r="JT12" i="21"/>
  <c r="JT16" i="21"/>
  <c r="JT18" i="21"/>
  <c r="JT28" i="21"/>
  <c r="KV5" i="21"/>
  <c r="KV11" i="21"/>
  <c r="KV12" i="21"/>
  <c r="KV16" i="21"/>
  <c r="KV18" i="21"/>
  <c r="KV28" i="21"/>
  <c r="LX5" i="21"/>
  <c r="LX11" i="21"/>
  <c r="LX12" i="21"/>
  <c r="LX16" i="21"/>
  <c r="LX18" i="21"/>
  <c r="LX28" i="21"/>
  <c r="MZ5" i="21"/>
  <c r="MZ11" i="21"/>
  <c r="MZ12" i="21"/>
  <c r="MZ16" i="21"/>
  <c r="MZ18" i="21"/>
  <c r="MZ28" i="21"/>
  <c r="OB5" i="21"/>
  <c r="OB11" i="21"/>
  <c r="OB12" i="21"/>
  <c r="OB16" i="21"/>
  <c r="OB18" i="21"/>
  <c r="OB28" i="21"/>
  <c r="PD5" i="21"/>
  <c r="PD11" i="21"/>
  <c r="PD12" i="21"/>
  <c r="PD16" i="21"/>
  <c r="PD18" i="21"/>
  <c r="PD28" i="21"/>
  <c r="EJ4" i="21"/>
  <c r="EJ8" i="21"/>
  <c r="EJ20" i="21"/>
  <c r="EJ33" i="21"/>
  <c r="EJ14" i="21"/>
  <c r="EJ25" i="21"/>
  <c r="FL4" i="21"/>
  <c r="FL8" i="21"/>
  <c r="FL20" i="21"/>
  <c r="FL33" i="21"/>
  <c r="FL14" i="21"/>
  <c r="FL25" i="21"/>
  <c r="GN4" i="21"/>
  <c r="GN8" i="21"/>
  <c r="GN20" i="21"/>
  <c r="GN33" i="21"/>
  <c r="GN14" i="21"/>
  <c r="GN25" i="21"/>
  <c r="HP4" i="21"/>
  <c r="HP8" i="21"/>
  <c r="HP20" i="21"/>
  <c r="HP33" i="21"/>
  <c r="HP14" i="21"/>
  <c r="HP25" i="21"/>
  <c r="IR4" i="21"/>
  <c r="IR8" i="21"/>
  <c r="IR20" i="21"/>
  <c r="IR33" i="21"/>
  <c r="IR14" i="21"/>
  <c r="IR25" i="21"/>
  <c r="JT4" i="21"/>
  <c r="JT8" i="21"/>
  <c r="JT20" i="21"/>
  <c r="JT33" i="21"/>
  <c r="JT14" i="21"/>
  <c r="JT25" i="21"/>
  <c r="KV4" i="21"/>
  <c r="KV8" i="21"/>
  <c r="KV20" i="21"/>
  <c r="KV33" i="21"/>
  <c r="KV14" i="21"/>
  <c r="KV25" i="21"/>
  <c r="LX4" i="21"/>
  <c r="LX8" i="21"/>
  <c r="LX20" i="21"/>
  <c r="LX33" i="21"/>
  <c r="LX14" i="21"/>
  <c r="LX25" i="21"/>
  <c r="MZ4" i="21"/>
  <c r="MZ8" i="21"/>
  <c r="MZ20" i="21"/>
  <c r="MZ33" i="21"/>
  <c r="MZ14" i="21"/>
  <c r="MZ25" i="21"/>
  <c r="OB4" i="21"/>
  <c r="OB8" i="21"/>
  <c r="OB20" i="21"/>
  <c r="OB33" i="21"/>
  <c r="OB14" i="21"/>
  <c r="OB25" i="21"/>
  <c r="PD4" i="21"/>
  <c r="PD8" i="21"/>
  <c r="PD20" i="21"/>
  <c r="PD33" i="21"/>
  <c r="PD14" i="21"/>
  <c r="PD25" i="21"/>
  <c r="EJ5" i="19"/>
  <c r="EJ11" i="19"/>
  <c r="EJ24" i="19"/>
  <c r="EJ16" i="19"/>
  <c r="EJ20" i="19"/>
  <c r="EJ28" i="19"/>
  <c r="EJ19" i="19"/>
  <c r="FL6" i="19"/>
  <c r="FL9" i="19"/>
  <c r="FL13" i="19"/>
  <c r="FL27" i="19"/>
  <c r="FL29" i="19"/>
  <c r="FL26" i="19"/>
  <c r="FL32" i="19"/>
  <c r="FL33" i="19"/>
  <c r="GN6" i="19"/>
  <c r="GK26" i="19"/>
  <c r="GK35" i="19"/>
  <c r="IO7" i="19"/>
  <c r="IR14" i="19"/>
  <c r="LU14" i="19"/>
  <c r="LX16" i="19"/>
  <c r="LU30" i="19"/>
  <c r="LX18" i="19"/>
  <c r="MZ24" i="19"/>
  <c r="OB26" i="19"/>
  <c r="OB32" i="19"/>
  <c r="OB33" i="19"/>
  <c r="PD5" i="19"/>
  <c r="PD11" i="19"/>
  <c r="PD24" i="19"/>
  <c r="PD16" i="19"/>
  <c r="PD20" i="19"/>
  <c r="PD28" i="19"/>
  <c r="PD19" i="19"/>
  <c r="GK8" i="19"/>
  <c r="GN16" i="19"/>
  <c r="GN27" i="19"/>
  <c r="GN22" i="19"/>
  <c r="GK15" i="19"/>
  <c r="LU7" i="19"/>
  <c r="LU22" i="19"/>
  <c r="LX28" i="19"/>
  <c r="JT20" i="19"/>
  <c r="JT28" i="19"/>
  <c r="JT19" i="19"/>
  <c r="KV6" i="19"/>
  <c r="KV9" i="19"/>
  <c r="KV13" i="19"/>
  <c r="KV27" i="19"/>
  <c r="KV29" i="19"/>
  <c r="KV26" i="19"/>
  <c r="KV32" i="19"/>
  <c r="KV33" i="19"/>
  <c r="GK9" i="19"/>
  <c r="IO18" i="19"/>
  <c r="IR25" i="19"/>
  <c r="IO19" i="19"/>
  <c r="LU23" i="19"/>
  <c r="LU35" i="19"/>
  <c r="IR8" i="19"/>
  <c r="GN8" i="19"/>
  <c r="GN13" i="19"/>
  <c r="IO4" i="19"/>
  <c r="IR12" i="19"/>
  <c r="IO24" i="19"/>
  <c r="IO17" i="19"/>
  <c r="IR35" i="19"/>
  <c r="LU8" i="19"/>
  <c r="LX11" i="19"/>
  <c r="LU17" i="19"/>
  <c r="MZ15" i="19"/>
  <c r="MZ30" i="19"/>
  <c r="MZ31" i="19"/>
  <c r="OB4" i="19"/>
  <c r="OB8" i="19"/>
  <c r="OB12" i="19"/>
  <c r="OB14" i="19"/>
  <c r="OB18" i="19"/>
  <c r="OB22" i="19"/>
  <c r="OB25" i="19"/>
  <c r="OB35" i="19"/>
  <c r="IR28" i="19"/>
  <c r="IO28" i="19"/>
  <c r="EJ4" i="19"/>
  <c r="EJ8" i="19"/>
  <c r="EJ12" i="19"/>
  <c r="EJ14" i="19"/>
  <c r="EJ18" i="19"/>
  <c r="EJ22" i="19"/>
  <c r="EJ25" i="19"/>
  <c r="EJ35" i="19"/>
  <c r="FL7" i="19"/>
  <c r="FL10" i="19"/>
  <c r="FL23" i="19"/>
  <c r="FL21" i="19"/>
  <c r="FL17" i="19"/>
  <c r="FL15" i="19"/>
  <c r="FL30" i="19"/>
  <c r="FL31" i="19"/>
  <c r="GK4" i="19"/>
  <c r="GN4" i="19"/>
  <c r="GN18" i="19"/>
  <c r="GK30" i="19"/>
  <c r="GN30" i="19"/>
  <c r="IR11" i="19"/>
  <c r="IO11" i="19"/>
  <c r="LU27" i="19"/>
  <c r="LX27" i="19"/>
  <c r="LX25" i="19"/>
  <c r="GK7" i="19"/>
  <c r="GN7" i="19"/>
  <c r="GK23" i="19"/>
  <c r="GN23" i="19"/>
  <c r="EJ6" i="19"/>
  <c r="EJ9" i="19"/>
  <c r="EJ13" i="19"/>
  <c r="EJ27" i="19"/>
  <c r="EJ29" i="19"/>
  <c r="EJ26" i="19"/>
  <c r="EJ32" i="19"/>
  <c r="EJ33" i="19"/>
  <c r="FL5" i="19"/>
  <c r="FL11" i="19"/>
  <c r="FL24" i="19"/>
  <c r="FL16" i="19"/>
  <c r="FL20" i="19"/>
  <c r="FL28" i="19"/>
  <c r="FL19" i="19"/>
  <c r="GN9" i="19"/>
  <c r="LX29" i="19"/>
  <c r="LU26" i="19"/>
  <c r="LX26" i="19"/>
  <c r="LU9" i="19"/>
  <c r="LX9" i="19"/>
  <c r="GN14" i="19"/>
  <c r="GN25" i="19"/>
  <c r="IR16" i="19"/>
  <c r="IO16" i="19"/>
  <c r="GK17" i="19"/>
  <c r="GN17" i="19"/>
  <c r="GK10" i="19"/>
  <c r="GN10" i="19"/>
  <c r="EJ7" i="19"/>
  <c r="EJ10" i="19"/>
  <c r="EJ23" i="19"/>
  <c r="EJ21" i="19"/>
  <c r="EJ17" i="19"/>
  <c r="EJ15" i="19"/>
  <c r="EJ30" i="19"/>
  <c r="EJ31" i="19"/>
  <c r="FL4" i="19"/>
  <c r="FL8" i="19"/>
  <c r="FL12" i="19"/>
  <c r="FL14" i="19"/>
  <c r="FL18" i="19"/>
  <c r="FL22" i="19"/>
  <c r="FL25" i="19"/>
  <c r="FL35" i="19"/>
  <c r="GN12" i="19"/>
  <c r="GN29" i="19"/>
  <c r="GN33" i="19"/>
  <c r="LX12" i="19"/>
  <c r="LX32" i="19"/>
  <c r="LU33" i="19"/>
  <c r="LX33" i="19"/>
  <c r="GK6" i="19"/>
  <c r="GK13" i="19"/>
  <c r="GK29" i="19"/>
  <c r="GK32" i="19"/>
  <c r="IR5" i="19"/>
  <c r="IO8" i="19"/>
  <c r="IR24" i="19"/>
  <c r="IO14" i="19"/>
  <c r="IR20" i="19"/>
  <c r="IO22" i="19"/>
  <c r="IR19" i="19"/>
  <c r="IO35" i="19"/>
  <c r="LU6" i="19"/>
  <c r="LU13" i="19"/>
  <c r="LU29" i="19"/>
  <c r="LU32" i="19"/>
  <c r="GK5" i="19"/>
  <c r="GK24" i="19"/>
  <c r="GN21" i="19"/>
  <c r="GK20" i="19"/>
  <c r="GN15" i="19"/>
  <c r="GK19" i="19"/>
  <c r="GN31" i="19"/>
  <c r="IR9" i="19"/>
  <c r="IR27" i="19"/>
  <c r="IR26" i="19"/>
  <c r="IR33" i="19"/>
  <c r="LU5" i="19"/>
  <c r="LX10" i="19"/>
  <c r="LU24" i="19"/>
  <c r="LX21" i="19"/>
  <c r="LU20" i="19"/>
  <c r="LX15" i="19"/>
  <c r="LU19" i="19"/>
  <c r="LX31" i="19"/>
  <c r="GK12" i="19"/>
  <c r="GK18" i="19"/>
  <c r="GK25" i="19"/>
  <c r="HP5" i="19"/>
  <c r="HP11" i="19"/>
  <c r="HP24" i="19"/>
  <c r="HP16" i="19"/>
  <c r="HP20" i="19"/>
  <c r="HP28" i="19"/>
  <c r="HP19" i="19"/>
  <c r="IR10" i="19"/>
  <c r="IR21" i="19"/>
  <c r="IR15" i="19"/>
  <c r="IR31" i="19"/>
  <c r="JT4" i="19"/>
  <c r="JT8" i="19"/>
  <c r="JT12" i="19"/>
  <c r="JT14" i="19"/>
  <c r="JT18" i="19"/>
  <c r="JT22" i="19"/>
  <c r="JT25" i="19"/>
  <c r="JT35" i="19"/>
  <c r="KV7" i="19"/>
  <c r="KV10" i="19"/>
  <c r="KV23" i="19"/>
  <c r="KV21" i="19"/>
  <c r="KV17" i="19"/>
  <c r="KV15" i="19"/>
  <c r="KV30" i="19"/>
  <c r="KV31" i="19"/>
  <c r="LU4" i="19"/>
  <c r="LU12" i="19"/>
  <c r="LU18" i="19"/>
  <c r="LU25" i="19"/>
  <c r="MZ4" i="19"/>
  <c r="MZ8" i="19"/>
  <c r="MZ12" i="19"/>
  <c r="MZ14" i="19"/>
  <c r="MZ18" i="19"/>
  <c r="MZ22" i="19"/>
  <c r="MZ25" i="19"/>
  <c r="MZ35" i="19"/>
  <c r="OB7" i="19"/>
  <c r="OB10" i="19"/>
  <c r="OB23" i="19"/>
  <c r="OB21" i="19"/>
  <c r="OB17" i="19"/>
  <c r="OB15" i="19"/>
  <c r="OB30" i="19"/>
  <c r="OB31" i="19"/>
  <c r="PD4" i="19"/>
  <c r="PD8" i="19"/>
  <c r="PD12" i="19"/>
  <c r="PD14" i="19"/>
  <c r="PD18" i="19"/>
  <c r="PD22" i="19"/>
  <c r="PD25" i="19"/>
  <c r="PD35" i="19"/>
  <c r="HP4" i="19"/>
  <c r="HP8" i="19"/>
  <c r="HP12" i="19"/>
  <c r="HP14" i="19"/>
  <c r="HP18" i="19"/>
  <c r="HP22" i="19"/>
  <c r="HP25" i="19"/>
  <c r="HP35" i="19"/>
  <c r="JT9" i="19"/>
  <c r="JT13" i="19"/>
  <c r="JT27" i="19"/>
  <c r="JT29" i="19"/>
  <c r="JT26" i="19"/>
  <c r="JT32" i="19"/>
  <c r="JT33" i="19"/>
  <c r="KV5" i="19"/>
  <c r="KV11" i="19"/>
  <c r="KV24" i="19"/>
  <c r="KV16" i="19"/>
  <c r="KV20" i="19"/>
  <c r="KV28" i="19"/>
  <c r="KV19" i="19"/>
  <c r="MZ6" i="19"/>
  <c r="MZ9" i="19"/>
  <c r="MZ13" i="19"/>
  <c r="MZ27" i="19"/>
  <c r="MZ29" i="19"/>
  <c r="MZ26" i="19"/>
  <c r="MZ32" i="19"/>
  <c r="MZ33" i="19"/>
  <c r="OB5" i="19"/>
  <c r="OB11" i="19"/>
  <c r="OB24" i="19"/>
  <c r="OB16" i="19"/>
  <c r="OB20" i="19"/>
  <c r="OB28" i="19"/>
  <c r="OB19" i="19"/>
  <c r="PD6" i="19"/>
  <c r="PD9" i="19"/>
  <c r="PD13" i="19"/>
  <c r="PD27" i="19"/>
  <c r="PD29" i="19"/>
  <c r="PD26" i="19"/>
  <c r="PD32" i="19"/>
  <c r="PD33" i="19"/>
  <c r="GK11" i="19"/>
  <c r="GK16" i="19"/>
  <c r="GK28" i="19"/>
  <c r="IR6" i="19"/>
  <c r="IO10" i="19"/>
  <c r="IR13" i="19"/>
  <c r="IO21" i="19"/>
  <c r="IR29" i="19"/>
  <c r="IO15" i="19"/>
  <c r="IR32" i="19"/>
  <c r="IO31" i="19"/>
  <c r="LX7" i="19"/>
  <c r="LU11" i="19"/>
  <c r="LX23" i="19"/>
  <c r="LU16" i="19"/>
  <c r="LX17" i="19"/>
  <c r="LU28" i="19"/>
  <c r="LX30" i="19"/>
  <c r="IR7" i="19"/>
  <c r="IR23" i="19"/>
  <c r="IR17" i="19"/>
  <c r="IR30" i="19"/>
  <c r="PD7" i="19"/>
  <c r="PD10" i="19"/>
  <c r="PD23" i="19"/>
  <c r="PD21" i="19"/>
  <c r="PD17" i="19"/>
  <c r="PD15" i="19"/>
  <c r="PD30" i="19"/>
  <c r="PD31" i="19"/>
  <c r="JQ12" i="27"/>
  <c r="LU20" i="27"/>
  <c r="HM20" i="27"/>
  <c r="MW24" i="27"/>
  <c r="IO19" i="27"/>
  <c r="QC20" i="27"/>
  <c r="MW19" i="27"/>
  <c r="QE25" i="22"/>
  <c r="QE35" i="22"/>
  <c r="FL16" i="22"/>
  <c r="FS16" i="22" s="1"/>
  <c r="FL20" i="22"/>
  <c r="FS20" i="22" s="1"/>
  <c r="GT18" i="22"/>
  <c r="HA18" i="22" s="1"/>
  <c r="JJ20" i="22"/>
  <c r="JQ20" i="22" s="1"/>
  <c r="JJ30" i="22"/>
  <c r="JQ30" i="22" s="1"/>
  <c r="NH17" i="22"/>
  <c r="NO17" i="22" s="1"/>
  <c r="NH27" i="22"/>
  <c r="NO27" i="22" s="1"/>
  <c r="RF30" i="22"/>
  <c r="RM30" i="22" s="1"/>
  <c r="RF17" i="22"/>
  <c r="RM17" i="22" s="1"/>
  <c r="ED4" i="22"/>
  <c r="EK4" i="22" s="1"/>
  <c r="ED26" i="22"/>
  <c r="EK26" i="22" s="1"/>
  <c r="IB11" i="22"/>
  <c r="II11" i="22" s="1"/>
  <c r="IB15" i="22"/>
  <c r="II15" i="22" s="1"/>
  <c r="IB16" i="22"/>
  <c r="II16" i="22" s="1"/>
  <c r="LZ12" i="22"/>
  <c r="MG12" i="22" s="1"/>
  <c r="LZ16" i="22"/>
  <c r="MG16" i="22" s="1"/>
  <c r="LZ20" i="22"/>
  <c r="MG20" i="22" s="1"/>
  <c r="OP25" i="22"/>
  <c r="OW25" i="22" s="1"/>
  <c r="OP35" i="22"/>
  <c r="OW35" i="22" s="1"/>
  <c r="ED14" i="22"/>
  <c r="EK14" i="22" s="1"/>
  <c r="ED15" i="22"/>
  <c r="EK15" i="22" s="1"/>
  <c r="ED13" i="22"/>
  <c r="EK13" i="22" s="1"/>
  <c r="FL4" i="22"/>
  <c r="FS4" i="22" s="1"/>
  <c r="FL23" i="22"/>
  <c r="FS23" i="22" s="1"/>
  <c r="IB8" i="22"/>
  <c r="II8" i="22" s="1"/>
  <c r="IB12" i="22"/>
  <c r="II12" i="22" s="1"/>
  <c r="IB22" i="22"/>
  <c r="II22" i="22" s="1"/>
  <c r="IB13" i="22"/>
  <c r="II13" i="22" s="1"/>
  <c r="IB36" i="22"/>
  <c r="II36" i="22" s="1"/>
  <c r="LZ22" i="22"/>
  <c r="MG22" i="22" s="1"/>
  <c r="LZ13" i="22"/>
  <c r="MG13" i="22" s="1"/>
  <c r="LZ9" i="22"/>
  <c r="MG9" i="22" s="1"/>
  <c r="LZ21" i="22"/>
  <c r="MG21" i="22" s="1"/>
  <c r="NH12" i="22"/>
  <c r="NO12" i="22" s="1"/>
  <c r="OP10" i="22"/>
  <c r="OW10" i="22" s="1"/>
  <c r="OP20" i="22"/>
  <c r="OW20" i="22" s="1"/>
  <c r="OP33" i="22"/>
  <c r="OW33" i="22" s="1"/>
  <c r="OP32" i="22"/>
  <c r="OW32" i="22" s="1"/>
  <c r="OP30" i="22"/>
  <c r="OW30" i="22" s="1"/>
  <c r="OP31" i="22"/>
  <c r="OW31" i="22" s="1"/>
  <c r="OP17" i="22"/>
  <c r="OW17" i="22" s="1"/>
  <c r="OP29" i="22"/>
  <c r="OW29" i="22" s="1"/>
  <c r="PX16" i="22"/>
  <c r="QE16" i="22" s="1"/>
  <c r="PX20" i="22"/>
  <c r="QE20" i="22" s="1"/>
  <c r="RF5" i="22"/>
  <c r="RM5" i="22" s="1"/>
  <c r="RF23" i="22"/>
  <c r="RM23" i="22" s="1"/>
  <c r="RF18" i="22"/>
  <c r="RM18" i="22" s="1"/>
  <c r="ED24" i="22"/>
  <c r="EK24" i="22" s="1"/>
  <c r="ED16" i="22"/>
  <c r="EK16" i="22" s="1"/>
  <c r="ED10" i="22"/>
  <c r="EK10" i="22" s="1"/>
  <c r="FL6" i="22"/>
  <c r="FS6" i="22" s="1"/>
  <c r="FL7" i="22"/>
  <c r="FS7" i="22" s="1"/>
  <c r="FL11" i="22"/>
  <c r="FS11" i="22" s="1"/>
  <c r="FL14" i="22"/>
  <c r="FS14" i="22" s="1"/>
  <c r="FL35" i="22"/>
  <c r="FS35" i="22" s="1"/>
  <c r="FL26" i="22"/>
  <c r="FS26" i="22" s="1"/>
  <c r="GT6" i="22"/>
  <c r="HA6" i="22" s="1"/>
  <c r="JJ4" i="22"/>
  <c r="JQ4" i="22" s="1"/>
  <c r="JJ6" i="22"/>
  <c r="JQ6" i="22" s="1"/>
  <c r="JJ7" i="22"/>
  <c r="JQ7" i="22" s="1"/>
  <c r="JJ11" i="22"/>
  <c r="JQ11" i="22" s="1"/>
  <c r="JJ14" i="22"/>
  <c r="JQ14" i="22" s="1"/>
  <c r="JJ15" i="22"/>
  <c r="JQ15" i="22" s="1"/>
  <c r="JJ24" i="22"/>
  <c r="JQ24" i="22" s="1"/>
  <c r="KR6" i="22"/>
  <c r="KY6" i="22" s="1"/>
  <c r="KR11" i="22"/>
  <c r="KY11" i="22" s="1"/>
  <c r="KR15" i="22"/>
  <c r="KY15" i="22" s="1"/>
  <c r="NH7" i="22"/>
  <c r="NO7" i="22" s="1"/>
  <c r="NH11" i="22"/>
  <c r="NO11" i="22" s="1"/>
  <c r="NH14" i="22"/>
  <c r="NO14" i="22" s="1"/>
  <c r="NH15" i="22"/>
  <c r="NO15" i="22" s="1"/>
  <c r="NH21" i="22"/>
  <c r="NO21" i="22" s="1"/>
  <c r="PX22" i="22"/>
  <c r="QE22" i="22" s="1"/>
  <c r="PX18" i="22"/>
  <c r="QE18" i="22" s="1"/>
  <c r="PX13" i="22"/>
  <c r="QE13" i="22" s="1"/>
  <c r="RF4" i="22"/>
  <c r="RM4" i="22" s="1"/>
  <c r="RF6" i="22"/>
  <c r="RM6" i="22" s="1"/>
  <c r="RF7" i="22"/>
  <c r="RM7" i="22" s="1"/>
  <c r="RF11" i="22"/>
  <c r="RM11" i="22" s="1"/>
  <c r="RF14" i="22"/>
  <c r="RM14" i="22" s="1"/>
  <c r="RF15" i="22"/>
  <c r="RM15" i="22" s="1"/>
  <c r="RF24" i="22"/>
  <c r="RM24" i="22" s="1"/>
  <c r="RF16" i="22"/>
  <c r="RM16" i="22" s="1"/>
  <c r="IB5" i="22"/>
  <c r="II5" i="22" s="1"/>
  <c r="IB26" i="22"/>
  <c r="II26" i="22" s="1"/>
  <c r="OP5" i="22"/>
  <c r="OW5" i="22" s="1"/>
  <c r="OP26" i="22"/>
  <c r="OW26" i="22" s="1"/>
  <c r="QE14" i="22"/>
  <c r="FL18" i="22"/>
  <c r="FS18" i="22" s="1"/>
  <c r="GT25" i="22"/>
  <c r="HA25" i="22" s="1"/>
  <c r="IB23" i="22"/>
  <c r="II23" i="22" s="1"/>
  <c r="JJ27" i="22"/>
  <c r="JQ27" i="22" s="1"/>
  <c r="KR26" i="22"/>
  <c r="KY26" i="22" s="1"/>
  <c r="LZ18" i="22"/>
  <c r="MG18" i="22" s="1"/>
  <c r="OP23" i="22"/>
  <c r="OW23" i="22" s="1"/>
  <c r="OW13" i="22"/>
  <c r="PX24" i="22"/>
  <c r="QE24" i="22" s="1"/>
  <c r="PX9" i="22"/>
  <c r="QE9" i="22" s="1"/>
  <c r="RF10" i="22"/>
  <c r="RM10" i="22" s="1"/>
  <c r="RF36" i="22"/>
  <c r="RM36" i="22" s="1"/>
  <c r="ED7" i="22"/>
  <c r="EK7" i="22" s="1"/>
  <c r="ED18" i="22"/>
  <c r="EK18" i="22" s="1"/>
  <c r="ED33" i="22"/>
  <c r="EK33" i="22" s="1"/>
  <c r="ED35" i="22"/>
  <c r="EK35" i="22" s="1"/>
  <c r="FL24" i="22"/>
  <c r="FS24" i="22" s="1"/>
  <c r="FL34" i="22"/>
  <c r="FS34" i="22" s="1"/>
  <c r="GT12" i="22"/>
  <c r="HA12" i="22" s="1"/>
  <c r="GT32" i="22"/>
  <c r="HA32" i="22" s="1"/>
  <c r="GT35" i="22"/>
  <c r="HA35" i="22" s="1"/>
  <c r="IB9" i="22"/>
  <c r="II9" i="22" s="1"/>
  <c r="JJ5" i="22"/>
  <c r="JQ5" i="22" s="1"/>
  <c r="JJ10" i="22"/>
  <c r="JQ10" i="22" s="1"/>
  <c r="JJ36" i="22"/>
  <c r="JQ36" i="22" s="1"/>
  <c r="JJ26" i="22"/>
  <c r="JQ26" i="22" s="1"/>
  <c r="KR4" i="22"/>
  <c r="KY4" i="22" s="1"/>
  <c r="KR8" i="22"/>
  <c r="KY8" i="22" s="1"/>
  <c r="KR13" i="22"/>
  <c r="KY13" i="22" s="1"/>
  <c r="KR29" i="22"/>
  <c r="KY29" i="22" s="1"/>
  <c r="LZ24" i="22"/>
  <c r="MG24" i="22" s="1"/>
  <c r="LZ34" i="22"/>
  <c r="MG34" i="22" s="1"/>
  <c r="NH23" i="22"/>
  <c r="NO23" i="22" s="1"/>
  <c r="NH24" i="22"/>
  <c r="NO24" i="22" s="1"/>
  <c r="NH31" i="22"/>
  <c r="NO31" i="22" s="1"/>
  <c r="OP7" i="22"/>
  <c r="OW7" i="22" s="1"/>
  <c r="OP9" i="22"/>
  <c r="OW9" i="22" s="1"/>
  <c r="PX21" i="22"/>
  <c r="QE21" i="22" s="1"/>
  <c r="RF8" i="22"/>
  <c r="RM8" i="22" s="1"/>
  <c r="RF33" i="22"/>
  <c r="RM33" i="22" s="1"/>
  <c r="RF25" i="22"/>
  <c r="RM25" i="22" s="1"/>
  <c r="FL8" i="22"/>
  <c r="FS8" i="22" s="1"/>
  <c r="FL10" i="22"/>
  <c r="FS10" i="22" s="1"/>
  <c r="FL36" i="22"/>
  <c r="FS36" i="22" s="1"/>
  <c r="GT5" i="22"/>
  <c r="HA5" i="22" s="1"/>
  <c r="GT22" i="22"/>
  <c r="HA22" i="22" s="1"/>
  <c r="GT31" i="22"/>
  <c r="HA31" i="22" s="1"/>
  <c r="GT26" i="22"/>
  <c r="HA26" i="22" s="1"/>
  <c r="IB14" i="22"/>
  <c r="II14" i="22" s="1"/>
  <c r="IB18" i="22"/>
  <c r="II18" i="22" s="1"/>
  <c r="IB21" i="22"/>
  <c r="II21" i="22" s="1"/>
  <c r="JJ8" i="22"/>
  <c r="JQ8" i="22" s="1"/>
  <c r="JJ23" i="22"/>
  <c r="JQ23" i="22" s="1"/>
  <c r="JJ33" i="22"/>
  <c r="JQ33" i="22" s="1"/>
  <c r="JJ25" i="22"/>
  <c r="JQ25" i="22" s="1"/>
  <c r="KR7" i="22"/>
  <c r="KY7" i="22" s="1"/>
  <c r="KR9" i="22"/>
  <c r="KY9" i="22" s="1"/>
  <c r="LZ10" i="22"/>
  <c r="MG10" i="22" s="1"/>
  <c r="LZ36" i="22"/>
  <c r="MG36" i="22" s="1"/>
  <c r="OP14" i="22"/>
  <c r="OW14" i="22" s="1"/>
  <c r="OP18" i="22"/>
  <c r="OW18" i="22" s="1"/>
  <c r="OP21" i="22"/>
  <c r="OW21" i="22" s="1"/>
  <c r="PX8" i="22"/>
  <c r="QE8" i="22" s="1"/>
  <c r="PX10" i="22"/>
  <c r="QE10" i="22" s="1"/>
  <c r="PX34" i="22"/>
  <c r="QE34" i="22" s="1"/>
  <c r="RF12" i="22"/>
  <c r="RM12" i="22" s="1"/>
  <c r="RF32" i="22"/>
  <c r="RM32" i="22" s="1"/>
  <c r="RF35" i="22"/>
  <c r="RM35" i="22" s="1"/>
  <c r="FL33" i="22"/>
  <c r="FS33" i="22" s="1"/>
  <c r="FL25" i="22"/>
  <c r="FS25" i="22" s="1"/>
  <c r="GT4" i="22"/>
  <c r="HA4" i="22" s="1"/>
  <c r="GT23" i="22"/>
  <c r="HA23" i="22" s="1"/>
  <c r="GT13" i="22"/>
  <c r="HA13" i="22" s="1"/>
  <c r="GT29" i="22"/>
  <c r="HA29" i="22" s="1"/>
  <c r="IB24" i="22"/>
  <c r="II24" i="22" s="1"/>
  <c r="IB34" i="22"/>
  <c r="II34" i="22" s="1"/>
  <c r="JJ12" i="22"/>
  <c r="JQ12" i="22" s="1"/>
  <c r="JJ32" i="22"/>
  <c r="JQ32" i="22" s="1"/>
  <c r="JJ35" i="22"/>
  <c r="JQ35" i="22" s="1"/>
  <c r="KR14" i="22"/>
  <c r="KY14" i="22" s="1"/>
  <c r="KR18" i="22"/>
  <c r="KY18" i="22" s="1"/>
  <c r="KR21" i="22"/>
  <c r="KY21" i="22" s="1"/>
  <c r="KR25" i="22"/>
  <c r="KY25" i="22" s="1"/>
  <c r="LZ8" i="22"/>
  <c r="MG8" i="22" s="1"/>
  <c r="LZ33" i="22"/>
  <c r="MG33" i="22" s="1"/>
  <c r="LZ25" i="22"/>
  <c r="MG25" i="22" s="1"/>
  <c r="NH4" i="22"/>
  <c r="NO4" i="22" s="1"/>
  <c r="NH10" i="22"/>
  <c r="NO10" i="22" s="1"/>
  <c r="NH25" i="22"/>
  <c r="NO25" i="22" s="1"/>
  <c r="NH29" i="22"/>
  <c r="NO29" i="22" s="1"/>
  <c r="OP24" i="22"/>
  <c r="OW24" i="22" s="1"/>
  <c r="OP34" i="22"/>
  <c r="OW34" i="22" s="1"/>
  <c r="PX12" i="22"/>
  <c r="QE12" i="22" s="1"/>
  <c r="PX36" i="22"/>
  <c r="QE36" i="22" s="1"/>
  <c r="RF22" i="22"/>
  <c r="RM22" i="22" s="1"/>
  <c r="RF31" i="22"/>
  <c r="RM31" i="22" s="1"/>
  <c r="IB9" i="4"/>
  <c r="II9" i="4" s="1"/>
  <c r="IB16" i="4"/>
  <c r="II16" i="4" s="1"/>
  <c r="IB20" i="4"/>
  <c r="II20" i="4" s="1"/>
  <c r="JJ28" i="4"/>
  <c r="JQ28" i="4" s="1"/>
  <c r="KR17" i="4"/>
  <c r="KY17" i="4" s="1"/>
  <c r="KR22" i="4"/>
  <c r="KY22" i="4" s="1"/>
  <c r="KR25" i="4"/>
  <c r="KY25" i="4" s="1"/>
  <c r="NH29" i="4"/>
  <c r="NO29" i="4" s="1"/>
  <c r="OP20" i="4"/>
  <c r="OW20" i="4" s="1"/>
  <c r="OP24" i="4"/>
  <c r="OW24" i="4" s="1"/>
  <c r="GT4" i="4"/>
  <c r="HA4" i="4" s="1"/>
  <c r="GT7" i="4"/>
  <c r="HA7" i="4" s="1"/>
  <c r="GT12" i="4"/>
  <c r="HA12" i="4" s="1"/>
  <c r="JJ8" i="4"/>
  <c r="JQ8" i="4" s="1"/>
  <c r="JJ10" i="4"/>
  <c r="JQ10" i="4" s="1"/>
  <c r="JJ17" i="4"/>
  <c r="JQ17" i="4" s="1"/>
  <c r="RF7" i="4"/>
  <c r="RM7" i="4" s="1"/>
  <c r="RF15" i="4"/>
  <c r="RM15" i="4" s="1"/>
  <c r="RF21" i="4"/>
  <c r="RM21" i="4" s="1"/>
  <c r="GT29" i="4"/>
  <c r="HA29" i="4" s="1"/>
  <c r="JJ18" i="4"/>
  <c r="JQ18" i="4" s="1"/>
  <c r="JJ15" i="4"/>
  <c r="JQ15" i="4" s="1"/>
  <c r="NH15" i="4"/>
  <c r="NO15" i="4" s="1"/>
  <c r="NH21" i="4"/>
  <c r="NO21" i="4" s="1"/>
  <c r="RF8" i="4"/>
  <c r="RM8" i="4" s="1"/>
  <c r="RF9" i="4"/>
  <c r="RM9" i="4" s="1"/>
  <c r="ED8" i="4"/>
  <c r="EK8" i="4" s="1"/>
  <c r="ED10" i="4"/>
  <c r="EK10" i="4" s="1"/>
  <c r="GT28" i="4"/>
  <c r="HA28" i="4" s="1"/>
  <c r="GT31" i="4"/>
  <c r="HA31" i="4" s="1"/>
  <c r="IB4" i="4"/>
  <c r="II4" i="4" s="1"/>
  <c r="NH16" i="4"/>
  <c r="NO16" i="4" s="1"/>
  <c r="NH20" i="4"/>
  <c r="NO20" i="4" s="1"/>
  <c r="NH14" i="4"/>
  <c r="NO14" i="4" s="1"/>
  <c r="RF34" i="4"/>
  <c r="RM34" i="4" s="1"/>
  <c r="SN31" i="4"/>
  <c r="SU31" i="4" s="1"/>
  <c r="ED4" i="4"/>
  <c r="EK4" i="4" s="1"/>
  <c r="ED5" i="4"/>
  <c r="EK5" i="4" s="1"/>
  <c r="ED7" i="4"/>
  <c r="EK7" i="4" s="1"/>
  <c r="ED11" i="4"/>
  <c r="EK11" i="4" s="1"/>
  <c r="ED12" i="4"/>
  <c r="EK12" i="4" s="1"/>
  <c r="ED18" i="4"/>
  <c r="EK18" i="4" s="1"/>
  <c r="ED32" i="4"/>
  <c r="EK32" i="4" s="1"/>
  <c r="FL4" i="4"/>
  <c r="FS4" i="4" s="1"/>
  <c r="IB19" i="4"/>
  <c r="II19" i="4" s="1"/>
  <c r="IB39" i="4"/>
  <c r="II39" i="4" s="1"/>
  <c r="IB32" i="4"/>
  <c r="II32" i="4" s="1"/>
  <c r="JJ29" i="4"/>
  <c r="JQ29" i="4" s="1"/>
  <c r="KR6" i="4"/>
  <c r="KY6" i="4" s="1"/>
  <c r="LZ6" i="4"/>
  <c r="MG6" i="4" s="1"/>
  <c r="LZ9" i="4"/>
  <c r="MG9" i="4" s="1"/>
  <c r="LZ16" i="4"/>
  <c r="MG16" i="4" s="1"/>
  <c r="NH30" i="4"/>
  <c r="NO30" i="4" s="1"/>
  <c r="OP4" i="4"/>
  <c r="OW4" i="4" s="1"/>
  <c r="OP5" i="4"/>
  <c r="OW5" i="4" s="1"/>
  <c r="OP7" i="4"/>
  <c r="OW7" i="4" s="1"/>
  <c r="OP11" i="4"/>
  <c r="OW11" i="4" s="1"/>
  <c r="OP12" i="4"/>
  <c r="OW12" i="4" s="1"/>
  <c r="OP18" i="4"/>
  <c r="OW18" i="4" s="1"/>
  <c r="OP15" i="4"/>
  <c r="OW15" i="4" s="1"/>
  <c r="RF26" i="4"/>
  <c r="RM26" i="4" s="1"/>
  <c r="RF29" i="4"/>
  <c r="RM29" i="4" s="1"/>
  <c r="ED34" i="4"/>
  <c r="EK34" i="4" s="1"/>
  <c r="ED26" i="4"/>
  <c r="EK26" i="4" s="1"/>
  <c r="ED29" i="4"/>
  <c r="EK29" i="4" s="1"/>
  <c r="FL6" i="4"/>
  <c r="FS6" i="4" s="1"/>
  <c r="FL14" i="4"/>
  <c r="FS14" i="4" s="1"/>
  <c r="FL24" i="4"/>
  <c r="FS24" i="4" s="1"/>
  <c r="FL26" i="4"/>
  <c r="FS26" i="4" s="1"/>
  <c r="FL29" i="4"/>
  <c r="FS29" i="4" s="1"/>
  <c r="GT22" i="4"/>
  <c r="HA22" i="4" s="1"/>
  <c r="GT25" i="4"/>
  <c r="HA25" i="4" s="1"/>
  <c r="GT19" i="4"/>
  <c r="HA19" i="4" s="1"/>
  <c r="LZ20" i="4"/>
  <c r="MG20" i="4" s="1"/>
  <c r="LZ28" i="4"/>
  <c r="MG28" i="4" s="1"/>
  <c r="NH8" i="4"/>
  <c r="NO8" i="4" s="1"/>
  <c r="PX15" i="4"/>
  <c r="QE15" i="4" s="1"/>
  <c r="PX24" i="4"/>
  <c r="QE24" i="4" s="1"/>
  <c r="PX26" i="4"/>
  <c r="QE26" i="4" s="1"/>
  <c r="RF25" i="4"/>
  <c r="RM25" i="4" s="1"/>
  <c r="RF30" i="4"/>
  <c r="RM30" i="4" s="1"/>
  <c r="FL25" i="4"/>
  <c r="FS25" i="4" s="1"/>
  <c r="IB8" i="4"/>
  <c r="II8" i="4" s="1"/>
  <c r="KR19" i="4"/>
  <c r="KY19" i="4" s="1"/>
  <c r="LZ32" i="4"/>
  <c r="MG32" i="4" s="1"/>
  <c r="FL19" i="4"/>
  <c r="FS19" i="4" s="1"/>
  <c r="GT32" i="4"/>
  <c r="HA32" i="4" s="1"/>
  <c r="IB10" i="4"/>
  <c r="II10" i="4" s="1"/>
  <c r="JJ25" i="4"/>
  <c r="JQ25" i="4" s="1"/>
  <c r="KR39" i="4"/>
  <c r="KY39" i="4" s="1"/>
  <c r="LZ8" i="4"/>
  <c r="MG8" i="4" s="1"/>
  <c r="NH17" i="4"/>
  <c r="NO17" i="4" s="1"/>
  <c r="OP25" i="4"/>
  <c r="OW25" i="4" s="1"/>
  <c r="RF16" i="4"/>
  <c r="RM16" i="4" s="1"/>
  <c r="RF23" i="4"/>
  <c r="RM23" i="4" s="1"/>
  <c r="NH10" i="4"/>
  <c r="NO10" i="4" s="1"/>
  <c r="ED25" i="4"/>
  <c r="EK25" i="4" s="1"/>
  <c r="ED28" i="4"/>
  <c r="EK28" i="4" s="1"/>
  <c r="FL9" i="4"/>
  <c r="FS9" i="4" s="1"/>
  <c r="FL37" i="4"/>
  <c r="FS37" i="4" s="1"/>
  <c r="FL39" i="4"/>
  <c r="FS39" i="4" s="1"/>
  <c r="GT8" i="4"/>
  <c r="HA8" i="4" s="1"/>
  <c r="GT20" i="4"/>
  <c r="HA20" i="4" s="1"/>
  <c r="IB11" i="4"/>
  <c r="II11" i="4" s="1"/>
  <c r="IB17" i="4"/>
  <c r="II17" i="4" s="1"/>
  <c r="IB30" i="4"/>
  <c r="II30" i="4" s="1"/>
  <c r="JJ23" i="4"/>
  <c r="JQ23" i="4" s="1"/>
  <c r="JJ19" i="4"/>
  <c r="JQ19" i="4" s="1"/>
  <c r="JJ31" i="4"/>
  <c r="JQ31" i="4" s="1"/>
  <c r="KR16" i="4"/>
  <c r="KY16" i="4" s="1"/>
  <c r="KR34" i="4"/>
  <c r="KY34" i="4" s="1"/>
  <c r="KR32" i="4"/>
  <c r="KY32" i="4" s="1"/>
  <c r="LZ5" i="4"/>
  <c r="MG5" i="4" s="1"/>
  <c r="LZ10" i="4"/>
  <c r="MG10" i="4" s="1"/>
  <c r="LZ14" i="4"/>
  <c r="MG14" i="4" s="1"/>
  <c r="NH18" i="4"/>
  <c r="NO18" i="4" s="1"/>
  <c r="NH22" i="4"/>
  <c r="NO22" i="4" s="1"/>
  <c r="NH27" i="4"/>
  <c r="NO27" i="4" s="1"/>
  <c r="OP6" i="4"/>
  <c r="OW6" i="4" s="1"/>
  <c r="OP23" i="4"/>
  <c r="OW23" i="4" s="1"/>
  <c r="OP19" i="4"/>
  <c r="OW19" i="4" s="1"/>
  <c r="OP31" i="4"/>
  <c r="OW31" i="4" s="1"/>
  <c r="PX17" i="4"/>
  <c r="QE17" i="4" s="1"/>
  <c r="GT39" i="4"/>
  <c r="HA39" i="4" s="1"/>
  <c r="ED22" i="4"/>
  <c r="EK22" i="4" s="1"/>
  <c r="ED6" i="4"/>
  <c r="EK6" i="4" s="1"/>
  <c r="ED23" i="4"/>
  <c r="EK23" i="4" s="1"/>
  <c r="ED19" i="4"/>
  <c r="EK19" i="4" s="1"/>
  <c r="ED31" i="4"/>
  <c r="EK31" i="4" s="1"/>
  <c r="FL16" i="4"/>
  <c r="FS16" i="4" s="1"/>
  <c r="FL34" i="4"/>
  <c r="FS34" i="4" s="1"/>
  <c r="FL32" i="4"/>
  <c r="FS32" i="4" s="1"/>
  <c r="GT5" i="4"/>
  <c r="HA5" i="4" s="1"/>
  <c r="GT10" i="4"/>
  <c r="HA10" i="4" s="1"/>
  <c r="GT14" i="4"/>
  <c r="HA14" i="4" s="1"/>
  <c r="IB18" i="4"/>
  <c r="II18" i="4" s="1"/>
  <c r="IB22" i="4"/>
  <c r="II22" i="4" s="1"/>
  <c r="IB27" i="4"/>
  <c r="II27" i="4" s="1"/>
  <c r="JJ9" i="4"/>
  <c r="JQ9" i="4" s="1"/>
  <c r="JJ37" i="4"/>
  <c r="JQ37" i="4" s="1"/>
  <c r="JJ39" i="4"/>
  <c r="JQ39" i="4" s="1"/>
  <c r="KR8" i="4"/>
  <c r="KY8" i="4" s="1"/>
  <c r="KR20" i="4"/>
  <c r="KY20" i="4" s="1"/>
  <c r="LZ11" i="4"/>
  <c r="MG11" i="4" s="1"/>
  <c r="LZ17" i="4"/>
  <c r="MG17" i="4" s="1"/>
  <c r="LZ30" i="4"/>
  <c r="MG30" i="4" s="1"/>
  <c r="NH25" i="4"/>
  <c r="NO25" i="4" s="1"/>
  <c r="NH28" i="4"/>
  <c r="NO28" i="4" s="1"/>
  <c r="OP9" i="4"/>
  <c r="OW9" i="4" s="1"/>
  <c r="OP37" i="4"/>
  <c r="OW37" i="4" s="1"/>
  <c r="OP39" i="4"/>
  <c r="OW39" i="4" s="1"/>
  <c r="PX4" i="4"/>
  <c r="QE4" i="4" s="1"/>
  <c r="PX5" i="4"/>
  <c r="QE5" i="4" s="1"/>
  <c r="PX7" i="4"/>
  <c r="QE7" i="4" s="1"/>
  <c r="PX11" i="4"/>
  <c r="QE11" i="4" s="1"/>
  <c r="PX12" i="4"/>
  <c r="QE12" i="4" s="1"/>
  <c r="PX18" i="4"/>
  <c r="QE18" i="4" s="1"/>
  <c r="PX21" i="4"/>
  <c r="QE21" i="4" s="1"/>
  <c r="PX23" i="4"/>
  <c r="QE23" i="4" s="1"/>
  <c r="PX35" i="4"/>
  <c r="QE35" i="4" s="1"/>
  <c r="PX37" i="4"/>
  <c r="QE37" i="4" s="1"/>
  <c r="PX34" i="4"/>
  <c r="QE34" i="4" s="1"/>
  <c r="RF11" i="4"/>
  <c r="RM11" i="4" s="1"/>
  <c r="RF20" i="4"/>
  <c r="RM20" i="4" s="1"/>
  <c r="RF37" i="4"/>
  <c r="RM37" i="4" s="1"/>
  <c r="RF28" i="4"/>
  <c r="RM28" i="4" s="1"/>
  <c r="ED17" i="4"/>
  <c r="EK17" i="4" s="1"/>
  <c r="JJ22" i="4"/>
  <c r="JQ22" i="4" s="1"/>
  <c r="OP22" i="4"/>
  <c r="OW22" i="4" s="1"/>
  <c r="ED9" i="4"/>
  <c r="EK9" i="4" s="1"/>
  <c r="ED37" i="4"/>
  <c r="EK37" i="4" s="1"/>
  <c r="ED39" i="4"/>
  <c r="EK39" i="4" s="1"/>
  <c r="FL8" i="4"/>
  <c r="FS8" i="4" s="1"/>
  <c r="FL20" i="4"/>
  <c r="FS20" i="4" s="1"/>
  <c r="GT11" i="4"/>
  <c r="HA11" i="4" s="1"/>
  <c r="GT17" i="4"/>
  <c r="HA17" i="4" s="1"/>
  <c r="GT30" i="4"/>
  <c r="HA30" i="4" s="1"/>
  <c r="IB25" i="4"/>
  <c r="II25" i="4" s="1"/>
  <c r="IB28" i="4"/>
  <c r="II28" i="4" s="1"/>
  <c r="JJ16" i="4"/>
  <c r="JQ16" i="4" s="1"/>
  <c r="JJ34" i="4"/>
  <c r="JQ34" i="4" s="1"/>
  <c r="JJ32" i="4"/>
  <c r="JQ32" i="4" s="1"/>
  <c r="KR5" i="4"/>
  <c r="KY5" i="4" s="1"/>
  <c r="KR10" i="4"/>
  <c r="KY10" i="4" s="1"/>
  <c r="KR14" i="4"/>
  <c r="KY14" i="4" s="1"/>
  <c r="LZ18" i="4"/>
  <c r="MG18" i="4" s="1"/>
  <c r="LZ22" i="4"/>
  <c r="MG22" i="4" s="1"/>
  <c r="LZ27" i="4"/>
  <c r="MG27" i="4" s="1"/>
  <c r="NH6" i="4"/>
  <c r="NO6" i="4" s="1"/>
  <c r="NH23" i="4"/>
  <c r="NO23" i="4" s="1"/>
  <c r="NH19" i="4"/>
  <c r="NO19" i="4" s="1"/>
  <c r="NH31" i="4"/>
  <c r="NO31" i="4" s="1"/>
  <c r="OP16" i="4"/>
  <c r="OW16" i="4" s="1"/>
  <c r="OP34" i="4"/>
  <c r="OW34" i="4" s="1"/>
  <c r="OP32" i="4"/>
  <c r="OW32" i="4" s="1"/>
  <c r="JT6" i="19"/>
  <c r="JJ6" i="4"/>
  <c r="JQ6" i="4" s="1"/>
  <c r="IB5" i="4"/>
  <c r="II5" i="4" s="1"/>
  <c r="IB6" i="4"/>
  <c r="II6" i="4" s="1"/>
  <c r="IB4" i="22"/>
  <c r="II4" i="22" s="1"/>
  <c r="IB7" i="22"/>
  <c r="II7" i="22" s="1"/>
  <c r="PA4" i="21"/>
  <c r="PA5" i="21"/>
  <c r="PA6" i="21"/>
  <c r="PA10" i="21"/>
  <c r="PA8" i="21"/>
  <c r="PA11" i="21"/>
  <c r="PA9" i="21"/>
  <c r="PA7" i="21"/>
  <c r="PA20" i="21"/>
  <c r="PA12" i="21"/>
  <c r="PA17" i="21"/>
  <c r="PA22" i="21"/>
  <c r="PA33" i="21"/>
  <c r="PA16" i="21"/>
  <c r="PA13" i="21"/>
  <c r="PA24" i="21"/>
  <c r="PA14" i="21"/>
  <c r="PA18" i="21"/>
  <c r="PA19" i="21"/>
  <c r="PA21" i="21"/>
  <c r="PA25" i="21"/>
  <c r="PA28" i="21"/>
  <c r="PA32" i="21"/>
  <c r="PA29" i="21"/>
  <c r="PA27" i="21"/>
  <c r="NY4" i="21"/>
  <c r="NY5" i="21"/>
  <c r="NY6" i="21"/>
  <c r="NY10" i="21"/>
  <c r="NY8" i="21"/>
  <c r="NY11" i="21"/>
  <c r="NY9" i="21"/>
  <c r="NY7" i="21"/>
  <c r="NY20" i="21"/>
  <c r="NY12" i="21"/>
  <c r="NY17" i="21"/>
  <c r="NY22" i="21"/>
  <c r="NY33" i="21"/>
  <c r="NY16" i="21"/>
  <c r="NY13" i="21"/>
  <c r="NY24" i="21"/>
  <c r="NY14" i="21"/>
  <c r="NY18" i="21"/>
  <c r="NY19" i="21"/>
  <c r="NY21" i="21"/>
  <c r="NY25" i="21"/>
  <c r="NY28" i="21"/>
  <c r="NY32" i="21"/>
  <c r="NY29" i="21"/>
  <c r="NY27" i="21"/>
  <c r="MW4" i="21"/>
  <c r="MW5" i="21"/>
  <c r="MW6" i="21"/>
  <c r="MW10" i="21"/>
  <c r="MW8" i="21"/>
  <c r="MW11" i="21"/>
  <c r="MW9" i="21"/>
  <c r="MW7" i="21"/>
  <c r="MW20" i="21"/>
  <c r="MW12" i="21"/>
  <c r="MW17" i="21"/>
  <c r="MW22" i="21"/>
  <c r="MW33" i="21"/>
  <c r="MW16" i="21"/>
  <c r="MW13" i="21"/>
  <c r="MW24" i="21"/>
  <c r="MW14" i="21"/>
  <c r="MW18" i="21"/>
  <c r="MW19" i="21"/>
  <c r="MW21" i="21"/>
  <c r="MW25" i="21"/>
  <c r="MW28" i="21"/>
  <c r="MW32" i="21"/>
  <c r="MW29" i="21"/>
  <c r="MW27" i="21"/>
  <c r="LU4" i="21"/>
  <c r="LU5" i="21"/>
  <c r="LU6" i="21"/>
  <c r="LU10" i="21"/>
  <c r="LU8" i="21"/>
  <c r="LU11" i="21"/>
  <c r="LU9" i="21"/>
  <c r="LU7" i="21"/>
  <c r="LU20" i="21"/>
  <c r="LU12" i="21"/>
  <c r="LU17" i="21"/>
  <c r="LU22" i="21"/>
  <c r="LU33" i="21"/>
  <c r="LU16" i="21"/>
  <c r="LU13" i="21"/>
  <c r="LU24" i="21"/>
  <c r="LU14" i="21"/>
  <c r="LU18" i="21"/>
  <c r="LU19" i="21"/>
  <c r="LU21" i="21"/>
  <c r="LU25" i="21"/>
  <c r="LU28" i="21"/>
  <c r="LU32" i="21"/>
  <c r="LU29" i="21"/>
  <c r="LU27" i="21"/>
  <c r="KS4" i="21"/>
  <c r="KS5" i="21"/>
  <c r="KS6" i="21"/>
  <c r="KS10" i="21"/>
  <c r="KS8" i="21"/>
  <c r="KS11" i="21"/>
  <c r="KS9" i="21"/>
  <c r="KS7" i="21"/>
  <c r="KS20" i="21"/>
  <c r="KS12" i="21"/>
  <c r="KS17" i="21"/>
  <c r="KS22" i="21"/>
  <c r="KS33" i="21"/>
  <c r="KS16" i="21"/>
  <c r="KS13" i="21"/>
  <c r="KS24" i="21"/>
  <c r="KS14" i="21"/>
  <c r="KS18" i="21"/>
  <c r="KS19" i="21"/>
  <c r="KS21" i="21"/>
  <c r="KS25" i="21"/>
  <c r="KS28" i="21"/>
  <c r="KS32" i="21"/>
  <c r="KS29" i="21"/>
  <c r="KS27" i="21"/>
  <c r="JQ4" i="21"/>
  <c r="JQ5" i="21"/>
  <c r="JQ6" i="21"/>
  <c r="JQ10" i="21"/>
  <c r="JQ8" i="21"/>
  <c r="JQ11" i="21"/>
  <c r="JQ9" i="21"/>
  <c r="JQ7" i="21"/>
  <c r="JQ20" i="21"/>
  <c r="JQ12" i="21"/>
  <c r="JQ17" i="21"/>
  <c r="JQ22" i="21"/>
  <c r="JQ33" i="21"/>
  <c r="JQ16" i="21"/>
  <c r="JQ13" i="21"/>
  <c r="JQ24" i="21"/>
  <c r="JQ14" i="21"/>
  <c r="JQ18" i="21"/>
  <c r="JQ19" i="21"/>
  <c r="JQ21" i="21"/>
  <c r="JQ25" i="21"/>
  <c r="JQ28" i="21"/>
  <c r="JQ32" i="21"/>
  <c r="JQ29" i="21"/>
  <c r="JQ27" i="21"/>
  <c r="IO4" i="21"/>
  <c r="IO5" i="21"/>
  <c r="IO6" i="21"/>
  <c r="IO10" i="21"/>
  <c r="IO8" i="21"/>
  <c r="IO11" i="21"/>
  <c r="IO9" i="21"/>
  <c r="IO7" i="21"/>
  <c r="IO20" i="21"/>
  <c r="IO12" i="21"/>
  <c r="IO17" i="21"/>
  <c r="IO22" i="21"/>
  <c r="IO33" i="21"/>
  <c r="IO16" i="21"/>
  <c r="IO13" i="21"/>
  <c r="IO24" i="21"/>
  <c r="IO14" i="21"/>
  <c r="IO18" i="21"/>
  <c r="IO19" i="21"/>
  <c r="IO21" i="21"/>
  <c r="IO25" i="21"/>
  <c r="IO28" i="21"/>
  <c r="IO32" i="21"/>
  <c r="IO29" i="21"/>
  <c r="IO27" i="21"/>
  <c r="HM4" i="21"/>
  <c r="HM5" i="21"/>
  <c r="HM6" i="21"/>
  <c r="HM10" i="21"/>
  <c r="HM8" i="21"/>
  <c r="HM11" i="21"/>
  <c r="HM9" i="21"/>
  <c r="HM7" i="21"/>
  <c r="HM20" i="21"/>
  <c r="HM12" i="21"/>
  <c r="HM17" i="21"/>
  <c r="HM22" i="21"/>
  <c r="HM33" i="21"/>
  <c r="HM16" i="21"/>
  <c r="HM13" i="21"/>
  <c r="HM24" i="21"/>
  <c r="HM14" i="21"/>
  <c r="HM18" i="21"/>
  <c r="HM19" i="21"/>
  <c r="HM21" i="21"/>
  <c r="HM25" i="21"/>
  <c r="HM28" i="21"/>
  <c r="HM32" i="21"/>
  <c r="HM29" i="21"/>
  <c r="HM27" i="21"/>
  <c r="GK4" i="21"/>
  <c r="GK5" i="21"/>
  <c r="GK6" i="21"/>
  <c r="GK10" i="21"/>
  <c r="GK8" i="21"/>
  <c r="GK11" i="21"/>
  <c r="GK9" i="21"/>
  <c r="GK7" i="21"/>
  <c r="GK20" i="21"/>
  <c r="GK12" i="21"/>
  <c r="GK17" i="21"/>
  <c r="GK22" i="21"/>
  <c r="GK33" i="21"/>
  <c r="GK16" i="21"/>
  <c r="GK13" i="21"/>
  <c r="GK24" i="21"/>
  <c r="GK14" i="21"/>
  <c r="GK18" i="21"/>
  <c r="GK19" i="21"/>
  <c r="GK21" i="21"/>
  <c r="GK25" i="21"/>
  <c r="GK28" i="21"/>
  <c r="GK32" i="21"/>
  <c r="GK29" i="21"/>
  <c r="GK27" i="21"/>
  <c r="FI4" i="21"/>
  <c r="FI5" i="21"/>
  <c r="FI6" i="21"/>
  <c r="FI10" i="21"/>
  <c r="FI8" i="21"/>
  <c r="FI11" i="21"/>
  <c r="FI9" i="21"/>
  <c r="FI7" i="21"/>
  <c r="FI20" i="21"/>
  <c r="FI12" i="21"/>
  <c r="FI17" i="21"/>
  <c r="FI22" i="21"/>
  <c r="FI33" i="21"/>
  <c r="FI16" i="21"/>
  <c r="FI13" i="21"/>
  <c r="FI24" i="21"/>
  <c r="FI14" i="21"/>
  <c r="FI18" i="21"/>
  <c r="FI19" i="21"/>
  <c r="FI21" i="21"/>
  <c r="FI25" i="21"/>
  <c r="FI28" i="21"/>
  <c r="FI32" i="21"/>
  <c r="FI29" i="21"/>
  <c r="FI27" i="21"/>
  <c r="EG4" i="21"/>
  <c r="EG5" i="21"/>
  <c r="EG6" i="21"/>
  <c r="EG10" i="21"/>
  <c r="EG8" i="21"/>
  <c r="EG11" i="21"/>
  <c r="EG9" i="21"/>
  <c r="EG7" i="21"/>
  <c r="EG20" i="21"/>
  <c r="EG12" i="21"/>
  <c r="EG17" i="21"/>
  <c r="EG22" i="21"/>
  <c r="EG33" i="21"/>
  <c r="EG16" i="21"/>
  <c r="EG13" i="21"/>
  <c r="EG24" i="21"/>
  <c r="EG14" i="21"/>
  <c r="EG18" i="21"/>
  <c r="EG19" i="21"/>
  <c r="EG21" i="21"/>
  <c r="EG25" i="21"/>
  <c r="EG28" i="21"/>
  <c r="EG32" i="21"/>
  <c r="EG29" i="21"/>
  <c r="EG27" i="21"/>
  <c r="PA4" i="19"/>
  <c r="PA5" i="19"/>
  <c r="PA7" i="19"/>
  <c r="PA6" i="19"/>
  <c r="PA8" i="19"/>
  <c r="PA11" i="19"/>
  <c r="PA10" i="19"/>
  <c r="PA9" i="19"/>
  <c r="PA12" i="19"/>
  <c r="PA24" i="19"/>
  <c r="PA23" i="19"/>
  <c r="PA13" i="19"/>
  <c r="PA14" i="19"/>
  <c r="PA16" i="19"/>
  <c r="PA21" i="19"/>
  <c r="PA27" i="19"/>
  <c r="PA18" i="19"/>
  <c r="PA20" i="19"/>
  <c r="PA17" i="19"/>
  <c r="PA29" i="19"/>
  <c r="PA22" i="19"/>
  <c r="PA28" i="19"/>
  <c r="PA15" i="19"/>
  <c r="PA26" i="19"/>
  <c r="PA25" i="19"/>
  <c r="PA19" i="19"/>
  <c r="PA30" i="19"/>
  <c r="PA32" i="19"/>
  <c r="PA35" i="19"/>
  <c r="PA31" i="19"/>
  <c r="PA33" i="19"/>
  <c r="NY4" i="19"/>
  <c r="NY5" i="19"/>
  <c r="NY7" i="19"/>
  <c r="NY6" i="19"/>
  <c r="NY8" i="19"/>
  <c r="NY11" i="19"/>
  <c r="NY10" i="19"/>
  <c r="NY9" i="19"/>
  <c r="NY12" i="19"/>
  <c r="NY24" i="19"/>
  <c r="NY23" i="19"/>
  <c r="NY13" i="19"/>
  <c r="NY14" i="19"/>
  <c r="NY16" i="19"/>
  <c r="NY21" i="19"/>
  <c r="NY27" i="19"/>
  <c r="NY18" i="19"/>
  <c r="NY20" i="19"/>
  <c r="NY17" i="19"/>
  <c r="NY29" i="19"/>
  <c r="NY22" i="19"/>
  <c r="NY28" i="19"/>
  <c r="NY15" i="19"/>
  <c r="NY26" i="19"/>
  <c r="NY25" i="19"/>
  <c r="NY19" i="19"/>
  <c r="NY30" i="19"/>
  <c r="NY32" i="19"/>
  <c r="NY35" i="19"/>
  <c r="NY31" i="19"/>
  <c r="NY33" i="19"/>
  <c r="MW4" i="19"/>
  <c r="MW5" i="19"/>
  <c r="MW7" i="19"/>
  <c r="MW6" i="19"/>
  <c r="MW8" i="19"/>
  <c r="MW11" i="19"/>
  <c r="MW10" i="19"/>
  <c r="MW9" i="19"/>
  <c r="MW12" i="19"/>
  <c r="MW24" i="19"/>
  <c r="MW23" i="19"/>
  <c r="MW13" i="19"/>
  <c r="MW14" i="19"/>
  <c r="MW16" i="19"/>
  <c r="MW21" i="19"/>
  <c r="MW27" i="19"/>
  <c r="MW18" i="19"/>
  <c r="MW20" i="19"/>
  <c r="MW17" i="19"/>
  <c r="MW29" i="19"/>
  <c r="MW22" i="19"/>
  <c r="MW28" i="19"/>
  <c r="MW15" i="19"/>
  <c r="MW26" i="19"/>
  <c r="MW25" i="19"/>
  <c r="MW19" i="19"/>
  <c r="MW30" i="19"/>
  <c r="MW32" i="19"/>
  <c r="MW35" i="19"/>
  <c r="MW31" i="19"/>
  <c r="MW33" i="19"/>
  <c r="KS4" i="19"/>
  <c r="KS5" i="19"/>
  <c r="KS7" i="19"/>
  <c r="KS6" i="19"/>
  <c r="KS8" i="19"/>
  <c r="KS11" i="19"/>
  <c r="KS10" i="19"/>
  <c r="KS9" i="19"/>
  <c r="KS12" i="19"/>
  <c r="KS24" i="19"/>
  <c r="KS23" i="19"/>
  <c r="KS13" i="19"/>
  <c r="KS14" i="19"/>
  <c r="KS16" i="19"/>
  <c r="KS21" i="19"/>
  <c r="KS27" i="19"/>
  <c r="KS18" i="19"/>
  <c r="KS20" i="19"/>
  <c r="KS17" i="19"/>
  <c r="KS29" i="19"/>
  <c r="KS22" i="19"/>
  <c r="KS28" i="19"/>
  <c r="KS15" i="19"/>
  <c r="KS26" i="19"/>
  <c r="KS25" i="19"/>
  <c r="KS19" i="19"/>
  <c r="KS30" i="19"/>
  <c r="KS32" i="19"/>
  <c r="KS35" i="19"/>
  <c r="KS31" i="19"/>
  <c r="KS33" i="19"/>
  <c r="JQ4" i="19"/>
  <c r="JQ5" i="19"/>
  <c r="JQ7" i="19"/>
  <c r="JQ6" i="19"/>
  <c r="JQ8" i="19"/>
  <c r="JQ11" i="19"/>
  <c r="JQ10" i="19"/>
  <c r="JQ9" i="19"/>
  <c r="JQ12" i="19"/>
  <c r="JQ24" i="19"/>
  <c r="JQ23" i="19"/>
  <c r="JQ13" i="19"/>
  <c r="JQ14" i="19"/>
  <c r="JQ16" i="19"/>
  <c r="JQ21" i="19"/>
  <c r="JQ27" i="19"/>
  <c r="JQ18" i="19"/>
  <c r="JQ20" i="19"/>
  <c r="JQ17" i="19"/>
  <c r="JQ29" i="19"/>
  <c r="JQ22" i="19"/>
  <c r="JQ28" i="19"/>
  <c r="JQ15" i="19"/>
  <c r="JQ26" i="19"/>
  <c r="JQ25" i="19"/>
  <c r="JQ19" i="19"/>
  <c r="JQ30" i="19"/>
  <c r="JQ32" i="19"/>
  <c r="JQ35" i="19"/>
  <c r="JQ31" i="19"/>
  <c r="JQ33" i="19"/>
  <c r="HM4" i="19"/>
  <c r="HM5" i="19"/>
  <c r="HM7" i="19"/>
  <c r="HM6" i="19"/>
  <c r="HM8" i="19"/>
  <c r="HM11" i="19"/>
  <c r="HM10" i="19"/>
  <c r="HM9" i="19"/>
  <c r="HM12" i="19"/>
  <c r="HM24" i="19"/>
  <c r="HM23" i="19"/>
  <c r="HM13" i="19"/>
  <c r="HM14" i="19"/>
  <c r="HM16" i="19"/>
  <c r="HM21" i="19"/>
  <c r="HM27" i="19"/>
  <c r="HM18" i="19"/>
  <c r="HM20" i="19"/>
  <c r="HM17" i="19"/>
  <c r="HM29" i="19"/>
  <c r="HM22" i="19"/>
  <c r="HM28" i="19"/>
  <c r="HM15" i="19"/>
  <c r="HM26" i="19"/>
  <c r="HM25" i="19"/>
  <c r="HM19" i="19"/>
  <c r="HM30" i="19"/>
  <c r="HM32" i="19"/>
  <c r="HM35" i="19"/>
  <c r="HM31" i="19"/>
  <c r="HM33" i="19"/>
  <c r="FI4" i="19"/>
  <c r="FI5" i="19"/>
  <c r="FI7" i="19"/>
  <c r="FI6" i="19"/>
  <c r="FI8" i="19"/>
  <c r="FI11" i="19"/>
  <c r="FI10" i="19"/>
  <c r="FI9" i="19"/>
  <c r="FI12" i="19"/>
  <c r="FI24" i="19"/>
  <c r="FI23" i="19"/>
  <c r="FI13" i="19"/>
  <c r="FI14" i="19"/>
  <c r="FI16" i="19"/>
  <c r="FI21" i="19"/>
  <c r="FI27" i="19"/>
  <c r="FI18" i="19"/>
  <c r="FI20" i="19"/>
  <c r="FI17" i="19"/>
  <c r="FI29" i="19"/>
  <c r="FI22" i="19"/>
  <c r="FI28" i="19"/>
  <c r="FI15" i="19"/>
  <c r="FI26" i="19"/>
  <c r="FI25" i="19"/>
  <c r="FI19" i="19"/>
  <c r="FI30" i="19"/>
  <c r="FI32" i="19"/>
  <c r="FI35" i="19"/>
  <c r="FI31" i="19"/>
  <c r="FI33" i="19"/>
  <c r="EG4" i="19"/>
  <c r="EG5" i="19"/>
  <c r="EG7" i="19"/>
  <c r="EG6" i="19"/>
  <c r="EG8" i="19"/>
  <c r="EG11" i="19"/>
  <c r="EG10" i="19"/>
  <c r="EG9" i="19"/>
  <c r="EG12" i="19"/>
  <c r="EG24" i="19"/>
  <c r="EG23" i="19"/>
  <c r="EG13" i="19"/>
  <c r="EG14" i="19"/>
  <c r="EG16" i="19"/>
  <c r="EG21" i="19"/>
  <c r="EG27" i="19"/>
  <c r="EG18" i="19"/>
  <c r="EG20" i="19"/>
  <c r="EG17" i="19"/>
  <c r="EG29" i="19"/>
  <c r="EG22" i="19"/>
  <c r="EG28" i="19"/>
  <c r="EG15" i="19"/>
  <c r="EG26" i="19"/>
  <c r="EG25" i="19"/>
  <c r="EG19" i="19"/>
  <c r="EG30" i="19"/>
  <c r="EG32" i="19"/>
  <c r="EG35" i="19"/>
  <c r="EG31" i="19"/>
  <c r="EG33" i="19"/>
  <c r="QC18" i="21"/>
  <c r="RG31" i="19"/>
  <c r="EG15" i="27"/>
  <c r="NY19" i="27"/>
  <c r="JQ19" i="27"/>
  <c r="FI19" i="27"/>
  <c r="FI12" i="27"/>
  <c r="PA20" i="27"/>
  <c r="HM24" i="27"/>
  <c r="QC19" i="27"/>
  <c r="LU19" i="27"/>
  <c r="HM19" i="27"/>
  <c r="GK20" i="27"/>
  <c r="LU24" i="27"/>
  <c r="KS20" i="27"/>
  <c r="P22" i="21"/>
  <c r="Q22" i="21" s="1"/>
  <c r="P13" i="21"/>
  <c r="DG13" i="21" s="1"/>
  <c r="QF17" i="19"/>
  <c r="RG17" i="19"/>
  <c r="RB17" i="19"/>
  <c r="GK24" i="27"/>
  <c r="QC12" i="27"/>
  <c r="LU12" i="27"/>
  <c r="QF15" i="27"/>
  <c r="HP15" i="27"/>
  <c r="RB19" i="27"/>
  <c r="HM12" i="27"/>
  <c r="EG12" i="27"/>
  <c r="FI16" i="27"/>
  <c r="FL12" i="26"/>
  <c r="P16" i="26"/>
  <c r="Q16" i="26" s="1"/>
  <c r="SN22" i="4"/>
  <c r="SU22" i="4" s="1"/>
  <c r="CW27" i="22"/>
  <c r="DA27" i="22" s="1"/>
  <c r="CW18" i="22"/>
  <c r="DA18" i="22" s="1"/>
  <c r="QC29" i="21"/>
  <c r="RG27" i="21"/>
  <c r="R14" i="21"/>
  <c r="DH14" i="21" s="1"/>
  <c r="RB25" i="21"/>
  <c r="QC14" i="21"/>
  <c r="QC33" i="19"/>
  <c r="R17" i="19"/>
  <c r="S17" i="19" s="1"/>
  <c r="DB31" i="19"/>
  <c r="RG33" i="19"/>
  <c r="RB33" i="19"/>
  <c r="PA24" i="27"/>
  <c r="MW18" i="27"/>
  <c r="EG18" i="27"/>
  <c r="GK12" i="27"/>
  <c r="R16" i="27"/>
  <c r="S16" i="27" s="1"/>
  <c r="EJ16" i="27"/>
  <c r="MW12" i="27"/>
  <c r="KV12" i="27"/>
  <c r="IO12" i="27"/>
  <c r="JQ16" i="27"/>
  <c r="KS18" i="27"/>
  <c r="QF16" i="27"/>
  <c r="QF12" i="27"/>
  <c r="MZ24" i="27"/>
  <c r="EG24" i="27"/>
  <c r="PA18" i="27"/>
  <c r="KV18" i="27"/>
  <c r="JT12" i="27"/>
  <c r="EG19" i="27"/>
  <c r="IR16" i="27"/>
  <c r="KS24" i="27"/>
  <c r="R23" i="27"/>
  <c r="DH23" i="27" s="1"/>
  <c r="RB18" i="27"/>
  <c r="MW15" i="27"/>
  <c r="IO15" i="27"/>
  <c r="NY12" i="27"/>
  <c r="EG16" i="27"/>
  <c r="OB16" i="27"/>
  <c r="HP16" i="27"/>
  <c r="NY18" i="27"/>
  <c r="NY15" i="27"/>
  <c r="JT15" i="27"/>
  <c r="PA12" i="27"/>
  <c r="KS12" i="27"/>
  <c r="HP12" i="27"/>
  <c r="PA16" i="27"/>
  <c r="KV16" i="27"/>
  <c r="QC12" i="26"/>
  <c r="LU12" i="26"/>
  <c r="RG18" i="26"/>
  <c r="FL18" i="26"/>
  <c r="PD12" i="26"/>
  <c r="HM12" i="26"/>
  <c r="RG16" i="26"/>
  <c r="RE16" i="26"/>
  <c r="EG12" i="26"/>
  <c r="OB12" i="26"/>
  <c r="GN12" i="26"/>
  <c r="DE19" i="26"/>
  <c r="EJ12" i="26"/>
  <c r="CW28" i="4"/>
  <c r="DA28" i="4" s="1"/>
  <c r="SN23" i="4"/>
  <c r="SU23" i="4" s="1"/>
  <c r="SN25" i="4"/>
  <c r="SU25" i="4" s="1"/>
  <c r="SN37" i="4"/>
  <c r="SU37" i="4" s="1"/>
  <c r="QF13" i="21"/>
  <c r="N13" i="21"/>
  <c r="R22" i="21"/>
  <c r="DH22" i="21" s="1"/>
  <c r="RD16" i="21"/>
  <c r="QC16" i="21"/>
  <c r="R16" i="21"/>
  <c r="DH16" i="21" s="1"/>
  <c r="RG22" i="21"/>
  <c r="RB22" i="21"/>
  <c r="RD29" i="21"/>
  <c r="P29" i="21"/>
  <c r="Q29" i="21" s="1"/>
  <c r="RG14" i="21"/>
  <c r="RB14" i="21"/>
  <c r="QF18" i="21"/>
  <c r="P27" i="21"/>
  <c r="DG27" i="21" s="1"/>
  <c r="QF25" i="21"/>
  <c r="RG18" i="21"/>
  <c r="RB18" i="21"/>
  <c r="RD27" i="21"/>
  <c r="QF33" i="19"/>
  <c r="RH31" i="19"/>
  <c r="L31" i="19"/>
  <c r="M31" i="19" s="1"/>
  <c r="R31" i="19"/>
  <c r="DH31" i="19" s="1"/>
  <c r="GK18" i="27"/>
  <c r="NY20" i="27"/>
  <c r="JQ20" i="27"/>
  <c r="FI20" i="27"/>
  <c r="IO24" i="27"/>
  <c r="P24" i="27"/>
  <c r="DG24" i="27" s="1"/>
  <c r="MZ15" i="27"/>
  <c r="KS15" i="27"/>
  <c r="FI15" i="27"/>
  <c r="PA19" i="27"/>
  <c r="KS19" i="27"/>
  <c r="GK19" i="27"/>
  <c r="LX12" i="27"/>
  <c r="RG16" i="27"/>
  <c r="RB16" i="27"/>
  <c r="FL16" i="27"/>
  <c r="RG23" i="27"/>
  <c r="RB23" i="27"/>
  <c r="HM18" i="27"/>
  <c r="RD15" i="27"/>
  <c r="OB15" i="27"/>
  <c r="LX15" i="27"/>
  <c r="GK15" i="27"/>
  <c r="MZ12" i="27"/>
  <c r="EJ12" i="27"/>
  <c r="QC16" i="27"/>
  <c r="GK16" i="27"/>
  <c r="QC23" i="27"/>
  <c r="PA15" i="27"/>
  <c r="RG20" i="27"/>
  <c r="EJ24" i="27"/>
  <c r="IR18" i="27"/>
  <c r="RE15" i="27"/>
  <c r="EJ15" i="27"/>
  <c r="N19" i="27"/>
  <c r="OB12" i="27"/>
  <c r="FL12" i="27"/>
  <c r="LX16" i="27"/>
  <c r="QC24" i="27"/>
  <c r="KV24" i="27"/>
  <c r="IO18" i="27"/>
  <c r="PD15" i="27"/>
  <c r="FL15" i="27"/>
  <c r="PD12" i="27"/>
  <c r="GN12" i="27"/>
  <c r="MW16" i="27"/>
  <c r="JT16" i="27"/>
  <c r="HM16" i="27"/>
  <c r="LU23" i="27"/>
  <c r="RD18" i="27"/>
  <c r="RD24" i="27"/>
  <c r="MZ16" i="27"/>
  <c r="PA23" i="27"/>
  <c r="KS23" i="27"/>
  <c r="GK23" i="27"/>
  <c r="JQ18" i="27"/>
  <c r="FI18" i="27"/>
  <c r="GN15" i="27"/>
  <c r="IR12" i="27"/>
  <c r="N12" i="27"/>
  <c r="OB24" i="27"/>
  <c r="FL24" i="27"/>
  <c r="NY23" i="27"/>
  <c r="JQ23" i="27"/>
  <c r="FI23" i="27"/>
  <c r="LX18" i="27"/>
  <c r="L18" i="27"/>
  <c r="M18" i="27" s="1"/>
  <c r="RC15" i="27"/>
  <c r="RF15" i="27" s="1"/>
  <c r="LU15" i="27"/>
  <c r="IR15" i="27"/>
  <c r="PD24" i="27"/>
  <c r="GN24" i="27"/>
  <c r="MZ18" i="27"/>
  <c r="EJ18" i="27"/>
  <c r="RG15" i="27"/>
  <c r="RH19" i="27"/>
  <c r="IO16" i="27"/>
  <c r="QF24" i="27"/>
  <c r="HP24" i="27"/>
  <c r="R24" i="27"/>
  <c r="DH24" i="27" s="1"/>
  <c r="OB18" i="27"/>
  <c r="FL18" i="27"/>
  <c r="R18" i="27"/>
  <c r="DH18" i="27" s="1"/>
  <c r="KV15" i="27"/>
  <c r="P15" i="27"/>
  <c r="Q15" i="27" s="1"/>
  <c r="RC12" i="27"/>
  <c r="RB20" i="27"/>
  <c r="IR24" i="27"/>
  <c r="RH18" i="27"/>
  <c r="PD18" i="27"/>
  <c r="GN18" i="27"/>
  <c r="I15" i="27"/>
  <c r="RG19" i="27"/>
  <c r="PD16" i="27"/>
  <c r="KS16" i="27"/>
  <c r="GN16" i="27"/>
  <c r="JT24" i="27"/>
  <c r="HM23" i="27"/>
  <c r="DB23" i="27"/>
  <c r="QF18" i="27"/>
  <c r="HP18" i="27"/>
  <c r="DE18" i="27"/>
  <c r="QC15" i="27"/>
  <c r="HM15" i="27"/>
  <c r="LU16" i="27"/>
  <c r="LX24" i="27"/>
  <c r="MW23" i="27"/>
  <c r="IO23" i="27"/>
  <c r="EG23" i="27"/>
  <c r="RE18" i="27"/>
  <c r="JT18" i="27"/>
  <c r="JQ15" i="27"/>
  <c r="NY16" i="27"/>
  <c r="DB16" i="27"/>
  <c r="MZ12" i="26"/>
  <c r="MZ19" i="26"/>
  <c r="EJ19" i="26"/>
  <c r="MW12" i="26"/>
  <c r="IO12" i="26"/>
  <c r="JT12" i="26"/>
  <c r="IR19" i="26"/>
  <c r="LX12" i="26"/>
  <c r="KV12" i="26"/>
  <c r="RD16" i="26"/>
  <c r="DB16" i="26"/>
  <c r="JQ12" i="26"/>
  <c r="RD18" i="26"/>
  <c r="OB19" i="26"/>
  <c r="JT19" i="26"/>
  <c r="FL19" i="26"/>
  <c r="R19" i="26"/>
  <c r="DH19" i="26" s="1"/>
  <c r="QF12" i="26"/>
  <c r="KS12" i="26"/>
  <c r="HP12" i="26"/>
  <c r="DE12" i="26"/>
  <c r="IR12" i="26"/>
  <c r="RG19" i="26"/>
  <c r="P18" i="26"/>
  <c r="Q18" i="26" s="1"/>
  <c r="NY12" i="26"/>
  <c r="FI12" i="26"/>
  <c r="IR18" i="26"/>
  <c r="PA12" i="26"/>
  <c r="GK12" i="26"/>
  <c r="CW31" i="22"/>
  <c r="DA31" i="22" s="1"/>
  <c r="CW10" i="22"/>
  <c r="DA10" i="22" s="1"/>
  <c r="CW17" i="22"/>
  <c r="DA17" i="22" s="1"/>
  <c r="CW21" i="22"/>
  <c r="DA21" i="22" s="1"/>
  <c r="CW29" i="22"/>
  <c r="DA29" i="22" s="1"/>
  <c r="L31" i="22"/>
  <c r="M31" i="22" s="1"/>
  <c r="CW37" i="4"/>
  <c r="DA37" i="4" s="1"/>
  <c r="TQ14" i="4"/>
  <c r="TQ22" i="4"/>
  <c r="CW14" i="4"/>
  <c r="DA14" i="4" s="1"/>
  <c r="TQ25" i="4"/>
  <c r="TU22" i="4"/>
  <c r="I22" i="4"/>
  <c r="TU30" i="4"/>
  <c r="SN30" i="4"/>
  <c r="SU30" i="4" s="1"/>
  <c r="TN28" i="4"/>
  <c r="TN30" i="4"/>
  <c r="CW30" i="4"/>
  <c r="DA30" i="4" s="1"/>
  <c r="SN14" i="4"/>
  <c r="SU14" i="4" s="1"/>
  <c r="SN28" i="4"/>
  <c r="SU28" i="4" s="1"/>
  <c r="TQ30" i="4"/>
  <c r="CW31" i="4"/>
  <c r="DA31" i="4" s="1"/>
  <c r="N25" i="4"/>
  <c r="O25" i="4" s="1"/>
  <c r="SN18" i="22"/>
  <c r="SU18" i="22" s="1"/>
  <c r="SN10" i="22"/>
  <c r="SU10" i="22" s="1"/>
  <c r="SN26" i="22"/>
  <c r="SU26" i="22" s="1"/>
  <c r="SN29" i="22"/>
  <c r="SU29" i="22" s="1"/>
  <c r="SN17" i="22"/>
  <c r="SU17" i="22" s="1"/>
  <c r="R17" i="22"/>
  <c r="S17" i="22" s="1"/>
  <c r="N25" i="21"/>
  <c r="O25" i="21" s="1"/>
  <c r="DB27" i="21"/>
  <c r="R27" i="21"/>
  <c r="S27" i="21" s="1"/>
  <c r="R28" i="21"/>
  <c r="S28" i="21" s="1"/>
  <c r="L13" i="21"/>
  <c r="M13" i="21" s="1"/>
  <c r="DE28" i="21"/>
  <c r="DE13" i="21"/>
  <c r="RG25" i="21"/>
  <c r="RG13" i="21"/>
  <c r="RG28" i="21"/>
  <c r="RB28" i="21"/>
  <c r="RD14" i="21"/>
  <c r="DB13" i="21"/>
  <c r="R18" i="21"/>
  <c r="S18" i="21" s="1"/>
  <c r="RC27" i="21"/>
  <c r="I13" i="21"/>
  <c r="DB14" i="21"/>
  <c r="RE16" i="21"/>
  <c r="P16" i="21"/>
  <c r="Q16" i="21" s="1"/>
  <c r="DB25" i="21"/>
  <c r="RC13" i="21"/>
  <c r="RB27" i="21"/>
  <c r="DB16" i="21"/>
  <c r="RE18" i="21"/>
  <c r="RH27" i="21"/>
  <c r="RB29" i="21"/>
  <c r="P28" i="21"/>
  <c r="Q28" i="21" s="1"/>
  <c r="RH22" i="21"/>
  <c r="RD18" i="21"/>
  <c r="H27" i="21"/>
  <c r="RE27" i="21"/>
  <c r="QF27" i="21"/>
  <c r="I27" i="21"/>
  <c r="DE27" i="21"/>
  <c r="N27" i="21"/>
  <c r="O27" i="21" s="1"/>
  <c r="L27" i="21"/>
  <c r="H25" i="21"/>
  <c r="QC22" i="21"/>
  <c r="DE22" i="21"/>
  <c r="I29" i="21"/>
  <c r="H14" i="21"/>
  <c r="RD22" i="21"/>
  <c r="RC22" i="21"/>
  <c r="RC18" i="21"/>
  <c r="RC25" i="21"/>
  <c r="L25" i="21"/>
  <c r="M25" i="21" s="1"/>
  <c r="RH29" i="21"/>
  <c r="RH14" i="21"/>
  <c r="RH25" i="21"/>
  <c r="DE25" i="21"/>
  <c r="I25" i="21"/>
  <c r="RG29" i="21"/>
  <c r="DE14" i="21"/>
  <c r="RC16" i="21"/>
  <c r="QF16" i="21"/>
  <c r="RD13" i="21"/>
  <c r="RH18" i="21"/>
  <c r="P18" i="21"/>
  <c r="DG18" i="21" s="1"/>
  <c r="QC25" i="21"/>
  <c r="RD28" i="21"/>
  <c r="DB18" i="21"/>
  <c r="RH28" i="21"/>
  <c r="DB28" i="21"/>
  <c r="RC14" i="21"/>
  <c r="QF14" i="21"/>
  <c r="N14" i="21"/>
  <c r="H16" i="21"/>
  <c r="N22" i="21"/>
  <c r="O22" i="21" s="1"/>
  <c r="RE13" i="21"/>
  <c r="RE29" i="21"/>
  <c r="P14" i="21"/>
  <c r="Q14" i="21" s="1"/>
  <c r="L22" i="21"/>
  <c r="M22" i="21" s="1"/>
  <c r="QF29" i="21"/>
  <c r="DB29" i="21"/>
  <c r="R29" i="21"/>
  <c r="DH29" i="21" s="1"/>
  <c r="QC28" i="21"/>
  <c r="L28" i="21"/>
  <c r="M28" i="21" s="1"/>
  <c r="RE14" i="21"/>
  <c r="L14" i="21"/>
  <c r="M14" i="21" s="1"/>
  <c r="RG16" i="21"/>
  <c r="RB16" i="21"/>
  <c r="I16" i="21"/>
  <c r="H13" i="21"/>
  <c r="H18" i="21"/>
  <c r="RD25" i="21"/>
  <c r="RE25" i="21"/>
  <c r="P25" i="21"/>
  <c r="DG25" i="21" s="1"/>
  <c r="RC29" i="21"/>
  <c r="H28" i="21"/>
  <c r="RH16" i="21"/>
  <c r="DB22" i="21"/>
  <c r="RB13" i="21"/>
  <c r="QC13" i="21"/>
  <c r="I18" i="21"/>
  <c r="DE29" i="21"/>
  <c r="N29" i="21"/>
  <c r="O29" i="21" s="1"/>
  <c r="RE28" i="21"/>
  <c r="QF28" i="21"/>
  <c r="I28" i="21"/>
  <c r="R25" i="21"/>
  <c r="DE16" i="21"/>
  <c r="N16" i="21"/>
  <c r="RE22" i="21"/>
  <c r="QF22" i="21"/>
  <c r="I22" i="21"/>
  <c r="RH13" i="21"/>
  <c r="L29" i="21"/>
  <c r="RC28" i="21"/>
  <c r="H22" i="21"/>
  <c r="DE18" i="21"/>
  <c r="N18" i="21"/>
  <c r="N28" i="21"/>
  <c r="O28" i="21" s="1"/>
  <c r="I14" i="21"/>
  <c r="L16" i="21"/>
  <c r="R13" i="21"/>
  <c r="H29" i="21"/>
  <c r="L18" i="21"/>
  <c r="DB33" i="19"/>
  <c r="DB17" i="19"/>
  <c r="RE33" i="19"/>
  <c r="RE17" i="19"/>
  <c r="RD33" i="19"/>
  <c r="N31" i="19"/>
  <c r="O31" i="19" s="1"/>
  <c r="RH17" i="19"/>
  <c r="QC17" i="19"/>
  <c r="RC33" i="19"/>
  <c r="I33" i="19"/>
  <c r="R33" i="19"/>
  <c r="S33" i="19" s="1"/>
  <c r="QC31" i="19"/>
  <c r="P31" i="19"/>
  <c r="Q31" i="19" s="1"/>
  <c r="RD17" i="19"/>
  <c r="P17" i="19"/>
  <c r="Q17" i="19" s="1"/>
  <c r="RD31" i="19"/>
  <c r="RC31" i="19"/>
  <c r="DE31" i="19"/>
  <c r="P33" i="19"/>
  <c r="DG33" i="19" s="1"/>
  <c r="RB31" i="19"/>
  <c r="RC17" i="19"/>
  <c r="I17" i="19"/>
  <c r="H17" i="19"/>
  <c r="H33" i="19"/>
  <c r="DE33" i="19"/>
  <c r="N33" i="19"/>
  <c r="RE31" i="19"/>
  <c r="QF31" i="19"/>
  <c r="I31" i="19"/>
  <c r="H31" i="19"/>
  <c r="DE17" i="19"/>
  <c r="N17" i="19"/>
  <c r="RH33" i="19"/>
  <c r="L33" i="19"/>
  <c r="L17" i="19"/>
  <c r="RG24" i="27"/>
  <c r="RH24" i="27"/>
  <c r="DB20" i="27"/>
  <c r="P19" i="27"/>
  <c r="Q19" i="27" s="1"/>
  <c r="H12" i="27"/>
  <c r="RH16" i="27"/>
  <c r="RD19" i="27"/>
  <c r="RC19" i="27"/>
  <c r="I19" i="27"/>
  <c r="DB12" i="27"/>
  <c r="RC23" i="27"/>
  <c r="H19" i="27"/>
  <c r="P20" i="27"/>
  <c r="DG20" i="27" s="1"/>
  <c r="P18" i="27"/>
  <c r="Q18" i="27" s="1"/>
  <c r="I12" i="27"/>
  <c r="RE16" i="27"/>
  <c r="N20" i="27"/>
  <c r="I18" i="27"/>
  <c r="DE19" i="27"/>
  <c r="R19" i="27"/>
  <c r="DE12" i="27"/>
  <c r="I24" i="27"/>
  <c r="RC18" i="27"/>
  <c r="RH20" i="27"/>
  <c r="H20" i="27"/>
  <c r="RH23" i="27"/>
  <c r="H18" i="27"/>
  <c r="RB15" i="27"/>
  <c r="L19" i="27"/>
  <c r="M19" i="27" s="1"/>
  <c r="RG12" i="27"/>
  <c r="RE12" i="27"/>
  <c r="RC16" i="27"/>
  <c r="P16" i="27"/>
  <c r="Q16" i="27" s="1"/>
  <c r="RD23" i="27"/>
  <c r="RD20" i="27"/>
  <c r="RC20" i="27"/>
  <c r="DE20" i="27"/>
  <c r="RC24" i="27"/>
  <c r="DB24" i="27"/>
  <c r="H24" i="27"/>
  <c r="DB18" i="27"/>
  <c r="N18" i="27"/>
  <c r="DB19" i="27"/>
  <c r="RH12" i="27"/>
  <c r="P12" i="27"/>
  <c r="DG12" i="27" s="1"/>
  <c r="I20" i="27"/>
  <c r="L20" i="27"/>
  <c r="M20" i="27" s="1"/>
  <c r="RE24" i="27"/>
  <c r="DE23" i="27"/>
  <c r="RG18" i="27"/>
  <c r="DB15" i="27"/>
  <c r="R15" i="27"/>
  <c r="DH15" i="27" s="1"/>
  <c r="RD12" i="27"/>
  <c r="RD16" i="27"/>
  <c r="H23" i="27"/>
  <c r="L23" i="27"/>
  <c r="M23" i="27" s="1"/>
  <c r="I16" i="27"/>
  <c r="H15" i="27"/>
  <c r="RB12" i="27"/>
  <c r="RB24" i="27"/>
  <c r="DE24" i="27"/>
  <c r="N24" i="27"/>
  <c r="O24" i="27" s="1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I23" i="27"/>
  <c r="H16" i="27"/>
  <c r="R20" i="27"/>
  <c r="P23" i="27"/>
  <c r="DE15" i="27"/>
  <c r="N15" i="27"/>
  <c r="RE19" i="27"/>
  <c r="QF19" i="27"/>
  <c r="PD19" i="27"/>
  <c r="OB19" i="27"/>
  <c r="MZ19" i="27"/>
  <c r="LX19" i="27"/>
  <c r="KV19" i="27"/>
  <c r="JT19" i="27"/>
  <c r="IR19" i="27"/>
  <c r="HP19" i="27"/>
  <c r="GN19" i="27"/>
  <c r="FL19" i="27"/>
  <c r="EJ19" i="27"/>
  <c r="L12" i="27"/>
  <c r="RE20" i="27"/>
  <c r="QF20" i="27"/>
  <c r="PD20" i="27"/>
  <c r="OB20" i="27"/>
  <c r="MZ20" i="27"/>
  <c r="LX20" i="27"/>
  <c r="KV20" i="27"/>
  <c r="JT20" i="27"/>
  <c r="IR20" i="27"/>
  <c r="HP20" i="27"/>
  <c r="GN20" i="27"/>
  <c r="FL20" i="27"/>
  <c r="EJ20" i="27"/>
  <c r="L24" i="27"/>
  <c r="DE16" i="27"/>
  <c r="N16" i="27"/>
  <c r="N23" i="27"/>
  <c r="O23" i="27" s="1"/>
  <c r="RH15" i="27"/>
  <c r="L15" i="27"/>
  <c r="R12" i="27"/>
  <c r="L16" i="27"/>
  <c r="RB16" i="26"/>
  <c r="DB19" i="26"/>
  <c r="N19" i="26"/>
  <c r="RH16" i="26"/>
  <c r="R16" i="26"/>
  <c r="DH16" i="26" s="1"/>
  <c r="R18" i="26"/>
  <c r="S18" i="26" s="1"/>
  <c r="P12" i="26"/>
  <c r="DG12" i="26" s="1"/>
  <c r="RB12" i="26"/>
  <c r="RC18" i="26"/>
  <c r="N18" i="26"/>
  <c r="RH19" i="26"/>
  <c r="RE19" i="26"/>
  <c r="QC16" i="26"/>
  <c r="LU16" i="26"/>
  <c r="HM16" i="26"/>
  <c r="RH18" i="26"/>
  <c r="PA18" i="26"/>
  <c r="KS18" i="26"/>
  <c r="GK18" i="26"/>
  <c r="H19" i="26"/>
  <c r="R12" i="26"/>
  <c r="S12" i="26" s="1"/>
  <c r="RC16" i="26"/>
  <c r="MW16" i="26"/>
  <c r="IO16" i="26"/>
  <c r="EG16" i="26"/>
  <c r="QC18" i="26"/>
  <c r="LU18" i="26"/>
  <c r="HM18" i="26"/>
  <c r="I19" i="26"/>
  <c r="L19" i="26"/>
  <c r="M19" i="26" s="1"/>
  <c r="DE18" i="26"/>
  <c r="PD19" i="26"/>
  <c r="KV19" i="26"/>
  <c r="GN19" i="26"/>
  <c r="RE12" i="26"/>
  <c r="RG12" i="26"/>
  <c r="NY16" i="26"/>
  <c r="JQ16" i="26"/>
  <c r="FI16" i="26"/>
  <c r="RB18" i="26"/>
  <c r="MW18" i="26"/>
  <c r="IO18" i="26"/>
  <c r="GN18" i="26"/>
  <c r="EG18" i="26"/>
  <c r="RH12" i="26"/>
  <c r="RC12" i="26"/>
  <c r="QF19" i="26"/>
  <c r="LX19" i="26"/>
  <c r="HP19" i="26"/>
  <c r="RD12" i="26"/>
  <c r="H12" i="26"/>
  <c r="PA16" i="26"/>
  <c r="KS16" i="26"/>
  <c r="GK16" i="26"/>
  <c r="NY18" i="26"/>
  <c r="JQ18" i="26"/>
  <c r="HP18" i="26"/>
  <c r="FI18" i="26"/>
  <c r="RD19" i="26"/>
  <c r="RC19" i="26"/>
  <c r="P19" i="26"/>
  <c r="DG19" i="26" s="1"/>
  <c r="DB12" i="26"/>
  <c r="N12" i="26"/>
  <c r="QF16" i="26"/>
  <c r="PD16" i="26"/>
  <c r="OB16" i="26"/>
  <c r="MZ16" i="26"/>
  <c r="LX16" i="26"/>
  <c r="KV16" i="26"/>
  <c r="JT16" i="26"/>
  <c r="IR16" i="26"/>
  <c r="HP16" i="26"/>
  <c r="GN16" i="26"/>
  <c r="FL16" i="26"/>
  <c r="EJ16" i="26"/>
  <c r="I16" i="26"/>
  <c r="L18" i="26"/>
  <c r="H16" i="26"/>
  <c r="DB18" i="26"/>
  <c r="RB19" i="26"/>
  <c r="QC19" i="26"/>
  <c r="PA19" i="26"/>
  <c r="NY19" i="26"/>
  <c r="MW19" i="26"/>
  <c r="LU19" i="26"/>
  <c r="KS19" i="26"/>
  <c r="JQ19" i="26"/>
  <c r="IO19" i="26"/>
  <c r="HM19" i="26"/>
  <c r="GK19" i="26"/>
  <c r="FI19" i="26"/>
  <c r="EG19" i="26"/>
  <c r="I12" i="26"/>
  <c r="DE16" i="26"/>
  <c r="N16" i="26"/>
  <c r="RE18" i="26"/>
  <c r="QF18" i="26"/>
  <c r="PD18" i="26"/>
  <c r="OB18" i="26"/>
  <c r="MZ18" i="26"/>
  <c r="LX18" i="26"/>
  <c r="KV18" i="26"/>
  <c r="JT18" i="26"/>
  <c r="EJ18" i="26"/>
  <c r="I18" i="26"/>
  <c r="H18" i="26"/>
  <c r="L16" i="26"/>
  <c r="L12" i="26"/>
  <c r="TU29" i="22"/>
  <c r="TQ17" i="22"/>
  <c r="L17" i="22"/>
  <c r="M17" i="22" s="1"/>
  <c r="CW26" i="22"/>
  <c r="DA26" i="22" s="1"/>
  <c r="TN26" i="22"/>
  <c r="TU17" i="22"/>
  <c r="I17" i="22"/>
  <c r="K17" i="22"/>
  <c r="TU31" i="22"/>
  <c r="TN10" i="22"/>
  <c r="P17" i="22"/>
  <c r="Q17" i="22" s="1"/>
  <c r="H17" i="22"/>
  <c r="N26" i="22"/>
  <c r="O26" i="22" s="1"/>
  <c r="R29" i="22"/>
  <c r="S29" i="22" s="1"/>
  <c r="TN31" i="22"/>
  <c r="N17" i="22"/>
  <c r="O17" i="22" s="1"/>
  <c r="TN17" i="22"/>
  <c r="TQ27" i="22"/>
  <c r="R10" i="22"/>
  <c r="S10" i="22" s="1"/>
  <c r="T17" i="22"/>
  <c r="U17" i="22" s="1"/>
  <c r="SN27" i="22"/>
  <c r="SU27" i="22" s="1"/>
  <c r="N10" i="22"/>
  <c r="O10" i="22" s="1"/>
  <c r="TN29" i="22"/>
  <c r="L26" i="22"/>
  <c r="M26" i="22" s="1"/>
  <c r="TQ31" i="22"/>
  <c r="TO27" i="22"/>
  <c r="P27" i="22"/>
  <c r="Q27" i="22" s="1"/>
  <c r="TU26" i="22"/>
  <c r="SN21" i="22"/>
  <c r="SU21" i="22" s="1"/>
  <c r="TQ18" i="22"/>
  <c r="TQ26" i="22"/>
  <c r="TQ21" i="22"/>
  <c r="L10" i="22"/>
  <c r="M10" i="22" s="1"/>
  <c r="H27" i="22"/>
  <c r="K29" i="22"/>
  <c r="TN21" i="22"/>
  <c r="TU10" i="22"/>
  <c r="K31" i="22"/>
  <c r="P21" i="22"/>
  <c r="T18" i="22"/>
  <c r="U18" i="22" s="1"/>
  <c r="TQ10" i="22"/>
  <c r="P18" i="22"/>
  <c r="N18" i="22"/>
  <c r="H21" i="22"/>
  <c r="TN27" i="22"/>
  <c r="I27" i="22"/>
  <c r="T26" i="22"/>
  <c r="U26" i="22" s="1"/>
  <c r="L21" i="22"/>
  <c r="I31" i="22"/>
  <c r="N31" i="22"/>
  <c r="P31" i="22"/>
  <c r="TU18" i="22"/>
  <c r="TN18" i="22"/>
  <c r="TL18" i="22"/>
  <c r="L29" i="22"/>
  <c r="P29" i="22"/>
  <c r="I29" i="22"/>
  <c r="N29" i="22"/>
  <c r="H18" i="22"/>
  <c r="I10" i="22"/>
  <c r="TU27" i="22"/>
  <c r="TU21" i="22"/>
  <c r="R21" i="22"/>
  <c r="S21" i="22" s="1"/>
  <c r="K21" i="22"/>
  <c r="T21" i="22"/>
  <c r="U21" i="22" s="1"/>
  <c r="H31" i="22"/>
  <c r="K10" i="22"/>
  <c r="TQ29" i="22"/>
  <c r="R27" i="22"/>
  <c r="S27" i="22" s="1"/>
  <c r="R31" i="22"/>
  <c r="S31" i="22" s="1"/>
  <c r="T29" i="22"/>
  <c r="U29" i="22" s="1"/>
  <c r="H26" i="22"/>
  <c r="T31" i="22"/>
  <c r="U31" i="22" s="1"/>
  <c r="P10" i="22"/>
  <c r="N21" i="22"/>
  <c r="I21" i="22"/>
  <c r="L18" i="22"/>
  <c r="N27" i="22"/>
  <c r="T27" i="22"/>
  <c r="U27" i="22" s="1"/>
  <c r="L27" i="22"/>
  <c r="R26" i="22"/>
  <c r="S26" i="22" s="1"/>
  <c r="K18" i="22"/>
  <c r="H29" i="22"/>
  <c r="K27" i="22"/>
  <c r="I26" i="22"/>
  <c r="R18" i="22"/>
  <c r="S18" i="22" s="1"/>
  <c r="K26" i="22"/>
  <c r="P26" i="22"/>
  <c r="I18" i="22"/>
  <c r="T10" i="22"/>
  <c r="U10" i="22" s="1"/>
  <c r="H10" i="22"/>
  <c r="TU31" i="4"/>
  <c r="TU19" i="4"/>
  <c r="TU37" i="4"/>
  <c r="R22" i="4"/>
  <c r="S22" i="4" s="1"/>
  <c r="L14" i="4"/>
  <c r="M14" i="4" s="1"/>
  <c r="TU25" i="4"/>
  <c r="L30" i="4"/>
  <c r="M30" i="4" s="1"/>
  <c r="R14" i="4"/>
  <c r="S14" i="4" s="1"/>
  <c r="CW19" i="4"/>
  <c r="DA19" i="4" s="1"/>
  <c r="T25" i="4"/>
  <c r="U25" i="4" s="1"/>
  <c r="TU23" i="4"/>
  <c r="R23" i="4"/>
  <c r="S23" i="4" s="1"/>
  <c r="T30" i="4"/>
  <c r="U30" i="4" s="1"/>
  <c r="TN19" i="4"/>
  <c r="CW25" i="4"/>
  <c r="DA25" i="4" s="1"/>
  <c r="I14" i="4"/>
  <c r="L28" i="4"/>
  <c r="M28" i="4" s="1"/>
  <c r="P14" i="4"/>
  <c r="I19" i="4"/>
  <c r="TQ19" i="4"/>
  <c r="TQ31" i="4"/>
  <c r="TQ28" i="4"/>
  <c r="TU14" i="4"/>
  <c r="I23" i="4"/>
  <c r="TQ23" i="4"/>
  <c r="TQ37" i="4"/>
  <c r="TN37" i="4"/>
  <c r="R31" i="4"/>
  <c r="S31" i="4" s="1"/>
  <c r="L25" i="4"/>
  <c r="M25" i="4" s="1"/>
  <c r="TN14" i="4"/>
  <c r="T31" i="4"/>
  <c r="U31" i="4" s="1"/>
  <c r="CW22" i="4"/>
  <c r="DA22" i="4" s="1"/>
  <c r="TN23" i="4"/>
  <c r="CW23" i="4"/>
  <c r="DA23" i="4" s="1"/>
  <c r="H23" i="4"/>
  <c r="L37" i="4"/>
  <c r="M37" i="4" s="1"/>
  <c r="N14" i="4"/>
  <c r="O14" i="4" s="1"/>
  <c r="T19" i="4"/>
  <c r="U19" i="4" s="1"/>
  <c r="H28" i="4"/>
  <c r="I30" i="4"/>
  <c r="P30" i="4"/>
  <c r="P31" i="4"/>
  <c r="I31" i="4"/>
  <c r="N31" i="4"/>
  <c r="T22" i="4"/>
  <c r="U22" i="4" s="1"/>
  <c r="H25" i="4"/>
  <c r="K22" i="4"/>
  <c r="N37" i="4"/>
  <c r="P37" i="4"/>
  <c r="H37" i="4"/>
  <c r="K37" i="4"/>
  <c r="SN19" i="4"/>
  <c r="SU19" i="4" s="1"/>
  <c r="H19" i="4"/>
  <c r="TN31" i="4"/>
  <c r="P28" i="4"/>
  <c r="H22" i="4"/>
  <c r="K19" i="4"/>
  <c r="L23" i="4"/>
  <c r="N30" i="4"/>
  <c r="R19" i="4"/>
  <c r="S19" i="4" s="1"/>
  <c r="H31" i="4"/>
  <c r="L31" i="4"/>
  <c r="TN25" i="4"/>
  <c r="P23" i="4"/>
  <c r="K31" i="4"/>
  <c r="TU28" i="4"/>
  <c r="R28" i="4"/>
  <c r="S28" i="4" s="1"/>
  <c r="K28" i="4"/>
  <c r="T28" i="4"/>
  <c r="U28" i="4" s="1"/>
  <c r="N28" i="4"/>
  <c r="TN22" i="4"/>
  <c r="K14" i="4"/>
  <c r="T14" i="4"/>
  <c r="U14" i="4" s="1"/>
  <c r="P25" i="4"/>
  <c r="R30" i="4"/>
  <c r="S30" i="4" s="1"/>
  <c r="T37" i="4"/>
  <c r="U37" i="4" s="1"/>
  <c r="I37" i="4"/>
  <c r="L19" i="4"/>
  <c r="N19" i="4"/>
  <c r="P19" i="4"/>
  <c r="N22" i="4"/>
  <c r="P22" i="4"/>
  <c r="H14" i="4"/>
  <c r="K23" i="4"/>
  <c r="T23" i="4"/>
  <c r="U23" i="4" s="1"/>
  <c r="N23" i="4"/>
  <c r="R37" i="4"/>
  <c r="S37" i="4" s="1"/>
  <c r="H30" i="4"/>
  <c r="I28" i="4"/>
  <c r="L22" i="4"/>
  <c r="R25" i="4"/>
  <c r="S25" i="4" s="1"/>
  <c r="K30" i="4"/>
  <c r="K25" i="4"/>
  <c r="I25" i="4"/>
  <c r="PC17" i="27"/>
  <c r="PB17" i="27"/>
  <c r="OZ17" i="27"/>
  <c r="OY17" i="27"/>
  <c r="OX17" i="27"/>
  <c r="OW17" i="27"/>
  <c r="PC21" i="27"/>
  <c r="PB21" i="27"/>
  <c r="OZ21" i="27"/>
  <c r="OY21" i="27"/>
  <c r="OX21" i="27"/>
  <c r="OW21" i="27"/>
  <c r="PC6" i="27"/>
  <c r="PB6" i="27"/>
  <c r="OZ6" i="27"/>
  <c r="OY6" i="27"/>
  <c r="OX6" i="27"/>
  <c r="OW6" i="27"/>
  <c r="PC22" i="27"/>
  <c r="PB22" i="27"/>
  <c r="OZ22" i="27"/>
  <c r="OY22" i="27"/>
  <c r="OX22" i="27"/>
  <c r="OW22" i="27"/>
  <c r="PC11" i="27"/>
  <c r="PB11" i="27"/>
  <c r="OZ11" i="27"/>
  <c r="OY11" i="27"/>
  <c r="OX11" i="27"/>
  <c r="OW11" i="27"/>
  <c r="PC13" i="27"/>
  <c r="PB13" i="27"/>
  <c r="OZ13" i="27"/>
  <c r="OY13" i="27"/>
  <c r="OX13" i="27"/>
  <c r="OW13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14" i="27"/>
  <c r="PB14" i="27"/>
  <c r="OZ14" i="27"/>
  <c r="OY14" i="27"/>
  <c r="OX14" i="27"/>
  <c r="OW14" i="27"/>
  <c r="PC7" i="27"/>
  <c r="PB7" i="27"/>
  <c r="OZ7" i="27"/>
  <c r="OY7" i="27"/>
  <c r="OX7" i="27"/>
  <c r="OW7" i="27"/>
  <c r="PC10" i="27"/>
  <c r="PB10" i="27"/>
  <c r="OZ10" i="27"/>
  <c r="OY10" i="27"/>
  <c r="OX10" i="27"/>
  <c r="OW10" i="27"/>
  <c r="PC4" i="27"/>
  <c r="PB4" i="27"/>
  <c r="OZ4" i="27"/>
  <c r="OY4" i="27"/>
  <c r="OX4" i="27"/>
  <c r="OW4" i="27"/>
  <c r="PC5" i="27"/>
  <c r="PB5" i="27"/>
  <c r="OZ5" i="27"/>
  <c r="OY5" i="27"/>
  <c r="OX5" i="27"/>
  <c r="OW5" i="27"/>
  <c r="OA17" i="27"/>
  <c r="NZ17" i="27"/>
  <c r="NX17" i="27"/>
  <c r="NW17" i="27"/>
  <c r="NV17" i="27"/>
  <c r="NU17" i="27"/>
  <c r="OA21" i="27"/>
  <c r="NZ21" i="27"/>
  <c r="NX21" i="27"/>
  <c r="NW21" i="27"/>
  <c r="NV21" i="27"/>
  <c r="NU21" i="27"/>
  <c r="OA6" i="27"/>
  <c r="NZ6" i="27"/>
  <c r="NX6" i="27"/>
  <c r="NW6" i="27"/>
  <c r="NV6" i="27"/>
  <c r="NU6" i="27"/>
  <c r="OA22" i="27"/>
  <c r="NZ22" i="27"/>
  <c r="NX22" i="27"/>
  <c r="NW22" i="27"/>
  <c r="NV22" i="27"/>
  <c r="NU22" i="27"/>
  <c r="OA11" i="27"/>
  <c r="NZ11" i="27"/>
  <c r="NX11" i="27"/>
  <c r="NW11" i="27"/>
  <c r="NV11" i="27"/>
  <c r="NU11" i="27"/>
  <c r="OA13" i="27"/>
  <c r="NZ13" i="27"/>
  <c r="NX13" i="27"/>
  <c r="NW13" i="27"/>
  <c r="NV13" i="27"/>
  <c r="NU13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14" i="27"/>
  <c r="NZ14" i="27"/>
  <c r="NX14" i="27"/>
  <c r="NW14" i="27"/>
  <c r="NV14" i="27"/>
  <c r="NU14" i="27"/>
  <c r="OA7" i="27"/>
  <c r="NZ7" i="27"/>
  <c r="NX7" i="27"/>
  <c r="NW7" i="27"/>
  <c r="NV7" i="27"/>
  <c r="NU7" i="27"/>
  <c r="OA10" i="27"/>
  <c r="NZ10" i="27"/>
  <c r="NX10" i="27"/>
  <c r="NW10" i="27"/>
  <c r="NV10" i="27"/>
  <c r="NU10" i="27"/>
  <c r="OA4" i="27"/>
  <c r="NZ4" i="27"/>
  <c r="NX4" i="27"/>
  <c r="NW4" i="27"/>
  <c r="NV4" i="27"/>
  <c r="NU4" i="27"/>
  <c r="OA5" i="27"/>
  <c r="NZ5" i="27"/>
  <c r="NX5" i="27"/>
  <c r="NW5" i="27"/>
  <c r="NV5" i="27"/>
  <c r="NU5" i="27"/>
  <c r="MY17" i="27"/>
  <c r="MX17" i="27"/>
  <c r="MV17" i="27"/>
  <c r="MU17" i="27"/>
  <c r="MT17" i="27"/>
  <c r="MS17" i="27"/>
  <c r="MY21" i="27"/>
  <c r="MX21" i="27"/>
  <c r="MV21" i="27"/>
  <c r="MU21" i="27"/>
  <c r="MT21" i="27"/>
  <c r="MS21" i="27"/>
  <c r="MY6" i="27"/>
  <c r="MX6" i="27"/>
  <c r="MV6" i="27"/>
  <c r="MU6" i="27"/>
  <c r="MT6" i="27"/>
  <c r="MS6" i="27"/>
  <c r="MY22" i="27"/>
  <c r="MX22" i="27"/>
  <c r="MV22" i="27"/>
  <c r="MU22" i="27"/>
  <c r="MT22" i="27"/>
  <c r="MS22" i="27"/>
  <c r="MY11" i="27"/>
  <c r="MX11" i="27"/>
  <c r="MV11" i="27"/>
  <c r="MU11" i="27"/>
  <c r="MT11" i="27"/>
  <c r="MS11" i="27"/>
  <c r="MY13" i="27"/>
  <c r="MX13" i="27"/>
  <c r="MV13" i="27"/>
  <c r="MU13" i="27"/>
  <c r="MT13" i="27"/>
  <c r="MS13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14" i="27"/>
  <c r="MX14" i="27"/>
  <c r="MV14" i="27"/>
  <c r="MU14" i="27"/>
  <c r="MT14" i="27"/>
  <c r="MS14" i="27"/>
  <c r="MY7" i="27"/>
  <c r="MX7" i="27"/>
  <c r="MV7" i="27"/>
  <c r="MU7" i="27"/>
  <c r="MT7" i="27"/>
  <c r="MS7" i="27"/>
  <c r="MY10" i="27"/>
  <c r="MX10" i="27"/>
  <c r="MV10" i="27"/>
  <c r="MU10" i="27"/>
  <c r="MT10" i="27"/>
  <c r="MS10" i="27"/>
  <c r="MY4" i="27"/>
  <c r="MX4" i="27"/>
  <c r="MV4" i="27"/>
  <c r="MU4" i="27"/>
  <c r="MT4" i="27"/>
  <c r="MS4" i="27"/>
  <c r="MY5" i="27"/>
  <c r="MX5" i="27"/>
  <c r="MV5" i="27"/>
  <c r="MU5" i="27"/>
  <c r="MT5" i="27"/>
  <c r="MS5" i="27"/>
  <c r="LW17" i="27"/>
  <c r="LV17" i="27"/>
  <c r="LT17" i="27"/>
  <c r="LS17" i="27"/>
  <c r="LR17" i="27"/>
  <c r="LQ17" i="27"/>
  <c r="LW21" i="27"/>
  <c r="LV21" i="27"/>
  <c r="LT21" i="27"/>
  <c r="LS21" i="27"/>
  <c r="LR21" i="27"/>
  <c r="LQ21" i="27"/>
  <c r="LW6" i="27"/>
  <c r="LV6" i="27"/>
  <c r="LT6" i="27"/>
  <c r="LS6" i="27"/>
  <c r="LR6" i="27"/>
  <c r="LQ6" i="27"/>
  <c r="LW22" i="27"/>
  <c r="LV22" i="27"/>
  <c r="LT22" i="27"/>
  <c r="LS22" i="27"/>
  <c r="LR22" i="27"/>
  <c r="LQ22" i="27"/>
  <c r="LW11" i="27"/>
  <c r="LV11" i="27"/>
  <c r="LT11" i="27"/>
  <c r="LS11" i="27"/>
  <c r="LR11" i="27"/>
  <c r="LQ11" i="27"/>
  <c r="LW13" i="27"/>
  <c r="LV13" i="27"/>
  <c r="LT13" i="27"/>
  <c r="LS13" i="27"/>
  <c r="LR13" i="27"/>
  <c r="LQ13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14" i="27"/>
  <c r="LV14" i="27"/>
  <c r="LT14" i="27"/>
  <c r="LS14" i="27"/>
  <c r="LR14" i="27"/>
  <c r="LQ14" i="27"/>
  <c r="LW7" i="27"/>
  <c r="LV7" i="27"/>
  <c r="LT7" i="27"/>
  <c r="LS7" i="27"/>
  <c r="LR7" i="27"/>
  <c r="LQ7" i="27"/>
  <c r="LW10" i="27"/>
  <c r="LV10" i="27"/>
  <c r="LT10" i="27"/>
  <c r="LS10" i="27"/>
  <c r="LR10" i="27"/>
  <c r="LQ10" i="27"/>
  <c r="LW4" i="27"/>
  <c r="LV4" i="27"/>
  <c r="LT4" i="27"/>
  <c r="LS4" i="27"/>
  <c r="LR4" i="27"/>
  <c r="LQ4" i="27"/>
  <c r="LW5" i="27"/>
  <c r="LV5" i="27"/>
  <c r="LT5" i="27"/>
  <c r="LS5" i="27"/>
  <c r="LR5" i="27"/>
  <c r="LQ5" i="27"/>
  <c r="KU17" i="27"/>
  <c r="KT17" i="27"/>
  <c r="KR17" i="27"/>
  <c r="KQ17" i="27"/>
  <c r="KP17" i="27"/>
  <c r="KO17" i="27"/>
  <c r="KU21" i="27"/>
  <c r="KT21" i="27"/>
  <c r="KR21" i="27"/>
  <c r="KQ21" i="27"/>
  <c r="KP21" i="27"/>
  <c r="KO21" i="27"/>
  <c r="KU6" i="27"/>
  <c r="KT6" i="27"/>
  <c r="KR6" i="27"/>
  <c r="KQ6" i="27"/>
  <c r="KP6" i="27"/>
  <c r="KO6" i="27"/>
  <c r="KU22" i="27"/>
  <c r="KT22" i="27"/>
  <c r="KR22" i="27"/>
  <c r="KQ22" i="27"/>
  <c r="KP22" i="27"/>
  <c r="KO22" i="27"/>
  <c r="KU11" i="27"/>
  <c r="KT11" i="27"/>
  <c r="KR11" i="27"/>
  <c r="KQ11" i="27"/>
  <c r="KP11" i="27"/>
  <c r="KO11" i="27"/>
  <c r="KU13" i="27"/>
  <c r="KT13" i="27"/>
  <c r="KR13" i="27"/>
  <c r="KQ13" i="27"/>
  <c r="KP13" i="27"/>
  <c r="KO13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14" i="27"/>
  <c r="KT14" i="27"/>
  <c r="KR14" i="27"/>
  <c r="KQ14" i="27"/>
  <c r="KP14" i="27"/>
  <c r="KO14" i="27"/>
  <c r="KU7" i="27"/>
  <c r="KT7" i="27"/>
  <c r="KR7" i="27"/>
  <c r="KQ7" i="27"/>
  <c r="KP7" i="27"/>
  <c r="KO7" i="27"/>
  <c r="KU10" i="27"/>
  <c r="KT10" i="27"/>
  <c r="KR10" i="27"/>
  <c r="KQ10" i="27"/>
  <c r="KP10" i="27"/>
  <c r="KO10" i="27"/>
  <c r="KU4" i="27"/>
  <c r="KT4" i="27"/>
  <c r="KR4" i="27"/>
  <c r="KQ4" i="27"/>
  <c r="KP4" i="27"/>
  <c r="KO4" i="27"/>
  <c r="KU5" i="27"/>
  <c r="KT5" i="27"/>
  <c r="KR5" i="27"/>
  <c r="KQ5" i="27"/>
  <c r="KP5" i="27"/>
  <c r="KO5" i="27"/>
  <c r="JS17" i="27"/>
  <c r="JR17" i="27"/>
  <c r="JP17" i="27"/>
  <c r="JO17" i="27"/>
  <c r="JN17" i="27"/>
  <c r="JM17" i="27"/>
  <c r="JS21" i="27"/>
  <c r="JR21" i="27"/>
  <c r="JP21" i="27"/>
  <c r="JO21" i="27"/>
  <c r="JN21" i="27"/>
  <c r="JM21" i="27"/>
  <c r="JS6" i="27"/>
  <c r="JR6" i="27"/>
  <c r="JP6" i="27"/>
  <c r="JO6" i="27"/>
  <c r="JN6" i="27"/>
  <c r="JM6" i="27"/>
  <c r="JS22" i="27"/>
  <c r="JR22" i="27"/>
  <c r="JP22" i="27"/>
  <c r="JO22" i="27"/>
  <c r="JN22" i="27"/>
  <c r="JM22" i="27"/>
  <c r="JS11" i="27"/>
  <c r="JR11" i="27"/>
  <c r="JP11" i="27"/>
  <c r="JO11" i="27"/>
  <c r="JN11" i="27"/>
  <c r="JM11" i="27"/>
  <c r="JS13" i="27"/>
  <c r="JR13" i="27"/>
  <c r="JP13" i="27"/>
  <c r="JO13" i="27"/>
  <c r="JN13" i="27"/>
  <c r="JM13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14" i="27"/>
  <c r="JR14" i="27"/>
  <c r="JP14" i="27"/>
  <c r="JO14" i="27"/>
  <c r="JN14" i="27"/>
  <c r="JM14" i="27"/>
  <c r="JS7" i="27"/>
  <c r="JR7" i="27"/>
  <c r="JP7" i="27"/>
  <c r="JO7" i="27"/>
  <c r="JN7" i="27"/>
  <c r="JM7" i="27"/>
  <c r="JS10" i="27"/>
  <c r="JR10" i="27"/>
  <c r="JP10" i="27"/>
  <c r="JO10" i="27"/>
  <c r="JN10" i="27"/>
  <c r="JM10" i="27"/>
  <c r="JS4" i="27"/>
  <c r="JR4" i="27"/>
  <c r="JP4" i="27"/>
  <c r="JO4" i="27"/>
  <c r="JN4" i="27"/>
  <c r="JM4" i="27"/>
  <c r="JS5" i="27"/>
  <c r="JR5" i="27"/>
  <c r="JP5" i="27"/>
  <c r="JO5" i="27"/>
  <c r="JN5" i="27"/>
  <c r="JM5" i="27"/>
  <c r="IQ17" i="27"/>
  <c r="IP17" i="27"/>
  <c r="IN17" i="27"/>
  <c r="IM17" i="27"/>
  <c r="IL17" i="27"/>
  <c r="IK17" i="27"/>
  <c r="IQ21" i="27"/>
  <c r="IP21" i="27"/>
  <c r="IN21" i="27"/>
  <c r="IM21" i="27"/>
  <c r="IL21" i="27"/>
  <c r="IK21" i="27"/>
  <c r="IQ6" i="27"/>
  <c r="IP6" i="27"/>
  <c r="IN6" i="27"/>
  <c r="IM6" i="27"/>
  <c r="IL6" i="27"/>
  <c r="IK6" i="27"/>
  <c r="IQ22" i="27"/>
  <c r="IP22" i="27"/>
  <c r="IN22" i="27"/>
  <c r="IM22" i="27"/>
  <c r="IL22" i="27"/>
  <c r="IK22" i="27"/>
  <c r="IQ11" i="27"/>
  <c r="IP11" i="27"/>
  <c r="IN11" i="27"/>
  <c r="IM11" i="27"/>
  <c r="IL11" i="27"/>
  <c r="IK11" i="27"/>
  <c r="IQ13" i="27"/>
  <c r="IP13" i="27"/>
  <c r="IN13" i="27"/>
  <c r="IM13" i="27"/>
  <c r="IL13" i="27"/>
  <c r="IK13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14" i="27"/>
  <c r="IP14" i="27"/>
  <c r="IN14" i="27"/>
  <c r="IM14" i="27"/>
  <c r="IL14" i="27"/>
  <c r="IK14" i="27"/>
  <c r="IQ7" i="27"/>
  <c r="IP7" i="27"/>
  <c r="IN7" i="27"/>
  <c r="IM7" i="27"/>
  <c r="IL7" i="27"/>
  <c r="IK7" i="27"/>
  <c r="IQ10" i="27"/>
  <c r="IP10" i="27"/>
  <c r="IN10" i="27"/>
  <c r="IM10" i="27"/>
  <c r="IL10" i="27"/>
  <c r="IK10" i="27"/>
  <c r="IQ4" i="27"/>
  <c r="IP4" i="27"/>
  <c r="IN4" i="27"/>
  <c r="IM4" i="27"/>
  <c r="IL4" i="27"/>
  <c r="IK4" i="27"/>
  <c r="IQ5" i="27"/>
  <c r="IP5" i="27"/>
  <c r="IN5" i="27"/>
  <c r="IM5" i="27"/>
  <c r="IL5" i="27"/>
  <c r="IK5" i="27"/>
  <c r="HO17" i="27"/>
  <c r="HN17" i="27"/>
  <c r="HL17" i="27"/>
  <c r="HK17" i="27"/>
  <c r="HJ17" i="27"/>
  <c r="HI17" i="27"/>
  <c r="HO21" i="27"/>
  <c r="HN21" i="27"/>
  <c r="HL21" i="27"/>
  <c r="HK21" i="27"/>
  <c r="HJ21" i="27"/>
  <c r="HI21" i="27"/>
  <c r="HO6" i="27"/>
  <c r="HN6" i="27"/>
  <c r="HL6" i="27"/>
  <c r="HK6" i="27"/>
  <c r="HJ6" i="27"/>
  <c r="HI6" i="27"/>
  <c r="HO22" i="27"/>
  <c r="HN22" i="27"/>
  <c r="HL22" i="27"/>
  <c r="HK22" i="27"/>
  <c r="HJ22" i="27"/>
  <c r="HI22" i="27"/>
  <c r="HO11" i="27"/>
  <c r="HN11" i="27"/>
  <c r="HL11" i="27"/>
  <c r="HK11" i="27"/>
  <c r="HJ11" i="27"/>
  <c r="HI11" i="27"/>
  <c r="HO13" i="27"/>
  <c r="HN13" i="27"/>
  <c r="HL13" i="27"/>
  <c r="HK13" i="27"/>
  <c r="HJ13" i="27"/>
  <c r="HI13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14" i="27"/>
  <c r="HN14" i="27"/>
  <c r="HL14" i="27"/>
  <c r="HK14" i="27"/>
  <c r="HJ14" i="27"/>
  <c r="HI14" i="27"/>
  <c r="HO7" i="27"/>
  <c r="HN7" i="27"/>
  <c r="HL7" i="27"/>
  <c r="HK7" i="27"/>
  <c r="HJ7" i="27"/>
  <c r="HI7" i="27"/>
  <c r="HO10" i="27"/>
  <c r="HN10" i="27"/>
  <c r="HL10" i="27"/>
  <c r="HK10" i="27"/>
  <c r="HJ10" i="27"/>
  <c r="HI10" i="27"/>
  <c r="HO4" i="27"/>
  <c r="HN4" i="27"/>
  <c r="HL4" i="27"/>
  <c r="HK4" i="27"/>
  <c r="HJ4" i="27"/>
  <c r="HI4" i="27"/>
  <c r="HO5" i="27"/>
  <c r="HN5" i="27"/>
  <c r="HL5" i="27"/>
  <c r="HK5" i="27"/>
  <c r="HJ5" i="27"/>
  <c r="HI5" i="27"/>
  <c r="GM17" i="27"/>
  <c r="GL17" i="27"/>
  <c r="GJ17" i="27"/>
  <c r="GI17" i="27"/>
  <c r="GH17" i="27"/>
  <c r="GG17" i="27"/>
  <c r="GM21" i="27"/>
  <c r="GL21" i="27"/>
  <c r="GJ21" i="27"/>
  <c r="GI21" i="27"/>
  <c r="GH21" i="27"/>
  <c r="GG21" i="27"/>
  <c r="GM6" i="27"/>
  <c r="GL6" i="27"/>
  <c r="GJ6" i="27"/>
  <c r="GI6" i="27"/>
  <c r="GH6" i="27"/>
  <c r="GG6" i="27"/>
  <c r="GM22" i="27"/>
  <c r="GL22" i="27"/>
  <c r="GJ22" i="27"/>
  <c r="GI22" i="27"/>
  <c r="GH22" i="27"/>
  <c r="GG22" i="27"/>
  <c r="GM11" i="27"/>
  <c r="GL11" i="27"/>
  <c r="GJ11" i="27"/>
  <c r="GI11" i="27"/>
  <c r="GH11" i="27"/>
  <c r="GG11" i="27"/>
  <c r="GM13" i="27"/>
  <c r="GL13" i="27"/>
  <c r="GJ13" i="27"/>
  <c r="GI13" i="27"/>
  <c r="GH13" i="27"/>
  <c r="GG13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14" i="27"/>
  <c r="GL14" i="27"/>
  <c r="GJ14" i="27"/>
  <c r="GI14" i="27"/>
  <c r="GH14" i="27"/>
  <c r="GG14" i="27"/>
  <c r="GM7" i="27"/>
  <c r="GL7" i="27"/>
  <c r="GJ7" i="27"/>
  <c r="GI7" i="27"/>
  <c r="GH7" i="27"/>
  <c r="GG7" i="27"/>
  <c r="GM10" i="27"/>
  <c r="GL10" i="27"/>
  <c r="GJ10" i="27"/>
  <c r="GI10" i="27"/>
  <c r="GH10" i="27"/>
  <c r="GG10" i="27"/>
  <c r="GM4" i="27"/>
  <c r="GL4" i="27"/>
  <c r="GJ4" i="27"/>
  <c r="GI4" i="27"/>
  <c r="GH4" i="27"/>
  <c r="GG4" i="27"/>
  <c r="GM5" i="27"/>
  <c r="GL5" i="27"/>
  <c r="GJ5" i="27"/>
  <c r="GI5" i="27"/>
  <c r="GH5" i="27"/>
  <c r="GG5" i="27"/>
  <c r="FK17" i="27"/>
  <c r="FJ17" i="27"/>
  <c r="FH17" i="27"/>
  <c r="FG17" i="27"/>
  <c r="FF17" i="27"/>
  <c r="FE17" i="27"/>
  <c r="FK21" i="27"/>
  <c r="FJ21" i="27"/>
  <c r="FH21" i="27"/>
  <c r="FG21" i="27"/>
  <c r="FF21" i="27"/>
  <c r="FE21" i="27"/>
  <c r="FK6" i="27"/>
  <c r="FJ6" i="27"/>
  <c r="FH6" i="27"/>
  <c r="FG6" i="27"/>
  <c r="FF6" i="27"/>
  <c r="FE6" i="27"/>
  <c r="FK22" i="27"/>
  <c r="FJ22" i="27"/>
  <c r="FH22" i="27"/>
  <c r="FG22" i="27"/>
  <c r="FF22" i="27"/>
  <c r="FE22" i="27"/>
  <c r="FK11" i="27"/>
  <c r="FJ11" i="27"/>
  <c r="FH11" i="27"/>
  <c r="FG11" i="27"/>
  <c r="FF11" i="27"/>
  <c r="FE11" i="27"/>
  <c r="FK13" i="27"/>
  <c r="FJ13" i="27"/>
  <c r="FH13" i="27"/>
  <c r="FG13" i="27"/>
  <c r="FF13" i="27"/>
  <c r="FE13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14" i="27"/>
  <c r="FJ14" i="27"/>
  <c r="FH14" i="27"/>
  <c r="FG14" i="27"/>
  <c r="FF14" i="27"/>
  <c r="FE14" i="27"/>
  <c r="FK7" i="27"/>
  <c r="FJ7" i="27"/>
  <c r="FH7" i="27"/>
  <c r="FG7" i="27"/>
  <c r="FF7" i="27"/>
  <c r="FE7" i="27"/>
  <c r="FK10" i="27"/>
  <c r="FJ10" i="27"/>
  <c r="FH10" i="27"/>
  <c r="FG10" i="27"/>
  <c r="FF10" i="27"/>
  <c r="FE10" i="27"/>
  <c r="FK4" i="27"/>
  <c r="FJ4" i="27"/>
  <c r="FH4" i="27"/>
  <c r="FG4" i="27"/>
  <c r="FF4" i="27"/>
  <c r="FE4" i="27"/>
  <c r="FK5" i="27"/>
  <c r="FJ5" i="27"/>
  <c r="FH5" i="27"/>
  <c r="FG5" i="27"/>
  <c r="FF5" i="27"/>
  <c r="FE5" i="27"/>
  <c r="EI17" i="27"/>
  <c r="EH17" i="27"/>
  <c r="EF17" i="27"/>
  <c r="EE17" i="27"/>
  <c r="ED17" i="27"/>
  <c r="EC17" i="27"/>
  <c r="EI21" i="27"/>
  <c r="EH21" i="27"/>
  <c r="EF21" i="27"/>
  <c r="EE21" i="27"/>
  <c r="ED21" i="27"/>
  <c r="EC21" i="27"/>
  <c r="EI6" i="27"/>
  <c r="EH6" i="27"/>
  <c r="EF6" i="27"/>
  <c r="EE6" i="27"/>
  <c r="ED6" i="27"/>
  <c r="EC6" i="27"/>
  <c r="EI22" i="27"/>
  <c r="EH22" i="27"/>
  <c r="EF22" i="27"/>
  <c r="EE22" i="27"/>
  <c r="ED22" i="27"/>
  <c r="EC22" i="27"/>
  <c r="EI11" i="27"/>
  <c r="EH11" i="27"/>
  <c r="EF11" i="27"/>
  <c r="EE11" i="27"/>
  <c r="ED11" i="27"/>
  <c r="EC11" i="27"/>
  <c r="EI13" i="27"/>
  <c r="EH13" i="27"/>
  <c r="EF13" i="27"/>
  <c r="EE13" i="27"/>
  <c r="ED13" i="27"/>
  <c r="EC13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14" i="27"/>
  <c r="EH14" i="27"/>
  <c r="EF14" i="27"/>
  <c r="EE14" i="27"/>
  <c r="ED14" i="27"/>
  <c r="EC14" i="27"/>
  <c r="EI7" i="27"/>
  <c r="EH7" i="27"/>
  <c r="EF7" i="27"/>
  <c r="EE7" i="27"/>
  <c r="ED7" i="27"/>
  <c r="EC7" i="27"/>
  <c r="EI10" i="27"/>
  <c r="EH10" i="27"/>
  <c r="EF10" i="27"/>
  <c r="EE10" i="27"/>
  <c r="ED10" i="27"/>
  <c r="EC10" i="27"/>
  <c r="EI4" i="27"/>
  <c r="EH4" i="27"/>
  <c r="EF4" i="27"/>
  <c r="EE4" i="27"/>
  <c r="ED4" i="27"/>
  <c r="EC4" i="27"/>
  <c r="EI5" i="27"/>
  <c r="EH5" i="27"/>
  <c r="EF5" i="27"/>
  <c r="EE5" i="27"/>
  <c r="ED5" i="27"/>
  <c r="EC5" i="27"/>
  <c r="PC14" i="26"/>
  <c r="PB14" i="26"/>
  <c r="OZ14" i="26"/>
  <c r="OY14" i="26"/>
  <c r="OX14" i="26"/>
  <c r="OW14" i="26"/>
  <c r="PC22" i="26"/>
  <c r="PB22" i="26"/>
  <c r="OZ22" i="26"/>
  <c r="OY22" i="26"/>
  <c r="OX22" i="26"/>
  <c r="OW22" i="26"/>
  <c r="PC15" i="26"/>
  <c r="PB15" i="26"/>
  <c r="OZ15" i="26"/>
  <c r="OY15" i="26"/>
  <c r="OX15" i="26"/>
  <c r="OW15" i="26"/>
  <c r="PC17" i="26"/>
  <c r="PB17" i="26"/>
  <c r="OZ17" i="26"/>
  <c r="OY17" i="26"/>
  <c r="OX17" i="26"/>
  <c r="OW17" i="26"/>
  <c r="PC13" i="26"/>
  <c r="PB13" i="26"/>
  <c r="OZ13" i="26"/>
  <c r="OY13" i="26"/>
  <c r="OX13" i="26"/>
  <c r="OW13" i="26"/>
  <c r="PC9" i="26"/>
  <c r="PB9" i="26"/>
  <c r="OZ9" i="26"/>
  <c r="OY9" i="26"/>
  <c r="OX9" i="26"/>
  <c r="OW9" i="26"/>
  <c r="PC10" i="26"/>
  <c r="PB10" i="26"/>
  <c r="OZ10" i="26"/>
  <c r="OY10" i="26"/>
  <c r="OX10" i="26"/>
  <c r="OW10" i="26"/>
  <c r="PC11" i="26"/>
  <c r="PB11" i="26"/>
  <c r="OZ11" i="26"/>
  <c r="OY11" i="26"/>
  <c r="OX11" i="26"/>
  <c r="OW11" i="26"/>
  <c r="PC23" i="26"/>
  <c r="PB23" i="26"/>
  <c r="OZ23" i="26"/>
  <c r="OY23" i="26"/>
  <c r="OX23" i="26"/>
  <c r="OW23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14" i="26"/>
  <c r="NZ14" i="26"/>
  <c r="NX14" i="26"/>
  <c r="NW14" i="26"/>
  <c r="NV14" i="26"/>
  <c r="NU14" i="26"/>
  <c r="OA22" i="26"/>
  <c r="NZ22" i="26"/>
  <c r="NX22" i="26"/>
  <c r="NW22" i="26"/>
  <c r="NV22" i="26"/>
  <c r="NU22" i="26"/>
  <c r="OA15" i="26"/>
  <c r="NZ15" i="26"/>
  <c r="NX15" i="26"/>
  <c r="NW15" i="26"/>
  <c r="NV15" i="26"/>
  <c r="NU15" i="26"/>
  <c r="OA17" i="26"/>
  <c r="NZ17" i="26"/>
  <c r="NX17" i="26"/>
  <c r="NW17" i="26"/>
  <c r="NV17" i="26"/>
  <c r="NU17" i="26"/>
  <c r="OA13" i="26"/>
  <c r="NZ13" i="26"/>
  <c r="NX13" i="26"/>
  <c r="NW13" i="26"/>
  <c r="NV13" i="26"/>
  <c r="NU13" i="26"/>
  <c r="OA9" i="26"/>
  <c r="NZ9" i="26"/>
  <c r="NX9" i="26"/>
  <c r="NW9" i="26"/>
  <c r="NV9" i="26"/>
  <c r="NU9" i="26"/>
  <c r="OA10" i="26"/>
  <c r="NZ10" i="26"/>
  <c r="NX10" i="26"/>
  <c r="NW10" i="26"/>
  <c r="NV10" i="26"/>
  <c r="NU10" i="26"/>
  <c r="OA11" i="26"/>
  <c r="NZ11" i="26"/>
  <c r="NX11" i="26"/>
  <c r="NW11" i="26"/>
  <c r="NV11" i="26"/>
  <c r="NU11" i="26"/>
  <c r="OA23" i="26"/>
  <c r="NZ23" i="26"/>
  <c r="NX23" i="26"/>
  <c r="NW23" i="26"/>
  <c r="NV23" i="26"/>
  <c r="NU23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14" i="26"/>
  <c r="MX14" i="26"/>
  <c r="MV14" i="26"/>
  <c r="MU14" i="26"/>
  <c r="MT14" i="26"/>
  <c r="MS14" i="26"/>
  <c r="MY22" i="26"/>
  <c r="MX22" i="26"/>
  <c r="MV22" i="26"/>
  <c r="MU22" i="26"/>
  <c r="MT22" i="26"/>
  <c r="MS22" i="26"/>
  <c r="MY15" i="26"/>
  <c r="MX15" i="26"/>
  <c r="MV15" i="26"/>
  <c r="MU15" i="26"/>
  <c r="MT15" i="26"/>
  <c r="MS15" i="26"/>
  <c r="MY17" i="26"/>
  <c r="MX17" i="26"/>
  <c r="MV17" i="26"/>
  <c r="MU17" i="26"/>
  <c r="MT17" i="26"/>
  <c r="MS17" i="26"/>
  <c r="MY13" i="26"/>
  <c r="MX13" i="26"/>
  <c r="MV13" i="26"/>
  <c r="MU13" i="26"/>
  <c r="MT13" i="26"/>
  <c r="MS13" i="26"/>
  <c r="MY9" i="26"/>
  <c r="MX9" i="26"/>
  <c r="MV9" i="26"/>
  <c r="MU9" i="26"/>
  <c r="MT9" i="26"/>
  <c r="MS9" i="26"/>
  <c r="MY10" i="26"/>
  <c r="MX10" i="26"/>
  <c r="MV10" i="26"/>
  <c r="MU10" i="26"/>
  <c r="MT10" i="26"/>
  <c r="MS10" i="26"/>
  <c r="MY11" i="26"/>
  <c r="MX11" i="26"/>
  <c r="MV11" i="26"/>
  <c r="MU11" i="26"/>
  <c r="MT11" i="26"/>
  <c r="MS11" i="26"/>
  <c r="MY23" i="26"/>
  <c r="MX23" i="26"/>
  <c r="MV23" i="26"/>
  <c r="MU23" i="26"/>
  <c r="MT23" i="26"/>
  <c r="MS23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4" i="26"/>
  <c r="LV14" i="26"/>
  <c r="LT14" i="26"/>
  <c r="LS14" i="26"/>
  <c r="LR14" i="26"/>
  <c r="LQ14" i="26"/>
  <c r="LW22" i="26"/>
  <c r="LV22" i="26"/>
  <c r="LT22" i="26"/>
  <c r="LS22" i="26"/>
  <c r="LR22" i="26"/>
  <c r="LQ22" i="26"/>
  <c r="LW15" i="26"/>
  <c r="LV15" i="26"/>
  <c r="LT15" i="26"/>
  <c r="LS15" i="26"/>
  <c r="LR15" i="26"/>
  <c r="LQ15" i="26"/>
  <c r="LW17" i="26"/>
  <c r="LV17" i="26"/>
  <c r="LT17" i="26"/>
  <c r="LS17" i="26"/>
  <c r="LR17" i="26"/>
  <c r="LQ17" i="26"/>
  <c r="LW13" i="26"/>
  <c r="LV13" i="26"/>
  <c r="LT13" i="26"/>
  <c r="LS13" i="26"/>
  <c r="LR13" i="26"/>
  <c r="LQ13" i="26"/>
  <c r="LW9" i="26"/>
  <c r="LV9" i="26"/>
  <c r="LT9" i="26"/>
  <c r="LS9" i="26"/>
  <c r="LR9" i="26"/>
  <c r="LQ9" i="26"/>
  <c r="LW10" i="26"/>
  <c r="LV10" i="26"/>
  <c r="LT10" i="26"/>
  <c r="LS10" i="26"/>
  <c r="LR10" i="26"/>
  <c r="LQ10" i="26"/>
  <c r="LW11" i="26"/>
  <c r="LV11" i="26"/>
  <c r="LT11" i="26"/>
  <c r="LS11" i="26"/>
  <c r="LR11" i="26"/>
  <c r="LQ11" i="26"/>
  <c r="LW23" i="26"/>
  <c r="LV23" i="26"/>
  <c r="LT23" i="26"/>
  <c r="LS23" i="26"/>
  <c r="LR23" i="26"/>
  <c r="LQ23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4" i="26"/>
  <c r="KT14" i="26"/>
  <c r="KR14" i="26"/>
  <c r="KQ14" i="26"/>
  <c r="KP14" i="26"/>
  <c r="KO14" i="26"/>
  <c r="KU22" i="26"/>
  <c r="KT22" i="26"/>
  <c r="KR22" i="26"/>
  <c r="KQ22" i="26"/>
  <c r="KP22" i="26"/>
  <c r="KO22" i="26"/>
  <c r="KU15" i="26"/>
  <c r="KT15" i="26"/>
  <c r="KR15" i="26"/>
  <c r="KQ15" i="26"/>
  <c r="KP15" i="26"/>
  <c r="KO15" i="26"/>
  <c r="KU17" i="26"/>
  <c r="KT17" i="26"/>
  <c r="KR17" i="26"/>
  <c r="KQ17" i="26"/>
  <c r="KP17" i="26"/>
  <c r="KO17" i="26"/>
  <c r="KU13" i="26"/>
  <c r="KT13" i="26"/>
  <c r="KR13" i="26"/>
  <c r="KQ13" i="26"/>
  <c r="KP13" i="26"/>
  <c r="KO13" i="26"/>
  <c r="KU9" i="26"/>
  <c r="KT9" i="26"/>
  <c r="KR9" i="26"/>
  <c r="KQ9" i="26"/>
  <c r="KP9" i="26"/>
  <c r="KO9" i="26"/>
  <c r="KU10" i="26"/>
  <c r="KT10" i="26"/>
  <c r="KR10" i="26"/>
  <c r="KQ10" i="26"/>
  <c r="KP10" i="26"/>
  <c r="KO10" i="26"/>
  <c r="KU11" i="26"/>
  <c r="KT11" i="26"/>
  <c r="KR11" i="26"/>
  <c r="KQ11" i="26"/>
  <c r="KP11" i="26"/>
  <c r="KO11" i="26"/>
  <c r="KU23" i="26"/>
  <c r="KT23" i="26"/>
  <c r="KR23" i="26"/>
  <c r="KQ23" i="26"/>
  <c r="KP23" i="26"/>
  <c r="KO23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14" i="26"/>
  <c r="JR14" i="26"/>
  <c r="JP14" i="26"/>
  <c r="JO14" i="26"/>
  <c r="JN14" i="26"/>
  <c r="JM14" i="26"/>
  <c r="JS22" i="26"/>
  <c r="JR22" i="26"/>
  <c r="JP22" i="26"/>
  <c r="JO22" i="26"/>
  <c r="JN22" i="26"/>
  <c r="JM22" i="26"/>
  <c r="JS15" i="26"/>
  <c r="JR15" i="26"/>
  <c r="JP15" i="26"/>
  <c r="JO15" i="26"/>
  <c r="JN15" i="26"/>
  <c r="JM15" i="26"/>
  <c r="JS17" i="26"/>
  <c r="JR17" i="26"/>
  <c r="JP17" i="26"/>
  <c r="JO17" i="26"/>
  <c r="JN17" i="26"/>
  <c r="JM17" i="26"/>
  <c r="JS13" i="26"/>
  <c r="JR13" i="26"/>
  <c r="JP13" i="26"/>
  <c r="JO13" i="26"/>
  <c r="JN13" i="26"/>
  <c r="JM13" i="26"/>
  <c r="JS9" i="26"/>
  <c r="JR9" i="26"/>
  <c r="JP9" i="26"/>
  <c r="JO9" i="26"/>
  <c r="JN9" i="26"/>
  <c r="JM9" i="26"/>
  <c r="JS10" i="26"/>
  <c r="JR10" i="26"/>
  <c r="JP10" i="26"/>
  <c r="JO10" i="26"/>
  <c r="JN10" i="26"/>
  <c r="JM10" i="26"/>
  <c r="JS11" i="26"/>
  <c r="JR11" i="26"/>
  <c r="JP11" i="26"/>
  <c r="JO11" i="26"/>
  <c r="JN11" i="26"/>
  <c r="JM11" i="26"/>
  <c r="JS23" i="26"/>
  <c r="JR23" i="26"/>
  <c r="JP23" i="26"/>
  <c r="JO23" i="26"/>
  <c r="JN23" i="26"/>
  <c r="JM23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14" i="26"/>
  <c r="IP14" i="26"/>
  <c r="IN14" i="26"/>
  <c r="IM14" i="26"/>
  <c r="IL14" i="26"/>
  <c r="IK14" i="26"/>
  <c r="IQ22" i="26"/>
  <c r="IP22" i="26"/>
  <c r="IN22" i="26"/>
  <c r="IM22" i="26"/>
  <c r="IL22" i="26"/>
  <c r="IK22" i="26"/>
  <c r="IQ15" i="26"/>
  <c r="IP15" i="26"/>
  <c r="IN15" i="26"/>
  <c r="IM15" i="26"/>
  <c r="IL15" i="26"/>
  <c r="IK15" i="26"/>
  <c r="IQ17" i="26"/>
  <c r="IP17" i="26"/>
  <c r="IN17" i="26"/>
  <c r="IM17" i="26"/>
  <c r="IL17" i="26"/>
  <c r="IK17" i="26"/>
  <c r="IQ13" i="26"/>
  <c r="IP13" i="26"/>
  <c r="IN13" i="26"/>
  <c r="IM13" i="26"/>
  <c r="IL13" i="26"/>
  <c r="IK13" i="26"/>
  <c r="IQ9" i="26"/>
  <c r="IP9" i="26"/>
  <c r="IN9" i="26"/>
  <c r="IM9" i="26"/>
  <c r="IL9" i="26"/>
  <c r="IK9" i="26"/>
  <c r="IQ10" i="26"/>
  <c r="IP10" i="26"/>
  <c r="IN10" i="26"/>
  <c r="IM10" i="26"/>
  <c r="IL10" i="26"/>
  <c r="IK10" i="26"/>
  <c r="IQ11" i="26"/>
  <c r="IP11" i="26"/>
  <c r="IN11" i="26"/>
  <c r="IM11" i="26"/>
  <c r="IL11" i="26"/>
  <c r="IK11" i="26"/>
  <c r="IQ23" i="26"/>
  <c r="IP23" i="26"/>
  <c r="IN23" i="26"/>
  <c r="IM23" i="26"/>
  <c r="IL23" i="26"/>
  <c r="IK23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4" i="26"/>
  <c r="HN14" i="26"/>
  <c r="HL14" i="26"/>
  <c r="HK14" i="26"/>
  <c r="HJ14" i="26"/>
  <c r="HI14" i="26"/>
  <c r="HO22" i="26"/>
  <c r="HN22" i="26"/>
  <c r="HL22" i="26"/>
  <c r="HK22" i="26"/>
  <c r="HJ22" i="26"/>
  <c r="HI22" i="26"/>
  <c r="HO15" i="26"/>
  <c r="HN15" i="26"/>
  <c r="HL15" i="26"/>
  <c r="HK15" i="26"/>
  <c r="HJ15" i="26"/>
  <c r="HI15" i="26"/>
  <c r="HO17" i="26"/>
  <c r="HN17" i="26"/>
  <c r="HL17" i="26"/>
  <c r="HK17" i="26"/>
  <c r="HJ17" i="26"/>
  <c r="HI17" i="26"/>
  <c r="HO13" i="26"/>
  <c r="HN13" i="26"/>
  <c r="HL13" i="26"/>
  <c r="HK13" i="26"/>
  <c r="HJ13" i="26"/>
  <c r="HI13" i="26"/>
  <c r="HO9" i="26"/>
  <c r="HN9" i="26"/>
  <c r="HL9" i="26"/>
  <c r="HK9" i="26"/>
  <c r="HJ9" i="26"/>
  <c r="HI9" i="26"/>
  <c r="HO10" i="26"/>
  <c r="HN10" i="26"/>
  <c r="HL10" i="26"/>
  <c r="HK10" i="26"/>
  <c r="HJ10" i="26"/>
  <c r="HI10" i="26"/>
  <c r="HO11" i="26"/>
  <c r="HN11" i="26"/>
  <c r="HL11" i="26"/>
  <c r="HK11" i="26"/>
  <c r="HJ11" i="26"/>
  <c r="HI11" i="26"/>
  <c r="HO23" i="26"/>
  <c r="HN23" i="26"/>
  <c r="HL23" i="26"/>
  <c r="HK23" i="26"/>
  <c r="HJ23" i="26"/>
  <c r="HI23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4" i="26"/>
  <c r="GL14" i="26"/>
  <c r="GJ14" i="26"/>
  <c r="GI14" i="26"/>
  <c r="GH14" i="26"/>
  <c r="GG14" i="26"/>
  <c r="GM22" i="26"/>
  <c r="GL22" i="26"/>
  <c r="GJ22" i="26"/>
  <c r="GI22" i="26"/>
  <c r="GH22" i="26"/>
  <c r="GG22" i="26"/>
  <c r="GM15" i="26"/>
  <c r="GL15" i="26"/>
  <c r="GJ15" i="26"/>
  <c r="GI15" i="26"/>
  <c r="GH15" i="26"/>
  <c r="GG15" i="26"/>
  <c r="GM17" i="26"/>
  <c r="GL17" i="26"/>
  <c r="GJ17" i="26"/>
  <c r="GI17" i="26"/>
  <c r="GH17" i="26"/>
  <c r="GG17" i="26"/>
  <c r="GM13" i="26"/>
  <c r="GL13" i="26"/>
  <c r="GJ13" i="26"/>
  <c r="GI13" i="26"/>
  <c r="GH13" i="26"/>
  <c r="GG13" i="26"/>
  <c r="GM9" i="26"/>
  <c r="GL9" i="26"/>
  <c r="GJ9" i="26"/>
  <c r="GI9" i="26"/>
  <c r="GH9" i="26"/>
  <c r="GG9" i="26"/>
  <c r="GM10" i="26"/>
  <c r="GL10" i="26"/>
  <c r="GJ10" i="26"/>
  <c r="GI10" i="26"/>
  <c r="GH10" i="26"/>
  <c r="GG10" i="26"/>
  <c r="GM11" i="26"/>
  <c r="GL11" i="26"/>
  <c r="GJ11" i="26"/>
  <c r="GI11" i="26"/>
  <c r="GH11" i="26"/>
  <c r="GG11" i="26"/>
  <c r="GM23" i="26"/>
  <c r="GL23" i="26"/>
  <c r="GJ23" i="26"/>
  <c r="GI23" i="26"/>
  <c r="GH23" i="26"/>
  <c r="GG23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14" i="26"/>
  <c r="FJ14" i="26"/>
  <c r="FH14" i="26"/>
  <c r="FG14" i="26"/>
  <c r="FF14" i="26"/>
  <c r="FE14" i="26"/>
  <c r="FK22" i="26"/>
  <c r="FJ22" i="26"/>
  <c r="FH22" i="26"/>
  <c r="FG22" i="26"/>
  <c r="FF22" i="26"/>
  <c r="FE22" i="26"/>
  <c r="FK15" i="26"/>
  <c r="FJ15" i="26"/>
  <c r="FH15" i="26"/>
  <c r="FG15" i="26"/>
  <c r="FF15" i="26"/>
  <c r="FE15" i="26"/>
  <c r="FK17" i="26"/>
  <c r="FJ17" i="26"/>
  <c r="FH17" i="26"/>
  <c r="FG17" i="26"/>
  <c r="FF17" i="26"/>
  <c r="FE17" i="26"/>
  <c r="FK13" i="26"/>
  <c r="FJ13" i="26"/>
  <c r="FH13" i="26"/>
  <c r="FG13" i="26"/>
  <c r="FF13" i="26"/>
  <c r="FE13" i="26"/>
  <c r="FK9" i="26"/>
  <c r="FJ9" i="26"/>
  <c r="FH9" i="26"/>
  <c r="FG9" i="26"/>
  <c r="FF9" i="26"/>
  <c r="FE9" i="26"/>
  <c r="FK10" i="26"/>
  <c r="FJ10" i="26"/>
  <c r="FH10" i="26"/>
  <c r="FG10" i="26"/>
  <c r="FF10" i="26"/>
  <c r="FE10" i="26"/>
  <c r="FK11" i="26"/>
  <c r="FJ11" i="26"/>
  <c r="FH11" i="26"/>
  <c r="FG11" i="26"/>
  <c r="FF11" i="26"/>
  <c r="FE11" i="26"/>
  <c r="FK23" i="26"/>
  <c r="FJ23" i="26"/>
  <c r="FH23" i="26"/>
  <c r="FG23" i="26"/>
  <c r="FF23" i="26"/>
  <c r="FE23" i="26"/>
  <c r="FK7" i="26"/>
  <c r="FJ7" i="26"/>
  <c r="FH7" i="26"/>
  <c r="FG7" i="26"/>
  <c r="FF7" i="26"/>
  <c r="FE7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14" i="26"/>
  <c r="EH14" i="26"/>
  <c r="EF14" i="26"/>
  <c r="EE14" i="26"/>
  <c r="ED14" i="26"/>
  <c r="EC14" i="26"/>
  <c r="EI22" i="26"/>
  <c r="EH22" i="26"/>
  <c r="EF22" i="26"/>
  <c r="EE22" i="26"/>
  <c r="ED22" i="26"/>
  <c r="EC22" i="26"/>
  <c r="EI15" i="26"/>
  <c r="EH15" i="26"/>
  <c r="EF15" i="26"/>
  <c r="EE15" i="26"/>
  <c r="ED15" i="26"/>
  <c r="EC15" i="26"/>
  <c r="EI17" i="26"/>
  <c r="EH17" i="26"/>
  <c r="EF17" i="26"/>
  <c r="EE17" i="26"/>
  <c r="ED17" i="26"/>
  <c r="EC17" i="26"/>
  <c r="EI13" i="26"/>
  <c r="EH13" i="26"/>
  <c r="EF13" i="26"/>
  <c r="EE13" i="26"/>
  <c r="ED13" i="26"/>
  <c r="EC13" i="26"/>
  <c r="EI9" i="26"/>
  <c r="EH9" i="26"/>
  <c r="EF9" i="26"/>
  <c r="EE9" i="26"/>
  <c r="ED9" i="26"/>
  <c r="EC9" i="26"/>
  <c r="EI10" i="26"/>
  <c r="EH10" i="26"/>
  <c r="EF10" i="26"/>
  <c r="EE10" i="26"/>
  <c r="ED10" i="26"/>
  <c r="EC10" i="26"/>
  <c r="EI11" i="26"/>
  <c r="EH11" i="26"/>
  <c r="EF11" i="26"/>
  <c r="EE11" i="26"/>
  <c r="ED11" i="26"/>
  <c r="EC11" i="26"/>
  <c r="EI23" i="26"/>
  <c r="EH23" i="26"/>
  <c r="EF23" i="26"/>
  <c r="EE23" i="26"/>
  <c r="ED23" i="26"/>
  <c r="EC23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O13" i="21" l="1"/>
  <c r="O20" i="27"/>
  <c r="O16" i="27"/>
  <c r="O18" i="21"/>
  <c r="O16" i="21"/>
  <c r="O15" i="27"/>
  <c r="O19" i="26"/>
  <c r="O14" i="21"/>
  <c r="O17" i="19"/>
  <c r="O33" i="19"/>
  <c r="O18" i="27"/>
  <c r="DF12" i="27"/>
  <c r="O12" i="27"/>
  <c r="O19" i="27"/>
  <c r="O18" i="26"/>
  <c r="O16" i="26"/>
  <c r="O12" i="26"/>
  <c r="T31" i="21"/>
  <c r="F31" i="21" s="1"/>
  <c r="T30" i="21"/>
  <c r="U30" i="21" s="1"/>
  <c r="F19" i="22"/>
  <c r="Q24" i="27"/>
  <c r="T21" i="26"/>
  <c r="U21" i="26" s="1"/>
  <c r="TR23" i="4"/>
  <c r="TV23" i="4" s="1"/>
  <c r="F28" i="22"/>
  <c r="F40" i="4"/>
  <c r="F26" i="21"/>
  <c r="B31" i="21" a="1"/>
  <c r="B31" i="21" s="1"/>
  <c r="Q27" i="21"/>
  <c r="T15" i="21"/>
  <c r="F15" i="21" s="1"/>
  <c r="B30" i="21" a="1"/>
  <c r="B30" i="21" s="1"/>
  <c r="A30" i="21" a="1"/>
  <c r="A30" i="21" s="1"/>
  <c r="T23" i="21"/>
  <c r="F23" i="21" s="1"/>
  <c r="V26" i="21"/>
  <c r="U26" i="21"/>
  <c r="B26" i="21" a="1"/>
  <c r="B26" i="21" s="1"/>
  <c r="B15" i="21" a="1"/>
  <c r="B15" i="21" s="1"/>
  <c r="T34" i="19"/>
  <c r="V34" i="19" s="1"/>
  <c r="T38" i="19"/>
  <c r="U38" i="19" s="1"/>
  <c r="F39" i="19"/>
  <c r="V39" i="19"/>
  <c r="B39" i="19" a="1"/>
  <c r="B39" i="19" s="1"/>
  <c r="A38" i="19" a="1"/>
  <c r="A38" i="19" s="1"/>
  <c r="B38" i="19" a="1"/>
  <c r="B38" i="19" s="1"/>
  <c r="T37" i="19"/>
  <c r="U37" i="19" s="1"/>
  <c r="B37" i="19" a="1"/>
  <c r="B37" i="19" s="1"/>
  <c r="B23" i="21" a="1"/>
  <c r="B23" i="21" s="1"/>
  <c r="B36" i="19" a="1"/>
  <c r="B36" i="19" s="1"/>
  <c r="U36" i="19"/>
  <c r="V36" i="19"/>
  <c r="F36" i="19"/>
  <c r="T20" i="26"/>
  <c r="U20" i="26" s="1"/>
  <c r="B21" i="26" a="1"/>
  <c r="B21" i="26" s="1"/>
  <c r="B20" i="26" a="1"/>
  <c r="B20" i="26" s="1"/>
  <c r="B28" i="22" a="1"/>
  <c r="B28" i="22" s="1"/>
  <c r="W28" i="22"/>
  <c r="X28" i="22"/>
  <c r="X19" i="22"/>
  <c r="B19" i="22" a="1"/>
  <c r="B19" i="22" s="1"/>
  <c r="W19" i="22"/>
  <c r="B38" i="4" a="1"/>
  <c r="B38" i="4" s="1"/>
  <c r="F38" i="4"/>
  <c r="W38" i="4"/>
  <c r="X38" i="4"/>
  <c r="W40" i="4"/>
  <c r="X40" i="4"/>
  <c r="B40" i="4" a="1"/>
  <c r="B40" i="4" s="1"/>
  <c r="V36" i="4"/>
  <c r="F36" i="4" s="1"/>
  <c r="A36" i="4" a="1"/>
  <c r="A36" i="4" s="1"/>
  <c r="B36" i="4" a="1"/>
  <c r="B36" i="4" s="1"/>
  <c r="B33" i="4" a="1"/>
  <c r="B33" i="4" s="1"/>
  <c r="V33" i="4"/>
  <c r="V13" i="4"/>
  <c r="F13" i="4" s="1"/>
  <c r="A13" i="4" a="1"/>
  <c r="A13" i="4" s="1"/>
  <c r="B13" i="4" a="1"/>
  <c r="B13" i="4" s="1"/>
  <c r="DH17" i="19"/>
  <c r="DG19" i="27"/>
  <c r="DG18" i="27"/>
  <c r="DF12" i="26"/>
  <c r="TR22" i="4"/>
  <c r="TV22" i="4" s="1"/>
  <c r="S16" i="21"/>
  <c r="S14" i="21"/>
  <c r="DH18" i="21"/>
  <c r="RF29" i="21"/>
  <c r="DG22" i="21"/>
  <c r="S24" i="27"/>
  <c r="DF18" i="27"/>
  <c r="RF12" i="27"/>
  <c r="K19" i="27"/>
  <c r="J19" i="27" s="1"/>
  <c r="B19" i="27" s="1" a="1"/>
  <c r="B19" i="27" s="1"/>
  <c r="RF18" i="26"/>
  <c r="DB26" i="22"/>
  <c r="TR14" i="4"/>
  <c r="TV14" i="4" s="1"/>
  <c r="TR25" i="4"/>
  <c r="TV25" i="4" s="1"/>
  <c r="DH27" i="21"/>
  <c r="K20" i="27"/>
  <c r="J20" i="27" s="1"/>
  <c r="A20" i="27" s="1" a="1"/>
  <c r="A20" i="27" s="1"/>
  <c r="S23" i="27"/>
  <c r="RI19" i="27"/>
  <c r="DG16" i="26"/>
  <c r="Q12" i="26"/>
  <c r="DG28" i="21"/>
  <c r="DF13" i="21"/>
  <c r="DH28" i="21"/>
  <c r="Q13" i="21"/>
  <c r="RI33" i="19"/>
  <c r="RF18" i="27"/>
  <c r="RI15" i="27"/>
  <c r="RF23" i="27"/>
  <c r="K12" i="27"/>
  <c r="J12" i="27" s="1"/>
  <c r="DG18" i="26"/>
  <c r="RF16" i="26"/>
  <c r="TR31" i="22"/>
  <c r="TV31" i="22" s="1"/>
  <c r="TR31" i="4"/>
  <c r="TV31" i="4" s="1"/>
  <c r="TR19" i="4"/>
  <c r="TV19" i="4" s="1"/>
  <c r="TR18" i="22"/>
  <c r="TV18" i="22" s="1"/>
  <c r="RF22" i="21"/>
  <c r="RI22" i="21"/>
  <c r="RI27" i="21"/>
  <c r="RF17" i="19"/>
  <c r="DH16" i="27"/>
  <c r="RI24" i="27"/>
  <c r="RF19" i="27"/>
  <c r="RF24" i="27"/>
  <c r="RI16" i="27"/>
  <c r="S15" i="27"/>
  <c r="S29" i="21"/>
  <c r="K27" i="21"/>
  <c r="J27" i="21" s="1"/>
  <c r="A27" i="21" s="1" a="1"/>
  <c r="A27" i="21" s="1"/>
  <c r="S22" i="21"/>
  <c r="DF22" i="21"/>
  <c r="DF25" i="21"/>
  <c r="K28" i="21"/>
  <c r="J28" i="21" s="1"/>
  <c r="A28" i="21" s="1" a="1"/>
  <c r="A28" i="21" s="1"/>
  <c r="K16" i="21"/>
  <c r="J16" i="21" s="1"/>
  <c r="B16" i="21" s="1" a="1"/>
  <c r="B16" i="21" s="1"/>
  <c r="RF27" i="21"/>
  <c r="K29" i="21"/>
  <c r="J29" i="21" s="1"/>
  <c r="K14" i="21"/>
  <c r="J14" i="21" s="1"/>
  <c r="A14" i="21" s="1" a="1"/>
  <c r="A14" i="21" s="1"/>
  <c r="DG29" i="21"/>
  <c r="RF13" i="21"/>
  <c r="RF16" i="21"/>
  <c r="RI25" i="21"/>
  <c r="DF14" i="21"/>
  <c r="RI29" i="21"/>
  <c r="RI18" i="21"/>
  <c r="K33" i="19"/>
  <c r="J33" i="19" s="1"/>
  <c r="B33" i="19" s="1" a="1"/>
  <c r="B33" i="19" s="1"/>
  <c r="S31" i="19"/>
  <c r="K31" i="19"/>
  <c r="J31" i="19" s="1"/>
  <c r="RF33" i="19"/>
  <c r="Q33" i="19"/>
  <c r="DF31" i="19"/>
  <c r="K17" i="19"/>
  <c r="J17" i="19" s="1"/>
  <c r="RF31" i="19"/>
  <c r="K15" i="27"/>
  <c r="DF19" i="27"/>
  <c r="K23" i="27"/>
  <c r="J23" i="27" s="1"/>
  <c r="B23" i="27" s="1" a="1"/>
  <c r="B23" i="27" s="1"/>
  <c r="DG16" i="27"/>
  <c r="RI23" i="27"/>
  <c r="S18" i="27"/>
  <c r="Q12" i="27"/>
  <c r="DF20" i="27"/>
  <c r="DG15" i="27"/>
  <c r="RF16" i="27"/>
  <c r="J15" i="27"/>
  <c r="Q20" i="27"/>
  <c r="RI12" i="27"/>
  <c r="K16" i="27"/>
  <c r="RF20" i="27"/>
  <c r="RI18" i="26"/>
  <c r="K12" i="26"/>
  <c r="J12" i="26" s="1"/>
  <c r="DH18" i="26"/>
  <c r="S19" i="26"/>
  <c r="K19" i="26"/>
  <c r="J19" i="26" s="1"/>
  <c r="DF19" i="26"/>
  <c r="T19" i="26" s="1"/>
  <c r="S16" i="26"/>
  <c r="RI12" i="26"/>
  <c r="K16" i="26"/>
  <c r="J16" i="26" s="1"/>
  <c r="B16" i="26" s="1" a="1"/>
  <c r="B16" i="26" s="1"/>
  <c r="TR27" i="22"/>
  <c r="TV27" i="22" s="1"/>
  <c r="TR17" i="22"/>
  <c r="TV17" i="22" s="1"/>
  <c r="TR26" i="22"/>
  <c r="TV26" i="22" s="1"/>
  <c r="TR10" i="22"/>
  <c r="TV10" i="22" s="1"/>
  <c r="TR21" i="22"/>
  <c r="TV21" i="22" s="1"/>
  <c r="DB14" i="4"/>
  <c r="TR30" i="4"/>
  <c r="TV30" i="4" s="1"/>
  <c r="J22" i="4"/>
  <c r="A22" i="4" s="1" a="1"/>
  <c r="A22" i="4" s="1"/>
  <c r="TR28" i="4"/>
  <c r="TV28" i="4" s="1"/>
  <c r="DB25" i="4"/>
  <c r="DG16" i="21"/>
  <c r="RI14" i="21"/>
  <c r="RI13" i="21"/>
  <c r="K18" i="21"/>
  <c r="J18" i="21" s="1"/>
  <c r="B18" i="21" s="1" a="1"/>
  <c r="B18" i="21" s="1"/>
  <c r="RF14" i="21"/>
  <c r="RI16" i="21"/>
  <c r="DG14" i="21"/>
  <c r="Q25" i="21"/>
  <c r="M27" i="21"/>
  <c r="DF27" i="21"/>
  <c r="RF25" i="21"/>
  <c r="K25" i="21"/>
  <c r="J25" i="21" s="1"/>
  <c r="B25" i="21" s="1" a="1"/>
  <c r="B25" i="21" s="1"/>
  <c r="Q18" i="21"/>
  <c r="RF18" i="21"/>
  <c r="K22" i="21"/>
  <c r="J22" i="21" s="1"/>
  <c r="M18" i="21"/>
  <c r="DF28" i="21"/>
  <c r="RI28" i="21"/>
  <c r="RF28" i="21"/>
  <c r="DH25" i="21"/>
  <c r="S25" i="21"/>
  <c r="M29" i="21"/>
  <c r="DF29" i="21"/>
  <c r="DF18" i="21"/>
  <c r="DF16" i="21"/>
  <c r="DH13" i="21"/>
  <c r="S13" i="21"/>
  <c r="K13" i="21"/>
  <c r="J13" i="21" s="1"/>
  <c r="M16" i="21"/>
  <c r="DH33" i="19"/>
  <c r="DG17" i="19"/>
  <c r="DG31" i="19"/>
  <c r="RI17" i="19"/>
  <c r="RI31" i="19"/>
  <c r="DF33" i="19"/>
  <c r="M33" i="19"/>
  <c r="DF17" i="19"/>
  <c r="M17" i="19"/>
  <c r="RI20" i="27"/>
  <c r="RI18" i="27"/>
  <c r="DH19" i="27"/>
  <c r="S19" i="27"/>
  <c r="J16" i="27"/>
  <c r="M24" i="27"/>
  <c r="DF23" i="27"/>
  <c r="DG23" i="27"/>
  <c r="Q23" i="27"/>
  <c r="DH20" i="27"/>
  <c r="S20" i="27"/>
  <c r="DF24" i="27"/>
  <c r="T24" i="27" s="1"/>
  <c r="K24" i="27"/>
  <c r="J24" i="27" s="1"/>
  <c r="M16" i="27"/>
  <c r="DF16" i="27"/>
  <c r="DF15" i="27"/>
  <c r="DH12" i="27"/>
  <c r="S12" i="27"/>
  <c r="M12" i="27"/>
  <c r="K18" i="27"/>
  <c r="J18" i="27" s="1"/>
  <c r="M15" i="27"/>
  <c r="RF19" i="26"/>
  <c r="Q19" i="26"/>
  <c r="RI19" i="26"/>
  <c r="K18" i="26"/>
  <c r="J18" i="26" s="1"/>
  <c r="RF12" i="26"/>
  <c r="DH12" i="26"/>
  <c r="RI16" i="26"/>
  <c r="DF18" i="26"/>
  <c r="DF16" i="26"/>
  <c r="M12" i="26"/>
  <c r="M18" i="26"/>
  <c r="M16" i="26"/>
  <c r="FL5" i="26"/>
  <c r="FL23" i="26"/>
  <c r="FL13" i="26"/>
  <c r="GN5" i="26"/>
  <c r="GN23" i="26"/>
  <c r="GN13" i="26"/>
  <c r="JT5" i="26"/>
  <c r="JT23" i="26"/>
  <c r="JT13" i="26"/>
  <c r="KV5" i="26"/>
  <c r="KV23" i="26"/>
  <c r="KV13" i="26"/>
  <c r="OB5" i="26"/>
  <c r="OB23" i="26"/>
  <c r="OB13" i="26"/>
  <c r="PD5" i="26"/>
  <c r="PD23" i="26"/>
  <c r="PD13" i="26"/>
  <c r="J17" i="22"/>
  <c r="A17" i="22" s="1" a="1"/>
  <c r="A17" i="22" s="1"/>
  <c r="DB17" i="22"/>
  <c r="TR29" i="22"/>
  <c r="TV29" i="22" s="1"/>
  <c r="DC17" i="22"/>
  <c r="J21" i="22"/>
  <c r="A21" i="22" s="1" a="1"/>
  <c r="A21" i="22" s="1"/>
  <c r="DB10" i="22"/>
  <c r="DC27" i="22"/>
  <c r="J18" i="22"/>
  <c r="B18" i="22" s="1" a="1"/>
  <c r="B18" i="22" s="1"/>
  <c r="DB27" i="22"/>
  <c r="O27" i="22"/>
  <c r="M29" i="22"/>
  <c r="M21" i="22"/>
  <c r="DB18" i="22"/>
  <c r="O18" i="22"/>
  <c r="J26" i="22"/>
  <c r="DB21" i="22"/>
  <c r="O21" i="22"/>
  <c r="J10" i="22"/>
  <c r="Q18" i="22"/>
  <c r="DC18" i="22"/>
  <c r="DC10" i="22"/>
  <c r="Q10" i="22"/>
  <c r="M18" i="22"/>
  <c r="Q31" i="22"/>
  <c r="DC31" i="22"/>
  <c r="J27" i="22"/>
  <c r="O29" i="22"/>
  <c r="DB29" i="22"/>
  <c r="DC21" i="22"/>
  <c r="Q21" i="22"/>
  <c r="DC26" i="22"/>
  <c r="Q26" i="22"/>
  <c r="M27" i="22"/>
  <c r="J29" i="22"/>
  <c r="DB31" i="22"/>
  <c r="O31" i="22"/>
  <c r="Q29" i="22"/>
  <c r="DC29" i="22"/>
  <c r="J31" i="22"/>
  <c r="J19" i="4"/>
  <c r="B19" i="4" s="1" a="1"/>
  <c r="B19" i="4" s="1"/>
  <c r="J23" i="4"/>
  <c r="A23" i="4" s="1" a="1"/>
  <c r="A23" i="4" s="1"/>
  <c r="J37" i="4"/>
  <c r="A37" i="4" s="1" a="1"/>
  <c r="A37" i="4" s="1"/>
  <c r="DC14" i="4"/>
  <c r="J25" i="4"/>
  <c r="A25" i="4" s="1" a="1"/>
  <c r="A25" i="4" s="1"/>
  <c r="J14" i="4"/>
  <c r="A14" i="4" s="1" a="1"/>
  <c r="A14" i="4" s="1"/>
  <c r="Q14" i="4"/>
  <c r="TR37" i="4"/>
  <c r="TV37" i="4" s="1"/>
  <c r="DC19" i="4"/>
  <c r="Q19" i="4"/>
  <c r="DC28" i="4"/>
  <c r="Q28" i="4"/>
  <c r="DC37" i="4"/>
  <c r="Q37" i="4"/>
  <c r="Q31" i="4"/>
  <c r="DC31" i="4"/>
  <c r="DB30" i="4"/>
  <c r="O30" i="4"/>
  <c r="O19" i="4"/>
  <c r="DB19" i="4"/>
  <c r="M19" i="4"/>
  <c r="O37" i="4"/>
  <c r="DB37" i="4"/>
  <c r="M22" i="4"/>
  <c r="O23" i="4"/>
  <c r="DB23" i="4"/>
  <c r="DC22" i="4"/>
  <c r="Q22" i="4"/>
  <c r="DC25" i="4"/>
  <c r="Q25" i="4"/>
  <c r="M23" i="4"/>
  <c r="Q30" i="4"/>
  <c r="DC30" i="4"/>
  <c r="J28" i="4"/>
  <c r="J30" i="4"/>
  <c r="O22" i="4"/>
  <c r="DB22" i="4"/>
  <c r="M31" i="4"/>
  <c r="DC23" i="4"/>
  <c r="Q23" i="4"/>
  <c r="O31" i="4"/>
  <c r="DB31" i="4"/>
  <c r="DB28" i="4"/>
  <c r="O28" i="4"/>
  <c r="J31" i="4"/>
  <c r="EJ8" i="26"/>
  <c r="EJ11" i="26"/>
  <c r="EJ17" i="26"/>
  <c r="EJ14" i="26"/>
  <c r="FL8" i="26"/>
  <c r="FL11" i="26"/>
  <c r="FL17" i="26"/>
  <c r="FL14" i="26"/>
  <c r="IR8" i="26"/>
  <c r="IR11" i="26"/>
  <c r="IR17" i="26"/>
  <c r="IR14" i="26"/>
  <c r="JT8" i="26"/>
  <c r="JT11" i="26"/>
  <c r="JT17" i="26"/>
  <c r="JT14" i="26"/>
  <c r="MZ8" i="26"/>
  <c r="MZ11" i="26"/>
  <c r="MZ17" i="26"/>
  <c r="MZ14" i="26"/>
  <c r="OB8" i="26"/>
  <c r="OB11" i="26"/>
  <c r="NY7" i="27"/>
  <c r="EG21" i="27"/>
  <c r="KV10" i="27"/>
  <c r="KV9" i="27"/>
  <c r="KV22" i="27"/>
  <c r="KV17" i="27"/>
  <c r="OB4" i="27"/>
  <c r="NY21" i="27"/>
  <c r="NY14" i="27"/>
  <c r="NY6" i="27"/>
  <c r="PD7" i="27"/>
  <c r="PD13" i="27"/>
  <c r="KV4" i="27"/>
  <c r="KV8" i="27"/>
  <c r="KV11" i="27"/>
  <c r="KV21" i="27"/>
  <c r="OB13" i="27"/>
  <c r="PD5" i="27"/>
  <c r="PD14" i="27"/>
  <c r="PD6" i="27"/>
  <c r="EJ6" i="26"/>
  <c r="EJ10" i="26"/>
  <c r="EJ15" i="26"/>
  <c r="HP6" i="26"/>
  <c r="HP10" i="26"/>
  <c r="HP15" i="26"/>
  <c r="IR6" i="26"/>
  <c r="IR10" i="26"/>
  <c r="IR15" i="26"/>
  <c r="LX6" i="26"/>
  <c r="LX10" i="26"/>
  <c r="LX15" i="26"/>
  <c r="MZ6" i="26"/>
  <c r="MZ10" i="26"/>
  <c r="MZ15" i="26"/>
  <c r="RG15" i="26"/>
  <c r="OB17" i="26"/>
  <c r="OB14" i="26"/>
  <c r="GN4" i="26"/>
  <c r="GN7" i="26"/>
  <c r="GN9" i="26"/>
  <c r="GN22" i="26"/>
  <c r="HP4" i="26"/>
  <c r="HP7" i="26"/>
  <c r="HP9" i="26"/>
  <c r="HP22" i="26"/>
  <c r="KV4" i="26"/>
  <c r="KV7" i="26"/>
  <c r="KV9" i="26"/>
  <c r="KV22" i="26"/>
  <c r="LX4" i="26"/>
  <c r="LX7" i="26"/>
  <c r="LX9" i="26"/>
  <c r="LX22" i="26"/>
  <c r="PD4" i="26"/>
  <c r="PD9" i="26"/>
  <c r="PD22" i="26"/>
  <c r="DE4" i="21"/>
  <c r="QC22" i="19"/>
  <c r="NY10" i="27"/>
  <c r="EJ5" i="27"/>
  <c r="EJ14" i="27"/>
  <c r="EJ6" i="27"/>
  <c r="NY22" i="27"/>
  <c r="FL5" i="27"/>
  <c r="FL14" i="27"/>
  <c r="FL6" i="27"/>
  <c r="GN5" i="27"/>
  <c r="GN14" i="27"/>
  <c r="GN6" i="27"/>
  <c r="HP5" i="27"/>
  <c r="HP14" i="27"/>
  <c r="HP6" i="27"/>
  <c r="IR5" i="27"/>
  <c r="IR14" i="27"/>
  <c r="IR6" i="27"/>
  <c r="JT5" i="27"/>
  <c r="JT14" i="27"/>
  <c r="JT6" i="27"/>
  <c r="KV5" i="27"/>
  <c r="KV14" i="27"/>
  <c r="KV6" i="27"/>
  <c r="LX5" i="27"/>
  <c r="LX14" i="27"/>
  <c r="LX6" i="27"/>
  <c r="MZ5" i="27"/>
  <c r="MZ14" i="27"/>
  <c r="MZ6" i="27"/>
  <c r="OB5" i="27"/>
  <c r="OB11" i="27"/>
  <c r="EJ7" i="27"/>
  <c r="EJ13" i="27"/>
  <c r="NY8" i="27"/>
  <c r="FL7" i="27"/>
  <c r="FL13" i="27"/>
  <c r="GN7" i="27"/>
  <c r="GN13" i="27"/>
  <c r="HP7" i="27"/>
  <c r="HP13" i="27"/>
  <c r="IR7" i="27"/>
  <c r="IR13" i="27"/>
  <c r="JT7" i="27"/>
  <c r="JT13" i="27"/>
  <c r="KV7" i="27"/>
  <c r="KV13" i="27"/>
  <c r="LX7" i="27"/>
  <c r="LX13" i="27"/>
  <c r="MZ7" i="27"/>
  <c r="MZ13" i="27"/>
  <c r="OB9" i="27"/>
  <c r="NY11" i="27"/>
  <c r="EJ10" i="27"/>
  <c r="EJ9" i="27"/>
  <c r="EJ22" i="27"/>
  <c r="KS5" i="27"/>
  <c r="KS4" i="27"/>
  <c r="KS10" i="27"/>
  <c r="KS7" i="27"/>
  <c r="KS14" i="27"/>
  <c r="KS8" i="27"/>
  <c r="KS9" i="27"/>
  <c r="KS13" i="27"/>
  <c r="KS11" i="27"/>
  <c r="KS22" i="27"/>
  <c r="KS6" i="27"/>
  <c r="KS21" i="27"/>
  <c r="KS17" i="27"/>
  <c r="NY5" i="27"/>
  <c r="OB8" i="27"/>
  <c r="OB21" i="27"/>
  <c r="EJ17" i="27"/>
  <c r="FL10" i="27"/>
  <c r="FL9" i="27"/>
  <c r="FL22" i="27"/>
  <c r="FL17" i="27"/>
  <c r="GN10" i="27"/>
  <c r="GN9" i="27"/>
  <c r="GN22" i="27"/>
  <c r="GN17" i="27"/>
  <c r="HP10" i="27"/>
  <c r="HP9" i="27"/>
  <c r="HP22" i="27"/>
  <c r="HP17" i="27"/>
  <c r="IR10" i="27"/>
  <c r="IR9" i="27"/>
  <c r="IR22" i="27"/>
  <c r="IR17" i="27"/>
  <c r="JT10" i="27"/>
  <c r="JT9" i="27"/>
  <c r="JT22" i="27"/>
  <c r="JT17" i="27"/>
  <c r="LX10" i="27"/>
  <c r="LX9" i="27"/>
  <c r="LX22" i="27"/>
  <c r="LX17" i="27"/>
  <c r="MZ10" i="27"/>
  <c r="MZ9" i="27"/>
  <c r="MZ22" i="27"/>
  <c r="MZ17" i="27"/>
  <c r="OB14" i="27"/>
  <c r="NY13" i="27"/>
  <c r="OB6" i="27"/>
  <c r="PD10" i="27"/>
  <c r="PD9" i="27"/>
  <c r="PD22" i="27"/>
  <c r="PD17" i="27"/>
  <c r="OB17" i="27"/>
  <c r="EJ4" i="27"/>
  <c r="EJ8" i="27"/>
  <c r="EJ11" i="27"/>
  <c r="EJ21" i="27"/>
  <c r="OB7" i="27"/>
  <c r="NY9" i="27"/>
  <c r="NY17" i="27"/>
  <c r="NY4" i="27"/>
  <c r="FL4" i="27"/>
  <c r="FL8" i="27"/>
  <c r="FL11" i="27"/>
  <c r="FL21" i="27"/>
  <c r="GN4" i="27"/>
  <c r="GN8" i="27"/>
  <c r="GN11" i="27"/>
  <c r="GN21" i="27"/>
  <c r="HP4" i="27"/>
  <c r="HP8" i="27"/>
  <c r="HP11" i="27"/>
  <c r="HP21" i="27"/>
  <c r="IR4" i="27"/>
  <c r="IR8" i="27"/>
  <c r="IR11" i="27"/>
  <c r="IR21" i="27"/>
  <c r="JT4" i="27"/>
  <c r="JT8" i="27"/>
  <c r="JT11" i="27"/>
  <c r="JT21" i="27"/>
  <c r="LX4" i="27"/>
  <c r="LX8" i="27"/>
  <c r="LX11" i="27"/>
  <c r="LX21" i="27"/>
  <c r="MZ4" i="27"/>
  <c r="MZ8" i="27"/>
  <c r="MZ11" i="27"/>
  <c r="MZ21" i="27"/>
  <c r="OB10" i="27"/>
  <c r="OB22" i="27"/>
  <c r="PD4" i="27"/>
  <c r="PD8" i="27"/>
  <c r="PD11" i="27"/>
  <c r="PD21" i="27"/>
  <c r="JT15" i="26"/>
  <c r="KV8" i="26"/>
  <c r="KV11" i="26"/>
  <c r="KV17" i="26"/>
  <c r="KV14" i="26"/>
  <c r="LX5" i="26"/>
  <c r="LX13" i="26"/>
  <c r="MZ4" i="26"/>
  <c r="MZ7" i="26"/>
  <c r="MZ9" i="26"/>
  <c r="MZ22" i="26"/>
  <c r="OB6" i="26"/>
  <c r="OB10" i="26"/>
  <c r="OB15" i="26"/>
  <c r="PD8" i="26"/>
  <c r="PD11" i="26"/>
  <c r="PD17" i="26"/>
  <c r="PD14" i="26"/>
  <c r="PD7" i="26"/>
  <c r="RB15" i="26"/>
  <c r="EJ5" i="26"/>
  <c r="EJ23" i="26"/>
  <c r="EJ13" i="26"/>
  <c r="FL4" i="26"/>
  <c r="FL7" i="26"/>
  <c r="FL9" i="26"/>
  <c r="FL22" i="26"/>
  <c r="GN6" i="26"/>
  <c r="GN10" i="26"/>
  <c r="GN15" i="26"/>
  <c r="HP8" i="26"/>
  <c r="HP11" i="26"/>
  <c r="HP17" i="26"/>
  <c r="HP14" i="26"/>
  <c r="IR5" i="26"/>
  <c r="IR23" i="26"/>
  <c r="IR13" i="26"/>
  <c r="JT4" i="26"/>
  <c r="JT7" i="26"/>
  <c r="JT9" i="26"/>
  <c r="JT22" i="26"/>
  <c r="KV6" i="26"/>
  <c r="KV10" i="26"/>
  <c r="KV15" i="26"/>
  <c r="LX8" i="26"/>
  <c r="LX11" i="26"/>
  <c r="LX17" i="26"/>
  <c r="LX14" i="26"/>
  <c r="MZ5" i="26"/>
  <c r="MZ23" i="26"/>
  <c r="MZ13" i="26"/>
  <c r="OB4" i="26"/>
  <c r="OB7" i="26"/>
  <c r="OB9" i="26"/>
  <c r="OB22" i="26"/>
  <c r="PD6" i="26"/>
  <c r="PD10" i="26"/>
  <c r="PD15" i="26"/>
  <c r="EJ4" i="26"/>
  <c r="EJ7" i="26"/>
  <c r="EJ9" i="26"/>
  <c r="EJ22" i="26"/>
  <c r="FL6" i="26"/>
  <c r="FL10" i="26"/>
  <c r="FL15" i="26"/>
  <c r="GN8" i="26"/>
  <c r="GN11" i="26"/>
  <c r="GN17" i="26"/>
  <c r="GN14" i="26"/>
  <c r="HP5" i="26"/>
  <c r="HP23" i="26"/>
  <c r="HP13" i="26"/>
  <c r="IR4" i="26"/>
  <c r="IR7" i="26"/>
  <c r="IR9" i="26"/>
  <c r="IR22" i="26"/>
  <c r="JT6" i="26"/>
  <c r="JT10" i="26"/>
  <c r="LX23" i="26"/>
  <c r="CW9" i="22"/>
  <c r="DA9" i="22" s="1"/>
  <c r="QC4" i="21"/>
  <c r="PA5" i="27"/>
  <c r="PA4" i="27"/>
  <c r="PA10" i="27"/>
  <c r="PA7" i="27"/>
  <c r="PA14" i="27"/>
  <c r="PA8" i="27"/>
  <c r="PA9" i="27"/>
  <c r="PA13" i="27"/>
  <c r="PA11" i="27"/>
  <c r="PA22" i="27"/>
  <c r="PA6" i="27"/>
  <c r="PA21" i="27"/>
  <c r="PA17" i="27"/>
  <c r="MW5" i="27"/>
  <c r="MW4" i="27"/>
  <c r="MW10" i="27"/>
  <c r="MW7" i="27"/>
  <c r="MW14" i="27"/>
  <c r="MW8" i="27"/>
  <c r="MW9" i="27"/>
  <c r="MW13" i="27"/>
  <c r="MW11" i="27"/>
  <c r="MW22" i="27"/>
  <c r="MW6" i="27"/>
  <c r="MW21" i="27"/>
  <c r="MW17" i="27"/>
  <c r="LU5" i="27"/>
  <c r="LU4" i="27"/>
  <c r="LU10" i="27"/>
  <c r="LU7" i="27"/>
  <c r="LU14" i="27"/>
  <c r="LU8" i="27"/>
  <c r="LU9" i="27"/>
  <c r="LU13" i="27"/>
  <c r="LU11" i="27"/>
  <c r="LU22" i="27"/>
  <c r="LU6" i="27"/>
  <c r="LU21" i="27"/>
  <c r="LU17" i="27"/>
  <c r="JQ5" i="27"/>
  <c r="JQ4" i="27"/>
  <c r="JQ10" i="27"/>
  <c r="JQ7" i="27"/>
  <c r="JQ14" i="27"/>
  <c r="JQ8" i="27"/>
  <c r="JQ9" i="27"/>
  <c r="JQ13" i="27"/>
  <c r="JQ11" i="27"/>
  <c r="JQ22" i="27"/>
  <c r="JQ6" i="27"/>
  <c r="JQ21" i="27"/>
  <c r="JQ17" i="27"/>
  <c r="IO5" i="27"/>
  <c r="IO4" i="27"/>
  <c r="IO10" i="27"/>
  <c r="IO7" i="27"/>
  <c r="IO14" i="27"/>
  <c r="IO8" i="27"/>
  <c r="IO9" i="27"/>
  <c r="IO13" i="27"/>
  <c r="IO11" i="27"/>
  <c r="IO22" i="27"/>
  <c r="IO6" i="27"/>
  <c r="IO21" i="27"/>
  <c r="IO17" i="27"/>
  <c r="HM5" i="27"/>
  <c r="HM4" i="27"/>
  <c r="HM10" i="27"/>
  <c r="HM7" i="27"/>
  <c r="HM14" i="27"/>
  <c r="HM8" i="27"/>
  <c r="HM9" i="27"/>
  <c r="HM13" i="27"/>
  <c r="HM11" i="27"/>
  <c r="HM22" i="27"/>
  <c r="HM6" i="27"/>
  <c r="HM21" i="27"/>
  <c r="HM17" i="27"/>
  <c r="GK5" i="27"/>
  <c r="GK4" i="27"/>
  <c r="GK10" i="27"/>
  <c r="GK7" i="27"/>
  <c r="GK14" i="27"/>
  <c r="GK8" i="27"/>
  <c r="GK9" i="27"/>
  <c r="GK13" i="27"/>
  <c r="GK11" i="27"/>
  <c r="GK22" i="27"/>
  <c r="GK6" i="27"/>
  <c r="GK21" i="27"/>
  <c r="GK17" i="27"/>
  <c r="FI5" i="27"/>
  <c r="FI4" i="27"/>
  <c r="FI10" i="27"/>
  <c r="FI7" i="27"/>
  <c r="FI14" i="27"/>
  <c r="FI8" i="27"/>
  <c r="FI9" i="27"/>
  <c r="FI13" i="27"/>
  <c r="FI11" i="27"/>
  <c r="FI22" i="27"/>
  <c r="FI6" i="27"/>
  <c r="FI21" i="27"/>
  <c r="FI17" i="27"/>
  <c r="EG4" i="27"/>
  <c r="EG7" i="27"/>
  <c r="EG8" i="27"/>
  <c r="EG13" i="27"/>
  <c r="EG17" i="27"/>
  <c r="EG5" i="27"/>
  <c r="EG10" i="27"/>
  <c r="EG14" i="27"/>
  <c r="EG9" i="27"/>
  <c r="EG11" i="27"/>
  <c r="EG22" i="27"/>
  <c r="EG6" i="27"/>
  <c r="PA4" i="26"/>
  <c r="PA5" i="26"/>
  <c r="PA8" i="26"/>
  <c r="PA6" i="26"/>
  <c r="PA7" i="26"/>
  <c r="PA23" i="26"/>
  <c r="PA11" i="26"/>
  <c r="PA10" i="26"/>
  <c r="PA9" i="26"/>
  <c r="PA13" i="26"/>
  <c r="PA17" i="26"/>
  <c r="PA15" i="26"/>
  <c r="PA22" i="26"/>
  <c r="PA14" i="26"/>
  <c r="NY4" i="26"/>
  <c r="NY5" i="26"/>
  <c r="NY8" i="26"/>
  <c r="NY6" i="26"/>
  <c r="NY7" i="26"/>
  <c r="NY23" i="26"/>
  <c r="NY11" i="26"/>
  <c r="NY10" i="26"/>
  <c r="NY9" i="26"/>
  <c r="NY13" i="26"/>
  <c r="NY17" i="26"/>
  <c r="NY15" i="26"/>
  <c r="NY22" i="26"/>
  <c r="NY14" i="26"/>
  <c r="MW4" i="26"/>
  <c r="MW5" i="26"/>
  <c r="MW8" i="26"/>
  <c r="MW6" i="26"/>
  <c r="MW7" i="26"/>
  <c r="MW23" i="26"/>
  <c r="MW11" i="26"/>
  <c r="MW10" i="26"/>
  <c r="MW9" i="26"/>
  <c r="MW13" i="26"/>
  <c r="MW17" i="26"/>
  <c r="MW15" i="26"/>
  <c r="MW22" i="26"/>
  <c r="MW14" i="26"/>
  <c r="LU4" i="26"/>
  <c r="LU5" i="26"/>
  <c r="LU8" i="26"/>
  <c r="LU6" i="26"/>
  <c r="LU7" i="26"/>
  <c r="LU23" i="26"/>
  <c r="LU11" i="26"/>
  <c r="LU10" i="26"/>
  <c r="LU9" i="26"/>
  <c r="LU13" i="26"/>
  <c r="LU17" i="26"/>
  <c r="LU15" i="26"/>
  <c r="LU22" i="26"/>
  <c r="LU14" i="26"/>
  <c r="KS4" i="26"/>
  <c r="KS5" i="26"/>
  <c r="KS8" i="26"/>
  <c r="KS6" i="26"/>
  <c r="KS7" i="26"/>
  <c r="KS23" i="26"/>
  <c r="KS11" i="26"/>
  <c r="KS10" i="26"/>
  <c r="KS9" i="26"/>
  <c r="KS13" i="26"/>
  <c r="KS17" i="26"/>
  <c r="KS15" i="26"/>
  <c r="KS22" i="26"/>
  <c r="KS14" i="26"/>
  <c r="JQ4" i="26"/>
  <c r="JQ5" i="26"/>
  <c r="JQ8" i="26"/>
  <c r="JQ6" i="26"/>
  <c r="JQ7" i="26"/>
  <c r="JQ23" i="26"/>
  <c r="JQ11" i="26"/>
  <c r="JQ10" i="26"/>
  <c r="JQ9" i="26"/>
  <c r="JQ13" i="26"/>
  <c r="JQ17" i="26"/>
  <c r="JQ15" i="26"/>
  <c r="JQ22" i="26"/>
  <c r="JQ14" i="26"/>
  <c r="IO4" i="26"/>
  <c r="IO5" i="26"/>
  <c r="IO8" i="26"/>
  <c r="IO6" i="26"/>
  <c r="IO7" i="26"/>
  <c r="IO23" i="26"/>
  <c r="IO11" i="26"/>
  <c r="IO10" i="26"/>
  <c r="IO9" i="26"/>
  <c r="IO13" i="26"/>
  <c r="IO17" i="26"/>
  <c r="IO15" i="26"/>
  <c r="IO22" i="26"/>
  <c r="IO14" i="26"/>
  <c r="HM4" i="26"/>
  <c r="HM5" i="26"/>
  <c r="HM8" i="26"/>
  <c r="HM6" i="26"/>
  <c r="HM7" i="26"/>
  <c r="HM23" i="26"/>
  <c r="HM11" i="26"/>
  <c r="HM10" i="26"/>
  <c r="HM9" i="26"/>
  <c r="HM13" i="26"/>
  <c r="HM17" i="26"/>
  <c r="HM15" i="26"/>
  <c r="HM22" i="26"/>
  <c r="HM14" i="26"/>
  <c r="GK4" i="26"/>
  <c r="GK5" i="26"/>
  <c r="GK8" i="26"/>
  <c r="GK6" i="26"/>
  <c r="GK7" i="26"/>
  <c r="GK23" i="26"/>
  <c r="GK11" i="26"/>
  <c r="GK10" i="26"/>
  <c r="GK9" i="26"/>
  <c r="GK13" i="26"/>
  <c r="GK17" i="26"/>
  <c r="GK15" i="26"/>
  <c r="GK22" i="26"/>
  <c r="GK14" i="26"/>
  <c r="FI4" i="26"/>
  <c r="FI5" i="26"/>
  <c r="FI8" i="26"/>
  <c r="FI6" i="26"/>
  <c r="FI7" i="26"/>
  <c r="FI23" i="26"/>
  <c r="FI11" i="26"/>
  <c r="FI10" i="26"/>
  <c r="FI9" i="26"/>
  <c r="FI13" i="26"/>
  <c r="FI17" i="26"/>
  <c r="FI15" i="26"/>
  <c r="FI22" i="26"/>
  <c r="FI14" i="26"/>
  <c r="EG4" i="26"/>
  <c r="EG5" i="26"/>
  <c r="EG8" i="26"/>
  <c r="EG6" i="26"/>
  <c r="EG7" i="26"/>
  <c r="EG23" i="26"/>
  <c r="EG11" i="26"/>
  <c r="EG10" i="26"/>
  <c r="EG9" i="26"/>
  <c r="EG13" i="26"/>
  <c r="EG17" i="26"/>
  <c r="EG15" i="26"/>
  <c r="EG22" i="26"/>
  <c r="EG14" i="26"/>
  <c r="QF4" i="21"/>
  <c r="QC20" i="19"/>
  <c r="QF20" i="19"/>
  <c r="RG8" i="27"/>
  <c r="RB8" i="27"/>
  <c r="QC8" i="27"/>
  <c r="QF8" i="27"/>
  <c r="QF15" i="26"/>
  <c r="SN5" i="22"/>
  <c r="SU5" i="22" s="1"/>
  <c r="CW15" i="4"/>
  <c r="DA15" i="4" s="1"/>
  <c r="R22" i="19"/>
  <c r="S22" i="19" s="1"/>
  <c r="RB20" i="19"/>
  <c r="R20" i="19"/>
  <c r="S20" i="19" s="1"/>
  <c r="R8" i="27"/>
  <c r="S8" i="27" s="1"/>
  <c r="DB15" i="26"/>
  <c r="R15" i="26"/>
  <c r="S15" i="26" s="1"/>
  <c r="P5" i="22"/>
  <c r="DC5" i="22" s="1"/>
  <c r="CW5" i="22"/>
  <c r="DA5" i="22" s="1"/>
  <c r="TN9" i="22"/>
  <c r="P21" i="4"/>
  <c r="DC21" i="4" s="1"/>
  <c r="CW21" i="4"/>
  <c r="DA21" i="4" s="1"/>
  <c r="CW7" i="4"/>
  <c r="DA7" i="4" s="1"/>
  <c r="TQ15" i="4"/>
  <c r="TN21" i="4"/>
  <c r="DB4" i="21"/>
  <c r="RG4" i="21"/>
  <c r="RE4" i="21"/>
  <c r="R4" i="21"/>
  <c r="S4" i="21" s="1"/>
  <c r="RB4" i="21"/>
  <c r="RH4" i="21"/>
  <c r="RC4" i="21"/>
  <c r="RD4" i="21"/>
  <c r="H4" i="21"/>
  <c r="N4" i="21"/>
  <c r="I4" i="21"/>
  <c r="P4" i="21"/>
  <c r="L4" i="21"/>
  <c r="DB20" i="19"/>
  <c r="P20" i="19"/>
  <c r="DG20" i="19" s="1"/>
  <c r="RC20" i="19"/>
  <c r="RE20" i="19"/>
  <c r="RG20" i="19"/>
  <c r="RD20" i="19"/>
  <c r="RH20" i="19"/>
  <c r="H20" i="19"/>
  <c r="I20" i="19"/>
  <c r="DE20" i="19"/>
  <c r="N20" i="19"/>
  <c r="L20" i="19"/>
  <c r="QC13" i="19"/>
  <c r="R13" i="19"/>
  <c r="S13" i="19" s="1"/>
  <c r="DB22" i="19"/>
  <c r="QF13" i="19"/>
  <c r="QF22" i="19"/>
  <c r="P22" i="19"/>
  <c r="DG22" i="19" s="1"/>
  <c r="RD22" i="19"/>
  <c r="RC22" i="19"/>
  <c r="RG22" i="19"/>
  <c r="RB22" i="19"/>
  <c r="RH22" i="19"/>
  <c r="H22" i="19"/>
  <c r="RE22" i="19"/>
  <c r="I22" i="19"/>
  <c r="DE22" i="19"/>
  <c r="N22" i="19"/>
  <c r="L22" i="19"/>
  <c r="QC10" i="19"/>
  <c r="QC8" i="19"/>
  <c r="QC18" i="19"/>
  <c r="RG13" i="19"/>
  <c r="RB13" i="19"/>
  <c r="DB13" i="19"/>
  <c r="P13" i="19"/>
  <c r="DG13" i="19" s="1"/>
  <c r="RD13" i="19"/>
  <c r="RH13" i="19"/>
  <c r="RE13" i="19"/>
  <c r="RC13" i="19"/>
  <c r="I13" i="19"/>
  <c r="H13" i="19"/>
  <c r="DE13" i="19"/>
  <c r="N13" i="19"/>
  <c r="L13" i="19"/>
  <c r="R10" i="19"/>
  <c r="S10" i="19" s="1"/>
  <c r="RE18" i="19"/>
  <c r="RG10" i="19"/>
  <c r="RB10" i="19"/>
  <c r="QF18" i="19"/>
  <c r="DB18" i="19"/>
  <c r="R18" i="19"/>
  <c r="S18" i="19" s="1"/>
  <c r="RD18" i="19"/>
  <c r="DE18" i="19"/>
  <c r="RH18" i="19"/>
  <c r="RG18" i="19"/>
  <c r="RB18" i="19"/>
  <c r="RC18" i="19"/>
  <c r="H18" i="19"/>
  <c r="I18" i="19"/>
  <c r="P18" i="19"/>
  <c r="N18" i="19"/>
  <c r="L18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8" i="27"/>
  <c r="P8" i="27"/>
  <c r="Q8" i="27" s="1"/>
  <c r="RH8" i="27"/>
  <c r="RC8" i="27"/>
  <c r="RD8" i="27"/>
  <c r="RE8" i="27"/>
  <c r="H8" i="27"/>
  <c r="I8" i="27"/>
  <c r="DE8" i="27"/>
  <c r="N8" i="27"/>
  <c r="L8" i="27"/>
  <c r="QC15" i="26"/>
  <c r="RE15" i="26"/>
  <c r="P15" i="26"/>
  <c r="Q15" i="26" s="1"/>
  <c r="RD15" i="26"/>
  <c r="RH15" i="26"/>
  <c r="RC15" i="26"/>
  <c r="I15" i="26"/>
  <c r="H15" i="26"/>
  <c r="DE15" i="26"/>
  <c r="N15" i="26"/>
  <c r="L15" i="26"/>
  <c r="SN9" i="22"/>
  <c r="SU9" i="22" s="1"/>
  <c r="TU9" i="22"/>
  <c r="TQ9" i="22"/>
  <c r="I9" i="22"/>
  <c r="K9" i="22"/>
  <c r="P9" i="22"/>
  <c r="DC9" i="22" s="1"/>
  <c r="L9" i="22"/>
  <c r="M9" i="22" s="1"/>
  <c r="R9" i="22"/>
  <c r="S9" i="22" s="1"/>
  <c r="H9" i="22"/>
  <c r="N9" i="22"/>
  <c r="T9" i="22"/>
  <c r="U9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7" i="4"/>
  <c r="DC7" i="4" s="1"/>
  <c r="TN7" i="4"/>
  <c r="SN15" i="4"/>
  <c r="SU15" i="4" s="1"/>
  <c r="TN15" i="4"/>
  <c r="TU15" i="4"/>
  <c r="R15" i="4"/>
  <c r="S15" i="4" s="1"/>
  <c r="L15" i="4"/>
  <c r="M15" i="4" s="1"/>
  <c r="K15" i="4"/>
  <c r="I15" i="4"/>
  <c r="P15" i="4"/>
  <c r="H15" i="4"/>
  <c r="N15" i="4"/>
  <c r="T15" i="4"/>
  <c r="U15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O15" i="26" l="1"/>
  <c r="F30" i="21"/>
  <c r="O4" i="21"/>
  <c r="V31" i="21"/>
  <c r="U31" i="21"/>
  <c r="T12" i="27"/>
  <c r="F12" i="27" s="1"/>
  <c r="O10" i="19"/>
  <c r="O13" i="19"/>
  <c r="O22" i="19"/>
  <c r="O20" i="19"/>
  <c r="O18" i="19"/>
  <c r="O8" i="19"/>
  <c r="O8" i="27"/>
  <c r="V30" i="21"/>
  <c r="F21" i="26"/>
  <c r="V21" i="26"/>
  <c r="F20" i="26"/>
  <c r="V38" i="19"/>
  <c r="V20" i="26"/>
  <c r="T12" i="26"/>
  <c r="U12" i="26" s="1"/>
  <c r="V26" i="22"/>
  <c r="W26" i="22" s="1"/>
  <c r="V15" i="21"/>
  <c r="U15" i="21"/>
  <c r="V23" i="21"/>
  <c r="U23" i="21"/>
  <c r="U34" i="19"/>
  <c r="F38" i="19"/>
  <c r="F34" i="19"/>
  <c r="F37" i="19"/>
  <c r="V37" i="19"/>
  <c r="T15" i="27"/>
  <c r="F15" i="27" s="1"/>
  <c r="T19" i="27"/>
  <c r="U19" i="27" s="1"/>
  <c r="T18" i="27"/>
  <c r="F18" i="27" s="1"/>
  <c r="X36" i="4"/>
  <c r="W36" i="4"/>
  <c r="W33" i="4"/>
  <c r="X33" i="4"/>
  <c r="F33" i="4"/>
  <c r="W13" i="4"/>
  <c r="X13" i="4"/>
  <c r="T18" i="21"/>
  <c r="F18" i="21" s="1"/>
  <c r="T16" i="26"/>
  <c r="F16" i="26" s="1"/>
  <c r="T16" i="21"/>
  <c r="F16" i="21" s="1"/>
  <c r="T22" i="21"/>
  <c r="V22" i="21" s="1"/>
  <c r="T27" i="21"/>
  <c r="F27" i="21" s="1"/>
  <c r="T13" i="21"/>
  <c r="V13" i="21" s="1"/>
  <c r="T25" i="21"/>
  <c r="V25" i="21" s="1"/>
  <c r="T28" i="21"/>
  <c r="F28" i="21" s="1"/>
  <c r="T29" i="21"/>
  <c r="F29" i="21" s="1"/>
  <c r="V14" i="4"/>
  <c r="X14" i="4" s="1"/>
  <c r="B29" i="21" a="1"/>
  <c r="B29" i="21" s="1"/>
  <c r="A29" i="21" a="1"/>
  <c r="A29" i="21" s="1"/>
  <c r="T18" i="26"/>
  <c r="U18" i="26" s="1"/>
  <c r="T16" i="27"/>
  <c r="F16" i="27" s="1"/>
  <c r="A18" i="21" a="1"/>
  <c r="A18" i="21" s="1"/>
  <c r="T17" i="19"/>
  <c r="F17" i="19" s="1"/>
  <c r="T20" i="27"/>
  <c r="V20" i="27" s="1"/>
  <c r="B22" i="4" a="1"/>
  <c r="B22" i="4" s="1"/>
  <c r="B27" i="21" a="1"/>
  <c r="B27" i="21" s="1"/>
  <c r="T14" i="21"/>
  <c r="V14" i="21" s="1"/>
  <c r="A16" i="21" a="1"/>
  <c r="A16" i="21" s="1"/>
  <c r="A33" i="19" a="1"/>
  <c r="A33" i="19" s="1"/>
  <c r="T31" i="19"/>
  <c r="U31" i="19" s="1"/>
  <c r="T33" i="19"/>
  <c r="U33" i="19" s="1"/>
  <c r="B20" i="27" a="1"/>
  <c r="B20" i="27" s="1"/>
  <c r="A19" i="27" a="1"/>
  <c r="A19" i="27" s="1"/>
  <c r="U19" i="26"/>
  <c r="V19" i="26"/>
  <c r="B25" i="4" a="1"/>
  <c r="B25" i="4" s="1"/>
  <c r="V37" i="4"/>
  <c r="F37" i="4" s="1"/>
  <c r="V25" i="4"/>
  <c r="F25" i="4" s="1"/>
  <c r="V10" i="22"/>
  <c r="F10" i="22" s="1"/>
  <c r="B28" i="21" a="1"/>
  <c r="B28" i="21" s="1"/>
  <c r="B14" i="21" a="1"/>
  <c r="B14" i="21" s="1"/>
  <c r="A25" i="21" a="1"/>
  <c r="A25" i="21" s="1"/>
  <c r="A13" i="21" a="1"/>
  <c r="A13" i="21" s="1"/>
  <c r="B13" i="21" a="1"/>
  <c r="B13" i="21" s="1"/>
  <c r="B22" i="21" a="1"/>
  <c r="B22" i="21" s="1"/>
  <c r="A22" i="21" a="1"/>
  <c r="A22" i="21" s="1"/>
  <c r="B31" i="19" a="1"/>
  <c r="B31" i="19" s="1"/>
  <c r="A31" i="19" a="1"/>
  <c r="A31" i="19" s="1"/>
  <c r="F24" i="27"/>
  <c r="A23" i="27" a="1"/>
  <c r="A23" i="27" s="1"/>
  <c r="A18" i="27" a="1"/>
  <c r="A18" i="27" s="1"/>
  <c r="B18" i="27" a="1"/>
  <c r="B18" i="27" s="1"/>
  <c r="A24" i="27" a="1"/>
  <c r="A24" i="27" s="1"/>
  <c r="B24" i="27" a="1"/>
  <c r="B24" i="27" s="1"/>
  <c r="T23" i="27"/>
  <c r="F23" i="27" s="1"/>
  <c r="U24" i="27"/>
  <c r="V24" i="27"/>
  <c r="F19" i="26"/>
  <c r="A16" i="26" a="1"/>
  <c r="A16" i="26" s="1"/>
  <c r="B18" i="26" a="1"/>
  <c r="B18" i="26" s="1"/>
  <c r="A18" i="26" a="1"/>
  <c r="A18" i="26" s="1"/>
  <c r="A19" i="26" a="1"/>
  <c r="A19" i="26" s="1"/>
  <c r="B19" i="26" a="1"/>
  <c r="B19" i="26" s="1"/>
  <c r="B17" i="22" a="1"/>
  <c r="B17" i="22" s="1"/>
  <c r="V17" i="22"/>
  <c r="F17" i="22" s="1"/>
  <c r="A18" i="22" a="1"/>
  <c r="A18" i="22" s="1"/>
  <c r="B21" i="22" a="1"/>
  <c r="B21" i="22" s="1"/>
  <c r="V27" i="22"/>
  <c r="F27" i="22" s="1"/>
  <c r="V21" i="22"/>
  <c r="W21" i="22" s="1"/>
  <c r="V31" i="22"/>
  <c r="W31" i="22" s="1"/>
  <c r="V29" i="22"/>
  <c r="F29" i="22" s="1"/>
  <c r="B29" i="22" a="1"/>
  <c r="B29" i="22" s="1"/>
  <c r="A29" i="22" a="1"/>
  <c r="A29" i="22" s="1"/>
  <c r="B31" i="22" a="1"/>
  <c r="B31" i="22" s="1"/>
  <c r="A31" i="22" a="1"/>
  <c r="A31" i="22" s="1"/>
  <c r="A26" i="22" a="1"/>
  <c r="A26" i="22" s="1"/>
  <c r="B26" i="22" a="1"/>
  <c r="B26" i="22" s="1"/>
  <c r="B27" i="22" a="1"/>
  <c r="B27" i="22" s="1"/>
  <c r="A27" i="22" a="1"/>
  <c r="A27" i="22" s="1"/>
  <c r="V18" i="22"/>
  <c r="A19" i="4" a="1"/>
  <c r="A19" i="4" s="1"/>
  <c r="B23" i="4" a="1"/>
  <c r="B23" i="4" s="1"/>
  <c r="B37" i="4" a="1"/>
  <c r="B37" i="4" s="1"/>
  <c r="V31" i="4"/>
  <c r="F31" i="4" s="1"/>
  <c r="V19" i="4"/>
  <c r="W19" i="4" s="1"/>
  <c r="V23" i="4"/>
  <c r="F23" i="4" s="1"/>
  <c r="B14" i="4" a="1"/>
  <c r="B14" i="4" s="1"/>
  <c r="V22" i="4"/>
  <c r="W22" i="4" s="1"/>
  <c r="V30" i="4"/>
  <c r="B31" i="4" a="1"/>
  <c r="B31" i="4" s="1"/>
  <c r="A31" i="4" a="1"/>
  <c r="A31" i="4" s="1"/>
  <c r="A30" i="4" a="1"/>
  <c r="A30" i="4" s="1"/>
  <c r="B30" i="4" a="1"/>
  <c r="B30" i="4" s="1"/>
  <c r="V28" i="4"/>
  <c r="A28" i="4" a="1"/>
  <c r="A28" i="4" s="1"/>
  <c r="B28" i="4" a="1"/>
  <c r="B28" i="4" s="1"/>
  <c r="DH22" i="19"/>
  <c r="Q22" i="19"/>
  <c r="DH8" i="27"/>
  <c r="Q5" i="22"/>
  <c r="DB5" i="22"/>
  <c r="V5" i="22" s="1"/>
  <c r="X5" i="22" s="1"/>
  <c r="K15" i="26"/>
  <c r="J15" i="26" s="1"/>
  <c r="B15" i="26" s="1" a="1"/>
  <c r="B15" i="26" s="1"/>
  <c r="K4" i="21"/>
  <c r="J4" i="21" s="1"/>
  <c r="RI4" i="21"/>
  <c r="Q20" i="19"/>
  <c r="Q10" i="19"/>
  <c r="K20" i="19"/>
  <c r="J20" i="19" s="1"/>
  <c r="K22" i="19"/>
  <c r="J22" i="19" s="1"/>
  <c r="K8" i="27"/>
  <c r="J8" i="27" s="1"/>
  <c r="DG8" i="27"/>
  <c r="DG15" i="26"/>
  <c r="DH15" i="26"/>
  <c r="TR9" i="22"/>
  <c r="TV9" i="22" s="1"/>
  <c r="O5" i="22"/>
  <c r="Q21" i="4"/>
  <c r="DH4" i="21"/>
  <c r="DH20" i="19"/>
  <c r="RI20" i="19"/>
  <c r="Q13" i="19"/>
  <c r="RF20" i="19"/>
  <c r="DH18" i="19"/>
  <c r="RF8" i="27"/>
  <c r="RI8" i="27"/>
  <c r="RF15" i="26"/>
  <c r="RI15" i="26"/>
  <c r="TR15" i="4"/>
  <c r="TV15" i="4" s="1"/>
  <c r="TR21" i="4"/>
  <c r="TV21" i="4" s="1"/>
  <c r="TR7" i="4"/>
  <c r="TV7" i="4" s="1"/>
  <c r="RF4" i="21"/>
  <c r="DF4" i="21"/>
  <c r="Q4" i="21"/>
  <c r="DG4" i="21"/>
  <c r="M4" i="21"/>
  <c r="M20" i="19"/>
  <c r="DF20" i="19"/>
  <c r="DH8" i="19"/>
  <c r="K13" i="19"/>
  <c r="J13" i="19" s="1"/>
  <c r="DH13" i="19"/>
  <c r="RI22" i="19"/>
  <c r="RF22" i="19"/>
  <c r="DF22" i="19"/>
  <c r="M22" i="19"/>
  <c r="K10" i="19"/>
  <c r="J10" i="19" s="1"/>
  <c r="RI18" i="19"/>
  <c r="K18" i="19"/>
  <c r="J18" i="19" s="1"/>
  <c r="DH10" i="19"/>
  <c r="RI13" i="19"/>
  <c r="RF13" i="19"/>
  <c r="M13" i="19"/>
  <c r="DF13" i="19"/>
  <c r="RF18" i="19"/>
  <c r="DF18" i="19"/>
  <c r="M18" i="19"/>
  <c r="Q18" i="19"/>
  <c r="DG18" i="19"/>
  <c r="RI8" i="19"/>
  <c r="K8" i="19"/>
  <c r="J8" i="19" s="1"/>
  <c r="RF10" i="19"/>
  <c r="RI10" i="19"/>
  <c r="M10" i="19"/>
  <c r="DF10" i="19"/>
  <c r="RF8" i="19"/>
  <c r="DG8" i="19"/>
  <c r="M8" i="19"/>
  <c r="DF8" i="19"/>
  <c r="M8" i="27"/>
  <c r="DF8" i="27"/>
  <c r="M15" i="26"/>
  <c r="DF15" i="26"/>
  <c r="J9" i="22"/>
  <c r="Q9" i="22"/>
  <c r="DB9" i="22"/>
  <c r="V9" i="22" s="1"/>
  <c r="X9" i="22" s="1"/>
  <c r="O9" i="22"/>
  <c r="J5" i="22"/>
  <c r="TR5" i="22"/>
  <c r="TV5" i="22" s="1"/>
  <c r="J21" i="4"/>
  <c r="A21" i="4" s="1" a="1"/>
  <c r="A21" i="4" s="1"/>
  <c r="DB21" i="4"/>
  <c r="V21" i="4" s="1"/>
  <c r="O21" i="4"/>
  <c r="Q7" i="4"/>
  <c r="DC15" i="4"/>
  <c r="Q15" i="4"/>
  <c r="J15" i="4"/>
  <c r="O15" i="4"/>
  <c r="DB15" i="4"/>
  <c r="J7" i="4"/>
  <c r="O7" i="4"/>
  <c r="DB7" i="4"/>
  <c r="V7" i="4" s="1"/>
  <c r="V12" i="27" l="1"/>
  <c r="U12" i="27"/>
  <c r="V15" i="27"/>
  <c r="U15" i="27"/>
  <c r="F12" i="26"/>
  <c r="V12" i="26"/>
  <c r="X26" i="22"/>
  <c r="F26" i="22"/>
  <c r="F19" i="27"/>
  <c r="V18" i="27"/>
  <c r="V19" i="27"/>
  <c r="U18" i="27"/>
  <c r="V18" i="21"/>
  <c r="U18" i="21"/>
  <c r="F13" i="21"/>
  <c r="V27" i="21"/>
  <c r="U27" i="21"/>
  <c r="U13" i="21"/>
  <c r="F25" i="21"/>
  <c r="U25" i="21"/>
  <c r="F22" i="21"/>
  <c r="V16" i="21"/>
  <c r="U16" i="21"/>
  <c r="U22" i="21"/>
  <c r="V28" i="21"/>
  <c r="U28" i="21"/>
  <c r="V16" i="27"/>
  <c r="V16" i="26"/>
  <c r="U16" i="26"/>
  <c r="W14" i="4"/>
  <c r="F14" i="4"/>
  <c r="U29" i="21"/>
  <c r="V29" i="21"/>
  <c r="U16" i="27"/>
  <c r="F18" i="26"/>
  <c r="F31" i="19"/>
  <c r="F33" i="19"/>
  <c r="V18" i="26"/>
  <c r="V17" i="19"/>
  <c r="U17" i="19"/>
  <c r="F20" i="27"/>
  <c r="U20" i="27"/>
  <c r="U14" i="21"/>
  <c r="F14" i="21"/>
  <c r="V31" i="19"/>
  <c r="W37" i="4"/>
  <c r="X31" i="4"/>
  <c r="V33" i="19"/>
  <c r="X37" i="4"/>
  <c r="W31" i="4"/>
  <c r="W25" i="4"/>
  <c r="X25" i="4"/>
  <c r="W10" i="22"/>
  <c r="X10" i="22"/>
  <c r="W27" i="22"/>
  <c r="X17" i="22"/>
  <c r="W17" i="22"/>
  <c r="T22" i="19"/>
  <c r="F22" i="19" s="1"/>
  <c r="U23" i="27"/>
  <c r="V23" i="27"/>
  <c r="X27" i="22"/>
  <c r="X21" i="22"/>
  <c r="F21" i="22"/>
  <c r="W29" i="22"/>
  <c r="F31" i="22"/>
  <c r="X29" i="22"/>
  <c r="X31" i="22"/>
  <c r="X18" i="22"/>
  <c r="W18" i="22"/>
  <c r="F18" i="22"/>
  <c r="F22" i="4"/>
  <c r="X22" i="4"/>
  <c r="X19" i="4"/>
  <c r="F19" i="4"/>
  <c r="W23" i="4"/>
  <c r="X23" i="4"/>
  <c r="W28" i="4"/>
  <c r="X28" i="4"/>
  <c r="F28" i="4"/>
  <c r="W30" i="4"/>
  <c r="X30" i="4"/>
  <c r="F30" i="4"/>
  <c r="T8" i="27"/>
  <c r="U8" i="27" s="1"/>
  <c r="T15" i="26"/>
  <c r="F15" i="26" s="1"/>
  <c r="T20" i="19"/>
  <c r="V20" i="19" s="1"/>
  <c r="T13" i="19"/>
  <c r="F13" i="19" s="1"/>
  <c r="V15" i="4"/>
  <c r="W15" i="4" s="1"/>
  <c r="T4" i="21"/>
  <c r="U4" i="21" s="1"/>
  <c r="T10" i="19"/>
  <c r="U10" i="19" s="1"/>
  <c r="T18" i="19"/>
  <c r="T8" i="19"/>
  <c r="F8" i="19" s="1"/>
  <c r="A15" i="26" a="1"/>
  <c r="A15" i="26" s="1"/>
  <c r="F9" i="22"/>
  <c r="W9" i="22"/>
  <c r="W5" i="22"/>
  <c r="F5" i="22"/>
  <c r="F21" i="4"/>
  <c r="B21" i="4" a="1"/>
  <c r="B21" i="4" s="1"/>
  <c r="W21" i="4"/>
  <c r="X21" i="4"/>
  <c r="A15" i="4" a="1"/>
  <c r="A15" i="4" s="1"/>
  <c r="B15" i="4" a="1"/>
  <c r="B15" i="4" s="1"/>
  <c r="F7" i="4"/>
  <c r="W7" i="4"/>
  <c r="X7" i="4"/>
  <c r="U22" i="19" l="1"/>
  <c r="V22" i="19"/>
  <c r="F8" i="27"/>
  <c r="X15" i="4"/>
  <c r="V13" i="19"/>
  <c r="U13" i="19"/>
  <c r="U20" i="19"/>
  <c r="F20" i="19"/>
  <c r="V8" i="27"/>
  <c r="V15" i="26"/>
  <c r="U15" i="26"/>
  <c r="F15" i="4"/>
  <c r="F10" i="19"/>
  <c r="V10" i="19"/>
  <c r="F4" i="21"/>
  <c r="V4" i="21"/>
  <c r="U18" i="19"/>
  <c r="V18" i="19"/>
  <c r="F18" i="19"/>
  <c r="V8" i="19"/>
  <c r="U8" i="19"/>
  <c r="CX35" i="19" l="1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QF35" i="19" l="1"/>
  <c r="QF14" i="26"/>
  <c r="DE14" i="26"/>
  <c r="DE35" i="19"/>
  <c r="R14" i="26"/>
  <c r="S14" i="26" s="1"/>
  <c r="RG35" i="19"/>
  <c r="RB35" i="19"/>
  <c r="R35" i="19"/>
  <c r="DH35" i="19" s="1"/>
  <c r="QC35" i="19"/>
  <c r="RH35" i="19"/>
  <c r="DB35" i="19"/>
  <c r="P35" i="19"/>
  <c r="Q35" i="19" s="1"/>
  <c r="N35" i="19"/>
  <c r="O35" i="19" s="1"/>
  <c r="H35" i="19"/>
  <c r="RD35" i="19"/>
  <c r="RC35" i="19"/>
  <c r="L35" i="19"/>
  <c r="M35" i="19" s="1"/>
  <c r="RE35" i="19"/>
  <c r="I35" i="19"/>
  <c r="RB14" i="26"/>
  <c r="QC14" i="26"/>
  <c r="RH14" i="26"/>
  <c r="P14" i="26"/>
  <c r="DG14" i="26" s="1"/>
  <c r="RG14" i="26"/>
  <c r="DB14" i="26"/>
  <c r="RD14" i="26"/>
  <c r="N14" i="26"/>
  <c r="RC14" i="26"/>
  <c r="H14" i="26"/>
  <c r="L14" i="26"/>
  <c r="M14" i="26" s="1"/>
  <c r="RE14" i="26"/>
  <c r="I14" i="26"/>
  <c r="O14" i="26" l="1"/>
  <c r="RI35" i="19"/>
  <c r="RI14" i="26"/>
  <c r="DH14" i="26"/>
  <c r="K35" i="19"/>
  <c r="J35" i="19" s="1"/>
  <c r="DF35" i="19"/>
  <c r="S35" i="19"/>
  <c r="K14" i="26"/>
  <c r="J14" i="26" s="1"/>
  <c r="DF14" i="26"/>
  <c r="RF35" i="19"/>
  <c r="DG35" i="19"/>
  <c r="Q14" i="26"/>
  <c r="RF14" i="26"/>
  <c r="T14" i="26" l="1"/>
  <c r="F14" i="26" s="1"/>
  <c r="A35" i="19" a="1"/>
  <c r="A35" i="19" s="1"/>
  <c r="B35" i="19" a="1"/>
  <c r="B35" i="19" s="1"/>
  <c r="T35" i="19"/>
  <c r="F35" i="19" s="1"/>
  <c r="U14" i="26" l="1"/>
  <c r="V14" i="26"/>
  <c r="V35" i="19"/>
  <c r="U35" i="19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I34" i="4"/>
  <c r="TT34" i="4" s="1"/>
  <c r="TJ34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22" i="26"/>
  <c r="CY22" i="26"/>
  <c r="CZ22" i="26"/>
  <c r="DA22" i="26"/>
  <c r="DC22" i="26"/>
  <c r="DD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QF29" i="19" l="1"/>
  <c r="DE6" i="26"/>
  <c r="QF17" i="27"/>
  <c r="QF22" i="27"/>
  <c r="QF6" i="26"/>
  <c r="DE22" i="26"/>
  <c r="QF22" i="26"/>
  <c r="SN27" i="4"/>
  <c r="SU27" i="4" s="1"/>
  <c r="CW26" i="4"/>
  <c r="DA26" i="4" s="1"/>
  <c r="DE29" i="19"/>
  <c r="DE17" i="27"/>
  <c r="DE22" i="27"/>
  <c r="L26" i="4"/>
  <c r="M26" i="4" s="1"/>
  <c r="CW27" i="4"/>
  <c r="DA27" i="4" s="1"/>
  <c r="SN26" i="4"/>
  <c r="SU26" i="4" s="1"/>
  <c r="TQ26" i="4"/>
  <c r="TN26" i="4"/>
  <c r="N26" i="4"/>
  <c r="O26" i="4" s="1"/>
  <c r="R26" i="4"/>
  <c r="S26" i="4" s="1"/>
  <c r="H26" i="4"/>
  <c r="P26" i="4"/>
  <c r="DC26" i="4" s="1"/>
  <c r="T26" i="4"/>
  <c r="U26" i="4" s="1"/>
  <c r="TU26" i="4"/>
  <c r="K26" i="4"/>
  <c r="I26" i="4"/>
  <c r="TQ27" i="4"/>
  <c r="TU27" i="4"/>
  <c r="TN27" i="4"/>
  <c r="N27" i="4"/>
  <c r="O27" i="4" s="1"/>
  <c r="L27" i="4"/>
  <c r="M27" i="4" s="1"/>
  <c r="T27" i="4"/>
  <c r="U27" i="4" s="1"/>
  <c r="H27" i="4"/>
  <c r="K27" i="4"/>
  <c r="R27" i="4"/>
  <c r="S27" i="4" s="1"/>
  <c r="I27" i="4"/>
  <c r="P27" i="4"/>
  <c r="CW32" i="22"/>
  <c r="DA32" i="22" s="1"/>
  <c r="I17" i="27"/>
  <c r="I29" i="19"/>
  <c r="H29" i="19"/>
  <c r="H17" i="27"/>
  <c r="I22" i="27"/>
  <c r="H22" i="27"/>
  <c r="I22" i="26"/>
  <c r="H22" i="26"/>
  <c r="I6" i="26"/>
  <c r="H6" i="26"/>
  <c r="H23" i="22"/>
  <c r="I13" i="22"/>
  <c r="H22" i="22"/>
  <c r="I35" i="22"/>
  <c r="H36" i="22"/>
  <c r="I32" i="22"/>
  <c r="H13" i="22"/>
  <c r="H35" i="22"/>
  <c r="I30" i="22"/>
  <c r="H32" i="22"/>
  <c r="H30" i="22"/>
  <c r="I16" i="22"/>
  <c r="I23" i="22"/>
  <c r="I22" i="22"/>
  <c r="H16" i="22"/>
  <c r="I36" i="22"/>
  <c r="I34" i="4"/>
  <c r="I39" i="4"/>
  <c r="H34" i="4"/>
  <c r="H39" i="4"/>
  <c r="P22" i="26"/>
  <c r="DG22" i="26" s="1"/>
  <c r="QC22" i="26"/>
  <c r="QC6" i="26"/>
  <c r="RE29" i="19"/>
  <c r="RG29" i="19"/>
  <c r="QC22" i="27"/>
  <c r="R22" i="27"/>
  <c r="DH22" i="27" s="1"/>
  <c r="R17" i="27"/>
  <c r="S17" i="27" s="1"/>
  <c r="RG22" i="27"/>
  <c r="RB22" i="27"/>
  <c r="RB6" i="26"/>
  <c r="R22" i="26"/>
  <c r="DH22" i="26" s="1"/>
  <c r="RB22" i="26"/>
  <c r="SN35" i="22"/>
  <c r="SU35" i="22" s="1"/>
  <c r="CW30" i="22"/>
  <c r="DA30" i="22" s="1"/>
  <c r="SN22" i="22"/>
  <c r="SU22" i="22" s="1"/>
  <c r="CW23" i="22"/>
  <c r="DA23" i="22" s="1"/>
  <c r="CW22" i="22"/>
  <c r="DA22" i="22" s="1"/>
  <c r="CW16" i="22"/>
  <c r="DA16" i="22" s="1"/>
  <c r="SN32" i="22"/>
  <c r="SU32" i="22" s="1"/>
  <c r="SN36" i="22"/>
  <c r="SU36" i="22" s="1"/>
  <c r="SN39" i="4"/>
  <c r="SU39" i="4" s="1"/>
  <c r="CW13" i="22"/>
  <c r="DA13" i="22" s="1"/>
  <c r="CW35" i="22"/>
  <c r="DA35" i="22" s="1"/>
  <c r="CW36" i="22"/>
  <c r="DA36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SN16" i="22"/>
  <c r="SU16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T36" i="22"/>
  <c r="U36" i="22" s="1"/>
  <c r="K36" i="22"/>
  <c r="TN16" i="22"/>
  <c r="TQ16" i="22"/>
  <c r="TU16" i="22"/>
  <c r="TS16" i="22"/>
  <c r="T16" i="22"/>
  <c r="U16" i="22" s="1"/>
  <c r="N16" i="22"/>
  <c r="O16" i="22" s="1"/>
  <c r="L16" i="22"/>
  <c r="M16" i="22" s="1"/>
  <c r="R16" i="22"/>
  <c r="S16" i="22" s="1"/>
  <c r="K16" i="22"/>
  <c r="P16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N22" i="22"/>
  <c r="O22" i="22" s="1"/>
  <c r="TU22" i="22"/>
  <c r="TN22" i="22"/>
  <c r="T22" i="22"/>
  <c r="U22" i="22" s="1"/>
  <c r="TQ22" i="22"/>
  <c r="L22" i="22"/>
  <c r="M22" i="22" s="1"/>
  <c r="R22" i="22"/>
  <c r="S22" i="22" s="1"/>
  <c r="K22" i="22"/>
  <c r="P22" i="22"/>
  <c r="SN13" i="22"/>
  <c r="SU13" i="22" s="1"/>
  <c r="SN23" i="22"/>
  <c r="SU23" i="22" s="1"/>
  <c r="TN13" i="22"/>
  <c r="TU13" i="22"/>
  <c r="N13" i="22"/>
  <c r="O13" i="22" s="1"/>
  <c r="TQ13" i="22"/>
  <c r="L13" i="22"/>
  <c r="K13" i="22"/>
  <c r="R13" i="22"/>
  <c r="S13" i="22" s="1"/>
  <c r="T13" i="22"/>
  <c r="U13" i="22" s="1"/>
  <c r="P13" i="22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CW39" i="4"/>
  <c r="DA39" i="4" s="1"/>
  <c r="CW34" i="4"/>
  <c r="DA34" i="4" s="1"/>
  <c r="SN34" i="4"/>
  <c r="SU34" i="4" s="1"/>
  <c r="TN39" i="4"/>
  <c r="TU39" i="4"/>
  <c r="TQ39" i="4"/>
  <c r="R39" i="4"/>
  <c r="S39" i="4" s="1"/>
  <c r="N39" i="4"/>
  <c r="O39" i="4" s="1"/>
  <c r="T39" i="4"/>
  <c r="U39" i="4" s="1"/>
  <c r="L39" i="4"/>
  <c r="M39" i="4" s="1"/>
  <c r="K39" i="4"/>
  <c r="P39" i="4"/>
  <c r="TQ34" i="4"/>
  <c r="TN34" i="4"/>
  <c r="TU34" i="4"/>
  <c r="TS34" i="4"/>
  <c r="T34" i="4"/>
  <c r="U34" i="4" s="1"/>
  <c r="L34" i="4"/>
  <c r="M34" i="4" s="1"/>
  <c r="R34" i="4"/>
  <c r="S34" i="4" s="1"/>
  <c r="P34" i="4"/>
  <c r="N34" i="4"/>
  <c r="K34" i="4"/>
  <c r="RH22" i="27"/>
  <c r="RG17" i="27"/>
  <c r="RB17" i="27"/>
  <c r="P22" i="27"/>
  <c r="Q22" i="27" s="1"/>
  <c r="RD22" i="27"/>
  <c r="RC22" i="27"/>
  <c r="RE22" i="27"/>
  <c r="N22" i="27"/>
  <c r="O22" i="27" s="1"/>
  <c r="L22" i="27"/>
  <c r="M22" i="27" s="1"/>
  <c r="DB22" i="27"/>
  <c r="QC17" i="27"/>
  <c r="RD17" i="27"/>
  <c r="RC17" i="27"/>
  <c r="DB17" i="27"/>
  <c r="P17" i="27"/>
  <c r="Q17" i="27" s="1"/>
  <c r="N17" i="27"/>
  <c r="RH17" i="27"/>
  <c r="L17" i="27"/>
  <c r="M17" i="27" s="1"/>
  <c r="RE17" i="27"/>
  <c r="RD22" i="26"/>
  <c r="RC22" i="26"/>
  <c r="RH22" i="26"/>
  <c r="RG22" i="26"/>
  <c r="DB22" i="26"/>
  <c r="N22" i="26"/>
  <c r="L22" i="26"/>
  <c r="M22" i="26" s="1"/>
  <c r="RE22" i="26"/>
  <c r="P6" i="26"/>
  <c r="DG6" i="26" s="1"/>
  <c r="RC6" i="26"/>
  <c r="RD6" i="26"/>
  <c r="RG6" i="26"/>
  <c r="DB6" i="26"/>
  <c r="R6" i="26"/>
  <c r="DH6" i="26" s="1"/>
  <c r="N6" i="26"/>
  <c r="RH6" i="26"/>
  <c r="L6" i="26"/>
  <c r="M6" i="26" s="1"/>
  <c r="RE6" i="26"/>
  <c r="R29" i="19"/>
  <c r="S29" i="19" s="1"/>
  <c r="QC29" i="19"/>
  <c r="P29" i="19"/>
  <c r="Q29" i="19" s="1"/>
  <c r="RC29" i="19"/>
  <c r="RB29" i="19"/>
  <c r="RH29" i="19"/>
  <c r="RD29" i="19"/>
  <c r="N29" i="19"/>
  <c r="L29" i="19"/>
  <c r="M29" i="19" s="1"/>
  <c r="DB29" i="19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DF29" i="19" l="1"/>
  <c r="O29" i="19"/>
  <c r="DF17" i="27"/>
  <c r="O17" i="27"/>
  <c r="DF22" i="26"/>
  <c r="O22" i="26"/>
  <c r="O6" i="26"/>
  <c r="M13" i="22"/>
  <c r="RI22" i="27"/>
  <c r="QF24" i="21"/>
  <c r="RI22" i="26"/>
  <c r="QF8" i="21"/>
  <c r="QF11" i="21"/>
  <c r="RI29" i="19"/>
  <c r="RI17" i="27"/>
  <c r="RI6" i="26"/>
  <c r="DE11" i="21"/>
  <c r="DE24" i="21"/>
  <c r="DE8" i="21"/>
  <c r="TR26" i="4"/>
  <c r="TV26" i="4" s="1"/>
  <c r="TR27" i="4"/>
  <c r="TV27" i="4" s="1"/>
  <c r="J26" i="4"/>
  <c r="Q26" i="4"/>
  <c r="DB26" i="4"/>
  <c r="V26" i="4" s="1"/>
  <c r="DB27" i="4"/>
  <c r="J27" i="4"/>
  <c r="Q27" i="4"/>
  <c r="DC27" i="4"/>
  <c r="S22" i="26"/>
  <c r="DB13" i="22"/>
  <c r="I24" i="21"/>
  <c r="H24" i="21"/>
  <c r="H8" i="21"/>
  <c r="I11" i="21"/>
  <c r="H11" i="21"/>
  <c r="I8" i="21"/>
  <c r="RF22" i="26"/>
  <c r="Q22" i="26"/>
  <c r="RG24" i="21"/>
  <c r="J35" i="22"/>
  <c r="J32" i="22"/>
  <c r="J22" i="22"/>
  <c r="J36" i="22"/>
  <c r="J34" i="4"/>
  <c r="DB32" i="22"/>
  <c r="TR34" i="4"/>
  <c r="TV34" i="4" s="1"/>
  <c r="DH29" i="19"/>
  <c r="S22" i="27"/>
  <c r="DF22" i="27"/>
  <c r="DH17" i="27"/>
  <c r="DG17" i="27"/>
  <c r="Q6" i="26"/>
  <c r="K22" i="26"/>
  <c r="RF6" i="26"/>
  <c r="TR32" i="22"/>
  <c r="TV32" i="22" s="1"/>
  <c r="DB16" i="22"/>
  <c r="TR16" i="22"/>
  <c r="TV16" i="22" s="1"/>
  <c r="TR36" i="22"/>
  <c r="TV36" i="22" s="1"/>
  <c r="Q32" i="22"/>
  <c r="DC32" i="22"/>
  <c r="DC36" i="22"/>
  <c r="Q36" i="22"/>
  <c r="DB36" i="22"/>
  <c r="DB35" i="22"/>
  <c r="TR35" i="22"/>
  <c r="TV35" i="22" s="1"/>
  <c r="Q16" i="22"/>
  <c r="DC16" i="22"/>
  <c r="TR30" i="22"/>
  <c r="TV30" i="22" s="1"/>
  <c r="J30" i="22"/>
  <c r="DC30" i="22"/>
  <c r="Q30" i="22"/>
  <c r="DB30" i="22"/>
  <c r="Q35" i="22"/>
  <c r="DC35" i="22"/>
  <c r="TR22" i="22"/>
  <c r="TV22" i="22" s="1"/>
  <c r="TR13" i="22"/>
  <c r="TV13" i="22" s="1"/>
  <c r="Q22" i="22"/>
  <c r="DC22" i="22"/>
  <c r="DB22" i="22"/>
  <c r="TR23" i="22"/>
  <c r="TV23" i="22" s="1"/>
  <c r="J13" i="22"/>
  <c r="DC13" i="22"/>
  <c r="Q13" i="22"/>
  <c r="Q23" i="22"/>
  <c r="DC23" i="22"/>
  <c r="DB23" i="22"/>
  <c r="J23" i="22"/>
  <c r="TR39" i="4"/>
  <c r="TV39" i="4" s="1"/>
  <c r="J39" i="4"/>
  <c r="Q39" i="4"/>
  <c r="DC39" i="4"/>
  <c r="DB39" i="4"/>
  <c r="Q34" i="4"/>
  <c r="DC34" i="4"/>
  <c r="O34" i="4"/>
  <c r="DB34" i="4"/>
  <c r="DG22" i="27"/>
  <c r="RF22" i="27"/>
  <c r="K17" i="27"/>
  <c r="K22" i="27"/>
  <c r="RF17" i="27"/>
  <c r="T22" i="26"/>
  <c r="DF6" i="26"/>
  <c r="T6" i="26" s="1"/>
  <c r="K6" i="26"/>
  <c r="S6" i="26"/>
  <c r="RF29" i="19"/>
  <c r="DG29" i="19"/>
  <c r="K29" i="19"/>
  <c r="QC24" i="21"/>
  <c r="P24" i="21"/>
  <c r="Q24" i="21" s="1"/>
  <c r="RH24" i="21"/>
  <c r="R24" i="21"/>
  <c r="S24" i="21" s="1"/>
  <c r="RD24" i="21"/>
  <c r="RC24" i="21"/>
  <c r="RE24" i="21"/>
  <c r="RB24" i="21"/>
  <c r="N24" i="21"/>
  <c r="L24" i="21"/>
  <c r="M24" i="21" s="1"/>
  <c r="DB24" i="21"/>
  <c r="RH11" i="21"/>
  <c r="RG8" i="21"/>
  <c r="R11" i="21"/>
  <c r="DH11" i="21" s="1"/>
  <c r="QC11" i="21"/>
  <c r="RG11" i="21"/>
  <c r="RD11" i="21"/>
  <c r="RB11" i="21"/>
  <c r="P11" i="21"/>
  <c r="Q11" i="21" s="1"/>
  <c r="N11" i="21"/>
  <c r="O11" i="21" s="1"/>
  <c r="RC11" i="21"/>
  <c r="L11" i="21"/>
  <c r="DB11" i="21"/>
  <c r="RE11" i="21"/>
  <c r="R8" i="21"/>
  <c r="DH8" i="21" s="1"/>
  <c r="QC8" i="21"/>
  <c r="RD8" i="21"/>
  <c r="RH8" i="21"/>
  <c r="RC8" i="21"/>
  <c r="RB8" i="21"/>
  <c r="P8" i="21"/>
  <c r="DG8" i="21" s="1"/>
  <c r="N8" i="21"/>
  <c r="L8" i="21"/>
  <c r="M8" i="21" s="1"/>
  <c r="DB8" i="21"/>
  <c r="RE8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O8" i="21" l="1"/>
  <c r="DF24" i="21"/>
  <c r="O24" i="21"/>
  <c r="F26" i="4"/>
  <c r="A23" i="22" a="1"/>
  <c r="A23" i="22" s="1"/>
  <c r="B23" i="22" a="1"/>
  <c r="B23" i="22" s="1"/>
  <c r="A36" i="22" a="1"/>
  <c r="A36" i="22" s="1"/>
  <c r="B36" i="22" a="1"/>
  <c r="B36" i="22" s="1"/>
  <c r="A22" i="22" a="1"/>
  <c r="A22" i="22" s="1"/>
  <c r="B22" i="22" a="1"/>
  <c r="B22" i="22" s="1"/>
  <c r="A30" i="22" a="1"/>
  <c r="A30" i="22" s="1"/>
  <c r="B30" i="22" a="1"/>
  <c r="B30" i="22" s="1"/>
  <c r="A32" i="22" a="1"/>
  <c r="A32" i="22" s="1"/>
  <c r="B32" i="22" a="1"/>
  <c r="B32" i="22" s="1"/>
  <c r="A35" i="22" a="1"/>
  <c r="A35" i="22" s="1"/>
  <c r="B35" i="22" a="1"/>
  <c r="B35" i="22" s="1"/>
  <c r="A26" i="4" a="1"/>
  <c r="A26" i="4" s="1"/>
  <c r="B26" i="4" a="1"/>
  <c r="B26" i="4" s="1"/>
  <c r="A34" i="4" a="1"/>
  <c r="A34" i="4" s="1"/>
  <c r="B34" i="4" a="1"/>
  <c r="B34" i="4" s="1"/>
  <c r="A39" i="4" a="1"/>
  <c r="A39" i="4" s="1"/>
  <c r="B39" i="4" a="1"/>
  <c r="B39" i="4" s="1"/>
  <c r="A27" i="4" a="1"/>
  <c r="A27" i="4" s="1"/>
  <c r="B27" i="4" a="1"/>
  <c r="B27" i="4" s="1"/>
  <c r="RI11" i="21"/>
  <c r="QF10" i="21"/>
  <c r="QF20" i="21"/>
  <c r="QF7" i="21"/>
  <c r="RI8" i="21"/>
  <c r="RI24" i="21"/>
  <c r="QF14" i="19"/>
  <c r="QF21" i="19"/>
  <c r="QF27" i="19"/>
  <c r="QF4" i="26"/>
  <c r="DE4" i="26"/>
  <c r="DE10" i="21"/>
  <c r="DE20" i="21"/>
  <c r="DE7" i="21"/>
  <c r="DE21" i="19"/>
  <c r="DE27" i="19"/>
  <c r="DE14" i="19"/>
  <c r="V27" i="4"/>
  <c r="W27" i="4" s="1"/>
  <c r="X26" i="4"/>
  <c r="W26" i="4"/>
  <c r="V13" i="22"/>
  <c r="X13" i="22" s="1"/>
  <c r="H21" i="19"/>
  <c r="F22" i="26"/>
  <c r="H7" i="21"/>
  <c r="I10" i="21"/>
  <c r="H10" i="21"/>
  <c r="I20" i="21"/>
  <c r="H20" i="21"/>
  <c r="I7" i="21"/>
  <c r="RF24" i="21"/>
  <c r="I21" i="19"/>
  <c r="H14" i="19"/>
  <c r="I27" i="19"/>
  <c r="H27" i="19"/>
  <c r="I14" i="19"/>
  <c r="I4" i="26"/>
  <c r="H4" i="26"/>
  <c r="V32" i="22"/>
  <c r="X32" i="22" s="1"/>
  <c r="J29" i="19"/>
  <c r="J17" i="27"/>
  <c r="J6" i="26"/>
  <c r="B6" i="26" s="1" a="1"/>
  <c r="B6" i="26" s="1"/>
  <c r="J16" i="22"/>
  <c r="T29" i="19"/>
  <c r="U29" i="19" s="1"/>
  <c r="T22" i="27"/>
  <c r="F22" i="27" s="1"/>
  <c r="T17" i="27"/>
  <c r="U17" i="27" s="1"/>
  <c r="RF8" i="21"/>
  <c r="DG24" i="21"/>
  <c r="K24" i="21"/>
  <c r="V16" i="22"/>
  <c r="V35" i="22"/>
  <c r="V36" i="22"/>
  <c r="V30" i="22"/>
  <c r="V22" i="22"/>
  <c r="V23" i="22"/>
  <c r="X23" i="22" s="1"/>
  <c r="V39" i="4"/>
  <c r="W39" i="4" s="1"/>
  <c r="V34" i="4"/>
  <c r="W34" i="4" s="1"/>
  <c r="U22" i="26"/>
  <c r="V22" i="26"/>
  <c r="V6" i="26"/>
  <c r="U6" i="26"/>
  <c r="F6" i="26"/>
  <c r="S11" i="21"/>
  <c r="DH24" i="21"/>
  <c r="DF8" i="21"/>
  <c r="T8" i="21" s="1"/>
  <c r="S8" i="21"/>
  <c r="DG11" i="21"/>
  <c r="DF11" i="21"/>
  <c r="RF11" i="21"/>
  <c r="K11" i="21"/>
  <c r="M11" i="21"/>
  <c r="Q8" i="21"/>
  <c r="K8" i="21"/>
  <c r="RG21" i="19"/>
  <c r="R21" i="19"/>
  <c r="DH21" i="19" s="1"/>
  <c r="RB21" i="19"/>
  <c r="QC21" i="19"/>
  <c r="QC7" i="21"/>
  <c r="R7" i="21"/>
  <c r="DH7" i="21" s="1"/>
  <c r="QC4" i="26"/>
  <c r="RC7" i="21"/>
  <c r="RG7" i="21"/>
  <c r="RB7" i="21"/>
  <c r="RD7" i="21"/>
  <c r="DB7" i="21"/>
  <c r="N7" i="21"/>
  <c r="P7" i="21"/>
  <c r="DG7" i="21" s="1"/>
  <c r="RH7" i="21"/>
  <c r="L7" i="21"/>
  <c r="M7" i="21" s="1"/>
  <c r="RE7" i="21"/>
  <c r="QC20" i="21"/>
  <c r="QC10" i="21"/>
  <c r="R10" i="21"/>
  <c r="S10" i="21" s="1"/>
  <c r="R20" i="21"/>
  <c r="DH20" i="21" s="1"/>
  <c r="RB10" i="21"/>
  <c r="RB20" i="21"/>
  <c r="RD20" i="21"/>
  <c r="RC20" i="21"/>
  <c r="RG20" i="21"/>
  <c r="DB20" i="21"/>
  <c r="P20" i="21"/>
  <c r="Q20" i="21" s="1"/>
  <c r="N20" i="21"/>
  <c r="RH20" i="21"/>
  <c r="L20" i="21"/>
  <c r="M20" i="21" s="1"/>
  <c r="RE20" i="21"/>
  <c r="RC10" i="21"/>
  <c r="RD10" i="21"/>
  <c r="DB10" i="21"/>
  <c r="N10" i="21"/>
  <c r="RG10" i="21"/>
  <c r="P10" i="21"/>
  <c r="DG10" i="21" s="1"/>
  <c r="RH10" i="21"/>
  <c r="L10" i="21"/>
  <c r="M10" i="21" s="1"/>
  <c r="RE10" i="21"/>
  <c r="RH21" i="19"/>
  <c r="RE21" i="19"/>
  <c r="P21" i="19"/>
  <c r="DG21" i="19" s="1"/>
  <c r="RD21" i="19"/>
  <c r="N21" i="19"/>
  <c r="RC21" i="19"/>
  <c r="L21" i="19"/>
  <c r="DB21" i="19"/>
  <c r="QC14" i="19"/>
  <c r="RD14" i="19"/>
  <c r="RC14" i="19"/>
  <c r="RG14" i="19"/>
  <c r="RB14" i="19"/>
  <c r="DB14" i="19"/>
  <c r="P14" i="19"/>
  <c r="DG14" i="19" s="1"/>
  <c r="N14" i="19"/>
  <c r="RH14" i="19"/>
  <c r="L14" i="19"/>
  <c r="M14" i="19" s="1"/>
  <c r="R14" i="19"/>
  <c r="RE14" i="19"/>
  <c r="QC27" i="19"/>
  <c r="RG27" i="19"/>
  <c r="RB27" i="19"/>
  <c r="RD27" i="19"/>
  <c r="RC27" i="19"/>
  <c r="R27" i="19"/>
  <c r="DH27" i="19" s="1"/>
  <c r="DB27" i="19"/>
  <c r="N27" i="19"/>
  <c r="O27" i="19" s="1"/>
  <c r="P27" i="19"/>
  <c r="DG27" i="19" s="1"/>
  <c r="RH27" i="19"/>
  <c r="L27" i="19"/>
  <c r="M27" i="19" s="1"/>
  <c r="RE27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DF7" i="21" l="1"/>
  <c r="T7" i="21" s="1"/>
  <c r="O7" i="21"/>
  <c r="O20" i="21"/>
  <c r="O10" i="21"/>
  <c r="O14" i="19"/>
  <c r="O21" i="19"/>
  <c r="O4" i="26"/>
  <c r="F36" i="22"/>
  <c r="X36" i="22"/>
  <c r="F30" i="22"/>
  <c r="X30" i="22"/>
  <c r="W35" i="22"/>
  <c r="X35" i="22"/>
  <c r="F16" i="22"/>
  <c r="X16" i="22"/>
  <c r="F22" i="22"/>
  <c r="X22" i="22"/>
  <c r="A17" i="27" a="1"/>
  <c r="A17" i="27" s="1"/>
  <c r="B17" i="27" a="1"/>
  <c r="B17" i="27" s="1"/>
  <c r="A16" i="22" a="1"/>
  <c r="A16" i="22" s="1"/>
  <c r="B16" i="22" a="1"/>
  <c r="B16" i="22" s="1"/>
  <c r="F13" i="22"/>
  <c r="RI7" i="21"/>
  <c r="RI27" i="19"/>
  <c r="RI20" i="21"/>
  <c r="RI10" i="21"/>
  <c r="RI14" i="19"/>
  <c r="RI21" i="19"/>
  <c r="RI4" i="26"/>
  <c r="F27" i="4"/>
  <c r="X27" i="4"/>
  <c r="W13" i="22"/>
  <c r="F32" i="22"/>
  <c r="W32" i="22"/>
  <c r="F29" i="19"/>
  <c r="J11" i="21"/>
  <c r="J24" i="21"/>
  <c r="V29" i="19"/>
  <c r="J22" i="27"/>
  <c r="J22" i="26"/>
  <c r="F35" i="22"/>
  <c r="V22" i="27"/>
  <c r="U22" i="27"/>
  <c r="V17" i="27"/>
  <c r="F17" i="27"/>
  <c r="W16" i="22"/>
  <c r="T24" i="21"/>
  <c r="F24" i="21" s="1"/>
  <c r="W36" i="22"/>
  <c r="W30" i="22"/>
  <c r="W22" i="22"/>
  <c r="W23" i="22"/>
  <c r="F23" i="22"/>
  <c r="F39" i="4"/>
  <c r="X39" i="4"/>
  <c r="F34" i="4"/>
  <c r="X34" i="4"/>
  <c r="T11" i="21"/>
  <c r="V11" i="21" s="1"/>
  <c r="S7" i="21"/>
  <c r="V8" i="21"/>
  <c r="U8" i="21"/>
  <c r="F8" i="21"/>
  <c r="RF14" i="19"/>
  <c r="S21" i="19"/>
  <c r="RF7" i="21"/>
  <c r="K20" i="21"/>
  <c r="K7" i="21"/>
  <c r="Q21" i="19"/>
  <c r="DH10" i="21"/>
  <c r="DF10" i="21"/>
  <c r="RF10" i="21"/>
  <c r="RF20" i="21"/>
  <c r="Q7" i="21"/>
  <c r="S20" i="21"/>
  <c r="K10" i="21"/>
  <c r="DF20" i="21"/>
  <c r="DG20" i="21"/>
  <c r="Q10" i="21"/>
  <c r="DF21" i="19"/>
  <c r="T21" i="19" s="1"/>
  <c r="RF21" i="19"/>
  <c r="K21" i="19"/>
  <c r="M21" i="19"/>
  <c r="K27" i="19"/>
  <c r="Q14" i="19"/>
  <c r="K14" i="19"/>
  <c r="DF14" i="19"/>
  <c r="S14" i="19"/>
  <c r="DH14" i="19"/>
  <c r="DF27" i="19"/>
  <c r="T27" i="19" s="1"/>
  <c r="RF27" i="19"/>
  <c r="S27" i="19"/>
  <c r="Q27" i="19"/>
  <c r="K4" i="26"/>
  <c r="RF4" i="26"/>
  <c r="DF4" i="26"/>
  <c r="T4" i="26" s="1"/>
  <c r="S4" i="26"/>
  <c r="Q4" i="26"/>
  <c r="A24" i="21" l="1" a="1"/>
  <c r="A24" i="21" s="1"/>
  <c r="B24" i="21" a="1"/>
  <c r="B24" i="21" s="1"/>
  <c r="A22" i="27" a="1"/>
  <c r="A22" i="27" s="1"/>
  <c r="B22" i="27" a="1"/>
  <c r="B22" i="27" s="1"/>
  <c r="A22" i="26" a="1"/>
  <c r="A22" i="26" s="1"/>
  <c r="B22" i="26" a="1"/>
  <c r="B22" i="26" s="1"/>
  <c r="J8" i="21"/>
  <c r="J20" i="21"/>
  <c r="J10" i="21"/>
  <c r="J14" i="19"/>
  <c r="J4" i="26"/>
  <c r="V24" i="21"/>
  <c r="U24" i="21"/>
  <c r="F11" i="21"/>
  <c r="U11" i="21"/>
  <c r="T10" i="21"/>
  <c r="V10" i="21" s="1"/>
  <c r="T20" i="21"/>
  <c r="F20" i="21" s="1"/>
  <c r="V7" i="21"/>
  <c r="U7" i="21"/>
  <c r="F7" i="21"/>
  <c r="F21" i="19"/>
  <c r="V21" i="19"/>
  <c r="U21" i="19"/>
  <c r="F27" i="19"/>
  <c r="T14" i="19"/>
  <c r="V14" i="19" s="1"/>
  <c r="V27" i="19"/>
  <c r="U27" i="19"/>
  <c r="V4" i="26"/>
  <c r="U4" i="26"/>
  <c r="F4" i="26"/>
  <c r="B4" i="26" l="1" a="1"/>
  <c r="B4" i="26" s="1"/>
  <c r="A20" i="21" a="1"/>
  <c r="A20" i="21" s="1"/>
  <c r="B20" i="21" a="1"/>
  <c r="B20" i="21" s="1"/>
  <c r="J7" i="21"/>
  <c r="J27" i="19"/>
  <c r="J21" i="19"/>
  <c r="F10" i="21"/>
  <c r="U10" i="21"/>
  <c r="U20" i="21"/>
  <c r="V20" i="21"/>
  <c r="U14" i="19"/>
  <c r="F14" i="19"/>
  <c r="CQ8" i="22" l="1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6" i="22" l="1"/>
  <c r="H6" i="22"/>
  <c r="I8" i="22"/>
  <c r="H8" i="22"/>
  <c r="I5" i="4"/>
  <c r="H5" i="4"/>
  <c r="P6" i="22"/>
  <c r="Q6" i="22" s="1"/>
  <c r="P8" i="22"/>
  <c r="Q8" i="22" s="1"/>
  <c r="CW5" i="4"/>
  <c r="DA5" i="4" s="1"/>
  <c r="SN8" i="22"/>
  <c r="SU8" i="22" s="1"/>
  <c r="CW8" i="22"/>
  <c r="DA8" i="22" s="1"/>
  <c r="CW6" i="22"/>
  <c r="DA6" i="22" s="1"/>
  <c r="SN6" i="22"/>
  <c r="SU6" i="22" s="1"/>
  <c r="SN5" i="4"/>
  <c r="SU5" i="4" s="1"/>
  <c r="TQ8" i="22"/>
  <c r="TN8" i="22"/>
  <c r="TU8" i="22"/>
  <c r="K8" i="22"/>
  <c r="N8" i="22"/>
  <c r="O8" i="22" s="1"/>
  <c r="T8" i="22"/>
  <c r="U8" i="22" s="1"/>
  <c r="L8" i="22"/>
  <c r="R8" i="22"/>
  <c r="S8" i="22" s="1"/>
  <c r="TN6" i="22"/>
  <c r="TU6" i="22"/>
  <c r="TQ6" i="22"/>
  <c r="N6" i="22"/>
  <c r="O6" i="22" s="1"/>
  <c r="T6" i="22"/>
  <c r="U6" i="22" s="1"/>
  <c r="L6" i="22"/>
  <c r="K6" i="22"/>
  <c r="R6" i="22"/>
  <c r="S6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J6" i="22" l="1"/>
  <c r="J8" i="22"/>
  <c r="J5" i="4"/>
  <c r="M6" i="22"/>
  <c r="M8" i="22"/>
  <c r="TR5" i="4"/>
  <c r="TV5" i="4" s="1"/>
  <c r="M5" i="4"/>
  <c r="TR8" i="22"/>
  <c r="TV8" i="22" s="1"/>
  <c r="TR6" i="22"/>
  <c r="TV6" i="22" s="1"/>
  <c r="DC8" i="22"/>
  <c r="DB8" i="22"/>
  <c r="DC6" i="22"/>
  <c r="DB6" i="22"/>
  <c r="DB5" i="4"/>
  <c r="Q5" i="4"/>
  <c r="DC5" i="4"/>
  <c r="V5" i="4" l="1"/>
  <c r="F5" i="4" s="1"/>
  <c r="V8" i="22"/>
  <c r="V6" i="22"/>
  <c r="F6" i="22" l="1"/>
  <c r="X6" i="22"/>
  <c r="W8" i="22"/>
  <c r="X8" i="22"/>
  <c r="F8" i="22"/>
  <c r="W6" i="22"/>
  <c r="W5" i="4"/>
  <c r="X5" i="4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13" i="27"/>
  <c r="I13" i="27"/>
  <c r="DE13" i="27"/>
  <c r="I4" i="27"/>
  <c r="H4" i="27"/>
  <c r="H13" i="27"/>
  <c r="QC13" i="27"/>
  <c r="RB13" i="27"/>
  <c r="RG4" i="27"/>
  <c r="RB4" i="27"/>
  <c r="P13" i="27"/>
  <c r="DG13" i="27" s="1"/>
  <c r="QC4" i="27"/>
  <c r="RD13" i="27"/>
  <c r="RC13" i="27"/>
  <c r="R13" i="27"/>
  <c r="DH13" i="27" s="1"/>
  <c r="RG13" i="27"/>
  <c r="DB13" i="27"/>
  <c r="N13" i="27"/>
  <c r="RH13" i="27"/>
  <c r="L13" i="27"/>
  <c r="M13" i="27" s="1"/>
  <c r="RE13" i="27"/>
  <c r="R4" i="27"/>
  <c r="S4" i="27" s="1"/>
  <c r="RC4" i="27"/>
  <c r="RD4" i="27"/>
  <c r="DB4" i="27"/>
  <c r="N4" i="27"/>
  <c r="P4" i="27"/>
  <c r="DG4" i="27" s="1"/>
  <c r="RH4" i="27"/>
  <c r="L4" i="27"/>
  <c r="M4" i="27" s="1"/>
  <c r="RE4" i="27"/>
  <c r="O4" i="27" l="1"/>
  <c r="DF13" i="27"/>
  <c r="T13" i="27" s="1"/>
  <c r="O13" i="27"/>
  <c r="RI13" i="27"/>
  <c r="RI4" i="27"/>
  <c r="Q13" i="27"/>
  <c r="RF13" i="27"/>
  <c r="DH4" i="27"/>
  <c r="RF4" i="27"/>
  <c r="S13" i="27"/>
  <c r="K13" i="27"/>
  <c r="Q4" i="27"/>
  <c r="DF4" i="27"/>
  <c r="K4" i="27"/>
  <c r="J13" i="27" l="1"/>
  <c r="T4" i="27"/>
  <c r="V4" i="27" s="1"/>
  <c r="V13" i="27"/>
  <c r="U13" i="27"/>
  <c r="F13" i="27"/>
  <c r="J4" i="27" l="1"/>
  <c r="B4" i="27" s="1" a="1"/>
  <c r="B4" i="27" s="1"/>
  <c r="F4" i="27"/>
  <c r="U4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6" i="19"/>
  <c r="CY6" i="19"/>
  <c r="CZ6" i="19"/>
  <c r="DA6" i="19"/>
  <c r="DC6" i="19"/>
  <c r="DD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23" i="26"/>
  <c r="CY23" i="26"/>
  <c r="CZ23" i="26"/>
  <c r="DA23" i="26"/>
  <c r="DC23" i="26"/>
  <c r="DD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D8" i="4"/>
  <c r="TP8" i="4" s="1"/>
  <c r="TE8" i="4"/>
  <c r="TF8" i="4"/>
  <c r="TG8" i="4"/>
  <c r="TH8" i="4"/>
  <c r="TS8" i="4" s="1"/>
  <c r="TI8" i="4"/>
  <c r="TT8" i="4" s="1"/>
  <c r="TJ8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H6" i="27" l="1"/>
  <c r="H9" i="27"/>
  <c r="H5" i="27"/>
  <c r="H7" i="27"/>
  <c r="H10" i="27"/>
  <c r="QF21" i="21"/>
  <c r="QF17" i="21"/>
  <c r="QF6" i="21"/>
  <c r="QF5" i="21"/>
  <c r="H19" i="19"/>
  <c r="QF6" i="19"/>
  <c r="QF15" i="19"/>
  <c r="QF19" i="19"/>
  <c r="QF30" i="19"/>
  <c r="QF11" i="19"/>
  <c r="QF6" i="27"/>
  <c r="QF9" i="27"/>
  <c r="QF5" i="27"/>
  <c r="QF7" i="27"/>
  <c r="QF10" i="27"/>
  <c r="QF21" i="27"/>
  <c r="QF23" i="26"/>
  <c r="DE13" i="26"/>
  <c r="DE9" i="26"/>
  <c r="QF10" i="26"/>
  <c r="QF13" i="26"/>
  <c r="QF9" i="26"/>
  <c r="QF11" i="26"/>
  <c r="QF7" i="26"/>
  <c r="DE11" i="26"/>
  <c r="DE10" i="26"/>
  <c r="DE23" i="26"/>
  <c r="DE7" i="26"/>
  <c r="H21" i="21"/>
  <c r="H17" i="21"/>
  <c r="H6" i="21"/>
  <c r="DE21" i="21"/>
  <c r="DE17" i="21"/>
  <c r="DE6" i="21"/>
  <c r="DE5" i="21"/>
  <c r="DE19" i="19"/>
  <c r="DE11" i="19"/>
  <c r="DE15" i="19"/>
  <c r="DE30" i="19"/>
  <c r="DE6" i="19"/>
  <c r="DE21" i="27"/>
  <c r="DE6" i="27"/>
  <c r="DE9" i="27"/>
  <c r="DE5" i="27"/>
  <c r="DE7" i="27"/>
  <c r="DE10" i="27"/>
  <c r="H11" i="19"/>
  <c r="H5" i="21"/>
  <c r="H15" i="19"/>
  <c r="H6" i="19"/>
  <c r="I21" i="21"/>
  <c r="I17" i="21"/>
  <c r="I6" i="21"/>
  <c r="I5" i="21"/>
  <c r="I19" i="19"/>
  <c r="I11" i="19"/>
  <c r="I6" i="19"/>
  <c r="I30" i="19"/>
  <c r="H30" i="19"/>
  <c r="I15" i="19"/>
  <c r="I21" i="27"/>
  <c r="H21" i="27"/>
  <c r="I6" i="27"/>
  <c r="I9" i="27"/>
  <c r="I5" i="27"/>
  <c r="I7" i="27"/>
  <c r="I10" i="27"/>
  <c r="I13" i="26"/>
  <c r="I9" i="26"/>
  <c r="H11" i="26"/>
  <c r="H10" i="26"/>
  <c r="H23" i="26"/>
  <c r="H7" i="26"/>
  <c r="H13" i="26"/>
  <c r="H9" i="26"/>
  <c r="I11" i="26"/>
  <c r="I10" i="26"/>
  <c r="I23" i="26"/>
  <c r="I7" i="26"/>
  <c r="H33" i="22"/>
  <c r="H24" i="22"/>
  <c r="H4" i="22"/>
  <c r="H20" i="22"/>
  <c r="I14" i="22"/>
  <c r="I15" i="22"/>
  <c r="I25" i="22"/>
  <c r="I12" i="22"/>
  <c r="I7" i="22"/>
  <c r="I11" i="22"/>
  <c r="I34" i="22"/>
  <c r="H14" i="22"/>
  <c r="H15" i="22"/>
  <c r="H25" i="22"/>
  <c r="H12" i="22"/>
  <c r="H7" i="22"/>
  <c r="H11" i="22"/>
  <c r="H34" i="22"/>
  <c r="I33" i="22"/>
  <c r="I24" i="22"/>
  <c r="I4" i="22"/>
  <c r="I20" i="22"/>
  <c r="I11" i="4"/>
  <c r="I6" i="4"/>
  <c r="I20" i="4"/>
  <c r="H17" i="4"/>
  <c r="H9" i="4"/>
  <c r="H6" i="4"/>
  <c r="H8" i="4"/>
  <c r="H4" i="4"/>
  <c r="H29" i="4"/>
  <c r="H35" i="4"/>
  <c r="H10" i="4"/>
  <c r="H20" i="4"/>
  <c r="I17" i="4"/>
  <c r="I4" i="4"/>
  <c r="I12" i="4"/>
  <c r="I9" i="4"/>
  <c r="I35" i="4"/>
  <c r="H11" i="4"/>
  <c r="H32" i="4"/>
  <c r="I32" i="4"/>
  <c r="I8" i="4"/>
  <c r="I29" i="4"/>
  <c r="I10" i="4"/>
  <c r="H12" i="4"/>
  <c r="CW7" i="22"/>
  <c r="DA7" i="22" s="1"/>
  <c r="P24" i="22"/>
  <c r="Q24" i="22" s="1"/>
  <c r="P15" i="22"/>
  <c r="Q15" i="22" s="1"/>
  <c r="P34" i="22"/>
  <c r="Q34" i="22" s="1"/>
  <c r="P7" i="22"/>
  <c r="Q7" i="22" s="1"/>
  <c r="P12" i="22"/>
  <c r="Q12" i="22" s="1"/>
  <c r="P14" i="22"/>
  <c r="Q14" i="22" s="1"/>
  <c r="P33" i="22"/>
  <c r="Q33" i="22" s="1"/>
  <c r="P11" i="22"/>
  <c r="Q11" i="22" s="1"/>
  <c r="P25" i="22"/>
  <c r="Q25" i="22" s="1"/>
  <c r="P4" i="22"/>
  <c r="Q4" i="22" s="1"/>
  <c r="P20" i="22"/>
  <c r="Q20" i="22" s="1"/>
  <c r="CW20" i="22"/>
  <c r="DA20" i="22" s="1"/>
  <c r="QC13" i="26"/>
  <c r="CW34" i="22"/>
  <c r="DA34" i="22" s="1"/>
  <c r="CW29" i="4"/>
  <c r="DA29" i="4" s="1"/>
  <c r="CW35" i="4"/>
  <c r="DA35" i="4" s="1"/>
  <c r="RG21" i="27"/>
  <c r="RB21" i="27"/>
  <c r="QC21" i="27"/>
  <c r="QC9" i="26"/>
  <c r="RB9" i="26"/>
  <c r="CW11" i="22"/>
  <c r="DA11" i="22" s="1"/>
  <c r="CW20" i="4"/>
  <c r="DA20" i="4" s="1"/>
  <c r="SN20" i="4"/>
  <c r="SU20" i="4" s="1"/>
  <c r="CW10" i="4"/>
  <c r="DA10" i="4" s="1"/>
  <c r="RD9" i="26"/>
  <c r="DB9" i="26"/>
  <c r="RC9" i="26"/>
  <c r="P9" i="26"/>
  <c r="Q9" i="26" s="1"/>
  <c r="CW15" i="22"/>
  <c r="DA15" i="22" s="1"/>
  <c r="CW24" i="22"/>
  <c r="DA24" i="22" s="1"/>
  <c r="CW32" i="4"/>
  <c r="DA32" i="4" s="1"/>
  <c r="CW17" i="4"/>
  <c r="DA17" i="4" s="1"/>
  <c r="CW14" i="22"/>
  <c r="DA14" i="22" s="1"/>
  <c r="CW25" i="22"/>
  <c r="DA25" i="22" s="1"/>
  <c r="CW12" i="4"/>
  <c r="DA12" i="4" s="1"/>
  <c r="R21" i="27"/>
  <c r="DH21" i="27" s="1"/>
  <c r="RD21" i="27"/>
  <c r="RC21" i="27"/>
  <c r="DB21" i="27"/>
  <c r="N21" i="27"/>
  <c r="P21" i="27"/>
  <c r="DG21" i="27" s="1"/>
  <c r="RH21" i="27"/>
  <c r="L21" i="27"/>
  <c r="M21" i="27" s="1"/>
  <c r="RE21" i="27"/>
  <c r="DB6" i="27"/>
  <c r="RG9" i="26"/>
  <c r="N9" i="26"/>
  <c r="RH9" i="26"/>
  <c r="L9" i="26"/>
  <c r="M9" i="26" s="1"/>
  <c r="R9" i="26"/>
  <c r="RE9" i="26"/>
  <c r="RG13" i="26"/>
  <c r="RB13" i="26"/>
  <c r="RD13" i="26"/>
  <c r="RC13" i="26"/>
  <c r="QC11" i="26"/>
  <c r="DB13" i="26"/>
  <c r="N13" i="26"/>
  <c r="O13" i="26" s="1"/>
  <c r="P13" i="26"/>
  <c r="DG13" i="26" s="1"/>
  <c r="RH13" i="26"/>
  <c r="L13" i="26"/>
  <c r="M13" i="26" s="1"/>
  <c r="R13" i="26"/>
  <c r="RE13" i="26"/>
  <c r="RG30" i="19"/>
  <c r="RB30" i="19"/>
  <c r="QC30" i="19"/>
  <c r="SN20" i="22"/>
  <c r="SU20" i="22" s="1"/>
  <c r="TQ20" i="4"/>
  <c r="TU20" i="4"/>
  <c r="TN20" i="4"/>
  <c r="TS20" i="4"/>
  <c r="R20" i="4"/>
  <c r="S20" i="4" s="1"/>
  <c r="L20" i="4"/>
  <c r="P20" i="4"/>
  <c r="N20" i="4"/>
  <c r="T20" i="4"/>
  <c r="U20" i="4" s="1"/>
  <c r="K20" i="4"/>
  <c r="SN10" i="4"/>
  <c r="SU10" i="4" s="1"/>
  <c r="TQ10" i="4"/>
  <c r="SN35" i="4"/>
  <c r="SU35" i="4" s="1"/>
  <c r="TN10" i="4"/>
  <c r="TU10" i="4"/>
  <c r="R10" i="4"/>
  <c r="S10" i="4" s="1"/>
  <c r="N10" i="4"/>
  <c r="O10" i="4" s="1"/>
  <c r="L10" i="4"/>
  <c r="P10" i="4"/>
  <c r="T10" i="4"/>
  <c r="U10" i="4" s="1"/>
  <c r="K10" i="4"/>
  <c r="TN29" i="4"/>
  <c r="TQ35" i="4"/>
  <c r="TN35" i="4"/>
  <c r="TU35" i="4"/>
  <c r="T35" i="4"/>
  <c r="U35" i="4" s="1"/>
  <c r="N35" i="4"/>
  <c r="O35" i="4" s="1"/>
  <c r="L35" i="4"/>
  <c r="K35" i="4"/>
  <c r="R35" i="4"/>
  <c r="S35" i="4" s="1"/>
  <c r="P35" i="4"/>
  <c r="TQ29" i="4"/>
  <c r="SN29" i="4"/>
  <c r="SU29" i="4" s="1"/>
  <c r="RD30" i="19"/>
  <c r="RH30" i="19"/>
  <c r="R30" i="19"/>
  <c r="DH30" i="19" s="1"/>
  <c r="RC30" i="19"/>
  <c r="RE30" i="19"/>
  <c r="P30" i="19"/>
  <c r="DG30" i="19" s="1"/>
  <c r="N30" i="19"/>
  <c r="L30" i="19"/>
  <c r="DB30" i="19"/>
  <c r="TU29" i="4"/>
  <c r="TS29" i="4"/>
  <c r="R29" i="4"/>
  <c r="S29" i="4" s="1"/>
  <c r="L29" i="4"/>
  <c r="T29" i="4"/>
  <c r="U29" i="4" s="1"/>
  <c r="P29" i="4"/>
  <c r="N29" i="4"/>
  <c r="K29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1" i="22"/>
  <c r="SU11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1" i="22"/>
  <c r="TU11" i="22"/>
  <c r="R11" i="22"/>
  <c r="S11" i="22" s="1"/>
  <c r="TQ11" i="22"/>
  <c r="N11" i="22"/>
  <c r="O11" i="22" s="1"/>
  <c r="L11" i="22"/>
  <c r="K11" i="22"/>
  <c r="T11" i="22"/>
  <c r="U11" i="22" s="1"/>
  <c r="T14" i="22"/>
  <c r="U14" i="22" s="1"/>
  <c r="T24" i="22"/>
  <c r="U24" i="22" s="1"/>
  <c r="T12" i="22"/>
  <c r="U12" i="22" s="1"/>
  <c r="T15" i="22"/>
  <c r="U15" i="22" s="1"/>
  <c r="T25" i="22"/>
  <c r="U25" i="22" s="1"/>
  <c r="T4" i="22"/>
  <c r="U4" i="22" s="1"/>
  <c r="T33" i="22"/>
  <c r="U33" i="22" s="1"/>
  <c r="T7" i="22"/>
  <c r="U7" i="22" s="1"/>
  <c r="T12" i="4"/>
  <c r="U12" i="4" s="1"/>
  <c r="T9" i="4"/>
  <c r="U9" i="4" s="1"/>
  <c r="T32" i="4"/>
  <c r="U32" i="4" s="1"/>
  <c r="T6" i="4"/>
  <c r="U6" i="4" s="1"/>
  <c r="T8" i="4"/>
  <c r="U8" i="4" s="1"/>
  <c r="T17" i="4"/>
  <c r="U17" i="4" s="1"/>
  <c r="T11" i="4"/>
  <c r="U11" i="4" s="1"/>
  <c r="R15" i="19"/>
  <c r="DH15" i="19" s="1"/>
  <c r="RB15" i="19"/>
  <c r="QC15" i="19"/>
  <c r="RD15" i="19"/>
  <c r="RC15" i="19"/>
  <c r="P15" i="19"/>
  <c r="Q15" i="19" s="1"/>
  <c r="RG15" i="19"/>
  <c r="DB15" i="19"/>
  <c r="N15" i="19"/>
  <c r="RH15" i="19"/>
  <c r="L15" i="19"/>
  <c r="M15" i="19" s="1"/>
  <c r="RE15" i="19"/>
  <c r="RG11" i="19"/>
  <c r="P5" i="21"/>
  <c r="Q5" i="21" s="1"/>
  <c r="DB19" i="19"/>
  <c r="RD6" i="19"/>
  <c r="DB6" i="19"/>
  <c r="N10" i="27"/>
  <c r="O10" i="27" s="1"/>
  <c r="RG7" i="26"/>
  <c r="RB7" i="26"/>
  <c r="SN4" i="22"/>
  <c r="SU4" i="22" s="1"/>
  <c r="SN24" i="22"/>
  <c r="SU24" i="22" s="1"/>
  <c r="N4" i="22"/>
  <c r="O4" i="22" s="1"/>
  <c r="QC21" i="21"/>
  <c r="R11" i="19"/>
  <c r="S11" i="19" s="1"/>
  <c r="RE11" i="19"/>
  <c r="RB11" i="19"/>
  <c r="P19" i="19"/>
  <c r="Q19" i="19" s="1"/>
  <c r="RG6" i="19"/>
  <c r="RG6" i="27"/>
  <c r="RB6" i="27"/>
  <c r="RD10" i="27"/>
  <c r="RG23" i="26"/>
  <c r="RE23" i="26"/>
  <c r="RB23" i="26"/>
  <c r="P10" i="26"/>
  <c r="Q10" i="26" s="1"/>
  <c r="DB11" i="26"/>
  <c r="DB7" i="26"/>
  <c r="QC10" i="26"/>
  <c r="P11" i="26"/>
  <c r="Q11" i="26" s="1"/>
  <c r="RD11" i="26"/>
  <c r="SN7" i="22"/>
  <c r="SU7" i="22" s="1"/>
  <c r="CW8" i="4"/>
  <c r="DA8" i="4" s="1"/>
  <c r="TQ24" i="22"/>
  <c r="SN12" i="22"/>
  <c r="SU12" i="22" s="1"/>
  <c r="SN17" i="4"/>
  <c r="SU17" i="4" s="1"/>
  <c r="SN11" i="4"/>
  <c r="SU11" i="4" s="1"/>
  <c r="P11" i="4"/>
  <c r="Q11" i="4" s="1"/>
  <c r="P6" i="4"/>
  <c r="DC6" i="4" s="1"/>
  <c r="SN9" i="4"/>
  <c r="SU9" i="4" s="1"/>
  <c r="CW4" i="4"/>
  <c r="DA4" i="4" s="1"/>
  <c r="P4" i="4"/>
  <c r="DC4" i="4" s="1"/>
  <c r="P12" i="4"/>
  <c r="DC12" i="4" s="1"/>
  <c r="P9" i="4"/>
  <c r="DC9" i="4" s="1"/>
  <c r="P8" i="4"/>
  <c r="Q8" i="4" s="1"/>
  <c r="SN32" i="4"/>
  <c r="SU32" i="4" s="1"/>
  <c r="SN4" i="4"/>
  <c r="SU4" i="4" s="1"/>
  <c r="P32" i="4"/>
  <c r="DC32" i="4" s="1"/>
  <c r="TN8" i="4"/>
  <c r="SN12" i="4"/>
  <c r="SU12" i="4" s="1"/>
  <c r="SN8" i="4"/>
  <c r="SU8" i="4" s="1"/>
  <c r="P17" i="4"/>
  <c r="SN6" i="4"/>
  <c r="SU6" i="4" s="1"/>
  <c r="P21" i="21"/>
  <c r="DG21" i="21" s="1"/>
  <c r="DB6" i="21"/>
  <c r="R17" i="21"/>
  <c r="S17" i="21" s="1"/>
  <c r="L5" i="21"/>
  <c r="M5" i="21" s="1"/>
  <c r="RB17" i="21"/>
  <c r="RG6" i="21"/>
  <c r="P17" i="21"/>
  <c r="Q17" i="21" s="1"/>
  <c r="RD17" i="21"/>
  <c r="P6" i="21"/>
  <c r="Q6" i="21" s="1"/>
  <c r="RG17" i="21"/>
  <c r="R5" i="21"/>
  <c r="S5" i="21" s="1"/>
  <c r="RD21" i="21"/>
  <c r="RH17" i="21"/>
  <c r="DB21" i="21"/>
  <c r="RH6" i="21"/>
  <c r="R21" i="21"/>
  <c r="S21" i="21" s="1"/>
  <c r="RC17" i="21"/>
  <c r="RC21" i="21"/>
  <c r="RG21" i="21"/>
  <c r="RB21" i="21"/>
  <c r="P11" i="19"/>
  <c r="Q11" i="19" s="1"/>
  <c r="DB11" i="19"/>
  <c r="L6" i="19"/>
  <c r="M6" i="19" s="1"/>
  <c r="RD19" i="19"/>
  <c r="RG19" i="19"/>
  <c r="RH6" i="19"/>
  <c r="RH11" i="19"/>
  <c r="RD11" i="19"/>
  <c r="P6" i="19"/>
  <c r="DG6" i="19" s="1"/>
  <c r="N6" i="19"/>
  <c r="R19" i="19"/>
  <c r="DH19" i="19" s="1"/>
  <c r="L19" i="19"/>
  <c r="M19" i="19" s="1"/>
  <c r="RG10" i="27"/>
  <c r="RB10" i="27"/>
  <c r="DB9" i="27"/>
  <c r="QC6" i="27"/>
  <c r="DB7" i="27"/>
  <c r="P9" i="27"/>
  <c r="Q9" i="27" s="1"/>
  <c r="P6" i="27"/>
  <c r="Q6" i="27" s="1"/>
  <c r="RC5" i="27"/>
  <c r="RH7" i="27"/>
  <c r="P7" i="27"/>
  <c r="DG7" i="27" s="1"/>
  <c r="L5" i="27"/>
  <c r="M5" i="27" s="1"/>
  <c r="RG7" i="27"/>
  <c r="R10" i="27"/>
  <c r="S10" i="27" s="1"/>
  <c r="RD9" i="27"/>
  <c r="P5" i="27"/>
  <c r="Q5" i="27" s="1"/>
  <c r="L10" i="27"/>
  <c r="M10" i="27" s="1"/>
  <c r="RH10" i="27"/>
  <c r="RG9" i="27"/>
  <c r="RB9" i="27"/>
  <c r="QC9" i="27"/>
  <c r="RH5" i="27"/>
  <c r="RC7" i="27"/>
  <c r="RD6" i="27"/>
  <c r="RC6" i="27"/>
  <c r="RD5" i="27"/>
  <c r="RE10" i="27"/>
  <c r="RG5" i="27"/>
  <c r="RB5" i="27"/>
  <c r="DB10" i="27"/>
  <c r="P10" i="27"/>
  <c r="DG10" i="27" s="1"/>
  <c r="RD7" i="26"/>
  <c r="P7" i="26"/>
  <c r="DG7" i="26" s="1"/>
  <c r="RC23" i="26"/>
  <c r="RD10" i="26"/>
  <c r="RH11" i="26"/>
  <c r="RG10" i="26"/>
  <c r="RB10" i="26"/>
  <c r="R10" i="26"/>
  <c r="DH10" i="26" s="1"/>
  <c r="RC10" i="26"/>
  <c r="RH10" i="26"/>
  <c r="R11" i="26"/>
  <c r="DH11" i="26" s="1"/>
  <c r="P23" i="26"/>
  <c r="Q23" i="26" s="1"/>
  <c r="RE11" i="26"/>
  <c r="RC11" i="26"/>
  <c r="RH23" i="26"/>
  <c r="RG11" i="26"/>
  <c r="RB11" i="26"/>
  <c r="RE10" i="26"/>
  <c r="RD23" i="26"/>
  <c r="SN33" i="22"/>
  <c r="SU33" i="22" s="1"/>
  <c r="TQ14" i="22"/>
  <c r="SN14" i="22"/>
  <c r="SU14" i="22" s="1"/>
  <c r="SN15" i="22"/>
  <c r="SU15" i="22" s="1"/>
  <c r="CW12" i="22"/>
  <c r="DA12" i="22" s="1"/>
  <c r="TN12" i="22"/>
  <c r="SN25" i="22"/>
  <c r="SU25" i="22" s="1"/>
  <c r="TU15" i="22"/>
  <c r="TQ33" i="22"/>
  <c r="TU4" i="22"/>
  <c r="TQ15" i="22"/>
  <c r="TU12" i="22"/>
  <c r="TN24" i="22"/>
  <c r="CW33" i="22"/>
  <c r="DA33" i="22" s="1"/>
  <c r="TU33" i="22"/>
  <c r="TU7" i="22"/>
  <c r="TN25" i="22"/>
  <c r="TN15" i="22"/>
  <c r="TQ25" i="22"/>
  <c r="N12" i="22"/>
  <c r="TU24" i="22"/>
  <c r="L24" i="22"/>
  <c r="K15" i="22"/>
  <c r="TQ32" i="4"/>
  <c r="TN32" i="4"/>
  <c r="CW11" i="4"/>
  <c r="DA11" i="4" s="1"/>
  <c r="TN17" i="4"/>
  <c r="TQ12" i="4"/>
  <c r="TQ11" i="4"/>
  <c r="CW6" i="4"/>
  <c r="DA6" i="4" s="1"/>
  <c r="TN12" i="4"/>
  <c r="TU9" i="4"/>
  <c r="TQ6" i="4"/>
  <c r="TO12" i="4"/>
  <c r="TU32" i="4"/>
  <c r="TQ17" i="4"/>
  <c r="TQ9" i="4"/>
  <c r="TU6" i="4"/>
  <c r="TU8" i="4"/>
  <c r="TU4" i="4"/>
  <c r="TQ4" i="4"/>
  <c r="TN9" i="4"/>
  <c r="TN11" i="4"/>
  <c r="TN6" i="4"/>
  <c r="TN4" i="4"/>
  <c r="TU17" i="4"/>
  <c r="N9" i="4"/>
  <c r="TQ8" i="4"/>
  <c r="L8" i="4"/>
  <c r="TU11" i="4"/>
  <c r="L9" i="4"/>
  <c r="K8" i="4"/>
  <c r="R32" i="4"/>
  <c r="S32" i="4" s="1"/>
  <c r="L11" i="4"/>
  <c r="N4" i="4"/>
  <c r="K32" i="4"/>
  <c r="R8" i="4"/>
  <c r="S8" i="4" s="1"/>
  <c r="L32" i="4"/>
  <c r="N12" i="4"/>
  <c r="R4" i="4"/>
  <c r="S4" i="4" s="1"/>
  <c r="R11" i="4"/>
  <c r="S11" i="4" s="1"/>
  <c r="N32" i="4"/>
  <c r="K9" i="4"/>
  <c r="N11" i="4"/>
  <c r="RH21" i="21"/>
  <c r="N21" i="21"/>
  <c r="O21" i="21" s="1"/>
  <c r="RE21" i="21"/>
  <c r="QC5" i="21"/>
  <c r="DB5" i="21"/>
  <c r="L21" i="21"/>
  <c r="QC17" i="21"/>
  <c r="RD5" i="21"/>
  <c r="RC5" i="21"/>
  <c r="DB17" i="21"/>
  <c r="RG5" i="21"/>
  <c r="RH5" i="21"/>
  <c r="RB5" i="21"/>
  <c r="RE5" i="21"/>
  <c r="L17" i="21"/>
  <c r="N17" i="21"/>
  <c r="O17" i="21" s="1"/>
  <c r="R6" i="21"/>
  <c r="RB6" i="21"/>
  <c r="RE6" i="21"/>
  <c r="N5" i="21"/>
  <c r="RD6" i="21"/>
  <c r="RE17" i="21"/>
  <c r="RC6" i="21"/>
  <c r="N6" i="21"/>
  <c r="L6" i="21"/>
  <c r="QC6" i="21"/>
  <c r="RE19" i="19"/>
  <c r="RH19" i="19"/>
  <c r="RC19" i="19"/>
  <c r="QC19" i="19"/>
  <c r="RB19" i="19"/>
  <c r="N19" i="19"/>
  <c r="N11" i="19"/>
  <c r="L11" i="19"/>
  <c r="QC6" i="19"/>
  <c r="RC6" i="19"/>
  <c r="RB6" i="19"/>
  <c r="RE6" i="19"/>
  <c r="R6" i="19"/>
  <c r="RC11" i="19"/>
  <c r="QC11" i="19"/>
  <c r="L9" i="27"/>
  <c r="N9" i="27"/>
  <c r="R6" i="27"/>
  <c r="R7" i="27"/>
  <c r="RH9" i="27"/>
  <c r="RH6" i="27"/>
  <c r="RE9" i="27"/>
  <c r="R9" i="27"/>
  <c r="L6" i="27"/>
  <c r="N6" i="27"/>
  <c r="RB7" i="27"/>
  <c r="RE7" i="27"/>
  <c r="RC9" i="27"/>
  <c r="RD7" i="27"/>
  <c r="RE6" i="27"/>
  <c r="DB5" i="27"/>
  <c r="QC5" i="27"/>
  <c r="R5" i="27"/>
  <c r="N7" i="27"/>
  <c r="RC10" i="27"/>
  <c r="QC10" i="27"/>
  <c r="RE5" i="27"/>
  <c r="L7" i="27"/>
  <c r="N5" i="27"/>
  <c r="QC7" i="27"/>
  <c r="QC7" i="26"/>
  <c r="QC23" i="26"/>
  <c r="RH7" i="26"/>
  <c r="L23" i="26"/>
  <c r="R7" i="26"/>
  <c r="L11" i="26"/>
  <c r="L10" i="26"/>
  <c r="R23" i="26"/>
  <c r="RC7" i="26"/>
  <c r="DB10" i="26"/>
  <c r="N7" i="26"/>
  <c r="N11" i="26"/>
  <c r="O11" i="26" s="1"/>
  <c r="DB23" i="26"/>
  <c r="RE7" i="26"/>
  <c r="L7" i="26"/>
  <c r="N10" i="26"/>
  <c r="N23" i="26"/>
  <c r="O23" i="26" s="1"/>
  <c r="R33" i="22"/>
  <c r="S33" i="22" s="1"/>
  <c r="K14" i="22"/>
  <c r="L15" i="22"/>
  <c r="TN33" i="22"/>
  <c r="L33" i="22"/>
  <c r="N33" i="22"/>
  <c r="R14" i="22"/>
  <c r="S14" i="22" s="1"/>
  <c r="TU14" i="22"/>
  <c r="K25" i="22"/>
  <c r="TN14" i="22"/>
  <c r="TU25" i="22"/>
  <c r="N15" i="22"/>
  <c r="L14" i="22"/>
  <c r="R15" i="22"/>
  <c r="S15" i="22" s="1"/>
  <c r="L25" i="22"/>
  <c r="R12" i="22"/>
  <c r="S12" i="22" s="1"/>
  <c r="K33" i="22"/>
  <c r="N14" i="22"/>
  <c r="N25" i="22"/>
  <c r="R25" i="22"/>
  <c r="S25" i="22" s="1"/>
  <c r="K7" i="22"/>
  <c r="R7" i="22"/>
  <c r="S7" i="22" s="1"/>
  <c r="K24" i="22"/>
  <c r="R24" i="22"/>
  <c r="S24" i="22" s="1"/>
  <c r="TQ4" i="22"/>
  <c r="L7" i="22"/>
  <c r="L12" i="22"/>
  <c r="N24" i="22"/>
  <c r="K12" i="22"/>
  <c r="TQ12" i="22"/>
  <c r="TQ7" i="22"/>
  <c r="R4" i="22"/>
  <c r="S4" i="22" s="1"/>
  <c r="N7" i="22"/>
  <c r="TN4" i="22"/>
  <c r="TN7" i="22"/>
  <c r="CW4" i="22"/>
  <c r="DA4" i="22" s="1"/>
  <c r="L4" i="22"/>
  <c r="K4" i="22"/>
  <c r="K11" i="4"/>
  <c r="R12" i="4"/>
  <c r="S12" i="4" s="1"/>
  <c r="TU12" i="4"/>
  <c r="L12" i="4"/>
  <c r="N6" i="4"/>
  <c r="L4" i="4"/>
  <c r="K12" i="4"/>
  <c r="N17" i="4"/>
  <c r="TO8" i="4"/>
  <c r="K4" i="4"/>
  <c r="R6" i="4"/>
  <c r="S6" i="4" s="1"/>
  <c r="L6" i="4"/>
  <c r="R17" i="4"/>
  <c r="S17" i="4" s="1"/>
  <c r="L17" i="4"/>
  <c r="CW9" i="4"/>
  <c r="DA9" i="4" s="1"/>
  <c r="K6" i="4"/>
  <c r="N8" i="4"/>
  <c r="K17" i="4"/>
  <c r="R9" i="4"/>
  <c r="S9" i="4" s="1"/>
  <c r="O5" i="21" l="1"/>
  <c r="O6" i="21"/>
  <c r="O6" i="19"/>
  <c r="O21" i="27"/>
  <c r="O5" i="27"/>
  <c r="O7" i="26"/>
  <c r="O9" i="26"/>
  <c r="DF30" i="19"/>
  <c r="T30" i="19" s="1"/>
  <c r="U30" i="19" s="1"/>
  <c r="O30" i="19"/>
  <c r="O15" i="19"/>
  <c r="O19" i="19"/>
  <c r="O11" i="19"/>
  <c r="O7" i="27"/>
  <c r="O6" i="27"/>
  <c r="O9" i="27"/>
  <c r="O10" i="26"/>
  <c r="RI17" i="21"/>
  <c r="RI10" i="27"/>
  <c r="RI19" i="19"/>
  <c r="RI21" i="27"/>
  <c r="RI5" i="27"/>
  <c r="RI11" i="26"/>
  <c r="RI10" i="26"/>
  <c r="RI13" i="26"/>
  <c r="RI9" i="26"/>
  <c r="RI5" i="21"/>
  <c r="RI21" i="21"/>
  <c r="RI6" i="21"/>
  <c r="RI6" i="19"/>
  <c r="RI11" i="19"/>
  <c r="RI15" i="19"/>
  <c r="RI30" i="19"/>
  <c r="RI9" i="27"/>
  <c r="RI6" i="27"/>
  <c r="RI7" i="27"/>
  <c r="RI7" i="26"/>
  <c r="RI23" i="26"/>
  <c r="J15" i="22"/>
  <c r="J24" i="22"/>
  <c r="J12" i="22"/>
  <c r="DC24" i="22"/>
  <c r="J33" i="22"/>
  <c r="J25" i="22"/>
  <c r="J14" i="22"/>
  <c r="J8" i="4"/>
  <c r="J12" i="4"/>
  <c r="J9" i="4"/>
  <c r="J11" i="4"/>
  <c r="J35" i="4"/>
  <c r="DC12" i="22"/>
  <c r="DC14" i="22"/>
  <c r="DC25" i="22"/>
  <c r="DC7" i="22"/>
  <c r="DC4" i="22"/>
  <c r="DC15" i="22"/>
  <c r="DC33" i="22"/>
  <c r="M24" i="22"/>
  <c r="M11" i="22"/>
  <c r="M20" i="22"/>
  <c r="M32" i="4"/>
  <c r="M20" i="4"/>
  <c r="M8" i="4"/>
  <c r="M35" i="4"/>
  <c r="M9" i="4"/>
  <c r="M10" i="4"/>
  <c r="M11" i="4"/>
  <c r="M29" i="4"/>
  <c r="DH5" i="21"/>
  <c r="RF15" i="19"/>
  <c r="S30" i="19"/>
  <c r="DF10" i="27"/>
  <c r="S21" i="27"/>
  <c r="DF9" i="26"/>
  <c r="K9" i="26"/>
  <c r="DG9" i="26"/>
  <c r="Q7" i="26"/>
  <c r="RF9" i="26"/>
  <c r="DF21" i="27"/>
  <c r="T21" i="27" s="1"/>
  <c r="K21" i="27"/>
  <c r="RF21" i="27"/>
  <c r="DF13" i="26"/>
  <c r="TR10" i="4"/>
  <c r="TV10" i="4" s="1"/>
  <c r="Q21" i="27"/>
  <c r="DH9" i="26"/>
  <c r="S9" i="26"/>
  <c r="RF13" i="26"/>
  <c r="Q13" i="26"/>
  <c r="K13" i="26"/>
  <c r="DH13" i="26"/>
  <c r="S13" i="26"/>
  <c r="RF30" i="19"/>
  <c r="S15" i="19"/>
  <c r="DB25" i="22"/>
  <c r="TR20" i="22"/>
  <c r="TV20" i="22" s="1"/>
  <c r="DB34" i="22"/>
  <c r="TR34" i="22"/>
  <c r="TV34" i="22" s="1"/>
  <c r="TR20" i="4"/>
  <c r="TV20" i="4" s="1"/>
  <c r="O20" i="4"/>
  <c r="DB20" i="4"/>
  <c r="DC20" i="4"/>
  <c r="Q20" i="4"/>
  <c r="DB35" i="4"/>
  <c r="TR29" i="4"/>
  <c r="TV29" i="4" s="1"/>
  <c r="TR35" i="4"/>
  <c r="TV35" i="4" s="1"/>
  <c r="J10" i="4"/>
  <c r="Q10" i="4"/>
  <c r="DC10" i="4"/>
  <c r="DB10" i="4"/>
  <c r="Q35" i="4"/>
  <c r="DC35" i="4"/>
  <c r="DB17" i="4"/>
  <c r="Q30" i="19"/>
  <c r="M30" i="19"/>
  <c r="K30" i="19"/>
  <c r="K15" i="19"/>
  <c r="J29" i="4"/>
  <c r="DB29" i="4"/>
  <c r="O29" i="4"/>
  <c r="DC29" i="4"/>
  <c r="Q29" i="4"/>
  <c r="DB32" i="4"/>
  <c r="V32" i="4" s="1"/>
  <c r="J34" i="22"/>
  <c r="DC34" i="22"/>
  <c r="M34" i="22"/>
  <c r="J20" i="22"/>
  <c r="DC20" i="22"/>
  <c r="DB20" i="22"/>
  <c r="TR11" i="22"/>
  <c r="TV11" i="22" s="1"/>
  <c r="DB11" i="22"/>
  <c r="DC11" i="22"/>
  <c r="DG15" i="19"/>
  <c r="DF6" i="19"/>
  <c r="DF15" i="19"/>
  <c r="DB12" i="4"/>
  <c r="V12" i="4" s="1"/>
  <c r="X12" i="4" s="1"/>
  <c r="DB6" i="4"/>
  <c r="V6" i="4" s="1"/>
  <c r="TR8" i="4"/>
  <c r="TV8" i="4" s="1"/>
  <c r="DG11" i="19"/>
  <c r="DG6" i="21"/>
  <c r="DH17" i="21"/>
  <c r="Q6" i="19"/>
  <c r="S19" i="19"/>
  <c r="DB24" i="22"/>
  <c r="DB4" i="4"/>
  <c r="V4" i="4" s="1"/>
  <c r="X4" i="4" s="1"/>
  <c r="DC11" i="4"/>
  <c r="DG5" i="21"/>
  <c r="RF21" i="21"/>
  <c r="Q21" i="21"/>
  <c r="DG17" i="21"/>
  <c r="DH11" i="19"/>
  <c r="Q7" i="27"/>
  <c r="S10" i="26"/>
  <c r="DB33" i="22"/>
  <c r="DB4" i="22"/>
  <c r="DB7" i="22"/>
  <c r="DB14" i="22"/>
  <c r="DB15" i="22"/>
  <c r="TR14" i="22"/>
  <c r="TV14" i="22" s="1"/>
  <c r="DB12" i="22"/>
  <c r="TR24" i="22"/>
  <c r="TV24" i="22" s="1"/>
  <c r="DB9" i="4"/>
  <c r="DB8" i="4"/>
  <c r="TR11" i="4"/>
  <c r="TV11" i="4" s="1"/>
  <c r="TR12" i="4"/>
  <c r="TV12" i="4" s="1"/>
  <c r="DB11" i="4"/>
  <c r="DG19" i="19"/>
  <c r="DG10" i="26"/>
  <c r="RF11" i="26"/>
  <c r="RF10" i="26"/>
  <c r="DG11" i="26"/>
  <c r="K11" i="26"/>
  <c r="O24" i="22"/>
  <c r="O33" i="22"/>
  <c r="O25" i="22"/>
  <c r="TR15" i="22"/>
  <c r="TV15" i="22" s="1"/>
  <c r="O12" i="22"/>
  <c r="O15" i="22"/>
  <c r="O7" i="22"/>
  <c r="O14" i="22"/>
  <c r="TR32" i="4"/>
  <c r="TV32" i="4" s="1"/>
  <c r="Q12" i="4"/>
  <c r="Q6" i="4"/>
  <c r="Q4" i="4"/>
  <c r="TR6" i="4"/>
  <c r="TV6" i="4" s="1"/>
  <c r="Q32" i="4"/>
  <c r="TR9" i="4"/>
  <c r="TV9" i="4" s="1"/>
  <c r="Q9" i="4"/>
  <c r="TR17" i="4"/>
  <c r="TV17" i="4" s="1"/>
  <c r="DC8" i="4"/>
  <c r="O11" i="4"/>
  <c r="O6" i="4"/>
  <c r="DC17" i="4"/>
  <c r="Q17" i="4"/>
  <c r="O4" i="4"/>
  <c r="O9" i="4"/>
  <c r="O32" i="4"/>
  <c r="O12" i="4"/>
  <c r="O8" i="4"/>
  <c r="O17" i="4"/>
  <c r="RF17" i="21"/>
  <c r="K21" i="21"/>
  <c r="K17" i="21"/>
  <c r="DH21" i="21"/>
  <c r="K6" i="21"/>
  <c r="K19" i="19"/>
  <c r="K11" i="19"/>
  <c r="K6" i="19"/>
  <c r="DG9" i="27"/>
  <c r="RF6" i="27"/>
  <c r="DH10" i="27"/>
  <c r="DG5" i="27"/>
  <c r="DG6" i="27"/>
  <c r="RF5" i="27"/>
  <c r="RF7" i="27"/>
  <c r="Q10" i="27"/>
  <c r="K6" i="27"/>
  <c r="K7" i="27"/>
  <c r="K10" i="27"/>
  <c r="DG23" i="26"/>
  <c r="S11" i="26"/>
  <c r="K10" i="26"/>
  <c r="RF23" i="26"/>
  <c r="TR12" i="22"/>
  <c r="TV12" i="22" s="1"/>
  <c r="TR4" i="22"/>
  <c r="TV4" i="22" s="1"/>
  <c r="TR33" i="22"/>
  <c r="TV33" i="22" s="1"/>
  <c r="TR25" i="22"/>
  <c r="TV25" i="22" s="1"/>
  <c r="TR7" i="22"/>
  <c r="TV7" i="22" s="1"/>
  <c r="J7" i="22"/>
  <c r="J17" i="4"/>
  <c r="J6" i="4"/>
  <c r="TR4" i="4"/>
  <c r="TV4" i="4" s="1"/>
  <c r="DF6" i="21"/>
  <c r="DF5" i="21"/>
  <c r="DH6" i="21"/>
  <c r="S6" i="21"/>
  <c r="DF17" i="21"/>
  <c r="K5" i="21"/>
  <c r="DF21" i="21"/>
  <c r="M6" i="21"/>
  <c r="M17" i="21"/>
  <c r="M21" i="21"/>
  <c r="RF5" i="21"/>
  <c r="RF6" i="21"/>
  <c r="DF19" i="19"/>
  <c r="DF11" i="19"/>
  <c r="M11" i="19"/>
  <c r="RF11" i="19"/>
  <c r="RF6" i="19"/>
  <c r="DH6" i="19"/>
  <c r="S6" i="19"/>
  <c r="RF19" i="19"/>
  <c r="S5" i="27"/>
  <c r="DH5" i="27"/>
  <c r="K9" i="27"/>
  <c r="DH6" i="27"/>
  <c r="S6" i="27"/>
  <c r="RF9" i="27"/>
  <c r="DF5" i="27"/>
  <c r="DF6" i="27"/>
  <c r="DH9" i="27"/>
  <c r="S9" i="27"/>
  <c r="DF9" i="27"/>
  <c r="M6" i="27"/>
  <c r="DH7" i="27"/>
  <c r="S7" i="27"/>
  <c r="M9" i="27"/>
  <c r="M7" i="27"/>
  <c r="RF10" i="27"/>
  <c r="DF7" i="27"/>
  <c r="K5" i="27"/>
  <c r="RF7" i="26"/>
  <c r="M11" i="26"/>
  <c r="DF23" i="26"/>
  <c r="DF10" i="26"/>
  <c r="M23" i="26"/>
  <c r="K7" i="26"/>
  <c r="DF11" i="26"/>
  <c r="S7" i="26"/>
  <c r="DH7" i="26"/>
  <c r="DF7" i="26"/>
  <c r="K23" i="26"/>
  <c r="S23" i="26"/>
  <c r="DH23" i="26"/>
  <c r="M10" i="26"/>
  <c r="M7" i="26"/>
  <c r="M33" i="22"/>
  <c r="M25" i="22"/>
  <c r="M14" i="22"/>
  <c r="M7" i="22"/>
  <c r="M12" i="22"/>
  <c r="J4" i="22"/>
  <c r="M4" i="22"/>
  <c r="M15" i="22"/>
  <c r="J32" i="4"/>
  <c r="M6" i="4"/>
  <c r="J4" i="4"/>
  <c r="M17" i="4"/>
  <c r="M4" i="4"/>
  <c r="M12" i="4"/>
  <c r="A24" i="22" l="1" a="1"/>
  <c r="A24" i="22" s="1"/>
  <c r="B24" i="22" a="1"/>
  <c r="B24" i="22" s="1"/>
  <c r="A20" i="22" a="1"/>
  <c r="A20" i="22" s="1"/>
  <c r="B20" i="22" a="1"/>
  <c r="B20" i="22" s="1"/>
  <c r="A15" i="22" a="1"/>
  <c r="A15" i="22" s="1"/>
  <c r="B15" i="22" a="1"/>
  <c r="B15" i="22" s="1"/>
  <c r="B4" i="22" a="1"/>
  <c r="B4" i="22" s="1"/>
  <c r="A34" i="22" a="1"/>
  <c r="A34" i="22" s="1"/>
  <c r="B34" i="22" a="1"/>
  <c r="B34" i="22" s="1"/>
  <c r="A25" i="22" a="1"/>
  <c r="A25" i="22" s="1"/>
  <c r="B25" i="22" a="1"/>
  <c r="B25" i="22" s="1"/>
  <c r="A12" i="22" a="1"/>
  <c r="A12" i="22" s="1"/>
  <c r="B12" i="22" a="1"/>
  <c r="B12" i="22" s="1"/>
  <c r="A33" i="22" a="1"/>
  <c r="A33" i="22" s="1"/>
  <c r="B33" i="22" a="1"/>
  <c r="B33" i="22" s="1"/>
  <c r="A11" i="4" a="1"/>
  <c r="A11" i="4" s="1"/>
  <c r="B11" i="4" a="1"/>
  <c r="B11" i="4" s="1"/>
  <c r="A12" i="4" a="1"/>
  <c r="A12" i="4" s="1"/>
  <c r="B12" i="4" a="1"/>
  <c r="B12" i="4" s="1"/>
  <c r="A29" i="4" a="1"/>
  <c r="A29" i="4" s="1"/>
  <c r="B29" i="4" a="1"/>
  <c r="B29" i="4" s="1"/>
  <c r="B4" i="4" a="1"/>
  <c r="B4" i="4" s="1"/>
  <c r="A17" i="4" a="1"/>
  <c r="A17" i="4" s="1"/>
  <c r="B17" i="4" a="1"/>
  <c r="B17" i="4" s="1"/>
  <c r="A32" i="4" a="1"/>
  <c r="A32" i="4" s="1"/>
  <c r="B32" i="4" a="1"/>
  <c r="B32" i="4" s="1"/>
  <c r="A35" i="4" a="1"/>
  <c r="A35" i="4" s="1"/>
  <c r="B35" i="4" a="1"/>
  <c r="B35" i="4" s="1"/>
  <c r="J5" i="21"/>
  <c r="J17" i="21"/>
  <c r="B17" i="21" s="1" a="1"/>
  <c r="B17" i="21" s="1"/>
  <c r="J21" i="21"/>
  <c r="J30" i="19"/>
  <c r="J19" i="19"/>
  <c r="J6" i="19"/>
  <c r="B6" i="19" s="1" a="1"/>
  <c r="B6" i="19" s="1"/>
  <c r="J15" i="19"/>
  <c r="J21" i="27"/>
  <c r="J7" i="27"/>
  <c r="B7" i="27" s="1" a="1"/>
  <c r="B7" i="27" s="1"/>
  <c r="J10" i="27"/>
  <c r="B10" i="27" s="1" a="1"/>
  <c r="B10" i="27" s="1"/>
  <c r="J5" i="27"/>
  <c r="J7" i="26"/>
  <c r="B7" i="26" s="1" a="1"/>
  <c r="B7" i="26" s="1"/>
  <c r="J10" i="26"/>
  <c r="J11" i="26"/>
  <c r="J13" i="26"/>
  <c r="J9" i="26"/>
  <c r="J23" i="26"/>
  <c r="B23" i="26" s="1" a="1"/>
  <c r="B23" i="26" s="1"/>
  <c r="V24" i="22"/>
  <c r="J11" i="22"/>
  <c r="J20" i="4"/>
  <c r="V4" i="22"/>
  <c r="V7" i="22"/>
  <c r="F6" i="4"/>
  <c r="F4" i="4"/>
  <c r="T10" i="27"/>
  <c r="U10" i="27" s="1"/>
  <c r="F32" i="4"/>
  <c r="F12" i="4"/>
  <c r="T13" i="26"/>
  <c r="F13" i="26" s="1"/>
  <c r="T9" i="26"/>
  <c r="F9" i="26" s="1"/>
  <c r="V35" i="4"/>
  <c r="F35" i="4" s="1"/>
  <c r="T15" i="19"/>
  <c r="F15" i="19" s="1"/>
  <c r="V34" i="22"/>
  <c r="X34" i="22" s="1"/>
  <c r="V21" i="27"/>
  <c r="U21" i="27"/>
  <c r="F21" i="27"/>
  <c r="T10" i="26"/>
  <c r="U10" i="26" s="1"/>
  <c r="T6" i="19"/>
  <c r="V6" i="19" s="1"/>
  <c r="V30" i="19"/>
  <c r="V20" i="4"/>
  <c r="F20" i="4" s="1"/>
  <c r="V10" i="4"/>
  <c r="F10" i="4" s="1"/>
  <c r="F30" i="19"/>
  <c r="V29" i="4"/>
  <c r="F29" i="4" s="1"/>
  <c r="V20" i="22"/>
  <c r="V11" i="22"/>
  <c r="T5" i="21"/>
  <c r="F5" i="21" s="1"/>
  <c r="V11" i="4"/>
  <c r="X11" i="4" s="1"/>
  <c r="T19" i="19"/>
  <c r="F19" i="19" s="1"/>
  <c r="T11" i="19"/>
  <c r="U11" i="19" s="1"/>
  <c r="T17" i="21"/>
  <c r="V17" i="21" s="1"/>
  <c r="T11" i="26"/>
  <c r="F11" i="26" s="1"/>
  <c r="V8" i="4"/>
  <c r="X8" i="4" s="1"/>
  <c r="V17" i="4"/>
  <c r="X17" i="4" s="1"/>
  <c r="X6" i="4"/>
  <c r="X32" i="4"/>
  <c r="W6" i="4"/>
  <c r="T21" i="21"/>
  <c r="T7" i="27"/>
  <c r="T6" i="27"/>
  <c r="T5" i="27"/>
  <c r="T23" i="26"/>
  <c r="T7" i="26"/>
  <c r="F7" i="26" s="1"/>
  <c r="V14" i="22"/>
  <c r="V33" i="22"/>
  <c r="V25" i="22"/>
  <c r="V15" i="22"/>
  <c r="V9" i="4"/>
  <c r="F9" i="4" s="1"/>
  <c r="W32" i="4"/>
  <c r="T6" i="21"/>
  <c r="T9" i="27"/>
  <c r="V12" i="22"/>
  <c r="W4" i="4"/>
  <c r="W12" i="4"/>
  <c r="F14" i="22" l="1"/>
  <c r="X14" i="22"/>
  <c r="F15" i="22"/>
  <c r="X15" i="22"/>
  <c r="W25" i="22"/>
  <c r="X25" i="22"/>
  <c r="F12" i="22"/>
  <c r="X12" i="22"/>
  <c r="W24" i="22"/>
  <c r="X24" i="22"/>
  <c r="F11" i="22"/>
  <c r="X11" i="22"/>
  <c r="W7" i="22"/>
  <c r="X7" i="22"/>
  <c r="F33" i="22"/>
  <c r="X33" i="22"/>
  <c r="F20" i="22"/>
  <c r="X20" i="22"/>
  <c r="F4" i="22"/>
  <c r="X4" i="22"/>
  <c r="B5" i="21" a="1"/>
  <c r="B5" i="21" s="1"/>
  <c r="A21" i="21" a="1"/>
  <c r="A21" i="21" s="1"/>
  <c r="B21" i="21" a="1"/>
  <c r="B21" i="21" s="1"/>
  <c r="A30" i="19" a="1"/>
  <c r="A30" i="19" s="1"/>
  <c r="B30" i="19" a="1"/>
  <c r="B30" i="19" s="1"/>
  <c r="B5" i="27" a="1"/>
  <c r="B5" i="27" s="1"/>
  <c r="A21" i="27" a="1"/>
  <c r="A21" i="27" s="1"/>
  <c r="B21" i="27" a="1"/>
  <c r="B21" i="27" s="1"/>
  <c r="A11" i="22" a="1"/>
  <c r="A11" i="22" s="1"/>
  <c r="B11" i="22" a="1"/>
  <c r="B11" i="22" s="1"/>
  <c r="F7" i="22"/>
  <c r="A20" i="4" a="1"/>
  <c r="A20" i="4" s="1"/>
  <c r="B20" i="4" a="1"/>
  <c r="B20" i="4" s="1"/>
  <c r="F24" i="22"/>
  <c r="A17" i="21" a="1"/>
  <c r="A17" i="21" s="1"/>
  <c r="J6" i="21"/>
  <c r="J11" i="19"/>
  <c r="J9" i="27"/>
  <c r="J6" i="27"/>
  <c r="W4" i="22"/>
  <c r="F10" i="27"/>
  <c r="V10" i="27"/>
  <c r="X35" i="4"/>
  <c r="W35" i="4"/>
  <c r="F25" i="22"/>
  <c r="F34" i="22"/>
  <c r="F11" i="4"/>
  <c r="F17" i="4"/>
  <c r="F8" i="4"/>
  <c r="U13" i="26"/>
  <c r="V13" i="26"/>
  <c r="U9" i="26"/>
  <c r="V9" i="26"/>
  <c r="W34" i="22"/>
  <c r="V15" i="19"/>
  <c r="U15" i="19"/>
  <c r="X10" i="4"/>
  <c r="F6" i="19"/>
  <c r="U6" i="19"/>
  <c r="W10" i="4"/>
  <c r="F10" i="26"/>
  <c r="V10" i="26"/>
  <c r="V5" i="21"/>
  <c r="U5" i="21"/>
  <c r="W11" i="22"/>
  <c r="W20" i="4"/>
  <c r="X20" i="4"/>
  <c r="W29" i="4"/>
  <c r="X29" i="4"/>
  <c r="W17" i="4"/>
  <c r="W20" i="22"/>
  <c r="V11" i="26"/>
  <c r="U11" i="26"/>
  <c r="W11" i="4"/>
  <c r="U19" i="19"/>
  <c r="V19" i="19"/>
  <c r="V11" i="19"/>
  <c r="F11" i="19"/>
  <c r="F17" i="21"/>
  <c r="W8" i="4"/>
  <c r="U17" i="21"/>
  <c r="W14" i="22"/>
  <c r="F6" i="21"/>
  <c r="U6" i="21"/>
  <c r="V6" i="21"/>
  <c r="F21" i="21"/>
  <c r="U21" i="21"/>
  <c r="V21" i="21"/>
  <c r="U7" i="27"/>
  <c r="V7" i="27"/>
  <c r="F7" i="27"/>
  <c r="U5" i="27"/>
  <c r="V5" i="27"/>
  <c r="U9" i="27"/>
  <c r="V9" i="27"/>
  <c r="F6" i="27"/>
  <c r="U6" i="27"/>
  <c r="V6" i="27"/>
  <c r="U7" i="26"/>
  <c r="V7" i="26"/>
  <c r="V23" i="26"/>
  <c r="U23" i="26"/>
  <c r="W33" i="22"/>
  <c r="X9" i="4"/>
  <c r="W9" i="4"/>
  <c r="F5" i="27"/>
  <c r="F23" i="26"/>
  <c r="W15" i="22"/>
  <c r="F9" i="27"/>
  <c r="W12" i="22"/>
  <c r="A9" i="22" l="1" a="1"/>
  <c r="A9" i="22" s="1"/>
  <c r="B9" i="22" a="1"/>
  <c r="B9" i="22" s="1"/>
  <c r="B6" i="22" a="1"/>
  <c r="B6" i="22" s="1"/>
  <c r="B10" i="22" a="1"/>
  <c r="B10" i="22" s="1"/>
  <c r="A10" i="22" a="1"/>
  <c r="A10" i="22" s="1"/>
  <c r="A14" i="22" a="1"/>
  <c r="A14" i="22" s="1"/>
  <c r="B14" i="22" a="1"/>
  <c r="B14" i="22" s="1"/>
  <c r="A5" i="22" a="1"/>
  <c r="A5" i="22" s="1"/>
  <c r="B5" i="22" a="1"/>
  <c r="B5" i="22" s="1"/>
  <c r="QZ14" i="27"/>
  <c r="QY14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E14" i="27"/>
  <c r="QD14" i="27"/>
  <c r="QB14" i="27"/>
  <c r="QA14" i="27"/>
  <c r="PZ14" i="27"/>
  <c r="PY14" i="27"/>
  <c r="DD14" i="27"/>
  <c r="DC14" i="27"/>
  <c r="DA14" i="27"/>
  <c r="CZ14" i="27"/>
  <c r="CY14" i="27"/>
  <c r="CX14" i="27"/>
  <c r="QZ11" i="27"/>
  <c r="QY11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E11" i="27"/>
  <c r="QD11" i="27"/>
  <c r="QB11" i="27"/>
  <c r="QA11" i="27"/>
  <c r="PZ11" i="27"/>
  <c r="PY11" i="27"/>
  <c r="DD11" i="27"/>
  <c r="DC11" i="27"/>
  <c r="DA11" i="27"/>
  <c r="CZ11" i="27"/>
  <c r="CY11" i="27"/>
  <c r="CX11" i="27"/>
  <c r="QZ17" i="26"/>
  <c r="QY17" i="26"/>
  <c r="QX17" i="26"/>
  <c r="QW17" i="26"/>
  <c r="QV17" i="26"/>
  <c r="QU17" i="26"/>
  <c r="QT17" i="26"/>
  <c r="QS17" i="26"/>
  <c r="QR17" i="26"/>
  <c r="QQ17" i="26"/>
  <c r="QP17" i="26"/>
  <c r="QO17" i="26"/>
  <c r="QN17" i="26"/>
  <c r="QM17" i="26"/>
  <c r="QL17" i="26"/>
  <c r="QK17" i="26"/>
  <c r="QJ17" i="26"/>
  <c r="QI17" i="26"/>
  <c r="QH17" i="26"/>
  <c r="QG17" i="26"/>
  <c r="QE17" i="26"/>
  <c r="QD17" i="26"/>
  <c r="QB17" i="26"/>
  <c r="QA17" i="26"/>
  <c r="PZ17" i="26"/>
  <c r="PY17" i="26"/>
  <c r="DD17" i="26"/>
  <c r="DC17" i="26"/>
  <c r="DA17" i="26"/>
  <c r="CZ17" i="26"/>
  <c r="CY17" i="26"/>
  <c r="CX17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7" i="26"/>
  <c r="DE8" i="26"/>
  <c r="H11" i="27"/>
  <c r="H14" i="27"/>
  <c r="QF11" i="27"/>
  <c r="QF14" i="27"/>
  <c r="QF5" i="26"/>
  <c r="QF8" i="26"/>
  <c r="QF17" i="26"/>
  <c r="I11" i="27"/>
  <c r="DE11" i="27"/>
  <c r="I14" i="27"/>
  <c r="DE14" i="27"/>
  <c r="H5" i="26"/>
  <c r="H8" i="26"/>
  <c r="H17" i="26"/>
  <c r="I5" i="26"/>
  <c r="I8" i="26"/>
  <c r="I17" i="26"/>
  <c r="QC8" i="26"/>
  <c r="QC14" i="27"/>
  <c r="RB5" i="26"/>
  <c r="P8" i="26"/>
  <c r="Q8" i="26" s="1"/>
  <c r="QC5" i="26"/>
  <c r="RB17" i="26"/>
  <c r="DB17" i="26"/>
  <c r="QC17" i="26"/>
  <c r="P14" i="27"/>
  <c r="Q14" i="27" s="1"/>
  <c r="R11" i="27"/>
  <c r="S11" i="27" s="1"/>
  <c r="RB14" i="27"/>
  <c r="RG14" i="27"/>
  <c r="R14" i="27"/>
  <c r="S14" i="27" s="1"/>
  <c r="RD14" i="27"/>
  <c r="P11" i="27"/>
  <c r="DG11" i="27" s="1"/>
  <c r="L11" i="27"/>
  <c r="M11" i="27" s="1"/>
  <c r="RC11" i="27"/>
  <c r="RD11" i="27"/>
  <c r="L14" i="27"/>
  <c r="M14" i="27" s="1"/>
  <c r="RE11" i="27"/>
  <c r="RG11" i="27"/>
  <c r="RD5" i="26"/>
  <c r="RD8" i="26"/>
  <c r="R5" i="26"/>
  <c r="S5" i="26" s="1"/>
  <c r="RD17" i="26"/>
  <c r="P17" i="26"/>
  <c r="DG17" i="26" s="1"/>
  <c r="RC5" i="26"/>
  <c r="R17" i="26"/>
  <c r="S17" i="26" s="1"/>
  <c r="RC17" i="26"/>
  <c r="RH17" i="26"/>
  <c r="RE17" i="26"/>
  <c r="RG17" i="26"/>
  <c r="R8" i="26"/>
  <c r="S8" i="26" s="1"/>
  <c r="RB8" i="26"/>
  <c r="RG8" i="26"/>
  <c r="P5" i="26"/>
  <c r="Q5" i="26" s="1"/>
  <c r="RE5" i="26"/>
  <c r="DB8" i="26"/>
  <c r="DB11" i="27"/>
  <c r="RC14" i="27"/>
  <c r="N14" i="27"/>
  <c r="RE14" i="27"/>
  <c r="DB14" i="27"/>
  <c r="N11" i="27"/>
  <c r="O11" i="27" s="1"/>
  <c r="RH11" i="27"/>
  <c r="RB11" i="27"/>
  <c r="QC11" i="27"/>
  <c r="RH14" i="27"/>
  <c r="RC8" i="26"/>
  <c r="N5" i="26"/>
  <c r="L5" i="26"/>
  <c r="L8" i="26"/>
  <c r="DB5" i="26"/>
  <c r="L17" i="26"/>
  <c r="RH5" i="26"/>
  <c r="RG5" i="26"/>
  <c r="N8" i="26"/>
  <c r="RE8" i="26"/>
  <c r="RH8" i="26"/>
  <c r="N17" i="26"/>
  <c r="O17" i="26" s="1"/>
  <c r="O14" i="27" l="1"/>
  <c r="O5" i="26"/>
  <c r="O8" i="26"/>
  <c r="RI11" i="27"/>
  <c r="RI5" i="26"/>
  <c r="RI14" i="27"/>
  <c r="RI8" i="26"/>
  <c r="RI17" i="26"/>
  <c r="DG8" i="26"/>
  <c r="K8" i="26"/>
  <c r="Q11" i="27"/>
  <c r="RF5" i="26"/>
  <c r="Q17" i="26"/>
  <c r="DH5" i="26"/>
  <c r="DG14" i="27"/>
  <c r="DH14" i="27"/>
  <c r="RF11" i="27"/>
  <c r="DH11" i="27"/>
  <c r="K14" i="27"/>
  <c r="K11" i="27"/>
  <c r="RF17" i="26"/>
  <c r="DG5" i="26"/>
  <c r="DH8" i="26"/>
  <c r="K5" i="26"/>
  <c r="DH17" i="26"/>
  <c r="DF14" i="27"/>
  <c r="RF14" i="27"/>
  <c r="DF11" i="27"/>
  <c r="DF17" i="26"/>
  <c r="DF8" i="26"/>
  <c r="M8" i="26"/>
  <c r="RF8" i="26"/>
  <c r="M17" i="26"/>
  <c r="DF5" i="26"/>
  <c r="K17" i="26"/>
  <c r="M5" i="26"/>
  <c r="J11" i="27" l="1"/>
  <c r="J14" i="27"/>
  <c r="T11" i="27"/>
  <c r="T14" i="27"/>
  <c r="T5" i="26"/>
  <c r="F5" i="26" s="1"/>
  <c r="T8" i="26"/>
  <c r="T17" i="26"/>
  <c r="J8" i="26" l="1"/>
  <c r="B8" i="26" s="1" a="1"/>
  <c r="B8" i="26" s="1"/>
  <c r="J5" i="26"/>
  <c r="J17" i="26"/>
  <c r="F11" i="27"/>
  <c r="U11" i="27"/>
  <c r="V11" i="27"/>
  <c r="F14" i="27"/>
  <c r="B14" i="27" s="1" a="1"/>
  <c r="B14" i="27" s="1"/>
  <c r="U14" i="27"/>
  <c r="V14" i="27"/>
  <c r="U17" i="26"/>
  <c r="V17" i="26"/>
  <c r="F8" i="26"/>
  <c r="U8" i="26"/>
  <c r="V8" i="26"/>
  <c r="U5" i="26"/>
  <c r="V5" i="26"/>
  <c r="F17" i="26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A15" i="27" l="1" a="1"/>
  <c r="A15" i="27" s="1"/>
  <c r="B12" i="27" a="1"/>
  <c r="B12" i="27" s="1"/>
  <c r="A14" i="26" a="1"/>
  <c r="A14" i="26" s="1"/>
  <c r="B14" i="26" a="1"/>
  <c r="B14" i="26" s="1"/>
  <c r="A13" i="26" a="1"/>
  <c r="A13" i="26" s="1"/>
  <c r="B13" i="26" a="1"/>
  <c r="B13" i="26" s="1"/>
  <c r="B15" i="27" a="1"/>
  <c r="B15" i="27" s="1"/>
  <c r="A12" i="27" a="1"/>
  <c r="A12" i="27" s="1"/>
  <c r="B6" i="27" a="1"/>
  <c r="B6" i="27" s="1"/>
  <c r="A6" i="27" a="1"/>
  <c r="A6" i="27" s="1"/>
  <c r="B16" i="27" a="1"/>
  <c r="B16" i="27" s="1"/>
  <c r="A16" i="27" a="1"/>
  <c r="A16" i="27" s="1"/>
  <c r="A12" i="26" a="1"/>
  <c r="A12" i="26" s="1"/>
  <c r="B12" i="26" a="1"/>
  <c r="B12" i="26" s="1"/>
  <c r="B8" i="27" a="1"/>
  <c r="B8" i="27" s="1"/>
  <c r="A8" i="27" a="1"/>
  <c r="A8" i="27" s="1"/>
  <c r="B9" i="27" a="1"/>
  <c r="B9" i="27" s="1"/>
  <c r="B13" i="27" a="1"/>
  <c r="B13" i="27" s="1"/>
  <c r="B11" i="27" a="1"/>
  <c r="B11" i="27" s="1"/>
  <c r="A17" i="26" a="1"/>
  <c r="A17" i="26" s="1"/>
  <c r="B17" i="26" a="1"/>
  <c r="B17" i="26" s="1"/>
  <c r="B5" i="26" a="1"/>
  <c r="B5" i="26" s="1"/>
  <c r="B11" i="26" a="1"/>
  <c r="B11" i="26" s="1"/>
  <c r="B10" i="26" a="1"/>
  <c r="B10" i="26" s="1"/>
  <c r="B9" i="26" a="1"/>
  <c r="B9" i="26" s="1"/>
  <c r="QF19" i="21"/>
  <c r="QF16" i="19"/>
  <c r="DE19" i="21"/>
  <c r="DE16" i="19"/>
  <c r="A9" i="27" a="1"/>
  <c r="A9" i="27" s="1"/>
  <c r="A11" i="27" a="1"/>
  <c r="A11" i="27" s="1"/>
  <c r="I19" i="21"/>
  <c r="H19" i="21"/>
  <c r="I16" i="19"/>
  <c r="H16" i="19"/>
  <c r="A10" i="27" a="1"/>
  <c r="A10" i="27" s="1"/>
  <c r="A13" i="27" a="1"/>
  <c r="A13" i="27" s="1"/>
  <c r="A5" i="27" a="1"/>
  <c r="A5" i="27" s="1"/>
  <c r="A4" i="27" a="1"/>
  <c r="A4" i="27" s="1"/>
  <c r="A14" i="27" a="1"/>
  <c r="A14" i="27" s="1"/>
  <c r="A7" i="27" a="1"/>
  <c r="A7" i="27" s="1"/>
  <c r="A8" i="26" a="1"/>
  <c r="A8" i="26" s="1"/>
  <c r="A5" i="26" a="1"/>
  <c r="A5" i="26" s="1"/>
  <c r="A6" i="26" a="1"/>
  <c r="A6" i="26" s="1"/>
  <c r="A4" i="26" a="1"/>
  <c r="A4" i="26" s="1"/>
  <c r="A11" i="26" a="1"/>
  <c r="A11" i="26" s="1"/>
  <c r="A7" i="26" a="1"/>
  <c r="A7" i="26" s="1"/>
  <c r="A9" i="26" a="1"/>
  <c r="A9" i="26" s="1"/>
  <c r="A23" i="26" a="1"/>
  <c r="A23" i="26" s="1"/>
  <c r="A10" i="26" a="1"/>
  <c r="A10" i="26" s="1"/>
  <c r="RG19" i="21"/>
  <c r="QC16" i="19"/>
  <c r="RB16" i="19"/>
  <c r="R16" i="19"/>
  <c r="P16" i="19"/>
  <c r="DG16" i="19" s="1"/>
  <c r="RG16" i="19"/>
  <c r="DB16" i="19"/>
  <c r="RD16" i="19"/>
  <c r="RH16" i="19"/>
  <c r="RC16" i="19"/>
  <c r="N16" i="19"/>
  <c r="L16" i="19"/>
  <c r="RE16" i="19"/>
  <c r="R19" i="21"/>
  <c r="QC19" i="21"/>
  <c r="P19" i="21"/>
  <c r="DG19" i="21" s="1"/>
  <c r="RC19" i="21"/>
  <c r="RD19" i="21"/>
  <c r="RB19" i="21"/>
  <c r="RH19" i="21"/>
  <c r="N19" i="21"/>
  <c r="DB19" i="21"/>
  <c r="L19" i="21"/>
  <c r="RE19" i="21"/>
  <c r="O16" i="19" l="1"/>
  <c r="O19" i="2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6" i="19"/>
  <c r="RI19" i="21"/>
  <c r="S19" i="21"/>
  <c r="DH19" i="21"/>
  <c r="DF19" i="21"/>
  <c r="DF16" i="19"/>
  <c r="S16" i="19"/>
  <c r="DH16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9" i="21"/>
  <c r="Q16" i="19"/>
  <c r="K16" i="19"/>
  <c r="RF16" i="19"/>
  <c r="M16" i="19"/>
  <c r="RF19" i="21"/>
  <c r="K19" i="21"/>
  <c r="M19" i="21"/>
  <c r="J16" i="19" l="1"/>
  <c r="T16" i="19"/>
  <c r="T19" i="21"/>
  <c r="J19" i="21" l="1"/>
  <c r="F19" i="21"/>
  <c r="U19" i="21"/>
  <c r="V19" i="21"/>
  <c r="V16" i="19"/>
  <c r="U16" i="19"/>
  <c r="F16" i="19"/>
  <c r="A19" i="21" l="1" a="1"/>
  <c r="A19" i="21" s="1"/>
  <c r="B19" i="21" a="1"/>
  <c r="B19" i="21" s="1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QF26" i="19" l="1"/>
  <c r="QF12" i="19"/>
  <c r="QF23" i="19"/>
  <c r="DE26" i="19"/>
  <c r="DE12" i="19"/>
  <c r="DE23" i="19"/>
  <c r="I26" i="19"/>
  <c r="I12" i="19"/>
  <c r="I23" i="19"/>
  <c r="H26" i="19"/>
  <c r="H12" i="19"/>
  <c r="H23" i="19"/>
  <c r="RG23" i="19"/>
  <c r="RB23" i="19"/>
  <c r="R23" i="19"/>
  <c r="QC23" i="19"/>
  <c r="DB23" i="19"/>
  <c r="P23" i="19"/>
  <c r="DG23" i="19" s="1"/>
  <c r="RD23" i="19"/>
  <c r="RC23" i="19"/>
  <c r="RH23" i="19"/>
  <c r="N23" i="19"/>
  <c r="L23" i="19"/>
  <c r="RE23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L12" i="19"/>
  <c r="M12" i="19" s="1"/>
  <c r="RE12" i="19"/>
  <c r="RG26" i="19"/>
  <c r="QC26" i="19"/>
  <c r="RC26" i="19"/>
  <c r="P26" i="19"/>
  <c r="DG26" i="19" s="1"/>
  <c r="DB26" i="19"/>
  <c r="RB26" i="19"/>
  <c r="R26" i="19"/>
  <c r="DH26" i="19" s="1"/>
  <c r="RD26" i="19"/>
  <c r="RH26" i="19"/>
  <c r="N26" i="19"/>
  <c r="L26" i="19"/>
  <c r="RE26" i="19"/>
  <c r="DF26" i="19" l="1"/>
  <c r="T26" i="19" s="1"/>
  <c r="O26" i="19"/>
  <c r="O23" i="19"/>
  <c r="DF12" i="19"/>
  <c r="T12" i="19" s="1"/>
  <c r="O12" i="19"/>
  <c r="RI23" i="19"/>
  <c r="RI26" i="19"/>
  <c r="RI12" i="19"/>
  <c r="S23" i="19"/>
  <c r="DH23" i="19"/>
  <c r="DF23" i="19"/>
  <c r="Q23" i="19"/>
  <c r="Q26" i="19"/>
  <c r="Q12" i="19"/>
  <c r="K23" i="19"/>
  <c r="S12" i="19"/>
  <c r="RF26" i="19"/>
  <c r="RF23" i="19"/>
  <c r="M23" i="19"/>
  <c r="S26" i="19"/>
  <c r="K12" i="19"/>
  <c r="RF12" i="19"/>
  <c r="K26" i="19"/>
  <c r="M26" i="19"/>
  <c r="J26" i="19" l="1"/>
  <c r="U26" i="19"/>
  <c r="V26" i="19"/>
  <c r="V12" i="19"/>
  <c r="U12" i="19"/>
  <c r="T23" i="19"/>
  <c r="F12" i="19"/>
  <c r="F26" i="19"/>
  <c r="J12" i="19" l="1"/>
  <c r="J23" i="19"/>
  <c r="V23" i="19"/>
  <c r="U23" i="19"/>
  <c r="F23" i="19"/>
  <c r="CX12" i="21" l="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QF12" i="21" l="1"/>
  <c r="DE12" i="21"/>
  <c r="I12" i="21"/>
  <c r="H12" i="21"/>
  <c r="R12" i="21"/>
  <c r="DH12" i="21" s="1"/>
  <c r="RG12" i="21"/>
  <c r="RB12" i="21"/>
  <c r="QC12" i="21"/>
  <c r="DB12" i="21"/>
  <c r="RD12" i="21"/>
  <c r="RC12" i="21"/>
  <c r="P12" i="21"/>
  <c r="DG12" i="21" s="1"/>
  <c r="RH12" i="21"/>
  <c r="N12" i="21"/>
  <c r="L12" i="21"/>
  <c r="RE12" i="21"/>
  <c r="O12" i="21" l="1"/>
  <c r="RI12" i="21"/>
  <c r="DF12" i="21"/>
  <c r="M12" i="21"/>
  <c r="Q12" i="21"/>
  <c r="K12" i="21"/>
  <c r="S12" i="21"/>
  <c r="RF12" i="21"/>
  <c r="T12" i="21" l="1"/>
  <c r="J12" i="21" l="1"/>
  <c r="U12" i="21"/>
  <c r="V12" i="21"/>
  <c r="F12" i="21"/>
  <c r="A12" i="21" l="1" a="1"/>
  <c r="A12" i="21" s="1"/>
  <c r="B12" i="21" a="1"/>
  <c r="B12" i="21" s="1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QF32" i="19" l="1"/>
  <c r="DE32" i="19"/>
  <c r="H32" i="19"/>
  <c r="I32" i="19"/>
  <c r="QC32" i="19"/>
  <c r="DB32" i="19"/>
  <c r="R32" i="19"/>
  <c r="DH32" i="19" s="1"/>
  <c r="RD32" i="19"/>
  <c r="RH32" i="19"/>
  <c r="RG32" i="19"/>
  <c r="P32" i="19"/>
  <c r="DG32" i="19" s="1"/>
  <c r="N32" i="19"/>
  <c r="RC32" i="19"/>
  <c r="RB32" i="19"/>
  <c r="L32" i="19"/>
  <c r="M32" i="19" s="1"/>
  <c r="RE32" i="19"/>
  <c r="DF32" i="19" l="1"/>
  <c r="O32" i="19"/>
  <c r="RI32" i="19"/>
  <c r="Q32" i="19"/>
  <c r="S32" i="19"/>
  <c r="RF32" i="19"/>
  <c r="K32" i="19"/>
  <c r="T32" i="19" l="1"/>
  <c r="A4" i="22" l="1" a="1"/>
  <c r="A4" i="22" s="1"/>
  <c r="B8" i="22" a="1"/>
  <c r="B8" i="22" s="1"/>
  <c r="B13" i="22" a="1"/>
  <c r="B13" i="22" s="1"/>
  <c r="B7" i="22" a="1"/>
  <c r="B7" i="22" s="1"/>
  <c r="A13" i="22" a="1"/>
  <c r="A13" i="22" s="1"/>
  <c r="A6" i="22" a="1"/>
  <c r="A6" i="22" s="1"/>
  <c r="A8" i="22" a="1"/>
  <c r="A8" i="22" s="1"/>
  <c r="A7" i="22" a="1"/>
  <c r="A7" i="22" s="1"/>
  <c r="J32" i="19"/>
  <c r="U32" i="19"/>
  <c r="V32" i="19"/>
  <c r="F32" i="19"/>
  <c r="A32" i="19" l="1" a="1"/>
  <c r="A32" i="19" s="1"/>
  <c r="B32" i="19" a="1"/>
  <c r="B32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4" i="4" l="1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I24" i="4" l="1"/>
  <c r="H24" i="4"/>
  <c r="T24" i="4"/>
  <c r="U24" i="4" s="1"/>
  <c r="P24" i="4"/>
  <c r="R24" i="4"/>
  <c r="S24" i="4" s="1"/>
  <c r="SN24" i="4"/>
  <c r="SU24" i="4" s="1"/>
  <c r="CW24" i="4"/>
  <c r="DA24" i="4" s="1"/>
  <c r="TQ24" i="4"/>
  <c r="TU24" i="4"/>
  <c r="N24" i="4"/>
  <c r="L24" i="4"/>
  <c r="K24" i="4"/>
  <c r="TN24" i="4"/>
  <c r="DB24" i="4" l="1"/>
  <c r="DC24" i="4"/>
  <c r="Q24" i="4"/>
  <c r="O24" i="4"/>
  <c r="TR24" i="4"/>
  <c r="TV24" i="4" s="1"/>
  <c r="M24" i="4"/>
  <c r="J24" i="4" l="1"/>
  <c r="V24" i="4"/>
  <c r="X24" i="4" s="1"/>
  <c r="A24" i="4" l="1" a="1"/>
  <c r="A24" i="4" s="1"/>
  <c r="B24" i="4" a="1"/>
  <c r="B24" i="4" s="1"/>
  <c r="F24" i="4"/>
  <c r="W24" i="4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DD9" i="21"/>
  <c r="DC9" i="21"/>
  <c r="DA9" i="21"/>
  <c r="CZ9" i="21"/>
  <c r="CY9" i="21"/>
  <c r="CX9" i="21"/>
  <c r="QZ33" i="21"/>
  <c r="QY33" i="21"/>
  <c r="QX33" i="21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E33" i="21"/>
  <c r="QD33" i="21"/>
  <c r="QB33" i="21"/>
  <c r="QA33" i="21"/>
  <c r="PZ33" i="21"/>
  <c r="PY33" i="21"/>
  <c r="DD33" i="21"/>
  <c r="DC33" i="21"/>
  <c r="DA33" i="21"/>
  <c r="CZ33" i="21"/>
  <c r="CY33" i="21"/>
  <c r="CX33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B28" i="19"/>
  <c r="QB25" i="19"/>
  <c r="QB24" i="19"/>
  <c r="QB5" i="19"/>
  <c r="QB9" i="19"/>
  <c r="QB4" i="19"/>
  <c r="QB7" i="19"/>
  <c r="DA28" i="19"/>
  <c r="DA25" i="19"/>
  <c r="DA24" i="19"/>
  <c r="DA5" i="19"/>
  <c r="DA9" i="19"/>
  <c r="DA4" i="19"/>
  <c r="DA7" i="19"/>
  <c r="QA4" i="19"/>
  <c r="QA9" i="19"/>
  <c r="QA5" i="19"/>
  <c r="QA24" i="19"/>
  <c r="QA25" i="19"/>
  <c r="QA28" i="19"/>
  <c r="QA7" i="19"/>
  <c r="CZ7" i="19"/>
  <c r="CZ4" i="19"/>
  <c r="CZ9" i="19"/>
  <c r="CZ5" i="19"/>
  <c r="CZ24" i="19"/>
  <c r="CZ25" i="19"/>
  <c r="CZ28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DE28" i="19" l="1"/>
  <c r="QF25" i="19"/>
  <c r="QF4" i="19"/>
  <c r="QF7" i="19"/>
  <c r="DE4" i="19"/>
  <c r="QF28" i="19"/>
  <c r="QF32" i="21"/>
  <c r="QF33" i="21"/>
  <c r="QF9" i="21"/>
  <c r="QF9" i="19"/>
  <c r="DE5" i="19"/>
  <c r="QF24" i="19"/>
  <c r="QF5" i="19"/>
  <c r="DE32" i="21"/>
  <c r="DE33" i="21"/>
  <c r="DE9" i="21"/>
  <c r="I7" i="19"/>
  <c r="DE7" i="19"/>
  <c r="I25" i="19"/>
  <c r="DE25" i="19"/>
  <c r="DE24" i="19"/>
  <c r="DE9" i="19"/>
  <c r="I24" i="19"/>
  <c r="I5" i="19"/>
  <c r="H4" i="19"/>
  <c r="H32" i="21"/>
  <c r="H33" i="21"/>
  <c r="H9" i="21"/>
  <c r="I32" i="21"/>
  <c r="I33" i="21"/>
  <c r="I9" i="21"/>
  <c r="I4" i="19"/>
  <c r="H25" i="19"/>
  <c r="H24" i="19"/>
  <c r="H5" i="19"/>
  <c r="I28" i="19"/>
  <c r="H28" i="19"/>
  <c r="H9" i="19"/>
  <c r="H7" i="19"/>
  <c r="I9" i="19"/>
  <c r="DB5" i="19"/>
  <c r="DB24" i="19"/>
  <c r="QC24" i="19"/>
  <c r="QC28" i="19"/>
  <c r="DB25" i="19"/>
  <c r="DB4" i="19"/>
  <c r="QC4" i="19"/>
  <c r="QC9" i="19"/>
  <c r="QC7" i="19"/>
  <c r="R9" i="21"/>
  <c r="DH9" i="21" s="1"/>
  <c r="QC25" i="19"/>
  <c r="DB9" i="21"/>
  <c r="QC9" i="21"/>
  <c r="RE33" i="21"/>
  <c r="N9" i="21"/>
  <c r="R33" i="21"/>
  <c r="DH33" i="21" s="1"/>
  <c r="DB28" i="19"/>
  <c r="DB9" i="19"/>
  <c r="QC5" i="19"/>
  <c r="R32" i="21"/>
  <c r="DH32" i="21" s="1"/>
  <c r="DB32" i="21"/>
  <c r="RE9" i="21"/>
  <c r="RG33" i="21"/>
  <c r="RC33" i="21"/>
  <c r="RD33" i="21"/>
  <c r="RH33" i="21"/>
  <c r="RH9" i="21"/>
  <c r="P9" i="21"/>
  <c r="DG9" i="21" s="1"/>
  <c r="RB9" i="21"/>
  <c r="RG9" i="21"/>
  <c r="N32" i="21"/>
  <c r="RE32" i="21"/>
  <c r="RG32" i="21"/>
  <c r="DB33" i="21"/>
  <c r="P32" i="21"/>
  <c r="DG32" i="21" s="1"/>
  <c r="RD32" i="21"/>
  <c r="RD9" i="21"/>
  <c r="RH32" i="21"/>
  <c r="RE7" i="19"/>
  <c r="RE5" i="19"/>
  <c r="RE24" i="19"/>
  <c r="RE4" i="19"/>
  <c r="RE28" i="19"/>
  <c r="RE25" i="19"/>
  <c r="RE9" i="19"/>
  <c r="DB7" i="19"/>
  <c r="RC32" i="21"/>
  <c r="L32" i="21"/>
  <c r="L33" i="21"/>
  <c r="N33" i="21"/>
  <c r="RC9" i="21"/>
  <c r="QC32" i="21"/>
  <c r="RB32" i="21"/>
  <c r="QC33" i="21"/>
  <c r="RB33" i="21"/>
  <c r="L9" i="21"/>
  <c r="P33" i="21"/>
  <c r="DG33" i="21" s="1"/>
  <c r="L7" i="19"/>
  <c r="P28" i="19"/>
  <c r="DG28" i="19" s="1"/>
  <c r="P7" i="19"/>
  <c r="DG7" i="19" s="1"/>
  <c r="P25" i="19"/>
  <c r="DG25" i="19" s="1"/>
  <c r="P9" i="19"/>
  <c r="DG9" i="19" s="1"/>
  <c r="P4" i="19"/>
  <c r="DG4" i="19" s="1"/>
  <c r="P24" i="19"/>
  <c r="DG24" i="19" s="1"/>
  <c r="P5" i="19"/>
  <c r="DG5" i="19" s="1"/>
  <c r="RG25" i="19"/>
  <c r="RD25" i="19"/>
  <c r="L28" i="19"/>
  <c r="M28" i="19" s="1"/>
  <c r="RB25" i="19"/>
  <c r="RG28" i="19"/>
  <c r="R25" i="19"/>
  <c r="DH25" i="19" s="1"/>
  <c r="RC25" i="19"/>
  <c r="R24" i="19"/>
  <c r="DH24" i="19" s="1"/>
  <c r="RH28" i="19"/>
  <c r="RD28" i="19"/>
  <c r="RC28" i="19"/>
  <c r="RH25" i="19"/>
  <c r="L25" i="19"/>
  <c r="R28" i="19"/>
  <c r="DH28" i="19" s="1"/>
  <c r="RB28" i="19"/>
  <c r="RD24" i="19"/>
  <c r="RC24" i="19"/>
  <c r="RG24" i="19"/>
  <c r="RB24" i="19"/>
  <c r="N24" i="19"/>
  <c r="L24" i="19"/>
  <c r="RH24" i="19"/>
  <c r="N25" i="19"/>
  <c r="N28" i="19"/>
  <c r="RH5" i="19"/>
  <c r="RG5" i="19"/>
  <c r="R9" i="19"/>
  <c r="DH9" i="19" s="1"/>
  <c r="RB4" i="19"/>
  <c r="RG7" i="19"/>
  <c r="N7" i="19"/>
  <c r="RB9" i="19"/>
  <c r="R4" i="19"/>
  <c r="DH4" i="19" s="1"/>
  <c r="RH4" i="19"/>
  <c r="R7" i="19"/>
  <c r="DH7" i="19" s="1"/>
  <c r="L4" i="19"/>
  <c r="RC9" i="19"/>
  <c r="RH7" i="19"/>
  <c r="RH9" i="19"/>
  <c r="N5" i="19"/>
  <c r="RC4" i="19"/>
  <c r="RD4" i="19"/>
  <c r="RG9" i="19"/>
  <c r="R5" i="19"/>
  <c r="DH5" i="19" s="1"/>
  <c r="RB7" i="19"/>
  <c r="L5" i="19"/>
  <c r="RB5" i="19"/>
  <c r="RC7" i="19"/>
  <c r="RD7" i="19"/>
  <c r="L9" i="19"/>
  <c r="RC5" i="19"/>
  <c r="RD5" i="19"/>
  <c r="RD9" i="19"/>
  <c r="RG4" i="19"/>
  <c r="N9" i="19"/>
  <c r="N4" i="19"/>
  <c r="DF9" i="21" l="1"/>
  <c r="O9" i="21"/>
  <c r="DF32" i="21"/>
  <c r="T32" i="21" s="1"/>
  <c r="O32" i="21"/>
  <c r="DF33" i="21"/>
  <c r="T33" i="21" s="1"/>
  <c r="O33" i="21"/>
  <c r="DF5" i="19"/>
  <c r="O5" i="19"/>
  <c r="DF7" i="19"/>
  <c r="O7" i="19"/>
  <c r="DF24" i="19"/>
  <c r="T24" i="19" s="1"/>
  <c r="O24" i="19"/>
  <c r="DF25" i="19"/>
  <c r="O25" i="19"/>
  <c r="DF9" i="19"/>
  <c r="O9" i="19"/>
  <c r="DF4" i="19"/>
  <c r="O4" i="19"/>
  <c r="DF28" i="19"/>
  <c r="O28" i="19"/>
  <c r="RI5" i="19"/>
  <c r="RI25" i="19"/>
  <c r="RI4" i="19"/>
  <c r="RI9" i="21"/>
  <c r="RI33" i="21"/>
  <c r="RI32" i="21"/>
  <c r="RI7" i="19"/>
  <c r="RI24" i="19"/>
  <c r="RI28" i="19"/>
  <c r="RI9" i="19"/>
  <c r="Q33" i="21"/>
  <c r="Q9" i="21"/>
  <c r="M32" i="21"/>
  <c r="Q32" i="21"/>
  <c r="Q5" i="19"/>
  <c r="Q24" i="19"/>
  <c r="Q7" i="19"/>
  <c r="Q28" i="19"/>
  <c r="Q4" i="19"/>
  <c r="Q9" i="19"/>
  <c r="Q25" i="19"/>
  <c r="S32" i="21"/>
  <c r="S9" i="21"/>
  <c r="S4" i="19"/>
  <c r="S9" i="19"/>
  <c r="S25" i="19"/>
  <c r="S28" i="19"/>
  <c r="S5" i="19"/>
  <c r="RF32" i="21"/>
  <c r="RF33" i="21"/>
  <c r="K9" i="21"/>
  <c r="K28" i="19"/>
  <c r="K25" i="19"/>
  <c r="K4" i="19"/>
  <c r="K24" i="19"/>
  <c r="RF28" i="19"/>
  <c r="RF5" i="19"/>
  <c r="S33" i="21"/>
  <c r="M33" i="21"/>
  <c r="M4" i="19"/>
  <c r="M5" i="19"/>
  <c r="M9" i="19"/>
  <c r="M25" i="19"/>
  <c r="RF24" i="19"/>
  <c r="K9" i="19"/>
  <c r="K5" i="19"/>
  <c r="K32" i="21"/>
  <c r="K33" i="21"/>
  <c r="RF4" i="19"/>
  <c r="RF9" i="19"/>
  <c r="K7" i="19"/>
  <c r="RF7" i="19"/>
  <c r="RF25" i="19"/>
  <c r="RF9" i="21"/>
  <c r="M9" i="21"/>
  <c r="S24" i="19"/>
  <c r="M24" i="19"/>
  <c r="S7" i="19"/>
  <c r="M7" i="19"/>
  <c r="J4" i="19" l="1"/>
  <c r="J28" i="19"/>
  <c r="U32" i="21"/>
  <c r="V32" i="21"/>
  <c r="U33" i="21"/>
  <c r="V33" i="21"/>
  <c r="U24" i="19"/>
  <c r="V24" i="19"/>
  <c r="F32" i="21"/>
  <c r="F33" i="21"/>
  <c r="T9" i="21"/>
  <c r="T7" i="19"/>
  <c r="F24" i="19"/>
  <c r="T25" i="19"/>
  <c r="T28" i="19"/>
  <c r="T9" i="19"/>
  <c r="T4" i="19"/>
  <c r="T5" i="19"/>
  <c r="B4" i="19" l="1" a="1"/>
  <c r="B4" i="19" s="1"/>
  <c r="J9" i="21"/>
  <c r="J32" i="21"/>
  <c r="J33" i="21"/>
  <c r="J7" i="19"/>
  <c r="B7" i="19" s="1" a="1"/>
  <c r="B7" i="19" s="1"/>
  <c r="J9" i="19"/>
  <c r="J24" i="19"/>
  <c r="J5" i="19"/>
  <c r="B5" i="19" s="1" a="1"/>
  <c r="B5" i="19" s="1"/>
  <c r="J25" i="19"/>
  <c r="U9" i="21"/>
  <c r="V9" i="21"/>
  <c r="F5" i="19"/>
  <c r="U5" i="19"/>
  <c r="V5" i="19"/>
  <c r="U4" i="19"/>
  <c r="V4" i="19"/>
  <c r="U28" i="19"/>
  <c r="V28" i="19"/>
  <c r="U9" i="19"/>
  <c r="V9" i="19"/>
  <c r="F25" i="19"/>
  <c r="V25" i="19"/>
  <c r="U25" i="19"/>
  <c r="U7" i="19"/>
  <c r="V7" i="19"/>
  <c r="F9" i="21"/>
  <c r="F4" i="19"/>
  <c r="F7" i="19"/>
  <c r="F9" i="19"/>
  <c r="F28" i="19"/>
  <c r="A7" i="21" l="1" a="1"/>
  <c r="A7" i="21" s="1"/>
  <c r="B7" i="21" a="1"/>
  <c r="B7" i="21" s="1"/>
  <c r="A34" i="19" a="1"/>
  <c r="A34" i="19" s="1"/>
  <c r="B34" i="19" a="1"/>
  <c r="B34" i="19" s="1"/>
  <c r="A17" i="19" a="1"/>
  <c r="A17" i="19" s="1"/>
  <c r="B17" i="19" a="1"/>
  <c r="B17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3" i="19" a="1"/>
  <c r="A13" i="19" s="1"/>
  <c r="B20" i="19" a="1"/>
  <c r="B20" i="19" s="1"/>
  <c r="B10" i="19" a="1"/>
  <c r="B10" i="19" s="1"/>
  <c r="B13" i="19" a="1"/>
  <c r="B13" i="19" s="1"/>
  <c r="A18" i="19" a="1"/>
  <c r="A18" i="19" s="1"/>
  <c r="B18" i="19" a="1"/>
  <c r="B18" i="19" s="1"/>
  <c r="A20" i="19" a="1"/>
  <c r="A20" i="19" s="1"/>
  <c r="B22" i="19" a="1"/>
  <c r="B22" i="19" s="1"/>
  <c r="A22" i="19" a="1"/>
  <c r="A22" i="19" s="1"/>
  <c r="A33" i="21" a="1"/>
  <c r="A33" i="21" s="1"/>
  <c r="B33" i="21" a="1"/>
  <c r="B33" i="21" s="1"/>
  <c r="A32" i="21" a="1"/>
  <c r="A32" i="21" s="1"/>
  <c r="B32" i="21" a="1"/>
  <c r="B32" i="21" s="1"/>
  <c r="B9" i="21" a="1"/>
  <c r="B9" i="21" s="1"/>
  <c r="B10" i="21" a="1"/>
  <c r="B10" i="21" s="1"/>
  <c r="B11" i="21" a="1"/>
  <c r="B11" i="21" s="1"/>
  <c r="B8" i="21" a="1"/>
  <c r="B8" i="21" s="1"/>
  <c r="B9" i="19" a="1"/>
  <c r="B9" i="19" s="1"/>
  <c r="B28" i="19" a="1"/>
  <c r="B28" i="19" s="1"/>
  <c r="B11" i="19" a="1"/>
  <c r="B11" i="19" s="1"/>
  <c r="B24" i="19" a="1"/>
  <c r="B24" i="19" s="1"/>
  <c r="B15" i="19" a="1"/>
  <c r="B15" i="19" s="1"/>
  <c r="B19" i="19" a="1"/>
  <c r="B19" i="19" s="1"/>
  <c r="B12" i="19" a="1"/>
  <c r="B12" i="19" s="1"/>
  <c r="B27" i="19" a="1"/>
  <c r="B27" i="19" s="1"/>
  <c r="B21" i="19" a="1"/>
  <c r="B21" i="19" s="1"/>
  <c r="B23" i="19" a="1"/>
  <c r="B23" i="19" s="1"/>
  <c r="B14" i="19" a="1"/>
  <c r="B14" i="19" s="1"/>
  <c r="B26" i="19" a="1"/>
  <c r="B26" i="19" s="1"/>
  <c r="B29" i="19" a="1"/>
  <c r="B29" i="19" s="1"/>
  <c r="B16" i="19" a="1"/>
  <c r="B16" i="19" s="1"/>
  <c r="B25" i="19" a="1"/>
  <c r="B25" i="19" s="1"/>
  <c r="A28" i="19" a="1"/>
  <c r="A28" i="19" s="1"/>
  <c r="A25" i="19" a="1"/>
  <c r="A25" i="19" s="1"/>
  <c r="A5" i="19" a="1"/>
  <c r="A5" i="19" s="1"/>
  <c r="A24" i="19" a="1"/>
  <c r="A24" i="19" s="1"/>
  <c r="A9" i="19" a="1"/>
  <c r="A9" i="19" s="1"/>
  <c r="A9" i="21" a="1"/>
  <c r="A9" i="21" s="1"/>
  <c r="A8" i="21" a="1"/>
  <c r="A8" i="21" s="1"/>
  <c r="A6" i="21" a="1"/>
  <c r="A6" i="21" s="1"/>
  <c r="A5" i="21" a="1"/>
  <c r="A5" i="21" s="1"/>
  <c r="A10" i="21" a="1"/>
  <c r="A10" i="21" s="1"/>
  <c r="A11" i="21" a="1"/>
  <c r="A11" i="21" s="1"/>
  <c r="A21" i="19" a="1"/>
  <c r="A21" i="19" s="1"/>
  <c r="A19" i="19" a="1"/>
  <c r="A19" i="19" s="1"/>
  <c r="A16" i="19" a="1"/>
  <c r="A16" i="19" s="1"/>
  <c r="A14" i="19" a="1"/>
  <c r="A14" i="19" s="1"/>
  <c r="A26" i="19" a="1"/>
  <c r="A26" i="19" s="1"/>
  <c r="A6" i="19" a="1"/>
  <c r="A6" i="19" s="1"/>
  <c r="A12" i="19" a="1"/>
  <c r="A12" i="19" s="1"/>
  <c r="A4" i="19" a="1"/>
  <c r="A4" i="19" s="1"/>
  <c r="A15" i="19" a="1"/>
  <c r="A15" i="19" s="1"/>
  <c r="A7" i="19" a="1"/>
  <c r="A7" i="19" s="1"/>
  <c r="A29" i="19" a="1"/>
  <c r="A29" i="19" s="1"/>
  <c r="A23" i="19" a="1"/>
  <c r="A23" i="19" s="1"/>
  <c r="A27" i="19" a="1"/>
  <c r="A27" i="19" s="1"/>
  <c r="A11" i="19" a="1"/>
  <c r="A11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8" i="4"/>
  <c r="CU16" i="4"/>
  <c r="CU18" i="4"/>
  <c r="CR16" i="4"/>
  <c r="CR18" i="4"/>
  <c r="CQ16" i="4"/>
  <c r="CQ18" i="4"/>
  <c r="SN18" i="4" l="1"/>
  <c r="SU18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16" i="4"/>
  <c r="CT16" i="4"/>
  <c r="CV16" i="4"/>
  <c r="CX16" i="4"/>
  <c r="CZ16" i="4"/>
  <c r="CS18" i="4"/>
  <c r="CT18" i="4"/>
  <c r="CV18" i="4"/>
  <c r="CX18" i="4"/>
  <c r="CZ18" i="4"/>
  <c r="I16" i="4" l="1"/>
  <c r="H16" i="4"/>
  <c r="I18" i="4"/>
  <c r="H18" i="4"/>
  <c r="T16" i="4"/>
  <c r="U16" i="4" s="1"/>
  <c r="T18" i="4"/>
  <c r="U18" i="4" s="1"/>
  <c r="P16" i="4"/>
  <c r="P18" i="4"/>
  <c r="R18" i="4"/>
  <c r="S18" i="4" s="1"/>
  <c r="R16" i="4"/>
  <c r="S16" i="4" s="1"/>
  <c r="N16" i="4"/>
  <c r="L16" i="4"/>
  <c r="L18" i="4"/>
  <c r="N18" i="4"/>
  <c r="K16" i="4"/>
  <c r="K18" i="4"/>
  <c r="TQ18" i="4"/>
  <c r="TU18" i="4"/>
  <c r="TQ16" i="4"/>
  <c r="TU16" i="4"/>
  <c r="CW16" i="4"/>
  <c r="DA16" i="4" s="1"/>
  <c r="CW18" i="4"/>
  <c r="DA18" i="4" s="1"/>
  <c r="SW16" i="4"/>
  <c r="SX16" i="4"/>
  <c r="TL16" i="4" s="1"/>
  <c r="SY16" i="4"/>
  <c r="TM16" i="4" s="1"/>
  <c r="SW18" i="4"/>
  <c r="SX18" i="4"/>
  <c r="TL18" i="4" s="1"/>
  <c r="SY18" i="4"/>
  <c r="TM18" i="4" s="1"/>
  <c r="SV16" i="4"/>
  <c r="SV18" i="4"/>
  <c r="J18" i="4" l="1"/>
  <c r="DB16" i="4"/>
  <c r="M18" i="4"/>
  <c r="DB18" i="4"/>
  <c r="DC16" i="4"/>
  <c r="Q16" i="4"/>
  <c r="DC18" i="4"/>
  <c r="Q18" i="4"/>
  <c r="M16" i="4"/>
  <c r="J16" i="4"/>
  <c r="TN16" i="4"/>
  <c r="TR16" i="4" s="1"/>
  <c r="TV16" i="4" s="1"/>
  <c r="O16" i="4"/>
  <c r="TN18" i="4"/>
  <c r="TR18" i="4" s="1"/>
  <c r="TV18" i="4" s="1"/>
  <c r="O18" i="4"/>
  <c r="A16" i="4" l="1" a="1"/>
  <c r="A16" i="4" s="1"/>
  <c r="B16" i="4" a="1"/>
  <c r="B16" i="4" s="1"/>
  <c r="A18" i="4" a="1"/>
  <c r="A18" i="4" s="1"/>
  <c r="B18" i="4" a="1"/>
  <c r="B18" i="4" s="1"/>
  <c r="V16" i="4"/>
  <c r="X16" i="4" s="1"/>
  <c r="V18" i="4"/>
  <c r="X18" i="4" s="1"/>
  <c r="W16" i="4" l="1"/>
  <c r="F16" i="4"/>
  <c r="B7" i="4" a="1"/>
  <c r="B7" i="4" s="1"/>
  <c r="F18" i="4"/>
  <c r="A7" i="4" s="1" a="1"/>
  <c r="A7" i="4" s="1"/>
  <c r="W18" i="4"/>
  <c r="B10" i="4" l="1" a="1"/>
  <c r="B10" i="4" s="1"/>
  <c r="A10" i="4" a="1"/>
  <c r="A10" i="4" s="1"/>
  <c r="B5" i="4" a="1"/>
  <c r="B5" i="4" s="1"/>
  <c r="A4" i="4" a="1"/>
  <c r="A4" i="4" s="1"/>
  <c r="B6" i="4" a="1"/>
  <c r="B6" i="4" s="1"/>
  <c r="B8" i="4" a="1"/>
  <c r="B8" i="4" s="1"/>
  <c r="B9" i="4" a="1"/>
  <c r="B9" i="4" s="1"/>
  <c r="A6" i="4" a="1"/>
  <c r="A6" i="4" s="1"/>
  <c r="A5" i="4" a="1"/>
  <c r="A5" i="4" s="1"/>
  <c r="A8" i="4" a="1"/>
  <c r="A8" i="4" s="1"/>
  <c r="A9" i="4" a="1"/>
  <c r="A9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<sst xmlns="http://schemas.openxmlformats.org/spreadsheetml/2006/main" count="4161" uniqueCount="247">
  <si>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</si>
  <si>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</si>
  <si>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</si>
  <si>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</si>
  <si>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</si>
  <si>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</si>
  <si>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</si>
  <si>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</si>
  <si>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</si>
  <si>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</si>
  <si>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</si>
  <si>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</si>
  <si>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</si>
  <si>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</si>
  <si>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</si>
  <si>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</si>
  <si>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</si>
  <si>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</si>
  <si>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</si>
  <si>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</si>
  <si>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</si>
  <si>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</si>
  <si>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</si>
  <si>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</si>
  <si>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</si>
  <si>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</si>
  <si>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</si>
  <si>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</si>
  <si>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</si>
  <si>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</si>
  <si>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</si>
  <si>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</si>
  <si>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</si>
  <si>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</si>
  <si>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</si>
  <si>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</si>
  <si>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</si>
  <si>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</si>
  <si>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</si>
  <si>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</si>
  <si>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</si>
  <si>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</si>
  <si>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</si>
  <si>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</si>
  <si>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</si>
  <si>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</si>
  <si>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</si>
  <si>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</si>
  <si>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</si>
  <si>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</si>
  <si>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</si>
  <si>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</si>
  <si>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</si>
  <si>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</si>
  <si>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</si>
  <si>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</si>
  <si>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</si>
  <si>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</si>
  <si>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</si>
  <si>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</si>
  <si>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</si>
  <si>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</si>
  <si>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</si>
  <si>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</si>
  <si>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</si>
  <si>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</si>
  <si>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</si>
  <si>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</si>
  <si>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</si>
  <si>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</si>
  <si>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</si>
  <si>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</si>
  <si>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</si>
  <si>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</si>
  <si>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</si>
  <si>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</si>
  <si>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</si>
  <si>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</si>
  <si>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</si>
  <si>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</si>
  <si>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</si>
  <si>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</si>
  <si>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</si>
  <si>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</si>
  <si>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</si>
  <si>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</si>
  <si>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</si>
  <si>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</si>
  <si>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</si>
  <si>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</si>
  <si>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</si>
  <si>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</si>
  <si>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</si>
  <si>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</si>
  <si>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</si>
  <si>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</si>
  <si>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</si>
  <si>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</si>
  <si>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</si>
  <si>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</si>
  <si>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</si>
  <si>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</si>
  <si>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</si>
  <si>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</si>
  <si>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</si>
  <si>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</si>
  <si>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</si>
  <si>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</si>
  <si>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</si>
  <si>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</si>
  <si>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</si>
  <si>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</si>
  <si>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</si>
  <si>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</si>
  <si>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</si>
  <si>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</si>
  <si>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</si>
  <si>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</si>
  <si>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MOORE, Riley</t>
  </si>
  <si>
    <t>COUTURE, Joey</t>
  </si>
  <si>
    <t>BASTIEN, Rose</t>
  </si>
  <si>
    <t>PROULX, Kegan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</si>
  <si>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</si>
  <si>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</si>
  <si>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</si>
  <si>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</si>
  <si>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</si>
  <si>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</si>
  <si>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</si>
  <si>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</si>
  <si>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</si>
  <si>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</si>
  <si>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</si>
  <si>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</si>
  <si>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</si>
  <si>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</si>
  <si>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</si>
  <si>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</si>
  <si>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</si>
  <si>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</si>
  <si>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</si>
  <si>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</si>
  <si>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</si>
  <si>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</si>
  <si>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</si>
  <si>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</si>
  <si>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</si>
  <si>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</si>
  <si>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</si>
  <si>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World Cup POR 1 (July 2)</t>
  </si>
  <si>
    <t>2023 World Cup POR 2 (July 8)</t>
  </si>
  <si>
    <t>FROHNSDORF, Mia</t>
  </si>
  <si>
    <t>BAIR, Xavier</t>
  </si>
  <si>
    <t>DUBUC, Samuel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</si>
  <si>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</si>
  <si>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</si>
  <si>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</si>
  <si>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</si>
  <si>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</si>
  <si>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</si>
  <si>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</si>
  <si>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</si>
  <si>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</si>
  <si>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</si>
  <si>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</si>
  <si>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</si>
  <si>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</si>
  <si>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</si>
  <si>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</si>
  <si>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</si>
  <si>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</si>
  <si>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</si>
  <si>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</si>
  <si>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</si>
  <si>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</si>
  <si>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</si>
  <si>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</si>
  <si>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</si>
  <si>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</si>
  <si>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</si>
  <si>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</si>
  <si>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</si>
  <si>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</si>
  <si>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</si>
  <si>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</si>
  <si>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</si>
  <si>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</si>
  <si>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</si>
  <si>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</si>
  <si>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</si>
  <si>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</si>
  <si>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</si>
  <si>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</si>
  <si>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</si>
  <si>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</si>
  <si>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</si>
  <si>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</si>
  <si>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</si>
  <si>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</si>
  <si>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</si>
  <si>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</si>
  <si>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</si>
  <si>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</si>
  <si>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</si>
  <si>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</si>
  <si>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</si>
  <si>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</si>
  <si>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</si>
  <si>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</si>
  <si>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</si>
  <si>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</si>
  <si>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</si>
  <si>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</si>
  <si>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</si>
  <si>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</si>
  <si>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</si>
  <si>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</si>
  <si>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</si>
  <si>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</si>
  <si>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</si>
  <si>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</si>
  <si>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</si>
  <si>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</si>
  <si>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</si>
  <si>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</si>
  <si>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</si>
  <si>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</si>
  <si>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</si>
  <si>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</si>
  <si>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</si>
  <si>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</si>
  <si>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</si>
  <si>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</si>
  <si>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</si>
  <si>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</si>
  <si>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</si>
  <si>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</si>
  <si>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</si>
  <si>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</si>
  <si>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</si>
  <si>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</si>
  <si>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</si>
  <si>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</si>
  <si>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World Cup POR</t>
  </si>
  <si>
    <t>2024 Coimbra Gym Fest</t>
  </si>
  <si>
    <t>2024 Coimbra Gym Fest (July 7)</t>
  </si>
  <si>
    <t>2024 World Cup POR (July 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</si>
</sst>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EVSTIGNEEV, Gleb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VIAU, Nathan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PINNOCK, Liana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JAMES, Roshni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KUZNAK, Sienna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PINNOCK, Liana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MOORE, Riley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CANUEL, Victor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NEUFELD, Simon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PECK, Rachel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BASTIEN, Rose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BERGER, Ophélie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PINSK, Benjamin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ANDERSEN, Travis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NEUFELD, Simon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HIGHSTEAD, Declan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LUPISH, Kieran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RYGA, Ruby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JACKSON, Claire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Nix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OLSEN, Brooklyn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RYGA, Ruby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45480</v>
      </c>
      <c r="C34" s="68"/>
    </row>
    <row r="35" spans="1:3" x14ac:dyDescent="0.2">
      <c r="B35" t="s">
        <v>243</v>
      </c>
    </row>
    <row r="36" spans="1:3" x14ac:dyDescent="0.2">
      <c r="B36" t="s">
        <v>244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70</v>
      </c>
      <c r="M1" s="76" t="s">
        <v>25</v>
      </c>
      <c r="N1" s="75" t="s">
        <v>71</v>
      </c>
      <c r="O1" s="76" t="s">
        <v>25</v>
      </c>
      <c r="P1" s="75" t="s">
        <v>129</v>
      </c>
      <c r="Q1" s="76" t="s">
        <v>25</v>
      </c>
      <c r="R1" s="76" t="s">
        <v>72</v>
      </c>
      <c r="S1" s="76" t="s">
        <v>25</v>
      </c>
      <c r="T1" s="75" t="s">
        <v>73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169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228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172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176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178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226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 t="s">
        <v>242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 t="s">
        <v>245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 t="s">
        <v>246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79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79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79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79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79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79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79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79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79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79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79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79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202.62002012100567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56.56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55.88000000000001</v>
      </c>
      <c r="O4" s="8" t="str">
        <f>IF(N4="","",IF(OR(N4=CS4,N4=CV4),$CA$1,IF(OR(N4=BR4,N4=BU4),$AZ$1,IF(OR(N4=AQ4,N4=AT4),$Y$1,""))))</f>
        <v>2024 Elite Canada</v>
      </c>
      <c r="P4" s="8">
        <f>IF(COUNT(AQ4,AT4,BR4,BU4,CS4,CV4)&gt;2,MAX(AX4,BY4,CZ4,LARGE((AQ4,AT4,BR4,BU4,CS4,CV4),3)),IF(MAX(AX4,BY4,CZ4)&gt;0,MAX(AX4,BY4,CZ4),0))</f>
        <v>55.379999999999995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1.4099999999999966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10.3</v>
      </c>
      <c r="Z4" s="22">
        <v>6</v>
      </c>
      <c r="AA4" s="22">
        <v>10</v>
      </c>
      <c r="AB4" s="22">
        <v>11.73</v>
      </c>
      <c r="AC4" s="22">
        <v>0</v>
      </c>
      <c r="AD4" s="22">
        <v>13.9</v>
      </c>
      <c r="AE4" s="22">
        <v>9</v>
      </c>
      <c r="AF4" s="22">
        <v>14.7</v>
      </c>
      <c r="AG4" s="22">
        <v>16.48</v>
      </c>
      <c r="AH4" s="22">
        <v>0</v>
      </c>
      <c r="AI4" s="22">
        <v>1.6</v>
      </c>
      <c r="AJ4" s="22">
        <v>1</v>
      </c>
      <c r="AK4" s="22">
        <v>2</v>
      </c>
      <c r="AL4" s="22">
        <v>1.8</v>
      </c>
      <c r="AM4" s="22">
        <v>0</v>
      </c>
      <c r="AN4" s="27"/>
      <c r="AO4" s="38">
        <f>IF(AA4&gt;0,AA4,"")</f>
        <v>10</v>
      </c>
      <c r="AP4" s="38">
        <f>IF(AB4&gt;0,AB4,"")</f>
        <v>11.73</v>
      </c>
      <c r="AQ4" s="40">
        <f>IF(SUM(Y4:AB4)-AC4&gt;0,SUM(Y4:AB4)-AC4,"")</f>
        <v>38.03</v>
      </c>
      <c r="AR4" s="40">
        <f>IF(AF4&gt;0,AF4,"")</f>
        <v>14.7</v>
      </c>
      <c r="AS4" s="40">
        <f>IF(AG4&gt;0,AG4,"")</f>
        <v>16.48</v>
      </c>
      <c r="AT4" s="40">
        <f>IF(SUM(AD4:AG4)-AH4&gt;0,SUM(AD4:AG4)-AH4,"")</f>
        <v>54.08</v>
      </c>
      <c r="AU4" s="40">
        <f>IF(AQ4="","",MAX(AQ4,AT4))</f>
        <v>54.08</v>
      </c>
      <c r="AV4" s="40">
        <f>IF(AK4&gt;0,AK4,"")</f>
        <v>2</v>
      </c>
      <c r="AW4" s="40">
        <f>IF(AL4&gt;0,AL4,"")</f>
        <v>1.8</v>
      </c>
      <c r="AX4" s="40">
        <f>IF(SUM(AI4:AL4)-AM4&gt;0,SUM(AI4:AL4)-AM4,"")</f>
        <v>6.3999999999999995</v>
      </c>
      <c r="AY4" s="40">
        <f>IF(SUM(AU4,AX4)&gt;0,SUM(AU4,AX4),"")</f>
        <v>60.48</v>
      </c>
      <c r="AZ4" s="26">
        <v>14.6</v>
      </c>
      <c r="BA4" s="26">
        <v>9</v>
      </c>
      <c r="BB4" s="26">
        <v>15.8</v>
      </c>
      <c r="BC4" s="26">
        <v>16.48</v>
      </c>
      <c r="BD4" s="26">
        <v>0</v>
      </c>
      <c r="BE4" s="26">
        <v>3.37</v>
      </c>
      <c r="BF4" s="26">
        <v>3.3</v>
      </c>
      <c r="BG4" s="26">
        <v>7.1</v>
      </c>
      <c r="BH4" s="26">
        <v>6.97</v>
      </c>
      <c r="BI4" s="26">
        <v>0</v>
      </c>
      <c r="BJ4" s="26">
        <v>11.8</v>
      </c>
      <c r="BK4" s="26">
        <v>7</v>
      </c>
      <c r="BL4" s="26">
        <v>12.4</v>
      </c>
      <c r="BM4" s="26">
        <v>13.35</v>
      </c>
      <c r="BN4" s="26">
        <v>0</v>
      </c>
      <c r="BO4" s="28"/>
      <c r="BP4" s="39">
        <f>IF(BB4&gt;0,BB4,"")</f>
        <v>15.8</v>
      </c>
      <c r="BQ4" s="39">
        <f>IF(BC4&gt;0,BC4,"")</f>
        <v>16.48</v>
      </c>
      <c r="BR4" s="11">
        <f>IF(SUM(AZ4:BC4)-BD4&gt;0,SUM(AZ4:BC4)-BD4,"")</f>
        <v>55.88000000000001</v>
      </c>
      <c r="BS4" s="11">
        <f>IF(BG4&gt;0,BG4,"")</f>
        <v>7.1</v>
      </c>
      <c r="BT4" s="11">
        <f>IF(BH4&gt;0,BH4,"")</f>
        <v>6.97</v>
      </c>
      <c r="BU4" s="11">
        <f>IF(SUM(BE4:BH4)-BI4&gt;0,SUM(BE4:BH4)-BI4,"")</f>
        <v>20.74</v>
      </c>
      <c r="BV4" s="11">
        <f>IF(BR4="","",MAX(BR4,BU4))</f>
        <v>55.88000000000001</v>
      </c>
      <c r="BW4" s="11">
        <f>IF(BL4&gt;0,BL4,"")</f>
        <v>12.4</v>
      </c>
      <c r="BX4" s="11">
        <f>IF(BM4&gt;0,BM4,"")</f>
        <v>13.35</v>
      </c>
      <c r="BY4" s="11">
        <f>IF(SUM(BJ4:BM4)-BN4&gt;0,SUM(BJ4:BM4)-BN4,"")</f>
        <v>44.550000000000004</v>
      </c>
      <c r="BZ4" s="11">
        <f>IF(SUM(BV4,BY4)&gt;0,SUM(BV4,BY4),"")</f>
        <v>100.43</v>
      </c>
      <c r="CA4" s="22">
        <v>16.2</v>
      </c>
      <c r="CB4" s="22">
        <v>8.9</v>
      </c>
      <c r="CC4" s="22">
        <v>15.2</v>
      </c>
      <c r="CD4" s="22">
        <v>16.260000000000002</v>
      </c>
      <c r="CE4" s="22">
        <v>0</v>
      </c>
      <c r="CF4" s="22">
        <v>15.6</v>
      </c>
      <c r="CG4" s="22">
        <v>8.8000000000000007</v>
      </c>
      <c r="CH4" s="22">
        <v>14.5</v>
      </c>
      <c r="CI4" s="22">
        <v>16.11</v>
      </c>
      <c r="CJ4" s="22">
        <v>0</v>
      </c>
      <c r="CK4" s="22">
        <v>15.5</v>
      </c>
      <c r="CL4" s="22">
        <v>8.9</v>
      </c>
      <c r="CM4" s="22">
        <v>15</v>
      </c>
      <c r="CN4" s="22">
        <v>15.98</v>
      </c>
      <c r="CO4" s="22">
        <v>0</v>
      </c>
      <c r="CP4" s="27"/>
      <c r="CQ4" s="38">
        <f>IF(CC4&gt;0,CC4,"")</f>
        <v>15.2</v>
      </c>
      <c r="CR4" s="38">
        <f>IF(CD4&gt;0,CD4,"")</f>
        <v>16.260000000000002</v>
      </c>
      <c r="CS4" s="40">
        <f>IF(SUM(CA4:CD4)-CE4&gt;0,SUM(CA4:CD4)-CE4,"")</f>
        <v>56.56</v>
      </c>
      <c r="CT4" s="40">
        <f>IF(CH4&gt;0,CH4,"")</f>
        <v>14.5</v>
      </c>
      <c r="CU4" s="40">
        <f>IF(CI4&gt;0,CI4,"")</f>
        <v>16.11</v>
      </c>
      <c r="CV4" s="40">
        <f>IF(SUM(CF4:CI4)-CJ4&gt;0,SUM(CF4:CI4)-CJ4,"")</f>
        <v>55.01</v>
      </c>
      <c r="CW4" s="40">
        <f>IF(CS4="","",MAX(CS4,CV4))</f>
        <v>56.56</v>
      </c>
      <c r="CX4" s="40">
        <f>IF(CM4&gt;0,CM4,"")</f>
        <v>15</v>
      </c>
      <c r="CY4" s="40">
        <f>IF(CN4&gt;0,CN4,"")</f>
        <v>15.98</v>
      </c>
      <c r="CZ4" s="40">
        <f>IF(SUM(CK4:CN4)-CO4&gt;0,SUM(CK4:CN4)-CO4,"")</f>
        <v>55.379999999999995</v>
      </c>
      <c r="DA4" s="40">
        <f>IF(SUM(CW4,CZ4)&gt;0,SUM(CW4,CZ4),"")</f>
        <v>111.94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1.4099999999999966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</v>
      </c>
      <c r="DF4" s="17">
        <v>16.2</v>
      </c>
      <c r="DG4" s="17">
        <v>16.100000000000001</v>
      </c>
      <c r="DH4" s="17">
        <v>0</v>
      </c>
      <c r="DI4" s="17">
        <v>14.2</v>
      </c>
      <c r="DJ4" s="17">
        <v>9.1999999999999993</v>
      </c>
      <c r="DK4" s="17">
        <v>16.399999999999999</v>
      </c>
      <c r="DL4" s="17">
        <v>16.989999999999998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16.100000000000001</v>
      </c>
      <c r="DZ4" s="40">
        <f>IF(SUM(DD4:DG4)-DH4&gt;0,SUM(DD4:DG4)-DH4,"")</f>
        <v>55.800000000000004</v>
      </c>
      <c r="EA4" s="40">
        <f>IF(DK4&gt;0,DK4,"")</f>
        <v>16.399999999999999</v>
      </c>
      <c r="EB4" s="40">
        <f>IF(DL4&gt;0,DL4,"")</f>
        <v>16.989999999999998</v>
      </c>
      <c r="EC4" s="40">
        <f>IF(SUM(DI4:DL4)-DM4&gt;0,SUM(DI4:DL4)-DM4,"")</f>
        <v>56.789999999999992</v>
      </c>
      <c r="ED4" s="40">
        <f>IF(MAX(DZ4,EC4)&gt;0,MAX(DZ4,EC4),"")</f>
        <v>56.789999999999992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56.789999999999992</v>
      </c>
      <c r="EL4" s="18">
        <v>13</v>
      </c>
      <c r="EM4" s="18">
        <v>9.1999999999999993</v>
      </c>
      <c r="EN4" s="18">
        <v>15.8</v>
      </c>
      <c r="EO4" s="18">
        <v>16.510000000000002</v>
      </c>
      <c r="EP4" s="18">
        <v>0</v>
      </c>
      <c r="EQ4" s="18">
        <v>13.5</v>
      </c>
      <c r="ER4" s="18">
        <v>8.9</v>
      </c>
      <c r="ES4" s="18">
        <v>15.3</v>
      </c>
      <c r="ET4" s="18">
        <v>16.62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15.8</v>
      </c>
      <c r="FG4" s="11">
        <f>IF(EO4&gt;0,EO4,"")</f>
        <v>16.510000000000002</v>
      </c>
      <c r="FH4" s="11">
        <f>IF(SUM(EL4:EO4)-EP4&gt;0,SUM(EL4:EO4)-EP4,"")</f>
        <v>54.510000000000005</v>
      </c>
      <c r="FI4" s="11">
        <f>IF(ES4&gt;0,ES4,"")</f>
        <v>15.3</v>
      </c>
      <c r="FJ4" s="11">
        <f>IF(ET4&gt;0,ET4,"")</f>
        <v>16.62</v>
      </c>
      <c r="FK4" s="11">
        <f>IF(SUM(EQ4:ET4)-EU4&gt;0,SUM(EQ4:ET4)-EU4,"")</f>
        <v>54.320000000000007</v>
      </c>
      <c r="FL4" s="11">
        <f>IF(MAX(FH4,FK4)&gt;0,MAX(FH4,FK4),"")</f>
        <v>54.510000000000005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54.510000000000005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14.7</v>
      </c>
      <c r="JS4" s="18">
        <v>9</v>
      </c>
      <c r="JT4" s="18">
        <v>15.8</v>
      </c>
      <c r="JU4" s="18">
        <v>16.920000000000002</v>
      </c>
      <c r="JV4" s="18">
        <v>0.2</v>
      </c>
      <c r="JW4" s="18">
        <v>1.6</v>
      </c>
      <c r="JX4" s="18">
        <v>0.8</v>
      </c>
      <c r="JY4" s="18">
        <v>2</v>
      </c>
      <c r="JZ4" s="18">
        <v>1.83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15.8</v>
      </c>
      <c r="KM4" s="11">
        <f>IF(JU4&gt;0,JU4,"")</f>
        <v>16.920000000000002</v>
      </c>
      <c r="KN4" s="11">
        <f>IF(SUM(JR4:JU4)-JV4&gt;0,SUM(JR4:JU4)-JV4,"")</f>
        <v>56.22</v>
      </c>
      <c r="KO4" s="11">
        <f>IF(JY4&gt;0,JY4,"")</f>
        <v>2</v>
      </c>
      <c r="KP4" s="11">
        <f>IF(JZ4&gt;0,JZ4,"")</f>
        <v>1.83</v>
      </c>
      <c r="KQ4" s="11">
        <f>IF(SUM(JW4:JZ4)-KA4&gt;0,SUM(JW4:JZ4)-KA4,"")</f>
        <v>6.23</v>
      </c>
      <c r="KR4" s="11">
        <f>IF(MAX(KN4,KQ4)&gt;0,MAX(KN4,KQ4),"")</f>
        <v>56.22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56.22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15.399999999999999</v>
      </c>
      <c r="SW4" s="22">
        <f>IF($CP4="P",CB4,(CB4+BA4)/2)</f>
        <v>8.9499999999999993</v>
      </c>
      <c r="SX4" s="22">
        <f>IF($CP4="P",CC4,(CC4+BB4)/2)</f>
        <v>15.5</v>
      </c>
      <c r="SY4" s="22">
        <f>IF($CP4="P",CD4,(CD4+BC4)/2)</f>
        <v>16.37</v>
      </c>
      <c r="SZ4" s="22">
        <f>IF($CP4="P",CE4,(CE4+BD4)/2)</f>
        <v>0</v>
      </c>
      <c r="TA4" s="22">
        <f>IF($CP4="P",CF4,(CF4+BE4)/2)</f>
        <v>9.4849999999999994</v>
      </c>
      <c r="TB4" s="22">
        <f>IF($CP4="P",CG4,(CG4+BF4)/2)</f>
        <v>6.0500000000000007</v>
      </c>
      <c r="TC4" s="22">
        <f>IF($CP4="P",CH4,(CH4+BG4)/2)</f>
        <v>10.8</v>
      </c>
      <c r="TD4" s="22">
        <f>IF($CP4="P",CI4,(CI4+BH4)/2)</f>
        <v>11.54</v>
      </c>
      <c r="TE4" s="22">
        <f>IF($CP4="P",CJ4,(CJ4+BI4)/2)</f>
        <v>0</v>
      </c>
      <c r="TF4" s="22">
        <f>IF($CP4="P",CK4,(CK4+BJ4)/2)</f>
        <v>13.65</v>
      </c>
      <c r="TG4" s="22">
        <f>IF($CP4="P",CL4,(CL4+BK4)/2)</f>
        <v>7.95</v>
      </c>
      <c r="TH4" s="22">
        <f>IF($CP4="P",CM4,(CM4+BL4)/2)</f>
        <v>13.7</v>
      </c>
      <c r="TI4" s="22">
        <f>IF($CP4="P",CN4,(CN4+BM4)/2)</f>
        <v>14.664999999999999</v>
      </c>
      <c r="TJ4" s="22">
        <f>IF($CP4="P",CO4,(CO4+BN4)/2)</f>
        <v>0</v>
      </c>
      <c r="TK4" s="27" t="s">
        <v>46</v>
      </c>
      <c r="TL4" s="40">
        <f>IF(SX4&gt;0,SX4,"")</f>
        <v>15.5</v>
      </c>
      <c r="TM4" s="40">
        <f>IF(SY4&gt;0,SY4,"")</f>
        <v>16.37</v>
      </c>
      <c r="TN4" s="40">
        <f>IF(SUM(SV4:SY4)-SZ4&gt;0,SUM(SV4:SY4)-SZ4,"")</f>
        <v>56.22</v>
      </c>
      <c r="TO4" s="40">
        <f>IF(TC4&gt;0,TC4,"")</f>
        <v>10.8</v>
      </c>
      <c r="TP4" s="40">
        <f>IF(TD4&gt;0,TD4,"")</f>
        <v>11.54</v>
      </c>
      <c r="TQ4" s="40">
        <f>IF(SUM(TA4:TD4)-TE4&gt;0,SUM(TA4:TD4)-TE4,"")</f>
        <v>37.875</v>
      </c>
      <c r="TR4" s="40">
        <f>IF(MAX(TN4,TQ4)&gt;0,MAX(TN4,TQ4),"")</f>
        <v>56.22</v>
      </c>
      <c r="TS4" s="40">
        <f>IF(TH4&gt;0,TH4,"")</f>
        <v>13.7</v>
      </c>
      <c r="TT4" s="40">
        <f>IF(TI4&gt;0,TI4,"")</f>
        <v>14.664999999999999</v>
      </c>
      <c r="TU4" s="40">
        <f>IF(SUM(TF4:TI4)-TJ4&gt;0,SUM(TF4:TI4)-TJ4,"")</f>
        <v>49.964999999999996</v>
      </c>
      <c r="TV4" s="40">
        <f>IF(SUM(TR4,TU4)&gt;0,SUM(TR4,TU4),"")</f>
        <v>106.185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141</v>
      </c>
      <c r="D5" s="4" t="s">
        <v>6</v>
      </c>
      <c r="E5" s="4">
        <v>2006</v>
      </c>
      <c r="F5" s="9">
        <f>SUM(L5:V5)+SUM(L5:T5)*0.0000001+SUM(L5)*0.0000000000001</f>
        <v>200.61002006100563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55.72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56.4</v>
      </c>
      <c r="Q5" s="8" t="str">
        <f>IF(P5="","",IF(OR(P5=CS5,P5=CV5,P5=CZ5),$CA$1,IF(OR(P5=BR5,P5=BU5,P5=BY5),$AZ$1,IF(OR(P5=AQ5,P5=AT5,P5=AX5),$Y$1,""))))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Nationals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16.149999999999999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World Cup POR (July 7)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4.5999999999999996</v>
      </c>
      <c r="Z5" s="22">
        <v>2.5</v>
      </c>
      <c r="AA5" s="22">
        <v>4.9000000000000004</v>
      </c>
      <c r="AB5" s="22">
        <v>5.0999999999999996</v>
      </c>
      <c r="AC5" s="22">
        <v>0</v>
      </c>
      <c r="AD5" s="22">
        <v>6.1</v>
      </c>
      <c r="AE5" s="22">
        <v>3.6</v>
      </c>
      <c r="AF5" s="22">
        <v>6.5</v>
      </c>
      <c r="AG5" s="22">
        <v>6.78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4.9000000000000004</v>
      </c>
      <c r="AP5" s="38">
        <f>IF(AB5&gt;0,AB5,"")</f>
        <v>5.0999999999999996</v>
      </c>
      <c r="AQ5" s="40">
        <f>IF(SUM(Y5:AB5)-AC5&gt;0,SUM(Y5:AB5)-AC5,"")</f>
        <v>17.100000000000001</v>
      </c>
      <c r="AR5" s="40">
        <f>IF(AF5&gt;0,AF5,"")</f>
        <v>6.5</v>
      </c>
      <c r="AS5" s="40">
        <f>IF(AG5&gt;0,AG5,"")</f>
        <v>6.78</v>
      </c>
      <c r="AT5" s="40">
        <f>IF(SUM(AD5:AG5)-AH5&gt;0,SUM(AD5:AG5)-AH5,"")</f>
        <v>22.98</v>
      </c>
      <c r="AU5" s="40">
        <f>IF(AQ5="","",MAX(AQ5,AT5))</f>
        <v>22.98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22.98</v>
      </c>
      <c r="AZ5" s="26">
        <v>15.7</v>
      </c>
      <c r="BA5" s="26">
        <v>9.5</v>
      </c>
      <c r="BB5" s="26">
        <v>15.4</v>
      </c>
      <c r="BC5" s="26">
        <v>14.39</v>
      </c>
      <c r="BD5" s="26">
        <v>0</v>
      </c>
      <c r="BE5" s="26">
        <v>16.100000000000001</v>
      </c>
      <c r="BF5" s="26">
        <v>9.1999999999999993</v>
      </c>
      <c r="BG5" s="26">
        <v>15.4</v>
      </c>
      <c r="BH5" s="26">
        <v>15.02</v>
      </c>
      <c r="BI5" s="26">
        <v>0</v>
      </c>
      <c r="BJ5" s="26">
        <v>15</v>
      </c>
      <c r="BK5" s="26">
        <v>8.8000000000000007</v>
      </c>
      <c r="BL5" s="26">
        <v>13.5</v>
      </c>
      <c r="BM5" s="26">
        <v>14.31</v>
      </c>
      <c r="BN5" s="26">
        <v>0</v>
      </c>
      <c r="BO5" s="28"/>
      <c r="BP5" s="39">
        <f>IF(BB5&gt;0,BB5,"")</f>
        <v>15.4</v>
      </c>
      <c r="BQ5" s="39">
        <f>IF(BC5&gt;0,BC5,"")</f>
        <v>14.39</v>
      </c>
      <c r="BR5" s="11">
        <f>IF(SUM(AZ5:BC5)-BD5&gt;0,SUM(AZ5:BC5)-BD5,"")</f>
        <v>54.99</v>
      </c>
      <c r="BS5" s="11">
        <f>IF(BG5&gt;0,BG5,"")</f>
        <v>15.4</v>
      </c>
      <c r="BT5" s="11">
        <f>IF(BH5&gt;0,BH5,"")</f>
        <v>15.02</v>
      </c>
      <c r="BU5" s="11">
        <f>IF(SUM(BE5:BH5)-BI5&gt;0,SUM(BE5:BH5)-BI5,"")</f>
        <v>55.72</v>
      </c>
      <c r="BV5" s="11">
        <f>IF(BR5="","",MAX(BR5,BU5))</f>
        <v>55.72</v>
      </c>
      <c r="BW5" s="11">
        <f>IF(BL5&gt;0,BL5,"")</f>
        <v>13.5</v>
      </c>
      <c r="BX5" s="11">
        <f>IF(BM5&gt;0,BM5,"")</f>
        <v>14.31</v>
      </c>
      <c r="BY5" s="11">
        <f>IF(SUM(BJ5:BM5)-BN5&gt;0,SUM(BJ5:BM5)-BN5,"")</f>
        <v>51.61</v>
      </c>
      <c r="BZ5" s="11">
        <f>IF(SUM(BV5,BY5)&gt;0,SUM(BV5,BY5),"")</f>
        <v>107.33</v>
      </c>
      <c r="CA5" s="22">
        <v>3.2</v>
      </c>
      <c r="CB5" s="22">
        <v>1.9</v>
      </c>
      <c r="CC5" s="22">
        <v>3.2</v>
      </c>
      <c r="CD5" s="22">
        <v>3.48</v>
      </c>
      <c r="CE5" s="22">
        <v>0</v>
      </c>
      <c r="CF5" s="22">
        <v>15.4</v>
      </c>
      <c r="CG5" s="22">
        <v>9.3000000000000007</v>
      </c>
      <c r="CH5" s="22">
        <v>16</v>
      </c>
      <c r="CI5" s="22">
        <v>15.64</v>
      </c>
      <c r="CJ5" s="22">
        <v>0</v>
      </c>
      <c r="CK5" s="22">
        <v>15.8</v>
      </c>
      <c r="CL5" s="22">
        <v>9.1</v>
      </c>
      <c r="CM5" s="22">
        <v>16</v>
      </c>
      <c r="CN5" s="22">
        <v>15.5</v>
      </c>
      <c r="CO5" s="22">
        <v>0</v>
      </c>
      <c r="CP5" s="27"/>
      <c r="CQ5" s="38">
        <f>IF(CC5&gt;0,CC5,"")</f>
        <v>3.2</v>
      </c>
      <c r="CR5" s="38">
        <f>IF(CD5&gt;0,CD5,"")</f>
        <v>3.48</v>
      </c>
      <c r="CS5" s="40">
        <f>IF(SUM(CA5:CD5)-CE5&gt;0,SUM(CA5:CD5)-CE5,"")</f>
        <v>11.780000000000001</v>
      </c>
      <c r="CT5" s="40">
        <f>IF(CH5&gt;0,CH5,"")</f>
        <v>16</v>
      </c>
      <c r="CU5" s="40">
        <f>IF(CI5&gt;0,CI5,"")</f>
        <v>15.64</v>
      </c>
      <c r="CV5" s="40">
        <f>IF(SUM(CF5:CI5)-CJ5&gt;0,SUM(CF5:CI5)-CJ5,"")</f>
        <v>56.34</v>
      </c>
      <c r="CW5" s="40">
        <f>IF(CS5="","",MAX(CS5,CV5))</f>
        <v>56.34</v>
      </c>
      <c r="CX5" s="40">
        <f>IF(CM5&gt;0,CM5,"")</f>
        <v>16</v>
      </c>
      <c r="CY5" s="40">
        <f>IF(CN5&gt;0,CN5,"")</f>
        <v>15.5</v>
      </c>
      <c r="CZ5" s="40">
        <f>IF(SUM(CK5:CN5)-CO5&gt;0,SUM(CK5:CN5)-CO5,"")</f>
        <v>56.4</v>
      </c>
      <c r="DA5" s="40">
        <f>IF(SUM(CW5,CZ5)&gt;0,SUM(CW5,CZ5),"")</f>
        <v>112.74000000000001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12.9</v>
      </c>
      <c r="FU5" s="17">
        <v>9.1999999999999993</v>
      </c>
      <c r="FV5" s="17">
        <v>15.4</v>
      </c>
      <c r="FW5" s="17">
        <v>15.72</v>
      </c>
      <c r="FX5" s="17">
        <v>0</v>
      </c>
      <c r="FY5" s="17">
        <v>1.5</v>
      </c>
      <c r="FZ5" s="17">
        <v>1</v>
      </c>
      <c r="GA5" s="17">
        <v>2</v>
      </c>
      <c r="GB5" s="17">
        <v>1.73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15.4</v>
      </c>
      <c r="GO5" s="40">
        <f>IF(FW5&gt;0,FW5,"")</f>
        <v>15.72</v>
      </c>
      <c r="GP5" s="40">
        <f>IF(SUM(FT5:FW5)-FX5&gt;0,SUM(FT5:FW5)-FX5,"")</f>
        <v>53.22</v>
      </c>
      <c r="GQ5" s="40">
        <f>IF(GA5&gt;0,GA5,"")</f>
        <v>2</v>
      </c>
      <c r="GR5" s="40">
        <f>IF(GB5&gt;0,GB5,"")</f>
        <v>1.73</v>
      </c>
      <c r="GS5" s="40">
        <f>IF(SUM(FY5:GB5)-GC5&gt;0,SUM(FY5:GB5)-GC5,"")</f>
        <v>6.23</v>
      </c>
      <c r="GT5" s="40">
        <f>IF(MAX(GP5,GS5)&gt;0,MAX(GP5,GS5),"")</f>
        <v>53.22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53.22</v>
      </c>
      <c r="HB5" s="18">
        <v>11.8</v>
      </c>
      <c r="HC5" s="18">
        <v>7</v>
      </c>
      <c r="HD5" s="18">
        <v>12.3</v>
      </c>
      <c r="HE5" s="18">
        <v>12.61</v>
      </c>
      <c r="HF5" s="18">
        <v>0</v>
      </c>
      <c r="HG5" s="18">
        <v>14.2</v>
      </c>
      <c r="HH5" s="18">
        <v>9.3000000000000007</v>
      </c>
      <c r="HI5" s="18">
        <v>15.4</v>
      </c>
      <c r="HJ5" s="18">
        <v>15.44</v>
      </c>
      <c r="HK5" s="18">
        <v>0</v>
      </c>
      <c r="HL5" s="18"/>
      <c r="HM5" s="18"/>
      <c r="HN5" s="18"/>
      <c r="HO5" s="18"/>
      <c r="HP5" s="18"/>
      <c r="HQ5" s="18">
        <v>1.6</v>
      </c>
      <c r="HR5" s="18">
        <v>1</v>
      </c>
      <c r="HS5" s="18">
        <v>2</v>
      </c>
      <c r="HT5" s="18">
        <v>1.72</v>
      </c>
      <c r="HU5" s="18">
        <v>0</v>
      </c>
      <c r="HV5" s="11">
        <f>IF(HD5&gt;0,HD5,"")</f>
        <v>12.3</v>
      </c>
      <c r="HW5" s="11">
        <f>IF(HE5&gt;0,HE5,"")</f>
        <v>12.61</v>
      </c>
      <c r="HX5" s="11">
        <f>IF(SUM(HB5:HE5)-HF5&gt;0,SUM(HB5:HE5)-HF5,"")</f>
        <v>43.71</v>
      </c>
      <c r="HY5" s="11">
        <f>IF(HI5&gt;0,HI5,"")</f>
        <v>15.4</v>
      </c>
      <c r="HZ5" s="11">
        <f>IF(HJ5&gt;0,HJ5,"")</f>
        <v>15.44</v>
      </c>
      <c r="IA5" s="11">
        <f>IF(SUM(HG5:HJ5)-HK5&gt;0,SUM(HG5:HJ5)-HK5,"")</f>
        <v>54.339999999999996</v>
      </c>
      <c r="IB5" s="11">
        <f>IF(MAX(HX5,IA5)&gt;0,MAX(HX5,IA5),"")</f>
        <v>54.339999999999996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2</v>
      </c>
      <c r="IG5" s="11">
        <f>IF(HT5&gt;0,HT5,"")</f>
        <v>1.72</v>
      </c>
      <c r="IH5" s="11">
        <f>IF(SUM(HQ5:HT5)-HU5&gt;0,SUM(HQ5:HT5)-HU5,"")</f>
        <v>6.3199999999999994</v>
      </c>
      <c r="II5" s="11">
        <f>IF(SUM(IB5,IE5,IH5)&gt;0,SUM(IB5,IE5,IH5),"")</f>
        <v>60.66</v>
      </c>
      <c r="IJ5" s="17">
        <v>12.8</v>
      </c>
      <c r="IK5" s="17">
        <v>8.9</v>
      </c>
      <c r="IL5" s="17">
        <v>15.4</v>
      </c>
      <c r="IM5" s="17">
        <v>15.56</v>
      </c>
      <c r="IN5" s="17">
        <v>0</v>
      </c>
      <c r="IO5" s="17">
        <v>14.9</v>
      </c>
      <c r="IP5" s="17">
        <v>9.1</v>
      </c>
      <c r="IQ5" s="17">
        <v>15.4</v>
      </c>
      <c r="IR5" s="17">
        <v>15.34</v>
      </c>
      <c r="IS5" s="17">
        <v>0</v>
      </c>
      <c r="IT5" s="17"/>
      <c r="IU5" s="17"/>
      <c r="IV5" s="17"/>
      <c r="IW5" s="17"/>
      <c r="IX5" s="17"/>
      <c r="IY5" s="17">
        <v>4.8</v>
      </c>
      <c r="IZ5" s="17">
        <v>2.8</v>
      </c>
      <c r="JA5" s="17">
        <v>4.9000000000000004</v>
      </c>
      <c r="JB5" s="17">
        <v>5.05</v>
      </c>
      <c r="JC5" s="17">
        <v>0</v>
      </c>
      <c r="JD5" s="40">
        <f>IF(IL5&gt;0,IL5,"")</f>
        <v>15.4</v>
      </c>
      <c r="JE5" s="40">
        <f>IF(IM5&gt;0,IM5,"")</f>
        <v>15.56</v>
      </c>
      <c r="JF5" s="40">
        <f>IF(SUM(IJ5:IM5)-IN5&gt;0,SUM(IJ5:IM5)-IN5,"")</f>
        <v>52.660000000000004</v>
      </c>
      <c r="JG5" s="40">
        <f>IF(IQ5&gt;0,IQ5,"")</f>
        <v>15.4</v>
      </c>
      <c r="JH5" s="40">
        <f>IF(IR5&gt;0,IR5,"")</f>
        <v>15.34</v>
      </c>
      <c r="JI5" s="40">
        <f>IF(SUM(IO5:IR5)-IS5&gt;0,SUM(IO5:IR5)-IS5,"")</f>
        <v>54.739999999999995</v>
      </c>
      <c r="JJ5" s="40">
        <f>IF(MAX(JF5,JI5)&gt;0,MAX(JF5,JI5),"")</f>
        <v>54.739999999999995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>
        <f>IF(JA5&gt;0,JA5,"")</f>
        <v>4.9000000000000004</v>
      </c>
      <c r="JO5" s="40">
        <f>IF(JB5&gt;0,JB5,"")</f>
        <v>5.05</v>
      </c>
      <c r="JP5" s="40">
        <f>IF(SUM(IY5:JB5)-JC5&gt;0,SUM(IY5:JB5)-JC5,"")</f>
        <v>17.55</v>
      </c>
      <c r="JQ5" s="40">
        <f>IF(SUM(JJ5,JM5,JP5)&gt;0,SUM(JJ5,JM5,JP5),"")</f>
        <v>72.289999999999992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14.3</v>
      </c>
      <c r="MI5" s="18">
        <v>9.1</v>
      </c>
      <c r="MJ5" s="18">
        <v>16</v>
      </c>
      <c r="MK5" s="18">
        <v>15.4</v>
      </c>
      <c r="ML5" s="18">
        <v>0</v>
      </c>
      <c r="MM5" s="18">
        <v>15.4</v>
      </c>
      <c r="MN5" s="18">
        <v>8.6999999999999993</v>
      </c>
      <c r="MO5" s="18">
        <v>14.6</v>
      </c>
      <c r="MP5" s="18">
        <v>16.149999999999999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16</v>
      </c>
      <c r="NC5" s="11">
        <f>IF(MK5&gt;0,MK5,"")</f>
        <v>15.4</v>
      </c>
      <c r="ND5" s="11">
        <f>IF(SUM(MH5:MK5)-ML5&gt;0,SUM(MH5:MK5)-ML5,"")</f>
        <v>54.8</v>
      </c>
      <c r="NE5" s="11">
        <f>IF(MO5&gt;0,MO5,"")</f>
        <v>14.6</v>
      </c>
      <c r="NF5" s="11">
        <f>IF(MP5&gt;0,MP5,"")</f>
        <v>16.149999999999999</v>
      </c>
      <c r="NG5" s="11">
        <f>IF(SUM(MM5:MP5)-MQ5&gt;0,SUM(MM5:MP5)-MQ5,"")</f>
        <v>54.85</v>
      </c>
      <c r="NH5" s="11">
        <f>IF(MAX(ND5,NG5)&gt;0,MAX(ND5,NG5),"")</f>
        <v>54.85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54.85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9.4499999999999993</v>
      </c>
      <c r="SW5" s="22">
        <f>IF($CP5="P",CB5,(CB5+BA5)/2)</f>
        <v>5.7</v>
      </c>
      <c r="SX5" s="22">
        <f>IF($CP5="P",CC5,(CC5+BB5)/2)</f>
        <v>9.3000000000000007</v>
      </c>
      <c r="SY5" s="22">
        <f>IF($CP5="P",CD5,(CD5+BC5)/2)</f>
        <v>8.9350000000000005</v>
      </c>
      <c r="SZ5" s="22">
        <f>IF($CP5="P",CE5,(CE5+BD5)/2)</f>
        <v>0</v>
      </c>
      <c r="TA5" s="22">
        <f>IF($CP5="P",CF5,(CF5+BE5)/2)</f>
        <v>15.75</v>
      </c>
      <c r="TB5" s="22">
        <f>IF($CP5="P",CG5,(CG5+BF5)/2)</f>
        <v>9.25</v>
      </c>
      <c r="TC5" s="22">
        <f>IF($CP5="P",CH5,(CH5+BG5)/2)</f>
        <v>15.7</v>
      </c>
      <c r="TD5" s="22">
        <f>IF($CP5="P",CI5,(CI5+BH5)/2)</f>
        <v>15.33</v>
      </c>
      <c r="TE5" s="22">
        <f>IF($CP5="P",CJ5,(CJ5+BI5)/2)</f>
        <v>0</v>
      </c>
      <c r="TF5" s="22">
        <f>IF($CP5="P",CK5,(CK5+BJ5)/2)</f>
        <v>15.4</v>
      </c>
      <c r="TG5" s="22">
        <f>IF($CP5="P",CL5,(CL5+BK5)/2)</f>
        <v>8.9499999999999993</v>
      </c>
      <c r="TH5" s="22">
        <f>IF($CP5="P",CM5,(CM5+BL5)/2)</f>
        <v>14.75</v>
      </c>
      <c r="TI5" s="22">
        <f>IF($CP5="P",CN5,(CN5+BM5)/2)</f>
        <v>14.905000000000001</v>
      </c>
      <c r="TJ5" s="22">
        <f>IF($CP5="P",CO5,(CO5+BN5)/2)</f>
        <v>0</v>
      </c>
      <c r="TK5" s="27" t="s">
        <v>46</v>
      </c>
      <c r="TL5" s="40">
        <f>IF(SX5&gt;0,SX5,"")</f>
        <v>9.3000000000000007</v>
      </c>
      <c r="TM5" s="40">
        <f>IF(SY5&gt;0,SY5,"")</f>
        <v>8.9350000000000005</v>
      </c>
      <c r="TN5" s="40">
        <f>IF(SUM(SV5:SY5)-SZ5&gt;0,SUM(SV5:SY5)-SZ5,"")</f>
        <v>33.384999999999998</v>
      </c>
      <c r="TO5" s="40">
        <f>IF(TC5&gt;0,TC5,"")</f>
        <v>15.7</v>
      </c>
      <c r="TP5" s="40">
        <f>IF(TD5&gt;0,TD5,"")</f>
        <v>15.33</v>
      </c>
      <c r="TQ5" s="40">
        <f>IF(SUM(TA5:TD5)-TE5&gt;0,SUM(TA5:TD5)-TE5,"")</f>
        <v>56.03</v>
      </c>
      <c r="TR5" s="40">
        <f>IF(MAX(TN5,TQ5)&gt;0,MAX(TN5,TQ5),"")</f>
        <v>56.03</v>
      </c>
      <c r="TS5" s="40">
        <f>IF(TH5&gt;0,TH5,"")</f>
        <v>14.75</v>
      </c>
      <c r="TT5" s="40">
        <f>IF(TI5&gt;0,TI5,"")</f>
        <v>14.905000000000001</v>
      </c>
      <c r="TU5" s="40">
        <f>IF(SUM(TF5:TI5)-TJ5&gt;0,SUM(TF5:TI5)-TJ5,"")</f>
        <v>54.005000000000003</v>
      </c>
      <c r="TV5" s="40">
        <f>IF(SUM(TR5,TU5)&gt;0,SUM(TR5,TU5),"")</f>
        <v>110.035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196.39001951600559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55.86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53.49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55.17</v>
      </c>
      <c r="Q6" s="8" t="str">
        <f>IF(P6="","",IF(OR(P6=CS6,P6=CV6,P6=CZ6),$CA$1,IF(OR(P6=BR6,P6=BU6,P6=BY6),$AZ$1,IF(OR(P6=AQ6,P6=AT6,P6=AX6),$Y$1,""))))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15.24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World Cup POR (July 7)</v>
      </c>
      <c r="V6" s="8">
        <f>IF(MAX(DB6,DC6)&gt;0,MAX(DB6,DC6),"")</f>
        <v>1.2299999999999969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Pan Am Club Championships (May 19)</v>
      </c>
      <c r="Y6" s="22">
        <v>5.8</v>
      </c>
      <c r="Z6" s="22">
        <v>3.4</v>
      </c>
      <c r="AA6" s="22">
        <v>5.9</v>
      </c>
      <c r="AB6" s="22">
        <v>6.18</v>
      </c>
      <c r="AC6" s="22">
        <v>0</v>
      </c>
      <c r="AD6" s="22">
        <v>5.7</v>
      </c>
      <c r="AE6" s="22">
        <v>3.3</v>
      </c>
      <c r="AF6" s="22">
        <v>5.9</v>
      </c>
      <c r="AG6" s="22">
        <v>6.13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5.9</v>
      </c>
      <c r="AP6" s="38">
        <f>IF(AB6&gt;0,AB6,"")</f>
        <v>6.18</v>
      </c>
      <c r="AQ6" s="40">
        <f>IF(SUM(Y6:AB6)-AC6&gt;0,SUM(Y6:AB6)-AC6,"")</f>
        <v>21.28</v>
      </c>
      <c r="AR6" s="40">
        <f>IF(AF6&gt;0,AF6,"")</f>
        <v>5.9</v>
      </c>
      <c r="AS6" s="40">
        <f>IF(AG6&gt;0,AG6,"")</f>
        <v>6.13</v>
      </c>
      <c r="AT6" s="40">
        <f>IF(SUM(AD6:AG6)-AH6&gt;0,SUM(AD6:AG6)-AH6,"")</f>
        <v>21.03</v>
      </c>
      <c r="AU6" s="40">
        <f>IF(AQ6="","",MAX(AQ6,AT6))</f>
        <v>21.28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21.28</v>
      </c>
      <c r="AZ6" s="26">
        <v>15.9</v>
      </c>
      <c r="BA6" s="26">
        <v>9.6</v>
      </c>
      <c r="BB6" s="26">
        <v>15.4</v>
      </c>
      <c r="BC6" s="26">
        <v>14.96</v>
      </c>
      <c r="BD6" s="26">
        <v>0</v>
      </c>
      <c r="BE6" s="26">
        <v>15.8</v>
      </c>
      <c r="BF6" s="26">
        <v>9</v>
      </c>
      <c r="BG6" s="26">
        <v>13.8</v>
      </c>
      <c r="BH6" s="26">
        <v>14.89</v>
      </c>
      <c r="BI6" s="26">
        <v>0</v>
      </c>
      <c r="BJ6" s="26">
        <v>15.3</v>
      </c>
      <c r="BK6" s="26">
        <v>9.5</v>
      </c>
      <c r="BL6" s="26">
        <v>15.4</v>
      </c>
      <c r="BM6" s="26">
        <v>14.97</v>
      </c>
      <c r="BN6" s="26">
        <v>0</v>
      </c>
      <c r="BO6" s="28"/>
      <c r="BP6" s="39">
        <f>IF(BB6&gt;0,BB6,"")</f>
        <v>15.4</v>
      </c>
      <c r="BQ6" s="39">
        <f>IF(BC6&gt;0,BC6,"")</f>
        <v>14.96</v>
      </c>
      <c r="BR6" s="11">
        <f>IF(SUM(AZ6:BC6)-BD6&gt;0,SUM(AZ6:BC6)-BD6,"")</f>
        <v>55.86</v>
      </c>
      <c r="BS6" s="11">
        <f>IF(BG6&gt;0,BG6,"")</f>
        <v>13.8</v>
      </c>
      <c r="BT6" s="11">
        <f>IF(BH6&gt;0,BH6,"")</f>
        <v>14.89</v>
      </c>
      <c r="BU6" s="11">
        <f>IF(SUM(BE6:BH6)-BI6&gt;0,SUM(BE6:BH6)-BI6,"")</f>
        <v>53.49</v>
      </c>
      <c r="BV6" s="11">
        <f>IF(BR6="","",MAX(BR6,BU6))</f>
        <v>55.86</v>
      </c>
      <c r="BW6" s="11">
        <f>IF(BL6&gt;0,BL6,"")</f>
        <v>15.4</v>
      </c>
      <c r="BX6" s="11">
        <f>IF(BM6&gt;0,BM6,"")</f>
        <v>14.97</v>
      </c>
      <c r="BY6" s="11">
        <f>IF(SUM(BJ6:BM6)-BN6&gt;0,SUM(BJ6:BM6)-BN6,"")</f>
        <v>55.17</v>
      </c>
      <c r="BZ6" s="11">
        <f>IF(SUM(BV6,BY6)&gt;0,SUM(BV6,BY6),"")</f>
        <v>111.03</v>
      </c>
      <c r="CA6" s="22">
        <v>4.5999999999999996</v>
      </c>
      <c r="CB6" s="22">
        <v>2.7</v>
      </c>
      <c r="CC6" s="22">
        <v>5.0999999999999996</v>
      </c>
      <c r="CD6" s="22">
        <v>4.7699999999999996</v>
      </c>
      <c r="CE6" s="22">
        <v>0</v>
      </c>
      <c r="CF6" s="22">
        <v>3.2</v>
      </c>
      <c r="CG6" s="22">
        <v>1.8</v>
      </c>
      <c r="CH6" s="22">
        <v>3.2</v>
      </c>
      <c r="CI6" s="22">
        <v>3.16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5.0999999999999996</v>
      </c>
      <c r="CR6" s="38">
        <f>IF(CD6&gt;0,CD6,"")</f>
        <v>4.7699999999999996</v>
      </c>
      <c r="CS6" s="40">
        <f>IF(SUM(CA6:CD6)-CE6&gt;0,SUM(CA6:CD6)-CE6,"")</f>
        <v>17.169999999999998</v>
      </c>
      <c r="CT6" s="40">
        <f>IF(CH6&gt;0,CH6,"")</f>
        <v>3.2</v>
      </c>
      <c r="CU6" s="40">
        <f>IF(CI6&gt;0,CI6,"")</f>
        <v>3.16</v>
      </c>
      <c r="CV6" s="40">
        <f>IF(SUM(CF6:CI6)-CJ6&gt;0,SUM(CF6:CI6)-CJ6,"")</f>
        <v>11.36</v>
      </c>
      <c r="CW6" s="40">
        <f>IF(CS6="","",MAX(CS6,CV6))</f>
        <v>17.169999999999998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17.169999999999998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1.2299999999999969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4.0999999999999996</v>
      </c>
      <c r="FU6" s="17">
        <v>2.5</v>
      </c>
      <c r="FV6" s="17">
        <v>5.0999999999999996</v>
      </c>
      <c r="FW6" s="17">
        <v>4.79</v>
      </c>
      <c r="FX6" s="17">
        <v>0</v>
      </c>
      <c r="FY6" s="17">
        <v>4.3</v>
      </c>
      <c r="FZ6" s="17">
        <v>2.7</v>
      </c>
      <c r="GA6" s="17">
        <v>5.0999999999999996</v>
      </c>
      <c r="GB6" s="17">
        <v>4.83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5.0999999999999996</v>
      </c>
      <c r="GO6" s="40">
        <f>IF(FW6&gt;0,FW6,"")</f>
        <v>4.79</v>
      </c>
      <c r="GP6" s="40">
        <f>IF(SUM(FT6:FW6)-FX6&gt;0,SUM(FT6:FW6)-FX6,"")</f>
        <v>16.489999999999998</v>
      </c>
      <c r="GQ6" s="40">
        <f>IF(GA6&gt;0,GA6,"")</f>
        <v>5.0999999999999996</v>
      </c>
      <c r="GR6" s="40">
        <f>IF(GB6&gt;0,GB6,"")</f>
        <v>4.83</v>
      </c>
      <c r="GS6" s="40">
        <f>IF(SUM(FY6:GB6)-GC6&gt;0,SUM(FY6:GB6)-GC6,"")</f>
        <v>16.93</v>
      </c>
      <c r="GT6" s="40">
        <f>IF(MAX(GP6,GS6)&gt;0,MAX(GP6,GS6),"")</f>
        <v>16.93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16.93</v>
      </c>
      <c r="HB6" s="18">
        <v>14.3</v>
      </c>
      <c r="HC6" s="18">
        <v>9.5</v>
      </c>
      <c r="HD6" s="18">
        <v>15.4</v>
      </c>
      <c r="HE6" s="18">
        <v>14.93</v>
      </c>
      <c r="HF6" s="18">
        <v>0</v>
      </c>
      <c r="HG6" s="18">
        <v>13.5</v>
      </c>
      <c r="HH6" s="18">
        <v>9.1999999999999993</v>
      </c>
      <c r="HI6" s="18">
        <v>15.2</v>
      </c>
      <c r="HJ6" s="18">
        <v>14.44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14.93</v>
      </c>
      <c r="HX6" s="11">
        <f>IF(SUM(HB6:HE6)-HF6&gt;0,SUM(HB6:HE6)-HF6,"")</f>
        <v>54.13</v>
      </c>
      <c r="HY6" s="11">
        <f>IF(HI6&gt;0,HI6,"")</f>
        <v>15.2</v>
      </c>
      <c r="HZ6" s="11">
        <f>IF(HJ6&gt;0,HJ6,"")</f>
        <v>14.44</v>
      </c>
      <c r="IA6" s="11">
        <f>IF(SUM(HG6:HJ6)-HK6&gt;0,SUM(HG6:HJ6)-HK6,"")</f>
        <v>52.339999999999996</v>
      </c>
      <c r="IB6" s="11">
        <f>IF(MAX(HX6,IA6)&gt;0,MAX(HX6,IA6),"")</f>
        <v>54.13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54.13</v>
      </c>
      <c r="IJ6" s="17">
        <v>14.7</v>
      </c>
      <c r="IK6" s="17">
        <v>9.1999999999999993</v>
      </c>
      <c r="IL6" s="17">
        <v>15</v>
      </c>
      <c r="IM6" s="17">
        <v>15.22</v>
      </c>
      <c r="IN6" s="17">
        <v>0</v>
      </c>
      <c r="IO6" s="17">
        <v>15.2</v>
      </c>
      <c r="IP6" s="17">
        <v>9.4</v>
      </c>
      <c r="IQ6" s="17">
        <v>15</v>
      </c>
      <c r="IR6" s="17">
        <v>15.12</v>
      </c>
      <c r="IS6" s="17">
        <v>0</v>
      </c>
      <c r="IT6" s="17"/>
      <c r="IU6" s="17"/>
      <c r="IV6" s="17"/>
      <c r="IW6" s="17"/>
      <c r="IX6" s="17"/>
      <c r="IY6" s="17">
        <v>7.6</v>
      </c>
      <c r="IZ6" s="17">
        <v>4.5999999999999996</v>
      </c>
      <c r="JA6" s="17">
        <v>8.1999999999999993</v>
      </c>
      <c r="JB6" s="17">
        <v>7.85</v>
      </c>
      <c r="JC6" s="17">
        <v>0</v>
      </c>
      <c r="JD6" s="40">
        <f>IF(IL6&gt;0,IL6,"")</f>
        <v>15</v>
      </c>
      <c r="JE6" s="40">
        <f>IF(IM6&gt;0,IM6,"")</f>
        <v>15.22</v>
      </c>
      <c r="JF6" s="40">
        <f>IF(SUM(IJ6:IM6)-IN6&gt;0,SUM(IJ6:IM6)-IN6,"")</f>
        <v>54.12</v>
      </c>
      <c r="JG6" s="40">
        <f>IF(IQ6&gt;0,IQ6,"")</f>
        <v>15</v>
      </c>
      <c r="JH6" s="40">
        <f>IF(IR6&gt;0,IR6,"")</f>
        <v>15.12</v>
      </c>
      <c r="JI6" s="40">
        <f>IF(SUM(IO6:IR6)-IS6&gt;0,SUM(IO6:IR6)-IS6,"")</f>
        <v>54.72</v>
      </c>
      <c r="JJ6" s="40">
        <f>IF(MAX(JF6,JI6)&gt;0,MAX(JF6,JI6),"")</f>
        <v>54.72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8.1999999999999993</v>
      </c>
      <c r="JO6" s="40">
        <f>IF(JB6&gt;0,JB6,"")</f>
        <v>7.85</v>
      </c>
      <c r="JP6" s="40">
        <f>IF(SUM(IY6:JB6)-JC6&gt;0,SUM(IY6:JB6)-JC6,"")</f>
        <v>28.25</v>
      </c>
      <c r="JQ6" s="40">
        <f>IF(SUM(JJ6,JM6,JP6)&gt;0,SUM(JJ6,JM6,JP6),"")</f>
        <v>82.97</v>
      </c>
      <c r="JR6" s="18">
        <v>14.5</v>
      </c>
      <c r="JS6" s="18">
        <v>9.6999999999999993</v>
      </c>
      <c r="JT6" s="18">
        <v>13.4</v>
      </c>
      <c r="JU6" s="18">
        <v>15.39</v>
      </c>
      <c r="JV6" s="18">
        <v>0</v>
      </c>
      <c r="JW6" s="18">
        <v>14.6</v>
      </c>
      <c r="JX6" s="18">
        <v>9.4</v>
      </c>
      <c r="JY6" s="18">
        <v>14.4</v>
      </c>
      <c r="JZ6" s="18">
        <v>15.23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13.4</v>
      </c>
      <c r="KM6" s="11">
        <f>IF(JU6&gt;0,JU6,"")</f>
        <v>15.39</v>
      </c>
      <c r="KN6" s="11">
        <f>IF(SUM(JR6:JU6)-JV6&gt;0,SUM(JR6:JU6)-JV6,"")</f>
        <v>52.99</v>
      </c>
      <c r="KO6" s="11">
        <f>IF(JY6&gt;0,JY6,"")</f>
        <v>14.4</v>
      </c>
      <c r="KP6" s="11">
        <f>IF(JZ6&gt;0,JZ6,"")</f>
        <v>15.23</v>
      </c>
      <c r="KQ6" s="11">
        <f>IF(SUM(JW6:JZ6)-KA6&gt;0,SUM(JW6:JZ6)-KA6,"")</f>
        <v>53.629999999999995</v>
      </c>
      <c r="KR6" s="11">
        <f>IF(MAX(KN6,KQ6)&gt;0,MAX(KN6,KQ6),"")</f>
        <v>53.629999999999995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53.629999999999995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14.8</v>
      </c>
      <c r="MI6" s="18">
        <v>9.5</v>
      </c>
      <c r="MJ6" s="18">
        <v>15</v>
      </c>
      <c r="MK6" s="18">
        <v>14.99</v>
      </c>
      <c r="ML6" s="18">
        <v>0</v>
      </c>
      <c r="MM6" s="18">
        <v>15</v>
      </c>
      <c r="MN6" s="18">
        <v>9.4</v>
      </c>
      <c r="MO6" s="18">
        <v>14.4</v>
      </c>
      <c r="MP6" s="18">
        <v>15.24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15</v>
      </c>
      <c r="NC6" s="11">
        <f>IF(MK6&gt;0,MK6,"")</f>
        <v>14.99</v>
      </c>
      <c r="ND6" s="11">
        <f>IF(SUM(MH6:MK6)-ML6&gt;0,SUM(MH6:MK6)-ML6,"")</f>
        <v>54.29</v>
      </c>
      <c r="NE6" s="11">
        <f>IF(MO6&gt;0,MO6,"")</f>
        <v>14.4</v>
      </c>
      <c r="NF6" s="11">
        <f>IF(MP6&gt;0,MP6,"")</f>
        <v>15.24</v>
      </c>
      <c r="NG6" s="11">
        <f>IF(SUM(MM6:MP6)-MQ6&gt;0,SUM(MM6:MP6)-MQ6,"")</f>
        <v>54.04</v>
      </c>
      <c r="NH6" s="11">
        <f>IF(MAX(ND6,NG6)&gt;0,MAX(ND6,NG6),"")</f>
        <v>54.29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54.29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10.25</v>
      </c>
      <c r="SW6" s="22">
        <f>IF($CP6="P",CB6,(CB6+BA6)/2)</f>
        <v>6.15</v>
      </c>
      <c r="SX6" s="22">
        <f>IF($CP6="P",CC6,(CC6+BB6)/2)</f>
        <v>10.25</v>
      </c>
      <c r="SY6" s="22">
        <f>IF($CP6="P",CD6,(CD6+BC6)/2)</f>
        <v>9.8650000000000002</v>
      </c>
      <c r="SZ6" s="22">
        <f>IF($CP6="P",CE6,(CE6+BD6)/2)</f>
        <v>0</v>
      </c>
      <c r="TA6" s="22">
        <f>IF($CP6="P",CF6,(CF6+BE6)/2)</f>
        <v>9.5</v>
      </c>
      <c r="TB6" s="22">
        <f>IF($CP6="P",CG6,(CG6+BF6)/2)</f>
        <v>5.4</v>
      </c>
      <c r="TC6" s="22">
        <f>IF($CP6="P",CH6,(CH6+BG6)/2)</f>
        <v>8.5</v>
      </c>
      <c r="TD6" s="22">
        <f>IF($CP6="P",CI6,(CI6+BH6)/2)</f>
        <v>9.0250000000000004</v>
      </c>
      <c r="TE6" s="22">
        <f>IF($CP6="P",CJ6,(CJ6+BI6)/2)</f>
        <v>0</v>
      </c>
      <c r="TF6" s="22">
        <f>IF($CP6="P",CK6,(CK6+BJ6)/2)</f>
        <v>7.65</v>
      </c>
      <c r="TG6" s="22">
        <f>IF($CP6="P",CL6,(CL6+BK6)/2)</f>
        <v>4.75</v>
      </c>
      <c r="TH6" s="22">
        <f>IF($CP6="P",CM6,(CM6+BL6)/2)</f>
        <v>7.7</v>
      </c>
      <c r="TI6" s="22">
        <f>IF($CP6="P",CN6,(CN6+BM6)/2)</f>
        <v>7.4850000000000003</v>
      </c>
      <c r="TJ6" s="22">
        <f>IF($CP6="P",CO6,(CO6+BN6)/2)</f>
        <v>0</v>
      </c>
      <c r="TK6" s="27" t="s">
        <v>46</v>
      </c>
      <c r="TL6" s="40">
        <f>IF(SX6&gt;0,SX6,"")</f>
        <v>10.25</v>
      </c>
      <c r="TM6" s="40">
        <f>IF(SY6&gt;0,SY6,"")</f>
        <v>9.8650000000000002</v>
      </c>
      <c r="TN6" s="40">
        <f>IF(SUM(SV6:SY6)-SZ6&gt;0,SUM(SV6:SY6)-SZ6,"")</f>
        <v>36.515000000000001</v>
      </c>
      <c r="TO6" s="40">
        <f>IF(TC6&gt;0,TC6,"")</f>
        <v>8.5</v>
      </c>
      <c r="TP6" s="40">
        <f>IF(TD6&gt;0,TD6,"")</f>
        <v>9.0250000000000004</v>
      </c>
      <c r="TQ6" s="40">
        <f>IF(SUM(TA6:TD6)-TE6&gt;0,SUM(TA6:TD6)-TE6,"")</f>
        <v>32.424999999999997</v>
      </c>
      <c r="TR6" s="40">
        <f>IF(MAX(TN6,TQ6)&gt;0,MAX(TN6,TQ6),"")</f>
        <v>36.515000000000001</v>
      </c>
      <c r="TS6" s="40">
        <f>IF(TH6&gt;0,TH6,"")</f>
        <v>7.7</v>
      </c>
      <c r="TT6" s="40">
        <f>IF(TI6&gt;0,TI6,"")</f>
        <v>7.4850000000000003</v>
      </c>
      <c r="TU6" s="40">
        <f>IF(SUM(TF6:TI6)-TJ6&gt;0,SUM(TF6:TI6)-TJ6,"")</f>
        <v>27.585000000000001</v>
      </c>
      <c r="TV6" s="40">
        <f>IF(SUM(TR6,TU6)&gt;0,SUM(TR6,TU6),"")</f>
        <v>64.099999999999994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180</v>
      </c>
      <c r="D7" s="4" t="s">
        <v>4</v>
      </c>
      <c r="E7" s="4">
        <v>2007</v>
      </c>
      <c r="F7" s="9">
        <f>SUM(L7:V7)+SUM(L7:T7)*0.0000001+SUM(L7)*0.0000000000001</f>
        <v>194.80001929800534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53.759999999999991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53.56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15.000000000000002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3rd Domestic Trial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16.079999999999998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Coimbra Gym Fest (July 7)</v>
      </c>
      <c r="V7" s="8">
        <f>IF(MAX(DB7,DC7)&gt;0,MAX(DB7,DC7),"")</f>
        <v>1.8199999999999932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15.4</v>
      </c>
      <c r="Z7" s="22">
        <v>9</v>
      </c>
      <c r="AA7" s="22">
        <v>13.7</v>
      </c>
      <c r="AB7" s="22">
        <v>15.66</v>
      </c>
      <c r="AC7" s="22">
        <v>0</v>
      </c>
      <c r="AD7" s="22"/>
      <c r="AE7" s="22"/>
      <c r="AF7" s="22"/>
      <c r="AG7" s="22"/>
      <c r="AH7" s="22"/>
      <c r="AI7" s="22">
        <v>14.4</v>
      </c>
      <c r="AJ7" s="22">
        <v>9.1</v>
      </c>
      <c r="AK7" s="22">
        <v>15.000000000000002</v>
      </c>
      <c r="AL7" s="22">
        <v>15.43</v>
      </c>
      <c r="AM7" s="22">
        <v>0</v>
      </c>
      <c r="AN7" s="27"/>
      <c r="AO7" s="38">
        <f>IF(AA7&gt;0,AA7,"")</f>
        <v>13.7</v>
      </c>
      <c r="AP7" s="38">
        <f>IF(AB7&gt;0,AB7,"")</f>
        <v>15.66</v>
      </c>
      <c r="AQ7" s="40">
        <f>IF(SUM(Y7:AB7)-AC7&gt;0,SUM(Y7:AB7)-AC7,"")</f>
        <v>53.759999999999991</v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>
        <f>IF(AQ7="","",MAX(AQ7,AT7))</f>
        <v>53.759999999999991</v>
      </c>
      <c r="AV7" s="40">
        <f>IF(AK7&gt;0,AK7,"")</f>
        <v>15.000000000000002</v>
      </c>
      <c r="AW7" s="40">
        <f>IF(AL7&gt;0,AL7,"")</f>
        <v>15.43</v>
      </c>
      <c r="AX7" s="40">
        <f>IF(SUM(AI7:AL7)-AM7&gt;0,SUM(AI7:AL7)-AM7,"")</f>
        <v>53.93</v>
      </c>
      <c r="AY7" s="40">
        <f>IF(SUM(AU7,AX7)&gt;0,SUM(AU7,AX7),"")</f>
        <v>107.69</v>
      </c>
      <c r="AZ7" s="26">
        <v>15.3</v>
      </c>
      <c r="BA7" s="26">
        <v>9.1</v>
      </c>
      <c r="BB7" s="26">
        <v>13.4</v>
      </c>
      <c r="BC7" s="26">
        <v>15.04</v>
      </c>
      <c r="BD7" s="26">
        <v>0.1</v>
      </c>
      <c r="BE7" s="26">
        <v>15.1</v>
      </c>
      <c r="BF7" s="26">
        <v>9</v>
      </c>
      <c r="BG7" s="26">
        <v>14</v>
      </c>
      <c r="BH7" s="26">
        <v>15.4</v>
      </c>
      <c r="BI7" s="26">
        <v>0</v>
      </c>
      <c r="BJ7" s="26">
        <v>11.1</v>
      </c>
      <c r="BK7" s="26">
        <v>6.3</v>
      </c>
      <c r="BL7" s="26">
        <v>10.3</v>
      </c>
      <c r="BM7" s="26">
        <v>10.92</v>
      </c>
      <c r="BN7" s="26">
        <v>0</v>
      </c>
      <c r="BO7" s="28"/>
      <c r="BP7" s="39">
        <f>IF(BB7&gt;0,BB7,"")</f>
        <v>13.4</v>
      </c>
      <c r="BQ7" s="39">
        <f>IF(BC7&gt;0,BC7,"")</f>
        <v>15.04</v>
      </c>
      <c r="BR7" s="11">
        <f>IF(SUM(AZ7:BC7)-BD7&gt;0,SUM(AZ7:BC7)-BD7,"")</f>
        <v>52.739999999999995</v>
      </c>
      <c r="BS7" s="11">
        <f>IF(BG7&gt;0,BG7,"")</f>
        <v>14</v>
      </c>
      <c r="BT7" s="11">
        <f>IF(BH7&gt;0,BH7,"")</f>
        <v>15.4</v>
      </c>
      <c r="BU7" s="11">
        <f>IF(SUM(BE7:BH7)-BI7&gt;0,SUM(BE7:BH7)-BI7,"")</f>
        <v>53.5</v>
      </c>
      <c r="BV7" s="11">
        <f>IF(BR7="","",MAX(BR7,BU7))</f>
        <v>53.5</v>
      </c>
      <c r="BW7" s="11">
        <f>IF(BL7&gt;0,BL7,"")</f>
        <v>10.3</v>
      </c>
      <c r="BX7" s="11">
        <f>IF(BM7&gt;0,BM7,"")</f>
        <v>10.92</v>
      </c>
      <c r="BY7" s="11">
        <f>IF(SUM(BJ7:BM7)-BN7&gt;0,SUM(BJ7:BM7)-BN7,"")</f>
        <v>38.619999999999997</v>
      </c>
      <c r="BZ7" s="11">
        <f>IF(SUM(BV7,BY7)&gt;0,SUM(BV7,BY7),"")</f>
        <v>92.12</v>
      </c>
      <c r="CA7" s="22">
        <v>15.5</v>
      </c>
      <c r="CB7" s="22">
        <v>9.3000000000000007</v>
      </c>
      <c r="CC7" s="22">
        <v>13.3</v>
      </c>
      <c r="CD7" s="22">
        <v>15.66</v>
      </c>
      <c r="CE7" s="22">
        <v>0.2</v>
      </c>
      <c r="CF7" s="22">
        <v>4.0999999999999996</v>
      </c>
      <c r="CG7" s="22">
        <v>2.7</v>
      </c>
      <c r="CH7" s="22">
        <v>4.7</v>
      </c>
      <c r="CI7" s="22">
        <v>4.71</v>
      </c>
      <c r="CJ7" s="22">
        <v>0</v>
      </c>
      <c r="CK7" s="22">
        <v>16.5</v>
      </c>
      <c r="CL7" s="22">
        <v>9</v>
      </c>
      <c r="CM7" s="22">
        <v>13.4</v>
      </c>
      <c r="CN7" s="22">
        <v>15.78</v>
      </c>
      <c r="CO7" s="22">
        <v>0.1</v>
      </c>
      <c r="CP7" s="27"/>
      <c r="CQ7" s="38">
        <f>IF(CC7&gt;0,CC7,"")</f>
        <v>13.3</v>
      </c>
      <c r="CR7" s="38">
        <f>IF(CD7&gt;0,CD7,"")</f>
        <v>15.66</v>
      </c>
      <c r="CS7" s="40">
        <f>IF(SUM(CA7:CD7)-CE7&gt;0,SUM(CA7:CD7)-CE7,"")</f>
        <v>53.56</v>
      </c>
      <c r="CT7" s="40">
        <f>IF(CH7&gt;0,CH7,"")</f>
        <v>4.7</v>
      </c>
      <c r="CU7" s="40">
        <f>IF(CI7&gt;0,CI7,"")</f>
        <v>4.71</v>
      </c>
      <c r="CV7" s="40">
        <f>IF(SUM(CF7:CI7)-CJ7&gt;0,SUM(CF7:CI7)-CJ7,"")</f>
        <v>16.21</v>
      </c>
      <c r="CW7" s="40">
        <f>IF(CS7="","",MAX(CS7,CV7))</f>
        <v>53.56</v>
      </c>
      <c r="CX7" s="40">
        <f>IF(CM7&gt;0,CM7,"")</f>
        <v>13.4</v>
      </c>
      <c r="CY7" s="40">
        <f>IF(CN7&gt;0,CN7,"")</f>
        <v>15.78</v>
      </c>
      <c r="CZ7" s="40">
        <f>IF(SUM(CK7:CN7)-CO7&gt;0,SUM(CK7:CN7)-CO7,"")</f>
        <v>54.58</v>
      </c>
      <c r="DA7" s="40">
        <f>IF(SUM(CW7,CZ7)&gt;0,SUM(CW7,CZ7),"")</f>
        <v>108.14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1.8199999999999932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6</v>
      </c>
      <c r="FU7" s="17">
        <v>3.8</v>
      </c>
      <c r="FV7" s="17">
        <v>5.2</v>
      </c>
      <c r="FW7" s="17">
        <v>6.4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5.2</v>
      </c>
      <c r="GO7" s="40">
        <f>IF(FW7&gt;0,FW7,"")</f>
        <v>6.4</v>
      </c>
      <c r="GP7" s="40">
        <f>IF(SUM(FT7:FW7)-FX7&gt;0,SUM(FT7:FW7)-FX7,"")</f>
        <v>21.4</v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>
        <f>IF(MAX(GP7,GS7)&gt;0,MAX(GP7,GS7),"")</f>
        <v>21.4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21.4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1.6</v>
      </c>
      <c r="IK7" s="17">
        <v>0.9</v>
      </c>
      <c r="IL7" s="17">
        <v>2</v>
      </c>
      <c r="IM7" s="17">
        <v>1.75</v>
      </c>
      <c r="IN7" s="17">
        <v>0</v>
      </c>
      <c r="IO7" s="17">
        <v>7.6</v>
      </c>
      <c r="IP7" s="17">
        <v>4.5</v>
      </c>
      <c r="IQ7" s="17">
        <v>7</v>
      </c>
      <c r="IR7" s="17">
        <v>8.17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1.75</v>
      </c>
      <c r="JF7" s="40">
        <f>IF(SUM(IJ7:IM7)-IN7&gt;0,SUM(IJ7:IM7)-IN7,"")</f>
        <v>6.25</v>
      </c>
      <c r="JG7" s="40">
        <f>IF(IQ7&gt;0,IQ7,"")</f>
        <v>7</v>
      </c>
      <c r="JH7" s="40">
        <f>IF(IR7&gt;0,IR7,"")</f>
        <v>8.17</v>
      </c>
      <c r="JI7" s="40">
        <f>IF(SUM(IO7:IR7)-IS7&gt;0,SUM(IO7:IR7)-IS7,"")</f>
        <v>27.270000000000003</v>
      </c>
      <c r="JJ7" s="40">
        <f>IF(MAX(JF7,JI7)&gt;0,MAX(JF7,JI7),"")</f>
        <v>27.270000000000003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27.270000000000003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15.5</v>
      </c>
      <c r="LA7" s="17">
        <v>9.8000000000000007</v>
      </c>
      <c r="LB7" s="17">
        <v>14</v>
      </c>
      <c r="LC7" s="17">
        <v>16.079999999999998</v>
      </c>
      <c r="LD7" s="17">
        <v>0</v>
      </c>
      <c r="LE7" s="17">
        <v>12.1</v>
      </c>
      <c r="LF7" s="17">
        <v>7</v>
      </c>
      <c r="LG7" s="17">
        <v>9.6999999999999993</v>
      </c>
      <c r="LH7" s="17">
        <v>13.08</v>
      </c>
      <c r="LI7" s="17">
        <v>0</v>
      </c>
      <c r="LJ7" s="17">
        <v>10.3</v>
      </c>
      <c r="LK7" s="17">
        <v>6.2</v>
      </c>
      <c r="LL7" s="17">
        <v>10.3</v>
      </c>
      <c r="LM7" s="17">
        <v>11.26</v>
      </c>
      <c r="LN7" s="17">
        <v>0</v>
      </c>
      <c r="LO7" s="17"/>
      <c r="LP7" s="17"/>
      <c r="LQ7" s="17"/>
      <c r="LR7" s="17"/>
      <c r="LS7" s="17"/>
      <c r="LT7" s="40">
        <f>IF(LB7&gt;0,LB7,"")</f>
        <v>14</v>
      </c>
      <c r="LU7" s="40">
        <f>IF(LC7&gt;0,LC7,"")</f>
        <v>16.079999999999998</v>
      </c>
      <c r="LV7" s="40">
        <f>IF(SUM(KZ7:LC7)-LD7&gt;0,SUM(KZ7:LC7)-LD7,"")</f>
        <v>55.379999999999995</v>
      </c>
      <c r="LW7" s="40">
        <f>IF(LG7&gt;0,LG7,"")</f>
        <v>9.6999999999999993</v>
      </c>
      <c r="LX7" s="40">
        <f>IF(LH7&gt;0,LH7,"")</f>
        <v>13.08</v>
      </c>
      <c r="LY7" s="40">
        <f>IF(SUM(LE7:LH7)-LI7&gt;0,SUM(LE7:LH7)-LI7,"")</f>
        <v>41.88</v>
      </c>
      <c r="LZ7" s="40">
        <f>IF(MAX(LV7,LY7)&gt;0,MAX(LV7,LY7),"")</f>
        <v>55.379999999999995</v>
      </c>
      <c r="MA7" s="40">
        <f>IF(LL7&gt;0,LL7,"")</f>
        <v>10.3</v>
      </c>
      <c r="MB7" s="40">
        <f>IF(LM7&gt;0,LM7,"")</f>
        <v>11.26</v>
      </c>
      <c r="MC7" s="40">
        <f>IF(SUM(LJ7:LM7)-LN7&gt;0,SUM(LJ7:LM7)-LN7,"")</f>
        <v>38.06</v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93.44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15.4</v>
      </c>
      <c r="SW7" s="22">
        <f>IF($CP7="P",CB7,(CB7+BA7)/2)</f>
        <v>9.1999999999999993</v>
      </c>
      <c r="SX7" s="22">
        <f>IF($CP7="P",CC7,(CC7+BB7)/2)</f>
        <v>13.350000000000001</v>
      </c>
      <c r="SY7" s="22">
        <f>IF($CP7="P",CD7,(CD7+BC7)/2)</f>
        <v>15.35</v>
      </c>
      <c r="SZ7" s="22">
        <f>IF($CP7="P",CE7,(CE7+BD7)/2)</f>
        <v>0.15000000000000002</v>
      </c>
      <c r="TA7" s="22">
        <f>IF($CP7="P",CF7,(CF7+BE7)/2)</f>
        <v>9.6</v>
      </c>
      <c r="TB7" s="22">
        <f>IF($CP7="P",CG7,(CG7+BF7)/2)</f>
        <v>5.85</v>
      </c>
      <c r="TC7" s="22">
        <f>IF($CP7="P",CH7,(CH7+BG7)/2)</f>
        <v>9.35</v>
      </c>
      <c r="TD7" s="22">
        <f>IF($CP7="P",CI7,(CI7+BH7)/2)</f>
        <v>10.055</v>
      </c>
      <c r="TE7" s="22">
        <f>IF($CP7="P",CJ7,(CJ7+BI7)/2)</f>
        <v>0</v>
      </c>
      <c r="TF7" s="22">
        <f>IF($CP7="P",CK7,(CK7+BJ7)/2)</f>
        <v>13.8</v>
      </c>
      <c r="TG7" s="22">
        <f>IF($CP7="P",CL7,(CL7+BK7)/2)</f>
        <v>7.65</v>
      </c>
      <c r="TH7" s="22">
        <f>IF($CP7="P",CM7,(CM7+BL7)/2)</f>
        <v>11.850000000000001</v>
      </c>
      <c r="TI7" s="22">
        <f>IF($CP7="P",CN7,(CN7+BM7)/2)</f>
        <v>13.35</v>
      </c>
      <c r="TJ7" s="22">
        <f>IF($CP7="P",CO7,(CO7+BN7)/2)</f>
        <v>0.05</v>
      </c>
      <c r="TK7" s="27" t="s">
        <v>46</v>
      </c>
      <c r="TL7" s="40">
        <f>IF(SX7&gt;0,SX7,"")</f>
        <v>13.350000000000001</v>
      </c>
      <c r="TM7" s="40">
        <f>IF(SY7&gt;0,SY7,"")</f>
        <v>15.35</v>
      </c>
      <c r="TN7" s="40">
        <f>IF(SUM(SV7:SY7)-SZ7&gt;0,SUM(SV7:SY7)-SZ7,"")</f>
        <v>53.150000000000006</v>
      </c>
      <c r="TO7" s="40">
        <f>IF(TC7&gt;0,TC7,"")</f>
        <v>9.35</v>
      </c>
      <c r="TP7" s="40">
        <f>IF(TD7&gt;0,TD7,"")</f>
        <v>10.055</v>
      </c>
      <c r="TQ7" s="40">
        <f>IF(SUM(TA7:TD7)-TE7&gt;0,SUM(TA7:TD7)-TE7,"")</f>
        <v>34.854999999999997</v>
      </c>
      <c r="TR7" s="40">
        <f>IF(MAX(TN7,TQ7)&gt;0,MAX(TN7,TQ7),"")</f>
        <v>53.150000000000006</v>
      </c>
      <c r="TS7" s="40">
        <f>IF(TH7&gt;0,TH7,"")</f>
        <v>11.850000000000001</v>
      </c>
      <c r="TT7" s="40">
        <f>IF(TI7&gt;0,TI7,"")</f>
        <v>13.35</v>
      </c>
      <c r="TU7" s="40">
        <f>IF(SUM(TF7:TI7)-TJ7&gt;0,SUM(TF7:TI7)-TJ7,"")</f>
        <v>46.600000000000009</v>
      </c>
      <c r="TV7" s="40">
        <f>IF(SUM(TR7,TU7)&gt;0,SUM(TR7,TU7),"")</f>
        <v>99.750000000000014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101</v>
      </c>
      <c r="D8" s="4" t="s">
        <v>100</v>
      </c>
      <c r="E8" s="4">
        <v>2004</v>
      </c>
      <c r="F8" s="9">
        <f>SUM(L8:V8)+SUM(L8:T8)*0.0000001+SUM(L8)*0.0000000000001</f>
        <v>192.03001920300539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53.910000000000004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53.04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54.489999999999995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16.190000000000001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11.2</v>
      </c>
      <c r="Z8" s="22">
        <v>7.1</v>
      </c>
      <c r="AA8" s="22">
        <v>10.1</v>
      </c>
      <c r="AB8" s="22">
        <v>13.07</v>
      </c>
      <c r="AC8" s="22">
        <v>0</v>
      </c>
      <c r="AD8" s="22">
        <v>15.3</v>
      </c>
      <c r="AE8" s="22">
        <v>9</v>
      </c>
      <c r="AF8" s="22">
        <v>13.4</v>
      </c>
      <c r="AG8" s="22">
        <v>16.309999999999999</v>
      </c>
      <c r="AH8" s="22">
        <v>0.1</v>
      </c>
      <c r="AI8" s="22">
        <v>15.8</v>
      </c>
      <c r="AJ8" s="22">
        <v>8.5</v>
      </c>
      <c r="AK8" s="22">
        <v>14</v>
      </c>
      <c r="AL8" s="22">
        <v>16.190000000000001</v>
      </c>
      <c r="AM8" s="22">
        <v>0</v>
      </c>
      <c r="AN8" s="27"/>
      <c r="AO8" s="38">
        <f>IF(AA8&gt;0,AA8,"")</f>
        <v>10.1</v>
      </c>
      <c r="AP8" s="38">
        <f>IF(AB8&gt;0,AB8,"")</f>
        <v>13.07</v>
      </c>
      <c r="AQ8" s="40">
        <f>IF(SUM(Y8:AB8)-AC8&gt;0,SUM(Y8:AB8)-AC8,"")</f>
        <v>41.47</v>
      </c>
      <c r="AR8" s="40">
        <f>IF(AF8&gt;0,AF8,"")</f>
        <v>13.4</v>
      </c>
      <c r="AS8" s="40">
        <f>IF(AG8&gt;0,AG8,"")</f>
        <v>16.309999999999999</v>
      </c>
      <c r="AT8" s="40">
        <f>IF(SUM(AD8:AG8)-AH8&gt;0,SUM(AD8:AG8)-AH8,"")</f>
        <v>53.910000000000004</v>
      </c>
      <c r="AU8" s="40">
        <f>IF(AQ8="","",MAX(AQ8,AT8))</f>
        <v>53.910000000000004</v>
      </c>
      <c r="AV8" s="40">
        <f>IF(AK8&gt;0,AK8,"")</f>
        <v>14</v>
      </c>
      <c r="AW8" s="40">
        <f>IF(AL8&gt;0,AL8,"")</f>
        <v>16.190000000000001</v>
      </c>
      <c r="AX8" s="40">
        <f>IF(SUM(AI8:AL8)-AM8&gt;0,SUM(AI8:AL8)-AM8,"")</f>
        <v>54.489999999999995</v>
      </c>
      <c r="AY8" s="40">
        <f>IF(SUM(AU8,AX8)&gt;0,SUM(AU8,AX8),"")</f>
        <v>108.4</v>
      </c>
      <c r="AZ8" s="26">
        <v>1.5</v>
      </c>
      <c r="BA8" s="26">
        <v>0.8</v>
      </c>
      <c r="BB8" s="26">
        <v>2</v>
      </c>
      <c r="BC8" s="26">
        <v>1.64</v>
      </c>
      <c r="BD8" s="26">
        <v>0</v>
      </c>
      <c r="BE8" s="26">
        <v>14.8</v>
      </c>
      <c r="BF8" s="26">
        <v>8.9</v>
      </c>
      <c r="BG8" s="26">
        <v>14.4</v>
      </c>
      <c r="BH8" s="26">
        <v>14.94</v>
      </c>
      <c r="BI8" s="26">
        <v>0</v>
      </c>
      <c r="BJ8" s="26">
        <v>8.9</v>
      </c>
      <c r="BK8" s="26">
        <v>5.0999999999999996</v>
      </c>
      <c r="BL8" s="26">
        <v>5.4</v>
      </c>
      <c r="BM8" s="26">
        <v>8.92</v>
      </c>
      <c r="BN8" s="26">
        <v>0</v>
      </c>
      <c r="BO8" s="28"/>
      <c r="BP8" s="39">
        <f>IF(BB8&gt;0,BB8,"")</f>
        <v>2</v>
      </c>
      <c r="BQ8" s="39">
        <f>IF(BC8&gt;0,BC8,"")</f>
        <v>1.64</v>
      </c>
      <c r="BR8" s="11">
        <f>IF(SUM(AZ8:BC8)-BD8&gt;0,SUM(AZ8:BC8)-BD8,"")</f>
        <v>5.9399999999999995</v>
      </c>
      <c r="BS8" s="11">
        <f>IF(BG8&gt;0,BG8,"")</f>
        <v>14.4</v>
      </c>
      <c r="BT8" s="11">
        <f>IF(BH8&gt;0,BH8,"")</f>
        <v>14.94</v>
      </c>
      <c r="BU8" s="11">
        <f>IF(SUM(BE8:BH8)-BI8&gt;0,SUM(BE8:BH8)-BI8,"")</f>
        <v>53.04</v>
      </c>
      <c r="BV8" s="11">
        <f>IF(BR8="","",MAX(BR8,BU8))</f>
        <v>53.04</v>
      </c>
      <c r="BW8" s="11">
        <f>IF(BL8&gt;0,BL8,"")</f>
        <v>5.4</v>
      </c>
      <c r="BX8" s="11">
        <f>IF(BM8&gt;0,BM8,"")</f>
        <v>8.92</v>
      </c>
      <c r="BY8" s="11">
        <f>IF(SUM(BJ8:BM8)-BN8&gt;0,SUM(BJ8:BM8)-BN8,"")</f>
        <v>28.32</v>
      </c>
      <c r="BZ8" s="11">
        <f>IF(SUM(BV8,BY8)&gt;0,SUM(BV8,BY8),"")</f>
        <v>81.36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11.4</v>
      </c>
      <c r="IK8" s="17">
        <v>6.9</v>
      </c>
      <c r="IL8" s="17">
        <v>11.7</v>
      </c>
      <c r="IM8" s="17">
        <v>12.36</v>
      </c>
      <c r="IN8" s="17">
        <v>0</v>
      </c>
      <c r="IO8" s="17">
        <v>8.8000000000000007</v>
      </c>
      <c r="IP8" s="17">
        <v>5.3</v>
      </c>
      <c r="IQ8" s="17">
        <v>7.3</v>
      </c>
      <c r="IR8" s="17">
        <v>9.57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11.7</v>
      </c>
      <c r="JE8" s="40">
        <f>IF(IM8&gt;0,IM8,"")</f>
        <v>12.36</v>
      </c>
      <c r="JF8" s="40">
        <f>IF(SUM(IJ8:IM8)-IN8&gt;0,SUM(IJ8:IM8)-IN8,"")</f>
        <v>42.36</v>
      </c>
      <c r="JG8" s="40">
        <f>IF(IQ8&gt;0,IQ8,"")</f>
        <v>7.3</v>
      </c>
      <c r="JH8" s="40">
        <f>IF(IR8&gt;0,IR8,"")</f>
        <v>9.57</v>
      </c>
      <c r="JI8" s="40">
        <f>IF(SUM(IO8:IR8)-IS8&gt;0,SUM(IO8:IR8)-IS8,"")</f>
        <v>30.970000000000002</v>
      </c>
      <c r="JJ8" s="40">
        <f>IF(MAX(JF8,JI8)&gt;0,MAX(JF8,JI8),"")</f>
        <v>42.36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42.36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0.75</v>
      </c>
      <c r="SW8" s="22">
        <f>IF($CP8="P",CB8,(CB8+BA8)/2)</f>
        <v>0.4</v>
      </c>
      <c r="SX8" s="22">
        <f>IF($CP8="P",CC8,(CC8+BB8)/2)</f>
        <v>1</v>
      </c>
      <c r="SY8" s="22">
        <f>IF($CP8="P",CD8,(CD8+BC8)/2)</f>
        <v>0.82</v>
      </c>
      <c r="SZ8" s="22">
        <f>IF($CP8="P",CE8,(CE8+BD8)/2)</f>
        <v>0</v>
      </c>
      <c r="TA8" s="22">
        <f>IF($CP8="P",CF8,(CF8+BE8)/2)</f>
        <v>7.4</v>
      </c>
      <c r="TB8" s="22">
        <f>IF($CP8="P",CG8,(CG8+BF8)/2)</f>
        <v>4.45</v>
      </c>
      <c r="TC8" s="22">
        <f>IF($CP8="P",CH8,(CH8+BG8)/2)</f>
        <v>7.2</v>
      </c>
      <c r="TD8" s="22">
        <f>IF($CP8="P",CI8,(CI8+BH8)/2)</f>
        <v>7.47</v>
      </c>
      <c r="TE8" s="22">
        <f>IF($CP8="P",CJ8,(CJ8+BI8)/2)</f>
        <v>0</v>
      </c>
      <c r="TF8" s="22">
        <f>IF($CP8="P",CK8,(CK8+BJ8)/2)</f>
        <v>4.45</v>
      </c>
      <c r="TG8" s="22">
        <f>IF($CP8="P",CL8,(CL8+BK8)/2)</f>
        <v>2.5499999999999998</v>
      </c>
      <c r="TH8" s="22">
        <f>IF($CP8="P",CM8,(CM8+BL8)/2)</f>
        <v>2.7</v>
      </c>
      <c r="TI8" s="22">
        <f>IF($CP8="P",CN8,(CN8+BM8)/2)</f>
        <v>4.46</v>
      </c>
      <c r="TJ8" s="22">
        <f>IF($CP8="P",CO8,(CO8+BN8)/2)</f>
        <v>0</v>
      </c>
      <c r="TK8" s="27" t="s">
        <v>46</v>
      </c>
      <c r="TL8" s="40">
        <f>IF(SX8&gt;0,SX8,"")</f>
        <v>1</v>
      </c>
      <c r="TM8" s="40">
        <f>IF(SY8&gt;0,SY8,"")</f>
        <v>0.82</v>
      </c>
      <c r="TN8" s="40">
        <f>IF(SUM(SV8:SY8)-SZ8&gt;0,SUM(SV8:SY8)-SZ8,"")</f>
        <v>2.9699999999999998</v>
      </c>
      <c r="TO8" s="40">
        <f>IF(TC8&gt;0,TC8,"")</f>
        <v>7.2</v>
      </c>
      <c r="TP8" s="40">
        <f>IF(TD8&gt;0,TD8,"")</f>
        <v>7.47</v>
      </c>
      <c r="TQ8" s="40">
        <f>IF(SUM(TA8:TD8)-TE8&gt;0,SUM(TA8:TD8)-TE8,"")</f>
        <v>26.52</v>
      </c>
      <c r="TR8" s="40">
        <f>IF(MAX(TN8,TQ8)&gt;0,MAX(TN8,TQ8),"")</f>
        <v>26.52</v>
      </c>
      <c r="TS8" s="40">
        <f>IF(TH8&gt;0,TH8,"")</f>
        <v>2.7</v>
      </c>
      <c r="TT8" s="40">
        <f>IF(TI8&gt;0,TI8,"")</f>
        <v>4.46</v>
      </c>
      <c r="TU8" s="40">
        <f>IF(SUM(TF8:TI8)-TJ8&gt;0,SUM(TF8:TI8)-TJ8,"")</f>
        <v>14.16</v>
      </c>
      <c r="TV8" s="40">
        <f>IF(SUM(TR8,TU8)&gt;0,SUM(TR8,TU8),"")</f>
        <v>40.68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108</v>
      </c>
      <c r="D9" s="4" t="s">
        <v>3</v>
      </c>
      <c r="E9" s="4">
        <v>2005</v>
      </c>
      <c r="F9" s="9">
        <f>SUM(L9:V9)+SUM(L9:T9)*0.0000001+SUM(L9)*0.0000000000001</f>
        <v>187.90001829200523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>P</v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>P</v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>National Team</v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52.47</v>
      </c>
      <c r="M9" s="8" t="str">
        <f>IF(L9="","",IF(OR(L9=CS9,L9=CV9),$CA$1,IF(OR(L9=BR9,L9=BU9),$AZ$1,IF(OR(L9=AQ9,L9=AT9),$Y$1,""))))</f>
        <v>2024 Elite Canada</v>
      </c>
      <c r="N9" s="8">
        <f>IF(COUNT(AQ9,AT9,BR9,BU9,CS9,CV9)&gt;1,LARGE((AQ9,AT9,BR9,BU9,CS9,CV9),2),0)</f>
        <v>51.749999999999993</v>
      </c>
      <c r="O9" s="8" t="str">
        <f>IF(N9="","",IF(OR(N9=CS9,N9=CV9),$CA$1,IF(OR(N9=BR9,N9=BU9),$AZ$1,IF(OR(N9=AQ9,N9=AT9),$Y$1,""))))</f>
        <v>2023 3rd Domestic Trial</v>
      </c>
      <c r="P9" s="8">
        <f>IF(COUNT(AQ9,AT9,BR9,BU9,CS9,CV9)&gt;2,MAX(AX9,BY9,CZ9,LARGE((AQ9,AT9,BR9,BU9,CS9,CV9),3)),IF(MAX(AX9,BY9,CZ9)&gt;0,MAX(AX9,BY9,CZ9),0))</f>
        <v>48.51</v>
      </c>
      <c r="Q9" s="8" t="str">
        <f>IF(P9="","",IF(OR(P9=CS9,P9=CV9,P9=CZ9),$CA$1,IF(OR(P9=BR9,P9=BU9,P9=BY9),$AZ$1,IF(OR(P9=AQ9,P9=AT9,P9=AX9),$Y$1,""))))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Coimbra Gym Fest (July 7)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Coimbra Gym Fest (July 7)</v>
      </c>
      <c r="V9" s="8">
        <f>IF(MAX(DB9,DC9)&gt;0,MAX(DB9,DC9),"")</f>
        <v>4.9799999999999969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Coimbra Gym Fest (July 7)</v>
      </c>
      <c r="Y9" s="22">
        <v>5.9</v>
      </c>
      <c r="Z9" s="22">
        <v>3.6</v>
      </c>
      <c r="AA9" s="22">
        <v>6.5</v>
      </c>
      <c r="AB9" s="22">
        <v>6.48</v>
      </c>
      <c r="AC9" s="22">
        <v>0</v>
      </c>
      <c r="AD9" s="22">
        <v>13.4</v>
      </c>
      <c r="AE9" s="22">
        <v>9.4</v>
      </c>
      <c r="AF9" s="22">
        <v>14</v>
      </c>
      <c r="AG9" s="22">
        <v>15.15</v>
      </c>
      <c r="AH9" s="22">
        <v>0.2</v>
      </c>
      <c r="AI9" s="22"/>
      <c r="AJ9" s="22"/>
      <c r="AK9" s="22"/>
      <c r="AL9" s="22"/>
      <c r="AM9" s="22"/>
      <c r="AN9" s="27"/>
      <c r="AO9" s="38">
        <f>IF(AA9&gt;0,AA9,"")</f>
        <v>6.5</v>
      </c>
      <c r="AP9" s="38">
        <f>IF(AB9&gt;0,AB9,"")</f>
        <v>6.48</v>
      </c>
      <c r="AQ9" s="40">
        <f>IF(SUM(Y9:AB9)-AC9&gt;0,SUM(Y9:AB9)-AC9,"")</f>
        <v>22.48</v>
      </c>
      <c r="AR9" s="40">
        <f>IF(AF9&gt;0,AF9,"")</f>
        <v>14</v>
      </c>
      <c r="AS9" s="40">
        <f>IF(AG9&gt;0,AG9,"")</f>
        <v>15.15</v>
      </c>
      <c r="AT9" s="40">
        <f>IF(SUM(AD9:AG9)-AH9&gt;0,SUM(AD9:AG9)-AH9,"")</f>
        <v>51.749999999999993</v>
      </c>
      <c r="AU9" s="40">
        <f>IF(AQ9="","",MAX(AQ9,AT9))</f>
        <v>51.749999999999993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51.749999999999993</v>
      </c>
      <c r="AZ9" s="26">
        <v>14.7</v>
      </c>
      <c r="BA9" s="26">
        <v>8.9</v>
      </c>
      <c r="BB9" s="26">
        <v>14</v>
      </c>
      <c r="BC9" s="26">
        <v>14.87</v>
      </c>
      <c r="BD9" s="26">
        <v>0</v>
      </c>
      <c r="BE9" s="26">
        <v>14</v>
      </c>
      <c r="BF9" s="26">
        <v>8.1</v>
      </c>
      <c r="BG9" s="26">
        <v>12.4</v>
      </c>
      <c r="BH9" s="26">
        <v>14.01</v>
      </c>
      <c r="BI9" s="26">
        <v>0</v>
      </c>
      <c r="BJ9" s="26">
        <v>4.4000000000000004</v>
      </c>
      <c r="BK9" s="26">
        <v>2.5</v>
      </c>
      <c r="BL9" s="26">
        <v>5.0999999999999996</v>
      </c>
      <c r="BM9" s="26">
        <v>6.38</v>
      </c>
      <c r="BN9" s="26">
        <v>0</v>
      </c>
      <c r="BO9" s="28"/>
      <c r="BP9" s="39">
        <f>IF(BB9&gt;0,BB9,"")</f>
        <v>14</v>
      </c>
      <c r="BQ9" s="39">
        <f>IF(BC9&gt;0,BC9,"")</f>
        <v>14.87</v>
      </c>
      <c r="BR9" s="11">
        <f>IF(SUM(AZ9:BC9)-BD9&gt;0,SUM(AZ9:BC9)-BD9,"")</f>
        <v>52.47</v>
      </c>
      <c r="BS9" s="11">
        <f>IF(BG9&gt;0,BG9,"")</f>
        <v>12.4</v>
      </c>
      <c r="BT9" s="11">
        <f>IF(BH9&gt;0,BH9,"")</f>
        <v>14.01</v>
      </c>
      <c r="BU9" s="11">
        <f>IF(SUM(BE9:BH9)-BI9&gt;0,SUM(BE9:BH9)-BI9,"")</f>
        <v>48.51</v>
      </c>
      <c r="BV9" s="11">
        <f>IF(BR9="","",MAX(BR9,BU9))</f>
        <v>52.47</v>
      </c>
      <c r="BW9" s="11">
        <f>IF(BL9&gt;0,BL9,"")</f>
        <v>5.0999999999999996</v>
      </c>
      <c r="BX9" s="11">
        <f>IF(BM9&gt;0,BM9,"")</f>
        <v>6.38</v>
      </c>
      <c r="BY9" s="11">
        <f>IF(SUM(BJ9:BM9)-BN9&gt;0,SUM(BJ9:BM9)-BN9,"")</f>
        <v>18.38</v>
      </c>
      <c r="BZ9" s="11">
        <f>IF(SUM(BV9,BY9)&gt;0,SUM(BV9,BY9),"")</f>
        <v>70.849999999999994</v>
      </c>
      <c r="CA9" s="22">
        <v>3</v>
      </c>
      <c r="CB9" s="22">
        <v>1.9</v>
      </c>
      <c r="CC9" s="22">
        <v>3.4</v>
      </c>
      <c r="CD9" s="22">
        <v>3.29</v>
      </c>
      <c r="CE9" s="22">
        <v>0</v>
      </c>
      <c r="CF9" s="22">
        <v>3</v>
      </c>
      <c r="CG9" s="22">
        <v>1.9</v>
      </c>
      <c r="CH9" s="22">
        <v>3.4</v>
      </c>
      <c r="CI9" s="22">
        <v>3.3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3.4</v>
      </c>
      <c r="CR9" s="38">
        <f>IF(CD9&gt;0,CD9,"")</f>
        <v>3.29</v>
      </c>
      <c r="CS9" s="40">
        <f>IF(SUM(CA9:CD9)-CE9&gt;0,SUM(CA9:CD9)-CE9,"")</f>
        <v>11.59</v>
      </c>
      <c r="CT9" s="40">
        <f>IF(CH9&gt;0,CH9,"")</f>
        <v>3.4</v>
      </c>
      <c r="CU9" s="40">
        <f>IF(CI9&gt;0,CI9,"")</f>
        <v>3.3</v>
      </c>
      <c r="CV9" s="40">
        <f>IF(SUM(CF9:CI9)-CJ9&gt;0,SUM(CF9:CI9)-CJ9,"")</f>
        <v>11.600000000000001</v>
      </c>
      <c r="CW9" s="40">
        <f>IF(CS9="","",MAX(CS9,CV9))</f>
        <v>11.600000000000001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11.600000000000001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4.9799999999999969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5.3</v>
      </c>
      <c r="FU9" s="17">
        <v>3.8</v>
      </c>
      <c r="FV9" s="17">
        <v>6.5</v>
      </c>
      <c r="FW9" s="17">
        <v>6.33</v>
      </c>
      <c r="FX9" s="17">
        <v>0</v>
      </c>
      <c r="FY9" s="17">
        <v>13.3</v>
      </c>
      <c r="FZ9" s="17">
        <v>9.3000000000000007</v>
      </c>
      <c r="GA9" s="17">
        <v>14</v>
      </c>
      <c r="GB9" s="17">
        <v>15.27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>
        <f>IF(FV9&gt;0,FV9,"")</f>
        <v>6.5</v>
      </c>
      <c r="GO9" s="40">
        <f>IF(FW9&gt;0,FW9,"")</f>
        <v>6.33</v>
      </c>
      <c r="GP9" s="40">
        <f>IF(SUM(FT9:FW9)-FX9&gt;0,SUM(FT9:FW9)-FX9,"")</f>
        <v>21.93</v>
      </c>
      <c r="GQ9" s="40">
        <f>IF(GA9&gt;0,GA9,"")</f>
        <v>14</v>
      </c>
      <c r="GR9" s="40">
        <f>IF(GB9&gt;0,GB9,"")</f>
        <v>15.27</v>
      </c>
      <c r="GS9" s="40">
        <f>IF(SUM(FY9:GB9)-GC9&gt;0,SUM(FY9:GB9)-GC9,"")</f>
        <v>51.870000000000005</v>
      </c>
      <c r="GT9" s="40">
        <f>IF(MAX(GP9,GS9)&gt;0,MAX(GP9,GS9),"")</f>
        <v>51.870000000000005</v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51.870000000000005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>
        <v>13</v>
      </c>
      <c r="LA9" s="17">
        <v>8.9</v>
      </c>
      <c r="LB9" s="17">
        <v>14.6</v>
      </c>
      <c r="LC9" s="17">
        <v>15.24</v>
      </c>
      <c r="LD9" s="17">
        <v>0</v>
      </c>
      <c r="LE9" s="17">
        <v>13.9</v>
      </c>
      <c r="LF9" s="17">
        <v>9.4</v>
      </c>
      <c r="LG9" s="17">
        <v>14.6</v>
      </c>
      <c r="LH9" s="17">
        <v>15.59</v>
      </c>
      <c r="LI9" s="17">
        <v>0</v>
      </c>
      <c r="LJ9" s="17">
        <v>6.8</v>
      </c>
      <c r="LK9" s="17">
        <v>4.4000000000000004</v>
      </c>
      <c r="LL9" s="17">
        <v>7.8</v>
      </c>
      <c r="LM9" s="17">
        <v>7.73</v>
      </c>
      <c r="LN9" s="17">
        <v>0</v>
      </c>
      <c r="LO9" s="17"/>
      <c r="LP9" s="17"/>
      <c r="LQ9" s="17"/>
      <c r="LR9" s="17"/>
      <c r="LS9" s="17"/>
      <c r="LT9" s="40">
        <f>IF(LB9&gt;0,LB9,"")</f>
        <v>14.6</v>
      </c>
      <c r="LU9" s="40">
        <f>IF(LC9&gt;0,LC9,"")</f>
        <v>15.24</v>
      </c>
      <c r="LV9" s="40">
        <f>IF(SUM(KZ9:LC9)-LD9&gt;0,SUM(KZ9:LC9)-LD9,"")</f>
        <v>51.74</v>
      </c>
      <c r="LW9" s="40">
        <f>IF(LG9&gt;0,LG9,"")</f>
        <v>14.6</v>
      </c>
      <c r="LX9" s="40">
        <f>IF(LH9&gt;0,LH9,"")</f>
        <v>15.59</v>
      </c>
      <c r="LY9" s="40">
        <f>IF(SUM(LE9:LH9)-LI9&gt;0,SUM(LE9:LH9)-LI9,"")</f>
        <v>53.489999999999995</v>
      </c>
      <c r="LZ9" s="40">
        <f>IF(MAX(LV9,LY9)&gt;0,MAX(LV9,LY9),"")</f>
        <v>53.489999999999995</v>
      </c>
      <c r="MA9" s="40">
        <f>IF(LL9&gt;0,LL9,"")</f>
        <v>7.8</v>
      </c>
      <c r="MB9" s="40">
        <f>IF(LM9&gt;0,LM9,"")</f>
        <v>7.73</v>
      </c>
      <c r="MC9" s="40">
        <f>IF(SUM(LJ9:LM9)-LN9&gt;0,SUM(LJ9:LM9)-LN9,"")</f>
        <v>26.73</v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>
        <f>IF(SUM(LZ9,MC9,MF9)&gt;0,SUM(LZ9,MC9,MF9),"")</f>
        <v>80.22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8.85</v>
      </c>
      <c r="SW9" s="22">
        <f>IF($CP9="P",CB9,(CB9+BA9)/2)</f>
        <v>5.4</v>
      </c>
      <c r="SX9" s="22">
        <f>IF($CP9="P",CC9,(CC9+BB9)/2)</f>
        <v>8.6999999999999993</v>
      </c>
      <c r="SY9" s="22">
        <f>IF($CP9="P",CD9,(CD9+BC9)/2)</f>
        <v>9.08</v>
      </c>
      <c r="SZ9" s="22">
        <f>IF($CP9="P",CE9,(CE9+BD9)/2)</f>
        <v>0</v>
      </c>
      <c r="TA9" s="22">
        <f>IF($CP9="P",CF9,(CF9+BE9)/2)</f>
        <v>8.5</v>
      </c>
      <c r="TB9" s="22">
        <f>IF($CP9="P",CG9,(CG9+BF9)/2)</f>
        <v>5</v>
      </c>
      <c r="TC9" s="22">
        <f>IF($CP9="P",CH9,(CH9+BG9)/2)</f>
        <v>7.9</v>
      </c>
      <c r="TD9" s="22">
        <f>IF($CP9="P",CI9,(CI9+BH9)/2)</f>
        <v>8.6549999999999994</v>
      </c>
      <c r="TE9" s="22">
        <f>IF($CP9="P",CJ9,(CJ9+BI9)/2)</f>
        <v>0</v>
      </c>
      <c r="TF9" s="22">
        <f>IF($CP9="P",CK9,(CK9+BJ9)/2)</f>
        <v>2.2000000000000002</v>
      </c>
      <c r="TG9" s="22">
        <f>IF($CP9="P",CL9,(CL9+BK9)/2)</f>
        <v>1.25</v>
      </c>
      <c r="TH9" s="22">
        <f>IF($CP9="P",CM9,(CM9+BL9)/2)</f>
        <v>2.5499999999999998</v>
      </c>
      <c r="TI9" s="22">
        <f>IF($CP9="P",CN9,(CN9+BM9)/2)</f>
        <v>3.19</v>
      </c>
      <c r="TJ9" s="22">
        <f>IF($CP9="P",CO9,(CO9+BN9)/2)</f>
        <v>0</v>
      </c>
      <c r="TK9" s="27" t="s">
        <v>46</v>
      </c>
      <c r="TL9" s="40">
        <f>IF(SX9&gt;0,SX9,"")</f>
        <v>8.6999999999999993</v>
      </c>
      <c r="TM9" s="40">
        <f>IF(SY9&gt;0,SY9,"")</f>
        <v>9.08</v>
      </c>
      <c r="TN9" s="40">
        <f>IF(SUM(SV9:SY9)-SZ9&gt;0,SUM(SV9:SY9)-SZ9,"")</f>
        <v>32.03</v>
      </c>
      <c r="TO9" s="40">
        <f>IF(TC9&gt;0,TC9,"")</f>
        <v>7.9</v>
      </c>
      <c r="TP9" s="40">
        <f>IF(TD9&gt;0,TD9,"")</f>
        <v>8.6549999999999994</v>
      </c>
      <c r="TQ9" s="40">
        <f>IF(SUM(TA9:TD9)-TE9&gt;0,SUM(TA9:TD9)-TE9,"")</f>
        <v>30.055</v>
      </c>
      <c r="TR9" s="40">
        <f>IF(MAX(TN9,TQ9)&gt;0,MAX(TN9,TQ9),"")</f>
        <v>32.03</v>
      </c>
      <c r="TS9" s="40">
        <f>IF(TH9&gt;0,TH9,"")</f>
        <v>2.5499999999999998</v>
      </c>
      <c r="TT9" s="40">
        <f>IF(TI9&gt;0,TI9,"")</f>
        <v>3.19</v>
      </c>
      <c r="TU9" s="40">
        <f>IF(SUM(TF9:TI9)-TJ9&gt;0,SUM(TF9:TI9)-TJ9,"")</f>
        <v>9.19</v>
      </c>
      <c r="TV9" s="40">
        <f>IF(SUM(TR9,TU9)&gt;0,SUM(TR9,TU9),"")</f>
        <v>41.22</v>
      </c>
    </row>
    <row r="10" spans="1:542" x14ac:dyDescent="0.2">
      <c r="A10" s="4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>7</v>
      </c>
      <c r="B10" s="4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>4</v>
      </c>
      <c r="C10" s="5" t="s">
        <v>131</v>
      </c>
      <c r="D10" s="4" t="s">
        <v>6</v>
      </c>
      <c r="E10" s="4">
        <v>2006</v>
      </c>
      <c r="F10" s="9">
        <f>SUM(L10:V10)+SUM(L10:T10)*0.0000001+SUM(L10)*0.0000000000001</f>
        <v>187.38001862800525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>P</v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>P</v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>National Team</v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52.290000000000006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52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</v>
      </c>
      <c r="Q10" s="8" t="str">
        <f>IF(P10="","",IF(OR(P10=CS10,P10=CV10,P10=CZ10),$CA$1,IF(OR(P10=BR10,P10=BU10,P10=BY10),$AZ$1,IF(OR(P10=AQ10,P10=AT10,P10=AX10),$Y$1,""))))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15.99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>
        <f>IF(MAX(DB10,DC10)&gt;0,MAX(DB10,DC10),"")</f>
        <v>1.1000000000000014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>
        <v>13.3</v>
      </c>
      <c r="Z10" s="22">
        <v>9.3000000000000007</v>
      </c>
      <c r="AA10" s="22">
        <v>13.6</v>
      </c>
      <c r="AB10" s="22">
        <v>15.35</v>
      </c>
      <c r="AC10" s="22">
        <v>0</v>
      </c>
      <c r="AD10" s="22">
        <v>13.8</v>
      </c>
      <c r="AE10" s="22">
        <v>8.9</v>
      </c>
      <c r="AF10" s="22">
        <v>13.6</v>
      </c>
      <c r="AG10" s="22">
        <v>15.99</v>
      </c>
      <c r="AH10" s="22">
        <v>0</v>
      </c>
      <c r="AI10" s="22">
        <v>2.5</v>
      </c>
      <c r="AJ10" s="22">
        <v>1.8</v>
      </c>
      <c r="AK10" s="22">
        <v>3.2</v>
      </c>
      <c r="AL10" s="22">
        <v>3.28</v>
      </c>
      <c r="AM10" s="22">
        <v>0.2</v>
      </c>
      <c r="AN10" s="27"/>
      <c r="AO10" s="38">
        <f>IF(AA10&gt;0,AA10,"")</f>
        <v>13.6</v>
      </c>
      <c r="AP10" s="38">
        <f>IF(AB10&gt;0,AB10,"")</f>
        <v>15.35</v>
      </c>
      <c r="AQ10" s="40">
        <f>IF(SUM(Y10:AB10)-AC10&gt;0,SUM(Y10:AB10)-AC10,"")</f>
        <v>51.550000000000004</v>
      </c>
      <c r="AR10" s="40">
        <f>IF(AF10&gt;0,AF10,"")</f>
        <v>13.6</v>
      </c>
      <c r="AS10" s="40">
        <f>IF(AG10&gt;0,AG10,"")</f>
        <v>15.99</v>
      </c>
      <c r="AT10" s="40">
        <f>IF(SUM(AD10:AG10)-AH10&gt;0,SUM(AD10:AG10)-AH10,"")</f>
        <v>52.290000000000006</v>
      </c>
      <c r="AU10" s="40">
        <f>IF(AQ10="","",MAX(AQ10,AT10))</f>
        <v>52.290000000000006</v>
      </c>
      <c r="AV10" s="40">
        <f>IF(AK10&gt;0,AK10,"")</f>
        <v>3.2</v>
      </c>
      <c r="AW10" s="40">
        <f>IF(AL10&gt;0,AL10,"")</f>
        <v>3.28</v>
      </c>
      <c r="AX10" s="40">
        <f>IF(SUM(AI10:AL10)-AM10&gt;0,SUM(AI10:AL10)-AM10,"")</f>
        <v>10.58</v>
      </c>
      <c r="AY10" s="40">
        <f>IF(SUM(AU10,AX10)&gt;0,SUM(AU10,AX10),"")</f>
        <v>62.870000000000005</v>
      </c>
      <c r="AZ10" s="26">
        <v>14.8</v>
      </c>
      <c r="BA10" s="26">
        <v>9</v>
      </c>
      <c r="BB10" s="26">
        <v>12.2</v>
      </c>
      <c r="BC10" s="26">
        <v>15.16</v>
      </c>
      <c r="BD10" s="26">
        <v>0</v>
      </c>
      <c r="BE10" s="26">
        <v>1.4</v>
      </c>
      <c r="BF10" s="26">
        <v>1</v>
      </c>
      <c r="BG10" s="26">
        <v>2</v>
      </c>
      <c r="BH10" s="26">
        <v>1.69</v>
      </c>
      <c r="BI10" s="26">
        <v>0</v>
      </c>
      <c r="BJ10" s="26">
        <v>15.2</v>
      </c>
      <c r="BK10" s="26">
        <v>9.6</v>
      </c>
      <c r="BL10" s="26">
        <v>12.2</v>
      </c>
      <c r="BM10" s="26">
        <v>15</v>
      </c>
      <c r="BN10" s="26">
        <v>0</v>
      </c>
      <c r="BO10" s="28"/>
      <c r="BP10" s="39">
        <f>IF(BB10&gt;0,BB10,"")</f>
        <v>12.2</v>
      </c>
      <c r="BQ10" s="39">
        <f>IF(BC10&gt;0,BC10,"")</f>
        <v>15.16</v>
      </c>
      <c r="BR10" s="11">
        <f>IF(SUM(AZ10:BC10)-BD10&gt;0,SUM(AZ10:BC10)-BD10,"")</f>
        <v>51.16</v>
      </c>
      <c r="BS10" s="11">
        <f>IF(BG10&gt;0,BG10,"")</f>
        <v>2</v>
      </c>
      <c r="BT10" s="11">
        <f>IF(BH10&gt;0,BH10,"")</f>
        <v>1.69</v>
      </c>
      <c r="BU10" s="11">
        <f>IF(SUM(BE10:BH10)-BI10&gt;0,SUM(BE10:BH10)-BI10,"")</f>
        <v>6.09</v>
      </c>
      <c r="BV10" s="11">
        <f>IF(BR10="","",MAX(BR10,BU10))</f>
        <v>51.16</v>
      </c>
      <c r="BW10" s="11">
        <f>IF(BL10&gt;0,BL10,"")</f>
        <v>12.2</v>
      </c>
      <c r="BX10" s="11">
        <f>IF(BM10&gt;0,BM10,"")</f>
        <v>15</v>
      </c>
      <c r="BY10" s="11">
        <f>IF(SUM(BJ10:BM10)-BN10&gt;0,SUM(BJ10:BM10)-BN10,"")</f>
        <v>52</v>
      </c>
      <c r="BZ10" s="11">
        <f>IF(SUM(BV10,BY10)&gt;0,SUM(BV10,BY10),"")</f>
        <v>103.16</v>
      </c>
      <c r="CA10" s="22">
        <v>14</v>
      </c>
      <c r="CB10" s="22">
        <v>8.6999999999999993</v>
      </c>
      <c r="CC10" s="22">
        <v>12</v>
      </c>
      <c r="CD10" s="22">
        <v>14.73</v>
      </c>
      <c r="CE10" s="22">
        <v>0</v>
      </c>
      <c r="CF10" s="22">
        <v>14.2</v>
      </c>
      <c r="CG10" s="22">
        <v>9.1</v>
      </c>
      <c r="CH10" s="22">
        <v>14</v>
      </c>
      <c r="CI10" s="22">
        <v>14.7</v>
      </c>
      <c r="CJ10" s="22">
        <v>0</v>
      </c>
      <c r="CK10" s="22">
        <v>13.8</v>
      </c>
      <c r="CL10" s="22">
        <v>8.4</v>
      </c>
      <c r="CM10" s="22">
        <v>12.4</v>
      </c>
      <c r="CN10" s="22">
        <v>13.98</v>
      </c>
      <c r="CO10" s="22">
        <v>0</v>
      </c>
      <c r="CP10" s="27"/>
      <c r="CQ10" s="38">
        <f>IF(CC10&gt;0,CC10,"")</f>
        <v>12</v>
      </c>
      <c r="CR10" s="38">
        <f>IF(CD10&gt;0,CD10,"")</f>
        <v>14.73</v>
      </c>
      <c r="CS10" s="40">
        <f>IF(SUM(CA10:CD10)-CE10&gt;0,SUM(CA10:CD10)-CE10,"")</f>
        <v>49.430000000000007</v>
      </c>
      <c r="CT10" s="40">
        <f>IF(CH10&gt;0,CH10,"")</f>
        <v>14</v>
      </c>
      <c r="CU10" s="40">
        <f>IF(CI10&gt;0,CI10,"")</f>
        <v>14.7</v>
      </c>
      <c r="CV10" s="40">
        <f>IF(SUM(CF10:CI10)-CJ10&gt;0,SUM(CF10:CI10)-CJ10,"")</f>
        <v>52</v>
      </c>
      <c r="CW10" s="40">
        <f>IF(CS10="","",MAX(CS10,CV10))</f>
        <v>52</v>
      </c>
      <c r="CX10" s="40">
        <f>IF(CM10&gt;0,CM10,"")</f>
        <v>12.4</v>
      </c>
      <c r="CY10" s="40">
        <f>IF(CN10&gt;0,CN10,"")</f>
        <v>13.98</v>
      </c>
      <c r="CZ10" s="40">
        <f>IF(SUM(CK10:CN10)-CO10&gt;0,SUM(CK10:CN10)-CO10,"")</f>
        <v>48.58</v>
      </c>
      <c r="DA10" s="40">
        <f>IF(SUM(CW10,CZ10)&gt;0,SUM(CW10,CZ10),"")</f>
        <v>100.58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1.1000000000000014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>
        <v>14.2</v>
      </c>
      <c r="LA10" s="17">
        <v>8.3000000000000007</v>
      </c>
      <c r="LB10" s="17">
        <v>14</v>
      </c>
      <c r="LC10" s="17">
        <v>15.15</v>
      </c>
      <c r="LD10" s="17">
        <v>0</v>
      </c>
      <c r="LE10" s="17">
        <v>14.3</v>
      </c>
      <c r="LF10" s="17">
        <v>9.1999999999999993</v>
      </c>
      <c r="LG10" s="17">
        <v>14</v>
      </c>
      <c r="LH10" s="17">
        <v>15.6</v>
      </c>
      <c r="LI10" s="17">
        <v>0</v>
      </c>
      <c r="LJ10" s="17">
        <v>13.5</v>
      </c>
      <c r="LK10" s="17">
        <v>9.6</v>
      </c>
      <c r="LL10" s="17">
        <v>12.2</v>
      </c>
      <c r="LM10" s="17">
        <v>14.84</v>
      </c>
      <c r="LN10" s="17">
        <v>0</v>
      </c>
      <c r="LO10" s="17">
        <v>10.5</v>
      </c>
      <c r="LP10" s="17">
        <v>7</v>
      </c>
      <c r="LQ10" s="17">
        <v>9.6999999999999993</v>
      </c>
      <c r="LR10" s="17">
        <v>12.1</v>
      </c>
      <c r="LS10" s="17">
        <v>0</v>
      </c>
      <c r="LT10" s="40">
        <f>IF(LB10&gt;0,LB10,"")</f>
        <v>14</v>
      </c>
      <c r="LU10" s="40">
        <f>IF(LC10&gt;0,LC10,"")</f>
        <v>15.15</v>
      </c>
      <c r="LV10" s="40">
        <f>IF(SUM(KZ10:LC10)-LD10&gt;0,SUM(KZ10:LC10)-LD10,"")</f>
        <v>51.65</v>
      </c>
      <c r="LW10" s="40">
        <f>IF(LG10&gt;0,LG10,"")</f>
        <v>14</v>
      </c>
      <c r="LX10" s="40">
        <f>IF(LH10&gt;0,LH10,"")</f>
        <v>15.6</v>
      </c>
      <c r="LY10" s="40">
        <f>IF(SUM(LE10:LH10)-LI10&gt;0,SUM(LE10:LH10)-LI10,"")</f>
        <v>53.1</v>
      </c>
      <c r="LZ10" s="40">
        <f>IF(MAX(LV10,LY10)&gt;0,MAX(LV10,LY10),"")</f>
        <v>53.1</v>
      </c>
      <c r="MA10" s="40">
        <f>IF(LL10&gt;0,LL10,"")</f>
        <v>12.2</v>
      </c>
      <c r="MB10" s="40">
        <f>IF(LM10&gt;0,LM10,"")</f>
        <v>14.84</v>
      </c>
      <c r="MC10" s="40">
        <f>IF(SUM(LJ10:LM10)-LN10&gt;0,SUM(LJ10:LM10)-LN10,"")</f>
        <v>50.14</v>
      </c>
      <c r="MD10" s="40">
        <f>IF(LQ10&gt;0,LQ10,"")</f>
        <v>9.6999999999999993</v>
      </c>
      <c r="ME10" s="40">
        <f>IF(LR10&gt;0,LR10,"")</f>
        <v>12.1</v>
      </c>
      <c r="MF10" s="40">
        <f>IF(SUM(LO10:LR10)-LS10&gt;0,SUM(LO10:LR10)-LS10,"")</f>
        <v>39.299999999999997</v>
      </c>
      <c r="MG10" s="40">
        <f>IF(SUM(LZ10,MC10,MF10)&gt;0,SUM(LZ10,MC10,MF10),"")</f>
        <v>142.54000000000002</v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14.4</v>
      </c>
      <c r="SW10" s="22">
        <f>IF($CP10="P",CB10,(CB10+BA10)/2)</f>
        <v>8.85</v>
      </c>
      <c r="SX10" s="22">
        <f>IF($CP10="P",CC10,(CC10+BB10)/2)</f>
        <v>12.1</v>
      </c>
      <c r="SY10" s="22">
        <f>IF($CP10="P",CD10,(CD10+BC10)/2)</f>
        <v>14.945</v>
      </c>
      <c r="SZ10" s="22">
        <f>IF($CP10="P",CE10,(CE10+BD10)/2)</f>
        <v>0</v>
      </c>
      <c r="TA10" s="22">
        <f>IF($CP10="P",CF10,(CF10+BE10)/2)</f>
        <v>7.8</v>
      </c>
      <c r="TB10" s="22">
        <f>IF($CP10="P",CG10,(CG10+BF10)/2)</f>
        <v>5.05</v>
      </c>
      <c r="TC10" s="22">
        <f>IF($CP10="P",CH10,(CH10+BG10)/2)</f>
        <v>8</v>
      </c>
      <c r="TD10" s="22">
        <f>IF($CP10="P",CI10,(CI10+BH10)/2)</f>
        <v>8.1950000000000003</v>
      </c>
      <c r="TE10" s="22">
        <f>IF($CP10="P",CJ10,(CJ10+BI10)/2)</f>
        <v>0</v>
      </c>
      <c r="TF10" s="22">
        <f>IF($CP10="P",CK10,(CK10+BJ10)/2)</f>
        <v>14.5</v>
      </c>
      <c r="TG10" s="22">
        <f>IF($CP10="P",CL10,(CL10+BK10)/2)</f>
        <v>9</v>
      </c>
      <c r="TH10" s="22">
        <f>IF($CP10="P",CM10,(CM10+BL10)/2)</f>
        <v>12.3</v>
      </c>
      <c r="TI10" s="22">
        <f>IF($CP10="P",CN10,(CN10+BM10)/2)</f>
        <v>14.49</v>
      </c>
      <c r="TJ10" s="22">
        <f>IF($CP10="P",CO10,(CO10+BN10)/2)</f>
        <v>0</v>
      </c>
      <c r="TK10" s="27" t="s">
        <v>46</v>
      </c>
      <c r="TL10" s="40">
        <f>IF(SX10&gt;0,SX10,"")</f>
        <v>12.1</v>
      </c>
      <c r="TM10" s="40">
        <f>IF(SY10&gt;0,SY10,"")</f>
        <v>14.945</v>
      </c>
      <c r="TN10" s="40">
        <f>IF(SUM(SV10:SY10)-SZ10&gt;0,SUM(SV10:SY10)-SZ10,"")</f>
        <v>50.295000000000002</v>
      </c>
      <c r="TO10" s="40">
        <f>IF(TC10&gt;0,TC10,"")</f>
        <v>8</v>
      </c>
      <c r="TP10" s="40">
        <f>IF(TD10&gt;0,TD10,"")</f>
        <v>8.1950000000000003</v>
      </c>
      <c r="TQ10" s="40">
        <f>IF(SUM(TA10:TD10)-TE10&gt;0,SUM(TA10:TD10)-TE10,"")</f>
        <v>29.045000000000002</v>
      </c>
      <c r="TR10" s="40">
        <f>IF(MAX(TN10,TQ10)&gt;0,MAX(TN10,TQ10),"")</f>
        <v>50.295000000000002</v>
      </c>
      <c r="TS10" s="40">
        <f>IF(TH10&gt;0,TH10,"")</f>
        <v>12.3</v>
      </c>
      <c r="TT10" s="40">
        <f>IF(TI10&gt;0,TI10,"")</f>
        <v>14.49</v>
      </c>
      <c r="TU10" s="40">
        <f>IF(SUM(TF10:TI10)-TJ10&gt;0,SUM(TF10:TI10)-TJ10,"")</f>
        <v>50.29</v>
      </c>
      <c r="TV10" s="40">
        <f>IF(SUM(TR10,TU10)&gt;0,SUM(TR10,TU10),"")</f>
        <v>100.58500000000001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65</v>
      </c>
      <c r="D11" s="4" t="s">
        <v>4</v>
      </c>
      <c r="E11" s="4">
        <v>2003</v>
      </c>
      <c r="F11" s="9">
        <f>SUM(L11:V11)+SUM(L11:T11)*0.0000001+SUM(L11)*0.0000000000001</f>
        <v>187.11001871100527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52.440000000000005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51.69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52.790000000000006</v>
      </c>
      <c r="Q11" s="8" t="str">
        <f>IF(P11="","",IF(OR(P11=CS11,P11=CV11,P11=CZ11),$CA$1,IF(OR(P11=BR11,P11=BU11,P11=BY11),$AZ$1,IF(OR(P11=AQ11,P11=AT11,P11=AX11),$Y$1,""))))</f>
        <v>2023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14.9</v>
      </c>
      <c r="Z11" s="22">
        <v>8.8000000000000007</v>
      </c>
      <c r="AA11" s="22">
        <v>13.5</v>
      </c>
      <c r="AB11" s="22">
        <v>15.24</v>
      </c>
      <c r="AC11" s="22">
        <v>0</v>
      </c>
      <c r="AD11" s="22">
        <v>13</v>
      </c>
      <c r="AE11" s="22">
        <v>8.6999999999999993</v>
      </c>
      <c r="AF11" s="22">
        <v>14.6</v>
      </c>
      <c r="AG11" s="22">
        <v>15.39</v>
      </c>
      <c r="AH11" s="22">
        <v>0</v>
      </c>
      <c r="AI11" s="22">
        <v>14.4</v>
      </c>
      <c r="AJ11" s="22">
        <v>9.1</v>
      </c>
      <c r="AK11" s="22">
        <v>13.7</v>
      </c>
      <c r="AL11" s="22">
        <v>15.59</v>
      </c>
      <c r="AM11" s="22">
        <v>0</v>
      </c>
      <c r="AN11" s="27"/>
      <c r="AO11" s="38">
        <f>IF(AA11&gt;0,AA11,"")</f>
        <v>13.5</v>
      </c>
      <c r="AP11" s="38">
        <f>IF(AB11&gt;0,AB11,"")</f>
        <v>15.24</v>
      </c>
      <c r="AQ11" s="40">
        <f>IF(SUM(Y11:AB11)-AC11&gt;0,SUM(Y11:AB11)-AC11,"")</f>
        <v>52.440000000000005</v>
      </c>
      <c r="AR11" s="40">
        <f>IF(AF11&gt;0,AF11,"")</f>
        <v>14.6</v>
      </c>
      <c r="AS11" s="40">
        <f>IF(AG11&gt;0,AG11,"")</f>
        <v>15.39</v>
      </c>
      <c r="AT11" s="40">
        <f>IF(SUM(AD11:AG11)-AH11&gt;0,SUM(AD11:AG11)-AH11,"")</f>
        <v>51.69</v>
      </c>
      <c r="AU11" s="40">
        <f>IF(AQ11="","",MAX(AQ11,AT11))</f>
        <v>52.440000000000005</v>
      </c>
      <c r="AV11" s="40">
        <f>IF(AK11&gt;0,AK11,"")</f>
        <v>13.7</v>
      </c>
      <c r="AW11" s="40">
        <f>IF(AL11&gt;0,AL11,"")</f>
        <v>15.59</v>
      </c>
      <c r="AX11" s="40">
        <f>IF(SUM(AI11:AL11)-AM11&gt;0,SUM(AI11:AL11)-AM11,"")</f>
        <v>52.790000000000006</v>
      </c>
      <c r="AY11" s="40">
        <f>IF(SUM(AU11,AX11)&gt;0,SUM(AU11,AX11),"")</f>
        <v>105.23000000000002</v>
      </c>
      <c r="AZ11" s="26">
        <v>13.5</v>
      </c>
      <c r="BA11" s="26">
        <v>8</v>
      </c>
      <c r="BB11" s="26">
        <v>12.1</v>
      </c>
      <c r="BC11" s="26">
        <v>13.85</v>
      </c>
      <c r="BD11" s="26">
        <v>0</v>
      </c>
      <c r="BE11" s="26">
        <v>12.4</v>
      </c>
      <c r="BF11" s="26">
        <v>9.6</v>
      </c>
      <c r="BG11" s="26">
        <v>12.7</v>
      </c>
      <c r="BH11" s="26">
        <v>15.02</v>
      </c>
      <c r="BI11" s="26">
        <v>0.8</v>
      </c>
      <c r="BJ11" s="26"/>
      <c r="BK11" s="26"/>
      <c r="BL11" s="26"/>
      <c r="BM11" s="26"/>
      <c r="BN11" s="26"/>
      <c r="BO11" s="28"/>
      <c r="BP11" s="39">
        <f>IF(BB11&gt;0,BB11,"")</f>
        <v>12.1</v>
      </c>
      <c r="BQ11" s="39">
        <f>IF(BC11&gt;0,BC11,"")</f>
        <v>13.85</v>
      </c>
      <c r="BR11" s="11">
        <f>IF(SUM(AZ11:BC11)-BD11&gt;0,SUM(AZ11:BC11)-BD11,"")</f>
        <v>47.45</v>
      </c>
      <c r="BS11" s="11">
        <f>IF(BG11&gt;0,BG11,"")</f>
        <v>12.7</v>
      </c>
      <c r="BT11" s="11">
        <f>IF(BH11&gt;0,BH11,"")</f>
        <v>15.02</v>
      </c>
      <c r="BU11" s="11">
        <f>IF(SUM(BE11:BH11)-BI11&gt;0,SUM(BE11:BH11)-BI11,"")</f>
        <v>48.92</v>
      </c>
      <c r="BV11" s="11">
        <f>IF(BR11="","",MAX(BR11,BU11))</f>
        <v>48.92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48.92</v>
      </c>
      <c r="CA11" s="22">
        <v>7.8</v>
      </c>
      <c r="CB11" s="22">
        <v>5.3</v>
      </c>
      <c r="CC11" s="22">
        <v>8.1</v>
      </c>
      <c r="CD11" s="22">
        <v>9.36</v>
      </c>
      <c r="CE11" s="22">
        <v>0</v>
      </c>
      <c r="CF11" s="22">
        <v>12.4</v>
      </c>
      <c r="CG11" s="22">
        <v>9</v>
      </c>
      <c r="CH11" s="22">
        <v>11.1</v>
      </c>
      <c r="CI11" s="22">
        <v>14.8</v>
      </c>
      <c r="CJ11" s="22">
        <v>2.4</v>
      </c>
      <c r="CK11" s="22"/>
      <c r="CL11" s="22"/>
      <c r="CM11" s="22"/>
      <c r="CN11" s="22"/>
      <c r="CO11" s="22"/>
      <c r="CP11" s="27"/>
      <c r="CQ11" s="38">
        <f>IF(CC11&gt;0,CC11,"")</f>
        <v>8.1</v>
      </c>
      <c r="CR11" s="38">
        <f>IF(CD11&gt;0,CD11,"")</f>
        <v>9.36</v>
      </c>
      <c r="CS11" s="40">
        <f>IF(SUM(CA11:CD11)-CE11&gt;0,SUM(CA11:CD11)-CE11,"")</f>
        <v>30.56</v>
      </c>
      <c r="CT11" s="40">
        <f>IF(CH11&gt;0,CH11,"")</f>
        <v>11.1</v>
      </c>
      <c r="CU11" s="40">
        <f>IF(CI11&gt;0,CI11,"")</f>
        <v>14.8</v>
      </c>
      <c r="CV11" s="40">
        <f>IF(SUM(CF11:CI11)-CJ11&gt;0,SUM(CF11:CI11)-CJ11,"")</f>
        <v>44.9</v>
      </c>
      <c r="CW11" s="40">
        <f>IF(CS11="","",MAX(CS11,CV11))</f>
        <v>44.9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44.9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10.65</v>
      </c>
      <c r="SW11" s="22">
        <f>IF($CP11="P",CB11,(CB11+BA11)/2)</f>
        <v>6.65</v>
      </c>
      <c r="SX11" s="22">
        <f>IF($CP11="P",CC11,(CC11+BB11)/2)</f>
        <v>10.1</v>
      </c>
      <c r="SY11" s="22">
        <f>IF($CP11="P",CD11,(CD11+BC11)/2)</f>
        <v>11.605</v>
      </c>
      <c r="SZ11" s="22">
        <f>IF($CP11="P",CE11,(CE11+BD11)/2)</f>
        <v>0</v>
      </c>
      <c r="TA11" s="22">
        <f>IF($CP11="P",CF11,(CF11+BE11)/2)</f>
        <v>12.4</v>
      </c>
      <c r="TB11" s="22">
        <f>IF($CP11="P",CG11,(CG11+BF11)/2)</f>
        <v>9.3000000000000007</v>
      </c>
      <c r="TC11" s="22">
        <f>IF($CP11="P",CH11,(CH11+BG11)/2)</f>
        <v>11.899999999999999</v>
      </c>
      <c r="TD11" s="22">
        <f>IF($CP11="P",CI11,(CI11+BH11)/2)</f>
        <v>14.91</v>
      </c>
      <c r="TE11" s="22">
        <f>IF($CP11="P",CJ11,(CJ11+BI11)/2)</f>
        <v>1.6</v>
      </c>
      <c r="TF11" s="22">
        <f>IF($CP11="P",CK11,(CK11+BJ11)/2)</f>
        <v>0</v>
      </c>
      <c r="TG11" s="22">
        <f>IF($CP11="P",CL11,(CL11+BK11)/2)</f>
        <v>0</v>
      </c>
      <c r="TH11" s="22">
        <f>IF($CP11="P",CM11,(CM11+BL11)/2)</f>
        <v>0</v>
      </c>
      <c r="TI11" s="22">
        <f>IF($CP11="P",CN11,(CN11+BM11)/2)</f>
        <v>0</v>
      </c>
      <c r="TJ11" s="22">
        <f>IF($CP11="P",CO11,(CO11+BN11)/2)</f>
        <v>0</v>
      </c>
      <c r="TK11" s="27" t="s">
        <v>46</v>
      </c>
      <c r="TL11" s="40">
        <f>IF(SX11&gt;0,SX11,"")</f>
        <v>10.1</v>
      </c>
      <c r="TM11" s="40">
        <f>IF(SY11&gt;0,SY11,"")</f>
        <v>11.605</v>
      </c>
      <c r="TN11" s="40">
        <f>IF(SUM(SV11:SY11)-SZ11&gt;0,SUM(SV11:SY11)-SZ11,"")</f>
        <v>39.004999999999995</v>
      </c>
      <c r="TO11" s="40">
        <f>IF(TC11&gt;0,TC11,"")</f>
        <v>11.899999999999999</v>
      </c>
      <c r="TP11" s="40">
        <f>IF(TD11&gt;0,TD11,"")</f>
        <v>14.91</v>
      </c>
      <c r="TQ11" s="40">
        <f>IF(SUM(TA11:TD11)-TE11&gt;0,SUM(TA11:TD11)-TE11,"")</f>
        <v>46.910000000000004</v>
      </c>
      <c r="TR11" s="40">
        <f>IF(MAX(TN11,TQ11)&gt;0,MAX(TN11,TQ11),"")</f>
        <v>46.910000000000004</v>
      </c>
      <c r="TS11" s="40" t="str">
        <f>IF(TH11&gt;0,TH11,"")</f>
        <v/>
      </c>
      <c r="TT11" s="40" t="str">
        <f>IF(TI11&gt;0,TI11,"")</f>
        <v/>
      </c>
      <c r="TU11" s="40" t="str">
        <f>IF(SUM(TF11:TI11)-TJ11&gt;0,SUM(TF11:TI11)-TJ11,"")</f>
        <v/>
      </c>
      <c r="TV11" s="40">
        <f>IF(SUM(TR11,TU11)&gt;0,SUM(TR11,TU11),"")</f>
        <v>46.910000000000004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99</v>
      </c>
      <c r="D12" s="4" t="s">
        <v>4</v>
      </c>
      <c r="E12" s="4">
        <v>2004</v>
      </c>
      <c r="F12" s="9">
        <f>SUM(L12:V12)+SUM(L12:T12)*0.0000001+SUM(L12)*0.0000000000001</f>
        <v>180.21001802100514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51.35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11.7</v>
      </c>
      <c r="BA12" s="26">
        <v>9.8000000000000007</v>
      </c>
      <c r="BB12" s="26">
        <v>14.4</v>
      </c>
      <c r="BC12" s="26">
        <v>15.63</v>
      </c>
      <c r="BD12" s="26">
        <v>0</v>
      </c>
      <c r="BE12" s="26">
        <v>11.8</v>
      </c>
      <c r="BF12" s="26">
        <v>8.4</v>
      </c>
      <c r="BG12" s="26">
        <v>12.8</v>
      </c>
      <c r="BH12" s="26">
        <v>14.3</v>
      </c>
      <c r="BI12" s="26">
        <v>0</v>
      </c>
      <c r="BJ12" s="26">
        <v>1.6</v>
      </c>
      <c r="BK12" s="26">
        <v>1</v>
      </c>
      <c r="BL12" s="26">
        <v>2</v>
      </c>
      <c r="BM12" s="26">
        <v>1.76</v>
      </c>
      <c r="BN12" s="26">
        <v>0.2</v>
      </c>
      <c r="BO12" s="28"/>
      <c r="BP12" s="39">
        <f>IF(BB12&gt;0,BB12,"")</f>
        <v>14.4</v>
      </c>
      <c r="BQ12" s="39">
        <f>IF(BC12&gt;0,BC12,"")</f>
        <v>15.63</v>
      </c>
      <c r="BR12" s="11">
        <f>IF(SUM(AZ12:BC12)-BD12&gt;0,SUM(AZ12:BC12)-BD12,"")</f>
        <v>51.53</v>
      </c>
      <c r="BS12" s="11">
        <f>IF(BG12&gt;0,BG12,"")</f>
        <v>12.8</v>
      </c>
      <c r="BT12" s="11">
        <f>IF(BH12&gt;0,BH12,"")</f>
        <v>14.3</v>
      </c>
      <c r="BU12" s="11">
        <f>IF(SUM(BE12:BH12)-BI12&gt;0,SUM(BE12:BH12)-BI12,"")</f>
        <v>47.3</v>
      </c>
      <c r="BV12" s="11">
        <f>IF(BR12="","",MAX(BR12,BU12))</f>
        <v>51.53</v>
      </c>
      <c r="BW12" s="11">
        <f>IF(BL12&gt;0,BL12,"")</f>
        <v>2</v>
      </c>
      <c r="BX12" s="11">
        <f>IF(BM12&gt;0,BM12,"")</f>
        <v>1.76</v>
      </c>
      <c r="BY12" s="11">
        <f>IF(SUM(BJ12:BM12)-BN12&gt;0,SUM(BJ12:BM12)-BN12,"")</f>
        <v>6.1599999999999993</v>
      </c>
      <c r="BZ12" s="11">
        <f>IF(SUM(BV12,BY12)&gt;0,SUM(BV12,BY12),"")</f>
        <v>57.69</v>
      </c>
      <c r="CA12" s="22">
        <v>12.9</v>
      </c>
      <c r="CB12" s="22">
        <v>8.9</v>
      </c>
      <c r="CC12" s="22">
        <v>14.2</v>
      </c>
      <c r="CD12" s="22">
        <v>15.35</v>
      </c>
      <c r="CE12" s="22">
        <v>0</v>
      </c>
      <c r="CF12" s="22">
        <v>1.4</v>
      </c>
      <c r="CG12" s="22">
        <v>1</v>
      </c>
      <c r="CH12" s="22">
        <v>2</v>
      </c>
      <c r="CI12" s="22">
        <v>1.79</v>
      </c>
      <c r="CJ12" s="22">
        <v>0</v>
      </c>
      <c r="CK12" s="22">
        <v>9.1</v>
      </c>
      <c r="CL12" s="22">
        <v>6.5</v>
      </c>
      <c r="CM12" s="22">
        <v>10.3</v>
      </c>
      <c r="CN12" s="22">
        <v>11.01</v>
      </c>
      <c r="CO12" s="22">
        <v>0.2</v>
      </c>
      <c r="CP12" s="27"/>
      <c r="CQ12" s="38">
        <f>IF(CC12&gt;0,CC12,"")</f>
        <v>14.2</v>
      </c>
      <c r="CR12" s="38">
        <f>IF(CD12&gt;0,CD12,"")</f>
        <v>15.35</v>
      </c>
      <c r="CS12" s="40">
        <f>IF(SUM(CA12:CD12)-CE12&gt;0,SUM(CA12:CD12)-CE12,"")</f>
        <v>51.35</v>
      </c>
      <c r="CT12" s="40">
        <f>IF(CH12&gt;0,CH12,"")</f>
        <v>2</v>
      </c>
      <c r="CU12" s="40">
        <f>IF(CI12&gt;0,CI12,"")</f>
        <v>1.79</v>
      </c>
      <c r="CV12" s="40">
        <f>IF(SUM(CF12:CI12)-CJ12&gt;0,SUM(CF12:CI12)-CJ12,"")</f>
        <v>6.19</v>
      </c>
      <c r="CW12" s="40">
        <f>IF(CS12="","",MAX(CS12,CV12))</f>
        <v>51.35</v>
      </c>
      <c r="CX12" s="40">
        <f>IF(CM12&gt;0,CM12,"")</f>
        <v>10.3</v>
      </c>
      <c r="CY12" s="40">
        <f>IF(CN12&gt;0,CN12,"")</f>
        <v>11.01</v>
      </c>
      <c r="CZ12" s="40">
        <f>IF(SUM(CK12:CN12)-CO12&gt;0,SUM(CK12:CN12)-CO12,"")</f>
        <v>36.709999999999994</v>
      </c>
      <c r="DA12" s="40">
        <f>IF(SUM(CW12,CZ12)&gt;0,SUM(CW12,CZ12),"")</f>
        <v>88.06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12.3</v>
      </c>
      <c r="SW12" s="22">
        <f>IF($CP12="P",CB12,(CB12+BA12)/2)</f>
        <v>9.3500000000000014</v>
      </c>
      <c r="SX12" s="22">
        <f>IF($CP12="P",CC12,(CC12+BB12)/2)</f>
        <v>14.3</v>
      </c>
      <c r="SY12" s="22">
        <f>IF($CP12="P",CD12,(CD12+BC12)/2)</f>
        <v>15.49</v>
      </c>
      <c r="SZ12" s="22">
        <f>IF($CP12="P",CE12,(CE12+BD12)/2)</f>
        <v>0</v>
      </c>
      <c r="TA12" s="22">
        <f>IF($CP12="P",CF12,(CF12+BE12)/2)</f>
        <v>6.6000000000000005</v>
      </c>
      <c r="TB12" s="22">
        <f>IF($CP12="P",CG12,(CG12+BF12)/2)</f>
        <v>4.7</v>
      </c>
      <c r="TC12" s="22">
        <f>IF($CP12="P",CH12,(CH12+BG12)/2)</f>
        <v>7.4</v>
      </c>
      <c r="TD12" s="22">
        <f>IF($CP12="P",CI12,(CI12+BH12)/2)</f>
        <v>8.0449999999999999</v>
      </c>
      <c r="TE12" s="22">
        <f>IF($CP12="P",CJ12,(CJ12+BI12)/2)</f>
        <v>0</v>
      </c>
      <c r="TF12" s="22">
        <f>IF($CP12="P",CK12,(CK12+BJ12)/2)</f>
        <v>5.35</v>
      </c>
      <c r="TG12" s="22">
        <f>IF($CP12="P",CL12,(CL12+BK12)/2)</f>
        <v>3.75</v>
      </c>
      <c r="TH12" s="22">
        <f>IF($CP12="P",CM12,(CM12+BL12)/2)</f>
        <v>6.15</v>
      </c>
      <c r="TI12" s="22">
        <f>IF($CP12="P",CN12,(CN12+BM12)/2)</f>
        <v>6.3849999999999998</v>
      </c>
      <c r="TJ12" s="22">
        <f>IF($CP12="P",CO12,(CO12+BN12)/2)</f>
        <v>0.2</v>
      </c>
      <c r="TK12" s="27" t="s">
        <v>46</v>
      </c>
      <c r="TL12" s="40">
        <f>IF(SX12&gt;0,SX12,"")</f>
        <v>14.3</v>
      </c>
      <c r="TM12" s="40">
        <f>IF(SY12&gt;0,SY12,"")</f>
        <v>15.49</v>
      </c>
      <c r="TN12" s="40">
        <f>IF(SUM(SV12:SY12)-SZ12&gt;0,SUM(SV12:SY12)-SZ12,"")</f>
        <v>51.440000000000005</v>
      </c>
      <c r="TO12" s="40">
        <f>IF(TC12&gt;0,TC12,"")</f>
        <v>7.4</v>
      </c>
      <c r="TP12" s="40">
        <f>IF(TD12&gt;0,TD12,"")</f>
        <v>8.0449999999999999</v>
      </c>
      <c r="TQ12" s="40">
        <f>IF(SUM(TA12:TD12)-TE12&gt;0,SUM(TA12:TD12)-TE12,"")</f>
        <v>26.745000000000005</v>
      </c>
      <c r="TR12" s="40">
        <f>IF(MAX(TN12,TQ12)&gt;0,MAX(TN12,TQ12),"")</f>
        <v>51.440000000000005</v>
      </c>
      <c r="TS12" s="40">
        <f>IF(TH12&gt;0,TH12,"")</f>
        <v>6.15</v>
      </c>
      <c r="TT12" s="40">
        <f>IF(TI12&gt;0,TI12,"")</f>
        <v>6.3849999999999998</v>
      </c>
      <c r="TU12" s="40">
        <f>IF(SUM(TF12:TI12)-TJ12&gt;0,SUM(TF12:TI12)-TJ12,"")</f>
        <v>21.434999999999999</v>
      </c>
      <c r="TV12" s="40">
        <f>IF(SUM(TR12,TU12)&gt;0,SUM(TR12,TU12),"")</f>
        <v>72.875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229</v>
      </c>
      <c r="D13" s="4" t="s">
        <v>3</v>
      </c>
      <c r="E13" s="4">
        <v>2007</v>
      </c>
      <c r="F13" s="9">
        <f>SUM(L13:V13)+SUM(L13:T13)*0.0000001+SUM(L13)*0.0000000000001</f>
        <v>179.78001797800519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52.150000000000006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52.010000000000005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47.57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14.45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15.2</v>
      </c>
      <c r="CB13" s="22">
        <v>8.9</v>
      </c>
      <c r="CC13" s="22">
        <v>13.6</v>
      </c>
      <c r="CD13" s="22">
        <v>14.45</v>
      </c>
      <c r="CE13" s="22">
        <v>0</v>
      </c>
      <c r="CF13" s="22">
        <v>15.5</v>
      </c>
      <c r="CG13" s="22">
        <v>9.1</v>
      </c>
      <c r="CH13" s="22">
        <v>12.6</v>
      </c>
      <c r="CI13" s="22">
        <v>14.81</v>
      </c>
      <c r="CJ13" s="22">
        <v>0</v>
      </c>
      <c r="CK13" s="22">
        <v>12.7</v>
      </c>
      <c r="CL13" s="22">
        <v>8.8000000000000007</v>
      </c>
      <c r="CM13" s="22">
        <v>11.6</v>
      </c>
      <c r="CN13" s="22">
        <v>14.47</v>
      </c>
      <c r="CO13" s="22">
        <v>0</v>
      </c>
      <c r="CP13" s="27"/>
      <c r="CQ13" s="38">
        <f>IF(CC13&gt;0,CC13,"")</f>
        <v>13.6</v>
      </c>
      <c r="CR13" s="38">
        <f>IF(CD13&gt;0,CD13,"")</f>
        <v>14.45</v>
      </c>
      <c r="CS13" s="40">
        <f>IF(SUM(CA13:CD13)-CE13&gt;0,SUM(CA13:CD13)-CE13,"")</f>
        <v>52.150000000000006</v>
      </c>
      <c r="CT13" s="40">
        <f>IF(CH13&gt;0,CH13,"")</f>
        <v>12.6</v>
      </c>
      <c r="CU13" s="40">
        <f>IF(CI13&gt;0,CI13,"")</f>
        <v>14.81</v>
      </c>
      <c r="CV13" s="40">
        <f>IF(SUM(CF13:CI13)-CJ13&gt;0,SUM(CF13:CI13)-CJ13,"")</f>
        <v>52.010000000000005</v>
      </c>
      <c r="CW13" s="40">
        <f>IF(CS13="","",MAX(CS13,CV13))</f>
        <v>52.150000000000006</v>
      </c>
      <c r="CX13" s="40">
        <f>IF(CM13&gt;0,CM13,"")</f>
        <v>11.6</v>
      </c>
      <c r="CY13" s="40">
        <f>IF(CN13&gt;0,CN13,"")</f>
        <v>14.47</v>
      </c>
      <c r="CZ13" s="40">
        <f>IF(SUM(CK13:CN13)-CO13&gt;0,SUM(CK13:CN13)-CO13,"")</f>
        <v>47.57</v>
      </c>
      <c r="DA13" s="40">
        <f>IF(SUM(CW13,CZ13)&gt;0,SUM(CW13,CZ13),"")</f>
        <v>99.72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7.6</v>
      </c>
      <c r="SW13" s="22">
        <f>IF($CP13="P",CB13,(CB13+BA13)/2)</f>
        <v>4.45</v>
      </c>
      <c r="SX13" s="22">
        <f>IF($CP13="P",CC13,(CC13+BB13)/2)</f>
        <v>6.8</v>
      </c>
      <c r="SY13" s="22">
        <f>IF($CP13="P",CD13,(CD13+BC13)/2)</f>
        <v>7.2249999999999996</v>
      </c>
      <c r="SZ13" s="22">
        <f>IF($CP13="P",CE13,(CE13+BD13)/2)</f>
        <v>0</v>
      </c>
      <c r="TA13" s="22">
        <f>IF($CP13="P",CF13,(CF13+BE13)/2)</f>
        <v>7.75</v>
      </c>
      <c r="TB13" s="22">
        <f>IF($CP13="P",CG13,(CG13+BF13)/2)</f>
        <v>4.55</v>
      </c>
      <c r="TC13" s="22">
        <f>IF($CP13="P",CH13,(CH13+BG13)/2)</f>
        <v>6.3</v>
      </c>
      <c r="TD13" s="22">
        <f>IF($CP13="P",CI13,(CI13+BH13)/2)</f>
        <v>7.4050000000000002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4.4000000000000004</v>
      </c>
      <c r="TH13" s="22">
        <f>IF($CP13="P",CM13,(CM13+BL13)/2)</f>
        <v>5.8</v>
      </c>
      <c r="TI13" s="22">
        <f>IF($CP13="P",CN13,(CN13+BM13)/2)</f>
        <v>7.2350000000000003</v>
      </c>
      <c r="TJ13" s="22">
        <f>IF($CP13="P",CO13,(CO13+BN13)/2)</f>
        <v>0</v>
      </c>
      <c r="TK13" s="27" t="s">
        <v>46</v>
      </c>
      <c r="TL13" s="40">
        <f>IF(SX13&gt;0,SX13,"")</f>
        <v>6.8</v>
      </c>
      <c r="TM13" s="40">
        <f>IF(SY13&gt;0,SY13,"")</f>
        <v>7.2249999999999996</v>
      </c>
      <c r="TN13" s="40">
        <f>IF(SUM(SV13:SY13)-SZ13&gt;0,SUM(SV13:SY13)-SZ13,"")</f>
        <v>26.075000000000003</v>
      </c>
      <c r="TO13" s="40">
        <f>IF(TC13&gt;0,TC13,"")</f>
        <v>6.3</v>
      </c>
      <c r="TP13" s="40">
        <f>IF(TD13&gt;0,TD13,"")</f>
        <v>7.4050000000000002</v>
      </c>
      <c r="TQ13" s="40">
        <f>IF(SUM(TA13:TD13)-TE13&gt;0,SUM(TA13:TD13)-TE13,"")</f>
        <v>26.005000000000003</v>
      </c>
      <c r="TR13" s="40">
        <f>IF(MAX(TN13,TQ13)&gt;0,MAX(TN13,TQ13),"")</f>
        <v>26.075000000000003</v>
      </c>
      <c r="TS13" s="40">
        <f>IF(TH13&gt;0,TH13,"")</f>
        <v>5.8</v>
      </c>
      <c r="TT13" s="40">
        <f>IF(TI13&gt;0,TI13,"")</f>
        <v>7.2350000000000003</v>
      </c>
      <c r="TU13" s="40">
        <f>IF(SUM(TF13:TI13)-TJ13&gt;0,SUM(TF13:TI13)-TJ13,"")</f>
        <v>23.785</v>
      </c>
      <c r="TV13" s="40">
        <f>IF(SUM(TR13,TU13)&gt;0,SUM(TR13,TU13),"")</f>
        <v>49.86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146</v>
      </c>
      <c r="D14" s="4" t="s">
        <v>5</v>
      </c>
      <c r="E14" s="4">
        <v>2006</v>
      </c>
      <c r="F14" s="9">
        <f>SUM(L14:V14)+SUM(L14:T14)*0.0000001+SUM(L14)*0.0000000000001</f>
        <v>178.12001781200516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51.349999999999994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50.040000000000006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49.08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14.05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13.1</v>
      </c>
      <c r="BA14" s="26">
        <v>8.6999999999999993</v>
      </c>
      <c r="BB14" s="26">
        <v>10.6</v>
      </c>
      <c r="BC14" s="26">
        <v>13.53</v>
      </c>
      <c r="BD14" s="26">
        <v>0</v>
      </c>
      <c r="BE14" s="26">
        <v>13.7</v>
      </c>
      <c r="BF14" s="26">
        <v>9.3000000000000007</v>
      </c>
      <c r="BG14" s="26">
        <v>12.4</v>
      </c>
      <c r="BH14" s="26">
        <v>13.68</v>
      </c>
      <c r="BI14" s="26">
        <v>0</v>
      </c>
      <c r="BJ14" s="26">
        <v>12.1</v>
      </c>
      <c r="BK14" s="26">
        <v>8.9</v>
      </c>
      <c r="BL14" s="26">
        <v>11.5</v>
      </c>
      <c r="BM14" s="26">
        <v>13.25</v>
      </c>
      <c r="BN14" s="26">
        <v>0</v>
      </c>
      <c r="BO14" s="28"/>
      <c r="BP14" s="39">
        <f>IF(BB14&gt;0,BB14,"")</f>
        <v>10.6</v>
      </c>
      <c r="BQ14" s="39">
        <f>IF(BC14&gt;0,BC14,"")</f>
        <v>13.53</v>
      </c>
      <c r="BR14" s="11">
        <f>IF(SUM(AZ14:BC14)-BD14&gt;0,SUM(AZ14:BC14)-BD14,"")</f>
        <v>45.93</v>
      </c>
      <c r="BS14" s="11">
        <f>IF(BG14&gt;0,BG14,"")</f>
        <v>12.4</v>
      </c>
      <c r="BT14" s="11">
        <f>IF(BH14&gt;0,BH14,"")</f>
        <v>13.68</v>
      </c>
      <c r="BU14" s="11">
        <f>IF(SUM(BE14:BH14)-BI14&gt;0,SUM(BE14:BH14)-BI14,"")</f>
        <v>49.08</v>
      </c>
      <c r="BV14" s="11">
        <f>IF(BR14="","",MAX(BR14,BU14))</f>
        <v>49.08</v>
      </c>
      <c r="BW14" s="11">
        <f>IF(BL14&gt;0,BL14,"")</f>
        <v>11.5</v>
      </c>
      <c r="BX14" s="11">
        <f>IF(BM14&gt;0,BM14,"")</f>
        <v>13.25</v>
      </c>
      <c r="BY14" s="11">
        <f>IF(SUM(BJ14:BM14)-BN14&gt;0,SUM(BJ14:BM14)-BN14,"")</f>
        <v>45.75</v>
      </c>
      <c r="BZ14" s="11">
        <f>IF(SUM(BV14,BY14)&gt;0,SUM(BV14,BY14),"")</f>
        <v>94.83</v>
      </c>
      <c r="CA14" s="22">
        <v>13.8</v>
      </c>
      <c r="CB14" s="22">
        <v>9.3000000000000007</v>
      </c>
      <c r="CC14" s="22">
        <v>12.8</v>
      </c>
      <c r="CD14" s="22">
        <v>14.14</v>
      </c>
      <c r="CE14" s="22">
        <v>0</v>
      </c>
      <c r="CF14" s="22">
        <v>14.2</v>
      </c>
      <c r="CG14" s="22">
        <v>9.5</v>
      </c>
      <c r="CH14" s="22">
        <v>13.6</v>
      </c>
      <c r="CI14" s="22">
        <v>14.05</v>
      </c>
      <c r="CJ14" s="22">
        <v>0</v>
      </c>
      <c r="CK14" s="22">
        <v>4.4000000000000004</v>
      </c>
      <c r="CL14" s="22">
        <v>2.8</v>
      </c>
      <c r="CM14" s="22">
        <v>4.5</v>
      </c>
      <c r="CN14" s="22">
        <v>4.42</v>
      </c>
      <c r="CO14" s="22">
        <v>0</v>
      </c>
      <c r="CP14" s="27"/>
      <c r="CQ14" s="38">
        <f>IF(CC14&gt;0,CC14,"")</f>
        <v>12.8</v>
      </c>
      <c r="CR14" s="38">
        <f>IF(CD14&gt;0,CD14,"")</f>
        <v>14.14</v>
      </c>
      <c r="CS14" s="40">
        <f>IF(SUM(CA14:CD14)-CE14&gt;0,SUM(CA14:CD14)-CE14,"")</f>
        <v>50.040000000000006</v>
      </c>
      <c r="CT14" s="40">
        <f>IF(CH14&gt;0,CH14,"")</f>
        <v>13.6</v>
      </c>
      <c r="CU14" s="40">
        <f>IF(CI14&gt;0,CI14,"")</f>
        <v>14.05</v>
      </c>
      <c r="CV14" s="40">
        <f>IF(SUM(CF14:CI14)-CJ14&gt;0,SUM(CF14:CI14)-CJ14,"")</f>
        <v>51.349999999999994</v>
      </c>
      <c r="CW14" s="40">
        <f>IF(CS14="","",MAX(CS14,CV14))</f>
        <v>51.349999999999994</v>
      </c>
      <c r="CX14" s="40">
        <f>IF(CM14&gt;0,CM14,"")</f>
        <v>4.5</v>
      </c>
      <c r="CY14" s="40">
        <f>IF(CN14&gt;0,CN14,"")</f>
        <v>4.42</v>
      </c>
      <c r="CZ14" s="40">
        <f>IF(SUM(CK14:CN14)-CO14&gt;0,SUM(CK14:CN14)-CO14,"")</f>
        <v>16.119999999999997</v>
      </c>
      <c r="DA14" s="40">
        <f>IF(SUM(CW14,CZ14)&gt;0,SUM(CW14,CZ14),"")</f>
        <v>67.47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13.45</v>
      </c>
      <c r="SW14" s="22">
        <f>IF($CP14="P",CB14,(CB14+BA14)/2)</f>
        <v>9</v>
      </c>
      <c r="SX14" s="22">
        <f>IF($CP14="P",CC14,(CC14+BB14)/2)</f>
        <v>11.7</v>
      </c>
      <c r="SY14" s="22">
        <f>IF($CP14="P",CD14,(CD14+BC14)/2)</f>
        <v>13.835000000000001</v>
      </c>
      <c r="SZ14" s="22">
        <f>IF($CP14="P",CE14,(CE14+BD14)/2)</f>
        <v>0</v>
      </c>
      <c r="TA14" s="22">
        <f>IF($CP14="P",CF14,(CF14+BE14)/2)</f>
        <v>13.95</v>
      </c>
      <c r="TB14" s="22">
        <f>IF($CP14="P",CG14,(CG14+BF14)/2)</f>
        <v>9.4</v>
      </c>
      <c r="TC14" s="22">
        <f>IF($CP14="P",CH14,(CH14+BG14)/2)</f>
        <v>13</v>
      </c>
      <c r="TD14" s="22">
        <f>IF($CP14="P",CI14,(CI14+BH14)/2)</f>
        <v>13.865</v>
      </c>
      <c r="TE14" s="22">
        <f>IF($CP14="P",CJ14,(CJ14+BI14)/2)</f>
        <v>0</v>
      </c>
      <c r="TF14" s="22">
        <f>IF($CP14="P",CK14,(CK14+BJ14)/2)</f>
        <v>8.25</v>
      </c>
      <c r="TG14" s="22">
        <f>IF($CP14="P",CL14,(CL14+BK14)/2)</f>
        <v>5.85</v>
      </c>
      <c r="TH14" s="22">
        <f>IF($CP14="P",CM14,(CM14+BL14)/2)</f>
        <v>8</v>
      </c>
      <c r="TI14" s="22">
        <f>IF($CP14="P",CN14,(CN14+BM14)/2)</f>
        <v>8.8350000000000009</v>
      </c>
      <c r="TJ14" s="22">
        <f>IF($CP14="P",CO14,(CO14+BN14)/2)</f>
        <v>0</v>
      </c>
      <c r="TK14" s="27" t="s">
        <v>46</v>
      </c>
      <c r="TL14" s="40">
        <f>IF(SX14&gt;0,SX14,"")</f>
        <v>11.7</v>
      </c>
      <c r="TM14" s="40">
        <f>IF(SY14&gt;0,SY14,"")</f>
        <v>13.835000000000001</v>
      </c>
      <c r="TN14" s="40">
        <f>IF(SUM(SV14:SY14)-SZ14&gt;0,SUM(SV14:SY14)-SZ14,"")</f>
        <v>47.984999999999999</v>
      </c>
      <c r="TO14" s="40">
        <f>IF(TC14&gt;0,TC14,"")</f>
        <v>13</v>
      </c>
      <c r="TP14" s="40">
        <f>IF(TD14&gt;0,TD14,"")</f>
        <v>13.865</v>
      </c>
      <c r="TQ14" s="40">
        <f>IF(SUM(TA14:TD14)-TE14&gt;0,SUM(TA14:TD14)-TE14,"")</f>
        <v>50.215000000000003</v>
      </c>
      <c r="TR14" s="40">
        <f>IF(MAX(TN14,TQ14)&gt;0,MAX(TN14,TQ14),"")</f>
        <v>50.215000000000003</v>
      </c>
      <c r="TS14" s="40">
        <f>IF(TH14&gt;0,TH14,"")</f>
        <v>8</v>
      </c>
      <c r="TT14" s="40">
        <f>IF(TI14&gt;0,TI14,"")</f>
        <v>8.8350000000000009</v>
      </c>
      <c r="TU14" s="40">
        <f>IF(SUM(TF14:TI14)-TJ14&gt;0,SUM(TF14:TI14)-TJ14,"")</f>
        <v>30.935000000000002</v>
      </c>
      <c r="TV14" s="40">
        <f>IF(SUM(TR14,TU14)&gt;0,SUM(TR14,TU14),"")</f>
        <v>81.150000000000006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181</v>
      </c>
      <c r="D15" s="4" t="s">
        <v>4</v>
      </c>
      <c r="E15" s="4">
        <v>2007</v>
      </c>
      <c r="F15" s="9">
        <f>SUM(L15:V15)+SUM(L15:T15)*0.0000001+SUM(L15)*0.0000000000001</f>
        <v>167.57001675700496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49.62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IF(COUNT(AQ15,AT15,BR15,BU15,CS15,CV15)&gt;1,LARGE((AQ15,AT15,BR15,BU15,CS15,CV15),2),0)</f>
        <v>39.849999999999994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50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14.6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6.6</v>
      </c>
      <c r="Z15" s="22">
        <v>4.3</v>
      </c>
      <c r="AA15" s="22">
        <v>6.7</v>
      </c>
      <c r="AB15" s="22">
        <v>7.68</v>
      </c>
      <c r="AC15" s="22">
        <v>0</v>
      </c>
      <c r="AD15" s="22"/>
      <c r="AE15" s="22"/>
      <c r="AF15" s="22"/>
      <c r="AG15" s="22"/>
      <c r="AH15" s="22"/>
      <c r="AI15" s="22">
        <v>12.9</v>
      </c>
      <c r="AJ15" s="22">
        <v>9</v>
      </c>
      <c r="AK15" s="22">
        <v>13.5</v>
      </c>
      <c r="AL15" s="22">
        <v>14.6</v>
      </c>
      <c r="AM15" s="22">
        <v>0</v>
      </c>
      <c r="AN15" s="27"/>
      <c r="AO15" s="38">
        <f>IF(AA15&gt;0,AA15,"")</f>
        <v>6.7</v>
      </c>
      <c r="AP15" s="38">
        <f>IF(AB15&gt;0,AB15,"")</f>
        <v>7.68</v>
      </c>
      <c r="AQ15" s="40">
        <f>IF(SUM(Y15:AB15)-AC15&gt;0,SUM(Y15:AB15)-AC15,"")</f>
        <v>25.279999999999998</v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>
        <f>IF(AQ15="","",MAX(AQ15,AT15))</f>
        <v>25.279999999999998</v>
      </c>
      <c r="AV15" s="40">
        <f>IF(AK15&gt;0,AK15,"")</f>
        <v>13.5</v>
      </c>
      <c r="AW15" s="40">
        <f>IF(AL15&gt;0,AL15,"")</f>
        <v>14.6</v>
      </c>
      <c r="AX15" s="40">
        <f>IF(SUM(AI15:AL15)-AM15&gt;0,SUM(AI15:AL15)-AM15,"")</f>
        <v>50</v>
      </c>
      <c r="AY15" s="40">
        <f>IF(SUM(AU15,AX15)&gt;0,SUM(AU15,AX15),"")</f>
        <v>75.28</v>
      </c>
      <c r="AZ15" s="26">
        <v>2.5</v>
      </c>
      <c r="BA15" s="26">
        <v>1.7</v>
      </c>
      <c r="BB15" s="26">
        <v>3.2</v>
      </c>
      <c r="BC15" s="26">
        <v>3.14</v>
      </c>
      <c r="BD15" s="26">
        <v>0</v>
      </c>
      <c r="BE15" s="26">
        <v>8.5</v>
      </c>
      <c r="BF15" s="26">
        <v>5.9</v>
      </c>
      <c r="BG15" s="26">
        <v>9.4</v>
      </c>
      <c r="BH15" s="26">
        <v>10.3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3.2</v>
      </c>
      <c r="BQ15" s="39">
        <f>IF(BC15&gt;0,BC15,"")</f>
        <v>3.14</v>
      </c>
      <c r="BR15" s="11">
        <f>IF(SUM(AZ15:BC15)-BD15&gt;0,SUM(AZ15:BC15)-BD15,"")</f>
        <v>10.540000000000001</v>
      </c>
      <c r="BS15" s="11">
        <f>IF(BG15&gt;0,BG15,"")</f>
        <v>9.4</v>
      </c>
      <c r="BT15" s="11">
        <f>IF(BH15&gt;0,BH15,"")</f>
        <v>10.3</v>
      </c>
      <c r="BU15" s="11">
        <f>IF(SUM(BE15:BH15)-BI15&gt;0,SUM(BE15:BH15)-BI15,"")</f>
        <v>34.1</v>
      </c>
      <c r="BV15" s="11">
        <f>IF(BR15="","",MAX(BR15,BU15))</f>
        <v>34.1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34.1</v>
      </c>
      <c r="CA15" s="22">
        <v>13.7</v>
      </c>
      <c r="CB15" s="22">
        <v>9.6</v>
      </c>
      <c r="CC15" s="22">
        <v>12.2</v>
      </c>
      <c r="CD15" s="22">
        <v>14.12</v>
      </c>
      <c r="CE15" s="22">
        <v>0</v>
      </c>
      <c r="CF15" s="22">
        <v>10.8</v>
      </c>
      <c r="CG15" s="22">
        <v>7.1</v>
      </c>
      <c r="CH15" s="22">
        <v>9.6999999999999993</v>
      </c>
      <c r="CI15" s="22">
        <v>12.45</v>
      </c>
      <c r="CJ15" s="22">
        <v>0.2</v>
      </c>
      <c r="CK15" s="22">
        <v>2.6</v>
      </c>
      <c r="CL15" s="22">
        <v>1.5</v>
      </c>
      <c r="CM15" s="22">
        <v>3.2</v>
      </c>
      <c r="CN15" s="22">
        <v>3</v>
      </c>
      <c r="CO15" s="22">
        <v>0</v>
      </c>
      <c r="CP15" s="27"/>
      <c r="CQ15" s="38">
        <f>IF(CC15&gt;0,CC15,"")</f>
        <v>12.2</v>
      </c>
      <c r="CR15" s="38">
        <f>IF(CD15&gt;0,CD15,"")</f>
        <v>14.12</v>
      </c>
      <c r="CS15" s="40">
        <f>IF(SUM(CA15:CD15)-CE15&gt;0,SUM(CA15:CD15)-CE15,"")</f>
        <v>49.62</v>
      </c>
      <c r="CT15" s="40">
        <f>IF(CH15&gt;0,CH15,"")</f>
        <v>9.6999999999999993</v>
      </c>
      <c r="CU15" s="40">
        <f>IF(CI15&gt;0,CI15,"")</f>
        <v>12.45</v>
      </c>
      <c r="CV15" s="40">
        <f>IF(SUM(CF15:CI15)-CJ15&gt;0,SUM(CF15:CI15)-CJ15,"")</f>
        <v>39.849999999999994</v>
      </c>
      <c r="CW15" s="40">
        <f>IF(CS15="","",MAX(CS15,CV15))</f>
        <v>49.62</v>
      </c>
      <c r="CX15" s="40">
        <f>IF(CM15&gt;0,CM15,"")</f>
        <v>3.2</v>
      </c>
      <c r="CY15" s="40">
        <f>IF(CN15&gt;0,CN15,"")</f>
        <v>3</v>
      </c>
      <c r="CZ15" s="40">
        <f>IF(SUM(CK15:CN15)-CO15&gt;0,SUM(CK15:CN15)-CO15,"")</f>
        <v>10.3</v>
      </c>
      <c r="DA15" s="40">
        <f>IF(SUM(CW15,CZ15)&gt;0,SUM(CW15,CZ15),"")</f>
        <v>59.92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>
        <v>1.6</v>
      </c>
      <c r="FU15" s="17">
        <v>1</v>
      </c>
      <c r="FV15" s="17">
        <v>1.8</v>
      </c>
      <c r="FW15" s="17">
        <v>1.64</v>
      </c>
      <c r="FX15" s="17">
        <v>0</v>
      </c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>
        <f>IF(FV15&gt;0,FV15,"")</f>
        <v>1.8</v>
      </c>
      <c r="GO15" s="40">
        <f>IF(FW15&gt;0,FW15,"")</f>
        <v>1.64</v>
      </c>
      <c r="GP15" s="40">
        <f>IF(SUM(FT15:FW15)-FX15&gt;0,SUM(FT15:FW15)-FX15,"")</f>
        <v>6.04</v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>
        <f>IF(MAX(GP15,GS15)&gt;0,MAX(GP15,GS15),"")</f>
        <v>6.04</v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>
        <f>IF(SUM(GT15,GW15,GZ15)&gt;0,SUM(GT15,GW15,GZ15),"")</f>
        <v>6.04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8.1</v>
      </c>
      <c r="SW15" s="22">
        <f>IF($CP15="P",CB15,(CB15+BA15)/2)</f>
        <v>5.6499999999999995</v>
      </c>
      <c r="SX15" s="22">
        <f>IF($CP15="P",CC15,(CC15+BB15)/2)</f>
        <v>7.6999999999999993</v>
      </c>
      <c r="SY15" s="22">
        <f>IF($CP15="P",CD15,(CD15+BC15)/2)</f>
        <v>8.629999999999999</v>
      </c>
      <c r="SZ15" s="22">
        <f>IF($CP15="P",CE15,(CE15+BD15)/2)</f>
        <v>0</v>
      </c>
      <c r="TA15" s="22">
        <f>IF($CP15="P",CF15,(CF15+BE15)/2)</f>
        <v>9.65</v>
      </c>
      <c r="TB15" s="22">
        <f>IF($CP15="P",CG15,(CG15+BF15)/2)</f>
        <v>6.5</v>
      </c>
      <c r="TC15" s="22">
        <f>IF($CP15="P",CH15,(CH15+BG15)/2)</f>
        <v>9.5500000000000007</v>
      </c>
      <c r="TD15" s="22">
        <f>IF($CP15="P",CI15,(CI15+BH15)/2)</f>
        <v>11.375</v>
      </c>
      <c r="TE15" s="22">
        <f>IF($CP15="P",CJ15,(CJ15+BI15)/2)</f>
        <v>0.1</v>
      </c>
      <c r="TF15" s="22">
        <f>IF($CP15="P",CK15,(CK15+BJ15)/2)</f>
        <v>1.3</v>
      </c>
      <c r="TG15" s="22">
        <f>IF($CP15="P",CL15,(CL15+BK15)/2)</f>
        <v>0.75</v>
      </c>
      <c r="TH15" s="22">
        <f>IF($CP15="P",CM15,(CM15+BL15)/2)</f>
        <v>1.6</v>
      </c>
      <c r="TI15" s="22">
        <f>IF($CP15="P",CN15,(CN15+BM15)/2)</f>
        <v>1.5</v>
      </c>
      <c r="TJ15" s="22">
        <f>IF($CP15="P",CO15,(CO15+BN15)/2)</f>
        <v>0</v>
      </c>
      <c r="TK15" s="27" t="s">
        <v>46</v>
      </c>
      <c r="TL15" s="40">
        <f>IF(SX15&gt;0,SX15,"")</f>
        <v>7.6999999999999993</v>
      </c>
      <c r="TM15" s="40">
        <f>IF(SY15&gt;0,SY15,"")</f>
        <v>8.629999999999999</v>
      </c>
      <c r="TN15" s="40">
        <f>IF(SUM(SV15:SY15)-SZ15&gt;0,SUM(SV15:SY15)-SZ15,"")</f>
        <v>30.08</v>
      </c>
      <c r="TO15" s="40">
        <f>IF(TC15&gt;0,TC15,"")</f>
        <v>9.5500000000000007</v>
      </c>
      <c r="TP15" s="40">
        <f>IF(TD15&gt;0,TD15,"")</f>
        <v>11.375</v>
      </c>
      <c r="TQ15" s="40">
        <f>IF(SUM(TA15:TD15)-TE15&gt;0,SUM(TA15:TD15)-TE15,"")</f>
        <v>36.975000000000001</v>
      </c>
      <c r="TR15" s="40">
        <f>IF(MAX(TN15,TQ15)&gt;0,MAX(TN15,TQ15),"")</f>
        <v>36.975000000000001</v>
      </c>
      <c r="TS15" s="40">
        <f>IF(TH15&gt;0,TH15,"")</f>
        <v>1.6</v>
      </c>
      <c r="TT15" s="40">
        <f>IF(TI15&gt;0,TI15,"")</f>
        <v>1.5</v>
      </c>
      <c r="TU15" s="40">
        <f>IF(SUM(TF15:TI15)-TJ15&gt;0,SUM(TF15:TI15)-TJ15,"")</f>
        <v>5.15</v>
      </c>
      <c r="TV15" s="40">
        <f>IF(SUM(TR15,TU15)&gt;0,SUM(TR15,TU15),"")</f>
        <v>42.125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110</v>
      </c>
      <c r="D16" s="4" t="s">
        <v>6</v>
      </c>
      <c r="E16" s="4">
        <v>2003</v>
      </c>
      <c r="F16" s="9">
        <f>SUM(L16:V16)+SUM(L16:T16)*0.0000001+SUM(L16)*0.0000000000001</f>
        <v>166.85001668500513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51.480000000000004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50.300000000000004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51.97</v>
      </c>
      <c r="Q16" s="8" t="str">
        <f>IF(P16="","",IF(OR(P16=CS16,P16=CV16,P16=CZ16),$CA$1,IF(OR(P16=BR16,P16=BU16,P16=BY16),$AZ$1,IF(OR(P16=AQ16,P16=AT16,P16=AX16),$Y$1,""))))</f>
        <v>2024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13.4</v>
      </c>
      <c r="BA16" s="26">
        <v>8.8000000000000007</v>
      </c>
      <c r="BB16" s="26">
        <v>11.2</v>
      </c>
      <c r="BC16" s="26">
        <v>13.48</v>
      </c>
      <c r="BD16" s="26">
        <v>0</v>
      </c>
      <c r="BE16" s="26">
        <v>15.1</v>
      </c>
      <c r="BF16" s="26">
        <v>8.8000000000000007</v>
      </c>
      <c r="BG16" s="26">
        <v>11.8</v>
      </c>
      <c r="BH16" s="26">
        <v>14.6</v>
      </c>
      <c r="BI16" s="26">
        <v>0</v>
      </c>
      <c r="BJ16" s="26">
        <v>15.6</v>
      </c>
      <c r="BK16" s="26">
        <v>9.6</v>
      </c>
      <c r="BL16" s="26">
        <v>11.8</v>
      </c>
      <c r="BM16" s="26">
        <v>14.97</v>
      </c>
      <c r="BN16" s="26">
        <v>0</v>
      </c>
      <c r="BO16" s="28"/>
      <c r="BP16" s="39">
        <f>IF(BB16&gt;0,BB16,"")</f>
        <v>11.2</v>
      </c>
      <c r="BQ16" s="39">
        <f>IF(BC16&gt;0,BC16,"")</f>
        <v>13.48</v>
      </c>
      <c r="BR16" s="11">
        <f>IF(SUM(AZ16:BC16)-BD16&gt;0,SUM(AZ16:BC16)-BD16,"")</f>
        <v>46.88000000000001</v>
      </c>
      <c r="BS16" s="11">
        <f>IF(BG16&gt;0,BG16,"")</f>
        <v>11.8</v>
      </c>
      <c r="BT16" s="11">
        <f>IF(BH16&gt;0,BH16,"")</f>
        <v>14.6</v>
      </c>
      <c r="BU16" s="11">
        <f>IF(SUM(BE16:BH16)-BI16&gt;0,SUM(BE16:BH16)-BI16,"")</f>
        <v>50.300000000000004</v>
      </c>
      <c r="BV16" s="11">
        <f>IF(BR16="","",MAX(BR16,BU16))</f>
        <v>50.300000000000004</v>
      </c>
      <c r="BW16" s="11">
        <f>IF(BL16&gt;0,BL16,"")</f>
        <v>11.8</v>
      </c>
      <c r="BX16" s="11">
        <f>IF(BM16&gt;0,BM16,"")</f>
        <v>14.97</v>
      </c>
      <c r="BY16" s="11">
        <f>IF(SUM(BJ16:BM16)-BN16&gt;0,SUM(BJ16:BM16)-BN16,"")</f>
        <v>51.97</v>
      </c>
      <c r="BZ16" s="11">
        <f>IF(SUM(BV16,BY16)&gt;0,SUM(BV16,BY16),"")</f>
        <v>102.27000000000001</v>
      </c>
      <c r="CA16" s="22">
        <v>14.6</v>
      </c>
      <c r="CB16" s="22">
        <v>9.4</v>
      </c>
      <c r="CC16" s="22">
        <v>13.1</v>
      </c>
      <c r="CD16" s="22">
        <v>14.38</v>
      </c>
      <c r="CE16" s="22">
        <v>0</v>
      </c>
      <c r="CF16" s="22">
        <v>14</v>
      </c>
      <c r="CG16" s="22">
        <v>8.9</v>
      </c>
      <c r="CH16" s="22">
        <v>12.2</v>
      </c>
      <c r="CI16" s="22">
        <v>14.32</v>
      </c>
      <c r="CJ16" s="22">
        <v>0</v>
      </c>
      <c r="CK16" s="22">
        <v>14.7</v>
      </c>
      <c r="CL16" s="22">
        <v>9.4</v>
      </c>
      <c r="CM16" s="22">
        <v>11.4</v>
      </c>
      <c r="CN16" s="22">
        <v>14.24</v>
      </c>
      <c r="CO16" s="22">
        <v>0</v>
      </c>
      <c r="CP16" s="27"/>
      <c r="CQ16" s="38">
        <f>IF(CC16&gt;0,CC16,"")</f>
        <v>13.1</v>
      </c>
      <c r="CR16" s="38">
        <f>IF(CD16&gt;0,CD16,"")</f>
        <v>14.38</v>
      </c>
      <c r="CS16" s="40">
        <f>IF(SUM(CA16:CD16)-CE16&gt;0,SUM(CA16:CD16)-CE16,"")</f>
        <v>51.480000000000004</v>
      </c>
      <c r="CT16" s="40">
        <f>IF(CH16&gt;0,CH16,"")</f>
        <v>12.2</v>
      </c>
      <c r="CU16" s="40">
        <f>IF(CI16&gt;0,CI16,"")</f>
        <v>14.32</v>
      </c>
      <c r="CV16" s="40">
        <f>IF(SUM(CF16:CI16)-CJ16&gt;0,SUM(CF16:CI16)-CJ16,"")</f>
        <v>49.419999999999995</v>
      </c>
      <c r="CW16" s="40">
        <f>IF(CS16="","",MAX(CS16,CV16))</f>
        <v>51.480000000000004</v>
      </c>
      <c r="CX16" s="40">
        <f>IF(CM16&gt;0,CM16,"")</f>
        <v>11.4</v>
      </c>
      <c r="CY16" s="40">
        <f>IF(CN16&gt;0,CN16,"")</f>
        <v>14.24</v>
      </c>
      <c r="CZ16" s="40">
        <f>IF(SUM(CK16:CN16)-CO16&gt;0,SUM(CK16:CN16)-CO16,"")</f>
        <v>49.74</v>
      </c>
      <c r="DA16" s="40">
        <f>IF(SUM(CW16,CZ16)&gt;0,SUM(CW16,CZ16),"")</f>
        <v>101.22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</v>
      </c>
      <c r="SW16" s="22">
        <f>IF($CP16="P",CB16,(CB16+BA16)/2)</f>
        <v>9.1000000000000014</v>
      </c>
      <c r="SX16" s="22">
        <f>IF($CP16="P",CC16,(CC16+BB16)/2)</f>
        <v>12.149999999999999</v>
      </c>
      <c r="SY16" s="22">
        <f>IF($CP16="P",CD16,(CD16+BC16)/2)</f>
        <v>13.93</v>
      </c>
      <c r="SZ16" s="22">
        <f>IF($CP16="P",CE16,(CE16+BD16)/2)</f>
        <v>0</v>
      </c>
      <c r="TA16" s="22">
        <f>IF($CP16="P",CF16,(CF16+BE16)/2)</f>
        <v>14.55</v>
      </c>
      <c r="TB16" s="22">
        <f>IF($CP16="P",CG16,(CG16+BF16)/2)</f>
        <v>8.8500000000000014</v>
      </c>
      <c r="TC16" s="22">
        <f>IF($CP16="P",CH16,(CH16+BG16)/2)</f>
        <v>12</v>
      </c>
      <c r="TD16" s="22">
        <f>IF($CP16="P",CI16,(CI16+BH16)/2)</f>
        <v>14.46</v>
      </c>
      <c r="TE16" s="22">
        <f>IF($CP16="P",CJ16,(CJ16+BI16)/2)</f>
        <v>0</v>
      </c>
      <c r="TF16" s="22">
        <f>IF($CP16="P",CK16,(CK16+BJ16)/2)</f>
        <v>15.149999999999999</v>
      </c>
      <c r="TG16" s="22">
        <f>IF($CP16="P",CL16,(CL16+BK16)/2)</f>
        <v>9.5</v>
      </c>
      <c r="TH16" s="22">
        <f>IF($CP16="P",CM16,(CM16+BL16)/2)</f>
        <v>11.600000000000001</v>
      </c>
      <c r="TI16" s="22">
        <f>IF($CP16="P",CN16,(CN16+BM16)/2)</f>
        <v>14.605</v>
      </c>
      <c r="TJ16" s="22">
        <f>IF($CP16="P",CO16,(CO16+BN16)/2)</f>
        <v>0</v>
      </c>
      <c r="TK16" s="27" t="s">
        <v>46</v>
      </c>
      <c r="TL16" s="40">
        <f>IF(SX16&gt;0,SX16,"")</f>
        <v>12.149999999999999</v>
      </c>
      <c r="TM16" s="40">
        <f>IF(SY16&gt;0,SY16,"")</f>
        <v>13.93</v>
      </c>
      <c r="TN16" s="40">
        <f>IF(SUM(SV16:SY16)-SZ16&gt;0,SUM(SV16:SY16)-SZ16,"")</f>
        <v>49.18</v>
      </c>
      <c r="TO16" s="40">
        <f>IF(TC16&gt;0,TC16,"")</f>
        <v>12</v>
      </c>
      <c r="TP16" s="40">
        <f>IF(TD16&gt;0,TD16,"")</f>
        <v>14.46</v>
      </c>
      <c r="TQ16" s="40">
        <f>IF(SUM(TA16:TD16)-TE16&gt;0,SUM(TA16:TD16)-TE16,"")</f>
        <v>49.860000000000007</v>
      </c>
      <c r="TR16" s="40">
        <f>IF(MAX(TN16,TQ16)&gt;0,MAX(TN16,TQ16),"")</f>
        <v>49.860000000000007</v>
      </c>
      <c r="TS16" s="40">
        <f>IF(TH16&gt;0,TH16,"")</f>
        <v>11.600000000000001</v>
      </c>
      <c r="TT16" s="40">
        <f>IF(TI16&gt;0,TI16,"")</f>
        <v>14.605</v>
      </c>
      <c r="TU16" s="40">
        <f>IF(SUM(TF16:TI16)-TJ16&gt;0,SUM(TF16:TI16)-TJ16,"")</f>
        <v>50.855000000000004</v>
      </c>
      <c r="TV16" s="40">
        <f>IF(SUM(TR16,TU16)&gt;0,SUM(TR16,TU16),"")</f>
        <v>100.715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137</v>
      </c>
      <c r="D17" s="4" t="s">
        <v>3</v>
      </c>
      <c r="E17" s="4">
        <v>2006</v>
      </c>
      <c r="F17" s="9">
        <f>SUM(L17:V17)+SUM(L17:T17)*0.0000001+SUM(L17)*0.0000000000001</f>
        <v>163.92001639200498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49.95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49.4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51.67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</v>
      </c>
      <c r="BB17" s="26">
        <v>12</v>
      </c>
      <c r="BC17" s="26">
        <v>14.75</v>
      </c>
      <c r="BD17" s="26">
        <v>0</v>
      </c>
      <c r="BE17" s="26">
        <v>13</v>
      </c>
      <c r="BF17" s="26">
        <v>9.4</v>
      </c>
      <c r="BG17" s="26">
        <v>12</v>
      </c>
      <c r="BH17" s="26">
        <v>15</v>
      </c>
      <c r="BI17" s="26">
        <v>0</v>
      </c>
      <c r="BJ17" s="26">
        <v>15.1</v>
      </c>
      <c r="BK17" s="26">
        <v>9.3000000000000007</v>
      </c>
      <c r="BL17" s="26">
        <v>12</v>
      </c>
      <c r="BM17" s="26">
        <v>15.27</v>
      </c>
      <c r="BN17" s="26">
        <v>0</v>
      </c>
      <c r="BO17" s="28"/>
      <c r="BP17" s="39">
        <f>IF(BB17&gt;0,BB17,"")</f>
        <v>12</v>
      </c>
      <c r="BQ17" s="39">
        <f>IF(BC17&gt;0,BC17,"")</f>
        <v>14.75</v>
      </c>
      <c r="BR17" s="11">
        <f>IF(SUM(AZ17:BC17)-BD17&gt;0,SUM(AZ17:BC17)-BD17,"")</f>
        <v>48.75</v>
      </c>
      <c r="BS17" s="11">
        <f>IF(BG17&gt;0,BG17,"")</f>
        <v>12</v>
      </c>
      <c r="BT17" s="11">
        <f>IF(BH17&gt;0,BH17,"")</f>
        <v>15</v>
      </c>
      <c r="BU17" s="11">
        <f>IF(SUM(BE17:BH17)-BI17&gt;0,SUM(BE17:BH17)-BI17,"")</f>
        <v>49.4</v>
      </c>
      <c r="BV17" s="11">
        <f>IF(BR17="","",MAX(BR17,BU17))</f>
        <v>49.4</v>
      </c>
      <c r="BW17" s="11">
        <f>IF(BL17&gt;0,BL17,"")</f>
        <v>12</v>
      </c>
      <c r="BX17" s="11">
        <f>IF(BM17&gt;0,BM17,"")</f>
        <v>15.27</v>
      </c>
      <c r="BY17" s="11">
        <f>IF(SUM(BJ17:BM17)-BN17&gt;0,SUM(BJ17:BM17)-BN17,"")</f>
        <v>51.67</v>
      </c>
      <c r="BZ17" s="11">
        <f>IF(SUM(BV17,BY17)&gt;0,SUM(BV17,BY17),"")</f>
        <v>101.07</v>
      </c>
      <c r="CA17" s="22">
        <v>6</v>
      </c>
      <c r="CB17" s="22">
        <v>3.6</v>
      </c>
      <c r="CC17" s="22">
        <v>5.6</v>
      </c>
      <c r="CD17" s="22">
        <v>6.3</v>
      </c>
      <c r="CE17" s="22">
        <v>0</v>
      </c>
      <c r="CF17" s="22">
        <v>13.5</v>
      </c>
      <c r="CG17" s="22">
        <v>9</v>
      </c>
      <c r="CH17" s="22">
        <v>12.7</v>
      </c>
      <c r="CI17" s="22">
        <v>14.75</v>
      </c>
      <c r="CJ17" s="22">
        <v>0</v>
      </c>
      <c r="CK17" s="22">
        <v>14.8</v>
      </c>
      <c r="CL17" s="22">
        <v>8.8000000000000007</v>
      </c>
      <c r="CM17" s="22">
        <v>12.9</v>
      </c>
      <c r="CN17" s="22">
        <v>14.85</v>
      </c>
      <c r="CO17" s="22">
        <v>0</v>
      </c>
      <c r="CP17" s="27"/>
      <c r="CQ17" s="38">
        <f>IF(CC17&gt;0,CC17,"")</f>
        <v>5.6</v>
      </c>
      <c r="CR17" s="38">
        <f>IF(CD17&gt;0,CD17,"")</f>
        <v>6.3</v>
      </c>
      <c r="CS17" s="40">
        <f>IF(SUM(CA17:CD17)-CE17&gt;0,SUM(CA17:CD17)-CE17,"")</f>
        <v>21.5</v>
      </c>
      <c r="CT17" s="40">
        <f>IF(CH17&gt;0,CH17,"")</f>
        <v>12.7</v>
      </c>
      <c r="CU17" s="40">
        <f>IF(CI17&gt;0,CI17,"")</f>
        <v>14.75</v>
      </c>
      <c r="CV17" s="40">
        <f>IF(SUM(CF17:CI17)-CJ17&gt;0,SUM(CF17:CI17)-CJ17,"")</f>
        <v>49.95</v>
      </c>
      <c r="CW17" s="40">
        <f>IF(CS17="","",MAX(CS17,CV17))</f>
        <v>49.95</v>
      </c>
      <c r="CX17" s="40">
        <f>IF(CM17&gt;0,CM17,"")</f>
        <v>12.9</v>
      </c>
      <c r="CY17" s="40">
        <f>IF(CN17&gt;0,CN17,"")</f>
        <v>14.85</v>
      </c>
      <c r="CZ17" s="40">
        <f>IF(SUM(CK17:CN17)-CO17&gt;0,SUM(CK17:CN17)-CO17,"")</f>
        <v>51.35</v>
      </c>
      <c r="DA17" s="40">
        <f>IF(SUM(CW17,CZ17)&gt;0,SUM(CW17,CZ17),"")</f>
        <v>101.30000000000001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9.4499999999999993</v>
      </c>
      <c r="SW17" s="22">
        <f>IF($CP17="P",CB17,(CB17+BA17)/2)</f>
        <v>6.35</v>
      </c>
      <c r="SX17" s="22">
        <f>IF($CP17="P",CC17,(CC17+BB17)/2)</f>
        <v>8.8000000000000007</v>
      </c>
      <c r="SY17" s="22">
        <f>IF($CP17="P",CD17,(CD17+BC17)/2)</f>
        <v>10.525</v>
      </c>
      <c r="SZ17" s="22">
        <f>IF($CP17="P",CE17,(CE17+BD17)/2)</f>
        <v>0</v>
      </c>
      <c r="TA17" s="22">
        <f>IF($CP17="P",CF17,(CF17+BE17)/2)</f>
        <v>13.25</v>
      </c>
      <c r="TB17" s="22">
        <f>IF($CP17="P",CG17,(CG17+BF17)/2)</f>
        <v>9.1999999999999993</v>
      </c>
      <c r="TC17" s="22">
        <f>IF($CP17="P",CH17,(CH17+BG17)/2)</f>
        <v>12.35</v>
      </c>
      <c r="TD17" s="22">
        <f>IF($CP17="P",CI17,(CI17+BH17)/2)</f>
        <v>14.875</v>
      </c>
      <c r="TE17" s="22">
        <f>IF($CP17="P",CJ17,(CJ17+BI17)/2)</f>
        <v>0</v>
      </c>
      <c r="TF17" s="22">
        <f>IF($CP17="P",CK17,(CK17+BJ17)/2)</f>
        <v>14.95</v>
      </c>
      <c r="TG17" s="22">
        <f>IF($CP17="P",CL17,(CL17+BK17)/2)</f>
        <v>9.0500000000000007</v>
      </c>
      <c r="TH17" s="22">
        <f>IF($CP17="P",CM17,(CM17+BL17)/2)</f>
        <v>12.45</v>
      </c>
      <c r="TI17" s="22">
        <f>IF($CP17="P",CN17,(CN17+BM17)/2)</f>
        <v>15.059999999999999</v>
      </c>
      <c r="TJ17" s="22">
        <f>IF($CP17="P",CO17,(CO17+BN17)/2)</f>
        <v>0</v>
      </c>
      <c r="TK17" s="27" t="s">
        <v>46</v>
      </c>
      <c r="TL17" s="40">
        <f>IF(SX17&gt;0,SX17,"")</f>
        <v>8.8000000000000007</v>
      </c>
      <c r="TM17" s="40">
        <f>IF(SY17&gt;0,SY17,"")</f>
        <v>10.525</v>
      </c>
      <c r="TN17" s="40">
        <f>IF(SUM(SV17:SY17)-SZ17&gt;0,SUM(SV17:SY17)-SZ17,"")</f>
        <v>35.125</v>
      </c>
      <c r="TO17" s="40">
        <f>IF(TC17&gt;0,TC17,"")</f>
        <v>12.35</v>
      </c>
      <c r="TP17" s="40">
        <f>IF(TD17&gt;0,TD17,"")</f>
        <v>14.875</v>
      </c>
      <c r="TQ17" s="40">
        <f>IF(SUM(TA17:TD17)-TE17&gt;0,SUM(TA17:TD17)-TE17,"")</f>
        <v>49.674999999999997</v>
      </c>
      <c r="TR17" s="40">
        <f>IF(MAX(TN17,TQ17)&gt;0,MAX(TN17,TQ17),"")</f>
        <v>49.674999999999997</v>
      </c>
      <c r="TS17" s="40">
        <f>IF(TH17&gt;0,TH17,"")</f>
        <v>12.45</v>
      </c>
      <c r="TT17" s="40">
        <f>IF(TI17&gt;0,TI17,"")</f>
        <v>15.059999999999999</v>
      </c>
      <c r="TU17" s="40">
        <f>IF(SUM(TF17:TI17)-TJ17&gt;0,SUM(TF17:TI17)-TJ17,"")</f>
        <v>51.510000000000005</v>
      </c>
      <c r="TV17" s="40">
        <f>IF(SUM(TR17,TU17)&gt;0,SUM(TR17,TU17),"")</f>
        <v>101.185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111</v>
      </c>
      <c r="D18" s="4" t="s">
        <v>3</v>
      </c>
      <c r="E18" s="4">
        <v>2005</v>
      </c>
      <c r="F18" s="9">
        <f>SUM(L18:V18)+SUM(L18:T18)*0.0000001+SUM(L18)*0.0000000000001</f>
        <v>163.450016345005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50.050000000000004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48.61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51.79</v>
      </c>
      <c r="Q18" s="8" t="str">
        <f>IF(P18="","",IF(OR(P18=CS18,P18=CV18,P18=CZ18),$CA$1,IF(OR(P18=BR18,P18=BU18,P18=BY18),$AZ$1,IF(OR(P18=AQ18,P18=AT18,P18=AX18),$Y$1,""))))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1.5</v>
      </c>
      <c r="BA18" s="26">
        <v>0.8</v>
      </c>
      <c r="BB18" s="26">
        <v>1.5</v>
      </c>
      <c r="BC18" s="26">
        <v>1.58</v>
      </c>
      <c r="BD18" s="26">
        <v>0</v>
      </c>
      <c r="BE18" s="26">
        <v>12.9</v>
      </c>
      <c r="BF18" s="26">
        <v>9.3000000000000007</v>
      </c>
      <c r="BG18" s="26">
        <v>13</v>
      </c>
      <c r="BH18" s="26">
        <v>14.85</v>
      </c>
      <c r="BI18" s="26">
        <v>0</v>
      </c>
      <c r="BJ18" s="26">
        <v>14.5</v>
      </c>
      <c r="BK18" s="26">
        <v>9.1</v>
      </c>
      <c r="BL18" s="26">
        <v>13</v>
      </c>
      <c r="BM18" s="26">
        <v>15.19</v>
      </c>
      <c r="BN18" s="26">
        <v>0</v>
      </c>
      <c r="BO18" s="28"/>
      <c r="BP18" s="39">
        <f>IF(BB18&gt;0,BB18,"")</f>
        <v>1.5</v>
      </c>
      <c r="BQ18" s="39">
        <f>IF(BC18&gt;0,BC18,"")</f>
        <v>1.58</v>
      </c>
      <c r="BR18" s="11">
        <f>IF(SUM(AZ18:BC18)-BD18&gt;0,SUM(AZ18:BC18)-BD18,"")</f>
        <v>5.38</v>
      </c>
      <c r="BS18" s="11">
        <f>IF(BG18&gt;0,BG18,"")</f>
        <v>13</v>
      </c>
      <c r="BT18" s="11">
        <f>IF(BH18&gt;0,BH18,"")</f>
        <v>14.85</v>
      </c>
      <c r="BU18" s="11">
        <f>IF(SUM(BE18:BH18)-BI18&gt;0,SUM(BE18:BH18)-BI18,"")</f>
        <v>50.050000000000004</v>
      </c>
      <c r="BV18" s="11">
        <f>IF(BR18="","",MAX(BR18,BU18))</f>
        <v>50.050000000000004</v>
      </c>
      <c r="BW18" s="11">
        <f>IF(BL18&gt;0,BL18,"")</f>
        <v>13</v>
      </c>
      <c r="BX18" s="11">
        <f>IF(BM18&gt;0,BM18,"")</f>
        <v>15.19</v>
      </c>
      <c r="BY18" s="11">
        <f>IF(SUM(BJ18:BM18)-BN18&gt;0,SUM(BJ18:BM18)-BN18,"")</f>
        <v>51.79</v>
      </c>
      <c r="BZ18" s="11">
        <f>IF(SUM(BV18,BY18)&gt;0,SUM(BV18,BY18),"")</f>
        <v>101.84</v>
      </c>
      <c r="CA18" s="22">
        <v>13.4</v>
      </c>
      <c r="CB18" s="22">
        <v>9.4</v>
      </c>
      <c r="CC18" s="22">
        <v>10.7</v>
      </c>
      <c r="CD18" s="22">
        <v>15.11</v>
      </c>
      <c r="CE18" s="22">
        <v>0</v>
      </c>
      <c r="CF18" s="22">
        <v>3.2</v>
      </c>
      <c r="CG18" s="22">
        <v>1.9</v>
      </c>
      <c r="CH18" s="22">
        <v>2.9</v>
      </c>
      <c r="CI18" s="22">
        <v>3.09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10.7</v>
      </c>
      <c r="CR18" s="38">
        <f>IF(CD18&gt;0,CD18,"")</f>
        <v>15.11</v>
      </c>
      <c r="CS18" s="40">
        <f>IF(SUM(CA18:CD18)-CE18&gt;0,SUM(CA18:CD18)-CE18,"")</f>
        <v>48.61</v>
      </c>
      <c r="CT18" s="40">
        <f>IF(CH18&gt;0,CH18,"")</f>
        <v>2.9</v>
      </c>
      <c r="CU18" s="40">
        <f>IF(CI18&gt;0,CI18,"")</f>
        <v>3.09</v>
      </c>
      <c r="CV18" s="40">
        <f>IF(SUM(CF18:CI18)-CJ18&gt;0,SUM(CF18:CI18)-CJ18,"")</f>
        <v>11.09</v>
      </c>
      <c r="CW18" s="40">
        <f>IF(CS18="","",MAX(CS18,CV18))</f>
        <v>48.61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48.61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7.45</v>
      </c>
      <c r="SW18" s="22">
        <f>IF($CP18="P",CB18,(CB18+BA18)/2)</f>
        <v>5.1000000000000005</v>
      </c>
      <c r="SX18" s="22">
        <f>IF($CP18="P",CC18,(CC18+BB18)/2)</f>
        <v>6.1</v>
      </c>
      <c r="SY18" s="22">
        <f>IF($CP18="P",CD18,(CD18+BC18)/2)</f>
        <v>8.3449999999999989</v>
      </c>
      <c r="SZ18" s="22">
        <f>IF($CP18="P",CE18,(CE18+BD18)/2)</f>
        <v>0</v>
      </c>
      <c r="TA18" s="22">
        <f>IF($CP18="P",CF18,(CF18+BE18)/2)</f>
        <v>8.0500000000000007</v>
      </c>
      <c r="TB18" s="22">
        <f>IF($CP18="P",CG18,(CG18+BF18)/2)</f>
        <v>5.6000000000000005</v>
      </c>
      <c r="TC18" s="22">
        <f>IF($CP18="P",CH18,(CH18+BG18)/2)</f>
        <v>7.95</v>
      </c>
      <c r="TD18" s="22">
        <f>IF($CP18="P",CI18,(CI18+BH18)/2)</f>
        <v>8.9699999999999989</v>
      </c>
      <c r="TE18" s="22">
        <f>IF($CP18="P",CJ18,(CJ18+BI18)/2)</f>
        <v>0</v>
      </c>
      <c r="TF18" s="22">
        <f>IF($CP18="P",CK18,(CK18+BJ18)/2)</f>
        <v>7.25</v>
      </c>
      <c r="TG18" s="22">
        <f>IF($CP18="P",CL18,(CL18+BK18)/2)</f>
        <v>4.55</v>
      </c>
      <c r="TH18" s="22">
        <f>IF($CP18="P",CM18,(CM18+BL18)/2)</f>
        <v>6.5</v>
      </c>
      <c r="TI18" s="22">
        <f>IF($CP18="P",CN18,(CN18+BM18)/2)</f>
        <v>7.5949999999999998</v>
      </c>
      <c r="TJ18" s="22">
        <f>IF($CP18="P",CO18,(CO18+BN18)/2)</f>
        <v>0</v>
      </c>
      <c r="TK18" s="27" t="s">
        <v>46</v>
      </c>
      <c r="TL18" s="40">
        <f>IF(SX18&gt;0,SX18,"")</f>
        <v>6.1</v>
      </c>
      <c r="TM18" s="40">
        <f>IF(SY18&gt;0,SY18,"")</f>
        <v>8.3449999999999989</v>
      </c>
      <c r="TN18" s="40">
        <f>IF(SUM(SV18:SY18)-SZ18&gt;0,SUM(SV18:SY18)-SZ18,"")</f>
        <v>26.994999999999997</v>
      </c>
      <c r="TO18" s="40">
        <f>IF(TC18&gt;0,TC18,"")</f>
        <v>7.95</v>
      </c>
      <c r="TP18" s="40">
        <f>IF(TD18&gt;0,TD18,"")</f>
        <v>8.9699999999999989</v>
      </c>
      <c r="TQ18" s="40">
        <f>IF(SUM(TA18:TD18)-TE18&gt;0,SUM(TA18:TD18)-TE18,"")</f>
        <v>30.57</v>
      </c>
      <c r="TR18" s="40">
        <f>IF(MAX(TN18,TQ18)&gt;0,MAX(TN18,TQ18),"")</f>
        <v>30.57</v>
      </c>
      <c r="TS18" s="40">
        <f>IF(TH18&gt;0,TH18,"")</f>
        <v>6.5</v>
      </c>
      <c r="TT18" s="40">
        <f>IF(TI18&gt;0,TI18,"")</f>
        <v>7.5949999999999998</v>
      </c>
      <c r="TU18" s="40">
        <f>IF(SUM(TF18:TI18)-TJ18&gt;0,SUM(TF18:TI18)-TJ18,"")</f>
        <v>25.895</v>
      </c>
      <c r="TV18" s="40">
        <f>IF(SUM(TR18,TU18)&gt;0,SUM(TR18,TU18),"")</f>
        <v>56.465000000000003</v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195</v>
      </c>
      <c r="D19" s="4" t="s">
        <v>6</v>
      </c>
      <c r="E19" s="4">
        <v>2007</v>
      </c>
      <c r="F19" s="9">
        <f>SUM(L19:V19)+SUM(L19:T19)*0.0000001+SUM(L19)*0.0000000000001</f>
        <v>161.09001610900521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52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46.55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52.14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6.7</v>
      </c>
      <c r="BA19" s="26">
        <v>3.5</v>
      </c>
      <c r="BB19" s="26">
        <v>4.4000000000000004</v>
      </c>
      <c r="BC19" s="26">
        <v>6.6</v>
      </c>
      <c r="BD19" s="26">
        <v>0</v>
      </c>
      <c r="BE19" s="26">
        <v>15.1</v>
      </c>
      <c r="BF19" s="26">
        <v>7.9</v>
      </c>
      <c r="BG19" s="26">
        <v>9.1999999999999993</v>
      </c>
      <c r="BH19" s="26">
        <v>14.55</v>
      </c>
      <c r="BI19" s="26">
        <v>0.2</v>
      </c>
      <c r="BJ19" s="26"/>
      <c r="BK19" s="26"/>
      <c r="BL19" s="26"/>
      <c r="BM19" s="26"/>
      <c r="BN19" s="26"/>
      <c r="BO19" s="28"/>
      <c r="BP19" s="39">
        <f>IF(BB19&gt;0,BB19,"")</f>
        <v>4.4000000000000004</v>
      </c>
      <c r="BQ19" s="39">
        <f>IF(BC19&gt;0,BC19,"")</f>
        <v>6.6</v>
      </c>
      <c r="BR19" s="11">
        <f>IF(SUM(AZ19:BC19)-BD19&gt;0,SUM(AZ19:BC19)-BD19,"")</f>
        <v>21.2</v>
      </c>
      <c r="BS19" s="11">
        <f>IF(BG19&gt;0,BG19,"")</f>
        <v>9.1999999999999993</v>
      </c>
      <c r="BT19" s="11">
        <f>IF(BH19&gt;0,BH19,"")</f>
        <v>14.55</v>
      </c>
      <c r="BU19" s="11">
        <f>IF(SUM(BE19:BH19)-BI19&gt;0,SUM(BE19:BH19)-BI19,"")</f>
        <v>46.55</v>
      </c>
      <c r="BV19" s="11">
        <f>IF(BR19="","",MAX(BR19,BU19))</f>
        <v>46.55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46.55</v>
      </c>
      <c r="CA19" s="22">
        <v>16.399999999999999</v>
      </c>
      <c r="CB19" s="22">
        <v>9</v>
      </c>
      <c r="CC19" s="22">
        <v>10.4</v>
      </c>
      <c r="CD19" s="22">
        <v>16.2</v>
      </c>
      <c r="CE19" s="22">
        <v>0</v>
      </c>
      <c r="CF19" s="22">
        <v>8.9</v>
      </c>
      <c r="CG19" s="22">
        <v>4.5999999999999996</v>
      </c>
      <c r="CH19" s="22">
        <v>6.3</v>
      </c>
      <c r="CI19" s="22">
        <v>8.2899999999999991</v>
      </c>
      <c r="CJ19" s="22">
        <v>0</v>
      </c>
      <c r="CK19" s="22">
        <v>16.7</v>
      </c>
      <c r="CL19" s="22">
        <v>9.3000000000000007</v>
      </c>
      <c r="CM19" s="22">
        <v>10.4</v>
      </c>
      <c r="CN19" s="22">
        <v>15.74</v>
      </c>
      <c r="CO19" s="22">
        <v>0</v>
      </c>
      <c r="CP19" s="27"/>
      <c r="CQ19" s="38">
        <f>IF(CC19&gt;0,CC19,"")</f>
        <v>10.4</v>
      </c>
      <c r="CR19" s="38">
        <f>IF(CD19&gt;0,CD19,"")</f>
        <v>16.2</v>
      </c>
      <c r="CS19" s="40">
        <f>IF(SUM(CA19:CD19)-CE19&gt;0,SUM(CA19:CD19)-CE19,"")</f>
        <v>52</v>
      </c>
      <c r="CT19" s="40">
        <f>IF(CH19&gt;0,CH19,"")</f>
        <v>6.3</v>
      </c>
      <c r="CU19" s="40">
        <f>IF(CI19&gt;0,CI19,"")</f>
        <v>8.2899999999999991</v>
      </c>
      <c r="CV19" s="40">
        <f>IF(SUM(CF19:CI19)-CJ19&gt;0,SUM(CF19:CI19)-CJ19,"")</f>
        <v>28.09</v>
      </c>
      <c r="CW19" s="40">
        <f>IF(CS19="","",MAX(CS19,CV19))</f>
        <v>52</v>
      </c>
      <c r="CX19" s="40">
        <f>IF(CM19&gt;0,CM19,"")</f>
        <v>10.4</v>
      </c>
      <c r="CY19" s="40">
        <f>IF(CN19&gt;0,CN19,"")</f>
        <v>15.74</v>
      </c>
      <c r="CZ19" s="40">
        <f>IF(SUM(CK19:CN19)-CO19&gt;0,SUM(CK19:CN19)-CO19,"")</f>
        <v>52.14</v>
      </c>
      <c r="DA19" s="40">
        <f>IF(SUM(CW19,CZ19)&gt;0,SUM(CW19,CZ19),"")</f>
        <v>104.14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11.549999999999999</v>
      </c>
      <c r="SW19" s="22">
        <f>IF($CP19="P",CB19,(CB19+BA19)/2)</f>
        <v>6.25</v>
      </c>
      <c r="SX19" s="22">
        <f>IF($CP19="P",CC19,(CC19+BB19)/2)</f>
        <v>7.4</v>
      </c>
      <c r="SY19" s="22">
        <f>IF($CP19="P",CD19,(CD19+BC19)/2)</f>
        <v>11.399999999999999</v>
      </c>
      <c r="SZ19" s="22">
        <f>IF($CP19="P",CE19,(CE19+BD19)/2)</f>
        <v>0</v>
      </c>
      <c r="TA19" s="22">
        <f>IF($CP19="P",CF19,(CF19+BE19)/2)</f>
        <v>12</v>
      </c>
      <c r="TB19" s="22">
        <f>IF($CP19="P",CG19,(CG19+BF19)/2)</f>
        <v>6.25</v>
      </c>
      <c r="TC19" s="22">
        <f>IF($CP19="P",CH19,(CH19+BG19)/2)</f>
        <v>7.75</v>
      </c>
      <c r="TD19" s="22">
        <f>IF($CP19="P",CI19,(CI19+BH19)/2)</f>
        <v>11.42</v>
      </c>
      <c r="TE19" s="22">
        <f>IF($CP19="P",CJ19,(CJ19+BI19)/2)</f>
        <v>0.1</v>
      </c>
      <c r="TF19" s="22">
        <f>IF($CP19="P",CK19,(CK19+BJ19)/2)</f>
        <v>8.35</v>
      </c>
      <c r="TG19" s="22">
        <f>IF($CP19="P",CL19,(CL19+BK19)/2)</f>
        <v>4.6500000000000004</v>
      </c>
      <c r="TH19" s="22">
        <f>IF($CP19="P",CM19,(CM19+BL19)/2)</f>
        <v>5.2</v>
      </c>
      <c r="TI19" s="22">
        <f>IF($CP19="P",CN19,(CN19+BM19)/2)</f>
        <v>7.87</v>
      </c>
      <c r="TJ19" s="22">
        <f>IF($CP19="P",CO19,(CO19+BN19)/2)</f>
        <v>0</v>
      </c>
      <c r="TK19" s="27" t="s">
        <v>46</v>
      </c>
      <c r="TL19" s="40">
        <f>IF(SX19&gt;0,SX19,"")</f>
        <v>7.4</v>
      </c>
      <c r="TM19" s="40">
        <f>IF(SY19&gt;0,SY19,"")</f>
        <v>11.399999999999999</v>
      </c>
      <c r="TN19" s="40">
        <f>IF(SUM(SV19:SY19)-SZ19&gt;0,SUM(SV19:SY19)-SZ19,"")</f>
        <v>36.599999999999994</v>
      </c>
      <c r="TO19" s="40">
        <f>IF(TC19&gt;0,TC19,"")</f>
        <v>7.75</v>
      </c>
      <c r="TP19" s="40">
        <f>IF(TD19&gt;0,TD19,"")</f>
        <v>11.42</v>
      </c>
      <c r="TQ19" s="40">
        <f>IF(SUM(TA19:TD19)-TE19&gt;0,SUM(TA19:TD19)-TE19,"")</f>
        <v>37.32</v>
      </c>
      <c r="TR19" s="40">
        <f>IF(MAX(TN19,TQ19)&gt;0,MAX(TN19,TQ19),"")</f>
        <v>37.32</v>
      </c>
      <c r="TS19" s="40">
        <f>IF(TH19&gt;0,TH19,"")</f>
        <v>5.2</v>
      </c>
      <c r="TT19" s="40">
        <f>IF(TI19&gt;0,TI19,"")</f>
        <v>7.87</v>
      </c>
      <c r="TU19" s="40">
        <f>IF(SUM(TF19:TI19)-TJ19&gt;0,SUM(TF19:TI19)-TJ19,"")</f>
        <v>26.07</v>
      </c>
      <c r="TV19" s="40">
        <f>IF(SUM(TR19,TU19)&gt;0,SUM(TR19,TU19),"")</f>
        <v>63.39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192</v>
      </c>
      <c r="D20" s="4" t="s">
        <v>6</v>
      </c>
      <c r="E20" s="4">
        <v>2007</v>
      </c>
      <c r="F20" s="9">
        <f>SUM(L20:V20)+SUM(L20:T20)*0.0000001+SUM(L20)*0.0000000000001</f>
        <v>158.07001580700498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49.4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48.87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50.400000000000006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9.1999999999999993</v>
      </c>
      <c r="BB20" s="26">
        <v>9.4</v>
      </c>
      <c r="BC20" s="26">
        <v>14.67</v>
      </c>
      <c r="BD20" s="26">
        <v>0</v>
      </c>
      <c r="BE20" s="26">
        <v>16.100000000000001</v>
      </c>
      <c r="BF20" s="26">
        <v>9</v>
      </c>
      <c r="BG20" s="26">
        <v>9.4</v>
      </c>
      <c r="BH20" s="26">
        <v>14.9</v>
      </c>
      <c r="BI20" s="26">
        <v>0</v>
      </c>
      <c r="BJ20" s="26">
        <v>16.3</v>
      </c>
      <c r="BK20" s="26">
        <v>9.4</v>
      </c>
      <c r="BL20" s="26">
        <v>9.4</v>
      </c>
      <c r="BM20" s="26">
        <v>15.3</v>
      </c>
      <c r="BN20" s="26">
        <v>0</v>
      </c>
      <c r="BO20" s="28"/>
      <c r="BP20" s="39">
        <f>IF(BB20&gt;0,BB20,"")</f>
        <v>9.4</v>
      </c>
      <c r="BQ20" s="39">
        <f>IF(BC20&gt;0,BC20,"")</f>
        <v>14.67</v>
      </c>
      <c r="BR20" s="11">
        <f>IF(SUM(AZ20:BC20)-BD20&gt;0,SUM(AZ20:BC20)-BD20,"")</f>
        <v>48.87</v>
      </c>
      <c r="BS20" s="11">
        <f>IF(BG20&gt;0,BG20,"")</f>
        <v>9.4</v>
      </c>
      <c r="BT20" s="11">
        <f>IF(BH20&gt;0,BH20,"")</f>
        <v>14.9</v>
      </c>
      <c r="BU20" s="11">
        <f>IF(SUM(BE20:BH20)-BI20&gt;0,SUM(BE20:BH20)-BI20,"")</f>
        <v>49.4</v>
      </c>
      <c r="BV20" s="11">
        <f>IF(BR20="","",MAX(BR20,BU20))</f>
        <v>49.4</v>
      </c>
      <c r="BW20" s="11">
        <f>IF(BL20&gt;0,BL20,"")</f>
        <v>9.4</v>
      </c>
      <c r="BX20" s="11">
        <f>IF(BM20&gt;0,BM20,"")</f>
        <v>15.3</v>
      </c>
      <c r="BY20" s="11">
        <f>IF(SUM(BJ20:BM20)-BN20&gt;0,SUM(BJ20:BM20)-BN20,"")</f>
        <v>50.400000000000006</v>
      </c>
      <c r="BZ20" s="11">
        <f>IF(SUM(BV20,BY20)&gt;0,SUM(BV20,BY20),"")</f>
        <v>99.800000000000011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4.5999999999999996</v>
      </c>
      <c r="SX20" s="22">
        <f>IF($CP20="P",CC20,(CC20+BB20)/2)</f>
        <v>4.7</v>
      </c>
      <c r="SY20" s="22">
        <f>IF($CP20="P",CD20,(CD20+BC20)/2)</f>
        <v>7.335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4.5</v>
      </c>
      <c r="TC20" s="22">
        <f>IF($CP20="P",CH20,(CH20+BG20)/2)</f>
        <v>4.7</v>
      </c>
      <c r="TD20" s="22">
        <f>IF($CP20="P",CI20,(CI20+BH20)/2)</f>
        <v>7.45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4.7</v>
      </c>
      <c r="TH20" s="22">
        <f>IF($CP20="P",CM20,(CM20+BL20)/2)</f>
        <v>4.7</v>
      </c>
      <c r="TI20" s="22">
        <f>IF($CP20="P",CN20,(CN20+BM20)/2)</f>
        <v>7.65</v>
      </c>
      <c r="TJ20" s="22">
        <f>IF($CP20="P",CO20,(CO20+BN20)/2)</f>
        <v>0</v>
      </c>
      <c r="TK20" s="27" t="s">
        <v>46</v>
      </c>
      <c r="TL20" s="40">
        <f>IF(SX20&gt;0,SX20,"")</f>
        <v>4.7</v>
      </c>
      <c r="TM20" s="40">
        <f>IF(SY20&gt;0,SY20,"")</f>
        <v>7.335</v>
      </c>
      <c r="TN20" s="40">
        <f>IF(SUM(SV20:SY20)-SZ20&gt;0,SUM(SV20:SY20)-SZ20,"")</f>
        <v>24.434999999999999</v>
      </c>
      <c r="TO20" s="40">
        <f>IF(TC20&gt;0,TC20,"")</f>
        <v>4.7</v>
      </c>
      <c r="TP20" s="40">
        <f>IF(TD20&gt;0,TD20,"")</f>
        <v>7.45</v>
      </c>
      <c r="TQ20" s="40">
        <f>IF(SUM(TA20:TD20)-TE20&gt;0,SUM(TA20:TD20)-TE20,"")</f>
        <v>24.7</v>
      </c>
      <c r="TR20" s="40">
        <f>IF(MAX(TN20,TQ20)&gt;0,MAX(TN20,TQ20),"")</f>
        <v>24.7</v>
      </c>
      <c r="TS20" s="40">
        <f>IF(TH20&gt;0,TH20,"")</f>
        <v>4.7</v>
      </c>
      <c r="TT20" s="40">
        <f>IF(TI20&gt;0,TI20,"")</f>
        <v>7.65</v>
      </c>
      <c r="TU20" s="40">
        <f>IF(SUM(TF20:TI20)-TJ20&gt;0,SUM(TF20:TI20)-TJ20,"")</f>
        <v>25.200000000000003</v>
      </c>
      <c r="TV20" s="40">
        <f>IF(SUM(TR20,TU20)&gt;0,SUM(TR20,TU20),"")</f>
        <v>49.900000000000006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182</v>
      </c>
      <c r="D21" s="4" t="s">
        <v>3</v>
      </c>
      <c r="E21" s="4">
        <v>2007</v>
      </c>
      <c r="F21" s="9">
        <f>SUM(L21:V21)+SUM(L21:T21)*0.0000001+SUM(L21)*0.0000000000001</f>
        <v>156.59001565900527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52.5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39.340000000000003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>IF(P21="","",IF(OR(P21=CS21,P21=CV21,P21=CZ21),$CA$1,IF(OR(P21=BR21,P21=BU21,P21=BY21),$AZ$1,IF(OR(P21=AQ21,P21=AT21,P21=AX21),$Y$1,""))))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1.6</v>
      </c>
      <c r="Z21" s="22">
        <v>0.8</v>
      </c>
      <c r="AA21" s="22">
        <v>2</v>
      </c>
      <c r="AB21" s="22">
        <v>1.75</v>
      </c>
      <c r="AC21" s="22">
        <v>0</v>
      </c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>
        <f>IF(AA21&gt;0,AA21,"")</f>
        <v>2</v>
      </c>
      <c r="AP21" s="38">
        <f>IF(AB21&gt;0,AB21,"")</f>
        <v>1.75</v>
      </c>
      <c r="AQ21" s="40">
        <f>IF(SUM(Y21:AB21)-AC21&gt;0,SUM(Y21:AB21)-AC21,"")</f>
        <v>6.15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6.15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6.15</v>
      </c>
      <c r="AZ21" s="26">
        <v>11.5</v>
      </c>
      <c r="BA21" s="26">
        <v>6.9</v>
      </c>
      <c r="BB21" s="26">
        <v>9.6</v>
      </c>
      <c r="BC21" s="26">
        <v>11.34</v>
      </c>
      <c r="BD21" s="26">
        <v>0</v>
      </c>
      <c r="BE21" s="26">
        <v>5.8</v>
      </c>
      <c r="BF21" s="26">
        <v>3.5</v>
      </c>
      <c r="BG21" s="26">
        <v>5</v>
      </c>
      <c r="BH21" s="26">
        <v>5.94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9.6</v>
      </c>
      <c r="BQ21" s="39">
        <f>IF(BC21&gt;0,BC21,"")</f>
        <v>11.34</v>
      </c>
      <c r="BR21" s="11">
        <f>IF(SUM(AZ21:BC21)-BD21&gt;0,SUM(AZ21:BC21)-BD21,"")</f>
        <v>39.340000000000003</v>
      </c>
      <c r="BS21" s="11">
        <f>IF(BG21&gt;0,BG21,"")</f>
        <v>5</v>
      </c>
      <c r="BT21" s="11">
        <f>IF(BH21&gt;0,BH21,"")</f>
        <v>5.94</v>
      </c>
      <c r="BU21" s="11">
        <f>IF(SUM(BE21:BH21)-BI21&gt;0,SUM(BE21:BH21)-BI21,"")</f>
        <v>20.240000000000002</v>
      </c>
      <c r="BV21" s="11">
        <f>IF(BR21="","",MAX(BR21,BU21))</f>
        <v>39.340000000000003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39.340000000000003</v>
      </c>
      <c r="CA21" s="22">
        <v>15.8</v>
      </c>
      <c r="CB21" s="22">
        <v>9.3000000000000007</v>
      </c>
      <c r="CC21" s="22">
        <v>12.4</v>
      </c>
      <c r="CD21" s="22">
        <v>15</v>
      </c>
      <c r="CE21" s="22">
        <v>0</v>
      </c>
      <c r="CF21" s="22">
        <v>7.7</v>
      </c>
      <c r="CG21" s="22">
        <v>4.4000000000000004</v>
      </c>
      <c r="CH21" s="22">
        <v>6.2</v>
      </c>
      <c r="CI21" s="22">
        <v>7.68</v>
      </c>
      <c r="CJ21" s="22">
        <v>0</v>
      </c>
      <c r="CK21" s="22">
        <v>15.5</v>
      </c>
      <c r="CL21" s="22">
        <v>9.1999999999999993</v>
      </c>
      <c r="CM21" s="22">
        <v>12.4</v>
      </c>
      <c r="CN21" s="22">
        <v>15.25</v>
      </c>
      <c r="CO21" s="22">
        <v>0</v>
      </c>
      <c r="CP21" s="27"/>
      <c r="CQ21" s="38">
        <f>IF(CC21&gt;0,CC21,"")</f>
        <v>12.4</v>
      </c>
      <c r="CR21" s="38">
        <f>IF(CD21&gt;0,CD21,"")</f>
        <v>15</v>
      </c>
      <c r="CS21" s="40">
        <f>IF(SUM(CA21:CD21)-CE21&gt;0,SUM(CA21:CD21)-CE21,"")</f>
        <v>52.5</v>
      </c>
      <c r="CT21" s="40">
        <f>IF(CH21&gt;0,CH21,"")</f>
        <v>6.2</v>
      </c>
      <c r="CU21" s="40">
        <f>IF(CI21&gt;0,CI21,"")</f>
        <v>7.68</v>
      </c>
      <c r="CV21" s="40">
        <f>IF(SUM(CF21:CI21)-CJ21&gt;0,SUM(CF21:CI21)-CJ21,"")</f>
        <v>25.98</v>
      </c>
      <c r="CW21" s="40">
        <f>IF(CS21="","",MAX(CS21,CV21))</f>
        <v>52.5</v>
      </c>
      <c r="CX21" s="40">
        <f>IF(CM21&gt;0,CM21,"")</f>
        <v>12.4</v>
      </c>
      <c r="CY21" s="40">
        <f>IF(CN21&gt;0,CN21,"")</f>
        <v>15.25</v>
      </c>
      <c r="CZ21" s="40">
        <f>IF(SUM(CK21:CN21)-CO21&gt;0,SUM(CK21:CN21)-CO21,"")</f>
        <v>52.35</v>
      </c>
      <c r="DA21" s="40">
        <f>IF(SUM(CW21,CZ21)&gt;0,SUM(CW21,CZ21),"")</f>
        <v>104.85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13.65</v>
      </c>
      <c r="SW21" s="22">
        <f>IF($CP21="P",CB21,(CB21+BA21)/2)</f>
        <v>8.1000000000000014</v>
      </c>
      <c r="SX21" s="22">
        <f>IF($CP21="P",CC21,(CC21+BB21)/2)</f>
        <v>11</v>
      </c>
      <c r="SY21" s="22">
        <f>IF($CP21="P",CD21,(CD21+BC21)/2)</f>
        <v>13.17</v>
      </c>
      <c r="SZ21" s="22">
        <f>IF($CP21="P",CE21,(CE21+BD21)/2)</f>
        <v>0</v>
      </c>
      <c r="TA21" s="22">
        <f>IF($CP21="P",CF21,(CF21+BE21)/2)</f>
        <v>6.75</v>
      </c>
      <c r="TB21" s="22">
        <f>IF($CP21="P",CG21,(CG21+BF21)/2)</f>
        <v>3.95</v>
      </c>
      <c r="TC21" s="22">
        <f>IF($CP21="P",CH21,(CH21+BG21)/2)</f>
        <v>5.6</v>
      </c>
      <c r="TD21" s="22">
        <f>IF($CP21="P",CI21,(CI21+BH21)/2)</f>
        <v>6.8100000000000005</v>
      </c>
      <c r="TE21" s="22">
        <f>IF($CP21="P",CJ21,(CJ21+BI21)/2)</f>
        <v>0</v>
      </c>
      <c r="TF21" s="22">
        <f>IF($CP21="P",CK21,(CK21+BJ21)/2)</f>
        <v>7.75</v>
      </c>
      <c r="TG21" s="22">
        <f>IF($CP21="P",CL21,(CL21+BK21)/2)</f>
        <v>4.5999999999999996</v>
      </c>
      <c r="TH21" s="22">
        <f>IF($CP21="P",CM21,(CM21+BL21)/2)</f>
        <v>6.2</v>
      </c>
      <c r="TI21" s="22">
        <f>IF($CP21="P",CN21,(CN21+BM21)/2)</f>
        <v>7.625</v>
      </c>
      <c r="TJ21" s="22">
        <f>IF($CP21="P",CO21,(CO21+BN21)/2)</f>
        <v>0</v>
      </c>
      <c r="TK21" s="27" t="s">
        <v>46</v>
      </c>
      <c r="TL21" s="40">
        <f>IF(SX21&gt;0,SX21,"")</f>
        <v>11</v>
      </c>
      <c r="TM21" s="40">
        <f>IF(SY21&gt;0,SY21,"")</f>
        <v>13.17</v>
      </c>
      <c r="TN21" s="40">
        <f>IF(SUM(SV21:SY21)-SZ21&gt;0,SUM(SV21:SY21)-SZ21,"")</f>
        <v>45.92</v>
      </c>
      <c r="TO21" s="40">
        <f>IF(TC21&gt;0,TC21,"")</f>
        <v>5.6</v>
      </c>
      <c r="TP21" s="40">
        <f>IF(TD21&gt;0,TD21,"")</f>
        <v>6.8100000000000005</v>
      </c>
      <c r="TQ21" s="40">
        <f>IF(SUM(TA21:TD21)-TE21&gt;0,SUM(TA21:TD21)-TE21,"")</f>
        <v>23.11</v>
      </c>
      <c r="TR21" s="40">
        <f>IF(MAX(TN21,TQ21)&gt;0,MAX(TN21,TQ21),"")</f>
        <v>45.92</v>
      </c>
      <c r="TS21" s="40">
        <f>IF(TH21&gt;0,TH21,"")</f>
        <v>6.2</v>
      </c>
      <c r="TT21" s="40">
        <f>IF(TI21&gt;0,TI21,"")</f>
        <v>7.625</v>
      </c>
      <c r="TU21" s="40">
        <f>IF(SUM(TF21:TI21)-TJ21&gt;0,SUM(TF21:TI21)-TJ21,"")</f>
        <v>26.175000000000001</v>
      </c>
      <c r="TV21" s="40">
        <f>IF(SUM(TR21,TU21)&gt;0,SUM(TR21,TU21),"")</f>
        <v>72.094999999999999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189</v>
      </c>
      <c r="D22" s="4" t="s">
        <v>5</v>
      </c>
      <c r="E22" s="4">
        <v>2007</v>
      </c>
      <c r="F22" s="9">
        <f>SUM(L22:V22)+SUM(L22:T22)*0.0000001+SUM(L22)*0.0000000000001</f>
        <v>155.72001557200491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49.160000000000004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48.5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46.759999999999991</v>
      </c>
      <c r="Q22" s="8" t="str">
        <f>IF(P22="","",IF(OR(P22=CS22,P22=CV22,P22=CZ22),$CA$1,IF(OR(P22=BR22,P22=BU22,P22=BY22),$AZ$1,IF(OR(P22=AQ22,P22=AT22,P22=AX22),$Y$1,""))))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14.3</v>
      </c>
      <c r="BA22" s="26">
        <v>9.3000000000000007</v>
      </c>
      <c r="BB22" s="26">
        <v>10.5</v>
      </c>
      <c r="BC22" s="26">
        <v>14.4</v>
      </c>
      <c r="BD22" s="26">
        <v>0</v>
      </c>
      <c r="BE22" s="26">
        <v>14.2</v>
      </c>
      <c r="BF22" s="26">
        <v>9.4</v>
      </c>
      <c r="BG22" s="26">
        <v>11.3</v>
      </c>
      <c r="BH22" s="26">
        <v>14.26</v>
      </c>
      <c r="BI22" s="26">
        <v>0</v>
      </c>
      <c r="BJ22" s="26">
        <v>13.8</v>
      </c>
      <c r="BK22" s="26">
        <v>8.4</v>
      </c>
      <c r="BL22" s="26">
        <v>9.1</v>
      </c>
      <c r="BM22" s="26">
        <v>12.73</v>
      </c>
      <c r="BN22" s="26">
        <v>0</v>
      </c>
      <c r="BO22" s="28"/>
      <c r="BP22" s="39">
        <f>IF(BB22&gt;0,BB22,"")</f>
        <v>10.5</v>
      </c>
      <c r="BQ22" s="39">
        <f>IF(BC22&gt;0,BC22,"")</f>
        <v>14.4</v>
      </c>
      <c r="BR22" s="11">
        <f>IF(SUM(AZ22:BC22)-BD22&gt;0,SUM(AZ22:BC22)-BD22,"")</f>
        <v>48.5</v>
      </c>
      <c r="BS22" s="11">
        <f>IF(BG22&gt;0,BG22,"")</f>
        <v>11.3</v>
      </c>
      <c r="BT22" s="11">
        <f>IF(BH22&gt;0,BH22,"")</f>
        <v>14.26</v>
      </c>
      <c r="BU22" s="11">
        <f>IF(SUM(BE22:BH22)-BI22&gt;0,SUM(BE22:BH22)-BI22,"")</f>
        <v>49.160000000000004</v>
      </c>
      <c r="BV22" s="11">
        <f>IF(BR22="","",MAX(BR22,BU22))</f>
        <v>49.160000000000004</v>
      </c>
      <c r="BW22" s="11">
        <f>IF(BL22&gt;0,BL22,"")</f>
        <v>9.1</v>
      </c>
      <c r="BX22" s="11">
        <f>IF(BM22&gt;0,BM22,"")</f>
        <v>12.73</v>
      </c>
      <c r="BY22" s="11">
        <f>IF(SUM(BJ22:BM22)-BN22&gt;0,SUM(BJ22:BM22)-BN22,"")</f>
        <v>44.03</v>
      </c>
      <c r="BZ22" s="11">
        <f>IF(SUM(BV22,BY22)&gt;0,SUM(BV22,BY22),"")</f>
        <v>93.19</v>
      </c>
      <c r="CA22" s="22">
        <v>3</v>
      </c>
      <c r="CB22" s="22">
        <v>1.6</v>
      </c>
      <c r="CC22" s="22">
        <v>2.7</v>
      </c>
      <c r="CD22" s="22">
        <v>2.95</v>
      </c>
      <c r="CE22" s="22">
        <v>0</v>
      </c>
      <c r="CF22" s="22">
        <v>14.6</v>
      </c>
      <c r="CG22" s="22">
        <v>8.8000000000000007</v>
      </c>
      <c r="CH22" s="22">
        <v>9.1999999999999993</v>
      </c>
      <c r="CI22" s="22">
        <v>14.16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2.7</v>
      </c>
      <c r="CR22" s="38">
        <f>IF(CD22&gt;0,CD22,"")</f>
        <v>2.95</v>
      </c>
      <c r="CS22" s="40">
        <f>IF(SUM(CA22:CD22)-CE22&gt;0,SUM(CA22:CD22)-CE22,"")</f>
        <v>10.25</v>
      </c>
      <c r="CT22" s="40">
        <f>IF(CH22&gt;0,CH22,"")</f>
        <v>9.1999999999999993</v>
      </c>
      <c r="CU22" s="40">
        <f>IF(CI22&gt;0,CI22,"")</f>
        <v>14.16</v>
      </c>
      <c r="CV22" s="40">
        <f>IF(SUM(CF22:CI22)-CJ22&gt;0,SUM(CF22:CI22)-CJ22,"")</f>
        <v>46.759999999999991</v>
      </c>
      <c r="CW22" s="40">
        <f>IF(CS22="","",MAX(CS22,CV22))</f>
        <v>46.759999999999991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46.759999999999991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8.65</v>
      </c>
      <c r="SW22" s="22">
        <f>IF($CP22="P",CB22,(CB22+BA22)/2)</f>
        <v>5.45</v>
      </c>
      <c r="SX22" s="22">
        <f>IF($CP22="P",CC22,(CC22+BB22)/2)</f>
        <v>6.6</v>
      </c>
      <c r="SY22" s="22">
        <f>IF($CP22="P",CD22,(CD22+BC22)/2)</f>
        <v>8.6750000000000007</v>
      </c>
      <c r="SZ22" s="22">
        <f>IF($CP22="P",CE22,(CE22+BD22)/2)</f>
        <v>0</v>
      </c>
      <c r="TA22" s="22">
        <f>IF($CP22="P",CF22,(CF22+BE22)/2)</f>
        <v>14.399999999999999</v>
      </c>
      <c r="TB22" s="22">
        <f>IF($CP22="P",CG22,(CG22+BF22)/2)</f>
        <v>9.1000000000000014</v>
      </c>
      <c r="TC22" s="22">
        <f>IF($CP22="P",CH22,(CH22+BG22)/2)</f>
        <v>10.25</v>
      </c>
      <c r="TD22" s="22">
        <f>IF($CP22="P",CI22,(CI22+BH22)/2)</f>
        <v>14.21</v>
      </c>
      <c r="TE22" s="22">
        <f>IF($CP22="P",CJ22,(CJ22+BI22)/2)</f>
        <v>0</v>
      </c>
      <c r="TF22" s="22">
        <f>IF($CP22="P",CK22,(CK22+BJ22)/2)</f>
        <v>6.9</v>
      </c>
      <c r="TG22" s="22">
        <f>IF($CP22="P",CL22,(CL22+BK22)/2)</f>
        <v>4.2</v>
      </c>
      <c r="TH22" s="22">
        <f>IF($CP22="P",CM22,(CM22+BL22)/2)</f>
        <v>4.55</v>
      </c>
      <c r="TI22" s="22">
        <f>IF($CP22="P",CN22,(CN22+BM22)/2)</f>
        <v>6.3650000000000002</v>
      </c>
      <c r="TJ22" s="22">
        <f>IF($CP22="P",CO22,(CO22+BN22)/2)</f>
        <v>0</v>
      </c>
      <c r="TK22" s="27" t="s">
        <v>46</v>
      </c>
      <c r="TL22" s="40">
        <f>IF(SX22&gt;0,SX22,"")</f>
        <v>6.6</v>
      </c>
      <c r="TM22" s="40">
        <f>IF(SY22&gt;0,SY22,"")</f>
        <v>8.6750000000000007</v>
      </c>
      <c r="TN22" s="40">
        <f>IF(SUM(SV22:SY22)-SZ22&gt;0,SUM(SV22:SY22)-SZ22,"")</f>
        <v>29.375000000000004</v>
      </c>
      <c r="TO22" s="40">
        <f>IF(TC22&gt;0,TC22,"")</f>
        <v>10.25</v>
      </c>
      <c r="TP22" s="40">
        <f>IF(TD22&gt;0,TD22,"")</f>
        <v>14.21</v>
      </c>
      <c r="TQ22" s="40">
        <f>IF(SUM(TA22:TD22)-TE22&gt;0,SUM(TA22:TD22)-TE22,"")</f>
        <v>47.96</v>
      </c>
      <c r="TR22" s="40">
        <f>IF(MAX(TN22,TQ22)&gt;0,MAX(TN22,TQ22),"")</f>
        <v>47.96</v>
      </c>
      <c r="TS22" s="40">
        <f>IF(TH22&gt;0,TH22,"")</f>
        <v>4.55</v>
      </c>
      <c r="TT22" s="40">
        <f>IF(TI22&gt;0,TI22,"")</f>
        <v>6.3650000000000002</v>
      </c>
      <c r="TU22" s="40">
        <f>IF(SUM(TF22:TI22)-TJ22&gt;0,SUM(TF22:TI22)-TJ22,"")</f>
        <v>22.015000000000001</v>
      </c>
      <c r="TV22" s="40">
        <f>IF(SUM(TR22,TU22)&gt;0,SUM(TR22,TU22),"")</f>
        <v>69.974999999999994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188</v>
      </c>
      <c r="D23" s="4" t="s">
        <v>5</v>
      </c>
      <c r="E23" s="4">
        <v>2007</v>
      </c>
      <c r="F23" s="9">
        <f>SUM(L23:V23)+SUM(L23:T23)*0.0000001+SUM(L23)*0.0000000000001</f>
        <v>152.8200152820049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49.16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IF(COUNT(AQ23,AT23,BR23,BU23,CS23,CV23)&gt;1,LARGE((AQ23,AT23,BR23,BU23,CS23,CV23),2),0)</f>
        <v>47.83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44.33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Nationals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10.8</v>
      </c>
      <c r="BA23" s="26">
        <v>9.1</v>
      </c>
      <c r="BB23" s="26">
        <v>11.3</v>
      </c>
      <c r="BC23" s="26">
        <v>13.13</v>
      </c>
      <c r="BD23" s="26">
        <v>0</v>
      </c>
      <c r="BE23" s="26">
        <v>5.3</v>
      </c>
      <c r="BF23" s="26">
        <v>3.5</v>
      </c>
      <c r="BG23" s="26">
        <v>3.8</v>
      </c>
      <c r="BH23" s="26">
        <v>5.69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11.3</v>
      </c>
      <c r="BQ23" s="39">
        <f>IF(BC23&gt;0,BC23,"")</f>
        <v>13.13</v>
      </c>
      <c r="BR23" s="11">
        <f>IF(SUM(AZ23:BC23)-BD23&gt;0,SUM(AZ23:BC23)-BD23,"")</f>
        <v>44.33</v>
      </c>
      <c r="BS23" s="11">
        <f>IF(BG23&gt;0,BG23,"")</f>
        <v>3.8</v>
      </c>
      <c r="BT23" s="11">
        <f>IF(BH23&gt;0,BH23,"")</f>
        <v>5.69</v>
      </c>
      <c r="BU23" s="11">
        <f>IF(SUM(BE23:BH23)-BI23&gt;0,SUM(BE23:BH23)-BI23,"")</f>
        <v>18.290000000000003</v>
      </c>
      <c r="BV23" s="11">
        <f>IF(BR23="","",MAX(BR23,BU23))</f>
        <v>44.33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44.33</v>
      </c>
      <c r="CA23" s="22">
        <v>13.8</v>
      </c>
      <c r="CB23" s="22">
        <v>9</v>
      </c>
      <c r="CC23" s="22">
        <v>11.5</v>
      </c>
      <c r="CD23" s="22">
        <v>13.53</v>
      </c>
      <c r="CE23" s="22">
        <v>0</v>
      </c>
      <c r="CF23" s="22">
        <v>14.4</v>
      </c>
      <c r="CG23" s="22">
        <v>9.3000000000000007</v>
      </c>
      <c r="CH23" s="22">
        <v>11.3</v>
      </c>
      <c r="CI23" s="22">
        <v>14.16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11.5</v>
      </c>
      <c r="CR23" s="38">
        <f>IF(CD23&gt;0,CD23,"")</f>
        <v>13.53</v>
      </c>
      <c r="CS23" s="40">
        <f>IF(SUM(CA23:CD23)-CE23&gt;0,SUM(CA23:CD23)-CE23,"")</f>
        <v>47.83</v>
      </c>
      <c r="CT23" s="40">
        <f>IF(CH23&gt;0,CH23,"")</f>
        <v>11.3</v>
      </c>
      <c r="CU23" s="40">
        <f>IF(CI23&gt;0,CI23,"")</f>
        <v>14.16</v>
      </c>
      <c r="CV23" s="40">
        <f>IF(SUM(CF23:CI23)-CJ23&gt;0,SUM(CF23:CI23)-CJ23,"")</f>
        <v>49.16</v>
      </c>
      <c r="CW23" s="40">
        <f>IF(CS23="","",MAX(CS23,CV23))</f>
        <v>49.16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49.16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12.3</v>
      </c>
      <c r="SW23" s="22">
        <f>IF($CP23="P",CB23,(CB23+BA23)/2)</f>
        <v>9.0500000000000007</v>
      </c>
      <c r="SX23" s="22">
        <f>IF($CP23="P",CC23,(CC23+BB23)/2)</f>
        <v>11.4</v>
      </c>
      <c r="SY23" s="22">
        <f>IF($CP23="P",CD23,(CD23+BC23)/2)</f>
        <v>13.33</v>
      </c>
      <c r="SZ23" s="22">
        <f>IF($CP23="P",CE23,(CE23+BD23)/2)</f>
        <v>0</v>
      </c>
      <c r="TA23" s="22">
        <f>IF($CP23="P",CF23,(CF23+BE23)/2)</f>
        <v>9.85</v>
      </c>
      <c r="TB23" s="22">
        <f>IF($CP23="P",CG23,(CG23+BF23)/2)</f>
        <v>6.4</v>
      </c>
      <c r="TC23" s="22">
        <f>IF($CP23="P",CH23,(CH23+BG23)/2)</f>
        <v>7.5500000000000007</v>
      </c>
      <c r="TD23" s="22">
        <f>IF($CP23="P",CI23,(CI23+BH23)/2)</f>
        <v>9.9250000000000007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11.4</v>
      </c>
      <c r="TM23" s="40">
        <f>IF(SY23&gt;0,SY23,"")</f>
        <v>13.33</v>
      </c>
      <c r="TN23" s="40">
        <f>IF(SUM(SV23:SY23)-SZ23&gt;0,SUM(SV23:SY23)-SZ23,"")</f>
        <v>46.08</v>
      </c>
      <c r="TO23" s="40">
        <f>IF(TC23&gt;0,TC23,"")</f>
        <v>7.5500000000000007</v>
      </c>
      <c r="TP23" s="40">
        <f>IF(TD23&gt;0,TD23,"")</f>
        <v>9.9250000000000007</v>
      </c>
      <c r="TQ23" s="40">
        <f>IF(SUM(TA23:TD23)-TE23&gt;0,SUM(TA23:TD23)-TE23,"")</f>
        <v>33.725000000000001</v>
      </c>
      <c r="TR23" s="40">
        <f>IF(MAX(TN23,TQ23)&gt;0,MAX(TN23,TQ23),"")</f>
        <v>46.08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46.08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112</v>
      </c>
      <c r="D24" s="4" t="s">
        <v>5</v>
      </c>
      <c r="E24" s="4">
        <v>2005</v>
      </c>
      <c r="F24" s="9">
        <f>SUM(L24:V24)+SUM(L24:T24)*0.0000001+SUM(L24)*0.0000000000001</f>
        <v>152.11001418600418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41.67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40.129999999999995</v>
      </c>
      <c r="O24" s="8" t="str">
        <f>IF(N24="","",IF(OR(N24=CS24,N24=CV24),$CA$1,IF(OR(N24=BR24,N24=BU24),$AZ$1,IF(OR(N24=AQ24,N24=AT24),$Y$1,""))))</f>
        <v>2023 3rd Domestic Trial</v>
      </c>
      <c r="P24" s="8">
        <f>IF(COUNT(AQ24,AT24,BR24,BU24,CS24,CV24)&gt;2,MAX(AX24,BY24,CZ24,LARGE((AQ24,AT24,BR24,BU24,CS24,CV24),3)),IF(MAX(AX24,BY24,CZ24)&gt;0,MAX(AX24,BY24,CZ24),0))</f>
        <v>46.760000000000005</v>
      </c>
      <c r="Q24" s="8" t="str">
        <f>IF(P24="","",IF(OR(P24=CS24,P24=CV24,P24=CZ24),$CA$1,IF(OR(P24=BR24,P24=BU24,P24=BY24),$AZ$1,IF(OR(P24=AQ24,P24=AT24,P24=AX24),$Y$1,""))))</f>
        <v>2023 3rd Domestic Trial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13.3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Coimbra Gym Fest (July 7)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>
        <f>IF(MAX(DB24,DC24)&gt;0,MAX(DB24,DC24),"")</f>
        <v>10.250000000000007</v>
      </c>
      <c r="W24" s="11" t="str">
        <f>IF(V24="","",IF(V24=DB24,"("&amp;DB$2&amp;")",IF(V24=DC24,"("&amp;DC$2&amp;")")))</f>
        <v>(Optional)</v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>2024 Coimbra Gym Fest (July 7)</v>
      </c>
      <c r="Y24" s="22">
        <v>10.5</v>
      </c>
      <c r="Z24" s="22">
        <v>7.2</v>
      </c>
      <c r="AA24" s="22">
        <v>10.399999999999999</v>
      </c>
      <c r="AB24" s="22">
        <v>12.03</v>
      </c>
      <c r="AC24" s="22">
        <v>0</v>
      </c>
      <c r="AD24" s="22">
        <v>4.3</v>
      </c>
      <c r="AE24" s="22">
        <v>2.9</v>
      </c>
      <c r="AF24" s="22">
        <v>4.5999999999999996</v>
      </c>
      <c r="AG24" s="22">
        <v>5.0999999999999996</v>
      </c>
      <c r="AH24" s="22">
        <v>0</v>
      </c>
      <c r="AI24" s="22">
        <v>12.6</v>
      </c>
      <c r="AJ24" s="22">
        <v>9</v>
      </c>
      <c r="AK24" s="22">
        <v>10.6</v>
      </c>
      <c r="AL24" s="22">
        <v>14.56</v>
      </c>
      <c r="AM24" s="22">
        <v>0</v>
      </c>
      <c r="AN24" s="27"/>
      <c r="AO24" s="38">
        <f>IF(AA24&gt;0,AA24,"")</f>
        <v>10.399999999999999</v>
      </c>
      <c r="AP24" s="38">
        <f>IF(AB24&gt;0,AB24,"")</f>
        <v>12.03</v>
      </c>
      <c r="AQ24" s="40">
        <f>IF(SUM(Y24:AB24)-AC24&gt;0,SUM(Y24:AB24)-AC24,"")</f>
        <v>40.129999999999995</v>
      </c>
      <c r="AR24" s="40">
        <f>IF(AF24&gt;0,AF24,"")</f>
        <v>4.5999999999999996</v>
      </c>
      <c r="AS24" s="40">
        <f>IF(AG24&gt;0,AG24,"")</f>
        <v>5.0999999999999996</v>
      </c>
      <c r="AT24" s="40">
        <f>IF(SUM(AD24:AG24)-AH24&gt;0,SUM(AD24:AG24)-AH24,"")</f>
        <v>16.899999999999999</v>
      </c>
      <c r="AU24" s="40">
        <f>IF(AQ24="","",MAX(AQ24,AT24))</f>
        <v>40.129999999999995</v>
      </c>
      <c r="AV24" s="40">
        <f>IF(AK24&gt;0,AK24,"")</f>
        <v>10.6</v>
      </c>
      <c r="AW24" s="40">
        <f>IF(AL24&gt;0,AL24,"")</f>
        <v>14.56</v>
      </c>
      <c r="AX24" s="40">
        <f>IF(SUM(AI24:AL24)-AM24&gt;0,SUM(AI24:AL24)-AM24,"")</f>
        <v>46.760000000000005</v>
      </c>
      <c r="AY24" s="40">
        <f>IF(SUM(AU24,AX24)&gt;0,SUM(AU24,AX24),"")</f>
        <v>86.89</v>
      </c>
      <c r="AZ24" s="26">
        <v>6.6</v>
      </c>
      <c r="BA24" s="26">
        <v>4.5</v>
      </c>
      <c r="BB24" s="26">
        <v>5.8</v>
      </c>
      <c r="BC24" s="26">
        <v>7.39</v>
      </c>
      <c r="BD24" s="26">
        <v>0</v>
      </c>
      <c r="BE24" s="26">
        <v>3.9</v>
      </c>
      <c r="BF24" s="26">
        <v>2.7</v>
      </c>
      <c r="BG24" s="26">
        <v>4.2</v>
      </c>
      <c r="BH24" s="26">
        <v>4.59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5.8</v>
      </c>
      <c r="BQ24" s="39">
        <f>IF(BC24&gt;0,BC24,"")</f>
        <v>7.39</v>
      </c>
      <c r="BR24" s="11">
        <f>IF(SUM(AZ24:BC24)-BD24&gt;0,SUM(AZ24:BC24)-BD24,"")</f>
        <v>24.29</v>
      </c>
      <c r="BS24" s="11">
        <f>IF(BG24&gt;0,BG24,"")</f>
        <v>4.2</v>
      </c>
      <c r="BT24" s="11">
        <f>IF(BH24&gt;0,BH24,"")</f>
        <v>4.59</v>
      </c>
      <c r="BU24" s="11">
        <f>IF(SUM(BE24:BH24)-BI24&gt;0,SUM(BE24:BH24)-BI24,"")</f>
        <v>15.39</v>
      </c>
      <c r="BV24" s="11">
        <f>IF(BR24="","",MAX(BR24,BU24))</f>
        <v>24.29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24.29</v>
      </c>
      <c r="CA24" s="22">
        <v>11.7</v>
      </c>
      <c r="CB24" s="22">
        <v>7.3</v>
      </c>
      <c r="CC24" s="22">
        <v>10.4</v>
      </c>
      <c r="CD24" s="22">
        <v>12.27</v>
      </c>
      <c r="CE24" s="22">
        <v>0</v>
      </c>
      <c r="CF24" s="22">
        <v>5.6</v>
      </c>
      <c r="CG24" s="22">
        <v>3.8</v>
      </c>
      <c r="CH24" s="22">
        <v>5.2</v>
      </c>
      <c r="CI24" s="22">
        <v>6.16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10.4</v>
      </c>
      <c r="CR24" s="38">
        <f>IF(CD24&gt;0,CD24,"")</f>
        <v>12.27</v>
      </c>
      <c r="CS24" s="40">
        <f>IF(SUM(CA24:CD24)-CE24&gt;0,SUM(CA24:CD24)-CE24,"")</f>
        <v>41.67</v>
      </c>
      <c r="CT24" s="40">
        <f>IF(CH24&gt;0,CH24,"")</f>
        <v>5.2</v>
      </c>
      <c r="CU24" s="40">
        <f>IF(CI24&gt;0,CI24,"")</f>
        <v>6.16</v>
      </c>
      <c r="CV24" s="40">
        <f>IF(SUM(CF24:CI24)-CJ24&gt;0,SUM(CF24:CI24)-CJ24,"")</f>
        <v>20.759999999999998</v>
      </c>
      <c r="CW24" s="40">
        <f>IF(CS24="","",MAX(CS24,CV24))</f>
        <v>41.67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41.67</v>
      </c>
      <c r="DB24" s="50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>10.250000000000007</v>
      </c>
      <c r="DC24" s="50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>5.25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>
        <v>12.9</v>
      </c>
      <c r="LA24" s="17">
        <v>9.5</v>
      </c>
      <c r="LB24" s="17">
        <v>12.8</v>
      </c>
      <c r="LC24" s="17">
        <v>15.18</v>
      </c>
      <c r="LD24" s="17">
        <v>0</v>
      </c>
      <c r="LE24" s="17">
        <v>13.7</v>
      </c>
      <c r="LF24" s="17">
        <v>8.6999999999999993</v>
      </c>
      <c r="LG24" s="17">
        <v>12.5</v>
      </c>
      <c r="LH24" s="17">
        <v>14.91</v>
      </c>
      <c r="LI24" s="17">
        <v>0</v>
      </c>
      <c r="LJ24" s="17">
        <v>13.7</v>
      </c>
      <c r="LK24" s="17">
        <v>9.1999999999999993</v>
      </c>
      <c r="LL24" s="17">
        <v>13.3</v>
      </c>
      <c r="LM24" s="17">
        <v>15.33</v>
      </c>
      <c r="LN24" s="17">
        <v>0</v>
      </c>
      <c r="LO24" s="17">
        <v>13.9</v>
      </c>
      <c r="LP24" s="17">
        <v>9.1999999999999993</v>
      </c>
      <c r="LQ24" s="17">
        <v>13.3</v>
      </c>
      <c r="LR24" s="17">
        <v>15.61</v>
      </c>
      <c r="LS24" s="17">
        <v>0</v>
      </c>
      <c r="LT24" s="40">
        <f>IF(LB24&gt;0,LB24,"")</f>
        <v>12.8</v>
      </c>
      <c r="LU24" s="40">
        <f>IF(LC24&gt;0,LC24,"")</f>
        <v>15.18</v>
      </c>
      <c r="LV24" s="40">
        <f>IF(SUM(KZ24:LC24)-LD24&gt;0,SUM(KZ24:LC24)-LD24,"")</f>
        <v>50.38</v>
      </c>
      <c r="LW24" s="40">
        <f>IF(LG24&gt;0,LG24,"")</f>
        <v>12.5</v>
      </c>
      <c r="LX24" s="40">
        <f>IF(LH24&gt;0,LH24,"")</f>
        <v>14.91</v>
      </c>
      <c r="LY24" s="40">
        <f>IF(SUM(LE24:LH24)-LI24&gt;0,SUM(LE24:LH24)-LI24,"")</f>
        <v>49.81</v>
      </c>
      <c r="LZ24" s="40">
        <f>IF(MAX(LV24,LY24)&gt;0,MAX(LV24,LY24),"")</f>
        <v>50.38</v>
      </c>
      <c r="MA24" s="40">
        <f>IF(LL24&gt;0,LL24,"")</f>
        <v>13.3</v>
      </c>
      <c r="MB24" s="40">
        <f>IF(LM24&gt;0,LM24,"")</f>
        <v>15.33</v>
      </c>
      <c r="MC24" s="40">
        <f>IF(SUM(LJ24:LM24)-LN24&gt;0,SUM(LJ24:LM24)-LN24,"")</f>
        <v>51.53</v>
      </c>
      <c r="MD24" s="40">
        <f>IF(LQ24&gt;0,LQ24,"")</f>
        <v>13.3</v>
      </c>
      <c r="ME24" s="40">
        <f>IF(LR24&gt;0,LR24,"")</f>
        <v>15.61</v>
      </c>
      <c r="MF24" s="40">
        <f>IF(SUM(LO24:LR24)-LS24&gt;0,SUM(LO24:LR24)-LS24,"")</f>
        <v>52.010000000000005</v>
      </c>
      <c r="MG24" s="40">
        <f>IF(SUM(LZ24,MC24,MF24)&gt;0,SUM(LZ24,MC24,MF24),"")</f>
        <v>153.92000000000002</v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9.1499999999999986</v>
      </c>
      <c r="SW24" s="22">
        <f>IF($CP24="P",CB24,(CB24+BA24)/2)</f>
        <v>5.9</v>
      </c>
      <c r="SX24" s="22">
        <f>IF($CP24="P",CC24,(CC24+BB24)/2)</f>
        <v>8.1</v>
      </c>
      <c r="SY24" s="22">
        <f>IF($CP24="P",CD24,(CD24+BC24)/2)</f>
        <v>9.83</v>
      </c>
      <c r="SZ24" s="22">
        <f>IF($CP24="P",CE24,(CE24+BD24)/2)</f>
        <v>0</v>
      </c>
      <c r="TA24" s="22">
        <f>IF($CP24="P",CF24,(CF24+BE24)/2)</f>
        <v>4.75</v>
      </c>
      <c r="TB24" s="22">
        <f>IF($CP24="P",CG24,(CG24+BF24)/2)</f>
        <v>3.25</v>
      </c>
      <c r="TC24" s="22">
        <f>IF($CP24="P",CH24,(CH24+BG24)/2)</f>
        <v>4.7</v>
      </c>
      <c r="TD24" s="22">
        <f>IF($CP24="P",CI24,(CI24+BH24)/2)</f>
        <v>5.375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8.1</v>
      </c>
      <c r="TM24" s="40">
        <f>IF(SY24&gt;0,SY24,"")</f>
        <v>9.83</v>
      </c>
      <c r="TN24" s="40">
        <f>IF(SUM(SV24:SY24)-SZ24&gt;0,SUM(SV24:SY24)-SZ24,"")</f>
        <v>32.979999999999997</v>
      </c>
      <c r="TO24" s="40">
        <f>IF(TC24&gt;0,TC24,"")</f>
        <v>4.7</v>
      </c>
      <c r="TP24" s="40">
        <f>IF(TD24&gt;0,TD24,"")</f>
        <v>5.375</v>
      </c>
      <c r="TQ24" s="40">
        <f>IF(SUM(TA24:TD24)-TE24&gt;0,SUM(TA24:TD24)-TE24,"")</f>
        <v>18.074999999999999</v>
      </c>
      <c r="TR24" s="40">
        <f>IF(MAX(TN24,TQ24)&gt;0,MAX(TN24,TQ24),"")</f>
        <v>32.979999999999997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32.979999999999997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193</v>
      </c>
      <c r="D25" s="4" t="s">
        <v>6</v>
      </c>
      <c r="E25" s="4">
        <v>2005</v>
      </c>
      <c r="F25" s="9">
        <f>SUM(L25:V25)+SUM(L25:T25)*0.0000001+SUM(L25)*0.0000000000001</f>
        <v>151.48001514800515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51.81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43.04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45.43</v>
      </c>
      <c r="Q25" s="8" t="str">
        <f>IF(P25="","",IF(OR(P25=CS25,P25=CV25,P25=CZ25),$CA$1,IF(OR(P25=BR25,P25=BU25,P25=BY25),$AZ$1,IF(OR(P25=AQ25,P25=AT25,P25=AX25),$Y$1,""))))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11.2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7.62</v>
      </c>
      <c r="BA25" s="26">
        <v>9.4</v>
      </c>
      <c r="BB25" s="26">
        <v>11.2</v>
      </c>
      <c r="BC25" s="26">
        <v>14.82</v>
      </c>
      <c r="BD25" s="26">
        <v>0</v>
      </c>
      <c r="BE25" s="26">
        <v>16.100000000000001</v>
      </c>
      <c r="BF25" s="26">
        <v>9.8000000000000007</v>
      </c>
      <c r="BG25" s="26">
        <v>11.2</v>
      </c>
      <c r="BH25" s="26">
        <v>14.71</v>
      </c>
      <c r="BI25" s="26">
        <v>0</v>
      </c>
      <c r="BJ25" s="26">
        <v>14.1</v>
      </c>
      <c r="BK25" s="26">
        <v>7.9</v>
      </c>
      <c r="BL25" s="26">
        <v>9.8000000000000007</v>
      </c>
      <c r="BM25" s="26">
        <v>13.63</v>
      </c>
      <c r="BN25" s="26">
        <v>0</v>
      </c>
      <c r="BO25" s="28"/>
      <c r="BP25" s="39">
        <f>IF(BB25&gt;0,BB25,"")</f>
        <v>11.2</v>
      </c>
      <c r="BQ25" s="39">
        <f>IF(BC25&gt;0,BC25,"")</f>
        <v>14.82</v>
      </c>
      <c r="BR25" s="11">
        <f>IF(SUM(AZ25:BC25)-BD25&gt;0,SUM(AZ25:BC25)-BD25,"")</f>
        <v>43.04</v>
      </c>
      <c r="BS25" s="11">
        <f>IF(BG25&gt;0,BG25,"")</f>
        <v>11.2</v>
      </c>
      <c r="BT25" s="11">
        <f>IF(BH25&gt;0,BH25,"")</f>
        <v>14.71</v>
      </c>
      <c r="BU25" s="11">
        <f>IF(SUM(BE25:BH25)-BI25&gt;0,SUM(BE25:BH25)-BI25,"")</f>
        <v>51.81</v>
      </c>
      <c r="BV25" s="11">
        <f>IF(BR25="","",MAX(BR25,BU25))</f>
        <v>51.81</v>
      </c>
      <c r="BW25" s="11">
        <f>IF(BL25&gt;0,BL25,"")</f>
        <v>9.8000000000000007</v>
      </c>
      <c r="BX25" s="11">
        <f>IF(BM25&gt;0,BM25,"")</f>
        <v>13.63</v>
      </c>
      <c r="BY25" s="11">
        <f>IF(SUM(BJ25:BM25)-BN25&gt;0,SUM(BJ25:BM25)-BN25,"")</f>
        <v>45.43</v>
      </c>
      <c r="BZ25" s="11">
        <f>IF(SUM(BV25,BY25)&gt;0,SUM(BV25,BY25),"")</f>
        <v>97.240000000000009</v>
      </c>
      <c r="CA25" s="22">
        <v>1.63</v>
      </c>
      <c r="CB25" s="22">
        <v>1.9</v>
      </c>
      <c r="CC25" s="22">
        <v>2.1</v>
      </c>
      <c r="CD25" s="22">
        <v>2.61</v>
      </c>
      <c r="CE25" s="22">
        <v>0</v>
      </c>
      <c r="CF25" s="22">
        <v>10</v>
      </c>
      <c r="CG25" s="22">
        <v>5.7</v>
      </c>
      <c r="CH25" s="22">
        <v>7.1</v>
      </c>
      <c r="CI25" s="22">
        <v>9.2200000000000006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2.1</v>
      </c>
      <c r="CR25" s="38">
        <f>IF(CD25&gt;0,CD25,"")</f>
        <v>2.61</v>
      </c>
      <c r="CS25" s="40">
        <f>IF(SUM(CA25:CD25)-CE25&gt;0,SUM(CA25:CD25)-CE25,"")</f>
        <v>8.24</v>
      </c>
      <c r="CT25" s="40">
        <f>IF(CH25&gt;0,CH25,"")</f>
        <v>7.1</v>
      </c>
      <c r="CU25" s="40">
        <f>IF(CI25&gt;0,CI25,"")</f>
        <v>9.2200000000000006</v>
      </c>
      <c r="CV25" s="40">
        <f>IF(SUM(CF25:CI25)-CJ25&gt;0,SUM(CF25:CI25)-CJ25,"")</f>
        <v>32.019999999999996</v>
      </c>
      <c r="CW25" s="40">
        <f>IF(CS25="","",MAX(CS25,CV25))</f>
        <v>32.019999999999996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32.019999999999996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4.625</v>
      </c>
      <c r="SW25" s="22">
        <f>IF($CP25="P",CB25,(CB25+BA25)/2)</f>
        <v>5.65</v>
      </c>
      <c r="SX25" s="22">
        <f>IF($CP25="P",CC25,(CC25+BB25)/2)</f>
        <v>6.6499999999999995</v>
      </c>
      <c r="SY25" s="22">
        <f>IF($CP25="P",CD25,(CD25+BC25)/2)</f>
        <v>8.7149999999999999</v>
      </c>
      <c r="SZ25" s="22">
        <f>IF($CP25="P",CE25,(CE25+BD25)/2)</f>
        <v>0</v>
      </c>
      <c r="TA25" s="22">
        <f>IF($CP25="P",CF25,(CF25+BE25)/2)</f>
        <v>13.05</v>
      </c>
      <c r="TB25" s="22">
        <f>IF($CP25="P",CG25,(CG25+BF25)/2)</f>
        <v>7.75</v>
      </c>
      <c r="TC25" s="22">
        <f>IF($CP25="P",CH25,(CH25+BG25)/2)</f>
        <v>9.1499999999999986</v>
      </c>
      <c r="TD25" s="22">
        <f>IF($CP25="P",CI25,(CI25+BH25)/2)</f>
        <v>11.965</v>
      </c>
      <c r="TE25" s="22">
        <f>IF($CP25="P",CJ25,(CJ25+BI25)/2)</f>
        <v>0</v>
      </c>
      <c r="TF25" s="22">
        <f>IF($CP25="P",CK25,(CK25+BJ25)/2)</f>
        <v>7.05</v>
      </c>
      <c r="TG25" s="22">
        <f>IF($CP25="P",CL25,(CL25+BK25)/2)</f>
        <v>3.95</v>
      </c>
      <c r="TH25" s="22">
        <f>IF($CP25="P",CM25,(CM25+BL25)/2)</f>
        <v>4.9000000000000004</v>
      </c>
      <c r="TI25" s="22">
        <f>IF($CP25="P",CN25,(CN25+BM25)/2)</f>
        <v>6.8150000000000004</v>
      </c>
      <c r="TJ25" s="22">
        <f>IF($CP25="P",CO25,(CO25+BN25)/2)</f>
        <v>0</v>
      </c>
      <c r="TK25" s="27" t="s">
        <v>46</v>
      </c>
      <c r="TL25" s="40">
        <f>IF(SX25&gt;0,SX25,"")</f>
        <v>6.6499999999999995</v>
      </c>
      <c r="TM25" s="40">
        <f>IF(SY25&gt;0,SY25,"")</f>
        <v>8.7149999999999999</v>
      </c>
      <c r="TN25" s="40">
        <f>IF(SUM(SV25:SY25)-SZ25&gt;0,SUM(SV25:SY25)-SZ25,"")</f>
        <v>25.64</v>
      </c>
      <c r="TO25" s="40">
        <f>IF(TC25&gt;0,TC25,"")</f>
        <v>9.1499999999999986</v>
      </c>
      <c r="TP25" s="40">
        <f>IF(TD25&gt;0,TD25,"")</f>
        <v>11.965</v>
      </c>
      <c r="TQ25" s="40">
        <f>IF(SUM(TA25:TD25)-TE25&gt;0,SUM(TA25:TD25)-TE25,"")</f>
        <v>41.914999999999999</v>
      </c>
      <c r="TR25" s="40">
        <f>IF(MAX(TN25,TQ25)&gt;0,MAX(TN25,TQ25),"")</f>
        <v>41.914999999999999</v>
      </c>
      <c r="TS25" s="40">
        <f>IF(TH25&gt;0,TH25,"")</f>
        <v>4.9000000000000004</v>
      </c>
      <c r="TT25" s="40">
        <f>IF(TI25&gt;0,TI25,"")</f>
        <v>6.8150000000000004</v>
      </c>
      <c r="TU25" s="40">
        <f>IF(SUM(TF25:TI25)-TJ25&gt;0,SUM(TF25:TI25)-TJ25,"")</f>
        <v>22.715</v>
      </c>
      <c r="TV25" s="40">
        <f>IF(SUM(TR25,TU25)&gt;0,SUM(TR25,TU25),"")</f>
        <v>64.63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170</v>
      </c>
      <c r="D26" s="4" t="s">
        <v>3</v>
      </c>
      <c r="E26" s="4">
        <v>2008</v>
      </c>
      <c r="F26" s="9">
        <f>SUM(L26:V26)+SUM(L26:T26)*0.0000001+SUM(L26)*0.0000000000001</f>
        <v>150.31001503100472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47.429999999999993</v>
      </c>
      <c r="M26" s="8" t="str">
        <f>IF(L26="","",IF(OR(L26=CS26,L26=CV26),$CA$1,IF(OR(L26=BR26,L26=BU26),$AZ$1,IF(OR(L26=AQ26,L26=AT26),$Y$1,""))))</f>
        <v>2023 3rd Domestic Trial</v>
      </c>
      <c r="N26" s="8">
        <f>IF(COUNT(AQ26,AT26,BR26,BU26,CS26,CV26)&gt;1,LARGE((AQ26,AT26,BR26,BU26,CS26,CV26),2),0)</f>
        <v>47.15</v>
      </c>
      <c r="O26" s="8" t="str">
        <f>IF(N26="","",IF(OR(N26=CS26,N26=CV26),$CA$1,IF(OR(N26=BR26,N26=BU26),$AZ$1,IF(OR(N26=AQ26,N26=AT26),$Y$1,""))))</f>
        <v>2023 3rd Domestic Trial</v>
      </c>
      <c r="P26" s="8">
        <f>IF(COUNT(AQ26,AT26,BR26,BU26,CS26,CV26)&gt;2,MAX(AX26,BY26,CZ26,LARGE((AQ26,AT26,BR26,BU26,CS26,CV26),3)),IF(MAX(AX26,BY26,CZ26)&gt;0,MAX(AX26,BY26,CZ26),0))</f>
        <v>46.03</v>
      </c>
      <c r="Q26" s="8" t="str">
        <f>IF(P26="","",IF(OR(P26=CS26,P26=CV26,P26=CZ26),$CA$1,IF(OR(P26=BR26,P26=BU26,P26=BY26),$AZ$1,IF(OR(P26=AQ26,P26=AT26,P26=AX26),$Y$1,""))))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9.6999999999999993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3rd Domestic Trial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14.7</v>
      </c>
      <c r="Z26" s="22">
        <v>8.6999999999999993</v>
      </c>
      <c r="AA26" s="22">
        <v>9.6999999999999993</v>
      </c>
      <c r="AB26" s="22">
        <v>14.33</v>
      </c>
      <c r="AC26" s="22">
        <v>0</v>
      </c>
      <c r="AD26" s="22">
        <v>15.1</v>
      </c>
      <c r="AE26" s="22">
        <v>9.1</v>
      </c>
      <c r="AF26" s="22">
        <v>8.6000000000000014</v>
      </c>
      <c r="AG26" s="22">
        <v>14.85</v>
      </c>
      <c r="AH26" s="22">
        <v>0.5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7"/>
      <c r="AO26" s="38">
        <f>IF(AA26&gt;0,AA26,"")</f>
        <v>9.6999999999999993</v>
      </c>
      <c r="AP26" s="38">
        <f>IF(AB26&gt;0,AB26,"")</f>
        <v>14.33</v>
      </c>
      <c r="AQ26" s="40">
        <f>IF(SUM(Y26:AB26)-AC26&gt;0,SUM(Y26:AB26)-AC26,"")</f>
        <v>47.429999999999993</v>
      </c>
      <c r="AR26" s="40">
        <f>IF(AF26&gt;0,AF26,"")</f>
        <v>8.6000000000000014</v>
      </c>
      <c r="AS26" s="40">
        <f>IF(AG26&gt;0,AG26,"")</f>
        <v>14.85</v>
      </c>
      <c r="AT26" s="40">
        <f>IF(SUM(AD26:AG26)-AH26&gt;0,SUM(AD26:AG26)-AH26,"")</f>
        <v>47.15</v>
      </c>
      <c r="AU26" s="40">
        <f>IF(AQ26="","",MAX(AQ26,AT26))</f>
        <v>47.429999999999993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47.429999999999993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7.1</v>
      </c>
      <c r="CB26" s="22">
        <v>4.5999999999999996</v>
      </c>
      <c r="CC26" s="22">
        <v>5.2</v>
      </c>
      <c r="CD26" s="22">
        <v>7.11</v>
      </c>
      <c r="CE26" s="22">
        <v>0</v>
      </c>
      <c r="CF26" s="22">
        <v>13.6</v>
      </c>
      <c r="CG26" s="22">
        <v>9.1</v>
      </c>
      <c r="CH26" s="22">
        <v>9.1999999999999993</v>
      </c>
      <c r="CI26" s="22">
        <v>14.13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5.2</v>
      </c>
      <c r="CR26" s="38">
        <f>IF(CD26&gt;0,CD26,"")</f>
        <v>7.11</v>
      </c>
      <c r="CS26" s="40">
        <f>IF(SUM(CA26:CD26)-CE26&gt;0,SUM(CA26:CD26)-CE26,"")</f>
        <v>24.009999999999998</v>
      </c>
      <c r="CT26" s="40">
        <f>IF(CH26&gt;0,CH26,"")</f>
        <v>9.1999999999999993</v>
      </c>
      <c r="CU26" s="40">
        <f>IF(CI26&gt;0,CI26,"")</f>
        <v>14.13</v>
      </c>
      <c r="CV26" s="40">
        <f>IF(SUM(CF26:CI26)-CJ26&gt;0,SUM(CF26:CI26)-CJ26,"")</f>
        <v>46.03</v>
      </c>
      <c r="CW26" s="40">
        <f>IF(CS26="","",MAX(CS26,CV26))</f>
        <v>46.03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46.03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3.55</v>
      </c>
      <c r="SW26" s="22">
        <f>IF($CP26="P",CB26,(CB26+BA26)/2)</f>
        <v>2.2999999999999998</v>
      </c>
      <c r="SX26" s="22">
        <f>IF($CP26="P",CC26,(CC26+BB26)/2)</f>
        <v>2.6</v>
      </c>
      <c r="SY26" s="22">
        <f>IF($CP26="P",CD26,(CD26+BC26)/2)</f>
        <v>3.5550000000000002</v>
      </c>
      <c r="SZ26" s="22">
        <f>IF($CP26="P",CE26,(CE26+BD26)/2)</f>
        <v>0</v>
      </c>
      <c r="TA26" s="22">
        <f>IF($CP26="P",CF26,(CF26+BE26)/2)</f>
        <v>6.8</v>
      </c>
      <c r="TB26" s="22">
        <f>IF($CP26="P",CG26,(CG26+BF26)/2)</f>
        <v>4.55</v>
      </c>
      <c r="TC26" s="22">
        <f>IF($CP26="P",CH26,(CH26+BG26)/2)</f>
        <v>4.5999999999999996</v>
      </c>
      <c r="TD26" s="22">
        <f>IF($CP26="P",CI26,(CI26+BH26)/2)</f>
        <v>7.0650000000000004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2.6</v>
      </c>
      <c r="TM26" s="40">
        <f>IF(SY26&gt;0,SY26,"")</f>
        <v>3.5550000000000002</v>
      </c>
      <c r="TN26" s="40">
        <f>IF(SUM(SV26:SY26)-SZ26&gt;0,SUM(SV26:SY26)-SZ26,"")</f>
        <v>12.004999999999999</v>
      </c>
      <c r="TO26" s="40">
        <f>IF(TC26&gt;0,TC26,"")</f>
        <v>4.5999999999999996</v>
      </c>
      <c r="TP26" s="40">
        <f>IF(TD26&gt;0,TD26,"")</f>
        <v>7.0650000000000004</v>
      </c>
      <c r="TQ26" s="40">
        <f>IF(SUM(TA26:TD26)-TE26&gt;0,SUM(TA26:TD26)-TE26,"")</f>
        <v>23.015000000000001</v>
      </c>
      <c r="TR26" s="40">
        <f>IF(MAX(TN26,TQ26)&gt;0,MAX(TN26,TQ26),"")</f>
        <v>23.015000000000001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23.015000000000001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152</v>
      </c>
      <c r="D27" s="4" t="s">
        <v>3</v>
      </c>
      <c r="E27" s="4">
        <v>2006</v>
      </c>
      <c r="F27" s="9">
        <f>SUM(L27:V27)+SUM(L27:T27)*0.0000001+SUM(L27)*0.0000000000001</f>
        <v>147.84001478400458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46.08</v>
      </c>
      <c r="M27" s="8" t="str">
        <f>IF(L27="","",IF(OR(L27=CS27,L27=CV27),$CA$1,IF(OR(L27=BR27,L27=BU27),$AZ$1,IF(OR(L27=AQ27,L27=AT27),$Y$1,""))))</f>
        <v>2023 3rd Domestic Trial</v>
      </c>
      <c r="N27" s="8">
        <f>IF(COUNT(AQ27,AT27,BR27,BU27,CS27,CV27)&gt;1,LARGE((AQ27,AT27,BR27,BU27,CS27,CV27),2),0)</f>
        <v>45.93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45.129999999999995</v>
      </c>
      <c r="Q27" s="8" t="str">
        <f>IF(P27="","",IF(OR(P27=CS27,P27=CV27,P27=CZ27),$CA$1,IF(OR(P27=BR27,P27=BU27,P27=BY27),$AZ$1,IF(OR(P27=AQ27,P27=AT27,P27=AX27),$Y$1,""))))</f>
        <v>2023 3rd Domestic Trial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10.7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5.2</v>
      </c>
      <c r="Z27" s="22">
        <v>3.8</v>
      </c>
      <c r="AA27" s="22">
        <v>4.2</v>
      </c>
      <c r="AB27" s="22">
        <v>5.91</v>
      </c>
      <c r="AC27" s="22">
        <v>0</v>
      </c>
      <c r="AD27" s="22">
        <v>12.6</v>
      </c>
      <c r="AE27" s="22">
        <v>9.5</v>
      </c>
      <c r="AF27" s="22">
        <v>9.8000000000000007</v>
      </c>
      <c r="AG27" s="22">
        <v>14.18</v>
      </c>
      <c r="AH27" s="22">
        <v>0</v>
      </c>
      <c r="AI27" s="22">
        <v>12.5</v>
      </c>
      <c r="AJ27" s="22">
        <v>8.9</v>
      </c>
      <c r="AK27" s="22">
        <v>9.8000000000000007</v>
      </c>
      <c r="AL27" s="22">
        <v>13.93</v>
      </c>
      <c r="AM27" s="22">
        <v>0</v>
      </c>
      <c r="AN27" s="27"/>
      <c r="AO27" s="38">
        <f>IF(AA27&gt;0,AA27,"")</f>
        <v>4.2</v>
      </c>
      <c r="AP27" s="38">
        <f>IF(AB27&gt;0,AB27,"")</f>
        <v>5.91</v>
      </c>
      <c r="AQ27" s="40">
        <f>IF(SUM(Y27:AB27)-AC27&gt;0,SUM(Y27:AB27)-AC27,"")</f>
        <v>19.11</v>
      </c>
      <c r="AR27" s="40">
        <f>IF(AF27&gt;0,AF27,"")</f>
        <v>9.8000000000000007</v>
      </c>
      <c r="AS27" s="40">
        <f>IF(AG27&gt;0,AG27,"")</f>
        <v>14.18</v>
      </c>
      <c r="AT27" s="40">
        <f>IF(SUM(AD27:AG27)-AH27&gt;0,SUM(AD27:AG27)-AH27,"")</f>
        <v>46.08</v>
      </c>
      <c r="AU27" s="40">
        <f>IF(AQ27="","",MAX(AQ27,AT27))</f>
        <v>46.08</v>
      </c>
      <c r="AV27" s="40">
        <f>IF(AK27&gt;0,AK27,"")</f>
        <v>9.8000000000000007</v>
      </c>
      <c r="AW27" s="40">
        <f>IF(AL27&gt;0,AL27,"")</f>
        <v>13.93</v>
      </c>
      <c r="AX27" s="40">
        <f>IF(SUM(AI27:AL27)-AM27&gt;0,SUM(AI27:AL27)-AM27,"")</f>
        <v>45.129999999999995</v>
      </c>
      <c r="AY27" s="40">
        <f>IF(SUM(AU27,AX27)&gt;0,SUM(AU27,AX27),"")</f>
        <v>91.21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12.6</v>
      </c>
      <c r="CB27" s="22">
        <v>9.5</v>
      </c>
      <c r="CC27" s="22">
        <v>9.8000000000000007</v>
      </c>
      <c r="CD27" s="22">
        <v>14.03</v>
      </c>
      <c r="CE27" s="22">
        <v>0</v>
      </c>
      <c r="CF27" s="22">
        <v>11</v>
      </c>
      <c r="CG27" s="22">
        <v>9</v>
      </c>
      <c r="CH27" s="22">
        <v>10.7</v>
      </c>
      <c r="CI27" s="22">
        <v>13.83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9.8000000000000007</v>
      </c>
      <c r="CR27" s="38">
        <f>IF(CD27&gt;0,CD27,"")</f>
        <v>14.03</v>
      </c>
      <c r="CS27" s="40">
        <f>IF(SUM(CA27:CD27)-CE27&gt;0,SUM(CA27:CD27)-CE27,"")</f>
        <v>45.93</v>
      </c>
      <c r="CT27" s="40">
        <f>IF(CH27&gt;0,CH27,"")</f>
        <v>10.7</v>
      </c>
      <c r="CU27" s="40">
        <f>IF(CI27&gt;0,CI27,"")</f>
        <v>13.83</v>
      </c>
      <c r="CV27" s="40">
        <f>IF(SUM(CF27:CI27)-CJ27&gt;0,SUM(CF27:CI27)-CJ27,"")</f>
        <v>44.53</v>
      </c>
      <c r="CW27" s="40">
        <f>IF(CS27="","",MAX(CS27,CV27))</f>
        <v>45.93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45.93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6.3</v>
      </c>
      <c r="SW27" s="22">
        <f>IF($CP27="P",CB27,(CB27+BA27)/2)</f>
        <v>4.75</v>
      </c>
      <c r="SX27" s="22">
        <f>IF($CP27="P",CC27,(CC27+BB27)/2)</f>
        <v>4.9000000000000004</v>
      </c>
      <c r="SY27" s="22">
        <f>IF($CP27="P",CD27,(CD27+BC27)/2)</f>
        <v>7.0149999999999997</v>
      </c>
      <c r="SZ27" s="22">
        <f>IF($CP27="P",CE27,(CE27+BD27)/2)</f>
        <v>0</v>
      </c>
      <c r="TA27" s="22">
        <f>IF($CP27="P",CF27,(CF27+BE27)/2)</f>
        <v>5.5</v>
      </c>
      <c r="TB27" s="22">
        <f>IF($CP27="P",CG27,(CG27+BF27)/2)</f>
        <v>4.5</v>
      </c>
      <c r="TC27" s="22">
        <f>IF($CP27="P",CH27,(CH27+BG27)/2)</f>
        <v>5.35</v>
      </c>
      <c r="TD27" s="22">
        <f>IF($CP27="P",CI27,(CI27+BH27)/2)</f>
        <v>6.915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4.9000000000000004</v>
      </c>
      <c r="TM27" s="40">
        <f>IF(SY27&gt;0,SY27,"")</f>
        <v>7.0149999999999997</v>
      </c>
      <c r="TN27" s="40">
        <f>IF(SUM(SV27:SY27)-SZ27&gt;0,SUM(SV27:SY27)-SZ27,"")</f>
        <v>22.965</v>
      </c>
      <c r="TO27" s="40">
        <f>IF(TC27&gt;0,TC27,"")</f>
        <v>5.35</v>
      </c>
      <c r="TP27" s="40">
        <f>IF(TD27&gt;0,TD27,"")</f>
        <v>6.915</v>
      </c>
      <c r="TQ27" s="40">
        <f>IF(SUM(TA27:TD27)-TE27&gt;0,SUM(TA27:TD27)-TE27,"")</f>
        <v>22.265000000000001</v>
      </c>
      <c r="TR27" s="40">
        <f>IF(MAX(TN27,TQ27)&gt;0,MAX(TN27,TQ27),"")</f>
        <v>22.965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22.965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194</v>
      </c>
      <c r="D28" s="4" t="s">
        <v>5</v>
      </c>
      <c r="E28" s="4">
        <v>2007</v>
      </c>
      <c r="F28" s="9">
        <f>SUM(L28:V28)+SUM(L28:T28)*0.0000001+SUM(L28)*0.0000000000001</f>
        <v>147.24001472400474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47.5</v>
      </c>
      <c r="M28" s="8" t="str">
        <f>IF(L28="","",IF(OR(L28=CS28,L28=CV28),$CA$1,IF(OR(L28=BR28,L28=BU28),$AZ$1,IF(OR(L28=AQ28,L28=AT28),$Y$1,""))))</f>
        <v>2024 Elite Canada</v>
      </c>
      <c r="N28" s="8">
        <f>IF(COUNT(AQ28,AT28,BR28,BU28,CS28,CV28)&gt;1,LARGE((AQ28,AT28,BR28,BU28,CS28,CV28),2),0)</f>
        <v>44.419999999999995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44.32</v>
      </c>
      <c r="Q28" s="8" t="str">
        <f>IF(P28="","",IF(OR(P28=CS28,P28=CV28,P28=CZ28),$CA$1,IF(OR(P28=BR28,P28=BU28,P28=BY28),$AZ$1,IF(OR(P28=AQ28,P28=AT28,P28=AX28),$Y$1,""))))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13.2</v>
      </c>
      <c r="BA28" s="26">
        <v>9.1</v>
      </c>
      <c r="BB28" s="26">
        <v>10.6</v>
      </c>
      <c r="BC28" s="26">
        <v>14.6</v>
      </c>
      <c r="BD28" s="26">
        <v>0</v>
      </c>
      <c r="BE28" s="26">
        <v>12.2</v>
      </c>
      <c r="BF28" s="26">
        <v>8.8000000000000007</v>
      </c>
      <c r="BG28" s="26">
        <v>9</v>
      </c>
      <c r="BH28" s="26">
        <v>14.42</v>
      </c>
      <c r="BI28" s="26">
        <v>0.1</v>
      </c>
      <c r="BJ28" s="26"/>
      <c r="BK28" s="26"/>
      <c r="BL28" s="26"/>
      <c r="BM28" s="26"/>
      <c r="BN28" s="26"/>
      <c r="BO28" s="28"/>
      <c r="BP28" s="39">
        <f>IF(BB28&gt;0,BB28,"")</f>
        <v>10.6</v>
      </c>
      <c r="BQ28" s="39">
        <f>IF(BC28&gt;0,BC28,"")</f>
        <v>14.6</v>
      </c>
      <c r="BR28" s="11">
        <f>IF(SUM(AZ28:BC28)-BD28&gt;0,SUM(AZ28:BC28)-BD28,"")</f>
        <v>47.5</v>
      </c>
      <c r="BS28" s="11">
        <f>IF(BG28&gt;0,BG28,"")</f>
        <v>9</v>
      </c>
      <c r="BT28" s="11">
        <f>IF(BH28&gt;0,BH28,"")</f>
        <v>14.42</v>
      </c>
      <c r="BU28" s="11">
        <f>IF(SUM(BE28:BH28)-BI28&gt;0,SUM(BE28:BH28)-BI28,"")</f>
        <v>44.32</v>
      </c>
      <c r="BV28" s="11">
        <f>IF(BR28="","",MAX(BR28,BU28))</f>
        <v>47.5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47.5</v>
      </c>
      <c r="CA28" s="22">
        <v>11.5</v>
      </c>
      <c r="CB28" s="22">
        <v>8.1999999999999993</v>
      </c>
      <c r="CC28" s="22">
        <v>11</v>
      </c>
      <c r="CD28" s="22">
        <v>12.67</v>
      </c>
      <c r="CE28" s="22">
        <v>0</v>
      </c>
      <c r="CF28" s="22">
        <v>12.5</v>
      </c>
      <c r="CG28" s="22">
        <v>9</v>
      </c>
      <c r="CH28" s="22">
        <v>8.9</v>
      </c>
      <c r="CI28" s="22">
        <v>14.22</v>
      </c>
      <c r="CJ28" s="22">
        <v>0.2</v>
      </c>
      <c r="CK28" s="22"/>
      <c r="CL28" s="22"/>
      <c r="CM28" s="22"/>
      <c r="CN28" s="22"/>
      <c r="CO28" s="22"/>
      <c r="CP28" s="27"/>
      <c r="CQ28" s="38">
        <f>IF(CC28&gt;0,CC28,"")</f>
        <v>11</v>
      </c>
      <c r="CR28" s="38">
        <f>IF(CD28&gt;0,CD28,"")</f>
        <v>12.67</v>
      </c>
      <c r="CS28" s="40">
        <f>IF(SUM(CA28:CD28)-CE28&gt;0,SUM(CA28:CD28)-CE28,"")</f>
        <v>43.37</v>
      </c>
      <c r="CT28" s="40">
        <f>IF(CH28&gt;0,CH28,"")</f>
        <v>8.9</v>
      </c>
      <c r="CU28" s="40">
        <f>IF(CI28&gt;0,CI28,"")</f>
        <v>14.22</v>
      </c>
      <c r="CV28" s="40">
        <f>IF(SUM(CF28:CI28)-CJ28&gt;0,SUM(CF28:CI28)-CJ28,"")</f>
        <v>44.419999999999995</v>
      </c>
      <c r="CW28" s="40">
        <f>IF(CS28="","",MAX(CS28,CV28))</f>
        <v>44.419999999999995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44.419999999999995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12.35</v>
      </c>
      <c r="SW28" s="22">
        <f>IF($CP28="P",CB28,(CB28+BA28)/2)</f>
        <v>8.6499999999999986</v>
      </c>
      <c r="SX28" s="22">
        <f>IF($CP28="P",CC28,(CC28+BB28)/2)</f>
        <v>10.8</v>
      </c>
      <c r="SY28" s="22">
        <f>IF($CP28="P",CD28,(CD28+BC28)/2)</f>
        <v>13.635</v>
      </c>
      <c r="SZ28" s="22">
        <f>IF($CP28="P",CE28,(CE28+BD28)/2)</f>
        <v>0</v>
      </c>
      <c r="TA28" s="22">
        <f>IF($CP28="P",CF28,(CF28+BE28)/2)</f>
        <v>12.35</v>
      </c>
      <c r="TB28" s="22">
        <f>IF($CP28="P",CG28,(CG28+BF28)/2)</f>
        <v>8.9</v>
      </c>
      <c r="TC28" s="22">
        <f>IF($CP28="P",CH28,(CH28+BG28)/2)</f>
        <v>8.9499999999999993</v>
      </c>
      <c r="TD28" s="22">
        <f>IF($CP28="P",CI28,(CI28+BH28)/2)</f>
        <v>14.32</v>
      </c>
      <c r="TE28" s="22">
        <f>IF($CP28="P",CJ28,(CJ28+BI28)/2)</f>
        <v>0.15000000000000002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10.8</v>
      </c>
      <c r="TM28" s="40">
        <f>IF(SY28&gt;0,SY28,"")</f>
        <v>13.635</v>
      </c>
      <c r="TN28" s="40">
        <f>IF(SUM(SV28:SY28)-SZ28&gt;0,SUM(SV28:SY28)-SZ28,"")</f>
        <v>45.435000000000002</v>
      </c>
      <c r="TO28" s="40">
        <f>IF(TC28&gt;0,TC28,"")</f>
        <v>8.9499999999999993</v>
      </c>
      <c r="TP28" s="40">
        <f>IF(TD28&gt;0,TD28,"")</f>
        <v>14.32</v>
      </c>
      <c r="TQ28" s="40">
        <f>IF(SUM(TA28:TD28)-TE28&gt;0,SUM(TA28:TD28)-TE28,"")</f>
        <v>44.37</v>
      </c>
      <c r="TR28" s="40">
        <f>IF(MAX(TN28,TQ28)&gt;0,MAX(TN28,TQ28),"")</f>
        <v>45.435000000000002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45.435000000000002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197</v>
      </c>
      <c r="D29" s="4" t="s">
        <v>5</v>
      </c>
      <c r="E29" s="4">
        <v>2007</v>
      </c>
      <c r="F29" s="9">
        <f>SUM(L29:V29)+SUM(L29:T29)*0.0000001+SUM(L29)*0.0000000000001</f>
        <v>144.83001448300473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47.52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44.2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41.910000000000004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11.2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4.8</v>
      </c>
      <c r="BA29" s="26">
        <v>2.5</v>
      </c>
      <c r="BB29" s="26">
        <v>3.1</v>
      </c>
      <c r="BC29" s="26">
        <v>14.76</v>
      </c>
      <c r="BD29" s="26">
        <v>0</v>
      </c>
      <c r="BE29" s="26">
        <v>13.9</v>
      </c>
      <c r="BF29" s="26">
        <v>9.1</v>
      </c>
      <c r="BG29" s="26">
        <v>6.7</v>
      </c>
      <c r="BH29" s="26">
        <v>14.61</v>
      </c>
      <c r="BI29" s="26">
        <v>2.4</v>
      </c>
      <c r="BJ29" s="26"/>
      <c r="BK29" s="26"/>
      <c r="BL29" s="26"/>
      <c r="BM29" s="26"/>
      <c r="BN29" s="26"/>
      <c r="BO29" s="28"/>
      <c r="BP29" s="39">
        <f>IF(BB29&gt;0,BB29,"")</f>
        <v>3.1</v>
      </c>
      <c r="BQ29" s="39">
        <f>IF(BC29&gt;0,BC29,"")</f>
        <v>14.76</v>
      </c>
      <c r="BR29" s="11">
        <f>IF(SUM(AZ29:BC29)-BD29&gt;0,SUM(AZ29:BC29)-BD29,"")</f>
        <v>25.16</v>
      </c>
      <c r="BS29" s="11">
        <f>IF(BG29&gt;0,BG29,"")</f>
        <v>6.7</v>
      </c>
      <c r="BT29" s="11">
        <f>IF(BH29&gt;0,BH29,"")</f>
        <v>14.61</v>
      </c>
      <c r="BU29" s="11">
        <f>IF(SUM(BE29:BH29)-BI29&gt;0,SUM(BE29:BH29)-BI29,"")</f>
        <v>41.910000000000004</v>
      </c>
      <c r="BV29" s="11">
        <f>IF(BR29="","",MAX(BR29,BU29))</f>
        <v>41.910000000000004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41.910000000000004</v>
      </c>
      <c r="CA29" s="22">
        <v>13.3</v>
      </c>
      <c r="CB29" s="22">
        <v>8.1999999999999993</v>
      </c>
      <c r="CC29" s="22">
        <v>10.1</v>
      </c>
      <c r="CD29" s="22">
        <v>12.6</v>
      </c>
      <c r="CE29" s="22">
        <v>0</v>
      </c>
      <c r="CF29" s="22">
        <v>13.4</v>
      </c>
      <c r="CG29" s="22">
        <v>9.1</v>
      </c>
      <c r="CH29" s="22">
        <v>11.2</v>
      </c>
      <c r="CI29" s="22">
        <v>13.82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10.1</v>
      </c>
      <c r="CR29" s="38">
        <f>IF(CD29&gt;0,CD29,"")</f>
        <v>12.6</v>
      </c>
      <c r="CS29" s="40">
        <f>IF(SUM(CA29:CD29)-CE29&gt;0,SUM(CA29:CD29)-CE29,"")</f>
        <v>44.2</v>
      </c>
      <c r="CT29" s="40">
        <f>IF(CH29&gt;0,CH29,"")</f>
        <v>11.2</v>
      </c>
      <c r="CU29" s="40">
        <f>IF(CI29&gt;0,CI29,"")</f>
        <v>13.82</v>
      </c>
      <c r="CV29" s="40">
        <f>IF(SUM(CF29:CI29)-CJ29&gt;0,SUM(CF29:CI29)-CJ29,"")</f>
        <v>47.52</v>
      </c>
      <c r="CW29" s="40">
        <f>IF(CS29="","",MAX(CS29,CV29))</f>
        <v>47.52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47.52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9.0500000000000007</v>
      </c>
      <c r="SW29" s="22">
        <f>IF($CP29="P",CB29,(CB29+BA29)/2)</f>
        <v>5.35</v>
      </c>
      <c r="SX29" s="22">
        <f>IF($CP29="P",CC29,(CC29+BB29)/2)</f>
        <v>6.6</v>
      </c>
      <c r="SY29" s="22">
        <f>IF($CP29="P",CD29,(CD29+BC29)/2)</f>
        <v>13.68</v>
      </c>
      <c r="SZ29" s="22">
        <f>IF($CP29="P",CE29,(CE29+BD29)/2)</f>
        <v>0</v>
      </c>
      <c r="TA29" s="22">
        <f>IF($CP29="P",CF29,(CF29+BE29)/2)</f>
        <v>13.65</v>
      </c>
      <c r="TB29" s="22">
        <f>IF($CP29="P",CG29,(CG29+BF29)/2)</f>
        <v>9.1</v>
      </c>
      <c r="TC29" s="22">
        <f>IF($CP29="P",CH29,(CH29+BG29)/2)</f>
        <v>8.9499999999999993</v>
      </c>
      <c r="TD29" s="22">
        <f>IF($CP29="P",CI29,(CI29+BH29)/2)</f>
        <v>14.215</v>
      </c>
      <c r="TE29" s="22">
        <f>IF($CP29="P",CJ29,(CJ29+BI29)/2)</f>
        <v>1.2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6.6</v>
      </c>
      <c r="TM29" s="40">
        <f>IF(SY29&gt;0,SY29,"")</f>
        <v>13.68</v>
      </c>
      <c r="TN29" s="40">
        <f>IF(SUM(SV29:SY29)-SZ29&gt;0,SUM(SV29:SY29)-SZ29,"")</f>
        <v>34.68</v>
      </c>
      <c r="TO29" s="40">
        <f>IF(TC29&gt;0,TC29,"")</f>
        <v>8.9499999999999993</v>
      </c>
      <c r="TP29" s="40">
        <f>IF(TD29&gt;0,TD29,"")</f>
        <v>14.215</v>
      </c>
      <c r="TQ29" s="40">
        <f>IF(SUM(TA29:TD29)-TE29&gt;0,SUM(TA29:TD29)-TE29,"")</f>
        <v>44.714999999999996</v>
      </c>
      <c r="TR29" s="40">
        <f>IF(MAX(TN29,TQ29)&gt;0,MAX(TN29,TQ29),"")</f>
        <v>44.714999999999996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44.714999999999996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185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IF(P30="","",IF(OR(P30=CS30,P30=CV30,P30=CZ30),$CA$1,IF(OR(P30=BR30,P30=BU30,P30=BY30),$AZ$1,IF(OR(P30=AQ30,P30=AT30,P30=AX30),$Y$1,""))))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13.7</v>
      </c>
      <c r="BA30" s="26">
        <v>9.6</v>
      </c>
      <c r="BB30" s="26">
        <v>10</v>
      </c>
      <c r="BC30" s="26">
        <v>12.67</v>
      </c>
      <c r="BD30" s="26">
        <v>0</v>
      </c>
      <c r="BE30" s="26">
        <v>13.5</v>
      </c>
      <c r="BF30" s="26">
        <v>8.9</v>
      </c>
      <c r="BG30" s="26">
        <v>10.6</v>
      </c>
      <c r="BH30" s="26">
        <v>12.74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</v>
      </c>
      <c r="BQ30" s="39">
        <f>IF(BC30&gt;0,BC30,"")</f>
        <v>12.67</v>
      </c>
      <c r="BR30" s="11">
        <f>IF(SUM(AZ30:BC30)-BD30&gt;0,SUM(AZ30:BC30)-BD30,"")</f>
        <v>45.97</v>
      </c>
      <c r="BS30" s="11">
        <f>IF(BG30&gt;0,BG30,"")</f>
        <v>10.6</v>
      </c>
      <c r="BT30" s="11">
        <f>IF(BH30&gt;0,BH30,"")</f>
        <v>12.74</v>
      </c>
      <c r="BU30" s="11">
        <f>IF(SUM(BE30:BH30)-BI30&gt;0,SUM(BE30:BH30)-BI30,"")</f>
        <v>45.74</v>
      </c>
      <c r="BV30" s="11">
        <f>IF(BR30="","",MAX(BR30,BU30))</f>
        <v>45.97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45.97</v>
      </c>
      <c r="CA30" s="22">
        <v>1.4</v>
      </c>
      <c r="CB30" s="22">
        <v>1</v>
      </c>
      <c r="CC30" s="22">
        <v>1.5</v>
      </c>
      <c r="CD30" s="22">
        <v>1.43</v>
      </c>
      <c r="CE30" s="22">
        <v>0</v>
      </c>
      <c r="CF30" s="22">
        <v>9.5</v>
      </c>
      <c r="CG30" s="22">
        <v>6</v>
      </c>
      <c r="CH30" s="22">
        <v>5.9</v>
      </c>
      <c r="CI30" s="22">
        <v>8.99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1.5</v>
      </c>
      <c r="CR30" s="38">
        <f>IF(CD30&gt;0,CD30,"")</f>
        <v>1.43</v>
      </c>
      <c r="CS30" s="40">
        <f>IF(SUM(CA30:CD30)-CE30&gt;0,SUM(CA30:CD30)-CE30,"")</f>
        <v>5.33</v>
      </c>
      <c r="CT30" s="40">
        <f>IF(CH30&gt;0,CH30,"")</f>
        <v>5.9</v>
      </c>
      <c r="CU30" s="40">
        <f>IF(CI30&gt;0,CI30,"")</f>
        <v>8.99</v>
      </c>
      <c r="CV30" s="40">
        <f>IF(SUM(CF30:CI30)-CJ30&gt;0,SUM(CF30:CI30)-CJ30,"")</f>
        <v>30.39</v>
      </c>
      <c r="CW30" s="40">
        <f>IF(CS30="","",MAX(CS30,CV30))</f>
        <v>30.39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30.39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7.55</v>
      </c>
      <c r="SW30" s="22">
        <f>IF($CP30="P",CB30,(CB30+BA30)/2)</f>
        <v>5.3</v>
      </c>
      <c r="SX30" s="22">
        <f>IF($CP30="P",CC30,(CC30+BB30)/2)</f>
        <v>5.75</v>
      </c>
      <c r="SY30" s="22">
        <f>IF($CP30="P",CD30,(CD30+BC30)/2)</f>
        <v>7.05</v>
      </c>
      <c r="SZ30" s="22">
        <f>IF($CP30="P",CE30,(CE30+BD30)/2)</f>
        <v>0</v>
      </c>
      <c r="TA30" s="22">
        <f>IF($CP30="P",CF30,(CF30+BE30)/2)</f>
        <v>11.5</v>
      </c>
      <c r="TB30" s="22">
        <f>IF($CP30="P",CG30,(CG30+BF30)/2)</f>
        <v>7.45</v>
      </c>
      <c r="TC30" s="22">
        <f>IF($CP30="P",CH30,(CH30+BG30)/2)</f>
        <v>8.25</v>
      </c>
      <c r="TD30" s="22">
        <f>IF($CP30="P",CI30,(CI30+BH30)/2)</f>
        <v>10.865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5.75</v>
      </c>
      <c r="TM30" s="40">
        <f>IF(SY30&gt;0,SY30,"")</f>
        <v>7.05</v>
      </c>
      <c r="TN30" s="40">
        <f>IF(SUM(SV30:SY30)-SZ30&gt;0,SUM(SV30:SY30)-SZ30,"")</f>
        <v>25.650000000000002</v>
      </c>
      <c r="TO30" s="40">
        <f>IF(TC30&gt;0,TC30,"")</f>
        <v>8.25</v>
      </c>
      <c r="TP30" s="40">
        <f>IF(TD30&gt;0,TD30,"")</f>
        <v>10.865</v>
      </c>
      <c r="TQ30" s="40">
        <f>IF(SUM(TA30:TD30)-TE30&gt;0,SUM(TA30:TD30)-TE30,"")</f>
        <v>38.064999999999998</v>
      </c>
      <c r="TR30" s="40">
        <f>IF(MAX(TN30,TQ30)&gt;0,MAX(TN30,TQ30),"")</f>
        <v>38.064999999999998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38.064999999999998</v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187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12.6</v>
      </c>
      <c r="BA31" s="26">
        <v>9</v>
      </c>
      <c r="BB31" s="26">
        <v>11.6</v>
      </c>
      <c r="BC31" s="26">
        <v>13.47</v>
      </c>
      <c r="BD31" s="26">
        <v>0</v>
      </c>
      <c r="BE31" s="26">
        <v>2.9</v>
      </c>
      <c r="BF31" s="26">
        <v>1.9</v>
      </c>
      <c r="BG31" s="26">
        <v>2.7</v>
      </c>
      <c r="BH31" s="26">
        <v>3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11.6</v>
      </c>
      <c r="BQ31" s="39">
        <f>IF(BC31&gt;0,BC31,"")</f>
        <v>13.47</v>
      </c>
      <c r="BR31" s="11">
        <f>IF(SUM(AZ31:BC31)-BD31&gt;0,SUM(AZ31:BC31)-BD31,"")</f>
        <v>46.67</v>
      </c>
      <c r="BS31" s="11">
        <f>IF(BG31&gt;0,BG31,"")</f>
        <v>2.7</v>
      </c>
      <c r="BT31" s="11">
        <f>IF(BH31&gt;0,BH31,"")</f>
        <v>3</v>
      </c>
      <c r="BU31" s="11">
        <f>IF(SUM(BE31:BH31)-BI31&gt;0,SUM(BE31:BH31)-BI31,"")</f>
        <v>10.5</v>
      </c>
      <c r="BV31" s="11">
        <f>IF(BR31="","",MAX(BR31,BU31))</f>
        <v>46.67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46.67</v>
      </c>
      <c r="CA31" s="22">
        <v>12.8</v>
      </c>
      <c r="CB31" s="22">
        <v>8.9</v>
      </c>
      <c r="CC31" s="22">
        <v>11.4</v>
      </c>
      <c r="CD31" s="22">
        <v>13.87</v>
      </c>
      <c r="CE31" s="22">
        <v>0</v>
      </c>
      <c r="CF31" s="22">
        <v>7.9</v>
      </c>
      <c r="CG31" s="22">
        <v>5.2</v>
      </c>
      <c r="CH31" s="22">
        <v>6.2</v>
      </c>
      <c r="CI31" s="22">
        <v>7.61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11.4</v>
      </c>
      <c r="CR31" s="38">
        <f>IF(CD31&gt;0,CD31,"")</f>
        <v>13.87</v>
      </c>
      <c r="CS31" s="40">
        <f>IF(SUM(CA31:CD31)-CE31&gt;0,SUM(CA31:CD31)-CE31,"")</f>
        <v>46.97</v>
      </c>
      <c r="CT31" s="40">
        <f>IF(CH31&gt;0,CH31,"")</f>
        <v>6.2</v>
      </c>
      <c r="CU31" s="40">
        <f>IF(CI31&gt;0,CI31,"")</f>
        <v>7.61</v>
      </c>
      <c r="CV31" s="40">
        <f>IF(SUM(CF31:CI31)-CJ31&gt;0,SUM(CF31:CI31)-CJ31,"")</f>
        <v>26.91</v>
      </c>
      <c r="CW31" s="40">
        <f>IF(CS31="","",MAX(CS31,CV31))</f>
        <v>46.97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46.97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12.7</v>
      </c>
      <c r="SW31" s="22">
        <f>IF($CP31="P",CB31,(CB31+BA31)/2)</f>
        <v>8.9499999999999993</v>
      </c>
      <c r="SX31" s="22">
        <f>IF($CP31="P",CC31,(CC31+BB31)/2)</f>
        <v>11.5</v>
      </c>
      <c r="SY31" s="22">
        <f>IF($CP31="P",CD31,(CD31+BC31)/2)</f>
        <v>13.67</v>
      </c>
      <c r="SZ31" s="22">
        <f>IF($CP31="P",CE31,(CE31+BD31)/2)</f>
        <v>0</v>
      </c>
      <c r="TA31" s="22">
        <f>IF($CP31="P",CF31,(CF31+BE31)/2)</f>
        <v>5.4</v>
      </c>
      <c r="TB31" s="22">
        <f>IF($CP31="P",CG31,(CG31+BF31)/2)</f>
        <v>3.55</v>
      </c>
      <c r="TC31" s="22">
        <f>IF($CP31="P",CH31,(CH31+BG31)/2)</f>
        <v>4.45</v>
      </c>
      <c r="TD31" s="22">
        <f>IF($CP31="P",CI31,(CI31+BH31)/2)</f>
        <v>5.3049999999999997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11.5</v>
      </c>
      <c r="TM31" s="40">
        <f>IF(SY31&gt;0,SY31,"")</f>
        <v>13.67</v>
      </c>
      <c r="TN31" s="40">
        <f>IF(SUM(SV31:SY31)-SZ31&gt;0,SUM(SV31:SY31)-SZ31,"")</f>
        <v>46.82</v>
      </c>
      <c r="TO31" s="40">
        <f>IF(TC31&gt;0,TC31,"")</f>
        <v>4.45</v>
      </c>
      <c r="TP31" s="40">
        <f>IF(TD31&gt;0,TD31,"")</f>
        <v>5.3049999999999997</v>
      </c>
      <c r="TQ31" s="40">
        <f>IF(SUM(TA31:TD31)-TE31&gt;0,SUM(TA31:TD31)-TE31,"")</f>
        <v>18.704999999999998</v>
      </c>
      <c r="TR31" s="40">
        <f>IF(MAX(TN31,TQ31)&gt;0,MAX(TN31,TQ31),"")</f>
        <v>46.82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46.82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109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11.9</v>
      </c>
      <c r="CB32" s="22">
        <v>9.1</v>
      </c>
      <c r="CC32" s="22">
        <v>13.5</v>
      </c>
      <c r="CD32" s="22">
        <v>14.75</v>
      </c>
      <c r="CE32" s="22">
        <v>0</v>
      </c>
      <c r="CF32" s="22">
        <v>13.4</v>
      </c>
      <c r="CG32" s="22">
        <v>8.6999999999999993</v>
      </c>
      <c r="CH32" s="22">
        <v>11.7</v>
      </c>
      <c r="CI32" s="22">
        <v>14.84</v>
      </c>
      <c r="CJ32" s="22">
        <v>0</v>
      </c>
      <c r="CK32" s="22"/>
      <c r="CL32" s="22"/>
      <c r="CM32" s="22"/>
      <c r="CN32" s="22"/>
      <c r="CO32" s="22"/>
      <c r="CP32" s="27"/>
      <c r="CQ32" s="38">
        <f>IF(CC32&gt;0,CC32,"")</f>
        <v>13.5</v>
      </c>
      <c r="CR32" s="38">
        <f>IF(CD32&gt;0,CD32,"")</f>
        <v>14.75</v>
      </c>
      <c r="CS32" s="40">
        <f>IF(SUM(CA32:CD32)-CE32&gt;0,SUM(CA32:CD32)-CE32,"")</f>
        <v>49.25</v>
      </c>
      <c r="CT32" s="40">
        <f>IF(CH32&gt;0,CH32,"")</f>
        <v>11.7</v>
      </c>
      <c r="CU32" s="40">
        <f>IF(CI32&gt;0,CI32,"")</f>
        <v>14.84</v>
      </c>
      <c r="CV32" s="40">
        <f>IF(SUM(CF32:CI32)-CJ32&gt;0,SUM(CF32:CI32)-CJ32,"")</f>
        <v>48.64</v>
      </c>
      <c r="CW32" s="40">
        <f>IF(CS32="","",MAX(CS32,CV32))</f>
        <v>49.25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49.25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230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13.4</v>
      </c>
      <c r="CB33" s="22">
        <v>8.6</v>
      </c>
      <c r="CC33" s="22">
        <v>9.1</v>
      </c>
      <c r="CD33" s="22">
        <v>13.02</v>
      </c>
      <c r="CE33" s="22">
        <v>0</v>
      </c>
      <c r="CF33" s="22">
        <v>14.9</v>
      </c>
      <c r="CG33" s="22">
        <v>9.1999999999999993</v>
      </c>
      <c r="CH33" s="22">
        <v>10.4</v>
      </c>
      <c r="CI33" s="22">
        <v>13.99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9.1</v>
      </c>
      <c r="CR33" s="38">
        <f>IF(CD33&gt;0,CD33,"")</f>
        <v>13.02</v>
      </c>
      <c r="CS33" s="40">
        <f>IF(SUM(CA33:CD33)-CE33&gt;0,SUM(CA33:CD33)-CE33,"")</f>
        <v>44.120000000000005</v>
      </c>
      <c r="CT33" s="40">
        <f>IF(CH33&gt;0,CH33,"")</f>
        <v>10.4</v>
      </c>
      <c r="CU33" s="40">
        <f>IF(CI33&gt;0,CI33,"")</f>
        <v>13.99</v>
      </c>
      <c r="CV33" s="40">
        <f>IF(SUM(CF33:CI33)-CJ33&gt;0,SUM(CF33:CI33)-CJ33,"")</f>
        <v>48.49</v>
      </c>
      <c r="CW33" s="40">
        <f>IF(CS33="","",MAX(CS33,CV33))</f>
        <v>48.49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48.49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119</v>
      </c>
      <c r="D34" s="4" t="s">
        <v>4</v>
      </c>
      <c r="E34" s="4">
        <v>2005</v>
      </c>
      <c r="F34" s="9">
        <f>SUM(L34:V34)+SUM(L34:T34)*0.0000001+SUM(L34)*0.0000000000001</f>
        <v>101.3100101310047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47.1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43.71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10.5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10.199999999999999</v>
      </c>
      <c r="CB34" s="22">
        <v>8.6999999999999993</v>
      </c>
      <c r="CC34" s="22">
        <v>9.8000000000000007</v>
      </c>
      <c r="CD34" s="22">
        <v>15.01</v>
      </c>
      <c r="CE34" s="22">
        <v>0</v>
      </c>
      <c r="CF34" s="22">
        <v>12.3</v>
      </c>
      <c r="CG34" s="22">
        <v>8.9</v>
      </c>
      <c r="CH34" s="22">
        <v>10.5</v>
      </c>
      <c r="CI34" s="22">
        <v>15.4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9.8000000000000007</v>
      </c>
      <c r="CR34" s="38">
        <f>IF(CD34&gt;0,CD34,"")</f>
        <v>15.01</v>
      </c>
      <c r="CS34" s="40">
        <f>IF(SUM(CA34:CD34)-CE34&gt;0,SUM(CA34:CD34)-CE34,"")</f>
        <v>43.71</v>
      </c>
      <c r="CT34" s="40">
        <f>IF(CH34&gt;0,CH34,"")</f>
        <v>10.5</v>
      </c>
      <c r="CU34" s="40">
        <f>IF(CI34&gt;0,CI34,"")</f>
        <v>15.4</v>
      </c>
      <c r="CV34" s="40">
        <f>IF(SUM(CF34:CI34)-CJ34&gt;0,SUM(CF34:CI34)-CJ34,"")</f>
        <v>47.1</v>
      </c>
      <c r="CW34" s="40">
        <f>IF(CS34="","",MAX(CS34,CV34))</f>
        <v>47.1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47.1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5.0999999999999996</v>
      </c>
      <c r="SW34" s="22">
        <f>IF($CP34="P",CB34,(CB34+BA34)/2)</f>
        <v>4.3499999999999996</v>
      </c>
      <c r="SX34" s="22">
        <f>IF($CP34="P",CC34,(CC34+BB34)/2)</f>
        <v>4.9000000000000004</v>
      </c>
      <c r="SY34" s="22">
        <f>IF($CP34="P",CD34,(CD34+BC34)/2)</f>
        <v>7.5049999999999999</v>
      </c>
      <c r="SZ34" s="22">
        <f>IF($CP34="P",CE34,(CE34+BD34)/2)</f>
        <v>0</v>
      </c>
      <c r="TA34" s="22">
        <f>IF($CP34="P",CF34,(CF34+BE34)/2)</f>
        <v>6.15</v>
      </c>
      <c r="TB34" s="22">
        <f>IF($CP34="P",CG34,(CG34+BF34)/2)</f>
        <v>4.45</v>
      </c>
      <c r="TC34" s="22">
        <f>IF($CP34="P",CH34,(CH34+BG34)/2)</f>
        <v>5.25</v>
      </c>
      <c r="TD34" s="22">
        <f>IF($CP34="P",CI34,(CI34+BH34)/2)</f>
        <v>7.7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7.5049999999999999</v>
      </c>
      <c r="TN34" s="40">
        <f>IF(SUM(SV34:SY34)-SZ34&gt;0,SUM(SV34:SY34)-SZ34,"")</f>
        <v>21.855</v>
      </c>
      <c r="TO34" s="40">
        <f>IF(TC34&gt;0,TC34,"")</f>
        <v>5.25</v>
      </c>
      <c r="TP34" s="40">
        <f>IF(TD34&gt;0,TD34,"")</f>
        <v>7.7</v>
      </c>
      <c r="TQ34" s="40">
        <f>IF(SUM(TA34:TD34)-TE34&gt;0,SUM(TA34:TD34)-TE34,"")</f>
        <v>23.55</v>
      </c>
      <c r="TR34" s="40">
        <f>IF(MAX(TN34,TQ34)&gt;0,MAX(TN34,TQ34),"")</f>
        <v>23.55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23.55</v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138</v>
      </c>
      <c r="D35" s="4" t="s">
        <v>6</v>
      </c>
      <c r="E35" s="4">
        <v>2004</v>
      </c>
      <c r="F35" s="9">
        <f>SUM(L35:V35)+SUM(L35:T35)*0.0000001+SUM(L35)*0.0000000000001</f>
        <v>100.81001008100392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39.06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31.369999999999997</v>
      </c>
      <c r="O35" s="8" t="str">
        <f>IF(N35="","",IF(OR(N35=CS35,N35=CV35),$CA$1,IF(OR(N35=BR35,N35=BU35),$AZ$1,IF(OR(N35=AQ35,N35=AT35),$Y$1,""))))</f>
        <v>2023 3rd Domestic Trial</v>
      </c>
      <c r="P35" s="8">
        <f>IF(COUNT(AQ35,AT35,BR35,BU35,CS35,CV35)&gt;2,MAX(AX35,BY35,CZ35,LARGE((AQ35,AT35,BR35,BU35,CS35,CV35),3)),IF(MAX(AX35,BY35,CZ35)&gt;0,MAX(AX35,BY35,CZ35),0))</f>
        <v>20.98</v>
      </c>
      <c r="Q35" s="8" t="str">
        <f>IF(P35="","",IF(OR(P35=CS35,P35=CV35,P35=CZ35),$CA$1,IF(OR(P35=BR35,P35=BU35,P35=BY35),$AZ$1,IF(OR(P35=AQ35,P35=AT35,P35=AX35),$Y$1,""))))</f>
        <v>2023 3rd Domestic Trial</v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9.4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8.1999999999999993</v>
      </c>
      <c r="Z35" s="22">
        <v>5.4</v>
      </c>
      <c r="AA35" s="22">
        <v>8.1</v>
      </c>
      <c r="AB35" s="22">
        <v>9.67</v>
      </c>
      <c r="AC35" s="22">
        <v>0</v>
      </c>
      <c r="AD35" s="22">
        <v>5.4</v>
      </c>
      <c r="AE35" s="22">
        <v>3.5</v>
      </c>
      <c r="AF35" s="22">
        <v>5.4</v>
      </c>
      <c r="AG35" s="22">
        <v>6.68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8.1</v>
      </c>
      <c r="AP35" s="38">
        <f>IF(AB35&gt;0,AB35,"")</f>
        <v>9.67</v>
      </c>
      <c r="AQ35" s="40">
        <f>IF(SUM(Y35:AB35)-AC35&gt;0,SUM(Y35:AB35)-AC35,"")</f>
        <v>31.369999999999997</v>
      </c>
      <c r="AR35" s="40">
        <f>IF(AF35&gt;0,AF35,"")</f>
        <v>5.4</v>
      </c>
      <c r="AS35" s="40">
        <f>IF(AG35&gt;0,AG35,"")</f>
        <v>6.68</v>
      </c>
      <c r="AT35" s="40">
        <f>IF(SUM(AD35:AG35)-AH35&gt;0,SUM(AD35:AG35)-AH35,"")</f>
        <v>20.98</v>
      </c>
      <c r="AU35" s="40">
        <f>IF(AQ35="","",MAX(AQ35,AT35))</f>
        <v>31.369999999999997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31.369999999999997</v>
      </c>
      <c r="AZ35" s="26">
        <v>4.4000000000000004</v>
      </c>
      <c r="BA35" s="26">
        <v>2.5</v>
      </c>
      <c r="BB35" s="26">
        <v>4</v>
      </c>
      <c r="BC35" s="26">
        <v>5</v>
      </c>
      <c r="BD35" s="26">
        <v>0</v>
      </c>
      <c r="BE35" s="26">
        <v>10.3</v>
      </c>
      <c r="BF35" s="26">
        <v>6.7</v>
      </c>
      <c r="BG35" s="26">
        <v>9.4</v>
      </c>
      <c r="BH35" s="26">
        <v>12.66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</v>
      </c>
      <c r="BR35" s="11">
        <f>IF(SUM(AZ35:BC35)-BD35&gt;0,SUM(AZ35:BC35)-BD35,"")</f>
        <v>15.9</v>
      </c>
      <c r="BS35" s="11">
        <f>IF(BG35&gt;0,BG35,"")</f>
        <v>9.4</v>
      </c>
      <c r="BT35" s="11">
        <f>IF(BH35&gt;0,BH35,"")</f>
        <v>12.66</v>
      </c>
      <c r="BU35" s="11">
        <f>IF(SUM(BE35:BH35)-BI35&gt;0,SUM(BE35:BH35)-BI35,"")</f>
        <v>39.06</v>
      </c>
      <c r="BV35" s="11">
        <f>IF(BR35="","",MAX(BR35,BU35))</f>
        <v>39.06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39.06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2.2000000000000002</v>
      </c>
      <c r="SW35" s="22">
        <f>IF($CP35="P",CB35,(CB35+BA35)/2)</f>
        <v>1.25</v>
      </c>
      <c r="SX35" s="22">
        <f>IF($CP35="P",CC35,(CC35+BB35)/2)</f>
        <v>2</v>
      </c>
      <c r="SY35" s="22">
        <f>IF($CP35="P",CD35,(CD35+BC35)/2)</f>
        <v>2.5</v>
      </c>
      <c r="SZ35" s="22">
        <f>IF($CP35="P",CE35,(CE35+BD35)/2)</f>
        <v>0</v>
      </c>
      <c r="TA35" s="22">
        <f>IF($CP35="P",CF35,(CF35+BE35)/2)</f>
        <v>5.15</v>
      </c>
      <c r="TB35" s="22">
        <f>IF($CP35="P",CG35,(CG35+BF35)/2)</f>
        <v>3.35</v>
      </c>
      <c r="TC35" s="22">
        <f>IF($CP35="P",CH35,(CH35+BG35)/2)</f>
        <v>4.7</v>
      </c>
      <c r="TD35" s="22">
        <f>IF($CP35="P",CI35,(CI35+BH35)/2)</f>
        <v>6.33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</v>
      </c>
      <c r="TN35" s="40">
        <f>IF(SUM(SV35:SY35)-SZ35&gt;0,SUM(SV35:SY35)-SZ35,"")</f>
        <v>7.95</v>
      </c>
      <c r="TO35" s="40">
        <f>IF(TC35&gt;0,TC35,"")</f>
        <v>4.7</v>
      </c>
      <c r="TP35" s="40">
        <f>IF(TD35&gt;0,TD35,"")</f>
        <v>6.33</v>
      </c>
      <c r="TQ35" s="40">
        <f>IF(SUM(TA35:TD35)-TE35&gt;0,SUM(TA35:TD35)-TE35,"")</f>
        <v>19.53</v>
      </c>
      <c r="TR35" s="40">
        <f>IF(MAX(TN35,TQ35)&gt;0,MAX(TN35,TQ35),"")</f>
        <v>19.53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19.53</v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231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11.9</v>
      </c>
      <c r="CB36" s="22">
        <v>8</v>
      </c>
      <c r="CC36" s="22">
        <v>8.4</v>
      </c>
      <c r="CD36" s="22">
        <v>12.97</v>
      </c>
      <c r="CE36" s="22">
        <v>0</v>
      </c>
      <c r="CF36" s="22">
        <v>13.3</v>
      </c>
      <c r="CG36" s="22">
        <v>9</v>
      </c>
      <c r="CH36" s="22">
        <v>11.1</v>
      </c>
      <c r="CI36" s="22">
        <v>14.23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8.4</v>
      </c>
      <c r="CR36" s="38">
        <f>IF(CD36&gt;0,CD36,"")</f>
        <v>12.97</v>
      </c>
      <c r="CS36" s="40">
        <f>IF(SUM(CA36:CD36)-CE36&gt;0,SUM(CA36:CD36)-CE36,"")</f>
        <v>41.269999999999996</v>
      </c>
      <c r="CT36" s="40">
        <f>IF(CH36&gt;0,CH36,"")</f>
        <v>11.1</v>
      </c>
      <c r="CU36" s="40">
        <f>IF(CI36&gt;0,CI36,"")</f>
        <v>14.23</v>
      </c>
      <c r="CV36" s="40">
        <f>IF(SUM(CF36:CI36)-CJ36&gt;0,SUM(CF36:CI36)-CJ36,"")</f>
        <v>47.629999999999995</v>
      </c>
      <c r="CW36" s="40">
        <f>IF(CS36="","",MAX(CS36,CV36))</f>
        <v>47.629999999999995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47.629999999999995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196</v>
      </c>
      <c r="D37" s="4" t="s">
        <v>161</v>
      </c>
      <c r="E37" s="4">
        <v>2003</v>
      </c>
      <c r="F37" s="9">
        <f>SUM(L37:V37)+SUM(L37:T37)*0.0000001+SUM(L37)*0.0000000000001</f>
        <v>98.590009859004553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15.1</v>
      </c>
      <c r="BA37" s="26">
        <v>9.1999999999999993</v>
      </c>
      <c r="BB37" s="26">
        <v>8.6</v>
      </c>
      <c r="BC37" s="26">
        <v>13.02</v>
      </c>
      <c r="BD37" s="26">
        <v>0.5</v>
      </c>
      <c r="BE37" s="26">
        <v>13.6</v>
      </c>
      <c r="BF37" s="26">
        <v>9.4</v>
      </c>
      <c r="BG37" s="26">
        <v>8.8000000000000007</v>
      </c>
      <c r="BH37" s="26">
        <v>12.87</v>
      </c>
      <c r="BI37" s="26">
        <v>0.3</v>
      </c>
      <c r="BJ37" s="26"/>
      <c r="BK37" s="26"/>
      <c r="BL37" s="26"/>
      <c r="BM37" s="26"/>
      <c r="BN37" s="26"/>
      <c r="BO37" s="28"/>
      <c r="BP37" s="39">
        <f>IF(BB37&gt;0,BB37,"")</f>
        <v>8.6</v>
      </c>
      <c r="BQ37" s="39">
        <f>IF(BC37&gt;0,BC37,"")</f>
        <v>13.02</v>
      </c>
      <c r="BR37" s="11">
        <f>IF(SUM(AZ37:BC37)-BD37&gt;0,SUM(AZ37:BC37)-BD37,"")</f>
        <v>45.42</v>
      </c>
      <c r="BS37" s="11">
        <f>IF(BG37&gt;0,BG37,"")</f>
        <v>8.8000000000000007</v>
      </c>
      <c r="BT37" s="11">
        <f>IF(BH37&gt;0,BH37,"")</f>
        <v>12.87</v>
      </c>
      <c r="BU37" s="11">
        <f>IF(SUM(BE37:BH37)-BI37&gt;0,SUM(BE37:BH37)-BI37,"")</f>
        <v>44.370000000000005</v>
      </c>
      <c r="BV37" s="11">
        <f>IF(BR37="","",MAX(BR37,BU37))</f>
        <v>45.42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45.42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7.55</v>
      </c>
      <c r="SW37" s="22">
        <f>IF($CP37="P",CB37,(CB37+BA37)/2)</f>
        <v>4.5999999999999996</v>
      </c>
      <c r="SX37" s="22">
        <f>IF($CP37="P",CC37,(CC37+BB37)/2)</f>
        <v>4.3</v>
      </c>
      <c r="SY37" s="22">
        <f>IF($CP37="P",CD37,(CD37+BC37)/2)</f>
        <v>6.51</v>
      </c>
      <c r="SZ37" s="22">
        <f>IF($CP37="P",CE37,(CE37+BD37)/2)</f>
        <v>0.25</v>
      </c>
      <c r="TA37" s="22">
        <f>IF($CP37="P",CF37,(CF37+BE37)/2)</f>
        <v>6.8</v>
      </c>
      <c r="TB37" s="22">
        <f>IF($CP37="P",CG37,(CG37+BF37)/2)</f>
        <v>4.7</v>
      </c>
      <c r="TC37" s="22">
        <f>IF($CP37="P",CH37,(CH37+BG37)/2)</f>
        <v>4.4000000000000004</v>
      </c>
      <c r="TD37" s="22">
        <f>IF($CP37="P",CI37,(CI37+BH37)/2)</f>
        <v>6.4349999999999996</v>
      </c>
      <c r="TE37" s="22">
        <f>IF($CP37="P",CJ37,(CJ37+BI37)/2)</f>
        <v>0.15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4.3</v>
      </c>
      <c r="TM37" s="40">
        <f>IF(SY37&gt;0,SY37,"")</f>
        <v>6.51</v>
      </c>
      <c r="TN37" s="40">
        <f>IF(SUM(SV37:SY37)-SZ37&gt;0,SUM(SV37:SY37)-SZ37,"")</f>
        <v>22.71</v>
      </c>
      <c r="TO37" s="40">
        <f>IF(TC37&gt;0,TC37,"")</f>
        <v>4.4000000000000004</v>
      </c>
      <c r="TP37" s="40">
        <f>IF(TD37&gt;0,TD37,"")</f>
        <v>6.4349999999999996</v>
      </c>
      <c r="TQ37" s="40">
        <f>IF(SUM(TA37:TD37)-TE37&gt;0,SUM(TA37:TD37)-TE37,"")</f>
        <v>22.185000000000002</v>
      </c>
      <c r="TR37" s="40">
        <f>IF(MAX(TN37,TQ37)&gt;0,MAX(TN37,TQ37),"")</f>
        <v>22.71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22.71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233</v>
      </c>
      <c r="D38" s="4" t="s">
        <v>161</v>
      </c>
      <c r="E38" s="4">
        <v>2005</v>
      </c>
      <c r="F38" s="9">
        <f>SUM(L38:V38)+SUM(L38:T38)*0.0000001+SUM(L38)*0.0000000000001</f>
        <v>89.66000896600417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13.2</v>
      </c>
      <c r="CB38" s="22">
        <v>8.8000000000000007</v>
      </c>
      <c r="CC38" s="22">
        <v>7.9</v>
      </c>
      <c r="CD38" s="22">
        <v>12.92</v>
      </c>
      <c r="CE38" s="22">
        <v>1.2</v>
      </c>
      <c r="CF38" s="22">
        <v>13.4</v>
      </c>
      <c r="CG38" s="22">
        <v>8.8000000000000007</v>
      </c>
      <c r="CH38" s="22">
        <v>7.3</v>
      </c>
      <c r="CI38" s="22">
        <v>12.44</v>
      </c>
      <c r="CJ38" s="22">
        <v>1.8</v>
      </c>
      <c r="CK38" s="22"/>
      <c r="CL38" s="22"/>
      <c r="CM38" s="22"/>
      <c r="CN38" s="22"/>
      <c r="CO38" s="22"/>
      <c r="CP38" s="27"/>
      <c r="CQ38" s="38">
        <f>IF(CC38&gt;0,CC38,"")</f>
        <v>7.9</v>
      </c>
      <c r="CR38" s="38">
        <f>IF(CD38&gt;0,CD38,"")</f>
        <v>12.92</v>
      </c>
      <c r="CS38" s="40">
        <f>IF(SUM(CA38:CD38)-CE38&gt;0,SUM(CA38:CD38)-CE38,"")</f>
        <v>41.62</v>
      </c>
      <c r="CT38" s="40">
        <f>IF(CH38&gt;0,CH38,"")</f>
        <v>7.3</v>
      </c>
      <c r="CU38" s="40">
        <f>IF(CI38&gt;0,CI38,"")</f>
        <v>12.44</v>
      </c>
      <c r="CV38" s="40">
        <f>IF(SUM(CF38:CI38)-CJ38&gt;0,SUM(CF38:CI38)-CJ38,"")</f>
        <v>40.140000000000008</v>
      </c>
      <c r="CW38" s="40">
        <f>IF(CS38="","",MAX(CS38,CV38))</f>
        <v>41.62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41.62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158</v>
      </c>
      <c r="D39" s="4" t="s">
        <v>157</v>
      </c>
      <c r="E39" s="4">
        <v>2006</v>
      </c>
      <c r="F39" s="9">
        <f>SUM(L39:V39)+SUM(L39:T39)*0.0000001+SUM(L39)*0.0000000000001</f>
        <v>80.800008080003522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35.31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18.86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18.63</v>
      </c>
      <c r="Q39" s="8" t="str">
        <f>IF(P39="","",IF(OR(P39=CS39,P39=CV39,P39=CZ39),$CA$1,IF(OR(P39=BR39,P39=BU39,P39=BY39),$AZ$1,IF(OR(P39=AQ39,P39=AT39,P39=AX39),$Y$1,""))))</f>
        <v>2024 Elite Canada</v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8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4</v>
      </c>
      <c r="BA39" s="26">
        <v>3.6</v>
      </c>
      <c r="BB39" s="26">
        <v>5.6</v>
      </c>
      <c r="BC39" s="26">
        <v>5.66</v>
      </c>
      <c r="BD39" s="26">
        <v>0</v>
      </c>
      <c r="BE39" s="26">
        <v>4</v>
      </c>
      <c r="BF39" s="26">
        <v>3.4</v>
      </c>
      <c r="BG39" s="26">
        <v>5.6</v>
      </c>
      <c r="BH39" s="26">
        <v>5.63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5.6</v>
      </c>
      <c r="BQ39" s="39">
        <f>IF(BC39&gt;0,BC39,"")</f>
        <v>5.66</v>
      </c>
      <c r="BR39" s="11">
        <f>IF(SUM(AZ39:BC39)-BD39&gt;0,SUM(AZ39:BC39)-BD39,"")</f>
        <v>18.86</v>
      </c>
      <c r="BS39" s="11">
        <f>IF(BG39&gt;0,BG39,"")</f>
        <v>5.6</v>
      </c>
      <c r="BT39" s="11">
        <f>IF(BH39&gt;0,BH39,"")</f>
        <v>5.63</v>
      </c>
      <c r="BU39" s="11">
        <f>IF(SUM(BE39:BH39)-BI39&gt;0,SUM(BE39:BH39)-BI39,"")</f>
        <v>18.63</v>
      </c>
      <c r="BV39" s="11">
        <f>IF(BR39="","",MAX(BR39,BU39))</f>
        <v>18.86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18.86</v>
      </c>
      <c r="CA39" s="22">
        <v>3.5</v>
      </c>
      <c r="CB39" s="22">
        <v>2.6</v>
      </c>
      <c r="CC39" s="22">
        <v>4.4000000000000004</v>
      </c>
      <c r="CD39" s="22">
        <v>4.55</v>
      </c>
      <c r="CE39" s="22">
        <v>0</v>
      </c>
      <c r="CF39" s="22">
        <v>8.6</v>
      </c>
      <c r="CG39" s="22">
        <v>7.2</v>
      </c>
      <c r="CH39" s="22">
        <v>8</v>
      </c>
      <c r="CI39" s="22">
        <v>11.51</v>
      </c>
      <c r="CJ39" s="22">
        <v>0</v>
      </c>
      <c r="CK39" s="22"/>
      <c r="CL39" s="22"/>
      <c r="CM39" s="22"/>
      <c r="CN39" s="22"/>
      <c r="CO39" s="22"/>
      <c r="CP39" s="27"/>
      <c r="CQ39" s="38">
        <f>IF(CC39&gt;0,CC39,"")</f>
        <v>4.4000000000000004</v>
      </c>
      <c r="CR39" s="38">
        <f>IF(CD39&gt;0,CD39,"")</f>
        <v>4.55</v>
      </c>
      <c r="CS39" s="40">
        <f>IF(SUM(CA39:CD39)-CE39&gt;0,SUM(CA39:CD39)-CE39,"")</f>
        <v>15.05</v>
      </c>
      <c r="CT39" s="40">
        <f>IF(CH39&gt;0,CH39,"")</f>
        <v>8</v>
      </c>
      <c r="CU39" s="40">
        <f>IF(CI39&gt;0,CI39,"")</f>
        <v>11.51</v>
      </c>
      <c r="CV39" s="40">
        <f>IF(SUM(CF39:CI39)-CJ39&gt;0,SUM(CF39:CI39)-CJ39,"")</f>
        <v>35.31</v>
      </c>
      <c r="CW39" s="40">
        <f>IF(CS39="","",MAX(CS39,CV39))</f>
        <v>35.31</v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>
        <f>IF(SUM(CW39,CZ39)&gt;0,SUM(CW39,CZ39),"")</f>
        <v>35.31</v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3.75</v>
      </c>
      <c r="SW39" s="22">
        <f>IF($CP39="P",CB39,(CB39+BA39)/2)</f>
        <v>3.1</v>
      </c>
      <c r="SX39" s="22">
        <f>IF($CP39="P",CC39,(CC39+BB39)/2)</f>
        <v>5</v>
      </c>
      <c r="SY39" s="22">
        <f>IF($CP39="P",CD39,(CD39+BC39)/2)</f>
        <v>5.1050000000000004</v>
      </c>
      <c r="SZ39" s="22">
        <f>IF($CP39="P",CE39,(CE39+BD39)/2)</f>
        <v>0</v>
      </c>
      <c r="TA39" s="22">
        <f>IF($CP39="P",CF39,(CF39+BE39)/2)</f>
        <v>6.3</v>
      </c>
      <c r="TB39" s="22">
        <f>IF($CP39="P",CG39,(CG39+BF39)/2)</f>
        <v>5.3</v>
      </c>
      <c r="TC39" s="22">
        <f>IF($CP39="P",CH39,(CH39+BG39)/2)</f>
        <v>6.8</v>
      </c>
      <c r="TD39" s="22">
        <f>IF($CP39="P",CI39,(CI39+BH39)/2)</f>
        <v>8.57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5</v>
      </c>
      <c r="TM39" s="40">
        <f>IF(SY39&gt;0,SY39,"")</f>
        <v>5.1050000000000004</v>
      </c>
      <c r="TN39" s="40">
        <f>IF(SUM(SV39:SY39)-SZ39&gt;0,SUM(SV39:SY39)-SZ39,"")</f>
        <v>16.954999999999998</v>
      </c>
      <c r="TO39" s="40">
        <f>IF(TC39&gt;0,TC39,"")</f>
        <v>6.8</v>
      </c>
      <c r="TP39" s="40">
        <f>IF(TD39&gt;0,TD39,"")</f>
        <v>8.57</v>
      </c>
      <c r="TQ39" s="40">
        <f>IF(SUM(TA39:TD39)-TE39&gt;0,SUM(TA39:TD39)-TE39,"")</f>
        <v>26.97</v>
      </c>
      <c r="TR39" s="40">
        <f>IF(MAX(TN39,TQ39)&gt;0,MAX(TN39,TQ39),"")</f>
        <v>26.97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26.97</v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232</v>
      </c>
      <c r="D40" s="4" t="s">
        <v>100</v>
      </c>
      <c r="E40" s="4">
        <v>2007</v>
      </c>
      <c r="F40" s="9">
        <f>SUM(L40:V40)+SUM(L40:T40)*0.0000001+SUM(L40)*0.0000000000001</f>
        <v>67.360006736004735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>
        <v>14.3</v>
      </c>
      <c r="CB40" s="22">
        <v>9.1999999999999993</v>
      </c>
      <c r="CC40" s="22">
        <v>10.1</v>
      </c>
      <c r="CD40" s="22">
        <v>13.67</v>
      </c>
      <c r="CE40" s="22">
        <v>0</v>
      </c>
      <c r="CF40" s="22">
        <v>3</v>
      </c>
      <c r="CG40" s="22">
        <v>2</v>
      </c>
      <c r="CH40" s="22">
        <v>2.1</v>
      </c>
      <c r="CI40" s="22">
        <v>2.89</v>
      </c>
      <c r="CJ40" s="22">
        <v>0</v>
      </c>
      <c r="CK40" s="22"/>
      <c r="CL40" s="22"/>
      <c r="CM40" s="22"/>
      <c r="CN40" s="22"/>
      <c r="CO40" s="22"/>
      <c r="CP40" s="27"/>
      <c r="CQ40" s="38">
        <f>IF(CC40&gt;0,CC40,"")</f>
        <v>10.1</v>
      </c>
      <c r="CR40" s="38">
        <f>IF(CD40&gt;0,CD40,"")</f>
        <v>13.67</v>
      </c>
      <c r="CS40" s="40">
        <f>IF(SUM(CA40:CD40)-CE40&gt;0,SUM(CA40:CD40)-CE40,"")</f>
        <v>47.27</v>
      </c>
      <c r="CT40" s="40">
        <f>IF(CH40&gt;0,CH40,"")</f>
        <v>2.1</v>
      </c>
      <c r="CU40" s="40">
        <f>IF(CI40&gt;0,CI40,"")</f>
        <v>2.89</v>
      </c>
      <c r="CV40" s="40">
        <f>IF(SUM(CF40:CI40)-CJ40&gt;0,SUM(CF40:CI40)-CJ40,"")</f>
        <v>9.99</v>
      </c>
      <c r="CW40" s="40">
        <f>IF(CS40="","",MAX(CS40,CV40))</f>
        <v>47.27</v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>
        <f>IF(SUM(CW40,CZ40)&gt;0,SUM(CW40,CZ40),"")</f>
        <v>47.27</v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AY$50</formula>
      <formula>1000</formula>
    </cfRule>
    <cfRule type="cellIs" dxfId="382" priority="151781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EK$50</formula>
      <formula>1000</formula>
    </cfRule>
    <cfRule type="cellIs" dxfId="380" priority="151793" operator="between">
      <formula>EK$49</formula>
      <formula>EK$50</formula>
    </cfRule>
  </conditionalFormatting>
  <conditionalFormatting sqref="AQ1:AQ1048576 AT1:AT1048576 AX1:AX1048576">
    <cfRule type="cellIs" dxfId="379" priority="151864" operator="between">
      <formula>$AY$50</formula>
      <formula>1000</formula>
    </cfRule>
    <cfRule type="cellIs" dxfId="378" priority="151865" operator="between">
      <formula>$AY$49</formula>
      <formula>$AY$50</formula>
    </cfRule>
    <cfRule type="cellIs" dxfId="377" priority="151866" operator="between">
      <formula>$AY$48</formula>
      <formula>$AY$49</formula>
    </cfRule>
    <cfRule type="cellIs" dxfId="376" priority="151867" operator="between">
      <formula>$AY$47</formula>
      <formula>$AY$48</formula>
    </cfRule>
  </conditionalFormatting>
  <conditionalFormatting sqref="BR1:BR1048576 BU1:BU1048576 BY1:BY1048576">
    <cfRule type="cellIs" dxfId="375" priority="151900" operator="between">
      <formula>$BZ$50</formula>
      <formula>1000</formula>
    </cfRule>
    <cfRule type="cellIs" dxfId="374" priority="151901" operator="between">
      <formula>$BZ$49</formula>
      <formula>$BZ$50</formula>
    </cfRule>
    <cfRule type="cellIs" dxfId="373" priority="151902" operator="between">
      <formula>$BZ$48</formula>
      <formula>$BZ$49</formula>
    </cfRule>
    <cfRule type="cellIs" dxfId="372" priority="151903" operator="between">
      <formula>$BZ$47</formula>
      <formula>$BZ$48</formula>
    </cfRule>
  </conditionalFormatting>
  <conditionalFormatting sqref="CS1:CS1048576 CV1:CV1048576 CZ1:CZ1048576">
    <cfRule type="cellIs" dxfId="371" priority="151936" operator="between">
      <formula>$DA$50</formula>
      <formula>1000</formula>
    </cfRule>
    <cfRule type="cellIs" dxfId="370" priority="151937" operator="between">
      <formula>$DA$49</formula>
      <formula>$DA$50</formula>
    </cfRule>
    <cfRule type="cellIs" dxfId="369" priority="151938" operator="between">
      <formula>$DA$48</formula>
      <formula>$DA$49</formula>
    </cfRule>
    <cfRule type="cellIs" dxfId="368" priority="151939" operator="between">
      <formula>$DA$47</formula>
      <formula>$DA$48</formula>
    </cfRule>
  </conditionalFormatting>
  <conditionalFormatting sqref="NB1:NB1048576 NE1:NE1048576 NI1:NI1048576 NL1:NL1048576">
    <cfRule type="cellIs" dxfId="367" priority="151972" operator="between">
      <formula>$NO$43</formula>
      <formula>$NO$44</formula>
    </cfRule>
  </conditionalFormatting>
  <conditionalFormatting sqref="DZ1:DZ1048576 EC1:EC1048576 EG1:EG1048576 EJ1:EJ1048576">
    <cfRule type="cellIs" dxfId="366" priority="151984" operator="between">
      <formula>$EK$50</formula>
      <formula>1000</formula>
    </cfRule>
    <cfRule type="cellIs" dxfId="365" priority="151985" operator="between">
      <formula>$EK$49</formula>
      <formula>$EK$50</formula>
    </cfRule>
    <cfRule type="cellIs" dxfId="364" priority="151986" operator="between">
      <formula>$EK$48</formula>
      <formula>$EK$49</formula>
    </cfRule>
    <cfRule type="cellIs" dxfId="363" priority="151987" operator="between">
      <formula>$EK$47</formula>
      <formula>$EK$48</formula>
    </cfRule>
  </conditionalFormatting>
  <conditionalFormatting sqref="FH1:FH1048576 FK1:FK1048576 FO1:FO1048576 FR1:FR1048576">
    <cfRule type="cellIs" dxfId="362" priority="152032" operator="between">
      <formula>$FS$50</formula>
      <formula>1000</formula>
    </cfRule>
    <cfRule type="cellIs" dxfId="361" priority="152033" operator="between">
      <formula>$FS$49</formula>
      <formula>$FS$50</formula>
    </cfRule>
    <cfRule type="cellIs" dxfId="360" priority="152034" operator="between">
      <formula>$FS$48</formula>
      <formula>$FS$49</formula>
    </cfRule>
    <cfRule type="cellIs" dxfId="359" priority="152035" operator="between">
      <formula>$FS$47</formula>
      <formula>$FS$48</formula>
    </cfRule>
  </conditionalFormatting>
  <conditionalFormatting sqref="GN1:GN1048576 GQ1:GQ1048576 GU1:GU1048576 GX1:GX1048576">
    <cfRule type="cellIs" dxfId="358" priority="152080" operator="between">
      <formula>$HA$46</formula>
      <formula>1000</formula>
    </cfRule>
    <cfRule type="cellIs" dxfId="357" priority="152081" operator="between">
      <formula>$HA$45</formula>
      <formula>$HA$46</formula>
    </cfRule>
    <cfRule type="cellIs" dxfId="356" priority="152082" operator="between">
      <formula>$HA$44</formula>
      <formula>$HA$45</formula>
    </cfRule>
    <cfRule type="cellIs" dxfId="355" priority="152083" operator="between">
      <formula>$HA$43</formula>
      <formula>$HA$44</formula>
    </cfRule>
  </conditionalFormatting>
  <conditionalFormatting sqref="GP1:GP1048576 GS1:GS1048576 GW1:GW1048576 GZ1:GZ1048576">
    <cfRule type="cellIs" dxfId="354" priority="152128" operator="between">
      <formula>$HA$50</formula>
      <formula>1000</formula>
    </cfRule>
    <cfRule type="cellIs" dxfId="353" priority="152129" operator="between">
      <formula>$HA$49</formula>
      <formula>$HA$50</formula>
    </cfRule>
    <cfRule type="cellIs" dxfId="352" priority="152130" operator="between">
      <formula>$HA$48</formula>
      <formula>$HA$49</formula>
    </cfRule>
    <cfRule type="cellIs" dxfId="351" priority="152131" operator="between">
      <formula>$HA$47</formula>
      <formula>$HA$48</formula>
    </cfRule>
  </conditionalFormatting>
  <conditionalFormatting sqref="HX1:HX1048576 IA1:IA1048576 IE1:IE1048576 IH1:IH1048576">
    <cfRule type="cellIs" dxfId="350" priority="152176" operator="between">
      <formula>$II$50</formula>
      <formula>1000</formula>
    </cfRule>
    <cfRule type="cellIs" dxfId="349" priority="152177" operator="between">
      <formula>$II$49</formula>
      <formula>$II$50</formula>
    </cfRule>
    <cfRule type="cellIs" dxfId="348" priority="152178" operator="between">
      <formula>$II$48</formula>
      <formula>$II$49</formula>
    </cfRule>
    <cfRule type="cellIs" dxfId="347" priority="152179" operator="between">
      <formula>$II$47</formula>
      <formula>$II$48</formula>
    </cfRule>
  </conditionalFormatting>
  <conditionalFormatting sqref="JD1:JD1048576 JG1:JG1048576 JK1:JK1048576 JN1:JN1048576">
    <cfRule type="cellIs" dxfId="346" priority="152224" operator="between">
      <formula>$JQ$46</formula>
      <formula>1000</formula>
    </cfRule>
    <cfRule type="cellIs" dxfId="345" priority="152225" operator="between">
      <formula>$JQ$45</formula>
      <formula>$JQ$46</formula>
    </cfRule>
    <cfRule type="cellIs" dxfId="344" priority="152226" operator="between">
      <formula>$JQ$44</formula>
      <formula>$JQ$45</formula>
    </cfRule>
    <cfRule type="cellIs" dxfId="343" priority="152227" operator="between">
      <formula>$JQ$43</formula>
      <formula>$JQ$44</formula>
    </cfRule>
  </conditionalFormatting>
  <conditionalFormatting sqref="JF1:JF1048576 JI1:JI1048576 JM1:JM1048576 JP1:JP1048576">
    <cfRule type="cellIs" dxfId="342" priority="152272" operator="between">
      <formula>$JQ$50</formula>
      <formula>1000</formula>
    </cfRule>
    <cfRule type="cellIs" dxfId="341" priority="152273" operator="between">
      <formula>$JQ$49</formula>
      <formula>$JQ$50</formula>
    </cfRule>
    <cfRule type="cellIs" dxfId="340" priority="152274" operator="between">
      <formula>$JQ$48</formula>
      <formula>$JQ$49</formula>
    </cfRule>
    <cfRule type="cellIs" dxfId="339" priority="152275" operator="between">
      <formula>$JQ$47</formula>
      <formula>$JQ$48</formula>
    </cfRule>
  </conditionalFormatting>
  <conditionalFormatting sqref="KL1:KL1048576 KO1:KO1048576 KS1:KS1048576 KV1:KV1048576">
    <cfRule type="cellIs" dxfId="338" priority="152320" operator="between">
      <formula>$KY$46</formula>
      <formula>1000</formula>
    </cfRule>
    <cfRule type="cellIs" dxfId="337" priority="152321" operator="between">
      <formula>$KY$45</formula>
      <formula>$KY$46</formula>
    </cfRule>
    <cfRule type="cellIs" dxfId="336" priority="152322" operator="between">
      <formula>$KY$44</formula>
      <formula>$KY$45</formula>
    </cfRule>
    <cfRule type="cellIs" dxfId="335" priority="152323" operator="between">
      <formula>$KY$43</formula>
      <formula>$KY$44</formula>
    </cfRule>
  </conditionalFormatting>
  <conditionalFormatting sqref="KN1:KN1048576 KQ1:KQ1048576 KU1:KU1048576 KX1:KX1048576">
    <cfRule type="cellIs" dxfId="334" priority="152368" operator="between">
      <formula>$KY$50</formula>
      <formula>1000</formula>
    </cfRule>
    <cfRule type="cellIs" dxfId="333" priority="152369" operator="between">
      <formula>$KY$49</formula>
      <formula>$KY$50</formula>
    </cfRule>
    <cfRule type="cellIs" dxfId="332" priority="152370" operator="between">
      <formula>$KY$48</formula>
      <formula>$KY$49</formula>
    </cfRule>
    <cfRule type="cellIs" dxfId="331" priority="152371" operator="between">
      <formula>$KY$47</formula>
      <formula>$KY$48</formula>
    </cfRule>
  </conditionalFormatting>
  <conditionalFormatting sqref="LT1:LT1048576 LW1:LW1048576 MA1:MA1048576 MD1:MD1048576">
    <cfRule type="cellIs" dxfId="330" priority="152416" operator="between">
      <formula>$MG$46</formula>
      <formula>1000</formula>
    </cfRule>
    <cfRule type="cellIs" dxfId="329" priority="152417" operator="between">
      <formula>$MG$45</formula>
      <formula>$MG$46</formula>
    </cfRule>
    <cfRule type="cellIs" dxfId="328" priority="152418" operator="between">
      <formula>$MG$44</formula>
      <formula>$MG$45</formula>
    </cfRule>
    <cfRule type="cellIs" dxfId="327" priority="152419" operator="between">
      <formula>$MG$43</formula>
      <formula>$MG$44</formula>
    </cfRule>
  </conditionalFormatting>
  <conditionalFormatting sqref="LV1:LV1048576 LY1:LY1048576 MC1:MC1048576 MF1:MF1048576">
    <cfRule type="cellIs" dxfId="326" priority="152464" operator="between">
      <formula>$MG$50</formula>
      <formula>1000</formula>
    </cfRule>
    <cfRule type="cellIs" dxfId="325" priority="152465" operator="between">
      <formula>$MG$49</formula>
      <formula>$MG$50</formula>
    </cfRule>
    <cfRule type="cellIs" dxfId="324" priority="152466" operator="between">
      <formula>$MG$48</formula>
      <formula>$MG$49</formula>
    </cfRule>
    <cfRule type="cellIs" dxfId="323" priority="152467" operator="between">
      <formula>$MG$47</formula>
      <formula>$MG$48</formula>
    </cfRule>
  </conditionalFormatting>
  <conditionalFormatting sqref="NB1:NB1048576 NE1:NE1048576 NI1:NI1048576">
    <cfRule type="cellIs" dxfId="322" priority="152512" operator="between">
      <formula>$NO$46</formula>
      <formula>1000</formula>
    </cfRule>
    <cfRule type="cellIs" dxfId="321" priority="152513" operator="between">
      <formula>$NO$45</formula>
      <formula>$NO$46</formula>
    </cfRule>
    <cfRule type="cellIs" dxfId="320" priority="152514" operator="between">
      <formula>$NO$44</formula>
      <formula>$NO$45</formula>
    </cfRule>
  </conditionalFormatting>
  <conditionalFormatting sqref="ND1:ND1048576 NG1:NG1048576 NK1:NK1048576 NN1:NN1048576">
    <cfRule type="cellIs" dxfId="319" priority="152539" operator="between">
      <formula>$NO$50</formula>
      <formula>1000</formula>
    </cfRule>
    <cfRule type="cellIs" dxfId="318" priority="152540" operator="between">
      <formula>$NO$49</formula>
      <formula>$NO$50</formula>
    </cfRule>
    <cfRule type="cellIs" dxfId="317" priority="152541" operator="between">
      <formula>$NO$48</formula>
      <formula>$NO$49</formula>
    </cfRule>
    <cfRule type="cellIs" dxfId="316" priority="152542" operator="between">
      <formula>$NO$47</formula>
      <formula>$NO$48</formula>
    </cfRule>
  </conditionalFormatting>
  <conditionalFormatting sqref="OJ1:OJ1048576 OM1:OM1048576 OQ1:OQ1048576 OT1:OT1048576">
    <cfRule type="cellIs" dxfId="315" priority="152587" operator="between">
      <formula>$OW$46</formula>
      <formula>1000</formula>
    </cfRule>
    <cfRule type="cellIs" dxfId="314" priority="152588" operator="between">
      <formula>$OW$45</formula>
      <formula>$OW$46</formula>
    </cfRule>
    <cfRule type="cellIs" dxfId="313" priority="152589" operator="between">
      <formula>$OW$44</formula>
      <formula>$OW$45</formula>
    </cfRule>
    <cfRule type="cellIs" dxfId="312" priority="152590" operator="between">
      <formula>$OW$43</formula>
      <formula>$OW$44</formula>
    </cfRule>
  </conditionalFormatting>
  <conditionalFormatting sqref="OL1:OL1048576 OO1:OO1048576 OS1:OS1048576 OV1:OV1048576">
    <cfRule type="cellIs" dxfId="311" priority="152635" operator="between">
      <formula>$OW$50</formula>
      <formula>1000</formula>
    </cfRule>
    <cfRule type="cellIs" dxfId="310" priority="152636" operator="between">
      <formula>$OW$49</formula>
      <formula>$OW$50</formula>
    </cfRule>
    <cfRule type="cellIs" dxfId="309" priority="152637" operator="between">
      <formula>$OW$48</formula>
      <formula>$OW$49</formula>
    </cfRule>
    <cfRule type="cellIs" dxfId="308" priority="152638" operator="between">
      <formula>$OW$47</formula>
      <formula>$OW$48</formula>
    </cfRule>
  </conditionalFormatting>
  <conditionalFormatting sqref="PR1:PR1048576 PU1:PU1048576 PY1:PY1048576 QB1:QB1048576">
    <cfRule type="cellIs" dxfId="307" priority="152683" operator="between">
      <formula>$QE$46</formula>
      <formula>1000</formula>
    </cfRule>
    <cfRule type="cellIs" dxfId="306" priority="152684" operator="between">
      <formula>$QE$45</formula>
      <formula>$QE$46</formula>
    </cfRule>
    <cfRule type="cellIs" dxfId="305" priority="152685" operator="between">
      <formula>$QE$44</formula>
      <formula>$QE$45</formula>
    </cfRule>
    <cfRule type="cellIs" dxfId="304" priority="152686" operator="between">
      <formula>$QE$43</formula>
      <formula>$QE$44</formula>
    </cfRule>
  </conditionalFormatting>
  <conditionalFormatting sqref="PT1:PT1048576 PW1:PW1048576 QA1:QA1048576 QD1:QD1048576">
    <cfRule type="cellIs" dxfId="303" priority="152731" operator="between">
      <formula>$QE$50</formula>
      <formula>1000</formula>
    </cfRule>
    <cfRule type="cellIs" dxfId="302" priority="152732" operator="between">
      <formula>$QE$49</formula>
      <formula>$QE$50</formula>
    </cfRule>
    <cfRule type="cellIs" dxfId="301" priority="152733" operator="between">
      <formula>$QE$48</formula>
      <formula>$QE$49</formula>
    </cfRule>
    <cfRule type="cellIs" dxfId="300" priority="152734" operator="between">
      <formula>$QE$47</formula>
      <formula>$QE$48</formula>
    </cfRule>
  </conditionalFormatting>
  <conditionalFormatting sqref="QZ1:QZ1048576 RC1:RC1048576 RG1:RG1048576 RJ1:RJ1048576">
    <cfRule type="cellIs" dxfId="299" priority="152779" operator="between">
      <formula>$RM$46</formula>
      <formula>1000</formula>
    </cfRule>
    <cfRule type="cellIs" dxfId="298" priority="152780" operator="between">
      <formula>$RM$45</formula>
      <formula>$RM$46</formula>
    </cfRule>
    <cfRule type="cellIs" dxfId="297" priority="152781" operator="between">
      <formula>$RM$44</formula>
      <formula>$RM$45</formula>
    </cfRule>
    <cfRule type="cellIs" dxfId="296" priority="152782" operator="between">
      <formula>$RM$43</formula>
      <formula>$RM$44</formula>
    </cfRule>
  </conditionalFormatting>
  <conditionalFormatting sqref="RB1:RB1048576 RE1:RE1048576 RI1:RI1048576 RL1:RL1048576">
    <cfRule type="cellIs" dxfId="295" priority="152827" operator="between">
      <formula>$RM$50</formula>
      <formula>1000</formula>
    </cfRule>
    <cfRule type="cellIs" dxfId="294" priority="152828" operator="between">
      <formula>$RM$49</formula>
      <formula>$RM$50</formula>
    </cfRule>
    <cfRule type="cellIs" dxfId="293" priority="152829" operator="between">
      <formula>$RM$48</formula>
      <formula>$RM$49</formula>
    </cfRule>
    <cfRule type="cellIs" dxfId="292" priority="152830" operator="between">
      <formula>$RM$47</formula>
      <formula>$RM$48</formula>
    </cfRule>
  </conditionalFormatting>
  <conditionalFormatting sqref="SH1:SH1048576 SK1:SK1048576 SO1:SO1048576 SR1:SR1048576">
    <cfRule type="cellIs" dxfId="291" priority="152875" operator="between">
      <formula>$SU$46</formula>
      <formula>1000</formula>
    </cfRule>
    <cfRule type="cellIs" dxfId="290" priority="152876" operator="between">
      <formula>$SU$45</formula>
      <formula>$SU$46</formula>
    </cfRule>
    <cfRule type="cellIs" dxfId="289" priority="152877" operator="between">
      <formula>$SU$44</formula>
      <formula>$SU$45</formula>
    </cfRule>
    <cfRule type="cellIs" dxfId="288" priority="152878" operator="between">
      <formula>$SU$43</formula>
      <formula>$SU$44</formula>
    </cfRule>
  </conditionalFormatting>
  <conditionalFormatting sqref="SJ1:SJ1048576 SM1:SM1048576 SQ1:SQ1048576 ST1:ST1048576">
    <cfRule type="cellIs" dxfId="287" priority="152923" operator="between">
      <formula>$SU$50</formula>
      <formula>1000</formula>
    </cfRule>
    <cfRule type="cellIs" dxfId="286" priority="152924" operator="between">
      <formula>$SU$49</formula>
      <formula>$SU$50</formula>
    </cfRule>
    <cfRule type="cellIs" dxfId="285" priority="152925" operator="between">
      <formula>$SU$48</formula>
      <formula>$SU$49</formula>
    </cfRule>
    <cfRule type="cellIs" dxfId="284" priority="152926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70</v>
      </c>
      <c r="M1" s="76" t="s">
        <v>25</v>
      </c>
      <c r="N1" s="75" t="s">
        <v>71</v>
      </c>
      <c r="O1" s="76" t="s">
        <v>25</v>
      </c>
      <c r="P1" s="75" t="s">
        <v>129</v>
      </c>
      <c r="Q1" s="76" t="s">
        <v>25</v>
      </c>
      <c r="R1" s="76" t="s">
        <v>72</v>
      </c>
      <c r="S1" s="76" t="s">
        <v>25</v>
      </c>
      <c r="T1" s="75" t="s">
        <v>73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169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228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168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178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227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226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245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 t="s">
        <v>246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79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79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79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79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79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79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79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79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79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79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79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79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102</v>
      </c>
      <c r="D4" s="4" t="s">
        <v>3</v>
      </c>
      <c r="E4" s="4">
        <v>2004</v>
      </c>
      <c r="F4" s="9">
        <f>SUM(L4:V4)+SUM(L4:T4)*0.0000001+SUM(L4)*0.0000000000001</f>
        <v>188.60001871800532</v>
      </c>
      <c r="G4" s="66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52.349999999999994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52.29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1.4200000000000088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14.3</v>
      </c>
      <c r="Z4" s="22">
        <v>9.4</v>
      </c>
      <c r="AA4" s="22">
        <v>13.4</v>
      </c>
      <c r="AB4" s="22">
        <v>14.77</v>
      </c>
      <c r="AC4" s="22">
        <v>0</v>
      </c>
      <c r="AD4" s="22">
        <v>14.2</v>
      </c>
      <c r="AE4" s="22">
        <v>9.6</v>
      </c>
      <c r="AF4" s="22">
        <v>13.6</v>
      </c>
      <c r="AG4" s="22">
        <v>14.95</v>
      </c>
      <c r="AH4" s="22">
        <v>0</v>
      </c>
      <c r="AI4" s="22">
        <v>13.1</v>
      </c>
      <c r="AJ4" s="22">
        <v>8.3000000000000007</v>
      </c>
      <c r="AK4" s="22">
        <v>13.6</v>
      </c>
      <c r="AL4" s="22">
        <v>14.1</v>
      </c>
      <c r="AM4" s="22">
        <v>0</v>
      </c>
      <c r="AN4" s="27"/>
      <c r="AO4" s="38">
        <f>IF(AA4&gt;0,AA4,"")</f>
        <v>13.4</v>
      </c>
      <c r="AP4" s="38">
        <f>IF(AB4&gt;0,AB4,"")</f>
        <v>14.77</v>
      </c>
      <c r="AQ4" s="40">
        <f>IF(SUM(Y4:AB4)-AC4&gt;0,SUM(Y4:AB4)-AC4,"")</f>
        <v>51.870000000000005</v>
      </c>
      <c r="AR4" s="40">
        <f>IF(AF4&gt;0,AF4,"")</f>
        <v>13.6</v>
      </c>
      <c r="AS4" s="40">
        <f>IF(AG4&gt;0,AG4,"")</f>
        <v>14.95</v>
      </c>
      <c r="AT4" s="40">
        <f>IF(SUM(AD4:AG4)-AH4&gt;0,SUM(AD4:AG4)-AH4,"")</f>
        <v>52.349999999999994</v>
      </c>
      <c r="AU4" s="40">
        <f>IF(AQ4="","",MAX(AQ4,AT4))</f>
        <v>52.349999999999994</v>
      </c>
      <c r="AV4" s="40">
        <f>IF(AK4&gt;0,AK4,"")</f>
        <v>13.6</v>
      </c>
      <c r="AW4" s="40">
        <f>IF(AL4&gt;0,AL4,"")</f>
        <v>14.1</v>
      </c>
      <c r="AX4" s="40">
        <f>IF(SUM(AI4:AL4)-AM4&gt;0,SUM(AI4:AL4)-AM4,"")</f>
        <v>49.1</v>
      </c>
      <c r="AY4" s="40">
        <f>IF(SUM(AU4,AX4)&gt;0,SUM(AU4,AX4),"")</f>
        <v>101.44999999999999</v>
      </c>
      <c r="AZ4" s="26">
        <v>4.0999999999999996</v>
      </c>
      <c r="BA4" s="26">
        <v>2.5</v>
      </c>
      <c r="BB4" s="26">
        <v>4.7</v>
      </c>
      <c r="BC4" s="26">
        <v>4.54</v>
      </c>
      <c r="BD4" s="26">
        <v>0</v>
      </c>
      <c r="BE4" s="26">
        <v>9.9</v>
      </c>
      <c r="BF4" s="26">
        <v>9.1999999999999993</v>
      </c>
      <c r="BG4" s="26">
        <v>12.8</v>
      </c>
      <c r="BH4" s="26">
        <v>14.37</v>
      </c>
      <c r="BI4" s="26">
        <v>0</v>
      </c>
      <c r="BJ4" s="26">
        <v>13.9</v>
      </c>
      <c r="BK4" s="26">
        <v>9</v>
      </c>
      <c r="BL4" s="26">
        <v>14</v>
      </c>
      <c r="BM4" s="26">
        <v>14.93</v>
      </c>
      <c r="BN4" s="26">
        <v>0</v>
      </c>
      <c r="BO4" s="28"/>
      <c r="BP4" s="39">
        <f>IF(BB4&gt;0,BB4,"")</f>
        <v>4.7</v>
      </c>
      <c r="BQ4" s="39">
        <f>IF(BC4&gt;0,BC4,"")</f>
        <v>4.54</v>
      </c>
      <c r="BR4" s="11">
        <f>IF(SUM(AZ4:BC4)-BD4&gt;0,SUM(AZ4:BC4)-BD4,"")</f>
        <v>15.84</v>
      </c>
      <c r="BS4" s="11">
        <f>IF(BG4&gt;0,BG4,"")</f>
        <v>12.8</v>
      </c>
      <c r="BT4" s="11">
        <f>IF(BH4&gt;0,BH4,"")</f>
        <v>14.37</v>
      </c>
      <c r="BU4" s="11">
        <f>IF(SUM(BE4:BH4)-BI4&gt;0,SUM(BE4:BH4)-BI4,"")</f>
        <v>46.27</v>
      </c>
      <c r="BV4" s="11">
        <f>IF(BR4="","",MAX(BR4,BU4))</f>
        <v>46.27</v>
      </c>
      <c r="BW4" s="11">
        <f>IF(BL4&gt;0,BL4,"")</f>
        <v>14</v>
      </c>
      <c r="BX4" s="11">
        <f>IF(BM4&gt;0,BM4,"")</f>
        <v>14.93</v>
      </c>
      <c r="BY4" s="11">
        <f>IF(SUM(BJ4:BM4)-BN4&gt;0,SUM(BJ4:BM4)-BN4,"")</f>
        <v>51.83</v>
      </c>
      <c r="BZ4" s="11">
        <f>IF(SUM(BV4,BY4)&gt;0,SUM(BV4,BY4),"")</f>
        <v>98.1</v>
      </c>
      <c r="CA4" s="22">
        <v>14.7</v>
      </c>
      <c r="CB4" s="22">
        <v>9</v>
      </c>
      <c r="CC4" s="22">
        <v>13.8</v>
      </c>
      <c r="CD4" s="22">
        <v>14.79</v>
      </c>
      <c r="CE4" s="22">
        <v>0</v>
      </c>
      <c r="CF4" s="22">
        <v>15</v>
      </c>
      <c r="CG4" s="22">
        <v>9.4</v>
      </c>
      <c r="CH4" s="22">
        <v>13.8</v>
      </c>
      <c r="CI4" s="22">
        <v>14.87</v>
      </c>
      <c r="CJ4" s="22">
        <v>0</v>
      </c>
      <c r="CK4" s="22">
        <v>7.1</v>
      </c>
      <c r="CL4" s="22">
        <v>4.7</v>
      </c>
      <c r="CM4" s="22">
        <v>7.2</v>
      </c>
      <c r="CN4" s="22">
        <v>7.7</v>
      </c>
      <c r="CO4" s="22">
        <v>0</v>
      </c>
      <c r="CP4" s="27"/>
      <c r="CQ4" s="38">
        <f>IF(CC4&gt;0,CC4,"")</f>
        <v>13.8</v>
      </c>
      <c r="CR4" s="38">
        <f>IF(CD4&gt;0,CD4,"")</f>
        <v>14.79</v>
      </c>
      <c r="CS4" s="40">
        <f>IF(SUM(CA4:CD4)-CE4&gt;0,SUM(CA4:CD4)-CE4,"")</f>
        <v>52.29</v>
      </c>
      <c r="CT4" s="40">
        <f>IF(CH4&gt;0,CH4,"")</f>
        <v>13.8</v>
      </c>
      <c r="CU4" s="40">
        <f>IF(CI4&gt;0,CI4,"")</f>
        <v>14.87</v>
      </c>
      <c r="CV4" s="40">
        <f>IF(SUM(CF4:CI4)-CJ4&gt;0,SUM(CF4:CI4)-CJ4,"")</f>
        <v>53.07</v>
      </c>
      <c r="CW4" s="40">
        <f>IF(CS4="","",MAX(CS4,CV4))</f>
        <v>53.07</v>
      </c>
      <c r="CX4" s="40">
        <f>IF(CM4&gt;0,CM4,"")</f>
        <v>7.2</v>
      </c>
      <c r="CY4" s="40">
        <f>IF(CN4&gt;0,CN4,"")</f>
        <v>7.7</v>
      </c>
      <c r="CZ4" s="40">
        <f>IF(SUM(CK4:CN4)-CO4&gt;0,SUM(CK4:CN4)-CO4,"")</f>
        <v>26.7</v>
      </c>
      <c r="DA4" s="40">
        <f>IF(SUM(CW4,CZ4)&gt;0,SUM(CW4,CZ4),"")</f>
        <v>79.77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0.88000000000000256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1.4200000000000088</v>
      </c>
      <c r="DD4" s="17">
        <v>12.9</v>
      </c>
      <c r="DE4" s="17">
        <v>9.1</v>
      </c>
      <c r="DF4" s="17">
        <v>13.4</v>
      </c>
      <c r="DG4" s="17">
        <v>14.46</v>
      </c>
      <c r="DH4" s="17">
        <v>0</v>
      </c>
      <c r="DI4" s="17">
        <v>12.1</v>
      </c>
      <c r="DJ4" s="17">
        <v>8.9</v>
      </c>
      <c r="DK4" s="17">
        <v>12.2</v>
      </c>
      <c r="DL4" s="17">
        <v>14.38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13.4</v>
      </c>
      <c r="DY4" s="40">
        <f>IF(DG4&gt;0,DG4,"")</f>
        <v>14.46</v>
      </c>
      <c r="DZ4" s="40">
        <f>IF(SUM(DD4:DG4)-DH4&gt;0,SUM(DD4:DG4)-DH4,"")</f>
        <v>49.86</v>
      </c>
      <c r="EA4" s="40">
        <f>IF(DK4&gt;0,DK4,"")</f>
        <v>12.2</v>
      </c>
      <c r="EB4" s="40">
        <f>IF(DL4&gt;0,DL4,"")</f>
        <v>14.38</v>
      </c>
      <c r="EC4" s="40">
        <f>IF(SUM(DI4:DL4)-DM4&gt;0,SUM(DI4:DL4)-DM4,"")</f>
        <v>47.580000000000005</v>
      </c>
      <c r="ED4" s="40">
        <f>IF(MAX(DZ4,EC4)&gt;0,MAX(DZ4,EC4),"")</f>
        <v>49.86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49.86</v>
      </c>
      <c r="EL4" s="18">
        <v>13.7</v>
      </c>
      <c r="EM4" s="18">
        <v>9</v>
      </c>
      <c r="EN4" s="18">
        <v>13.2</v>
      </c>
      <c r="EO4" s="18">
        <v>14.45</v>
      </c>
      <c r="EP4" s="18">
        <v>0</v>
      </c>
      <c r="EQ4" s="18">
        <v>14.3</v>
      </c>
      <c r="ER4" s="18">
        <v>9.1999999999999993</v>
      </c>
      <c r="ES4" s="18">
        <v>13.6</v>
      </c>
      <c r="ET4" s="18">
        <v>14.41</v>
      </c>
      <c r="EU4" s="18">
        <v>0</v>
      </c>
      <c r="EV4" s="18"/>
      <c r="EW4" s="18"/>
      <c r="EX4" s="18"/>
      <c r="EY4" s="18"/>
      <c r="EZ4" s="18"/>
      <c r="FA4" s="18">
        <v>14.7</v>
      </c>
      <c r="FB4" s="18">
        <v>9.1</v>
      </c>
      <c r="FC4" s="18">
        <v>13.6</v>
      </c>
      <c r="FD4" s="18">
        <v>14.43</v>
      </c>
      <c r="FE4" s="18">
        <v>0</v>
      </c>
      <c r="FF4" s="11">
        <f>IF(EN4&gt;0,EN4,"")</f>
        <v>13.2</v>
      </c>
      <c r="FG4" s="11">
        <f>IF(EO4&gt;0,EO4,"")</f>
        <v>14.45</v>
      </c>
      <c r="FH4" s="11">
        <f>IF(SUM(EL4:EO4)-EP4&gt;0,SUM(EL4:EO4)-EP4,"")</f>
        <v>50.349999999999994</v>
      </c>
      <c r="FI4" s="11">
        <f>IF(ES4&gt;0,ES4,"")</f>
        <v>13.6</v>
      </c>
      <c r="FJ4" s="11">
        <f>IF(ET4&gt;0,ET4,"")</f>
        <v>14.41</v>
      </c>
      <c r="FK4" s="11">
        <f>IF(SUM(EQ4:ET4)-EU4&gt;0,SUM(EQ4:ET4)-EU4,"")</f>
        <v>51.510000000000005</v>
      </c>
      <c r="FL4" s="11">
        <f>IF(MAX(FH4,FK4)&gt;0,MAX(FH4,FK4),"")</f>
        <v>51.510000000000005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13.6</v>
      </c>
      <c r="FQ4" s="11">
        <f>IF(FD4&gt;0,FD4,"")</f>
        <v>14.43</v>
      </c>
      <c r="FR4" s="11">
        <f>IF(SUM(FA4:FD4)-FE4&gt;0,SUM(FA4:FD4)-FE4,"")</f>
        <v>51.83</v>
      </c>
      <c r="FS4" s="11">
        <f>IF(SUM(FL4,FO4,FR4)&gt;0,SUM(FL4,FO4,FR4),"")</f>
        <v>103.34</v>
      </c>
      <c r="FT4" s="17">
        <v>13.2</v>
      </c>
      <c r="FU4" s="17">
        <v>9.1999999999999993</v>
      </c>
      <c r="FV4" s="17">
        <v>13.8</v>
      </c>
      <c r="FW4" s="17">
        <v>14.65</v>
      </c>
      <c r="FX4" s="17">
        <v>0</v>
      </c>
      <c r="FY4" s="17">
        <v>13.4</v>
      </c>
      <c r="FZ4" s="17">
        <v>9.1999999999999993</v>
      </c>
      <c r="GA4" s="17">
        <v>13.8</v>
      </c>
      <c r="GB4" s="17">
        <v>14.65</v>
      </c>
      <c r="GC4" s="17">
        <v>0</v>
      </c>
      <c r="GD4" s="17">
        <v>13.7</v>
      </c>
      <c r="GE4" s="17">
        <v>9.1</v>
      </c>
      <c r="GF4" s="17">
        <v>12.8</v>
      </c>
      <c r="GG4" s="17">
        <v>14.77</v>
      </c>
      <c r="GH4" s="17">
        <v>0</v>
      </c>
      <c r="GI4" s="17">
        <v>13.4</v>
      </c>
      <c r="GJ4" s="17">
        <v>9.3000000000000007</v>
      </c>
      <c r="GK4" s="17">
        <v>13.8</v>
      </c>
      <c r="GL4" s="17">
        <v>14.69</v>
      </c>
      <c r="GM4" s="17">
        <v>0</v>
      </c>
      <c r="GN4" s="40">
        <f>IF(FV4&gt;0,FV4,"")</f>
        <v>13.8</v>
      </c>
      <c r="GO4" s="40">
        <f>IF(FW4&gt;0,FW4,"")</f>
        <v>14.65</v>
      </c>
      <c r="GP4" s="40">
        <f>IF(SUM(FT4:FW4)-FX4&gt;0,SUM(FT4:FW4)-FX4,"")</f>
        <v>50.85</v>
      </c>
      <c r="GQ4" s="40">
        <f>IF(GA4&gt;0,GA4,"")</f>
        <v>13.8</v>
      </c>
      <c r="GR4" s="40">
        <f>IF(GB4&gt;0,GB4,"")</f>
        <v>14.65</v>
      </c>
      <c r="GS4" s="40">
        <f>IF(SUM(FY4:GB4)-GC4&gt;0,SUM(FY4:GB4)-GC4,"")</f>
        <v>51.050000000000004</v>
      </c>
      <c r="GT4" s="40">
        <f>IF(MAX(GP4,GS4)&gt;0,MAX(GP4,GS4),"")</f>
        <v>51.050000000000004</v>
      </c>
      <c r="GU4" s="40">
        <f>IF(GF4&gt;0,GF4,"")</f>
        <v>12.8</v>
      </c>
      <c r="GV4" s="40">
        <f>IF(GG4&gt;0,GG4,"")</f>
        <v>14.77</v>
      </c>
      <c r="GW4" s="40">
        <f>IF(SUM(GD4:GG4)-GH4&gt;0,SUM(GD4:GG4)-GH4,"")</f>
        <v>50.36999999999999</v>
      </c>
      <c r="GX4" s="40">
        <f>IF(GK4&gt;0,GK4,"")</f>
        <v>13.8</v>
      </c>
      <c r="GY4" s="40">
        <f>IF(GL4&gt;0,GL4,"")</f>
        <v>14.69</v>
      </c>
      <c r="GZ4" s="40">
        <f>IF(SUM(GI4:GL4)-GM4&gt;0,SUM(GI4:GL4)-GM4,"")</f>
        <v>51.19</v>
      </c>
      <c r="HA4" s="40">
        <f>IF(SUM(GT4,GW4,GZ4)&gt;0,SUM(GT4,GW4,GZ4),"")</f>
        <v>152.60999999999999</v>
      </c>
      <c r="HB4" s="18">
        <v>1.4</v>
      </c>
      <c r="HC4" s="18">
        <v>0.8</v>
      </c>
      <c r="HD4" s="18">
        <v>2</v>
      </c>
      <c r="HE4" s="18">
        <v>1.58</v>
      </c>
      <c r="HF4" s="18">
        <v>0</v>
      </c>
      <c r="HG4" s="18">
        <v>13.9</v>
      </c>
      <c r="HH4" s="18">
        <v>9.1999999999999993</v>
      </c>
      <c r="HI4" s="18">
        <v>13.8</v>
      </c>
      <c r="HJ4" s="18">
        <v>14.68</v>
      </c>
      <c r="HK4" s="18">
        <v>0</v>
      </c>
      <c r="HL4" s="18"/>
      <c r="HM4" s="18"/>
      <c r="HN4" s="18"/>
      <c r="HO4" s="18"/>
      <c r="HP4" s="18"/>
      <c r="HQ4" s="18">
        <v>6.5</v>
      </c>
      <c r="HR4" s="18">
        <v>4.5999999999999996</v>
      </c>
      <c r="HS4" s="18">
        <v>7.4</v>
      </c>
      <c r="HT4" s="18">
        <v>7.61</v>
      </c>
      <c r="HU4" s="18">
        <v>0</v>
      </c>
      <c r="HV4" s="11">
        <f>IF(HD4&gt;0,HD4,"")</f>
        <v>2</v>
      </c>
      <c r="HW4" s="11">
        <f>IF(HE4&gt;0,HE4,"")</f>
        <v>1.58</v>
      </c>
      <c r="HX4" s="11">
        <f>IF(SUM(HB4:HE4)-HF4&gt;0,SUM(HB4:HE4)-HF4,"")</f>
        <v>5.78</v>
      </c>
      <c r="HY4" s="11">
        <f>IF(HI4&gt;0,HI4,"")</f>
        <v>13.8</v>
      </c>
      <c r="HZ4" s="11">
        <f>IF(HJ4&gt;0,HJ4,"")</f>
        <v>14.68</v>
      </c>
      <c r="IA4" s="11">
        <f>IF(SUM(HG4:HJ4)-HK4&gt;0,SUM(HG4:HJ4)-HK4,"")</f>
        <v>51.580000000000005</v>
      </c>
      <c r="IB4" s="11">
        <f>IF(MAX(HX4,IA4)&gt;0,MAX(HX4,IA4),"")</f>
        <v>51.580000000000005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7.4</v>
      </c>
      <c r="IG4" s="11">
        <f>IF(HT4&gt;0,HT4,"")</f>
        <v>7.61</v>
      </c>
      <c r="IH4" s="11">
        <f>IF(SUM(HQ4:HT4)-HU4&gt;0,SUM(HQ4:HT4)-HU4,"")</f>
        <v>26.11</v>
      </c>
      <c r="II4" s="11">
        <f>IF(SUM(IB4,IE4,IH4)&gt;0,SUM(IB4,IE4,IH4),"")</f>
        <v>77.69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14.3</v>
      </c>
      <c r="JS4" s="18">
        <v>9.6</v>
      </c>
      <c r="JT4" s="18">
        <v>13.8</v>
      </c>
      <c r="JU4" s="18">
        <v>15.47</v>
      </c>
      <c r="JV4" s="18">
        <v>0</v>
      </c>
      <c r="JW4" s="18">
        <v>14.1</v>
      </c>
      <c r="JX4" s="18">
        <v>9.5</v>
      </c>
      <c r="JY4" s="18">
        <v>13.8</v>
      </c>
      <c r="JZ4" s="18">
        <v>15.23</v>
      </c>
      <c r="KA4" s="18">
        <v>0</v>
      </c>
      <c r="KB4" s="18">
        <v>15.3</v>
      </c>
      <c r="KC4" s="18">
        <v>9.3000000000000007</v>
      </c>
      <c r="KD4" s="18">
        <v>13.8</v>
      </c>
      <c r="KE4" s="18">
        <v>15.31</v>
      </c>
      <c r="KF4" s="18">
        <v>0</v>
      </c>
      <c r="KG4" s="18"/>
      <c r="KH4" s="18"/>
      <c r="KI4" s="18"/>
      <c r="KJ4" s="18"/>
      <c r="KK4" s="18"/>
      <c r="KL4" s="11">
        <f>IF(JT4&gt;0,JT4,"")</f>
        <v>13.8</v>
      </c>
      <c r="KM4" s="11">
        <f>IF(JU4&gt;0,JU4,"")</f>
        <v>15.47</v>
      </c>
      <c r="KN4" s="11">
        <f>IF(SUM(JR4:JU4)-JV4&gt;0,SUM(JR4:JU4)-JV4,"")</f>
        <v>53.17</v>
      </c>
      <c r="KO4" s="11">
        <f>IF(JY4&gt;0,JY4,"")</f>
        <v>13.8</v>
      </c>
      <c r="KP4" s="11">
        <f>IF(JZ4&gt;0,JZ4,"")</f>
        <v>15.23</v>
      </c>
      <c r="KQ4" s="11">
        <f>IF(SUM(JW4:JZ4)-KA4&gt;0,SUM(JW4:JZ4)-KA4,"")</f>
        <v>52.63000000000001</v>
      </c>
      <c r="KR4" s="11">
        <f>IF(MAX(KN4,KQ4)&gt;0,MAX(KN4,KQ4),"")</f>
        <v>53.17</v>
      </c>
      <c r="KS4" s="11">
        <f>IF(KD4&gt;0,KD4,"")</f>
        <v>13.8</v>
      </c>
      <c r="KT4" s="11">
        <f>IF(KE4&gt;0,KE4,"")</f>
        <v>15.31</v>
      </c>
      <c r="KU4" s="11">
        <f>IF(SUM(KB4:KE4)-KF4&gt;0,SUM(KB4:KE4)-KF4,"")</f>
        <v>53.710000000000008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106.88000000000001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183</v>
      </c>
      <c r="D5" s="4" t="s">
        <v>6</v>
      </c>
      <c r="E5" s="4">
        <v>2007</v>
      </c>
      <c r="F5" s="9">
        <f>SUM(L5:V5)+SUM(L5:T5)*0.0000001+SUM(L5)*0.0000000000001</f>
        <v>180.00001796900514</v>
      </c>
      <c r="G5" s="66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0.31000000000000227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2024 World Cup POR (July 7)</v>
      </c>
      <c r="Y5" s="22">
        <v>15.2</v>
      </c>
      <c r="Z5" s="22">
        <v>9</v>
      </c>
      <c r="AA5" s="22">
        <v>11.700000000000001</v>
      </c>
      <c r="AB5" s="22">
        <v>14.03</v>
      </c>
      <c r="AC5" s="22">
        <v>0</v>
      </c>
      <c r="AD5" s="22"/>
      <c r="AE5" s="22"/>
      <c r="AF5" s="22"/>
      <c r="AG5" s="22"/>
      <c r="AH5" s="22"/>
      <c r="AI5" s="22">
        <v>6.9</v>
      </c>
      <c r="AJ5" s="22">
        <v>4.5</v>
      </c>
      <c r="AK5" s="22">
        <v>6.2</v>
      </c>
      <c r="AL5" s="22">
        <v>7.25</v>
      </c>
      <c r="AM5" s="22">
        <v>0</v>
      </c>
      <c r="AN5" s="27"/>
      <c r="AO5" s="38">
        <f>IF(AA5&gt;0,AA5,"")</f>
        <v>11.700000000000001</v>
      </c>
      <c r="AP5" s="38">
        <f>IF(AB5&gt;0,AB5,"")</f>
        <v>14.03</v>
      </c>
      <c r="AQ5" s="40">
        <f>IF(SUM(Y5:AB5)-AC5&gt;0,SUM(Y5:AB5)-AC5,"")</f>
        <v>49.93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49.93</v>
      </c>
      <c r="AV5" s="40">
        <f>IF(AK5&gt;0,AK5,"")</f>
        <v>6.2</v>
      </c>
      <c r="AW5" s="40">
        <f>IF(AL5&gt;0,AL5,"")</f>
        <v>7.25</v>
      </c>
      <c r="AX5" s="40">
        <f>IF(SUM(AI5:AL5)-AM5&gt;0,SUM(AI5:AL5)-AM5,"")</f>
        <v>24.85</v>
      </c>
      <c r="AY5" s="40">
        <f>IF(SUM(AU5,AX5)&gt;0,SUM(AU5,AX5),"")</f>
        <v>74.78</v>
      </c>
      <c r="AZ5" s="26">
        <v>14.1</v>
      </c>
      <c r="BA5" s="26">
        <v>9.1</v>
      </c>
      <c r="BB5" s="26">
        <v>13.5</v>
      </c>
      <c r="BC5" s="26">
        <v>13.82</v>
      </c>
      <c r="BD5" s="26">
        <v>0</v>
      </c>
      <c r="BE5" s="26">
        <v>14.9</v>
      </c>
      <c r="BF5" s="26">
        <v>9</v>
      </c>
      <c r="BG5" s="26">
        <v>13.5</v>
      </c>
      <c r="BH5" s="26">
        <v>14.17</v>
      </c>
      <c r="BI5" s="26">
        <v>0</v>
      </c>
      <c r="BJ5" s="26">
        <v>14.4</v>
      </c>
      <c r="BK5" s="26">
        <v>8.9</v>
      </c>
      <c r="BL5" s="26">
        <v>12.9</v>
      </c>
      <c r="BM5" s="26">
        <v>13.6</v>
      </c>
      <c r="BN5" s="26">
        <v>0</v>
      </c>
      <c r="BO5" s="28"/>
      <c r="BP5" s="39">
        <f>IF(BB5&gt;0,BB5,"")</f>
        <v>13.5</v>
      </c>
      <c r="BQ5" s="39">
        <f>IF(BC5&gt;0,BC5,"")</f>
        <v>13.82</v>
      </c>
      <c r="BR5" s="11">
        <f>IF(SUM(AZ5:BC5)-BD5&gt;0,SUM(AZ5:BC5)-BD5,"")</f>
        <v>50.52</v>
      </c>
      <c r="BS5" s="11">
        <f>IF(BG5&gt;0,BG5,"")</f>
        <v>13.5</v>
      </c>
      <c r="BT5" s="11">
        <f>IF(BH5&gt;0,BH5,"")</f>
        <v>14.17</v>
      </c>
      <c r="BU5" s="11">
        <f>IF(SUM(BE5:BH5)-BI5&gt;0,SUM(BE5:BH5)-BI5,"")</f>
        <v>51.57</v>
      </c>
      <c r="BV5" s="11">
        <f>IF(BR5="","",MAX(BR5,BU5))</f>
        <v>51.57</v>
      </c>
      <c r="BW5" s="11">
        <f>IF(BL5&gt;0,BL5,"")</f>
        <v>12.9</v>
      </c>
      <c r="BX5" s="11">
        <f>IF(BM5&gt;0,BM5,"")</f>
        <v>13.6</v>
      </c>
      <c r="BY5" s="11">
        <f>IF(SUM(BJ5:BM5)-BN5&gt;0,SUM(BJ5:BM5)-BN5,"")</f>
        <v>49.800000000000004</v>
      </c>
      <c r="BZ5" s="11">
        <f>IF(SUM(BV5,BY5)&gt;0,SUM(BV5,BY5),"")</f>
        <v>101.37</v>
      </c>
      <c r="CA5" s="22">
        <v>13.5</v>
      </c>
      <c r="CB5" s="22">
        <v>8.6999999999999993</v>
      </c>
      <c r="CC5" s="22">
        <v>11.5</v>
      </c>
      <c r="CD5" s="22">
        <v>12.91</v>
      </c>
      <c r="CE5" s="22">
        <v>0</v>
      </c>
      <c r="CF5" s="22">
        <v>4.4000000000000004</v>
      </c>
      <c r="CG5" s="22">
        <v>2.7</v>
      </c>
      <c r="CH5" s="22">
        <v>4.5</v>
      </c>
      <c r="CI5" s="22">
        <v>4.59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11.5</v>
      </c>
      <c r="CR5" s="38">
        <f>IF(CD5&gt;0,CD5,"")</f>
        <v>12.91</v>
      </c>
      <c r="CS5" s="40">
        <f>IF(SUM(CA5:CD5)-CE5&gt;0,SUM(CA5:CD5)-CE5,"")</f>
        <v>46.61</v>
      </c>
      <c r="CT5" s="40">
        <f>IF(CH5&gt;0,CH5,"")</f>
        <v>4.5</v>
      </c>
      <c r="CU5" s="40">
        <f>IF(CI5&gt;0,CI5,"")</f>
        <v>4.59</v>
      </c>
      <c r="CV5" s="40">
        <f>IF(SUM(CF5:CI5)-CJ5&gt;0,SUM(CF5:CI5)-CJ5,"")</f>
        <v>16.190000000000001</v>
      </c>
      <c r="CW5" s="40">
        <f>IF(CS5="","",MAX(CS5,CV5))</f>
        <v>46.61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46.61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0.31000000000000227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14.9</v>
      </c>
      <c r="EM5" s="18">
        <v>9.1</v>
      </c>
      <c r="EN5" s="18">
        <v>11.9</v>
      </c>
      <c r="EO5" s="18">
        <v>14.13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11.9</v>
      </c>
      <c r="FG5" s="11">
        <f>IF(EO5&gt;0,EO5,"")</f>
        <v>14.13</v>
      </c>
      <c r="FH5" s="11">
        <f>IF(SUM(EL5:EO5)-EP5&gt;0,SUM(EL5:EO5)-EP5,"")</f>
        <v>50.03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50.03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50.03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8.9</v>
      </c>
      <c r="JT5" s="18">
        <v>12.9</v>
      </c>
      <c r="JU5" s="18">
        <v>14.14</v>
      </c>
      <c r="JV5" s="18">
        <v>0</v>
      </c>
      <c r="JW5" s="18">
        <v>1.4</v>
      </c>
      <c r="JX5" s="18">
        <v>1</v>
      </c>
      <c r="JY5" s="18">
        <v>2</v>
      </c>
      <c r="JZ5" s="18">
        <v>1.58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12.9</v>
      </c>
      <c r="KM5" s="11">
        <f>IF(JU5&gt;0,JU5,"")</f>
        <v>14.14</v>
      </c>
      <c r="KN5" s="11">
        <f>IF(SUM(JR5:JU5)-JV5&gt;0,SUM(JR5:JU5)-JV5,"")</f>
        <v>50.24</v>
      </c>
      <c r="KO5" s="11">
        <f>IF(JY5&gt;0,JY5,"")</f>
        <v>2</v>
      </c>
      <c r="KP5" s="11">
        <f>IF(JZ5&gt;0,JZ5,"")</f>
        <v>1.58</v>
      </c>
      <c r="KQ5" s="11">
        <f>IF(SUM(JW5:JZ5)-KA5&gt;0,SUM(JW5:JZ5)-KA5,"")</f>
        <v>5.98</v>
      </c>
      <c r="KR5" s="11">
        <f>IF(MAX(KN5,KQ5)&gt;0,MAX(KN5,KQ5),"")</f>
        <v>50.24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50.24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8.8999999999999986</v>
      </c>
      <c r="SX5" s="22">
        <f>IF($CP5="P",CC5,(CC5+BB5)/2)</f>
        <v>12.5</v>
      </c>
      <c r="SY5" s="22">
        <f>IF($CP5="P",CD5,(CD5+BC5)/2)</f>
        <v>13.365</v>
      </c>
      <c r="SZ5" s="22">
        <f>IF($CP5="P",CE5,(CE5+BD5)/2)</f>
        <v>0</v>
      </c>
      <c r="TA5" s="22">
        <f>IF($CP5="P",CF5,(CF5+BE5)/2)</f>
        <v>9.65</v>
      </c>
      <c r="TB5" s="22">
        <f>IF($CP5="P",CG5,(CG5+BF5)/2)</f>
        <v>5.85</v>
      </c>
      <c r="TC5" s="22">
        <f>IF($CP5="P",CH5,(CH5+BG5)/2)</f>
        <v>9</v>
      </c>
      <c r="TD5" s="22">
        <f>IF($CP5="P",CI5,(CI5+BH5)/2)</f>
        <v>9.379999999999999</v>
      </c>
      <c r="TE5" s="22">
        <f>IF($CP5="P",CJ5,(CJ5+BI5)/2)</f>
        <v>0</v>
      </c>
      <c r="TF5" s="22">
        <f>IF($CP5="P",CK5,(CK5+BJ5)/2)</f>
        <v>7.2</v>
      </c>
      <c r="TG5" s="22">
        <f>IF($CP5="P",CL5,(CL5+BK5)/2)</f>
        <v>4.45</v>
      </c>
      <c r="TH5" s="22">
        <f>IF($CP5="P",CM5,(CM5+BL5)/2)</f>
        <v>6.45</v>
      </c>
      <c r="TI5" s="22">
        <f>IF($CP5="P",CN5,(CN5+BM5)/2)</f>
        <v>6.8</v>
      </c>
      <c r="TJ5" s="22">
        <f>IF($CP5="P",CO5,(CO5+BN5)/2)</f>
        <v>0</v>
      </c>
      <c r="TK5" s="27" t="s">
        <v>46</v>
      </c>
      <c r="TL5" s="40">
        <f>IF(SX5&gt;0,SX5,"")</f>
        <v>12.5</v>
      </c>
      <c r="TM5" s="40">
        <f>IF(SY5&gt;0,SY5,"")</f>
        <v>13.365</v>
      </c>
      <c r="TN5" s="40">
        <f>IF(SUM(SV5:SY5)-SZ5&gt;0,SUM(SV5:SY5)-SZ5,"")</f>
        <v>48.565000000000005</v>
      </c>
      <c r="TO5" s="40">
        <f>IF(TC5&gt;0,TC5,"")</f>
        <v>9</v>
      </c>
      <c r="TP5" s="40">
        <f>IF(TD5&gt;0,TD5,"")</f>
        <v>9.379999999999999</v>
      </c>
      <c r="TQ5" s="40">
        <f>IF(SUM(TA5:TD5)-TE5&gt;0,SUM(TA5:TD5)-TE5,"")</f>
        <v>33.879999999999995</v>
      </c>
      <c r="TR5" s="40">
        <f>IF(MAX(TN5,TQ5)&gt;0,MAX(TN5,TQ5),"")</f>
        <v>48.565000000000005</v>
      </c>
      <c r="TS5" s="40">
        <f>IF(TH5&gt;0,TH5,"")</f>
        <v>6.45</v>
      </c>
      <c r="TT5" s="40">
        <f>IF(TI5&gt;0,TI5,"")</f>
        <v>6.8</v>
      </c>
      <c r="TU5" s="40">
        <f>IF(SUM(TF5:TI5)-TJ5&gt;0,SUM(TF5:TI5)-TJ5,"")</f>
        <v>24.900000000000002</v>
      </c>
      <c r="TV5" s="40">
        <f>IF(SUM(TR5,TU5)&gt;0,SUM(TR5,TU5),"")</f>
        <v>73.465000000000003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142</v>
      </c>
      <c r="D6" s="4" t="s">
        <v>6</v>
      </c>
      <c r="E6" s="4">
        <v>2006</v>
      </c>
      <c r="F6" s="9">
        <f>SUM(L6:V6)+SUM(L6:T6)*0.0000001+SUM(L6)*0.0000000000001</f>
        <v>178.15001776500497</v>
      </c>
      <c r="G6" s="66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>
        <f>IF(MAX(DB6,DC6)&gt;0,MAX(DB6,DC6),"")</f>
        <v>0.5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Coimbra Gym Fest (July 7)</v>
      </c>
      <c r="Y6" s="22">
        <v>13.5</v>
      </c>
      <c r="Z6" s="22">
        <v>9.1</v>
      </c>
      <c r="AA6" s="22">
        <v>12.4</v>
      </c>
      <c r="AB6" s="22">
        <v>14.47</v>
      </c>
      <c r="AC6" s="22">
        <v>0</v>
      </c>
      <c r="AD6" s="22">
        <v>14.6</v>
      </c>
      <c r="AE6" s="22">
        <v>8.8000000000000007</v>
      </c>
      <c r="AF6" s="22">
        <v>12.4</v>
      </c>
      <c r="AG6" s="22">
        <v>14.34</v>
      </c>
      <c r="AH6" s="22">
        <v>0</v>
      </c>
      <c r="AI6" s="22">
        <v>13.8</v>
      </c>
      <c r="AJ6" s="22">
        <v>9.5</v>
      </c>
      <c r="AK6" s="22">
        <v>12.7</v>
      </c>
      <c r="AL6" s="22">
        <v>14.67</v>
      </c>
      <c r="AM6" s="22">
        <v>0</v>
      </c>
      <c r="AN6" s="27"/>
      <c r="AO6" s="38">
        <f>IF(AA6&gt;0,AA6,"")</f>
        <v>12.4</v>
      </c>
      <c r="AP6" s="38">
        <f>IF(AB6&gt;0,AB6,"")</f>
        <v>14.47</v>
      </c>
      <c r="AQ6" s="40">
        <f>IF(SUM(Y6:AB6)-AC6&gt;0,SUM(Y6:AB6)-AC6,"")</f>
        <v>49.47</v>
      </c>
      <c r="AR6" s="40">
        <f>IF(AF6&gt;0,AF6,"")</f>
        <v>12.4</v>
      </c>
      <c r="AS6" s="40">
        <f>IF(AG6&gt;0,AG6,"")</f>
        <v>14.34</v>
      </c>
      <c r="AT6" s="40">
        <f>IF(SUM(AD6:AG6)-AH6&gt;0,SUM(AD6:AG6)-AH6,"")</f>
        <v>50.14</v>
      </c>
      <c r="AU6" s="40">
        <f>IF(AQ6="","",MAX(AQ6,AT6))</f>
        <v>50.14</v>
      </c>
      <c r="AV6" s="40">
        <f>IF(AK6&gt;0,AK6,"")</f>
        <v>12.7</v>
      </c>
      <c r="AW6" s="40">
        <f>IF(AL6&gt;0,AL6,"")</f>
        <v>14.67</v>
      </c>
      <c r="AX6" s="40">
        <f>IF(SUM(AI6:AL6)-AM6&gt;0,SUM(AI6:AL6)-AM6,"")</f>
        <v>50.67</v>
      </c>
      <c r="AY6" s="40">
        <f>IF(SUM(AU6,AX6)&gt;0,SUM(AU6,AX6),"")</f>
        <v>100.81</v>
      </c>
      <c r="AZ6" s="26">
        <v>7.5</v>
      </c>
      <c r="BA6" s="26">
        <v>4.2</v>
      </c>
      <c r="BB6" s="26">
        <v>5.4</v>
      </c>
      <c r="BC6" s="26">
        <v>7.67</v>
      </c>
      <c r="BD6" s="26">
        <v>0</v>
      </c>
      <c r="BE6" s="26">
        <v>7.3</v>
      </c>
      <c r="BF6" s="26">
        <v>4</v>
      </c>
      <c r="BG6" s="26">
        <v>5.0999999999999996</v>
      </c>
      <c r="BH6" s="26">
        <v>7.41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5.4</v>
      </c>
      <c r="BQ6" s="39">
        <f>IF(BC6&gt;0,BC6,"")</f>
        <v>7.67</v>
      </c>
      <c r="BR6" s="11">
        <f>IF(SUM(AZ6:BC6)-BD6&gt;0,SUM(AZ6:BC6)-BD6,"")</f>
        <v>24.770000000000003</v>
      </c>
      <c r="BS6" s="11">
        <f>IF(BG6&gt;0,BG6,"")</f>
        <v>5.0999999999999996</v>
      </c>
      <c r="BT6" s="11">
        <f>IF(BH6&gt;0,BH6,"")</f>
        <v>7.41</v>
      </c>
      <c r="BU6" s="11">
        <f>IF(SUM(BE6:BH6)-BI6&gt;0,SUM(BE6:BH6)-BI6,"")</f>
        <v>23.81</v>
      </c>
      <c r="BV6" s="11">
        <f>IF(BR6="","",MAX(BR6,BU6))</f>
        <v>24.770000000000003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24.770000000000003</v>
      </c>
      <c r="CA6" s="22">
        <v>15.1</v>
      </c>
      <c r="CB6" s="22">
        <v>9.1</v>
      </c>
      <c r="CC6" s="22">
        <v>9.3000000000000007</v>
      </c>
      <c r="CD6" s="22">
        <v>13.91</v>
      </c>
      <c r="CE6" s="22">
        <v>1.9</v>
      </c>
      <c r="CF6" s="22">
        <v>15.7</v>
      </c>
      <c r="CG6" s="22">
        <v>9.3000000000000007</v>
      </c>
      <c r="CH6" s="22">
        <v>10</v>
      </c>
      <c r="CI6" s="22">
        <v>14.86</v>
      </c>
      <c r="CJ6" s="22">
        <v>1.2</v>
      </c>
      <c r="CK6" s="22">
        <v>14.4</v>
      </c>
      <c r="CL6" s="22">
        <v>9.1</v>
      </c>
      <c r="CM6" s="22">
        <v>11.4</v>
      </c>
      <c r="CN6" s="22">
        <v>14.4</v>
      </c>
      <c r="CO6" s="22">
        <v>0</v>
      </c>
      <c r="CP6" s="27"/>
      <c r="CQ6" s="38">
        <f>IF(CC6&gt;0,CC6,"")</f>
        <v>9.3000000000000007</v>
      </c>
      <c r="CR6" s="38">
        <f>IF(CD6&gt;0,CD6,"")</f>
        <v>13.91</v>
      </c>
      <c r="CS6" s="40">
        <f>IF(SUM(CA6:CD6)-CE6&gt;0,SUM(CA6:CD6)-CE6,"")</f>
        <v>45.51</v>
      </c>
      <c r="CT6" s="40">
        <f>IF(CH6&gt;0,CH6,"")</f>
        <v>10</v>
      </c>
      <c r="CU6" s="40">
        <f>IF(CI6&gt;0,CI6,"")</f>
        <v>14.86</v>
      </c>
      <c r="CV6" s="40">
        <f>IF(SUM(CF6:CI6)-CJ6&gt;0,SUM(CF6:CI6)-CJ6,"")</f>
        <v>48.66</v>
      </c>
      <c r="CW6" s="40">
        <f>IF(CS6="","",MAX(CS6,CV6))</f>
        <v>48.66</v>
      </c>
      <c r="CX6" s="40">
        <f>IF(CM6&gt;0,CM6,"")</f>
        <v>11.4</v>
      </c>
      <c r="CY6" s="40">
        <f>IF(CN6&gt;0,CN6,"")</f>
        <v>14.4</v>
      </c>
      <c r="CZ6" s="40">
        <f>IF(SUM(CK6:CN6)-CO6&gt;0,SUM(CK6:CN6)-CO6,"")</f>
        <v>49.3</v>
      </c>
      <c r="DA6" s="40">
        <f>IF(SUM(CW6,CZ6)&gt;0,SUM(CW6,CZ6),"")</f>
        <v>97.96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0.5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5.6</v>
      </c>
      <c r="EM6" s="18">
        <v>3.3</v>
      </c>
      <c r="EN6" s="18">
        <v>5.2</v>
      </c>
      <c r="EO6" s="18">
        <v>5.9</v>
      </c>
      <c r="EP6" s="18">
        <v>0</v>
      </c>
      <c r="EQ6" s="18">
        <v>3</v>
      </c>
      <c r="ER6" s="18">
        <v>2</v>
      </c>
      <c r="ES6" s="18">
        <v>2.7</v>
      </c>
      <c r="ET6" s="18">
        <v>3.03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5.2</v>
      </c>
      <c r="FG6" s="11">
        <f>IF(EO6&gt;0,EO6,"")</f>
        <v>5.9</v>
      </c>
      <c r="FH6" s="11">
        <f>IF(SUM(EL6:EO6)-EP6&gt;0,SUM(EL6:EO6)-EP6,"")</f>
        <v>20</v>
      </c>
      <c r="FI6" s="11">
        <f>IF(ES6&gt;0,ES6,"")</f>
        <v>2.7</v>
      </c>
      <c r="FJ6" s="11">
        <f>IF(ET6&gt;0,ET6,"")</f>
        <v>3.03</v>
      </c>
      <c r="FK6" s="11">
        <f>IF(SUM(EQ6:ET6)-EU6&gt;0,SUM(EQ6:ET6)-EU6,"")</f>
        <v>10.73</v>
      </c>
      <c r="FL6" s="11">
        <f>IF(MAX(FH6,FK6)&gt;0,MAX(FH6,FK6),"")</f>
        <v>20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20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4.5</v>
      </c>
      <c r="IK6" s="17">
        <v>2.85</v>
      </c>
      <c r="IL6" s="17">
        <v>3.6</v>
      </c>
      <c r="IM6" s="17">
        <v>2.98</v>
      </c>
      <c r="IN6" s="17">
        <v>0</v>
      </c>
      <c r="IO6" s="17">
        <v>15.2</v>
      </c>
      <c r="IP6" s="17">
        <v>9</v>
      </c>
      <c r="IQ6" s="17">
        <v>10.8</v>
      </c>
      <c r="IR6" s="17">
        <v>14.97</v>
      </c>
      <c r="IS6" s="17">
        <v>0</v>
      </c>
      <c r="IT6" s="17">
        <v>1.4</v>
      </c>
      <c r="IU6" s="17">
        <v>1</v>
      </c>
      <c r="IV6" s="17">
        <v>1.5</v>
      </c>
      <c r="IW6" s="17">
        <v>1.58</v>
      </c>
      <c r="IX6" s="17">
        <v>0</v>
      </c>
      <c r="IY6" s="17"/>
      <c r="IZ6" s="17"/>
      <c r="JA6" s="17"/>
      <c r="JB6" s="17"/>
      <c r="JC6" s="17"/>
      <c r="JD6" s="40">
        <f>IF(IL6&gt;0,IL6,"")</f>
        <v>3.6</v>
      </c>
      <c r="JE6" s="40">
        <f>IF(IM6&gt;0,IM6,"")</f>
        <v>2.98</v>
      </c>
      <c r="JF6" s="40">
        <f>IF(SUM(IJ6:IM6)-IN6&gt;0,SUM(IJ6:IM6)-IN6,"")</f>
        <v>13.93</v>
      </c>
      <c r="JG6" s="40">
        <f>IF(IQ6&gt;0,IQ6,"")</f>
        <v>10.8</v>
      </c>
      <c r="JH6" s="40">
        <f>IF(IR6&gt;0,IR6,"")</f>
        <v>14.97</v>
      </c>
      <c r="JI6" s="40">
        <f>IF(SUM(IO6:IR6)-IS6&gt;0,SUM(IO6:IR6)-IS6,"")</f>
        <v>49.97</v>
      </c>
      <c r="JJ6" s="40">
        <f>IF(MAX(JF6,JI6)&gt;0,MAX(JF6,JI6),"")</f>
        <v>49.97</v>
      </c>
      <c r="JK6" s="40">
        <f>IF(IV6&gt;0,IV6,"")</f>
        <v>1.5</v>
      </c>
      <c r="JL6" s="40">
        <f>IF(IW6&gt;0,IW6,"")</f>
        <v>1.58</v>
      </c>
      <c r="JM6" s="40">
        <f>IF(SUM(IT6:IW6)-IX6&gt;0,SUM(IT6:IW6)-IX6,"")</f>
        <v>5.48</v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>
        <f>IF(SUM(JJ6,JM6,JP6)&gt;0,SUM(JJ6,JM6,JP6),"")</f>
        <v>55.45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11.3</v>
      </c>
      <c r="SW6" s="22">
        <f>IF($CP6="P",CB6,(CB6+BA6)/2)</f>
        <v>6.65</v>
      </c>
      <c r="SX6" s="22">
        <f>IF($CP6="P",CC6,(CC6+BB6)/2)</f>
        <v>7.3500000000000005</v>
      </c>
      <c r="SY6" s="22">
        <f>IF($CP6="P",CD6,(CD6+BC6)/2)</f>
        <v>10.79</v>
      </c>
      <c r="SZ6" s="22">
        <f>IF($CP6="P",CE6,(CE6+BD6)/2)</f>
        <v>0.95</v>
      </c>
      <c r="TA6" s="22">
        <f>IF($CP6="P",CF6,(CF6+BE6)/2)</f>
        <v>11.5</v>
      </c>
      <c r="TB6" s="22">
        <f>IF($CP6="P",CG6,(CG6+BF6)/2)</f>
        <v>6.65</v>
      </c>
      <c r="TC6" s="22">
        <f>IF($CP6="P",CH6,(CH6+BG6)/2)</f>
        <v>7.55</v>
      </c>
      <c r="TD6" s="22">
        <f>IF($CP6="P",CI6,(CI6+BH6)/2)</f>
        <v>11.135</v>
      </c>
      <c r="TE6" s="22">
        <f>IF($CP6="P",CJ6,(CJ6+BI6)/2)</f>
        <v>0.6</v>
      </c>
      <c r="TF6" s="22">
        <f>IF($CP6="P",CK6,(CK6+BJ6)/2)</f>
        <v>7.2</v>
      </c>
      <c r="TG6" s="22">
        <f>IF($CP6="P",CL6,(CL6+BK6)/2)</f>
        <v>4.55</v>
      </c>
      <c r="TH6" s="22">
        <f>IF($CP6="P",CM6,(CM6+BL6)/2)</f>
        <v>5.7</v>
      </c>
      <c r="TI6" s="22">
        <f>IF($CP6="P",CN6,(CN6+BM6)/2)</f>
        <v>7.2</v>
      </c>
      <c r="TJ6" s="22">
        <f>IF($CP6="P",CO6,(CO6+BN6)/2)</f>
        <v>0</v>
      </c>
      <c r="TK6" s="27" t="s">
        <v>46</v>
      </c>
      <c r="TL6" s="40">
        <f>IF(SX6&gt;0,SX6,"")</f>
        <v>7.3500000000000005</v>
      </c>
      <c r="TM6" s="40">
        <f>IF(SY6&gt;0,SY6,"")</f>
        <v>10.79</v>
      </c>
      <c r="TN6" s="40">
        <f>IF(SUM(SV6:SY6)-SZ6&gt;0,SUM(SV6:SY6)-SZ6,"")</f>
        <v>35.14</v>
      </c>
      <c r="TO6" s="40">
        <f>IF(TC6&gt;0,TC6,"")</f>
        <v>7.55</v>
      </c>
      <c r="TP6" s="40">
        <f>IF(TD6&gt;0,TD6,"")</f>
        <v>11.135</v>
      </c>
      <c r="TQ6" s="40">
        <f>IF(SUM(TA6:TD6)-TE6&gt;0,SUM(TA6:TD6)-TE6,"")</f>
        <v>36.234999999999999</v>
      </c>
      <c r="TR6" s="40">
        <f>IF(MAX(TN6,TQ6)&gt;0,MAX(TN6,TQ6),"")</f>
        <v>36.234999999999999</v>
      </c>
      <c r="TS6" s="40">
        <f>IF(TH6&gt;0,TH6,"")</f>
        <v>5.7</v>
      </c>
      <c r="TT6" s="40">
        <f>IF(TI6&gt;0,TI6,"")</f>
        <v>7.2</v>
      </c>
      <c r="TU6" s="40">
        <f>IF(SUM(TF6:TI6)-TJ6&gt;0,SUM(TF6:TI6)-TJ6,"")</f>
        <v>24.65</v>
      </c>
      <c r="TV6" s="40">
        <f>IF(SUM(TR6,TU6)&gt;0,SUM(TR6,TU6),"")</f>
        <v>60.884999999999998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113</v>
      </c>
      <c r="D7" s="4" t="s">
        <v>3</v>
      </c>
      <c r="E7" s="4">
        <v>2004</v>
      </c>
      <c r="F7" s="9">
        <f>SUM(L7:V7)+SUM(L7:T7)*0.0000001+SUM(L7)*0.0000000000001</f>
        <v>175.68001756800501</v>
      </c>
      <c r="G7" s="66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50.09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49.54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50.530000000000008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14.22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2.2000000000000002</v>
      </c>
      <c r="Z7" s="22">
        <v>1.8</v>
      </c>
      <c r="AA7" s="22">
        <v>2</v>
      </c>
      <c r="AB7" s="22">
        <v>3.05</v>
      </c>
      <c r="AC7" s="22">
        <v>0.2</v>
      </c>
      <c r="AD7" s="22">
        <v>11.1</v>
      </c>
      <c r="AE7" s="22">
        <v>9</v>
      </c>
      <c r="AF7" s="22">
        <v>10.7</v>
      </c>
      <c r="AG7" s="22">
        <v>14.17</v>
      </c>
      <c r="AH7" s="22">
        <v>0.2</v>
      </c>
      <c r="AI7" s="22">
        <v>14.5</v>
      </c>
      <c r="AJ7" s="22">
        <v>8.9</v>
      </c>
      <c r="AK7" s="22">
        <v>11.299999999999999</v>
      </c>
      <c r="AL7" s="22">
        <v>14.22</v>
      </c>
      <c r="AM7" s="22">
        <v>0.2</v>
      </c>
      <c r="AN7" s="27"/>
      <c r="AO7" s="38">
        <f>IF(AA7&gt;0,AA7,"")</f>
        <v>2</v>
      </c>
      <c r="AP7" s="38">
        <f>IF(AB7&gt;0,AB7,"")</f>
        <v>3.05</v>
      </c>
      <c r="AQ7" s="40">
        <f>IF(SUM(Y7:AB7)-AC7&gt;0,SUM(Y7:AB7)-AC7,"")</f>
        <v>8.8500000000000014</v>
      </c>
      <c r="AR7" s="40">
        <f>IF(AF7&gt;0,AF7,"")</f>
        <v>10.7</v>
      </c>
      <c r="AS7" s="40">
        <f>IF(AG7&gt;0,AG7,"")</f>
        <v>14.17</v>
      </c>
      <c r="AT7" s="40">
        <f>IF(SUM(AD7:AG7)-AH7&gt;0,SUM(AD7:AG7)-AH7,"")</f>
        <v>44.769999999999996</v>
      </c>
      <c r="AU7" s="40">
        <f>IF(AQ7="","",MAX(AQ7,AT7))</f>
        <v>44.769999999999996</v>
      </c>
      <c r="AV7" s="40">
        <f>IF(AK7&gt;0,AK7,"")</f>
        <v>11.299999999999999</v>
      </c>
      <c r="AW7" s="40">
        <f>IF(AL7&gt;0,AL7,"")</f>
        <v>14.22</v>
      </c>
      <c r="AX7" s="40">
        <f>IF(SUM(AI7:AL7)-AM7&gt;0,SUM(AI7:AL7)-AM7,"")</f>
        <v>48.719999999999992</v>
      </c>
      <c r="AY7" s="40">
        <f>IF(SUM(AU7,AX7)&gt;0,SUM(AU7,AX7),"")</f>
        <v>93.489999999999981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>IF(BB7&gt;0,BB7,"")</f>
        <v/>
      </c>
      <c r="BQ7" s="39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2">
        <v>15.4</v>
      </c>
      <c r="CB7" s="22">
        <v>9.5</v>
      </c>
      <c r="CC7" s="22">
        <v>10.6</v>
      </c>
      <c r="CD7" s="22">
        <v>14.04</v>
      </c>
      <c r="CE7" s="22">
        <v>0</v>
      </c>
      <c r="CF7" s="22">
        <v>14.8</v>
      </c>
      <c r="CG7" s="22">
        <v>9.9</v>
      </c>
      <c r="CH7" s="22">
        <v>11.3</v>
      </c>
      <c r="CI7" s="22">
        <v>14.09</v>
      </c>
      <c r="CJ7" s="22">
        <v>0</v>
      </c>
      <c r="CK7" s="22">
        <v>15.4</v>
      </c>
      <c r="CL7" s="22">
        <v>9.6999999999999993</v>
      </c>
      <c r="CM7" s="22">
        <v>11.3</v>
      </c>
      <c r="CN7" s="22">
        <v>14.13</v>
      </c>
      <c r="CO7" s="22">
        <v>0</v>
      </c>
      <c r="CP7" s="27"/>
      <c r="CQ7" s="38">
        <f>IF(CC7&gt;0,CC7,"")</f>
        <v>10.6</v>
      </c>
      <c r="CR7" s="38">
        <f>IF(CD7&gt;0,CD7,"")</f>
        <v>14.04</v>
      </c>
      <c r="CS7" s="40">
        <f>IF(SUM(CA7:CD7)-CE7&gt;0,SUM(CA7:CD7)-CE7,"")</f>
        <v>49.54</v>
      </c>
      <c r="CT7" s="40">
        <f>IF(CH7&gt;0,CH7,"")</f>
        <v>11.3</v>
      </c>
      <c r="CU7" s="40">
        <f>IF(CI7&gt;0,CI7,"")</f>
        <v>14.09</v>
      </c>
      <c r="CV7" s="40">
        <f>IF(SUM(CF7:CI7)-CJ7&gt;0,SUM(CF7:CI7)-CJ7,"")</f>
        <v>50.09</v>
      </c>
      <c r="CW7" s="40">
        <f>IF(CS7="","",MAX(CS7,CV7))</f>
        <v>50.09</v>
      </c>
      <c r="CX7" s="40">
        <f>IF(CM7&gt;0,CM7,"")</f>
        <v>11.3</v>
      </c>
      <c r="CY7" s="40">
        <f>IF(CN7&gt;0,CN7,"")</f>
        <v>14.13</v>
      </c>
      <c r="CZ7" s="40">
        <f>IF(SUM(CK7:CN7)-CO7&gt;0,SUM(CK7:CN7)-CO7,"")</f>
        <v>50.530000000000008</v>
      </c>
      <c r="DA7" s="40">
        <f>IF(SUM(CW7,CZ7)&gt;0,SUM(CW7,CZ7),"")</f>
        <v>100.62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13.5</v>
      </c>
      <c r="EM7" s="18">
        <v>8.9</v>
      </c>
      <c r="EN7" s="18">
        <v>10.8</v>
      </c>
      <c r="EO7" s="18">
        <v>13.92</v>
      </c>
      <c r="EP7" s="18">
        <v>0</v>
      </c>
      <c r="EQ7" s="18">
        <v>13.7</v>
      </c>
      <c r="ER7" s="18">
        <v>9.1</v>
      </c>
      <c r="ES7" s="18">
        <v>11.3</v>
      </c>
      <c r="ET7" s="18">
        <v>13.91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10.8</v>
      </c>
      <c r="FG7" s="11">
        <f>IF(EO7&gt;0,EO7,"")</f>
        <v>13.92</v>
      </c>
      <c r="FH7" s="11">
        <f>IF(SUM(EL7:EO7)-EP7&gt;0,SUM(EL7:EO7)-EP7,"")</f>
        <v>47.120000000000005</v>
      </c>
      <c r="FI7" s="11">
        <f>IF(ES7&gt;0,ES7,"")</f>
        <v>11.3</v>
      </c>
      <c r="FJ7" s="11">
        <f>IF(ET7&gt;0,ET7,"")</f>
        <v>13.91</v>
      </c>
      <c r="FK7" s="11">
        <f>IF(SUM(EQ7:ET7)-EU7&gt;0,SUM(EQ7:ET7)-EU7,"")</f>
        <v>48.009999999999991</v>
      </c>
      <c r="FL7" s="11">
        <f>IF(MAX(FH7,FK7)&gt;0,MAX(FH7,FK7),"")</f>
        <v>48.009999999999991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48.009999999999991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12.9</v>
      </c>
      <c r="HC7" s="18">
        <v>9.4</v>
      </c>
      <c r="HD7" s="18">
        <v>10.4</v>
      </c>
      <c r="HE7" s="18">
        <v>13.66</v>
      </c>
      <c r="HF7" s="18">
        <v>0</v>
      </c>
      <c r="HG7" s="18">
        <v>12.9</v>
      </c>
      <c r="HH7" s="18">
        <v>9</v>
      </c>
      <c r="HI7" s="18">
        <v>11.3</v>
      </c>
      <c r="HJ7" s="18">
        <v>14.07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10.4</v>
      </c>
      <c r="HW7" s="11">
        <f>IF(HE7&gt;0,HE7,"")</f>
        <v>13.66</v>
      </c>
      <c r="HX7" s="11">
        <f>IF(SUM(HB7:HE7)-HF7&gt;0,SUM(HB7:HE7)-HF7,"")</f>
        <v>46.36</v>
      </c>
      <c r="HY7" s="11">
        <f>IF(HI7&gt;0,HI7,"")</f>
        <v>11.3</v>
      </c>
      <c r="HZ7" s="11">
        <f>IF(HJ7&gt;0,HJ7,"")</f>
        <v>14.07</v>
      </c>
      <c r="IA7" s="11">
        <f>IF(SUM(HG7:HJ7)-HK7&gt;0,SUM(HG7:HJ7)-HK7,"")</f>
        <v>47.27</v>
      </c>
      <c r="IB7" s="11">
        <f>IF(MAX(HX7,IA7)&gt;0,MAX(HX7,IA7),"")</f>
        <v>47.27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47.27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7.7</v>
      </c>
      <c r="SW7" s="22">
        <f>IF($CP7="P",CB7,(CB7+BA7)/2)</f>
        <v>4.75</v>
      </c>
      <c r="SX7" s="22">
        <f>IF($CP7="P",CC7,(CC7+BB7)/2)</f>
        <v>5.3</v>
      </c>
      <c r="SY7" s="22">
        <f>IF($CP7="P",CD7,(CD7+BC7)/2)</f>
        <v>7.02</v>
      </c>
      <c r="SZ7" s="22">
        <f>IF($CP7="P",CE7,(CE7+BD7)/2)</f>
        <v>0</v>
      </c>
      <c r="TA7" s="22">
        <f>IF($CP7="P",CF7,(CF7+BE7)/2)</f>
        <v>7.4</v>
      </c>
      <c r="TB7" s="22">
        <f>IF($CP7="P",CG7,(CG7+BF7)/2)</f>
        <v>4.95</v>
      </c>
      <c r="TC7" s="22">
        <f>IF($CP7="P",CH7,(CH7+BG7)/2)</f>
        <v>5.65</v>
      </c>
      <c r="TD7" s="22">
        <f>IF($CP7="P",CI7,(CI7+BH7)/2)</f>
        <v>7.0449999999999999</v>
      </c>
      <c r="TE7" s="22">
        <f>IF($CP7="P",CJ7,(CJ7+BI7)/2)</f>
        <v>0</v>
      </c>
      <c r="TF7" s="22">
        <f>IF($CP7="P",CK7,(CK7+BJ7)/2)</f>
        <v>7.7</v>
      </c>
      <c r="TG7" s="22">
        <f>IF($CP7="P",CL7,(CL7+BK7)/2)</f>
        <v>4.8499999999999996</v>
      </c>
      <c r="TH7" s="22">
        <f>IF($CP7="P",CM7,(CM7+BL7)/2)</f>
        <v>5.65</v>
      </c>
      <c r="TI7" s="22">
        <f>IF($CP7="P",CN7,(CN7+BM7)/2)</f>
        <v>7.0650000000000004</v>
      </c>
      <c r="TJ7" s="22">
        <f>IF($CP7="P",CO7,(CO7+BN7)/2)</f>
        <v>0</v>
      </c>
      <c r="TK7" s="27" t="s">
        <v>46</v>
      </c>
      <c r="TL7" s="40">
        <f>IF(SX7&gt;0,SX7,"")</f>
        <v>5.3</v>
      </c>
      <c r="TM7" s="40">
        <f>IF(SY7&gt;0,SY7,"")</f>
        <v>7.02</v>
      </c>
      <c r="TN7" s="40">
        <f>IF(SUM(SV7:SY7)-SZ7&gt;0,SUM(SV7:SY7)-SZ7,"")</f>
        <v>24.77</v>
      </c>
      <c r="TO7" s="40">
        <f>IF(TC7&gt;0,TC7,"")</f>
        <v>5.65</v>
      </c>
      <c r="TP7" s="40">
        <f>IF(TD7&gt;0,TD7,"")</f>
        <v>7.0449999999999999</v>
      </c>
      <c r="TQ7" s="40">
        <f>IF(SUM(TA7:TD7)-TE7&gt;0,SUM(TA7:TD7)-TE7,"")</f>
        <v>25.045000000000002</v>
      </c>
      <c r="TR7" s="40">
        <f>IF(MAX(TN7,TQ7)&gt;0,MAX(TN7,TQ7),"")</f>
        <v>25.045000000000002</v>
      </c>
      <c r="TS7" s="40">
        <f>IF(TH7&gt;0,TH7,"")</f>
        <v>5.65</v>
      </c>
      <c r="TT7" s="40">
        <f>IF(TI7&gt;0,TI7,"")</f>
        <v>7.0650000000000004</v>
      </c>
      <c r="TU7" s="40">
        <f>IF(SUM(TF7:TI7)-TJ7&gt;0,SUM(TF7:TI7)-TJ7,"")</f>
        <v>25.265000000000004</v>
      </c>
      <c r="TV7" s="40">
        <f>IF(SUM(TR7,TU7)&gt;0,SUM(TR7,TU7),"")</f>
        <v>50.31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143</v>
      </c>
      <c r="D8" s="4" t="s">
        <v>3</v>
      </c>
      <c r="E8" s="4">
        <v>2006</v>
      </c>
      <c r="F8" s="9">
        <f>SUM(L8:V8)+SUM(L8:T8)*0.0000001+SUM(L8)*0.0000000000001</f>
        <v>175.00001750000496</v>
      </c>
      <c r="G8" s="66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49.150000000000006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48.790000000000006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49.78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14.280000000000001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8.2000000000000011</v>
      </c>
      <c r="Z8" s="22">
        <v>5</v>
      </c>
      <c r="AA8" s="22">
        <v>6.4</v>
      </c>
      <c r="AB8" s="22">
        <v>7.7549999999999999</v>
      </c>
      <c r="AC8" s="22">
        <v>0</v>
      </c>
      <c r="AD8" s="22">
        <v>14.25</v>
      </c>
      <c r="AE8" s="22">
        <v>9.35</v>
      </c>
      <c r="AF8" s="22">
        <v>11.55</v>
      </c>
      <c r="AG8" s="22">
        <v>13.64</v>
      </c>
      <c r="AH8" s="22">
        <v>0</v>
      </c>
      <c r="AI8" s="22">
        <v>13.75</v>
      </c>
      <c r="AJ8" s="22">
        <v>9.0500000000000007</v>
      </c>
      <c r="AK8" s="22">
        <v>12.7</v>
      </c>
      <c r="AL8" s="22">
        <v>14.280000000000001</v>
      </c>
      <c r="AM8" s="22">
        <v>0</v>
      </c>
      <c r="AN8" s="27" t="s">
        <v>46</v>
      </c>
      <c r="AO8" s="38">
        <f>IF(AA8&gt;0,AA8,"")</f>
        <v>6.4</v>
      </c>
      <c r="AP8" s="38">
        <f>IF(AB8&gt;0,AB8,"")</f>
        <v>7.7549999999999999</v>
      </c>
      <c r="AQ8" s="40">
        <f>IF(SUM(Y8:AB8)-AC8&gt;0,SUM(Y8:AB8)-AC8,"")</f>
        <v>27.355</v>
      </c>
      <c r="AR8" s="40">
        <f>IF(AF8&gt;0,AF8,"")</f>
        <v>11.55</v>
      </c>
      <c r="AS8" s="40">
        <f>IF(AG8&gt;0,AG8,"")</f>
        <v>13.64</v>
      </c>
      <c r="AT8" s="40">
        <f>IF(SUM(AD8:AG8)-AH8&gt;0,SUM(AD8:AG8)-AH8,"")</f>
        <v>48.790000000000006</v>
      </c>
      <c r="AU8" s="40">
        <f>IF(AQ8="","",MAX(AQ8,AT8))</f>
        <v>48.790000000000006</v>
      </c>
      <c r="AV8" s="40">
        <f>IF(AK8&gt;0,AK8,"")</f>
        <v>12.7</v>
      </c>
      <c r="AW8" s="40">
        <f>IF(AL8&gt;0,AL8,"")</f>
        <v>14.280000000000001</v>
      </c>
      <c r="AX8" s="40">
        <f>IF(SUM(AI8:AL8)-AM8&gt;0,SUM(AI8:AL8)-AM8,"")</f>
        <v>49.78</v>
      </c>
      <c r="AY8" s="40">
        <f>IF(SUM(AU8,AX8)&gt;0,SUM(AU8,AX8),"")</f>
        <v>98.570000000000007</v>
      </c>
      <c r="AZ8" s="26">
        <v>12.7</v>
      </c>
      <c r="BA8" s="26">
        <v>9.1</v>
      </c>
      <c r="BB8" s="26">
        <v>12.1</v>
      </c>
      <c r="BC8" s="26">
        <v>13.73</v>
      </c>
      <c r="BD8" s="26">
        <v>0</v>
      </c>
      <c r="BE8" s="26">
        <v>3</v>
      </c>
      <c r="BF8" s="26">
        <v>1.7</v>
      </c>
      <c r="BG8" s="26">
        <v>2.9</v>
      </c>
      <c r="BH8" s="26">
        <v>3.04</v>
      </c>
      <c r="BI8" s="26">
        <v>0</v>
      </c>
      <c r="BJ8" s="26">
        <v>11.9</v>
      </c>
      <c r="BK8" s="26">
        <v>9.1999999999999993</v>
      </c>
      <c r="BL8" s="26">
        <v>11</v>
      </c>
      <c r="BM8" s="26">
        <v>14.21</v>
      </c>
      <c r="BN8" s="26">
        <v>0.2</v>
      </c>
      <c r="BO8" s="28"/>
      <c r="BP8" s="39">
        <f>IF(BB8&gt;0,BB8,"")</f>
        <v>12.1</v>
      </c>
      <c r="BQ8" s="39">
        <f>IF(BC8&gt;0,BC8,"")</f>
        <v>13.73</v>
      </c>
      <c r="BR8" s="11">
        <f>IF(SUM(AZ8:BC8)-BD8&gt;0,SUM(AZ8:BC8)-BD8,"")</f>
        <v>47.629999999999995</v>
      </c>
      <c r="BS8" s="11">
        <f>IF(BG8&gt;0,BG8,"")</f>
        <v>2.9</v>
      </c>
      <c r="BT8" s="11">
        <f>IF(BH8&gt;0,BH8,"")</f>
        <v>3.04</v>
      </c>
      <c r="BU8" s="11">
        <f>IF(SUM(BE8:BH8)-BI8&gt;0,SUM(BE8:BH8)-BI8,"")</f>
        <v>10.64</v>
      </c>
      <c r="BV8" s="11">
        <f>IF(BR8="","",MAX(BR8,BU8))</f>
        <v>47.629999999999995</v>
      </c>
      <c r="BW8" s="11">
        <f>IF(BL8&gt;0,BL8,"")</f>
        <v>11</v>
      </c>
      <c r="BX8" s="11">
        <f>IF(BM8&gt;0,BM8,"")</f>
        <v>14.21</v>
      </c>
      <c r="BY8" s="11">
        <f>IF(SUM(BJ8:BM8)-BN8&gt;0,SUM(BJ8:BM8)-BN8,"")</f>
        <v>46.11</v>
      </c>
      <c r="BZ8" s="11">
        <f>IF(SUM(BV8,BY8)&gt;0,SUM(BV8,BY8),"")</f>
        <v>93.74</v>
      </c>
      <c r="CA8" s="22">
        <v>14.4</v>
      </c>
      <c r="CB8" s="22">
        <v>9.5</v>
      </c>
      <c r="CC8" s="22">
        <v>11.3</v>
      </c>
      <c r="CD8" s="22">
        <v>13.95</v>
      </c>
      <c r="CE8" s="22">
        <v>0</v>
      </c>
      <c r="CF8" s="22">
        <v>13.8</v>
      </c>
      <c r="CG8" s="22">
        <v>8.6999999999999993</v>
      </c>
      <c r="CH8" s="22">
        <v>11.5</v>
      </c>
      <c r="CI8" s="22">
        <v>13.48</v>
      </c>
      <c r="CJ8" s="22">
        <v>0</v>
      </c>
      <c r="CK8" s="22">
        <v>11.7</v>
      </c>
      <c r="CL8" s="22">
        <v>8.5</v>
      </c>
      <c r="CM8" s="22">
        <v>13</v>
      </c>
      <c r="CN8" s="22">
        <v>13.83</v>
      </c>
      <c r="CO8" s="22">
        <v>0</v>
      </c>
      <c r="CP8" s="27"/>
      <c r="CQ8" s="38">
        <f>IF(CC8&gt;0,CC8,"")</f>
        <v>11.3</v>
      </c>
      <c r="CR8" s="38">
        <f>IF(CD8&gt;0,CD8,"")</f>
        <v>13.95</v>
      </c>
      <c r="CS8" s="40">
        <f>IF(SUM(CA8:CD8)-CE8&gt;0,SUM(CA8:CD8)-CE8,"")</f>
        <v>49.150000000000006</v>
      </c>
      <c r="CT8" s="40">
        <f>IF(CH8&gt;0,CH8,"")</f>
        <v>11.5</v>
      </c>
      <c r="CU8" s="40">
        <f>IF(CI8&gt;0,CI8,"")</f>
        <v>13.48</v>
      </c>
      <c r="CV8" s="40">
        <f>IF(SUM(CF8:CI8)-CJ8&gt;0,SUM(CF8:CI8)-CJ8,"")</f>
        <v>47.480000000000004</v>
      </c>
      <c r="CW8" s="40">
        <f>IF(CS8="","",MAX(CS8,CV8))</f>
        <v>49.150000000000006</v>
      </c>
      <c r="CX8" s="40">
        <f>IF(CM8&gt;0,CM8,"")</f>
        <v>13</v>
      </c>
      <c r="CY8" s="40">
        <f>IF(CN8&gt;0,CN8,"")</f>
        <v>13.83</v>
      </c>
      <c r="CZ8" s="40">
        <f>IF(SUM(CK8:CN8)-CO8&gt;0,SUM(CK8:CN8)-CO8,"")</f>
        <v>47.03</v>
      </c>
      <c r="DA8" s="40">
        <f>IF(SUM(CW8,CZ8)&gt;0,SUM(CW8,CZ8),"")</f>
        <v>96.18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12.9</v>
      </c>
      <c r="EM8" s="18">
        <v>9</v>
      </c>
      <c r="EN8" s="18">
        <v>12.2</v>
      </c>
      <c r="EO8" s="18">
        <v>13.26</v>
      </c>
      <c r="EP8" s="18">
        <v>0</v>
      </c>
      <c r="EQ8" s="18">
        <v>8.4</v>
      </c>
      <c r="ER8" s="18">
        <v>5.3</v>
      </c>
      <c r="ES8" s="18">
        <v>7.5</v>
      </c>
      <c r="ET8" s="18">
        <v>8.26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12.2</v>
      </c>
      <c r="FG8" s="11">
        <f>IF(EO8&gt;0,EO8,"")</f>
        <v>13.26</v>
      </c>
      <c r="FH8" s="11">
        <f>IF(SUM(EL8:EO8)-EP8&gt;0,SUM(EL8:EO8)-EP8,"")</f>
        <v>47.359999999999992</v>
      </c>
      <c r="FI8" s="11">
        <f>IF(ES8&gt;0,ES8,"")</f>
        <v>7.5</v>
      </c>
      <c r="FJ8" s="11">
        <f>IF(ET8&gt;0,ET8,"")</f>
        <v>8.26</v>
      </c>
      <c r="FK8" s="11">
        <f>IF(SUM(EQ8:ET8)-EU8&gt;0,SUM(EQ8:ET8)-EU8,"")</f>
        <v>29.46</v>
      </c>
      <c r="FL8" s="11">
        <f>IF(MAX(FH8,FK8)&gt;0,MAX(FH8,FK8),"")</f>
        <v>47.359999999999992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47.359999999999992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9.1999999999999993</v>
      </c>
      <c r="HD8" s="18">
        <v>12.2</v>
      </c>
      <c r="HE8" s="18">
        <v>13.59</v>
      </c>
      <c r="HF8" s="18">
        <v>0</v>
      </c>
      <c r="HG8" s="18">
        <v>13.4</v>
      </c>
      <c r="HH8" s="18">
        <v>8.8000000000000007</v>
      </c>
      <c r="HI8" s="18">
        <v>12.2</v>
      </c>
      <c r="HJ8" s="18">
        <v>14.06</v>
      </c>
      <c r="HK8" s="18">
        <v>0</v>
      </c>
      <c r="HL8" s="18"/>
      <c r="HM8" s="18"/>
      <c r="HN8" s="18"/>
      <c r="HO8" s="18"/>
      <c r="HP8" s="18"/>
      <c r="HQ8" s="18">
        <v>14</v>
      </c>
      <c r="HR8" s="18">
        <v>9.3000000000000007</v>
      </c>
      <c r="HS8" s="18">
        <v>10.1</v>
      </c>
      <c r="HT8" s="18">
        <v>14.03</v>
      </c>
      <c r="HU8" s="18">
        <v>0</v>
      </c>
      <c r="HV8" s="11">
        <f>IF(HD8&gt;0,HD8,"")</f>
        <v>12.2</v>
      </c>
      <c r="HW8" s="11">
        <f>IF(HE8&gt;0,HE8,"")</f>
        <v>13.59</v>
      </c>
      <c r="HX8" s="11">
        <f>IF(SUM(HB8:HE8)-HF8&gt;0,SUM(HB8:HE8)-HF8,"")</f>
        <v>48.489999999999995</v>
      </c>
      <c r="HY8" s="11">
        <f>IF(HI8&gt;0,HI8,"")</f>
        <v>12.2</v>
      </c>
      <c r="HZ8" s="11">
        <f>IF(HJ8&gt;0,HJ8,"")</f>
        <v>14.06</v>
      </c>
      <c r="IA8" s="11">
        <f>IF(SUM(HG8:HJ8)-HK8&gt;0,SUM(HG8:HJ8)-HK8,"")</f>
        <v>48.460000000000008</v>
      </c>
      <c r="IB8" s="11">
        <f>IF(MAX(HX8,IA8)&gt;0,MAX(HX8,IA8),"")</f>
        <v>48.489999999999995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>
        <f>IF(HS8&gt;0,HS8,"")</f>
        <v>10.1</v>
      </c>
      <c r="IG8" s="11">
        <f>IF(HT8&gt;0,HT8,"")</f>
        <v>14.03</v>
      </c>
      <c r="IH8" s="11">
        <f>IF(SUM(HQ8:HT8)-HU8&gt;0,SUM(HQ8:HT8)-HU8,"")</f>
        <v>47.43</v>
      </c>
      <c r="II8" s="11">
        <f>IF(SUM(IB8,IE8,IH8)&gt;0,SUM(IB8,IE8,IH8),"")</f>
        <v>95.919999999999987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13.55</v>
      </c>
      <c r="SW8" s="22">
        <f>IF($CP8="P",CB8,(CB8+BA8)/2)</f>
        <v>9.3000000000000007</v>
      </c>
      <c r="SX8" s="22">
        <f>IF($CP8="P",CC8,(CC8+BB8)/2)</f>
        <v>11.7</v>
      </c>
      <c r="SY8" s="22">
        <f>IF($CP8="P",CD8,(CD8+BC8)/2)</f>
        <v>13.84</v>
      </c>
      <c r="SZ8" s="22">
        <f>IF($CP8="P",CE8,(CE8+BD8)/2)</f>
        <v>0</v>
      </c>
      <c r="TA8" s="22">
        <f>IF($CP8="P",CF8,(CF8+BE8)/2)</f>
        <v>8.4</v>
      </c>
      <c r="TB8" s="22">
        <f>IF($CP8="P",CG8,(CG8+BF8)/2)</f>
        <v>5.1999999999999993</v>
      </c>
      <c r="TC8" s="22">
        <f>IF($CP8="P",CH8,(CH8+BG8)/2)</f>
        <v>7.2</v>
      </c>
      <c r="TD8" s="22">
        <f>IF($CP8="P",CI8,(CI8+BH8)/2)</f>
        <v>8.26</v>
      </c>
      <c r="TE8" s="22">
        <f>IF($CP8="P",CJ8,(CJ8+BI8)/2)</f>
        <v>0</v>
      </c>
      <c r="TF8" s="22">
        <f>IF($CP8="P",CK8,(CK8+BJ8)/2)</f>
        <v>11.8</v>
      </c>
      <c r="TG8" s="22">
        <f>IF($CP8="P",CL8,(CL8+BK8)/2)</f>
        <v>8.85</v>
      </c>
      <c r="TH8" s="22">
        <f>IF($CP8="P",CM8,(CM8+BL8)/2)</f>
        <v>12</v>
      </c>
      <c r="TI8" s="22">
        <f>IF($CP8="P",CN8,(CN8+BM8)/2)</f>
        <v>14.02</v>
      </c>
      <c r="TJ8" s="22">
        <f>IF($CP8="P",CO8,(CO8+BN8)/2)</f>
        <v>0.1</v>
      </c>
      <c r="TK8" s="27" t="s">
        <v>46</v>
      </c>
      <c r="TL8" s="40">
        <f>IF(SX8&gt;0,SX8,"")</f>
        <v>11.7</v>
      </c>
      <c r="TM8" s="40">
        <f>IF(SY8&gt;0,SY8,"")</f>
        <v>13.84</v>
      </c>
      <c r="TN8" s="40">
        <f>IF(SUM(SV8:SY8)-SZ8&gt;0,SUM(SV8:SY8)-SZ8,"")</f>
        <v>48.39</v>
      </c>
      <c r="TO8" s="40">
        <f>IF(TC8&gt;0,TC8,"")</f>
        <v>7.2</v>
      </c>
      <c r="TP8" s="40">
        <f>IF(TD8&gt;0,TD8,"")</f>
        <v>8.26</v>
      </c>
      <c r="TQ8" s="40">
        <f>IF(SUM(TA8:TD8)-TE8&gt;0,SUM(TA8:TD8)-TE8,"")</f>
        <v>29.060000000000002</v>
      </c>
      <c r="TR8" s="40">
        <f>IF(MAX(TN8,TQ8)&gt;0,MAX(TN8,TQ8),"")</f>
        <v>48.39</v>
      </c>
      <c r="TS8" s="40">
        <f>IF(TH8&gt;0,TH8,"")</f>
        <v>12</v>
      </c>
      <c r="TT8" s="40">
        <f>IF(TI8&gt;0,TI8,"")</f>
        <v>14.02</v>
      </c>
      <c r="TU8" s="40">
        <f>IF(SUM(TF8:TI8)-TJ8&gt;0,SUM(TF8:TI8)-TJ8,"")</f>
        <v>46.57</v>
      </c>
      <c r="TV8" s="40">
        <f>IF(SUM(TR8,TU8)&gt;0,SUM(TR8,TU8),"")</f>
        <v>94.960000000000008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184</v>
      </c>
      <c r="D9" s="4" t="s">
        <v>5</v>
      </c>
      <c r="E9" s="4">
        <v>2007</v>
      </c>
      <c r="F9" s="9">
        <f>SUM(L9:V9)+SUM(L9:T9)*0.0000001+SUM(L9)*0.0000000000001</f>
        <v>173.42001568600494</v>
      </c>
      <c r="G9" s="66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49.53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32.82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48.930000000000007</v>
      </c>
      <c r="Q9" s="8" t="str">
        <f>IF(P9="","",IF(OR(P9=CS9,P9=CV9,P9=CZ9),$CA$1,IF(OR(P9=BR9,P9=BU9,P9=BY9),$AZ$1,IF(OR(P9=AQ9,P9=AT9,P9=AX9),$Y$1,""))))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13.98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Coimbra Gym Fest (July 7)</v>
      </c>
      <c r="V9" s="8">
        <f>IF(MAX(DB9,DC9)&gt;0,MAX(DB9,DC9),"")</f>
        <v>16.559999999999995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Coimbra Gym Fest (July 7)</v>
      </c>
      <c r="Y9" s="22">
        <v>7.1</v>
      </c>
      <c r="Z9" s="22">
        <v>4.5999999999999996</v>
      </c>
      <c r="AA9" s="22">
        <v>6.5</v>
      </c>
      <c r="AB9" s="22">
        <v>6.83</v>
      </c>
      <c r="AC9" s="22">
        <v>0</v>
      </c>
      <c r="AD9" s="22"/>
      <c r="AE9" s="22"/>
      <c r="AF9" s="22"/>
      <c r="AG9" s="22"/>
      <c r="AH9" s="22"/>
      <c r="AI9" s="22">
        <v>13.1</v>
      </c>
      <c r="AJ9" s="22">
        <v>8.1</v>
      </c>
      <c r="AK9" s="22">
        <v>8.5</v>
      </c>
      <c r="AL9" s="22">
        <v>12.27</v>
      </c>
      <c r="AM9" s="22">
        <v>0</v>
      </c>
      <c r="AN9" s="27"/>
      <c r="AO9" s="38">
        <f>IF(AA9&gt;0,AA9,"")</f>
        <v>6.5</v>
      </c>
      <c r="AP9" s="38">
        <f>IF(AB9&gt;0,AB9,"")</f>
        <v>6.83</v>
      </c>
      <c r="AQ9" s="40">
        <f>IF(SUM(Y9:AB9)-AC9&gt;0,SUM(Y9:AB9)-AC9,"")</f>
        <v>25.03</v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>
        <f>IF(AQ9="","",MAX(AQ9,AT9))</f>
        <v>25.03</v>
      </c>
      <c r="AV9" s="40">
        <f>IF(AK9&gt;0,AK9,"")</f>
        <v>8.5</v>
      </c>
      <c r="AW9" s="40">
        <f>IF(AL9&gt;0,AL9,"")</f>
        <v>12.27</v>
      </c>
      <c r="AX9" s="40">
        <f>IF(SUM(AI9:AL9)-AM9&gt;0,SUM(AI9:AL9)-AM9,"")</f>
        <v>41.97</v>
      </c>
      <c r="AY9" s="40">
        <f>IF(SUM(AU9,AX9)&gt;0,SUM(AU9,AX9),"")</f>
        <v>67</v>
      </c>
      <c r="AZ9" s="26">
        <v>6.1</v>
      </c>
      <c r="BA9" s="26">
        <v>3.6</v>
      </c>
      <c r="BB9" s="26">
        <v>4.5999999999999996</v>
      </c>
      <c r="BC9" s="26">
        <v>5.68</v>
      </c>
      <c r="BD9" s="26">
        <v>0</v>
      </c>
      <c r="BE9" s="26">
        <v>9.8000000000000007</v>
      </c>
      <c r="BF9" s="26">
        <v>6.5</v>
      </c>
      <c r="BG9" s="26">
        <v>7</v>
      </c>
      <c r="BH9" s="26">
        <v>9.52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4.5999999999999996</v>
      </c>
      <c r="BQ9" s="39">
        <f>IF(BC9&gt;0,BC9,"")</f>
        <v>5.68</v>
      </c>
      <c r="BR9" s="11">
        <f>IF(SUM(AZ9:BC9)-BD9&gt;0,SUM(AZ9:BC9)-BD9,"")</f>
        <v>19.979999999999997</v>
      </c>
      <c r="BS9" s="11">
        <f>IF(BG9&gt;0,BG9,"")</f>
        <v>7</v>
      </c>
      <c r="BT9" s="11">
        <f>IF(BH9&gt;0,BH9,"")</f>
        <v>9.52</v>
      </c>
      <c r="BU9" s="11">
        <f>IF(SUM(BE9:BH9)-BI9&gt;0,SUM(BE9:BH9)-BI9,"")</f>
        <v>32.82</v>
      </c>
      <c r="BV9" s="11">
        <f>IF(BR9="","",MAX(BR9,BU9))</f>
        <v>32.82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32.82</v>
      </c>
      <c r="CA9" s="22">
        <v>15.7</v>
      </c>
      <c r="CB9" s="22">
        <v>8.6999999999999993</v>
      </c>
      <c r="CC9" s="22">
        <v>11.4</v>
      </c>
      <c r="CD9" s="22">
        <v>13.73</v>
      </c>
      <c r="CE9" s="22">
        <v>0</v>
      </c>
      <c r="CF9" s="22">
        <v>9.4</v>
      </c>
      <c r="CG9" s="22">
        <v>5.5</v>
      </c>
      <c r="CH9" s="22">
        <v>7.1</v>
      </c>
      <c r="CI9" s="22">
        <v>8.33</v>
      </c>
      <c r="CJ9" s="22">
        <v>0</v>
      </c>
      <c r="CK9" s="22">
        <v>14.8</v>
      </c>
      <c r="CL9" s="22">
        <v>8.8000000000000007</v>
      </c>
      <c r="CM9" s="22">
        <v>11.6</v>
      </c>
      <c r="CN9" s="22">
        <v>13.73</v>
      </c>
      <c r="CO9" s="22">
        <v>0</v>
      </c>
      <c r="CP9" s="27"/>
      <c r="CQ9" s="38">
        <f>IF(CC9&gt;0,CC9,"")</f>
        <v>11.4</v>
      </c>
      <c r="CR9" s="38">
        <f>IF(CD9&gt;0,CD9,"")</f>
        <v>13.73</v>
      </c>
      <c r="CS9" s="40">
        <f>IF(SUM(CA9:CD9)-CE9&gt;0,SUM(CA9:CD9)-CE9,"")</f>
        <v>49.53</v>
      </c>
      <c r="CT9" s="40">
        <f>IF(CH9&gt;0,CH9,"")</f>
        <v>7.1</v>
      </c>
      <c r="CU9" s="40">
        <f>IF(CI9&gt;0,CI9,"")</f>
        <v>8.33</v>
      </c>
      <c r="CV9" s="40">
        <f>IF(SUM(CF9:CI9)-CJ9&gt;0,SUM(CF9:CI9)-CJ9,"")</f>
        <v>30.33</v>
      </c>
      <c r="CW9" s="40">
        <f>IF(CS9="","",MAX(CS9,CV9))</f>
        <v>49.53</v>
      </c>
      <c r="CX9" s="40">
        <f>IF(CM9&gt;0,CM9,"")</f>
        <v>11.6</v>
      </c>
      <c r="CY9" s="40">
        <f>IF(CN9&gt;0,CN9,"")</f>
        <v>13.73</v>
      </c>
      <c r="CZ9" s="40">
        <f>IF(SUM(CK9:CN9)-CO9&gt;0,SUM(CK9:CN9)-CO9,"")</f>
        <v>48.930000000000007</v>
      </c>
      <c r="DA9" s="40">
        <f>IF(SUM(CW9,CZ9)&gt;0,SUM(CW9,CZ9),"")</f>
        <v>98.460000000000008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16.559999999999995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4.7</v>
      </c>
      <c r="EM9" s="18">
        <v>2.9</v>
      </c>
      <c r="EN9" s="18">
        <v>3.6</v>
      </c>
      <c r="EO9" s="18">
        <v>4.37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3.6</v>
      </c>
      <c r="FG9" s="11">
        <f>IF(EO9&gt;0,EO9,"")</f>
        <v>4.37</v>
      </c>
      <c r="FH9" s="11">
        <f>IF(SUM(EL9:EO9)-EP9&gt;0,SUM(EL9:EO9)-EP9,"")</f>
        <v>15.57</v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>
        <f>IF(MAX(FH9,FK9)&gt;0,MAX(FH9,FK9),"")</f>
        <v>15.57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15.57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>
        <v>12.8</v>
      </c>
      <c r="IK9" s="17">
        <v>8.6</v>
      </c>
      <c r="IL9" s="17">
        <v>10.199999999999999</v>
      </c>
      <c r="IM9" s="17">
        <v>13.47</v>
      </c>
      <c r="IN9" s="17">
        <v>0</v>
      </c>
      <c r="IO9" s="17">
        <v>14.7</v>
      </c>
      <c r="IP9" s="17">
        <v>9.1</v>
      </c>
      <c r="IQ9" s="17">
        <v>11.6</v>
      </c>
      <c r="IR9" s="17">
        <v>13.98</v>
      </c>
      <c r="IS9" s="17">
        <v>0</v>
      </c>
      <c r="IT9" s="17">
        <v>14.7</v>
      </c>
      <c r="IU9" s="17">
        <v>8.4</v>
      </c>
      <c r="IV9" s="17">
        <v>11.4</v>
      </c>
      <c r="IW9" s="17">
        <v>13.84</v>
      </c>
      <c r="IX9" s="17">
        <v>0</v>
      </c>
      <c r="IY9" s="17">
        <v>13.7</v>
      </c>
      <c r="IZ9" s="17">
        <v>8.3000000000000007</v>
      </c>
      <c r="JA9" s="17">
        <v>10.199999999999999</v>
      </c>
      <c r="JB9" s="17">
        <v>13.68</v>
      </c>
      <c r="JC9" s="17">
        <v>0</v>
      </c>
      <c r="JD9" s="40">
        <f>IF(IL9&gt;0,IL9,"")</f>
        <v>10.199999999999999</v>
      </c>
      <c r="JE9" s="40">
        <f>IF(IM9&gt;0,IM9,"")</f>
        <v>13.47</v>
      </c>
      <c r="JF9" s="40">
        <f>IF(SUM(IJ9:IM9)-IN9&gt;0,SUM(IJ9:IM9)-IN9,"")</f>
        <v>45.07</v>
      </c>
      <c r="JG9" s="40">
        <f>IF(IQ9&gt;0,IQ9,"")</f>
        <v>11.6</v>
      </c>
      <c r="JH9" s="40">
        <f>IF(IR9&gt;0,IR9,"")</f>
        <v>13.98</v>
      </c>
      <c r="JI9" s="40">
        <f>IF(SUM(IO9:IR9)-IS9&gt;0,SUM(IO9:IR9)-IS9,"")</f>
        <v>49.379999999999995</v>
      </c>
      <c r="JJ9" s="40">
        <f>IF(MAX(JF9,JI9)&gt;0,MAX(JF9,JI9),"")</f>
        <v>49.379999999999995</v>
      </c>
      <c r="JK9" s="40">
        <f>IF(IV9&gt;0,IV9,"")</f>
        <v>11.4</v>
      </c>
      <c r="JL9" s="40">
        <f>IF(IW9&gt;0,IW9,"")</f>
        <v>13.84</v>
      </c>
      <c r="JM9" s="40">
        <f>IF(SUM(IT9:IW9)-IX9&gt;0,SUM(IT9:IW9)-IX9,"")</f>
        <v>48.34</v>
      </c>
      <c r="JN9" s="40">
        <f>IF(JA9&gt;0,JA9,"")</f>
        <v>10.199999999999999</v>
      </c>
      <c r="JO9" s="40">
        <f>IF(JB9&gt;0,JB9,"")</f>
        <v>13.68</v>
      </c>
      <c r="JP9" s="40">
        <f>IF(SUM(IY9:JB9)-JC9&gt;0,SUM(IY9:JB9)-JC9,"")</f>
        <v>45.88</v>
      </c>
      <c r="JQ9" s="40">
        <f>IF(SUM(JJ9,JM9,JP9)&gt;0,SUM(JJ9,JM9,JP9),"")</f>
        <v>143.6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10.899999999999999</v>
      </c>
      <c r="SW9" s="22">
        <f>IF($CP9="P",CB9,(CB9+BA9)/2)</f>
        <v>6.1499999999999995</v>
      </c>
      <c r="SX9" s="22">
        <f>IF($CP9="P",CC9,(CC9+BB9)/2)</f>
        <v>8</v>
      </c>
      <c r="SY9" s="22">
        <f>IF($CP9="P",CD9,(CD9+BC9)/2)</f>
        <v>9.7050000000000001</v>
      </c>
      <c r="SZ9" s="22">
        <f>IF($CP9="P",CE9,(CE9+BD9)/2)</f>
        <v>0</v>
      </c>
      <c r="TA9" s="22">
        <f>IF($CP9="P",CF9,(CF9+BE9)/2)</f>
        <v>9.6000000000000014</v>
      </c>
      <c r="TB9" s="22">
        <f>IF($CP9="P",CG9,(CG9+BF9)/2)</f>
        <v>6</v>
      </c>
      <c r="TC9" s="22">
        <f>IF($CP9="P",CH9,(CH9+BG9)/2)</f>
        <v>7.05</v>
      </c>
      <c r="TD9" s="22">
        <f>IF($CP9="P",CI9,(CI9+BH9)/2)</f>
        <v>8.9250000000000007</v>
      </c>
      <c r="TE9" s="22">
        <f>IF($CP9="P",CJ9,(CJ9+BI9)/2)</f>
        <v>0</v>
      </c>
      <c r="TF9" s="22">
        <f>IF($CP9="P",CK9,(CK9+BJ9)/2)</f>
        <v>7.4</v>
      </c>
      <c r="TG9" s="22">
        <f>IF($CP9="P",CL9,(CL9+BK9)/2)</f>
        <v>4.4000000000000004</v>
      </c>
      <c r="TH9" s="22">
        <f>IF($CP9="P",CM9,(CM9+BL9)/2)</f>
        <v>5.8</v>
      </c>
      <c r="TI9" s="22">
        <f>IF($CP9="P",CN9,(CN9+BM9)/2)</f>
        <v>6.8650000000000002</v>
      </c>
      <c r="TJ9" s="22">
        <f>IF($CP9="P",CO9,(CO9+BN9)/2)</f>
        <v>0</v>
      </c>
      <c r="TK9" s="27" t="s">
        <v>46</v>
      </c>
      <c r="TL9" s="40">
        <f>IF(SX9&gt;0,SX9,"")</f>
        <v>8</v>
      </c>
      <c r="TM9" s="40">
        <f>IF(SY9&gt;0,SY9,"")</f>
        <v>9.7050000000000001</v>
      </c>
      <c r="TN9" s="40">
        <f>IF(SUM(SV9:SY9)-SZ9&gt;0,SUM(SV9:SY9)-SZ9,"")</f>
        <v>34.754999999999995</v>
      </c>
      <c r="TO9" s="40">
        <f>IF(TC9&gt;0,TC9,"")</f>
        <v>7.05</v>
      </c>
      <c r="TP9" s="40">
        <f>IF(TD9&gt;0,TD9,"")</f>
        <v>8.9250000000000007</v>
      </c>
      <c r="TQ9" s="40">
        <f>IF(SUM(TA9:TD9)-TE9&gt;0,SUM(TA9:TD9)-TE9,"")</f>
        <v>31.575000000000003</v>
      </c>
      <c r="TR9" s="40">
        <f>IF(MAX(TN9,TQ9)&gt;0,MAX(TN9,TQ9),"")</f>
        <v>34.754999999999995</v>
      </c>
      <c r="TS9" s="40">
        <f>IF(TH9&gt;0,TH9,"")</f>
        <v>5.8</v>
      </c>
      <c r="TT9" s="40">
        <f>IF(TI9&gt;0,TI9,"")</f>
        <v>6.8650000000000002</v>
      </c>
      <c r="TU9" s="40">
        <f>IF(SUM(TF9:TI9)-TJ9&gt;0,SUM(TF9:TI9)-TJ9,"")</f>
        <v>24.465000000000003</v>
      </c>
      <c r="TV9" s="40">
        <f>IF(SUM(TR9,TU9)&gt;0,SUM(TR9,TU9),"")</f>
        <v>59.22</v>
      </c>
    </row>
    <row r="10" spans="1:542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5</v>
      </c>
      <c r="C10" s="5" t="s">
        <v>200</v>
      </c>
      <c r="D10" s="4" t="s">
        <v>6</v>
      </c>
      <c r="E10" s="4">
        <v>2006</v>
      </c>
      <c r="F10" s="9">
        <f>SUM(L10:V10)+SUM(L10:T10)*0.0000001+SUM(L10)*0.0000000000001</f>
        <v>153.04001490100487</v>
      </c>
      <c r="G10" s="66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>P</v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>No DD</v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48.8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44.26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46.75</v>
      </c>
      <c r="Q10" s="8" t="str">
        <f>IF(P10="","",IF(OR(P10=CS10,P10=CV10,P10=CZ10),$CA$1,IF(OR(P10=BR10,P10=BU10,P10=BY10),$AZ$1,IF(OR(P10=AQ10,P10=AT10,P10=AX10),$Y$1,""))))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9.1999999999999993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>
        <f>IF(MAX(DB10,DC10)&gt;0,MAX(DB10,DC10),"")</f>
        <v>4.0300000000000011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6.4</v>
      </c>
      <c r="BA10" s="26">
        <v>3.3</v>
      </c>
      <c r="BB10" s="26">
        <v>3.9</v>
      </c>
      <c r="BC10" s="26">
        <v>5.36</v>
      </c>
      <c r="BD10" s="26">
        <v>0</v>
      </c>
      <c r="BE10" s="26">
        <v>16.100000000000001</v>
      </c>
      <c r="BF10" s="26">
        <v>9.9</v>
      </c>
      <c r="BG10" s="26">
        <v>9.1</v>
      </c>
      <c r="BH10" s="26">
        <v>13.7</v>
      </c>
      <c r="BI10" s="26">
        <v>0</v>
      </c>
      <c r="BJ10" s="26">
        <v>14.4</v>
      </c>
      <c r="BK10" s="26">
        <v>9.5</v>
      </c>
      <c r="BL10" s="26">
        <v>9.1</v>
      </c>
      <c r="BM10" s="26">
        <v>13.75</v>
      </c>
      <c r="BN10" s="26">
        <v>0</v>
      </c>
      <c r="BO10" s="28"/>
      <c r="BP10" s="39">
        <f>IF(BB10&gt;0,BB10,"")</f>
        <v>3.9</v>
      </c>
      <c r="BQ10" s="39">
        <f>IF(BC10&gt;0,BC10,"")</f>
        <v>5.36</v>
      </c>
      <c r="BR10" s="11">
        <f>IF(SUM(AZ10:BC10)-BD10&gt;0,SUM(AZ10:BC10)-BD10,"")</f>
        <v>18.96</v>
      </c>
      <c r="BS10" s="11">
        <f>IF(BG10&gt;0,BG10,"")</f>
        <v>9.1</v>
      </c>
      <c r="BT10" s="11">
        <f>IF(BH10&gt;0,BH10,"")</f>
        <v>13.7</v>
      </c>
      <c r="BU10" s="11">
        <f>IF(SUM(BE10:BH10)-BI10&gt;0,SUM(BE10:BH10)-BI10,"")</f>
        <v>48.8</v>
      </c>
      <c r="BV10" s="11">
        <f>IF(BR10="","",MAX(BR10,BU10))</f>
        <v>48.8</v>
      </c>
      <c r="BW10" s="11">
        <f>IF(BL10&gt;0,BL10,"")</f>
        <v>9.1</v>
      </c>
      <c r="BX10" s="11">
        <f>IF(BM10&gt;0,BM10,"")</f>
        <v>13.75</v>
      </c>
      <c r="BY10" s="11">
        <f>IF(SUM(BJ10:BM10)-BN10&gt;0,SUM(BJ10:BM10)-BN10,"")</f>
        <v>46.75</v>
      </c>
      <c r="BZ10" s="11">
        <f>IF(SUM(BV10,BY10)&gt;0,SUM(BV10,BY10),"")</f>
        <v>95.55</v>
      </c>
      <c r="CA10" s="22">
        <v>15.4</v>
      </c>
      <c r="CB10" s="22">
        <v>8.5</v>
      </c>
      <c r="CC10" s="22">
        <v>7.9</v>
      </c>
      <c r="CD10" s="22">
        <v>12.46</v>
      </c>
      <c r="CE10" s="22">
        <v>0</v>
      </c>
      <c r="CF10" s="22">
        <v>1.6</v>
      </c>
      <c r="CG10" s="22">
        <v>1</v>
      </c>
      <c r="CH10" s="22">
        <v>1.5</v>
      </c>
      <c r="CI10" s="22">
        <v>1.42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7.9</v>
      </c>
      <c r="CR10" s="38">
        <f>IF(CD10&gt;0,CD10,"")</f>
        <v>12.46</v>
      </c>
      <c r="CS10" s="40">
        <f>IF(SUM(CA10:CD10)-CE10&gt;0,SUM(CA10:CD10)-CE10,"")</f>
        <v>44.26</v>
      </c>
      <c r="CT10" s="40">
        <f>IF(CH10&gt;0,CH10,"")</f>
        <v>1.5</v>
      </c>
      <c r="CU10" s="40">
        <f>IF(CI10&gt;0,CI10,"")</f>
        <v>1.42</v>
      </c>
      <c r="CV10" s="40">
        <f>IF(SUM(CF10:CI10)-CJ10&gt;0,SUM(CF10:CI10)-CJ10,"")</f>
        <v>5.52</v>
      </c>
      <c r="CW10" s="40">
        <f>IF(CS10="","",MAX(CS10,CV10))</f>
        <v>44.26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44.26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4.0300000000000011</v>
      </c>
      <c r="DC10" s="50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>1.75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>
        <v>15.9</v>
      </c>
      <c r="IK10" s="17">
        <v>9.3000000000000007</v>
      </c>
      <c r="IL10" s="17">
        <v>9.1</v>
      </c>
      <c r="IM10" s="17">
        <v>13.75</v>
      </c>
      <c r="IN10" s="17">
        <v>0</v>
      </c>
      <c r="IO10" s="17">
        <v>16.2</v>
      </c>
      <c r="IP10" s="17">
        <v>9.1999999999999993</v>
      </c>
      <c r="IQ10" s="17">
        <v>9.1</v>
      </c>
      <c r="IR10" s="17">
        <v>13.79</v>
      </c>
      <c r="IS10" s="17">
        <v>0</v>
      </c>
      <c r="IT10" s="17">
        <v>16.2</v>
      </c>
      <c r="IU10" s="17">
        <v>9.4</v>
      </c>
      <c r="IV10" s="17">
        <v>9.1</v>
      </c>
      <c r="IW10" s="17">
        <v>13.8</v>
      </c>
      <c r="IX10" s="17">
        <v>0</v>
      </c>
      <c r="IY10" s="17">
        <v>15.2</v>
      </c>
      <c r="IZ10" s="17">
        <v>8.4</v>
      </c>
      <c r="JA10" s="17">
        <v>9.1999999999999993</v>
      </c>
      <c r="JB10" s="17">
        <v>13.78</v>
      </c>
      <c r="JC10" s="17">
        <v>0</v>
      </c>
      <c r="JD10" s="40">
        <f>IF(IL10&gt;0,IL10,"")</f>
        <v>9.1</v>
      </c>
      <c r="JE10" s="40">
        <f>IF(IM10&gt;0,IM10,"")</f>
        <v>13.75</v>
      </c>
      <c r="JF10" s="40">
        <f>IF(SUM(IJ10:IM10)-IN10&gt;0,SUM(IJ10:IM10)-IN10,"")</f>
        <v>48.050000000000004</v>
      </c>
      <c r="JG10" s="40">
        <f>IF(IQ10&gt;0,IQ10,"")</f>
        <v>9.1</v>
      </c>
      <c r="JH10" s="40">
        <f>IF(IR10&gt;0,IR10,"")</f>
        <v>13.79</v>
      </c>
      <c r="JI10" s="40">
        <f>IF(SUM(IO10:IR10)-IS10&gt;0,SUM(IO10:IR10)-IS10,"")</f>
        <v>48.29</v>
      </c>
      <c r="JJ10" s="40">
        <f>IF(MAX(JF10,JI10)&gt;0,MAX(JF10,JI10),"")</f>
        <v>48.29</v>
      </c>
      <c r="JK10" s="40">
        <f>IF(IV10&gt;0,IV10,"")</f>
        <v>9.1</v>
      </c>
      <c r="JL10" s="40">
        <f>IF(IW10&gt;0,IW10,"")</f>
        <v>13.8</v>
      </c>
      <c r="JM10" s="40">
        <f>IF(SUM(IT10:IW10)-IX10&gt;0,SUM(IT10:IW10)-IX10,"")</f>
        <v>48.5</v>
      </c>
      <c r="JN10" s="40">
        <f>IF(JA10&gt;0,JA10,"")</f>
        <v>9.1999999999999993</v>
      </c>
      <c r="JO10" s="40">
        <f>IF(JB10&gt;0,JB10,"")</f>
        <v>13.78</v>
      </c>
      <c r="JP10" s="40">
        <f>IF(SUM(IY10:JB10)-JC10&gt;0,SUM(IY10:JB10)-JC10,"")</f>
        <v>46.58</v>
      </c>
      <c r="JQ10" s="40">
        <f>IF(SUM(JJ10,JM10,JP10)&gt;0,SUM(JJ10,JM10,JP10),"")</f>
        <v>143.37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10.9</v>
      </c>
      <c r="SW10" s="22">
        <f>IF($CP10="P",CB10,(CB10+BA10)/2)</f>
        <v>5.9</v>
      </c>
      <c r="SX10" s="22">
        <f>IF($CP10="P",CC10,(CC10+BB10)/2)</f>
        <v>5.9</v>
      </c>
      <c r="SY10" s="22">
        <f>IF($CP10="P",CD10,(CD10+BC10)/2)</f>
        <v>8.91</v>
      </c>
      <c r="SZ10" s="22">
        <f>IF($CP10="P",CE10,(CE10+BD10)/2)</f>
        <v>0</v>
      </c>
      <c r="TA10" s="22">
        <f>IF($CP10="P",CF10,(CF10+BE10)/2)</f>
        <v>8.8500000000000014</v>
      </c>
      <c r="TB10" s="22">
        <f>IF($CP10="P",CG10,(CG10+BF10)/2)</f>
        <v>5.45</v>
      </c>
      <c r="TC10" s="22">
        <f>IF($CP10="P",CH10,(CH10+BG10)/2)</f>
        <v>5.3</v>
      </c>
      <c r="TD10" s="22">
        <f>IF($CP10="P",CI10,(CI10+BH10)/2)</f>
        <v>7.56</v>
      </c>
      <c r="TE10" s="22">
        <f>IF($CP10="P",CJ10,(CJ10+BI10)/2)</f>
        <v>0</v>
      </c>
      <c r="TF10" s="22">
        <f>IF($CP10="P",CK10,(CK10+BJ10)/2)</f>
        <v>7.2</v>
      </c>
      <c r="TG10" s="22">
        <f>IF($CP10="P",CL10,(CL10+BK10)/2)</f>
        <v>4.75</v>
      </c>
      <c r="TH10" s="22">
        <f>IF($CP10="P",CM10,(CM10+BL10)/2)</f>
        <v>4.55</v>
      </c>
      <c r="TI10" s="22">
        <f>IF($CP10="P",CN10,(CN10+BM10)/2)</f>
        <v>6.875</v>
      </c>
      <c r="TJ10" s="22">
        <f>IF($CP10="P",CO10,(CO10+BN10)/2)</f>
        <v>0</v>
      </c>
      <c r="TK10" s="27" t="s">
        <v>46</v>
      </c>
      <c r="TL10" s="40">
        <f>IF(SX10&gt;0,SX10,"")</f>
        <v>5.9</v>
      </c>
      <c r="TM10" s="40">
        <f>IF(SY10&gt;0,SY10,"")</f>
        <v>8.91</v>
      </c>
      <c r="TN10" s="40">
        <f>IF(SUM(SV10:SY10)-SZ10&gt;0,SUM(SV10:SY10)-SZ10,"")</f>
        <v>31.610000000000003</v>
      </c>
      <c r="TO10" s="40">
        <f>IF(TC10&gt;0,TC10,"")</f>
        <v>5.3</v>
      </c>
      <c r="TP10" s="40">
        <f>IF(TD10&gt;0,TD10,"")</f>
        <v>7.56</v>
      </c>
      <c r="TQ10" s="40">
        <f>IF(SUM(TA10:TD10)-TE10&gt;0,SUM(TA10:TD10)-TE10,"")</f>
        <v>27.16</v>
      </c>
      <c r="TR10" s="40">
        <f>IF(MAX(TN10,TQ10)&gt;0,MAX(TN10,TQ10),"")</f>
        <v>31.610000000000003</v>
      </c>
      <c r="TS10" s="40">
        <f>IF(TH10&gt;0,TH10,"")</f>
        <v>4.55</v>
      </c>
      <c r="TT10" s="40">
        <f>IF(TI10&gt;0,TI10,"")</f>
        <v>6.875</v>
      </c>
      <c r="TU10" s="40">
        <f>IF(SUM(TF10:TI10)-TJ10&gt;0,SUM(TF10:TI10)-TJ10,"")</f>
        <v>23.375</v>
      </c>
      <c r="TV10" s="40">
        <f>IF(SUM(TR10,TU10)&gt;0,SUM(TR10,TU10),"")</f>
        <v>54.984999999999999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134</v>
      </c>
      <c r="D11" s="4" t="s">
        <v>6</v>
      </c>
      <c r="E11" s="4">
        <v>2004</v>
      </c>
      <c r="F11" s="9">
        <f>SUM(L11:V11)+SUM(L11:T11)*0.0000001+SUM(L11)*0.0000000000001</f>
        <v>151.42001514200479</v>
      </c>
      <c r="G11" s="66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47.61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47.440000000000005</v>
      </c>
      <c r="O11" s="8" t="str">
        <f>IF(N11="","",IF(OR(N11=CS11,N11=CV11),$CA$1,IF(OR(N11=BR11,N11=BU11),$AZ$1,IF(OR(N11=AQ11,N11=AT11),$Y$1,""))))</f>
        <v>2024 Nationals</v>
      </c>
      <c r="P11" s="8">
        <f>IF(COUNT(AQ11,AT11,BR11,BU11,CS11,CV11)&gt;2,MAX(AX11,BY11,CZ11,LARGE((AQ11,AT11,BR11,BU11,CS11,CV11),3)),IF(MAX(AX11,BY11,CZ11)&gt;0,MAX(AX11,BY11,CZ11),0))</f>
        <v>47.37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Nationals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>
        <v>15.5</v>
      </c>
      <c r="BA11" s="26">
        <v>9.3000000000000007</v>
      </c>
      <c r="BB11" s="26">
        <v>8.8000000000000007</v>
      </c>
      <c r="BC11" s="26">
        <v>14.01</v>
      </c>
      <c r="BD11" s="26">
        <v>0</v>
      </c>
      <c r="BE11" s="26">
        <v>15</v>
      </c>
      <c r="BF11" s="26">
        <v>9.3000000000000007</v>
      </c>
      <c r="BG11" s="26">
        <v>8.8000000000000007</v>
      </c>
      <c r="BH11" s="26">
        <v>13.8</v>
      </c>
      <c r="BI11" s="26">
        <v>0</v>
      </c>
      <c r="BJ11" s="26">
        <v>15.3</v>
      </c>
      <c r="BK11" s="26">
        <v>9.1999999999999993</v>
      </c>
      <c r="BL11" s="26">
        <v>8.8000000000000007</v>
      </c>
      <c r="BM11" s="26">
        <v>14.07</v>
      </c>
      <c r="BN11" s="26">
        <v>0</v>
      </c>
      <c r="BO11" s="28"/>
      <c r="BP11" s="39">
        <f>IF(BB11&gt;0,BB11,"")</f>
        <v>8.8000000000000007</v>
      </c>
      <c r="BQ11" s="39">
        <f>IF(BC11&gt;0,BC11,"")</f>
        <v>14.01</v>
      </c>
      <c r="BR11" s="11">
        <f>IF(SUM(AZ11:BC11)-BD11&gt;0,SUM(AZ11:BC11)-BD11,"")</f>
        <v>47.61</v>
      </c>
      <c r="BS11" s="11">
        <f>IF(BG11&gt;0,BG11,"")</f>
        <v>8.8000000000000007</v>
      </c>
      <c r="BT11" s="11">
        <f>IF(BH11&gt;0,BH11,"")</f>
        <v>13.8</v>
      </c>
      <c r="BU11" s="11">
        <f>IF(SUM(BE11:BH11)-BI11&gt;0,SUM(BE11:BH11)-BI11,"")</f>
        <v>46.900000000000006</v>
      </c>
      <c r="BV11" s="11">
        <f>IF(BR11="","",MAX(BR11,BU11))</f>
        <v>47.61</v>
      </c>
      <c r="BW11" s="11">
        <f>IF(BL11&gt;0,BL11,"")</f>
        <v>8.8000000000000007</v>
      </c>
      <c r="BX11" s="11">
        <f>IF(BM11&gt;0,BM11,"")</f>
        <v>14.07</v>
      </c>
      <c r="BY11" s="11">
        <f>IF(SUM(BJ11:BM11)-BN11&gt;0,SUM(BJ11:BM11)-BN11,"")</f>
        <v>47.37</v>
      </c>
      <c r="BZ11" s="11">
        <f>IF(SUM(BV11,BY11)&gt;0,SUM(BV11,BY11),"")</f>
        <v>94.97999999999999</v>
      </c>
      <c r="CA11" s="22">
        <v>15</v>
      </c>
      <c r="CB11" s="22">
        <v>9.3000000000000007</v>
      </c>
      <c r="CC11" s="22">
        <v>9</v>
      </c>
      <c r="CD11" s="22">
        <v>13.5</v>
      </c>
      <c r="CE11" s="22">
        <v>0</v>
      </c>
      <c r="CF11" s="22">
        <v>15.2</v>
      </c>
      <c r="CG11" s="22">
        <v>9.5</v>
      </c>
      <c r="CH11" s="22">
        <v>9</v>
      </c>
      <c r="CI11" s="22">
        <v>13.74</v>
      </c>
      <c r="CJ11" s="22">
        <v>0</v>
      </c>
      <c r="CK11" s="22">
        <v>14.4</v>
      </c>
      <c r="CL11" s="22">
        <v>8.8000000000000007</v>
      </c>
      <c r="CM11" s="22">
        <v>9</v>
      </c>
      <c r="CN11" s="22">
        <v>13.51</v>
      </c>
      <c r="CO11" s="22">
        <v>0</v>
      </c>
      <c r="CP11" s="27"/>
      <c r="CQ11" s="38">
        <f>IF(CC11&gt;0,CC11,"")</f>
        <v>9</v>
      </c>
      <c r="CR11" s="38">
        <f>IF(CD11&gt;0,CD11,"")</f>
        <v>13.5</v>
      </c>
      <c r="CS11" s="40">
        <f>IF(SUM(CA11:CD11)-CE11&gt;0,SUM(CA11:CD11)-CE11,"")</f>
        <v>46.8</v>
      </c>
      <c r="CT11" s="40">
        <f>IF(CH11&gt;0,CH11,"")</f>
        <v>9</v>
      </c>
      <c r="CU11" s="40">
        <f>IF(CI11&gt;0,CI11,"")</f>
        <v>13.74</v>
      </c>
      <c r="CV11" s="40">
        <f>IF(SUM(CF11:CI11)-CJ11&gt;0,SUM(CF11:CI11)-CJ11,"")</f>
        <v>47.440000000000005</v>
      </c>
      <c r="CW11" s="40">
        <f>IF(CS11="","",MAX(CS11,CV11))</f>
        <v>47.440000000000005</v>
      </c>
      <c r="CX11" s="40">
        <f>IF(CM11&gt;0,CM11,"")</f>
        <v>9</v>
      </c>
      <c r="CY11" s="40">
        <f>IF(CN11&gt;0,CN11,"")</f>
        <v>13.51</v>
      </c>
      <c r="CZ11" s="40">
        <f>IF(SUM(CK11:CN11)-CO11&gt;0,SUM(CK11:CN11)-CO11,"")</f>
        <v>45.71</v>
      </c>
      <c r="DA11" s="40">
        <f>IF(SUM(CW11,CZ11)&gt;0,SUM(CW11,CZ11),"")</f>
        <v>93.15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15.25</v>
      </c>
      <c r="SW11" s="22">
        <f>IF($CP11="P",CB11,(CB11+BA11)/2)</f>
        <v>9.3000000000000007</v>
      </c>
      <c r="SX11" s="22">
        <f>IF($CP11="P",CC11,(CC11+BB11)/2)</f>
        <v>8.9</v>
      </c>
      <c r="SY11" s="22">
        <f>IF($CP11="P",CD11,(CD11+BC11)/2)</f>
        <v>13.754999999999999</v>
      </c>
      <c r="SZ11" s="22">
        <f>IF($CP11="P",CE11,(CE11+BD11)/2)</f>
        <v>0</v>
      </c>
      <c r="TA11" s="22">
        <f>IF($CP11="P",CF11,(CF11+BE11)/2)</f>
        <v>15.1</v>
      </c>
      <c r="TB11" s="22">
        <f>IF($CP11="P",CG11,(CG11+BF11)/2)</f>
        <v>9.4</v>
      </c>
      <c r="TC11" s="22">
        <f>IF($CP11="P",CH11,(CH11+BG11)/2)</f>
        <v>8.9</v>
      </c>
      <c r="TD11" s="22">
        <f>IF($CP11="P",CI11,(CI11+BH11)/2)</f>
        <v>13.77</v>
      </c>
      <c r="TE11" s="22">
        <f>IF($CP11="P",CJ11,(CJ11+BI11)/2)</f>
        <v>0</v>
      </c>
      <c r="TF11" s="22">
        <f>IF($CP11="P",CK11,(CK11+BJ11)/2)</f>
        <v>14.850000000000001</v>
      </c>
      <c r="TG11" s="22">
        <f>IF($CP11="P",CL11,(CL11+BK11)/2)</f>
        <v>9</v>
      </c>
      <c r="TH11" s="22">
        <f>IF($CP11="P",CM11,(CM11+BL11)/2)</f>
        <v>8.9</v>
      </c>
      <c r="TI11" s="22">
        <f>IF($CP11="P",CN11,(CN11+BM11)/2)</f>
        <v>13.79</v>
      </c>
      <c r="TJ11" s="22">
        <f>IF($CP11="P",CO11,(CO11+BN11)/2)</f>
        <v>0</v>
      </c>
      <c r="TK11" s="27" t="s">
        <v>46</v>
      </c>
      <c r="TL11" s="40">
        <f>IF(SX11&gt;0,SX11,"")</f>
        <v>8.9</v>
      </c>
      <c r="TM11" s="40">
        <f>IF(SY11&gt;0,SY11,"")</f>
        <v>13.754999999999999</v>
      </c>
      <c r="TN11" s="40">
        <f>IF(SUM(SV11:SY11)-SZ11&gt;0,SUM(SV11:SY11)-SZ11,"")</f>
        <v>47.204999999999998</v>
      </c>
      <c r="TO11" s="40">
        <f>IF(TC11&gt;0,TC11,"")</f>
        <v>8.9</v>
      </c>
      <c r="TP11" s="40">
        <f>IF(TD11&gt;0,TD11,"")</f>
        <v>13.77</v>
      </c>
      <c r="TQ11" s="40">
        <f>IF(SUM(TA11:TD11)-TE11&gt;0,SUM(TA11:TD11)-TE11,"")</f>
        <v>47.17</v>
      </c>
      <c r="TR11" s="40">
        <f>IF(MAX(TN11,TQ11)&gt;0,MAX(TN11,TQ11),"")</f>
        <v>47.204999999999998</v>
      </c>
      <c r="TS11" s="40">
        <f>IF(TH11&gt;0,TH11,"")</f>
        <v>8.9</v>
      </c>
      <c r="TT11" s="40">
        <f>IF(TI11&gt;0,TI11,"")</f>
        <v>13.79</v>
      </c>
      <c r="TU11" s="40">
        <f>IF(SUM(TF11:TI11)-TJ11&gt;0,SUM(TF11:TI11)-TJ11,"")</f>
        <v>46.54</v>
      </c>
      <c r="TV11" s="40">
        <f>IF(SUM(TR11,TU11)&gt;0,SUM(TR11,TU11),"")</f>
        <v>93.745000000000005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199</v>
      </c>
      <c r="D12" s="4" t="s">
        <v>6</v>
      </c>
      <c r="E12" s="4">
        <v>2007</v>
      </c>
      <c r="F12" s="9">
        <f>SUM(L12:V12)+SUM(L12:T12)*0.0000001+SUM(L12)*0.0000000000001</f>
        <v>151.40001514000471</v>
      </c>
      <c r="G12" s="66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47.349999999999994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46.599999999999994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9.6999999999999993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14.7</v>
      </c>
      <c r="BA12" s="26">
        <v>9.1999999999999993</v>
      </c>
      <c r="BB12" s="26">
        <v>9.6999999999999993</v>
      </c>
      <c r="BC12" s="26">
        <v>13.75</v>
      </c>
      <c r="BD12" s="26">
        <v>0</v>
      </c>
      <c r="BE12" s="26">
        <v>14.7</v>
      </c>
      <c r="BF12" s="26">
        <v>9</v>
      </c>
      <c r="BG12" s="26">
        <v>9.1</v>
      </c>
      <c r="BH12" s="26">
        <v>13.8</v>
      </c>
      <c r="BI12" s="26">
        <v>0</v>
      </c>
      <c r="BJ12" s="26">
        <v>14.9</v>
      </c>
      <c r="BK12" s="26">
        <v>9.4</v>
      </c>
      <c r="BL12" s="26">
        <v>9.6999999999999993</v>
      </c>
      <c r="BM12" s="26">
        <v>13.75</v>
      </c>
      <c r="BN12" s="26">
        <v>0</v>
      </c>
      <c r="BO12" s="28"/>
      <c r="BP12" s="39">
        <f>IF(BB12&gt;0,BB12,"")</f>
        <v>9.6999999999999993</v>
      </c>
      <c r="BQ12" s="39">
        <f>IF(BC12&gt;0,BC12,"")</f>
        <v>13.75</v>
      </c>
      <c r="BR12" s="11">
        <f>IF(SUM(AZ12:BC12)-BD12&gt;0,SUM(AZ12:BC12)-BD12,"")</f>
        <v>47.349999999999994</v>
      </c>
      <c r="BS12" s="11">
        <f>IF(BG12&gt;0,BG12,"")</f>
        <v>9.1</v>
      </c>
      <c r="BT12" s="11">
        <f>IF(BH12&gt;0,BH12,"")</f>
        <v>13.8</v>
      </c>
      <c r="BU12" s="11">
        <f>IF(SUM(BE12:BH12)-BI12&gt;0,SUM(BE12:BH12)-BI12,"")</f>
        <v>46.599999999999994</v>
      </c>
      <c r="BV12" s="11">
        <f>IF(BR12="","",MAX(BR12,BU12))</f>
        <v>47.349999999999994</v>
      </c>
      <c r="BW12" s="11">
        <f>IF(BL12&gt;0,BL12,"")</f>
        <v>9.6999999999999993</v>
      </c>
      <c r="BX12" s="11">
        <f>IF(BM12&gt;0,BM12,"")</f>
        <v>13.75</v>
      </c>
      <c r="BY12" s="11">
        <f>IF(SUM(BJ12:BM12)-BN12&gt;0,SUM(BJ12:BM12)-BN12,"")</f>
        <v>47.75</v>
      </c>
      <c r="BZ12" s="11">
        <f>IF(SUM(BV12,BY12)&gt;0,SUM(BV12,BY12),"")</f>
        <v>95.1</v>
      </c>
      <c r="CA12" s="22">
        <v>1.2</v>
      </c>
      <c r="CB12" s="22">
        <v>1</v>
      </c>
      <c r="CC12" s="22">
        <v>1.3</v>
      </c>
      <c r="CD12" s="22">
        <v>1.46</v>
      </c>
      <c r="CE12" s="22">
        <v>0</v>
      </c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>
        <f>IF(CC12&gt;0,CC12,"")</f>
        <v>1.3</v>
      </c>
      <c r="CR12" s="38">
        <f>IF(CD12&gt;0,CD12,"")</f>
        <v>1.46</v>
      </c>
      <c r="CS12" s="40">
        <f>IF(SUM(CA12:CD12)-CE12&gt;0,SUM(CA12:CD12)-CE12,"")</f>
        <v>4.96</v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>
        <f>IF(CS12="","",MAX(CS12,CV12))</f>
        <v>4.96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4.96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>
        <v>13.3</v>
      </c>
      <c r="IK12" s="17">
        <v>9.3000000000000007</v>
      </c>
      <c r="IL12" s="17">
        <v>9.6999999999999993</v>
      </c>
      <c r="IM12" s="17">
        <v>13.41</v>
      </c>
      <c r="IN12" s="17">
        <v>0</v>
      </c>
      <c r="IO12" s="17">
        <v>11.1</v>
      </c>
      <c r="IP12" s="17">
        <v>7</v>
      </c>
      <c r="IQ12" s="17">
        <v>7.9</v>
      </c>
      <c r="IR12" s="17">
        <v>10.56</v>
      </c>
      <c r="IS12" s="17">
        <v>0</v>
      </c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>
        <f>IF(IL12&gt;0,IL12,"")</f>
        <v>9.6999999999999993</v>
      </c>
      <c r="JE12" s="40">
        <f>IF(IM12&gt;0,IM12,"")</f>
        <v>13.41</v>
      </c>
      <c r="JF12" s="40">
        <f>IF(SUM(IJ12:IM12)-IN12&gt;0,SUM(IJ12:IM12)-IN12,"")</f>
        <v>45.709999999999994</v>
      </c>
      <c r="JG12" s="40">
        <f>IF(IQ12&gt;0,IQ12,"")</f>
        <v>7.9</v>
      </c>
      <c r="JH12" s="40">
        <f>IF(IR12&gt;0,IR12,"")</f>
        <v>10.56</v>
      </c>
      <c r="JI12" s="40">
        <f>IF(SUM(IO12:IR12)-IS12&gt;0,SUM(IO12:IR12)-IS12,"")</f>
        <v>36.56</v>
      </c>
      <c r="JJ12" s="40">
        <f>IF(MAX(JF12,JI12)&gt;0,MAX(JF12,JI12),"")</f>
        <v>45.709999999999994</v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>
        <f>IF(SUM(JJ12,JM12,JP12)&gt;0,SUM(JJ12,JM12,JP12),"")</f>
        <v>45.709999999999994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7.9499999999999993</v>
      </c>
      <c r="SW12" s="22">
        <f>IF($CP12="P",CB12,(CB12+BA12)/2)</f>
        <v>5.0999999999999996</v>
      </c>
      <c r="SX12" s="22">
        <f>IF($CP12="P",CC12,(CC12+BB12)/2)</f>
        <v>5.5</v>
      </c>
      <c r="SY12" s="22">
        <f>IF($CP12="P",CD12,(CD12+BC12)/2)</f>
        <v>7.6050000000000004</v>
      </c>
      <c r="SZ12" s="22">
        <f>IF($CP12="P",CE12,(CE12+BD12)/2)</f>
        <v>0</v>
      </c>
      <c r="TA12" s="22">
        <f>IF($CP12="P",CF12,(CF12+BE12)/2)</f>
        <v>7.35</v>
      </c>
      <c r="TB12" s="22">
        <f>IF($CP12="P",CG12,(CG12+BF12)/2)</f>
        <v>4.5</v>
      </c>
      <c r="TC12" s="22">
        <f>IF($CP12="P",CH12,(CH12+BG12)/2)</f>
        <v>4.55</v>
      </c>
      <c r="TD12" s="22">
        <f>IF($CP12="P",CI12,(CI12+BH12)/2)</f>
        <v>6.9</v>
      </c>
      <c r="TE12" s="22">
        <f>IF($CP12="P",CJ12,(CJ12+BI12)/2)</f>
        <v>0</v>
      </c>
      <c r="TF12" s="22">
        <f>IF($CP12="P",CK12,(CK12+BJ12)/2)</f>
        <v>7.45</v>
      </c>
      <c r="TG12" s="22">
        <f>IF($CP12="P",CL12,(CL12+BK12)/2)</f>
        <v>4.7</v>
      </c>
      <c r="TH12" s="22">
        <f>IF($CP12="P",CM12,(CM12+BL12)/2)</f>
        <v>4.8499999999999996</v>
      </c>
      <c r="TI12" s="22">
        <f>IF($CP12="P",CN12,(CN12+BM12)/2)</f>
        <v>6.875</v>
      </c>
      <c r="TJ12" s="22">
        <f>IF($CP12="P",CO12,(CO12+BN12)/2)</f>
        <v>0</v>
      </c>
      <c r="TK12" s="27" t="s">
        <v>46</v>
      </c>
      <c r="TL12" s="40">
        <f>IF(SX12&gt;0,SX12,"")</f>
        <v>5.5</v>
      </c>
      <c r="TM12" s="40">
        <f>IF(SY12&gt;0,SY12,"")</f>
        <v>7.6050000000000004</v>
      </c>
      <c r="TN12" s="40">
        <f>IF(SUM(SV12:SY12)-SZ12&gt;0,SUM(SV12:SY12)-SZ12,"")</f>
        <v>26.154999999999998</v>
      </c>
      <c r="TO12" s="40">
        <f>IF(TC12&gt;0,TC12,"")</f>
        <v>4.55</v>
      </c>
      <c r="TP12" s="40">
        <f>IF(TD12&gt;0,TD12,"")</f>
        <v>6.9</v>
      </c>
      <c r="TQ12" s="40">
        <f>IF(SUM(TA12:TD12)-TE12&gt;0,SUM(TA12:TD12)-TE12,"")</f>
        <v>23.299999999999997</v>
      </c>
      <c r="TR12" s="40">
        <f>IF(MAX(TN12,TQ12)&gt;0,MAX(TN12,TQ12),"")</f>
        <v>26.154999999999998</v>
      </c>
      <c r="TS12" s="40">
        <f>IF(TH12&gt;0,TH12,"")</f>
        <v>4.8499999999999996</v>
      </c>
      <c r="TT12" s="40">
        <f>IF(TI12&gt;0,TI12,"")</f>
        <v>6.875</v>
      </c>
      <c r="TU12" s="40">
        <f>IF(SUM(TF12:TI12)-TJ12&gt;0,SUM(TF12:TI12)-TJ12,"")</f>
        <v>23.875</v>
      </c>
      <c r="TV12" s="40">
        <f>IF(SUM(TR12,TU12)&gt;0,SUM(TR12,TU12),"")</f>
        <v>50.03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160</v>
      </c>
      <c r="D13" s="4" t="s">
        <v>3</v>
      </c>
      <c r="E13" s="4">
        <v>2004</v>
      </c>
      <c r="F13" s="9">
        <f>SUM(L13:V13)+SUM(L13:T13)*0.0000001+SUM(L13)*0.0000000000001</f>
        <v>150.90001509000473</v>
      </c>
      <c r="G13" s="66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47.53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46.67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46.499999999999993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10.199999999999999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13.7</v>
      </c>
      <c r="CB13" s="22">
        <v>9.6</v>
      </c>
      <c r="CC13" s="22">
        <v>10.199999999999999</v>
      </c>
      <c r="CD13" s="22">
        <v>13.17</v>
      </c>
      <c r="CE13" s="22">
        <v>0</v>
      </c>
      <c r="CF13" s="22">
        <v>14.8</v>
      </c>
      <c r="CG13" s="22">
        <v>9.1999999999999993</v>
      </c>
      <c r="CH13" s="22">
        <v>10.199999999999999</v>
      </c>
      <c r="CI13" s="22">
        <v>13.33</v>
      </c>
      <c r="CJ13" s="22">
        <v>0</v>
      </c>
      <c r="CK13" s="22">
        <v>14.2</v>
      </c>
      <c r="CL13" s="22">
        <v>9.1999999999999993</v>
      </c>
      <c r="CM13" s="22">
        <v>10.199999999999999</v>
      </c>
      <c r="CN13" s="22">
        <v>12.9</v>
      </c>
      <c r="CO13" s="22">
        <v>0</v>
      </c>
      <c r="CP13" s="27"/>
      <c r="CQ13" s="38">
        <f>IF(CC13&gt;0,CC13,"")</f>
        <v>10.199999999999999</v>
      </c>
      <c r="CR13" s="38">
        <f>IF(CD13&gt;0,CD13,"")</f>
        <v>13.17</v>
      </c>
      <c r="CS13" s="40">
        <f>IF(SUM(CA13:CD13)-CE13&gt;0,SUM(CA13:CD13)-CE13,"")</f>
        <v>46.67</v>
      </c>
      <c r="CT13" s="40">
        <f>IF(CH13&gt;0,CH13,"")</f>
        <v>10.199999999999999</v>
      </c>
      <c r="CU13" s="40">
        <f>IF(CI13&gt;0,CI13,"")</f>
        <v>13.33</v>
      </c>
      <c r="CV13" s="40">
        <f>IF(SUM(CF13:CI13)-CJ13&gt;0,SUM(CF13:CI13)-CJ13,"")</f>
        <v>47.53</v>
      </c>
      <c r="CW13" s="40">
        <f>IF(CS13="","",MAX(CS13,CV13))</f>
        <v>47.53</v>
      </c>
      <c r="CX13" s="40">
        <f>IF(CM13&gt;0,CM13,"")</f>
        <v>10.199999999999999</v>
      </c>
      <c r="CY13" s="40">
        <f>IF(CN13&gt;0,CN13,"")</f>
        <v>12.9</v>
      </c>
      <c r="CZ13" s="40">
        <f>IF(SUM(CK13:CN13)-CO13&gt;0,SUM(CK13:CN13)-CO13,"")</f>
        <v>46.499999999999993</v>
      </c>
      <c r="DA13" s="40">
        <f>IF(SUM(CW13,CZ13)&gt;0,SUM(CW13,CZ13),"")</f>
        <v>94.03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6.85</v>
      </c>
      <c r="SW13" s="22">
        <f>IF($CP13="P",CB13,(CB13+BA13)/2)</f>
        <v>4.8</v>
      </c>
      <c r="SX13" s="22">
        <f>IF($CP13="P",CC13,(CC13+BB13)/2)</f>
        <v>5.0999999999999996</v>
      </c>
      <c r="SY13" s="22">
        <f>IF($CP13="P",CD13,(CD13+BC13)/2)</f>
        <v>6.585</v>
      </c>
      <c r="SZ13" s="22">
        <f>IF($CP13="P",CE13,(CE13+BD13)/2)</f>
        <v>0</v>
      </c>
      <c r="TA13" s="22">
        <f>IF($CP13="P",CF13,(CF13+BE13)/2)</f>
        <v>7.4</v>
      </c>
      <c r="TB13" s="22">
        <f>IF($CP13="P",CG13,(CG13+BF13)/2)</f>
        <v>4.5999999999999996</v>
      </c>
      <c r="TC13" s="22">
        <f>IF($CP13="P",CH13,(CH13+BG13)/2)</f>
        <v>5.0999999999999996</v>
      </c>
      <c r="TD13" s="22">
        <f>IF($CP13="P",CI13,(CI13+BH13)/2)</f>
        <v>6.665</v>
      </c>
      <c r="TE13" s="22">
        <f>IF($CP13="P",CJ13,(CJ13+BI13)/2)</f>
        <v>0</v>
      </c>
      <c r="TF13" s="22">
        <f>IF($CP13="P",CK13,(CK13+BJ13)/2)</f>
        <v>7.1</v>
      </c>
      <c r="TG13" s="22">
        <f>IF($CP13="P",CL13,(CL13+BK13)/2)</f>
        <v>4.5999999999999996</v>
      </c>
      <c r="TH13" s="22">
        <f>IF($CP13="P",CM13,(CM13+BL13)/2)</f>
        <v>5.0999999999999996</v>
      </c>
      <c r="TI13" s="22">
        <f>IF($CP13="P",CN13,(CN13+BM13)/2)</f>
        <v>6.45</v>
      </c>
      <c r="TJ13" s="22">
        <f>IF($CP13="P",CO13,(CO13+BN13)/2)</f>
        <v>0</v>
      </c>
      <c r="TK13" s="27" t="s">
        <v>46</v>
      </c>
      <c r="TL13" s="40">
        <f>IF(SX13&gt;0,SX13,"")</f>
        <v>5.0999999999999996</v>
      </c>
      <c r="TM13" s="40">
        <f>IF(SY13&gt;0,SY13,"")</f>
        <v>6.585</v>
      </c>
      <c r="TN13" s="40">
        <f>IF(SUM(SV13:SY13)-SZ13&gt;0,SUM(SV13:SY13)-SZ13,"")</f>
        <v>23.335000000000001</v>
      </c>
      <c r="TO13" s="40">
        <f>IF(TC13&gt;0,TC13,"")</f>
        <v>5.0999999999999996</v>
      </c>
      <c r="TP13" s="40">
        <f>IF(TD13&gt;0,TD13,"")</f>
        <v>6.665</v>
      </c>
      <c r="TQ13" s="40">
        <f>IF(SUM(TA13:TD13)-TE13&gt;0,SUM(TA13:TD13)-TE13,"")</f>
        <v>23.765000000000001</v>
      </c>
      <c r="TR13" s="40">
        <f>IF(MAX(TN13,TQ13)&gt;0,MAX(TN13,TQ13),"")</f>
        <v>23.765000000000001</v>
      </c>
      <c r="TS13" s="40">
        <f>IF(TH13&gt;0,TH13,"")</f>
        <v>5.0999999999999996</v>
      </c>
      <c r="TT13" s="40">
        <f>IF(TI13&gt;0,TI13,"")</f>
        <v>6.45</v>
      </c>
      <c r="TU13" s="40">
        <f>IF(SUM(TF13:TI13)-TJ13&gt;0,SUM(TF13:TI13)-TJ13,"")</f>
        <v>23.249999999999996</v>
      </c>
      <c r="TV13" s="40">
        <f>IF(SUM(TR13,TU13)&gt;0,SUM(TR13,TU13),"")</f>
        <v>47.015000000000001</v>
      </c>
    </row>
    <row r="14" spans="1:542" x14ac:dyDescent="0.2">
      <c r="A14" s="4" t="str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/>
      </c>
      <c r="B14" s="4" t="str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/>
      </c>
      <c r="C14" s="5" t="s">
        <v>132</v>
      </c>
      <c r="D14" s="4" t="s">
        <v>6</v>
      </c>
      <c r="E14" s="4">
        <v>2005</v>
      </c>
      <c r="F14" s="9">
        <f>SUM(L14:V14)+SUM(L14:T14)*0.0000001+SUM(L14)*0.0000000000001</f>
        <v>149.04001490400469</v>
      </c>
      <c r="G14" s="66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/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/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46.79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45.77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47.38</v>
      </c>
      <c r="Q14" s="8" t="str">
        <f>IF(P14="","",IF(OR(P14=CS14,P14=CV14,P14=CZ14),$CA$1,IF(OR(P14=BR14,P14=BU14,P14=BY14),$AZ$1,IF(OR(P14=AQ14,P14=AT14,P14=AX14),$Y$1,""))))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9.1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15.15</v>
      </c>
      <c r="Z14" s="22">
        <v>9.1</v>
      </c>
      <c r="AA14" s="22">
        <v>8.0500000000000007</v>
      </c>
      <c r="AB14" s="22">
        <v>13.715</v>
      </c>
      <c r="AC14" s="22">
        <v>0.75</v>
      </c>
      <c r="AD14" s="22">
        <v>9.6999999999999993</v>
      </c>
      <c r="AE14" s="22">
        <v>6.2</v>
      </c>
      <c r="AF14" s="22">
        <v>6.4</v>
      </c>
      <c r="AG14" s="22">
        <v>9.8999999999999986</v>
      </c>
      <c r="AH14" s="22">
        <v>0</v>
      </c>
      <c r="AI14" s="22">
        <v>8.3000000000000007</v>
      </c>
      <c r="AJ14" s="22">
        <v>4.4000000000000004</v>
      </c>
      <c r="AK14" s="22">
        <v>4.25</v>
      </c>
      <c r="AL14" s="22">
        <v>7.09</v>
      </c>
      <c r="AM14" s="22">
        <v>0.15</v>
      </c>
      <c r="AN14" s="27" t="s">
        <v>46</v>
      </c>
      <c r="AO14" s="38">
        <f>IF(AA14&gt;0,AA14,"")</f>
        <v>8.0500000000000007</v>
      </c>
      <c r="AP14" s="38">
        <f>IF(AB14&gt;0,AB14,"")</f>
        <v>13.715</v>
      </c>
      <c r="AQ14" s="40">
        <f>IF(SUM(Y14:AB14)-AC14&gt;0,SUM(Y14:AB14)-AC14,"")</f>
        <v>45.265000000000001</v>
      </c>
      <c r="AR14" s="40">
        <f>IF(AF14&gt;0,AF14,"")</f>
        <v>6.4</v>
      </c>
      <c r="AS14" s="40">
        <f>IF(AG14&gt;0,AG14,"")</f>
        <v>9.8999999999999986</v>
      </c>
      <c r="AT14" s="40">
        <f>IF(SUM(AD14:AG14)-AH14&gt;0,SUM(AD14:AG14)-AH14,"")</f>
        <v>32.199999999999996</v>
      </c>
      <c r="AU14" s="40">
        <f>IF(AQ14="","",MAX(AQ14,AT14))</f>
        <v>45.265000000000001</v>
      </c>
      <c r="AV14" s="40">
        <f>IF(AK14&gt;0,AK14,"")</f>
        <v>4.25</v>
      </c>
      <c r="AW14" s="40">
        <f>IF(AL14&gt;0,AL14,"")</f>
        <v>7.09</v>
      </c>
      <c r="AX14" s="40">
        <f>IF(SUM(AI14:AL14)-AM14&gt;0,SUM(AI14:AL14)-AM14,"")</f>
        <v>23.890000000000004</v>
      </c>
      <c r="AY14" s="40">
        <f>IF(SUM(AU14,AX14)&gt;0,SUM(AU14,AX14),"")</f>
        <v>69.155000000000001</v>
      </c>
      <c r="AZ14" s="26">
        <v>13.7</v>
      </c>
      <c r="BA14" s="26">
        <v>8.6999999999999993</v>
      </c>
      <c r="BB14" s="26">
        <v>7.8</v>
      </c>
      <c r="BC14" s="26">
        <v>13.11</v>
      </c>
      <c r="BD14" s="26">
        <v>1</v>
      </c>
      <c r="BE14" s="26">
        <v>15.7</v>
      </c>
      <c r="BF14" s="26">
        <v>9.1999999999999993</v>
      </c>
      <c r="BG14" s="26">
        <v>8.6</v>
      </c>
      <c r="BH14" s="26">
        <v>13.49</v>
      </c>
      <c r="BI14" s="26">
        <v>0.2</v>
      </c>
      <c r="BJ14" s="26">
        <v>15.5</v>
      </c>
      <c r="BK14" s="26">
        <v>9</v>
      </c>
      <c r="BL14" s="26">
        <v>9.1</v>
      </c>
      <c r="BM14" s="26">
        <v>13.77</v>
      </c>
      <c r="BN14" s="26">
        <v>0</v>
      </c>
      <c r="BO14" s="28"/>
      <c r="BP14" s="39">
        <f>IF(BB14&gt;0,BB14,"")</f>
        <v>7.8</v>
      </c>
      <c r="BQ14" s="39">
        <f>IF(BC14&gt;0,BC14,"")</f>
        <v>13.11</v>
      </c>
      <c r="BR14" s="11">
        <f>IF(SUM(AZ14:BC14)-BD14&gt;0,SUM(AZ14:BC14)-BD14,"")</f>
        <v>42.31</v>
      </c>
      <c r="BS14" s="11">
        <f>IF(BG14&gt;0,BG14,"")</f>
        <v>8.6</v>
      </c>
      <c r="BT14" s="11">
        <f>IF(BH14&gt;0,BH14,"")</f>
        <v>13.49</v>
      </c>
      <c r="BU14" s="11">
        <f>IF(SUM(BE14:BH14)-BI14&gt;0,SUM(BE14:BH14)-BI14,"")</f>
        <v>46.79</v>
      </c>
      <c r="BV14" s="11">
        <f>IF(BR14="","",MAX(BR14,BU14))</f>
        <v>46.79</v>
      </c>
      <c r="BW14" s="11">
        <f>IF(BL14&gt;0,BL14,"")</f>
        <v>9.1</v>
      </c>
      <c r="BX14" s="11">
        <f>IF(BM14&gt;0,BM14,"")</f>
        <v>13.77</v>
      </c>
      <c r="BY14" s="11">
        <f>IF(SUM(BJ14:BM14)-BN14&gt;0,SUM(BJ14:BM14)-BN14,"")</f>
        <v>47.370000000000005</v>
      </c>
      <c r="BZ14" s="11">
        <f>IF(SUM(BV14,BY14)&gt;0,SUM(BV14,BY14),"")</f>
        <v>94.16</v>
      </c>
      <c r="CA14" s="22">
        <v>12.8</v>
      </c>
      <c r="CB14" s="22">
        <v>9</v>
      </c>
      <c r="CC14" s="22">
        <v>8</v>
      </c>
      <c r="CD14" s="22">
        <v>13.89</v>
      </c>
      <c r="CE14" s="22">
        <v>0.8</v>
      </c>
      <c r="CF14" s="22">
        <v>14.8</v>
      </c>
      <c r="CG14" s="22">
        <v>9.1999999999999993</v>
      </c>
      <c r="CH14" s="22">
        <v>8.4</v>
      </c>
      <c r="CI14" s="22">
        <v>13.77</v>
      </c>
      <c r="CJ14" s="22">
        <v>0.4</v>
      </c>
      <c r="CK14" s="22">
        <v>15.5</v>
      </c>
      <c r="CL14" s="22">
        <v>9</v>
      </c>
      <c r="CM14" s="22">
        <v>9.1</v>
      </c>
      <c r="CN14" s="22">
        <v>13.78</v>
      </c>
      <c r="CO14" s="22">
        <v>0</v>
      </c>
      <c r="CP14" s="27"/>
      <c r="CQ14" s="38">
        <f>IF(CC14&gt;0,CC14,"")</f>
        <v>8</v>
      </c>
      <c r="CR14" s="38">
        <f>IF(CD14&gt;0,CD14,"")</f>
        <v>13.89</v>
      </c>
      <c r="CS14" s="40">
        <f>IF(SUM(CA14:CD14)-CE14&gt;0,SUM(CA14:CD14)-CE14,"")</f>
        <v>42.89</v>
      </c>
      <c r="CT14" s="40">
        <f>IF(CH14&gt;0,CH14,"")</f>
        <v>8.4</v>
      </c>
      <c r="CU14" s="40">
        <f>IF(CI14&gt;0,CI14,"")</f>
        <v>13.77</v>
      </c>
      <c r="CV14" s="40">
        <f>IF(SUM(CF14:CI14)-CJ14&gt;0,SUM(CF14:CI14)-CJ14,"")</f>
        <v>45.77</v>
      </c>
      <c r="CW14" s="40">
        <f>IF(CS14="","",MAX(CS14,CV14))</f>
        <v>45.77</v>
      </c>
      <c r="CX14" s="40">
        <f>IF(CM14&gt;0,CM14,"")</f>
        <v>9.1</v>
      </c>
      <c r="CY14" s="40">
        <f>IF(CN14&gt;0,CN14,"")</f>
        <v>13.78</v>
      </c>
      <c r="CZ14" s="40">
        <f>IF(SUM(CK14:CN14)-CO14&gt;0,SUM(CK14:CN14)-CO14,"")</f>
        <v>47.38</v>
      </c>
      <c r="DA14" s="40">
        <f>IF(SUM(CW14,CZ14)&gt;0,SUM(CW14,CZ14),"")</f>
        <v>93.15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13.25</v>
      </c>
      <c r="SW14" s="22">
        <f>IF($CP14="P",CB14,(CB14+BA14)/2)</f>
        <v>8.85</v>
      </c>
      <c r="SX14" s="22">
        <f>IF($CP14="P",CC14,(CC14+BB14)/2)</f>
        <v>7.9</v>
      </c>
      <c r="SY14" s="22">
        <f>IF($CP14="P",CD14,(CD14+BC14)/2)</f>
        <v>13.5</v>
      </c>
      <c r="SZ14" s="22">
        <f>IF($CP14="P",CE14,(CE14+BD14)/2)</f>
        <v>0.9</v>
      </c>
      <c r="TA14" s="22">
        <f>IF($CP14="P",CF14,(CF14+BE14)/2)</f>
        <v>15.25</v>
      </c>
      <c r="TB14" s="22">
        <f>IF($CP14="P",CG14,(CG14+BF14)/2)</f>
        <v>9.1999999999999993</v>
      </c>
      <c r="TC14" s="22">
        <f>IF($CP14="P",CH14,(CH14+BG14)/2)</f>
        <v>8.5</v>
      </c>
      <c r="TD14" s="22">
        <f>IF($CP14="P",CI14,(CI14+BH14)/2)</f>
        <v>13.629999999999999</v>
      </c>
      <c r="TE14" s="22">
        <f>IF($CP14="P",CJ14,(CJ14+BI14)/2)</f>
        <v>0.30000000000000004</v>
      </c>
      <c r="TF14" s="22">
        <f>IF($CP14="P",CK14,(CK14+BJ14)/2)</f>
        <v>15.5</v>
      </c>
      <c r="TG14" s="22">
        <f>IF($CP14="P",CL14,(CL14+BK14)/2)</f>
        <v>9</v>
      </c>
      <c r="TH14" s="22">
        <f>IF($CP14="P",CM14,(CM14+BL14)/2)</f>
        <v>9.1</v>
      </c>
      <c r="TI14" s="22">
        <f>IF($CP14="P",CN14,(CN14+BM14)/2)</f>
        <v>13.774999999999999</v>
      </c>
      <c r="TJ14" s="22">
        <f>IF($CP14="P",CO14,(CO14+BN14)/2)</f>
        <v>0</v>
      </c>
      <c r="TK14" s="27" t="s">
        <v>46</v>
      </c>
      <c r="TL14" s="40">
        <f>IF(SX14&gt;0,SX14,"")</f>
        <v>7.9</v>
      </c>
      <c r="TM14" s="40">
        <f>IF(SY14&gt;0,SY14,"")</f>
        <v>13.5</v>
      </c>
      <c r="TN14" s="40">
        <f>IF(SUM(SV14:SY14)-SZ14&gt;0,SUM(SV14:SY14)-SZ14,"")</f>
        <v>42.6</v>
      </c>
      <c r="TO14" s="40">
        <f>IF(TC14&gt;0,TC14,"")</f>
        <v>8.5</v>
      </c>
      <c r="TP14" s="40">
        <f>IF(TD14&gt;0,TD14,"")</f>
        <v>13.629999999999999</v>
      </c>
      <c r="TQ14" s="40">
        <f>IF(SUM(TA14:TD14)-TE14&gt;0,SUM(TA14:TD14)-TE14,"")</f>
        <v>46.28</v>
      </c>
      <c r="TR14" s="40">
        <f>IF(MAX(TN14,TQ14)&gt;0,MAX(TN14,TQ14),"")</f>
        <v>46.28</v>
      </c>
      <c r="TS14" s="40">
        <f>IF(TH14&gt;0,TH14,"")</f>
        <v>9.1</v>
      </c>
      <c r="TT14" s="40">
        <f>IF(TI14&gt;0,TI14,"")</f>
        <v>13.774999999999999</v>
      </c>
      <c r="TU14" s="40">
        <f>IF(SUM(TF14:TI14)-TJ14&gt;0,SUM(TF14:TI14)-TJ14,"")</f>
        <v>47.375</v>
      </c>
      <c r="TV14" s="40">
        <f>IF(SUM(TR14,TU14)&gt;0,SUM(TR14,TU14),"")</f>
        <v>93.655000000000001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117</v>
      </c>
      <c r="D15" s="4" t="s">
        <v>4</v>
      </c>
      <c r="E15" s="4">
        <v>2004</v>
      </c>
      <c r="F15" s="9">
        <f>SUM(L15:V15)+SUM(L15:T15)*0.0000001+SUM(L15)*0.0000000000001</f>
        <v>148.49001484900464</v>
      </c>
      <c r="G15" s="66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46.39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45.25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47.050000000000004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9.8000000000000007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13.8</v>
      </c>
      <c r="Z15" s="22">
        <v>9</v>
      </c>
      <c r="AA15" s="22">
        <v>8.6</v>
      </c>
      <c r="AB15" s="22">
        <v>14.05</v>
      </c>
      <c r="AC15" s="22">
        <v>0.2</v>
      </c>
      <c r="AD15" s="22">
        <v>12.7</v>
      </c>
      <c r="AE15" s="22">
        <v>9.1999999999999993</v>
      </c>
      <c r="AF15" s="22">
        <v>7.3999999999999995</v>
      </c>
      <c r="AG15" s="22">
        <v>12.78</v>
      </c>
      <c r="AH15" s="22">
        <v>1.4</v>
      </c>
      <c r="AI15" s="22">
        <v>14.8</v>
      </c>
      <c r="AJ15" s="22">
        <v>8.9</v>
      </c>
      <c r="AK15" s="22">
        <v>9.1999999999999993</v>
      </c>
      <c r="AL15" s="22">
        <v>14.15</v>
      </c>
      <c r="AM15" s="22">
        <v>0</v>
      </c>
      <c r="AN15" s="27"/>
      <c r="AO15" s="38">
        <f>IF(AA15&gt;0,AA15,"")</f>
        <v>8.6</v>
      </c>
      <c r="AP15" s="38">
        <f>IF(AB15&gt;0,AB15,"")</f>
        <v>14.05</v>
      </c>
      <c r="AQ15" s="40">
        <f>IF(SUM(Y15:AB15)-AC15&gt;0,SUM(Y15:AB15)-AC15,"")</f>
        <v>45.25</v>
      </c>
      <c r="AR15" s="40">
        <f>IF(AF15&gt;0,AF15,"")</f>
        <v>7.3999999999999995</v>
      </c>
      <c r="AS15" s="40">
        <f>IF(AG15&gt;0,AG15,"")</f>
        <v>12.78</v>
      </c>
      <c r="AT15" s="40">
        <f>IF(SUM(AD15:AG15)-AH15&gt;0,SUM(AD15:AG15)-AH15,"")</f>
        <v>40.68</v>
      </c>
      <c r="AU15" s="40">
        <f>IF(AQ15="","",MAX(AQ15,AT15))</f>
        <v>45.25</v>
      </c>
      <c r="AV15" s="40">
        <f>IF(AK15&gt;0,AK15,"")</f>
        <v>9.1999999999999993</v>
      </c>
      <c r="AW15" s="40">
        <f>IF(AL15&gt;0,AL15,"")</f>
        <v>14.15</v>
      </c>
      <c r="AX15" s="40">
        <f>IF(SUM(AI15:AL15)-AM15&gt;0,SUM(AI15:AL15)-AM15,"")</f>
        <v>47.050000000000004</v>
      </c>
      <c r="AY15" s="40">
        <f>IF(SUM(AU15,AX15)&gt;0,SUM(AU15,AX15),"")</f>
        <v>92.300000000000011</v>
      </c>
      <c r="AZ15" s="26">
        <v>13.7</v>
      </c>
      <c r="BA15" s="26">
        <v>9.5</v>
      </c>
      <c r="BB15" s="26">
        <v>9.8000000000000007</v>
      </c>
      <c r="BC15" s="26">
        <v>13.39</v>
      </c>
      <c r="BD15" s="26">
        <v>0</v>
      </c>
      <c r="BE15" s="26">
        <v>13.4</v>
      </c>
      <c r="BF15" s="26">
        <v>8.9</v>
      </c>
      <c r="BG15" s="26">
        <v>9.1</v>
      </c>
      <c r="BH15" s="26">
        <v>13.15</v>
      </c>
      <c r="BI15" s="26">
        <v>0</v>
      </c>
      <c r="BJ15" s="26">
        <v>3</v>
      </c>
      <c r="BK15" s="26">
        <v>1.8</v>
      </c>
      <c r="BL15" s="26">
        <v>2.1</v>
      </c>
      <c r="BM15" s="26">
        <v>2.82</v>
      </c>
      <c r="BN15" s="26">
        <v>0</v>
      </c>
      <c r="BO15" s="28"/>
      <c r="BP15" s="39">
        <f>IF(BB15&gt;0,BB15,"")</f>
        <v>9.8000000000000007</v>
      </c>
      <c r="BQ15" s="39">
        <f>IF(BC15&gt;0,BC15,"")</f>
        <v>13.39</v>
      </c>
      <c r="BR15" s="11">
        <f>IF(SUM(AZ15:BC15)-BD15&gt;0,SUM(AZ15:BC15)-BD15,"")</f>
        <v>46.39</v>
      </c>
      <c r="BS15" s="11">
        <f>IF(BG15&gt;0,BG15,"")</f>
        <v>9.1</v>
      </c>
      <c r="BT15" s="11">
        <f>IF(BH15&gt;0,BH15,"")</f>
        <v>13.15</v>
      </c>
      <c r="BU15" s="11">
        <f>IF(SUM(BE15:BH15)-BI15&gt;0,SUM(BE15:BH15)-BI15,"")</f>
        <v>44.55</v>
      </c>
      <c r="BV15" s="11">
        <f>IF(BR15="","",MAX(BR15,BU15))</f>
        <v>46.39</v>
      </c>
      <c r="BW15" s="11">
        <f>IF(BL15&gt;0,BL15,"")</f>
        <v>2.1</v>
      </c>
      <c r="BX15" s="11">
        <f>IF(BM15&gt;0,BM15,"")</f>
        <v>2.82</v>
      </c>
      <c r="BY15" s="11">
        <f>IF(SUM(BJ15:BM15)-BN15&gt;0,SUM(BJ15:BM15)-BN15,"")</f>
        <v>9.7200000000000006</v>
      </c>
      <c r="BZ15" s="11">
        <f>IF(SUM(BV15,BY15)&gt;0,SUM(BV15,BY15),"")</f>
        <v>56.11</v>
      </c>
      <c r="CA15" s="22">
        <v>4.4000000000000004</v>
      </c>
      <c r="CB15" s="22">
        <v>2.7</v>
      </c>
      <c r="CC15" s="22">
        <v>3.2</v>
      </c>
      <c r="CD15" s="22">
        <v>4.2</v>
      </c>
      <c r="CE15" s="22">
        <v>0</v>
      </c>
      <c r="CF15" s="22">
        <v>13.3</v>
      </c>
      <c r="CG15" s="22">
        <v>9.3000000000000007</v>
      </c>
      <c r="CH15" s="22">
        <v>8</v>
      </c>
      <c r="CI15" s="22">
        <v>13.17</v>
      </c>
      <c r="CJ15" s="22">
        <v>0.8</v>
      </c>
      <c r="CK15" s="22"/>
      <c r="CL15" s="22"/>
      <c r="CM15" s="22"/>
      <c r="CN15" s="22"/>
      <c r="CO15" s="22"/>
      <c r="CP15" s="27"/>
      <c r="CQ15" s="38">
        <f>IF(CC15&gt;0,CC15,"")</f>
        <v>3.2</v>
      </c>
      <c r="CR15" s="38">
        <f>IF(CD15&gt;0,CD15,"")</f>
        <v>4.2</v>
      </c>
      <c r="CS15" s="40">
        <f>IF(SUM(CA15:CD15)-CE15&gt;0,SUM(CA15:CD15)-CE15,"")</f>
        <v>14.5</v>
      </c>
      <c r="CT15" s="40">
        <f>IF(CH15&gt;0,CH15,"")</f>
        <v>8</v>
      </c>
      <c r="CU15" s="40">
        <f>IF(CI15&gt;0,CI15,"")</f>
        <v>13.17</v>
      </c>
      <c r="CV15" s="40">
        <f>IF(SUM(CF15:CI15)-CJ15&gt;0,SUM(CF15:CI15)-CJ15,"")</f>
        <v>42.970000000000006</v>
      </c>
      <c r="CW15" s="40">
        <f>IF(CS15="","",MAX(CS15,CV15))</f>
        <v>42.970000000000006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42.970000000000006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9.0500000000000007</v>
      </c>
      <c r="SW15" s="22">
        <f>IF($CP15="P",CB15,(CB15+BA15)/2)</f>
        <v>6.1</v>
      </c>
      <c r="SX15" s="22">
        <f>IF($CP15="P",CC15,(CC15+BB15)/2)</f>
        <v>6.5</v>
      </c>
      <c r="SY15" s="22">
        <f>IF($CP15="P",CD15,(CD15+BC15)/2)</f>
        <v>8.7949999999999999</v>
      </c>
      <c r="SZ15" s="22">
        <f>IF($CP15="P",CE15,(CE15+BD15)/2)</f>
        <v>0</v>
      </c>
      <c r="TA15" s="22">
        <f>IF($CP15="P",CF15,(CF15+BE15)/2)</f>
        <v>13.350000000000001</v>
      </c>
      <c r="TB15" s="22">
        <f>IF($CP15="P",CG15,(CG15+BF15)/2)</f>
        <v>9.1000000000000014</v>
      </c>
      <c r="TC15" s="22">
        <f>IF($CP15="P",CH15,(CH15+BG15)/2)</f>
        <v>8.5500000000000007</v>
      </c>
      <c r="TD15" s="22">
        <f>IF($CP15="P",CI15,(CI15+BH15)/2)</f>
        <v>13.16</v>
      </c>
      <c r="TE15" s="22">
        <f>IF($CP15="P",CJ15,(CJ15+BI15)/2)</f>
        <v>0.4</v>
      </c>
      <c r="TF15" s="22">
        <f>IF($CP15="P",CK15,(CK15+BJ15)/2)</f>
        <v>1.5</v>
      </c>
      <c r="TG15" s="22">
        <f>IF($CP15="P",CL15,(CL15+BK15)/2)</f>
        <v>0.9</v>
      </c>
      <c r="TH15" s="22">
        <f>IF($CP15="P",CM15,(CM15+BL15)/2)</f>
        <v>1.05</v>
      </c>
      <c r="TI15" s="22">
        <f>IF($CP15="P",CN15,(CN15+BM15)/2)</f>
        <v>1.41</v>
      </c>
      <c r="TJ15" s="22">
        <f>IF($CP15="P",CO15,(CO15+BN15)/2)</f>
        <v>0</v>
      </c>
      <c r="TK15" s="27" t="s">
        <v>46</v>
      </c>
      <c r="TL15" s="40">
        <f>IF(SX15&gt;0,SX15,"")</f>
        <v>6.5</v>
      </c>
      <c r="TM15" s="40">
        <f>IF(SY15&gt;0,SY15,"")</f>
        <v>8.7949999999999999</v>
      </c>
      <c r="TN15" s="40">
        <f>IF(SUM(SV15:SY15)-SZ15&gt;0,SUM(SV15:SY15)-SZ15,"")</f>
        <v>30.445</v>
      </c>
      <c r="TO15" s="40">
        <f>IF(TC15&gt;0,TC15,"")</f>
        <v>8.5500000000000007</v>
      </c>
      <c r="TP15" s="40">
        <f>IF(TD15&gt;0,TD15,"")</f>
        <v>13.16</v>
      </c>
      <c r="TQ15" s="40">
        <f>IF(SUM(TA15:TD15)-TE15&gt;0,SUM(TA15:TD15)-TE15,"")</f>
        <v>43.760000000000005</v>
      </c>
      <c r="TR15" s="40">
        <f>IF(MAX(TN15,TQ15)&gt;0,MAX(TN15,TQ15),"")</f>
        <v>43.760000000000005</v>
      </c>
      <c r="TS15" s="40">
        <f>IF(TH15&gt;0,TH15,"")</f>
        <v>1.05</v>
      </c>
      <c r="TT15" s="40">
        <f>IF(TI15&gt;0,TI15,"")</f>
        <v>1.41</v>
      </c>
      <c r="TU15" s="40">
        <f>IF(SUM(TF15:TI15)-TJ15&gt;0,SUM(TF15:TI15)-TJ15,"")</f>
        <v>4.8600000000000003</v>
      </c>
      <c r="TV15" s="40">
        <f>IF(SUM(TR15,TU15)&gt;0,SUM(TR15,TU15),"")</f>
        <v>48.620000000000005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167</v>
      </c>
      <c r="D16" s="4" t="s">
        <v>6</v>
      </c>
      <c r="E16" s="4">
        <v>2006</v>
      </c>
      <c r="F16" s="9">
        <f>SUM(L16:V16)+SUM(L16:T16)*0.0000001+SUM(L16)*0.0000000000001</f>
        <v>148.34001483400465</v>
      </c>
      <c r="G16" s="66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46.29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46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47.25</v>
      </c>
      <c r="Q16" s="8" t="str">
        <f>IF(P16="","",IF(OR(P16=CS16,P16=CV16,P16=CZ16),$CA$1,IF(OR(P16=BR16,P16=BU16,P16=BY16),$AZ$1,IF(OR(P16=AQ16,P16=AT16,P16=AX16),$Y$1,""))))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8.8000000000000007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1.5</v>
      </c>
      <c r="BA16" s="26">
        <v>1</v>
      </c>
      <c r="BB16" s="26">
        <v>1.3</v>
      </c>
      <c r="BC16" s="26">
        <v>1.38</v>
      </c>
      <c r="BD16" s="26">
        <v>0</v>
      </c>
      <c r="BE16" s="26">
        <v>14.2</v>
      </c>
      <c r="BF16" s="26">
        <v>9.5</v>
      </c>
      <c r="BG16" s="26">
        <v>8.8000000000000007</v>
      </c>
      <c r="BH16" s="26">
        <v>13.5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1.3</v>
      </c>
      <c r="BQ16" s="39">
        <f>IF(BC16&gt;0,BC16,"")</f>
        <v>1.38</v>
      </c>
      <c r="BR16" s="11">
        <f>IF(SUM(AZ16:BC16)-BD16&gt;0,SUM(AZ16:BC16)-BD16,"")</f>
        <v>5.18</v>
      </c>
      <c r="BS16" s="11">
        <f>IF(BG16&gt;0,BG16,"")</f>
        <v>8.8000000000000007</v>
      </c>
      <c r="BT16" s="11">
        <f>IF(BH16&gt;0,BH16,"")</f>
        <v>13.5</v>
      </c>
      <c r="BU16" s="11">
        <f>IF(SUM(BE16:BH16)-BI16&gt;0,SUM(BE16:BH16)-BI16,"")</f>
        <v>46</v>
      </c>
      <c r="BV16" s="11">
        <f>IF(BR16="","",MAX(BR16,BU16))</f>
        <v>46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</v>
      </c>
      <c r="CA16" s="22">
        <v>7.2</v>
      </c>
      <c r="CB16" s="22">
        <v>4.5999999999999996</v>
      </c>
      <c r="CC16" s="22">
        <v>5.2</v>
      </c>
      <c r="CD16" s="22">
        <v>8.0299999999999994</v>
      </c>
      <c r="CE16" s="22">
        <v>0</v>
      </c>
      <c r="CF16" s="22">
        <v>15</v>
      </c>
      <c r="CG16" s="22">
        <v>9.1999999999999993</v>
      </c>
      <c r="CH16" s="22">
        <v>8.8000000000000007</v>
      </c>
      <c r="CI16" s="22">
        <v>13.29</v>
      </c>
      <c r="CJ16" s="22">
        <v>0</v>
      </c>
      <c r="CK16" s="22">
        <v>15.6</v>
      </c>
      <c r="CL16" s="22">
        <v>9.3000000000000007</v>
      </c>
      <c r="CM16" s="22">
        <v>8.8000000000000007</v>
      </c>
      <c r="CN16" s="22">
        <v>13.55</v>
      </c>
      <c r="CO16" s="22">
        <v>0</v>
      </c>
      <c r="CP16" s="27"/>
      <c r="CQ16" s="38">
        <f>IF(CC16&gt;0,CC16,"")</f>
        <v>5.2</v>
      </c>
      <c r="CR16" s="38">
        <f>IF(CD16&gt;0,CD16,"")</f>
        <v>8.0299999999999994</v>
      </c>
      <c r="CS16" s="40">
        <f>IF(SUM(CA16:CD16)-CE16&gt;0,SUM(CA16:CD16)-CE16,"")</f>
        <v>25.03</v>
      </c>
      <c r="CT16" s="40">
        <f>IF(CH16&gt;0,CH16,"")</f>
        <v>8.8000000000000007</v>
      </c>
      <c r="CU16" s="40">
        <f>IF(CI16&gt;0,CI16,"")</f>
        <v>13.29</v>
      </c>
      <c r="CV16" s="40">
        <f>IF(SUM(CF16:CI16)-CJ16&gt;0,SUM(CF16:CI16)-CJ16,"")</f>
        <v>46.29</v>
      </c>
      <c r="CW16" s="40">
        <f>IF(CS16="","",MAX(CS16,CV16))</f>
        <v>46.29</v>
      </c>
      <c r="CX16" s="40">
        <f>IF(CM16&gt;0,CM16,"")</f>
        <v>8.8000000000000007</v>
      </c>
      <c r="CY16" s="40">
        <f>IF(CN16&gt;0,CN16,"")</f>
        <v>13.55</v>
      </c>
      <c r="CZ16" s="40">
        <f>IF(SUM(CK16:CN16)-CO16&gt;0,SUM(CK16:CN16)-CO16,"")</f>
        <v>47.25</v>
      </c>
      <c r="DA16" s="40">
        <f>IF(SUM(CW16,CZ16)&gt;0,SUM(CW16,CZ16),"")</f>
        <v>93.539999999999992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4.3499999999999996</v>
      </c>
      <c r="SW16" s="22">
        <f>IF($CP16="P",CB16,(CB16+BA16)/2)</f>
        <v>2.8</v>
      </c>
      <c r="SX16" s="22">
        <f>IF($CP16="P",CC16,(CC16+BB16)/2)</f>
        <v>3.25</v>
      </c>
      <c r="SY16" s="22">
        <f>IF($CP16="P",CD16,(CD16+BC16)/2)</f>
        <v>4.7050000000000001</v>
      </c>
      <c r="SZ16" s="22">
        <f>IF($CP16="P",CE16,(CE16+BD16)/2)</f>
        <v>0</v>
      </c>
      <c r="TA16" s="22">
        <f>IF($CP16="P",CF16,(CF16+BE16)/2)</f>
        <v>14.6</v>
      </c>
      <c r="TB16" s="22">
        <f>IF($CP16="P",CG16,(CG16+BF16)/2)</f>
        <v>9.35</v>
      </c>
      <c r="TC16" s="22">
        <f>IF($CP16="P",CH16,(CH16+BG16)/2)</f>
        <v>8.8000000000000007</v>
      </c>
      <c r="TD16" s="22">
        <f>IF($CP16="P",CI16,(CI16+BH16)/2)</f>
        <v>13.395</v>
      </c>
      <c r="TE16" s="22">
        <f>IF($CP16="P",CJ16,(CJ16+BI16)/2)</f>
        <v>0</v>
      </c>
      <c r="TF16" s="22">
        <f>IF($CP16="P",CK16,(CK16+BJ16)/2)</f>
        <v>7.8</v>
      </c>
      <c r="TG16" s="22">
        <f>IF($CP16="P",CL16,(CL16+BK16)/2)</f>
        <v>4.6500000000000004</v>
      </c>
      <c r="TH16" s="22">
        <f>IF($CP16="P",CM16,(CM16+BL16)/2)</f>
        <v>4.4000000000000004</v>
      </c>
      <c r="TI16" s="22">
        <f>IF($CP16="P",CN16,(CN16+BM16)/2)</f>
        <v>6.7750000000000004</v>
      </c>
      <c r="TJ16" s="22">
        <f>IF($CP16="P",CO16,(CO16+BN16)/2)</f>
        <v>0</v>
      </c>
      <c r="TK16" s="27" t="s">
        <v>46</v>
      </c>
      <c r="TL16" s="40">
        <f>IF(SX16&gt;0,SX16,"")</f>
        <v>3.25</v>
      </c>
      <c r="TM16" s="40">
        <f>IF(SY16&gt;0,SY16,"")</f>
        <v>4.7050000000000001</v>
      </c>
      <c r="TN16" s="40">
        <f>IF(SUM(SV16:SY16)-SZ16&gt;0,SUM(SV16:SY16)-SZ16,"")</f>
        <v>15.104999999999999</v>
      </c>
      <c r="TO16" s="40">
        <f>IF(TC16&gt;0,TC16,"")</f>
        <v>8.8000000000000007</v>
      </c>
      <c r="TP16" s="40">
        <f>IF(TD16&gt;0,TD16,"")</f>
        <v>13.395</v>
      </c>
      <c r="TQ16" s="40">
        <f>IF(SUM(TA16:TD16)-TE16&gt;0,SUM(TA16:TD16)-TE16,"")</f>
        <v>46.144999999999996</v>
      </c>
      <c r="TR16" s="40">
        <f>IF(MAX(TN16,TQ16)&gt;0,MAX(TN16,TQ16),"")</f>
        <v>46.144999999999996</v>
      </c>
      <c r="TS16" s="40">
        <f>IF(TH16&gt;0,TH16,"")</f>
        <v>4.4000000000000004</v>
      </c>
      <c r="TT16" s="40">
        <f>IF(TI16&gt;0,TI16,"")</f>
        <v>6.7750000000000004</v>
      </c>
      <c r="TU16" s="40">
        <f>IF(SUM(TF16:TI16)-TJ16&gt;0,SUM(TF16:TI16)-TJ16,"")</f>
        <v>23.625</v>
      </c>
      <c r="TV16" s="40">
        <f>IF(SUM(TR16,TU16)&gt;0,SUM(TR16,TU16),"")</f>
        <v>69.77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114</v>
      </c>
      <c r="D17" s="4" t="s">
        <v>4</v>
      </c>
      <c r="E17" s="4">
        <v>2004</v>
      </c>
      <c r="F17" s="9">
        <f>SUM(L17:V17)+SUM(L17:T17)*0.0000001+SUM(L17)*0.0000000000001</f>
        <v>148.29001482900469</v>
      </c>
      <c r="G17" s="66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46.83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44.76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47.8</v>
      </c>
      <c r="Q17" s="8" t="str">
        <f>IF(P17="","",IF(OR(P17=CS17,P17=CV17,P17=CZ17),$CA$1,IF(OR(P17=BR17,P17=BU17,P17=BY17),$AZ$1,IF(OR(P17=AQ17,P17=AT17,P17=AX17),$Y$1,""))))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15</v>
      </c>
      <c r="BA17" s="26">
        <v>9.5</v>
      </c>
      <c r="BB17" s="26">
        <v>7.7</v>
      </c>
      <c r="BC17" s="26">
        <v>13.45</v>
      </c>
      <c r="BD17" s="26">
        <v>1.1000000000000001</v>
      </c>
      <c r="BE17" s="26">
        <v>2.6</v>
      </c>
      <c r="BF17" s="26">
        <v>1.6</v>
      </c>
      <c r="BG17" s="26">
        <v>2.2999999999999998</v>
      </c>
      <c r="BH17" s="26">
        <v>2.71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7.7</v>
      </c>
      <c r="BQ17" s="39">
        <f>IF(BC17&gt;0,BC17,"")</f>
        <v>13.45</v>
      </c>
      <c r="BR17" s="11">
        <f>IF(SUM(AZ17:BC17)-BD17&gt;0,SUM(AZ17:BC17)-BD17,"")</f>
        <v>44.550000000000004</v>
      </c>
      <c r="BS17" s="11">
        <f>IF(BG17&gt;0,BG17,"")</f>
        <v>2.2999999999999998</v>
      </c>
      <c r="BT17" s="11">
        <f>IF(BH17&gt;0,BH17,"")</f>
        <v>2.71</v>
      </c>
      <c r="BU17" s="11">
        <f>IF(SUM(BE17:BH17)-BI17&gt;0,SUM(BE17:BH17)-BI17,"")</f>
        <v>9.2100000000000009</v>
      </c>
      <c r="BV17" s="11">
        <f>IF(BR17="","",MAX(BR17,BU17))</f>
        <v>44.550000000000004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44.550000000000004</v>
      </c>
      <c r="CA17" s="22">
        <v>15.1</v>
      </c>
      <c r="CB17" s="22">
        <v>9.6</v>
      </c>
      <c r="CC17" s="22">
        <v>7.7</v>
      </c>
      <c r="CD17" s="22">
        <v>13.46</v>
      </c>
      <c r="CE17" s="22">
        <v>1.1000000000000001</v>
      </c>
      <c r="CF17" s="22">
        <v>15.8</v>
      </c>
      <c r="CG17" s="22">
        <v>9.6999999999999993</v>
      </c>
      <c r="CH17" s="22">
        <v>8.3000000000000007</v>
      </c>
      <c r="CI17" s="22">
        <v>13.53</v>
      </c>
      <c r="CJ17" s="22">
        <v>0.5</v>
      </c>
      <c r="CK17" s="22">
        <v>16</v>
      </c>
      <c r="CL17" s="22">
        <v>9.5</v>
      </c>
      <c r="CM17" s="22">
        <v>8.9</v>
      </c>
      <c r="CN17" s="22">
        <v>13.4</v>
      </c>
      <c r="CO17" s="22">
        <v>0</v>
      </c>
      <c r="CP17" s="27"/>
      <c r="CQ17" s="38">
        <f>IF(CC17&gt;0,CC17,"")</f>
        <v>7.7</v>
      </c>
      <c r="CR17" s="38">
        <f>IF(CD17&gt;0,CD17,"")</f>
        <v>13.46</v>
      </c>
      <c r="CS17" s="40">
        <f>IF(SUM(CA17:CD17)-CE17&gt;0,SUM(CA17:CD17)-CE17,"")</f>
        <v>44.76</v>
      </c>
      <c r="CT17" s="40">
        <f>IF(CH17&gt;0,CH17,"")</f>
        <v>8.3000000000000007</v>
      </c>
      <c r="CU17" s="40">
        <f>IF(CI17&gt;0,CI17,"")</f>
        <v>13.53</v>
      </c>
      <c r="CV17" s="40">
        <f>IF(SUM(CF17:CI17)-CJ17&gt;0,SUM(CF17:CI17)-CJ17,"")</f>
        <v>46.83</v>
      </c>
      <c r="CW17" s="40">
        <f>IF(CS17="","",MAX(CS17,CV17))</f>
        <v>46.83</v>
      </c>
      <c r="CX17" s="40">
        <f>IF(CM17&gt;0,CM17,"")</f>
        <v>8.9</v>
      </c>
      <c r="CY17" s="40">
        <f>IF(CN17&gt;0,CN17,"")</f>
        <v>13.4</v>
      </c>
      <c r="CZ17" s="40">
        <f>IF(SUM(CK17:CN17)-CO17&gt;0,SUM(CK17:CN17)-CO17,"")</f>
        <v>47.8</v>
      </c>
      <c r="DA17" s="40">
        <f>IF(SUM(CW17,CZ17)&gt;0,SUM(CW17,CZ17),"")</f>
        <v>94.63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15.05</v>
      </c>
      <c r="SW17" s="22">
        <f>IF($CP17="P",CB17,(CB17+BA17)/2)</f>
        <v>9.5500000000000007</v>
      </c>
      <c r="SX17" s="22">
        <f>IF($CP17="P",CC17,(CC17+BB17)/2)</f>
        <v>7.7</v>
      </c>
      <c r="SY17" s="22">
        <f>IF($CP17="P",CD17,(CD17+BC17)/2)</f>
        <v>13.455</v>
      </c>
      <c r="SZ17" s="22">
        <f>IF($CP17="P",CE17,(CE17+BD17)/2)</f>
        <v>1.1000000000000001</v>
      </c>
      <c r="TA17" s="22">
        <f>IF($CP17="P",CF17,(CF17+BE17)/2)</f>
        <v>9.2000000000000011</v>
      </c>
      <c r="TB17" s="22">
        <f>IF($CP17="P",CG17,(CG17+BF17)/2)</f>
        <v>5.6499999999999995</v>
      </c>
      <c r="TC17" s="22">
        <f>IF($CP17="P",CH17,(CH17+BG17)/2)</f>
        <v>5.3000000000000007</v>
      </c>
      <c r="TD17" s="22">
        <f>IF($CP17="P",CI17,(CI17+BH17)/2)</f>
        <v>8.1199999999999992</v>
      </c>
      <c r="TE17" s="22">
        <f>IF($CP17="P",CJ17,(CJ17+BI17)/2)</f>
        <v>0.25</v>
      </c>
      <c r="TF17" s="22">
        <f>IF($CP17="P",CK17,(CK17+BJ17)/2)</f>
        <v>8</v>
      </c>
      <c r="TG17" s="22">
        <f>IF($CP17="P",CL17,(CL17+BK17)/2)</f>
        <v>4.75</v>
      </c>
      <c r="TH17" s="22">
        <f>IF($CP17="P",CM17,(CM17+BL17)/2)</f>
        <v>4.45</v>
      </c>
      <c r="TI17" s="22">
        <f>IF($CP17="P",CN17,(CN17+BM17)/2)</f>
        <v>6.7</v>
      </c>
      <c r="TJ17" s="22">
        <f>IF($CP17="P",CO17,(CO17+BN17)/2)</f>
        <v>0</v>
      </c>
      <c r="TK17" s="27" t="s">
        <v>46</v>
      </c>
      <c r="TL17" s="40">
        <f>IF(SX17&gt;0,SX17,"")</f>
        <v>7.7</v>
      </c>
      <c r="TM17" s="40">
        <f>IF(SY17&gt;0,SY17,"")</f>
        <v>13.455</v>
      </c>
      <c r="TN17" s="40">
        <f>IF(SUM(SV17:SY17)-SZ17&gt;0,SUM(SV17:SY17)-SZ17,"")</f>
        <v>44.655000000000001</v>
      </c>
      <c r="TO17" s="40">
        <f>IF(TC17&gt;0,TC17,"")</f>
        <v>5.3000000000000007</v>
      </c>
      <c r="TP17" s="40">
        <f>IF(TD17&gt;0,TD17,"")</f>
        <v>8.1199999999999992</v>
      </c>
      <c r="TQ17" s="40">
        <f>IF(SUM(TA17:TD17)-TE17&gt;0,SUM(TA17:TD17)-TE17,"")</f>
        <v>28.020000000000003</v>
      </c>
      <c r="TR17" s="40">
        <f>IF(MAX(TN17,TQ17)&gt;0,MAX(TN17,TQ17),"")</f>
        <v>44.655000000000001</v>
      </c>
      <c r="TS17" s="40">
        <f>IF(TH17&gt;0,TH17,"")</f>
        <v>4.45</v>
      </c>
      <c r="TT17" s="40">
        <f>IF(TI17&gt;0,TI17,"")</f>
        <v>6.7</v>
      </c>
      <c r="TU17" s="40">
        <f>IF(SUM(TF17:TI17)-TJ17&gt;0,SUM(TF17:TI17)-TJ17,"")</f>
        <v>23.9</v>
      </c>
      <c r="TV17" s="40">
        <f>IF(SUM(TR17,TU17)&gt;0,SUM(TR17,TU17),"")</f>
        <v>68.555000000000007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201</v>
      </c>
      <c r="D18" s="4" t="s">
        <v>6</v>
      </c>
      <c r="E18" s="4">
        <v>2006</v>
      </c>
      <c r="F18" s="9">
        <f>SUM(L18:V18)+SUM(L18:T18)*0.0000001+SUM(L18)*0.0000000000001</f>
        <v>148.01001480100464</v>
      </c>
      <c r="G18" s="66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45.47</v>
      </c>
      <c r="Q18" s="8" t="str">
        <f>IF(P18="","",IF(OR(P18=CS18,P18=CV18,P18=CZ18),$CA$1,IF(OR(P18=BR18,P18=BU18,P18=BY18),$AZ$1,IF(OR(P18=AQ18,P18=AT18,P18=AX18),$Y$1,""))))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15.5</v>
      </c>
      <c r="BA18" s="26">
        <v>9.1999999999999993</v>
      </c>
      <c r="BB18" s="26">
        <v>9.1</v>
      </c>
      <c r="BC18" s="26">
        <v>12.95</v>
      </c>
      <c r="BD18" s="26">
        <v>0</v>
      </c>
      <c r="BE18" s="26">
        <v>15.1</v>
      </c>
      <c r="BF18" s="26">
        <v>9.4</v>
      </c>
      <c r="BG18" s="26">
        <v>9.1</v>
      </c>
      <c r="BH18" s="26">
        <v>13.09</v>
      </c>
      <c r="BI18" s="26">
        <v>0</v>
      </c>
      <c r="BJ18" s="26">
        <v>11.7</v>
      </c>
      <c r="BK18" s="26">
        <v>8</v>
      </c>
      <c r="BL18" s="26">
        <v>6.6</v>
      </c>
      <c r="BM18" s="26">
        <v>11.81</v>
      </c>
      <c r="BN18" s="26">
        <v>0</v>
      </c>
      <c r="BO18" s="28"/>
      <c r="BP18" s="39">
        <f>IF(BB18&gt;0,BB18,"")</f>
        <v>9.1</v>
      </c>
      <c r="BQ18" s="39">
        <f>IF(BC18&gt;0,BC18,"")</f>
        <v>12.95</v>
      </c>
      <c r="BR18" s="11">
        <f>IF(SUM(AZ18:BC18)-BD18&gt;0,SUM(AZ18:BC18)-BD18,"")</f>
        <v>46.75</v>
      </c>
      <c r="BS18" s="11">
        <f>IF(BG18&gt;0,BG18,"")</f>
        <v>9.1</v>
      </c>
      <c r="BT18" s="11">
        <f>IF(BH18&gt;0,BH18,"")</f>
        <v>13.09</v>
      </c>
      <c r="BU18" s="11">
        <f>IF(SUM(BE18:BH18)-BI18&gt;0,SUM(BE18:BH18)-BI18,"")</f>
        <v>46.69</v>
      </c>
      <c r="BV18" s="11">
        <f>IF(BR18="","",MAX(BR18,BU18))</f>
        <v>46.75</v>
      </c>
      <c r="BW18" s="11">
        <f>IF(BL18&gt;0,BL18,"")</f>
        <v>6.6</v>
      </c>
      <c r="BX18" s="11">
        <f>IF(BM18&gt;0,BM18,"")</f>
        <v>11.81</v>
      </c>
      <c r="BY18" s="11">
        <f>IF(SUM(BJ18:BM18)-BN18&gt;0,SUM(BJ18:BM18)-BN18,"")</f>
        <v>38.11</v>
      </c>
      <c r="BZ18" s="11">
        <f>IF(SUM(BV18,BY18)&gt;0,SUM(BV18,BY18),"")</f>
        <v>84.86</v>
      </c>
      <c r="CA18" s="22">
        <v>15.1</v>
      </c>
      <c r="CB18" s="22">
        <v>8.9</v>
      </c>
      <c r="CC18" s="22">
        <v>8.5</v>
      </c>
      <c r="CD18" s="22">
        <v>13.18</v>
      </c>
      <c r="CE18" s="22">
        <v>0.3</v>
      </c>
      <c r="CF18" s="22">
        <v>15.3</v>
      </c>
      <c r="CG18" s="22">
        <v>9.1</v>
      </c>
      <c r="CH18" s="22">
        <v>8.4</v>
      </c>
      <c r="CI18" s="22">
        <v>13.07</v>
      </c>
      <c r="CJ18" s="22">
        <v>0.4</v>
      </c>
      <c r="CK18" s="22"/>
      <c r="CL18" s="22"/>
      <c r="CM18" s="22"/>
      <c r="CN18" s="22"/>
      <c r="CO18" s="22"/>
      <c r="CP18" s="27"/>
      <c r="CQ18" s="38">
        <f>IF(CC18&gt;0,CC18,"")</f>
        <v>8.5</v>
      </c>
      <c r="CR18" s="38">
        <f>IF(CD18&gt;0,CD18,"")</f>
        <v>13.18</v>
      </c>
      <c r="CS18" s="40">
        <f>IF(SUM(CA18:CD18)-CE18&gt;0,SUM(CA18:CD18)-CE18,"")</f>
        <v>45.38</v>
      </c>
      <c r="CT18" s="40">
        <f>IF(CH18&gt;0,CH18,"")</f>
        <v>8.4</v>
      </c>
      <c r="CU18" s="40">
        <f>IF(CI18&gt;0,CI18,"")</f>
        <v>13.07</v>
      </c>
      <c r="CV18" s="40">
        <f>IF(SUM(CF18:CI18)-CJ18&gt;0,SUM(CF18:CI18)-CJ18,"")</f>
        <v>45.47</v>
      </c>
      <c r="CW18" s="40">
        <f>IF(CS18="","",MAX(CS18,CV18))</f>
        <v>45.47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45.47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>
        <v>13.4</v>
      </c>
      <c r="IK18" s="17">
        <v>8.8000000000000007</v>
      </c>
      <c r="IL18" s="17">
        <v>8.6999999999999993</v>
      </c>
      <c r="IM18" s="17">
        <v>12.57</v>
      </c>
      <c r="IN18" s="17">
        <v>0</v>
      </c>
      <c r="IO18" s="17">
        <v>12.9</v>
      </c>
      <c r="IP18" s="17">
        <v>8.6999999999999993</v>
      </c>
      <c r="IQ18" s="17">
        <v>7.8</v>
      </c>
      <c r="IR18" s="17">
        <v>12.94</v>
      </c>
      <c r="IS18" s="17">
        <v>0</v>
      </c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>
        <f>IF(IL18&gt;0,IL18,"")</f>
        <v>8.6999999999999993</v>
      </c>
      <c r="JE18" s="40">
        <f>IF(IM18&gt;0,IM18,"")</f>
        <v>12.57</v>
      </c>
      <c r="JF18" s="40">
        <f>IF(SUM(IJ18:IM18)-IN18&gt;0,SUM(IJ18:IM18)-IN18,"")</f>
        <v>43.47</v>
      </c>
      <c r="JG18" s="40">
        <f>IF(IQ18&gt;0,IQ18,"")</f>
        <v>7.8</v>
      </c>
      <c r="JH18" s="40">
        <f>IF(IR18&gt;0,IR18,"")</f>
        <v>12.94</v>
      </c>
      <c r="JI18" s="40">
        <f>IF(SUM(IO18:IR18)-IS18&gt;0,SUM(IO18:IR18)-IS18,"")</f>
        <v>42.34</v>
      </c>
      <c r="JJ18" s="40">
        <f>IF(MAX(JF18,JI18)&gt;0,MAX(JF18,JI18),"")</f>
        <v>43.47</v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>
        <f>IF(SUM(JJ18,JM18,JP18)&gt;0,SUM(JJ18,JM18,JP18),"")</f>
        <v>43.47</v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15.3</v>
      </c>
      <c r="SW18" s="22">
        <f>IF($CP18="P",CB18,(CB18+BA18)/2)</f>
        <v>9.0500000000000007</v>
      </c>
      <c r="SX18" s="22">
        <f>IF($CP18="P",CC18,(CC18+BB18)/2)</f>
        <v>8.8000000000000007</v>
      </c>
      <c r="SY18" s="22">
        <f>IF($CP18="P",CD18,(CD18+BC18)/2)</f>
        <v>13.065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9.25</v>
      </c>
      <c r="TC18" s="22">
        <f>IF($CP18="P",CH18,(CH18+BG18)/2)</f>
        <v>8.75</v>
      </c>
      <c r="TD18" s="22">
        <f>IF($CP18="P",CI18,(CI18+BH18)/2)</f>
        <v>13.08</v>
      </c>
      <c r="TE18" s="22">
        <f>IF($CP18="P",CJ18,(CJ18+BI18)/2)</f>
        <v>0.2</v>
      </c>
      <c r="TF18" s="22">
        <f>IF($CP18="P",CK18,(CK18+BJ18)/2)</f>
        <v>5.85</v>
      </c>
      <c r="TG18" s="22">
        <f>IF($CP18="P",CL18,(CL18+BK18)/2)</f>
        <v>4</v>
      </c>
      <c r="TH18" s="22">
        <f>IF($CP18="P",CM18,(CM18+BL18)/2)</f>
        <v>3.3</v>
      </c>
      <c r="TI18" s="22">
        <f>IF($CP18="P",CN18,(CN18+BM18)/2)</f>
        <v>5.9050000000000002</v>
      </c>
      <c r="TJ18" s="22">
        <f>IF($CP18="P",CO18,(CO18+BN18)/2)</f>
        <v>0</v>
      </c>
      <c r="TK18" s="27" t="s">
        <v>46</v>
      </c>
      <c r="TL18" s="40">
        <f>IF(SX18&gt;0,SX18,"")</f>
        <v>8.8000000000000007</v>
      </c>
      <c r="TM18" s="40">
        <f>IF(SY18&gt;0,SY18,"")</f>
        <v>13.065</v>
      </c>
      <c r="TN18" s="40">
        <f>IF(SUM(SV18:SY18)-SZ18&gt;0,SUM(SV18:SY18)-SZ18,"")</f>
        <v>46.065000000000005</v>
      </c>
      <c r="TO18" s="40">
        <f>IF(TC18&gt;0,TC18,"")</f>
        <v>8.75</v>
      </c>
      <c r="TP18" s="40">
        <f>IF(TD18&gt;0,TD18,"")</f>
        <v>13.08</v>
      </c>
      <c r="TQ18" s="40">
        <f>IF(SUM(TA18:TD18)-TE18&gt;0,SUM(TA18:TD18)-TE18,"")</f>
        <v>46.08</v>
      </c>
      <c r="TR18" s="40">
        <f>IF(MAX(TN18,TQ18)&gt;0,MAX(TN18,TQ18),"")</f>
        <v>46.08</v>
      </c>
      <c r="TS18" s="40">
        <f>IF(TH18&gt;0,TH18,"")</f>
        <v>3.3</v>
      </c>
      <c r="TT18" s="40">
        <f>IF(TI18&gt;0,TI18,"")</f>
        <v>5.9050000000000002</v>
      </c>
      <c r="TU18" s="40">
        <f>IF(SUM(TF18:TI18)-TJ18&gt;0,SUM(TF18:TI18)-TJ18,"")</f>
        <v>19.055</v>
      </c>
      <c r="TV18" s="40">
        <f>IF(SUM(TR18,TU18)&gt;0,SUM(TR18,TU18),"")</f>
        <v>65.134999999999991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125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6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14.1</v>
      </c>
      <c r="CB19" s="22">
        <v>9.1999999999999993</v>
      </c>
      <c r="CC19" s="22">
        <v>8.8000000000000007</v>
      </c>
      <c r="CD19" s="22">
        <v>12.17</v>
      </c>
      <c r="CE19" s="22">
        <v>0</v>
      </c>
      <c r="CF19" s="22">
        <v>15.2</v>
      </c>
      <c r="CG19" s="22">
        <v>9.6</v>
      </c>
      <c r="CH19" s="22">
        <v>8.8000000000000007</v>
      </c>
      <c r="CI19" s="22">
        <v>12.51</v>
      </c>
      <c r="CJ19" s="22">
        <v>0</v>
      </c>
      <c r="CK19" s="22">
        <v>15</v>
      </c>
      <c r="CL19" s="22">
        <v>9.3000000000000007</v>
      </c>
      <c r="CM19" s="22">
        <v>8.8000000000000007</v>
      </c>
      <c r="CN19" s="22">
        <v>12.46</v>
      </c>
      <c r="CO19" s="22">
        <v>0</v>
      </c>
      <c r="CP19" s="27"/>
      <c r="CQ19" s="38">
        <f>IF(CC19&gt;0,CC19,"")</f>
        <v>8.8000000000000007</v>
      </c>
      <c r="CR19" s="38">
        <f>IF(CD19&gt;0,CD19,"")</f>
        <v>12.17</v>
      </c>
      <c r="CS19" s="40">
        <f>IF(SUM(CA19:CD19)-CE19&gt;0,SUM(CA19:CD19)-CE19,"")</f>
        <v>44.269999999999996</v>
      </c>
      <c r="CT19" s="40">
        <f>IF(CH19&gt;0,CH19,"")</f>
        <v>8.8000000000000007</v>
      </c>
      <c r="CU19" s="40">
        <f>IF(CI19&gt;0,CI19,"")</f>
        <v>12.51</v>
      </c>
      <c r="CV19" s="40">
        <f>IF(SUM(CF19:CI19)-CJ19&gt;0,SUM(CF19:CI19)-CJ19,"")</f>
        <v>46.109999999999992</v>
      </c>
      <c r="CW19" s="40">
        <f>IF(CS19="","",MAX(CS19,CV19))</f>
        <v>46.109999999999992</v>
      </c>
      <c r="CX19" s="40">
        <f>IF(CM19&gt;0,CM19,"")</f>
        <v>8.8000000000000007</v>
      </c>
      <c r="CY19" s="40">
        <f>IF(CN19&gt;0,CN19,"")</f>
        <v>12.46</v>
      </c>
      <c r="CZ19" s="40">
        <f>IF(SUM(CK19:CN19)-CO19&gt;0,SUM(CK19:CN19)-CO19,"")</f>
        <v>45.56</v>
      </c>
      <c r="DA19" s="40">
        <f>IF(SUM(CW19,CZ19)&gt;0,SUM(CW19,CZ19),"")</f>
        <v>91.669999999999987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135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6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IF(P20="","",IF(OR(P20=CS20,P20=CV20,P20=CZ20),$CA$1,IF(OR(P20=BR20,P20=BU20,P20=BY20),$AZ$1,IF(OR(P20=AQ20,P20=AT20,P20=AX20),$Y$1,""))))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12.5</v>
      </c>
      <c r="BA20" s="26">
        <v>9.1</v>
      </c>
      <c r="BB20" s="26">
        <v>7.8</v>
      </c>
      <c r="BC20" s="26">
        <v>13.37</v>
      </c>
      <c r="BD20" s="26">
        <v>1</v>
      </c>
      <c r="BE20" s="26">
        <v>11.3</v>
      </c>
      <c r="BF20" s="26">
        <v>9.1</v>
      </c>
      <c r="BG20" s="26">
        <v>8</v>
      </c>
      <c r="BH20" s="26">
        <v>12.68</v>
      </c>
      <c r="BI20" s="26">
        <v>0.8</v>
      </c>
      <c r="BJ20" s="26"/>
      <c r="BK20" s="26"/>
      <c r="BL20" s="26"/>
      <c r="BM20" s="26"/>
      <c r="BN20" s="26"/>
      <c r="BO20" s="28"/>
      <c r="BP20" s="39">
        <f>IF(BB20&gt;0,BB20,"")</f>
        <v>7.8</v>
      </c>
      <c r="BQ20" s="39">
        <f>IF(BC20&gt;0,BC20,"")</f>
        <v>13.37</v>
      </c>
      <c r="BR20" s="11">
        <f>IF(SUM(AZ20:BC20)-BD20&gt;0,SUM(AZ20:BC20)-BD20,"")</f>
        <v>41.77</v>
      </c>
      <c r="BS20" s="11">
        <f>IF(BG20&gt;0,BG20,"")</f>
        <v>8</v>
      </c>
      <c r="BT20" s="11">
        <f>IF(BH20&gt;0,BH20,"")</f>
        <v>12.68</v>
      </c>
      <c r="BU20" s="11">
        <f>IF(SUM(BE20:BH20)-BI20&gt;0,SUM(BE20:BH20)-BI20,"")</f>
        <v>40.28</v>
      </c>
      <c r="BV20" s="11">
        <f>IF(BR20="","",MAX(BR20,BU20))</f>
        <v>41.77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41.77</v>
      </c>
      <c r="CA20" s="22">
        <v>11.3</v>
      </c>
      <c r="CB20" s="22">
        <v>8.4</v>
      </c>
      <c r="CC20" s="22">
        <v>8.3000000000000007</v>
      </c>
      <c r="CD20" s="22">
        <v>11.71</v>
      </c>
      <c r="CE20" s="22">
        <v>0</v>
      </c>
      <c r="CF20" s="22">
        <v>14.4</v>
      </c>
      <c r="CG20" s="22">
        <v>9.5</v>
      </c>
      <c r="CH20" s="22">
        <v>8.9</v>
      </c>
      <c r="CI20" s="22">
        <v>13.66</v>
      </c>
      <c r="CJ20" s="22">
        <v>0</v>
      </c>
      <c r="CK20" s="22">
        <v>12.3</v>
      </c>
      <c r="CL20" s="22">
        <v>9.4</v>
      </c>
      <c r="CM20" s="22">
        <v>10.4</v>
      </c>
      <c r="CN20" s="22">
        <v>13.33</v>
      </c>
      <c r="CO20" s="22">
        <v>0.2</v>
      </c>
      <c r="CP20" s="27"/>
      <c r="CQ20" s="38">
        <f>IF(CC20&gt;0,CC20,"")</f>
        <v>8.3000000000000007</v>
      </c>
      <c r="CR20" s="38">
        <f>IF(CD20&gt;0,CD20,"")</f>
        <v>11.71</v>
      </c>
      <c r="CS20" s="40">
        <f>IF(SUM(CA20:CD20)-CE20&gt;0,SUM(CA20:CD20)-CE20,"")</f>
        <v>39.710000000000008</v>
      </c>
      <c r="CT20" s="40">
        <f>IF(CH20&gt;0,CH20,"")</f>
        <v>8.9</v>
      </c>
      <c r="CU20" s="40">
        <f>IF(CI20&gt;0,CI20,"")</f>
        <v>13.66</v>
      </c>
      <c r="CV20" s="40">
        <f>IF(SUM(CF20:CI20)-CJ20&gt;0,SUM(CF20:CI20)-CJ20,"")</f>
        <v>46.459999999999994</v>
      </c>
      <c r="CW20" s="40">
        <f>IF(CS20="","",MAX(CS20,CV20))</f>
        <v>46.459999999999994</v>
      </c>
      <c r="CX20" s="40">
        <f>IF(CM20&gt;0,CM20,"")</f>
        <v>10.4</v>
      </c>
      <c r="CY20" s="40">
        <f>IF(CN20&gt;0,CN20,"")</f>
        <v>13.33</v>
      </c>
      <c r="CZ20" s="40">
        <f>IF(SUM(CK20:CN20)-CO20&gt;0,SUM(CK20:CN20)-CO20,"")</f>
        <v>45.23</v>
      </c>
      <c r="DA20" s="40">
        <f>IF(SUM(CW20,CZ20)&gt;0,SUM(CW20,CZ20),"")</f>
        <v>91.69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11.9</v>
      </c>
      <c r="SW20" s="22">
        <f>IF($CP20="P",CB20,(CB20+BA20)/2)</f>
        <v>8.75</v>
      </c>
      <c r="SX20" s="22">
        <f>IF($CP20="P",CC20,(CC20+BB20)/2)</f>
        <v>8.0500000000000007</v>
      </c>
      <c r="SY20" s="22">
        <f>IF($CP20="P",CD20,(CD20+BC20)/2)</f>
        <v>12.54</v>
      </c>
      <c r="SZ20" s="22">
        <f>IF($CP20="P",CE20,(CE20+BD20)/2)</f>
        <v>0.5</v>
      </c>
      <c r="TA20" s="22">
        <f>IF($CP20="P",CF20,(CF20+BE20)/2)</f>
        <v>12.850000000000001</v>
      </c>
      <c r="TB20" s="22">
        <f>IF($CP20="P",CG20,(CG20+BF20)/2)</f>
        <v>9.3000000000000007</v>
      </c>
      <c r="TC20" s="22">
        <f>IF($CP20="P",CH20,(CH20+BG20)/2)</f>
        <v>8.4499999999999993</v>
      </c>
      <c r="TD20" s="22">
        <f>IF($CP20="P",CI20,(CI20+BH20)/2)</f>
        <v>13.17</v>
      </c>
      <c r="TE20" s="22">
        <f>IF($CP20="P",CJ20,(CJ20+BI20)/2)</f>
        <v>0.4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8.0500000000000007</v>
      </c>
      <c r="TM20" s="40">
        <f>IF(SY20&gt;0,SY20,"")</f>
        <v>12.54</v>
      </c>
      <c r="TN20" s="40">
        <f>IF(SUM(SV20:SY20)-SZ20&gt;0,SUM(SV20:SY20)-SZ20,"")</f>
        <v>40.739999999999995</v>
      </c>
      <c r="TO20" s="40">
        <f>IF(TC20&gt;0,TC20,"")</f>
        <v>8.4499999999999993</v>
      </c>
      <c r="TP20" s="40">
        <f>IF(TD20&gt;0,TD20,"")</f>
        <v>13.17</v>
      </c>
      <c r="TQ20" s="40">
        <f>IF(SUM(TA20:TD20)-TE20&gt;0,SUM(TA20:TD20)-TE20,"")</f>
        <v>43.370000000000005</v>
      </c>
      <c r="TR20" s="40">
        <f>IF(MAX(TN20,TQ20)&gt;0,MAX(TN20,TQ20),"")</f>
        <v>43.370000000000005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65.984999999999999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203</v>
      </c>
      <c r="D21" s="4" t="s">
        <v>31</v>
      </c>
      <c r="E21" s="4">
        <v>2007</v>
      </c>
      <c r="F21" s="9">
        <f>SUM(L21:V21)+SUM(L21:T21)*0.0000001+SUM(L21)*0.0000000000001</f>
        <v>142.94001252700451</v>
      </c>
      <c r="G21" s="66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45.169999999999995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44.28</v>
      </c>
      <c r="O21" s="8" t="str">
        <f>IF(N21="","",IF(OR(N21=CS21,N21=CV21),$CA$1,IF(OR(N21=BR21,N21=BU21),$AZ$1,IF(OR(N21=AQ21,N21=AT21),$Y$1,""))))</f>
        <v>2024 Nationals</v>
      </c>
      <c r="P21" s="8">
        <f>IF(COUNT(AQ21,AT21,BR21,BU21,CS21,CV21)&gt;2,MAX(AX21,BY21,CZ21,LARGE((AQ21,AT21,BR21,BU21,CS21,CV21),3)),IF(MAX(AX21,BY21,CZ21)&gt;0,MAX(AX21,BY21,CZ21),0))</f>
        <v>27.119999999999997</v>
      </c>
      <c r="Q21" s="8" t="str">
        <f>IF(P21="","",IF(OR(P21=CS21,P21=CV21,P21=CZ21),$CA$1,IF(OR(P21=BR21,P21=BU21,P21=BY21),$AZ$1,IF(OR(P21=AQ21,P21=AT21,P21=AX21),$Y$1,""))))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8.6999999999999993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>
        <f>IF(MAX(DB21,DC21)&gt;0,MAX(DB21,DC21),"")</f>
        <v>17.670000000000002</v>
      </c>
      <c r="W21" s="11" t="str">
        <f>IF(V21="","",IF(V21=DB21,"("&amp;DB$2&amp;")",IF(V21=DC21,"("&amp;DC$2&amp;")")))</f>
        <v>(Optional)</v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>2024 Coimbra Gym Fest (July 7)</v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8.1999999999999993</v>
      </c>
      <c r="BA21" s="26">
        <v>5.6</v>
      </c>
      <c r="BB21" s="26">
        <v>5.0999999999999996</v>
      </c>
      <c r="BC21" s="26">
        <v>8.2200000000000006</v>
      </c>
      <c r="BD21" s="26">
        <v>0</v>
      </c>
      <c r="BE21" s="26">
        <v>0</v>
      </c>
      <c r="BF21" s="26">
        <v>0</v>
      </c>
      <c r="BG21" s="26">
        <v>0</v>
      </c>
      <c r="BH21" s="26">
        <v>0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5.0999999999999996</v>
      </c>
      <c r="BQ21" s="39">
        <f>IF(BC21&gt;0,BC21,"")</f>
        <v>8.2200000000000006</v>
      </c>
      <c r="BR21" s="11">
        <f>IF(SUM(AZ21:BC21)-BD21&gt;0,SUM(AZ21:BC21)-BD21,"")</f>
        <v>27.119999999999997</v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>
        <f>IF(BR21="","",MAX(BR21,BU21))</f>
        <v>27.119999999999997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27.119999999999997</v>
      </c>
      <c r="CA21" s="22">
        <v>14.4</v>
      </c>
      <c r="CB21" s="22">
        <v>9.4</v>
      </c>
      <c r="CC21" s="22">
        <v>8.6999999999999993</v>
      </c>
      <c r="CD21" s="22">
        <v>12.77</v>
      </c>
      <c r="CE21" s="22">
        <v>0.1</v>
      </c>
      <c r="CF21" s="22">
        <v>14.7</v>
      </c>
      <c r="CG21" s="22">
        <v>8.9</v>
      </c>
      <c r="CH21" s="22">
        <v>8.1999999999999993</v>
      </c>
      <c r="CI21" s="22">
        <v>13.08</v>
      </c>
      <c r="CJ21" s="22">
        <v>0.6</v>
      </c>
      <c r="CK21" s="22"/>
      <c r="CL21" s="22"/>
      <c r="CM21" s="22"/>
      <c r="CN21" s="22"/>
      <c r="CO21" s="22"/>
      <c r="CP21" s="27"/>
      <c r="CQ21" s="38">
        <f>IF(CC21&gt;0,CC21,"")</f>
        <v>8.6999999999999993</v>
      </c>
      <c r="CR21" s="38">
        <f>IF(CD21&gt;0,CD21,"")</f>
        <v>12.77</v>
      </c>
      <c r="CS21" s="40">
        <f>IF(SUM(CA21:CD21)-CE21&gt;0,SUM(CA21:CD21)-CE21,"")</f>
        <v>45.169999999999995</v>
      </c>
      <c r="CT21" s="40">
        <f>IF(CH21&gt;0,CH21,"")</f>
        <v>8.1999999999999993</v>
      </c>
      <c r="CU21" s="40">
        <f>IF(CI21&gt;0,CI21,"")</f>
        <v>13.08</v>
      </c>
      <c r="CV21" s="40">
        <f>IF(SUM(CF21:CI21)-CJ21&gt;0,SUM(CF21:CI21)-CJ21,"")</f>
        <v>44.28</v>
      </c>
      <c r="CW21" s="40">
        <f>IF(CS21="","",MAX(CS21,CV21))</f>
        <v>45.169999999999995</v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>
        <f>IF(SUM(CW21,CZ21)&gt;0,SUM(CW21,CZ21),"")</f>
        <v>45.169999999999995</v>
      </c>
      <c r="DB21" s="50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>17.670000000000002</v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>
        <v>9.8000000000000007</v>
      </c>
      <c r="IK21" s="17">
        <v>6.7</v>
      </c>
      <c r="IL21" s="17">
        <v>6.4</v>
      </c>
      <c r="IM21" s="17">
        <v>9.39</v>
      </c>
      <c r="IN21" s="17">
        <v>0</v>
      </c>
      <c r="IO21" s="17">
        <v>13.7</v>
      </c>
      <c r="IP21" s="17">
        <v>9.5</v>
      </c>
      <c r="IQ21" s="17">
        <v>8.6999999999999993</v>
      </c>
      <c r="IR21" s="17">
        <v>12.89</v>
      </c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>
        <f>IF(IL21&gt;0,IL21,"")</f>
        <v>6.4</v>
      </c>
      <c r="JE21" s="40">
        <f>IF(IM21&gt;0,IM21,"")</f>
        <v>9.39</v>
      </c>
      <c r="JF21" s="40">
        <f>IF(SUM(IJ21:IM21)-IN21&gt;0,SUM(IJ21:IM21)-IN21,"")</f>
        <v>32.29</v>
      </c>
      <c r="JG21" s="40">
        <f>IF(IQ21&gt;0,IQ21,"")</f>
        <v>8.6999999999999993</v>
      </c>
      <c r="JH21" s="40">
        <f>IF(IR21&gt;0,IR21,"")</f>
        <v>12.89</v>
      </c>
      <c r="JI21" s="40">
        <f>IF(SUM(IO21:IR21)-IS21&gt;0,SUM(IO21:IR21)-IS21,"")</f>
        <v>44.79</v>
      </c>
      <c r="JJ21" s="40">
        <f>IF(MAX(JF21,JI21)&gt;0,MAX(JF21,JI21),"")</f>
        <v>44.79</v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>
        <f>IF(SUM(JJ21,JM21,JP21)&gt;0,SUM(JJ21,JM21,JP21),"")</f>
        <v>44.79</v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11.3</v>
      </c>
      <c r="SW21" s="22">
        <f>IF($CP21="P",CB21,(CB21+BA21)/2)</f>
        <v>7.5</v>
      </c>
      <c r="SX21" s="22">
        <f>IF($CP21="P",CC21,(CC21+BB21)/2)</f>
        <v>6.8999999999999995</v>
      </c>
      <c r="SY21" s="22">
        <f>IF($CP21="P",CD21,(CD21+BC21)/2)</f>
        <v>10.495000000000001</v>
      </c>
      <c r="SZ21" s="22">
        <f>IF($CP21="P",CE21,(CE21+BD21)/2)</f>
        <v>0.05</v>
      </c>
      <c r="TA21" s="22">
        <f>IF($CP21="P",CF21,(CF21+BE21)/2)</f>
        <v>7.35</v>
      </c>
      <c r="TB21" s="22">
        <f>IF($CP21="P",CG21,(CG21+BF21)/2)</f>
        <v>4.45</v>
      </c>
      <c r="TC21" s="22">
        <f>IF($CP21="P",CH21,(CH21+BG21)/2)</f>
        <v>4.0999999999999996</v>
      </c>
      <c r="TD21" s="22">
        <f>IF($CP21="P",CI21,(CI21+BH21)/2)</f>
        <v>6.54</v>
      </c>
      <c r="TE21" s="22">
        <f>IF($CP21="P",CJ21,(CJ21+BI21)/2)</f>
        <v>0.3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6.8999999999999995</v>
      </c>
      <c r="TM21" s="40">
        <f>IF(SY21&gt;0,SY21,"")</f>
        <v>10.495000000000001</v>
      </c>
      <c r="TN21" s="40">
        <f>IF(SUM(SV21:SY21)-SZ21&gt;0,SUM(SV21:SY21)-SZ21,"")</f>
        <v>36.145000000000003</v>
      </c>
      <c r="TO21" s="40">
        <f>IF(TC21&gt;0,TC21,"")</f>
        <v>4.0999999999999996</v>
      </c>
      <c r="TP21" s="40">
        <f>IF(TD21&gt;0,TD21,"")</f>
        <v>6.54</v>
      </c>
      <c r="TQ21" s="40">
        <f>IF(SUM(TA21:TD21)-TE21&gt;0,SUM(TA21:TD21)-TE21,"")</f>
        <v>22.14</v>
      </c>
      <c r="TR21" s="40">
        <f>IF(MAX(TN21,TQ21)&gt;0,MAX(TN21,TQ21),"")</f>
        <v>36.145000000000003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36.145000000000003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162</v>
      </c>
      <c r="D22" s="4" t="s">
        <v>4</v>
      </c>
      <c r="E22" s="4">
        <v>2006</v>
      </c>
      <c r="F22" s="9">
        <f>SUM(L22:V22)+SUM(L22:T22)*0.0000001+SUM(L22)*0.0000000000001</f>
        <v>142.53001425300451</v>
      </c>
      <c r="G22" s="66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45.099999999999994</v>
      </c>
      <c r="M22" s="8" t="str">
        <f>IF(L22="","",IF(OR(L22=CS22,L22=CV22),$CA$1,IF(OR(L22=BR22,L22=BU22),$AZ$1,IF(OR(L22=AQ22,L22=AT22),$Y$1,""))))</f>
        <v>2023 3rd Domestic Trial</v>
      </c>
      <c r="N22" s="8">
        <f>IF(COUNT(AQ22,AT22,BR22,BU22,CS22,CV22)&gt;1,LARGE((AQ22,AT22,BR22,BU22,CS22,CV22),2),0)</f>
        <v>43.949999999999996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43.58</v>
      </c>
      <c r="Q22" s="8" t="str">
        <f>IF(P22="","",IF(OR(P22=CS22,P22=CV22,P22=CZ22),$CA$1,IF(OR(P22=BR22,P22=BU22,P22=BY22),$AZ$1,IF(OR(P22=AQ22,P22=AT22,P22=AX22),$Y$1,""))))</f>
        <v>2023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9.9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4.9000000000000004</v>
      </c>
      <c r="Z22" s="22">
        <v>3.3</v>
      </c>
      <c r="AA22" s="22">
        <v>4.3</v>
      </c>
      <c r="AB22" s="22">
        <v>5.65</v>
      </c>
      <c r="AC22" s="22">
        <v>0.2</v>
      </c>
      <c r="AD22" s="22">
        <v>12.7</v>
      </c>
      <c r="AE22" s="22">
        <v>8.9</v>
      </c>
      <c r="AF22" s="22">
        <v>9.7999999999999989</v>
      </c>
      <c r="AG22" s="22">
        <v>13.9</v>
      </c>
      <c r="AH22" s="22">
        <v>0.2</v>
      </c>
      <c r="AI22" s="22">
        <v>12.3</v>
      </c>
      <c r="AJ22" s="22">
        <v>9.3000000000000007</v>
      </c>
      <c r="AK22" s="22">
        <v>8.5999999999999979</v>
      </c>
      <c r="AL22" s="22">
        <v>13.78</v>
      </c>
      <c r="AM22" s="22">
        <v>0.4</v>
      </c>
      <c r="AN22" s="27"/>
      <c r="AO22" s="38">
        <f>IF(AA22&gt;0,AA22,"")</f>
        <v>4.3</v>
      </c>
      <c r="AP22" s="38">
        <f>IF(AB22&gt;0,AB22,"")</f>
        <v>5.65</v>
      </c>
      <c r="AQ22" s="40">
        <f>IF(SUM(Y22:AB22)-AC22&gt;0,SUM(Y22:AB22)-AC22,"")</f>
        <v>17.95</v>
      </c>
      <c r="AR22" s="40">
        <f>IF(AF22&gt;0,AF22,"")</f>
        <v>9.7999999999999989</v>
      </c>
      <c r="AS22" s="40">
        <f>IF(AG22&gt;0,AG22,"")</f>
        <v>13.9</v>
      </c>
      <c r="AT22" s="40">
        <f>IF(SUM(AD22:AG22)-AH22&gt;0,SUM(AD22:AG22)-AH22,"")</f>
        <v>45.099999999999994</v>
      </c>
      <c r="AU22" s="40">
        <f>IF(AQ22="","",MAX(AQ22,AT22))</f>
        <v>45.099999999999994</v>
      </c>
      <c r="AV22" s="40">
        <f>IF(AK22&gt;0,AK22,"")</f>
        <v>8.5999999999999979</v>
      </c>
      <c r="AW22" s="40">
        <f>IF(AL22&gt;0,AL22,"")</f>
        <v>13.78</v>
      </c>
      <c r="AX22" s="40">
        <f>IF(SUM(AI22:AL22)-AM22&gt;0,SUM(AI22:AL22)-AM22,"")</f>
        <v>43.58</v>
      </c>
      <c r="AY22" s="40">
        <f>IF(SUM(AU22,AX22)&gt;0,SUM(AU22,AX22),"")</f>
        <v>88.679999999999993</v>
      </c>
      <c r="AZ22" s="26">
        <v>11.2</v>
      </c>
      <c r="BA22" s="26">
        <v>9.1999999999999993</v>
      </c>
      <c r="BB22" s="26">
        <v>9.9</v>
      </c>
      <c r="BC22" s="26">
        <v>13.65</v>
      </c>
      <c r="BD22" s="26">
        <v>0</v>
      </c>
      <c r="BE22" s="26">
        <v>11.6</v>
      </c>
      <c r="BF22" s="26">
        <v>8.1</v>
      </c>
      <c r="BG22" s="26">
        <v>9.9</v>
      </c>
      <c r="BH22" s="26">
        <v>12.39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9.9</v>
      </c>
      <c r="BQ22" s="39">
        <f>IF(BC22&gt;0,BC22,"")</f>
        <v>13.65</v>
      </c>
      <c r="BR22" s="11">
        <f>IF(SUM(AZ22:BC22)-BD22&gt;0,SUM(AZ22:BC22)-BD22,"")</f>
        <v>43.949999999999996</v>
      </c>
      <c r="BS22" s="11">
        <f>IF(BG22&gt;0,BG22,"")</f>
        <v>9.9</v>
      </c>
      <c r="BT22" s="11">
        <f>IF(BH22&gt;0,BH22,"")</f>
        <v>12.39</v>
      </c>
      <c r="BU22" s="11">
        <f>IF(SUM(BE22:BH22)-BI22&gt;0,SUM(BE22:BH22)-BI22,"")</f>
        <v>41.99</v>
      </c>
      <c r="BV22" s="11">
        <f>IF(BR22="","",MAX(BR22,BU22))</f>
        <v>43.949999999999996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43.949999999999996</v>
      </c>
      <c r="CA22" s="22">
        <v>3.6</v>
      </c>
      <c r="CB22" s="22">
        <v>2.7</v>
      </c>
      <c r="CC22" s="22">
        <v>3.5</v>
      </c>
      <c r="CD22" s="22">
        <v>4.28</v>
      </c>
      <c r="CE22" s="22">
        <v>0</v>
      </c>
      <c r="CF22" s="22">
        <v>12.7</v>
      </c>
      <c r="CG22" s="22">
        <v>9.1999999999999993</v>
      </c>
      <c r="CH22" s="22">
        <v>8.1</v>
      </c>
      <c r="CI22" s="22">
        <v>13.71</v>
      </c>
      <c r="CJ22" s="22">
        <v>0.7</v>
      </c>
      <c r="CK22" s="22"/>
      <c r="CL22" s="22"/>
      <c r="CM22" s="22"/>
      <c r="CN22" s="22"/>
      <c r="CO22" s="22"/>
      <c r="CP22" s="27"/>
      <c r="CQ22" s="38">
        <f>IF(CC22&gt;0,CC22,"")</f>
        <v>3.5</v>
      </c>
      <c r="CR22" s="38">
        <f>IF(CD22&gt;0,CD22,"")</f>
        <v>4.28</v>
      </c>
      <c r="CS22" s="40">
        <f>IF(SUM(CA22:CD22)-CE22&gt;0,SUM(CA22:CD22)-CE22,"")</f>
        <v>14.080000000000002</v>
      </c>
      <c r="CT22" s="40">
        <f>IF(CH22&gt;0,CH22,"")</f>
        <v>8.1</v>
      </c>
      <c r="CU22" s="40">
        <f>IF(CI22&gt;0,CI22,"")</f>
        <v>13.71</v>
      </c>
      <c r="CV22" s="40">
        <f>IF(SUM(CF22:CI22)-CJ22&gt;0,SUM(CF22:CI22)-CJ22,"")</f>
        <v>43.01</v>
      </c>
      <c r="CW22" s="40">
        <f>IF(CS22="","",MAX(CS22,CV22))</f>
        <v>43.01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43.01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7.3999999999999995</v>
      </c>
      <c r="SW22" s="22">
        <f>IF($CP22="P",CB22,(CB22+BA22)/2)</f>
        <v>5.9499999999999993</v>
      </c>
      <c r="SX22" s="22">
        <f>IF($CP22="P",CC22,(CC22+BB22)/2)</f>
        <v>6.7</v>
      </c>
      <c r="SY22" s="22">
        <f>IF($CP22="P",CD22,(CD22+BC22)/2)</f>
        <v>8.9649999999999999</v>
      </c>
      <c r="SZ22" s="22">
        <f>IF($CP22="P",CE22,(CE22+BD22)/2)</f>
        <v>0</v>
      </c>
      <c r="TA22" s="22">
        <f>IF($CP22="P",CF22,(CF22+BE22)/2)</f>
        <v>12.149999999999999</v>
      </c>
      <c r="TB22" s="22">
        <f>IF($CP22="P",CG22,(CG22+BF22)/2)</f>
        <v>8.6499999999999986</v>
      </c>
      <c r="TC22" s="22">
        <f>IF($CP22="P",CH22,(CH22+BG22)/2)</f>
        <v>9</v>
      </c>
      <c r="TD22" s="22">
        <f>IF($CP22="P",CI22,(CI22+BH22)/2)</f>
        <v>13.05</v>
      </c>
      <c r="TE22" s="22">
        <f>IF($CP22="P",CJ22,(CJ22+BI22)/2)</f>
        <v>0.35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6.7</v>
      </c>
      <c r="TM22" s="40">
        <f>IF(SY22&gt;0,SY22,"")</f>
        <v>8.9649999999999999</v>
      </c>
      <c r="TN22" s="40">
        <f>IF(SUM(SV22:SY22)-SZ22&gt;0,SUM(SV22:SY22)-SZ22,"")</f>
        <v>29.014999999999997</v>
      </c>
      <c r="TO22" s="40">
        <f>IF(TC22&gt;0,TC22,"")</f>
        <v>9</v>
      </c>
      <c r="TP22" s="40">
        <f>IF(TD22&gt;0,TD22,"")</f>
        <v>13.05</v>
      </c>
      <c r="TQ22" s="40">
        <f>IF(SUM(TA22:TD22)-TE22&gt;0,SUM(TA22:TD22)-TE22,"")</f>
        <v>42.499999999999993</v>
      </c>
      <c r="TR22" s="40">
        <f>IF(MAX(TN22,TQ22)&gt;0,MAX(TN22,TQ22),"")</f>
        <v>42.499999999999993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42.499999999999993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159</v>
      </c>
      <c r="D23" s="4" t="s">
        <v>4</v>
      </c>
      <c r="E23" s="4">
        <v>2004</v>
      </c>
      <c r="F23" s="9">
        <f>SUM(L23:V23)+SUM(L23:T23)*0.0000001+SUM(L23)*0.0000000000001</f>
        <v>142.06001420600444</v>
      </c>
      <c r="G23" s="66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44.41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44.34</v>
      </c>
      <c r="O23" s="8" t="str">
        <f>IF(N23="","",IF(OR(N23=CS23,N23=CV23),$CA$1,IF(OR(N23=BR23,N23=BU23),$AZ$1,IF(OR(N23=AQ23,N23=AT23),$Y$1,""))))</f>
        <v>2023 3rd Domestic Trial</v>
      </c>
      <c r="P23" s="8">
        <f>IF(COUNT(AQ23,AT23,BR23,BU23,CS23,CV23)&gt;2,MAX(AX23,BY23,CZ23,LARGE((AQ23,AT23,BR23,BU23,CS23,CV23),3)),IF(MAX(AX23,BY23,CZ23)&gt;0,MAX(AX23,BY23,CZ23),0))</f>
        <v>43.010000000000005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10.3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11.9</v>
      </c>
      <c r="Z23" s="22">
        <v>8.6</v>
      </c>
      <c r="AA23" s="22">
        <v>10.3</v>
      </c>
      <c r="AB23" s="22">
        <v>14.44</v>
      </c>
      <c r="AC23" s="22">
        <v>0.9</v>
      </c>
      <c r="AD23" s="22">
        <v>5.2</v>
      </c>
      <c r="AE23" s="22">
        <v>3.2</v>
      </c>
      <c r="AF23" s="22">
        <v>3.7</v>
      </c>
      <c r="AG23" s="22">
        <v>5.93</v>
      </c>
      <c r="AH23" s="22">
        <v>0.2</v>
      </c>
      <c r="AI23" s="22">
        <v>11.3</v>
      </c>
      <c r="AJ23" s="22">
        <v>7.2</v>
      </c>
      <c r="AK23" s="22">
        <v>9.1999999999999993</v>
      </c>
      <c r="AL23" s="22">
        <v>11.73</v>
      </c>
      <c r="AM23" s="22">
        <v>0</v>
      </c>
      <c r="AN23" s="27"/>
      <c r="AO23" s="38">
        <f>IF(AA23&gt;0,AA23,"")</f>
        <v>10.3</v>
      </c>
      <c r="AP23" s="38">
        <f>IF(AB23&gt;0,AB23,"")</f>
        <v>14.44</v>
      </c>
      <c r="AQ23" s="40">
        <f>IF(SUM(Y23:AB23)-AC23&gt;0,SUM(Y23:AB23)-AC23,"")</f>
        <v>44.34</v>
      </c>
      <c r="AR23" s="40">
        <f>IF(AF23&gt;0,AF23,"")</f>
        <v>3.7</v>
      </c>
      <c r="AS23" s="40">
        <f>IF(AG23&gt;0,AG23,"")</f>
        <v>5.93</v>
      </c>
      <c r="AT23" s="40">
        <f>IF(SUM(AD23:AG23)-AH23&gt;0,SUM(AD23:AG23)-AH23,"")</f>
        <v>17.830000000000002</v>
      </c>
      <c r="AU23" s="40">
        <f>IF(AQ23="","",MAX(AQ23,AT23))</f>
        <v>44.34</v>
      </c>
      <c r="AV23" s="40">
        <f>IF(AK23&gt;0,AK23,"")</f>
        <v>9.1999999999999993</v>
      </c>
      <c r="AW23" s="40">
        <f>IF(AL23&gt;0,AL23,"")</f>
        <v>11.73</v>
      </c>
      <c r="AX23" s="40">
        <f>IF(SUM(AI23:AL23)-AM23&gt;0,SUM(AI23:AL23)-AM23,"")</f>
        <v>39.43</v>
      </c>
      <c r="AY23" s="40">
        <f>IF(SUM(AU23,AX23)&gt;0,SUM(AU23,AX23),"")</f>
        <v>83.77000000000001</v>
      </c>
      <c r="AZ23" s="26">
        <v>11.9</v>
      </c>
      <c r="BA23" s="26">
        <v>9.1999999999999993</v>
      </c>
      <c r="BB23" s="26">
        <v>9.8000000000000007</v>
      </c>
      <c r="BC23" s="26">
        <v>13.51</v>
      </c>
      <c r="BD23" s="26">
        <v>1.4</v>
      </c>
      <c r="BE23" s="26">
        <v>13.1</v>
      </c>
      <c r="BF23" s="26">
        <v>9.1</v>
      </c>
      <c r="BG23" s="26">
        <v>10.1</v>
      </c>
      <c r="BH23" s="26">
        <v>13.21</v>
      </c>
      <c r="BI23" s="26">
        <v>1.1000000000000001</v>
      </c>
      <c r="BJ23" s="26"/>
      <c r="BK23" s="26"/>
      <c r="BL23" s="26"/>
      <c r="BM23" s="26"/>
      <c r="BN23" s="26"/>
      <c r="BO23" s="28"/>
      <c r="BP23" s="39">
        <f>IF(BB23&gt;0,BB23,"")</f>
        <v>9.8000000000000007</v>
      </c>
      <c r="BQ23" s="39">
        <f>IF(BC23&gt;0,BC23,"")</f>
        <v>13.51</v>
      </c>
      <c r="BR23" s="11">
        <f>IF(SUM(AZ23:BC23)-BD23&gt;0,SUM(AZ23:BC23)-BD23,"")</f>
        <v>43.010000000000005</v>
      </c>
      <c r="BS23" s="11">
        <f>IF(BG23&gt;0,BG23,"")</f>
        <v>10.1</v>
      </c>
      <c r="BT23" s="11">
        <f>IF(BH23&gt;0,BH23,"")</f>
        <v>13.21</v>
      </c>
      <c r="BU23" s="11">
        <f>IF(SUM(BE23:BH23)-BI23&gt;0,SUM(BE23:BH23)-BI23,"")</f>
        <v>44.41</v>
      </c>
      <c r="BV23" s="11">
        <f>IF(BR23="","",MAX(BR23,BU23))</f>
        <v>44.41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44.41</v>
      </c>
      <c r="CA23" s="22">
        <v>1.4</v>
      </c>
      <c r="CB23" s="22">
        <v>1</v>
      </c>
      <c r="CC23" s="22">
        <v>1.5</v>
      </c>
      <c r="CD23" s="22">
        <v>1.56</v>
      </c>
      <c r="CE23" s="22">
        <v>0</v>
      </c>
      <c r="CF23" s="22">
        <v>1.6</v>
      </c>
      <c r="CG23" s="22">
        <v>1</v>
      </c>
      <c r="CH23" s="22">
        <v>1.5</v>
      </c>
      <c r="CI23" s="22">
        <v>1.56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1.5</v>
      </c>
      <c r="CR23" s="38">
        <f>IF(CD23&gt;0,CD23,"")</f>
        <v>1.56</v>
      </c>
      <c r="CS23" s="40">
        <f>IF(SUM(CA23:CD23)-CE23&gt;0,SUM(CA23:CD23)-CE23,"")</f>
        <v>5.46</v>
      </c>
      <c r="CT23" s="40">
        <f>IF(CH23&gt;0,CH23,"")</f>
        <v>1.5</v>
      </c>
      <c r="CU23" s="40">
        <f>IF(CI23&gt;0,CI23,"")</f>
        <v>1.56</v>
      </c>
      <c r="CV23" s="40">
        <f>IF(SUM(CF23:CI23)-CJ23&gt;0,SUM(CF23:CI23)-CJ23,"")</f>
        <v>5.66</v>
      </c>
      <c r="CW23" s="40">
        <f>IF(CS23="","",MAX(CS23,CV23))</f>
        <v>5.66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5.66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6.65</v>
      </c>
      <c r="SW23" s="22">
        <f>IF($CP23="P",CB23,(CB23+BA23)/2)</f>
        <v>5.0999999999999996</v>
      </c>
      <c r="SX23" s="22">
        <f>IF($CP23="P",CC23,(CC23+BB23)/2)</f>
        <v>5.65</v>
      </c>
      <c r="SY23" s="22">
        <f>IF($CP23="P",CD23,(CD23+BC23)/2)</f>
        <v>7.5350000000000001</v>
      </c>
      <c r="SZ23" s="22">
        <f>IF($CP23="P",CE23,(CE23+BD23)/2)</f>
        <v>0.7</v>
      </c>
      <c r="TA23" s="22">
        <f>IF($CP23="P",CF23,(CF23+BE23)/2)</f>
        <v>7.35</v>
      </c>
      <c r="TB23" s="22">
        <f>IF($CP23="P",CG23,(CG23+BF23)/2)</f>
        <v>5.05</v>
      </c>
      <c r="TC23" s="22">
        <f>IF($CP23="P",CH23,(CH23+BG23)/2)</f>
        <v>5.8</v>
      </c>
      <c r="TD23" s="22">
        <f>IF($CP23="P",CI23,(CI23+BH23)/2)</f>
        <v>7.3850000000000007</v>
      </c>
      <c r="TE23" s="22">
        <f>IF($CP23="P",CJ23,(CJ23+BI23)/2)</f>
        <v>0.55000000000000004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5.65</v>
      </c>
      <c r="TM23" s="40">
        <f>IF(SY23&gt;0,SY23,"")</f>
        <v>7.5350000000000001</v>
      </c>
      <c r="TN23" s="40">
        <f>IF(SUM(SV23:SY23)-SZ23&gt;0,SUM(SV23:SY23)-SZ23,"")</f>
        <v>24.234999999999999</v>
      </c>
      <c r="TO23" s="40">
        <f>IF(TC23&gt;0,TC23,"")</f>
        <v>5.8</v>
      </c>
      <c r="TP23" s="40">
        <f>IF(TD23&gt;0,TD23,"")</f>
        <v>7.3850000000000007</v>
      </c>
      <c r="TQ23" s="40">
        <f>IF(SUM(TA23:TD23)-TE23&gt;0,SUM(TA23:TD23)-TE23,"")</f>
        <v>25.035</v>
      </c>
      <c r="TR23" s="40">
        <f>IF(MAX(TN23,TQ23)&gt;0,MAX(TN23,TQ23),"")</f>
        <v>25.035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25.035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115</v>
      </c>
      <c r="D24" s="4" t="s">
        <v>4</v>
      </c>
      <c r="E24" s="4">
        <v>2004</v>
      </c>
      <c r="F24" s="9">
        <f>SUM(L24:V24)+SUM(L24:T24)*0.0000001+SUM(L24)*0.0000000000001</f>
        <v>140.24001402400455</v>
      </c>
      <c r="G24" s="66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45.37</v>
      </c>
      <c r="M24" s="8" t="str">
        <f>IF(L24="","",IF(OR(L24=CS24,L24=CV24),$CA$1,IF(OR(L24=BR24,L24=BU24),$AZ$1,IF(OR(L24=AQ24,L24=AT24),$Y$1,""))))</f>
        <v>2023 3rd Domestic Trial</v>
      </c>
      <c r="N24" s="8">
        <f>IF(COUNT(AQ24,AT24,BR24,BU24,CS24,CV24)&gt;1,LARGE((AQ24,AT24,BR24,BU24,CS24,CV24),2),0)</f>
        <v>41.22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44.35</v>
      </c>
      <c r="Q24" s="8" t="str">
        <f>IF(P24="","",IF(OR(P24=CS24,P24=CV24,P24=CZ24),$CA$1,IF(OR(P24=BR24,P24=BU24,P24=BY24),$AZ$1,IF(OR(P24=AQ24,P24=AT24,P24=AX24),$Y$1,""))))</f>
        <v>2023 3rd Domestic Trial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9.2999999999999989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3rd Domestic Trial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13.5</v>
      </c>
      <c r="Z24" s="22">
        <v>8.6</v>
      </c>
      <c r="AA24" s="22">
        <v>5.8999999999999995</v>
      </c>
      <c r="AB24" s="22">
        <v>12.73</v>
      </c>
      <c r="AC24" s="22">
        <v>2.9</v>
      </c>
      <c r="AD24" s="22">
        <v>14.1</v>
      </c>
      <c r="AE24" s="22">
        <v>9</v>
      </c>
      <c r="AF24" s="22">
        <v>9.2999999999999989</v>
      </c>
      <c r="AG24" s="22">
        <v>12.97</v>
      </c>
      <c r="AH24" s="22">
        <v>0</v>
      </c>
      <c r="AI24" s="22">
        <v>13.1</v>
      </c>
      <c r="AJ24" s="22">
        <v>9.1</v>
      </c>
      <c r="AK24" s="22">
        <v>9.2999999999999989</v>
      </c>
      <c r="AL24" s="22">
        <v>12.85</v>
      </c>
      <c r="AM24" s="22">
        <v>0</v>
      </c>
      <c r="AN24" s="27"/>
      <c r="AO24" s="38">
        <f>IF(AA24&gt;0,AA24,"")</f>
        <v>5.8999999999999995</v>
      </c>
      <c r="AP24" s="38">
        <f>IF(AB24&gt;0,AB24,"")</f>
        <v>12.73</v>
      </c>
      <c r="AQ24" s="40">
        <f>IF(SUM(Y24:AB24)-AC24&gt;0,SUM(Y24:AB24)-AC24,"")</f>
        <v>37.830000000000005</v>
      </c>
      <c r="AR24" s="40">
        <f>IF(AF24&gt;0,AF24,"")</f>
        <v>9.2999999999999989</v>
      </c>
      <c r="AS24" s="40">
        <f>IF(AG24&gt;0,AG24,"")</f>
        <v>12.97</v>
      </c>
      <c r="AT24" s="40">
        <f>IF(SUM(AD24:AG24)-AH24&gt;0,SUM(AD24:AG24)-AH24,"")</f>
        <v>45.37</v>
      </c>
      <c r="AU24" s="40">
        <f>IF(AQ24="","",MAX(AQ24,AT24))</f>
        <v>45.37</v>
      </c>
      <c r="AV24" s="40">
        <f>IF(AK24&gt;0,AK24,"")</f>
        <v>9.2999999999999989</v>
      </c>
      <c r="AW24" s="40">
        <f>IF(AL24&gt;0,AL24,"")</f>
        <v>12.85</v>
      </c>
      <c r="AX24" s="40">
        <f>IF(SUM(AI24:AL24)-AM24&gt;0,SUM(AI24:AL24)-AM24,"")</f>
        <v>44.35</v>
      </c>
      <c r="AY24" s="40">
        <f>IF(SUM(AU24,AX24)&gt;0,SUM(AU24,AX24),"")</f>
        <v>89.72</v>
      </c>
      <c r="AZ24" s="26">
        <v>4.5999999999999996</v>
      </c>
      <c r="BA24" s="26">
        <v>2.5</v>
      </c>
      <c r="BB24" s="26">
        <v>3.4</v>
      </c>
      <c r="BC24" s="26">
        <v>4.04</v>
      </c>
      <c r="BD24" s="26">
        <v>0</v>
      </c>
      <c r="BE24" s="26">
        <v>1.4</v>
      </c>
      <c r="BF24" s="26">
        <v>1</v>
      </c>
      <c r="BG24" s="26">
        <v>1.5</v>
      </c>
      <c r="BH24" s="26">
        <v>1.38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3.4</v>
      </c>
      <c r="BQ24" s="39">
        <f>IF(BC24&gt;0,BC24,"")</f>
        <v>4.04</v>
      </c>
      <c r="BR24" s="11">
        <f>IF(SUM(AZ24:BC24)-BD24&gt;0,SUM(AZ24:BC24)-BD24,"")</f>
        <v>14.54</v>
      </c>
      <c r="BS24" s="11">
        <f>IF(BG24&gt;0,BG24,"")</f>
        <v>1.5</v>
      </c>
      <c r="BT24" s="11">
        <f>IF(BH24&gt;0,BH24,"")</f>
        <v>1.38</v>
      </c>
      <c r="BU24" s="11">
        <f>IF(SUM(BE24:BH24)-BI24&gt;0,SUM(BE24:BH24)-BI24,"")</f>
        <v>5.2799999999999994</v>
      </c>
      <c r="BV24" s="11">
        <f>IF(BR24="","",MAX(BR24,BU24))</f>
        <v>14.54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14.54</v>
      </c>
      <c r="CA24" s="22">
        <v>13.7</v>
      </c>
      <c r="CB24" s="22">
        <v>8.8000000000000007</v>
      </c>
      <c r="CC24" s="22">
        <v>7.3</v>
      </c>
      <c r="CD24" s="22">
        <v>12.92</v>
      </c>
      <c r="CE24" s="22">
        <v>1.5</v>
      </c>
      <c r="CF24" s="22">
        <v>1.4</v>
      </c>
      <c r="CG24" s="22">
        <v>0.9</v>
      </c>
      <c r="CH24" s="22">
        <v>1.5</v>
      </c>
      <c r="CI24" s="22">
        <v>1.38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7.3</v>
      </c>
      <c r="CR24" s="38">
        <f>IF(CD24&gt;0,CD24,"")</f>
        <v>12.92</v>
      </c>
      <c r="CS24" s="40">
        <f>IF(SUM(CA24:CD24)-CE24&gt;0,SUM(CA24:CD24)-CE24,"")</f>
        <v>41.22</v>
      </c>
      <c r="CT24" s="40">
        <f>IF(CH24&gt;0,CH24,"")</f>
        <v>1.5</v>
      </c>
      <c r="CU24" s="40">
        <f>IF(CI24&gt;0,CI24,"")</f>
        <v>1.38</v>
      </c>
      <c r="CV24" s="40">
        <f>IF(SUM(CF24:CI24)-CJ24&gt;0,SUM(CF24:CI24)-CJ24,"")</f>
        <v>5.18</v>
      </c>
      <c r="CW24" s="40">
        <f>IF(CS24="","",MAX(CS24,CV24))</f>
        <v>41.22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41.22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9.1499999999999986</v>
      </c>
      <c r="SW24" s="22">
        <f>IF($CP24="P",CB24,(CB24+BA24)/2)</f>
        <v>5.65</v>
      </c>
      <c r="SX24" s="22">
        <f>IF($CP24="P",CC24,(CC24+BB24)/2)</f>
        <v>5.35</v>
      </c>
      <c r="SY24" s="22">
        <f>IF($CP24="P",CD24,(CD24+BC24)/2)</f>
        <v>8.48</v>
      </c>
      <c r="SZ24" s="22">
        <f>IF($CP24="P",CE24,(CE24+BD24)/2)</f>
        <v>0.75</v>
      </c>
      <c r="TA24" s="22">
        <f>IF($CP24="P",CF24,(CF24+BE24)/2)</f>
        <v>1.4</v>
      </c>
      <c r="TB24" s="22">
        <f>IF($CP24="P",CG24,(CG24+BF24)/2)</f>
        <v>0.95</v>
      </c>
      <c r="TC24" s="22">
        <f>IF($CP24="P",CH24,(CH24+BG24)/2)</f>
        <v>1.5</v>
      </c>
      <c r="TD24" s="22">
        <f>IF($CP24="P",CI24,(CI24+BH24)/2)</f>
        <v>1.38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5.35</v>
      </c>
      <c r="TM24" s="40">
        <f>IF(SY24&gt;0,SY24,"")</f>
        <v>8.48</v>
      </c>
      <c r="TN24" s="40">
        <f>IF(SUM(SV24:SY24)-SZ24&gt;0,SUM(SV24:SY24)-SZ24,"")</f>
        <v>27.88</v>
      </c>
      <c r="TO24" s="40">
        <f>IF(TC24&gt;0,TC24,"")</f>
        <v>1.5</v>
      </c>
      <c r="TP24" s="40">
        <f>IF(TD24&gt;0,TD24,"")</f>
        <v>1.38</v>
      </c>
      <c r="TQ24" s="40">
        <f>IF(SUM(TA24:TD24)-TE24&gt;0,SUM(TA24:TD24)-TE24,"")</f>
        <v>5.2299999999999995</v>
      </c>
      <c r="TR24" s="40">
        <f>IF(MAX(TN24,TQ24)&gt;0,MAX(TN24,TQ24),"")</f>
        <v>27.88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27.88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116</v>
      </c>
      <c r="D25" s="4" t="s">
        <v>31</v>
      </c>
      <c r="E25" s="4">
        <v>2003</v>
      </c>
      <c r="F25" s="9">
        <f>SUM(L25:V25)+SUM(L25:T25)*0.0000001+SUM(L25)*0.0000000000001</f>
        <v>135.54000996600433</v>
      </c>
      <c r="G25" s="66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43.27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38.270000000000003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8.92</v>
      </c>
      <c r="Q25" s="8" t="str">
        <f>IF(P25="","",IF(OR(P25=CS25,P25=CV25,P25=CZ25),$CA$1,IF(OR(P25=BR25,P25=BU25,P25=BY25),$AZ$1,IF(OR(P25=AQ25,P25=AT25,P25=AX25),$Y$1,""))))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35.880000000000003</v>
      </c>
      <c r="W25" s="11" t="str">
        <f>IF(V25="","",IF(V25=DB25,"("&amp;DB$2&amp;")",IF(V25=DC25,"("&amp;DC$2&amp;")")))</f>
        <v>(Optional)</v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>2024 Coimbra Gym Fest (July 7)</v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13.3</v>
      </c>
      <c r="BA25" s="26">
        <v>9</v>
      </c>
      <c r="BB25" s="26">
        <v>8.5</v>
      </c>
      <c r="BC25" s="26">
        <v>12.77</v>
      </c>
      <c r="BD25" s="26">
        <v>0.3</v>
      </c>
      <c r="BE25" s="26">
        <v>2.6</v>
      </c>
      <c r="BF25" s="26">
        <v>1.7</v>
      </c>
      <c r="BG25" s="26">
        <v>2.1</v>
      </c>
      <c r="BH25" s="26">
        <v>2.52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8.5</v>
      </c>
      <c r="BQ25" s="39">
        <f>IF(BC25&gt;0,BC25,"")</f>
        <v>12.77</v>
      </c>
      <c r="BR25" s="11">
        <f>IF(SUM(AZ25:BC25)-BD25&gt;0,SUM(AZ25:BC25)-BD25,"")</f>
        <v>43.27</v>
      </c>
      <c r="BS25" s="11">
        <f>IF(BG25&gt;0,BG25,"")</f>
        <v>2.1</v>
      </c>
      <c r="BT25" s="11">
        <f>IF(BH25&gt;0,BH25,"")</f>
        <v>2.52</v>
      </c>
      <c r="BU25" s="11">
        <f>IF(SUM(BE25:BH25)-BI25&gt;0,SUM(BE25:BH25)-BI25,"")</f>
        <v>8.92</v>
      </c>
      <c r="BV25" s="11">
        <f>IF(BR25="","",MAX(BR25,BU25))</f>
        <v>43.27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43.27</v>
      </c>
      <c r="CA25" s="22">
        <v>1.4</v>
      </c>
      <c r="CB25" s="22">
        <v>1</v>
      </c>
      <c r="CC25" s="22">
        <v>1.5</v>
      </c>
      <c r="CD25" s="22">
        <v>1.37</v>
      </c>
      <c r="CE25" s="22">
        <v>0</v>
      </c>
      <c r="CF25" s="22">
        <v>6.85</v>
      </c>
      <c r="CG25" s="22">
        <v>9.25</v>
      </c>
      <c r="CH25" s="22">
        <v>9.1999999999999993</v>
      </c>
      <c r="CI25" s="22">
        <v>12.97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1.5</v>
      </c>
      <c r="CR25" s="38">
        <f>IF(CD25&gt;0,CD25,"")</f>
        <v>1.37</v>
      </c>
      <c r="CS25" s="40">
        <f>IF(SUM(CA25:CD25)-CE25&gt;0,SUM(CA25:CD25)-CE25,"")</f>
        <v>5.27</v>
      </c>
      <c r="CT25" s="40">
        <f>IF(CH25&gt;0,CH25,"")</f>
        <v>9.1999999999999993</v>
      </c>
      <c r="CU25" s="40">
        <f>IF(CI25&gt;0,CI25,"")</f>
        <v>12.97</v>
      </c>
      <c r="CV25" s="40">
        <f>IF(SUM(CF25:CI25)-CJ25&gt;0,SUM(CF25:CI25)-CJ25,"")</f>
        <v>38.270000000000003</v>
      </c>
      <c r="CW25" s="40">
        <f>IF(CS25="","",MAX(CS25,CV25))</f>
        <v>38.270000000000003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38.270000000000003</v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35.880000000000003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>
        <v>0</v>
      </c>
      <c r="IK25" s="17">
        <v>0</v>
      </c>
      <c r="IL25" s="17">
        <v>0</v>
      </c>
      <c r="IM25" s="17">
        <v>0</v>
      </c>
      <c r="IN25" s="17">
        <v>0</v>
      </c>
      <c r="IO25" s="17">
        <v>12.8</v>
      </c>
      <c r="IP25" s="17">
        <v>9.4</v>
      </c>
      <c r="IQ25" s="17">
        <v>9.1999999999999993</v>
      </c>
      <c r="IR25" s="17">
        <v>13.4</v>
      </c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>
        <f>IF(IQ25&gt;0,IQ25,"")</f>
        <v>9.1999999999999993</v>
      </c>
      <c r="JH25" s="40">
        <f>IF(IR25&gt;0,IR25,"")</f>
        <v>13.4</v>
      </c>
      <c r="JI25" s="40">
        <f>IF(SUM(IO25:IR25)-IS25&gt;0,SUM(IO25:IR25)-IS25,"")</f>
        <v>44.800000000000004</v>
      </c>
      <c r="JJ25" s="40">
        <f>IF(MAX(JF25,JI25)&gt;0,MAX(JF25,JI25),"")</f>
        <v>44.800000000000004</v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>
        <f>IF(SUM(JJ25,JM25,JP25)&gt;0,SUM(JJ25,JM25,JP25),"")</f>
        <v>44.800000000000004</v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7.3500000000000005</v>
      </c>
      <c r="SW25" s="22">
        <f>IF($CP25="P",CB25,(CB25+BA25)/2)</f>
        <v>5</v>
      </c>
      <c r="SX25" s="22">
        <f>IF($CP25="P",CC25,(CC25+BB25)/2)</f>
        <v>5</v>
      </c>
      <c r="SY25" s="22">
        <f>IF($CP25="P",CD25,(CD25+BC25)/2)</f>
        <v>7.07</v>
      </c>
      <c r="SZ25" s="22">
        <f>IF($CP25="P",CE25,(CE25+BD25)/2)</f>
        <v>0.15</v>
      </c>
      <c r="TA25" s="22">
        <f>IF($CP25="P",CF25,(CF25+BE25)/2)</f>
        <v>4.7249999999999996</v>
      </c>
      <c r="TB25" s="22">
        <f>IF($CP25="P",CG25,(CG25+BF25)/2)</f>
        <v>5.4749999999999996</v>
      </c>
      <c r="TC25" s="22">
        <f>IF($CP25="P",CH25,(CH25+BG25)/2)</f>
        <v>5.6499999999999995</v>
      </c>
      <c r="TD25" s="22">
        <f>IF($CP25="P",CI25,(CI25+BH25)/2)</f>
        <v>7.7450000000000001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</v>
      </c>
      <c r="TM25" s="40">
        <f>IF(SY25&gt;0,SY25,"")</f>
        <v>7.07</v>
      </c>
      <c r="TN25" s="40">
        <f>IF(SUM(SV25:SY25)-SZ25&gt;0,SUM(SV25:SY25)-SZ25,"")</f>
        <v>24.270000000000003</v>
      </c>
      <c r="TO25" s="40">
        <f>IF(TC25&gt;0,TC25,"")</f>
        <v>5.6499999999999995</v>
      </c>
      <c r="TP25" s="40">
        <f>IF(TD25&gt;0,TD25,"")</f>
        <v>7.7450000000000001</v>
      </c>
      <c r="TQ25" s="40">
        <f>IF(SUM(TA25:TD25)-TE25&gt;0,SUM(TA25:TD25)-TE25,"")</f>
        <v>23.594999999999999</v>
      </c>
      <c r="TR25" s="40">
        <f>IF(MAX(TN25,TQ25)&gt;0,MAX(TN25,TQ25),"")</f>
        <v>24.270000000000003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24.270000000000003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147</v>
      </c>
      <c r="D26" s="4" t="s">
        <v>31</v>
      </c>
      <c r="E26" s="4">
        <v>2006</v>
      </c>
      <c r="F26" s="9">
        <f>SUM(L26:V26)+SUM(L26:T26)*0.0000001+SUM(L26)*0.0000000000001</f>
        <v>122.05000994600448</v>
      </c>
      <c r="G26" s="66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44.7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23.409999999999997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22.25</v>
      </c>
      <c r="Q26" s="8" t="str">
        <f>IF(P26="","",IF(OR(P26=CS26,P26=CV26,P26=CZ26),$CA$1,IF(OR(P26=BR26,P26=BU26,P26=BY26),$AZ$1,IF(OR(P26=AQ26,P26=AT26,P26=AX26),$Y$1,""))))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>
        <f>IF(MAX(DB26,DC26)&gt;0,MAX(DB26,DC26),"")</f>
        <v>22.590000000000003</v>
      </c>
      <c r="W26" s="11" t="str">
        <f>IF(V26="","",IF(V26=DB26,"("&amp;DB$2&amp;")",IF(V26=DC26,"("&amp;DC$2&amp;")")))</f>
        <v>(Optional)</v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>2024 Coimbra Gym Fest (July 7)</v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1.2</v>
      </c>
      <c r="BA26" s="26">
        <v>0.9</v>
      </c>
      <c r="BB26" s="26">
        <v>1.5</v>
      </c>
      <c r="BC26" s="26">
        <v>1.34</v>
      </c>
      <c r="BD26" s="26">
        <v>0</v>
      </c>
      <c r="BE26" s="26">
        <v>6.6</v>
      </c>
      <c r="BF26" s="26">
        <v>4.5999999999999996</v>
      </c>
      <c r="BG26" s="26">
        <v>5.6</v>
      </c>
      <c r="BH26" s="26">
        <v>6.61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1.5</v>
      </c>
      <c r="BQ26" s="39">
        <f>IF(BC26&gt;0,BC26,"")</f>
        <v>1.34</v>
      </c>
      <c r="BR26" s="11">
        <f>IF(SUM(AZ26:BC26)-BD26&gt;0,SUM(AZ26:BC26)-BD26,"")</f>
        <v>4.9400000000000004</v>
      </c>
      <c r="BS26" s="11">
        <f>IF(BG26&gt;0,BG26,"")</f>
        <v>5.6</v>
      </c>
      <c r="BT26" s="11">
        <f>IF(BH26&gt;0,BH26,"")</f>
        <v>6.61</v>
      </c>
      <c r="BU26" s="11">
        <f>IF(SUM(BE26:BH26)-BI26&gt;0,SUM(BE26:BH26)-BI26,"")</f>
        <v>23.409999999999997</v>
      </c>
      <c r="BV26" s="11">
        <f>IF(BR26="","",MAX(BR26,BU26))</f>
        <v>23.409999999999997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23.409999999999997</v>
      </c>
      <c r="CA26" s="22">
        <v>14</v>
      </c>
      <c r="CB26" s="22">
        <v>8.5</v>
      </c>
      <c r="CC26" s="22">
        <v>9.1</v>
      </c>
      <c r="CD26" s="22">
        <v>13.1</v>
      </c>
      <c r="CE26" s="22">
        <v>0</v>
      </c>
      <c r="CF26" s="22">
        <v>6.8</v>
      </c>
      <c r="CG26" s="22">
        <v>4</v>
      </c>
      <c r="CH26" s="22">
        <v>4.9000000000000004</v>
      </c>
      <c r="CI26" s="22">
        <v>6.55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9.1</v>
      </c>
      <c r="CR26" s="38">
        <f>IF(CD26&gt;0,CD26,"")</f>
        <v>13.1</v>
      </c>
      <c r="CS26" s="40">
        <f>IF(SUM(CA26:CD26)-CE26&gt;0,SUM(CA26:CD26)-CE26,"")</f>
        <v>44.7</v>
      </c>
      <c r="CT26" s="40">
        <f>IF(CH26&gt;0,CH26,"")</f>
        <v>4.9000000000000004</v>
      </c>
      <c r="CU26" s="40">
        <f>IF(CI26&gt;0,CI26,"")</f>
        <v>6.55</v>
      </c>
      <c r="CV26" s="40">
        <f>IF(SUM(CF26:CI26)-CJ26&gt;0,SUM(CF26:CI26)-CJ26,"")</f>
        <v>22.25</v>
      </c>
      <c r="CW26" s="40">
        <f>IF(CS26="","",MAX(CS26,CV26))</f>
        <v>44.7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44.7</v>
      </c>
      <c r="DB26" s="50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>22.590000000000003</v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>
        <v>12.1</v>
      </c>
      <c r="IK26" s="17">
        <v>7.4</v>
      </c>
      <c r="IL26" s="17">
        <v>8.1</v>
      </c>
      <c r="IM26" s="17">
        <v>11.81</v>
      </c>
      <c r="IN26" s="17">
        <v>0</v>
      </c>
      <c r="IO26" s="17">
        <v>13.8</v>
      </c>
      <c r="IP26" s="17">
        <v>8.6</v>
      </c>
      <c r="IQ26" s="17">
        <v>9.1</v>
      </c>
      <c r="IR26" s="17">
        <v>13.34</v>
      </c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>
        <f>IF(IL26&gt;0,IL26,"")</f>
        <v>8.1</v>
      </c>
      <c r="JE26" s="40">
        <f>IF(IM26&gt;0,IM26,"")</f>
        <v>11.81</v>
      </c>
      <c r="JF26" s="40">
        <f>IF(SUM(IJ26:IM26)-IN26&gt;0,SUM(IJ26:IM26)-IN26,"")</f>
        <v>39.410000000000004</v>
      </c>
      <c r="JG26" s="40">
        <f>IF(IQ26&gt;0,IQ26,"")</f>
        <v>9.1</v>
      </c>
      <c r="JH26" s="40">
        <f>IF(IR26&gt;0,IR26,"")</f>
        <v>13.34</v>
      </c>
      <c r="JI26" s="40">
        <f>IF(SUM(IO26:IR26)-IS26&gt;0,SUM(IO26:IR26)-IS26,"")</f>
        <v>44.84</v>
      </c>
      <c r="JJ26" s="40">
        <f>IF(MAX(JF26,JI26)&gt;0,MAX(JF26,JI26),"")</f>
        <v>44.84</v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>
        <f>IF(SUM(JJ26,JM26,JP26)&gt;0,SUM(JJ26,JM26,JP26),"")</f>
        <v>44.84</v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7.6</v>
      </c>
      <c r="SW26" s="22">
        <f>IF($CP26="P",CB26,(CB26+BA26)/2)</f>
        <v>4.7</v>
      </c>
      <c r="SX26" s="22">
        <f>IF($CP26="P",CC26,(CC26+BB26)/2)</f>
        <v>5.3</v>
      </c>
      <c r="SY26" s="22">
        <f>IF($CP26="P",CD26,(CD26+BC26)/2)</f>
        <v>7.22</v>
      </c>
      <c r="SZ26" s="22">
        <f>IF($CP26="P",CE26,(CE26+BD26)/2)</f>
        <v>0</v>
      </c>
      <c r="TA26" s="22">
        <f>IF($CP26="P",CF26,(CF26+BE26)/2)</f>
        <v>6.6999999999999993</v>
      </c>
      <c r="TB26" s="22">
        <f>IF($CP26="P",CG26,(CG26+BF26)/2)</f>
        <v>4.3</v>
      </c>
      <c r="TC26" s="22">
        <f>IF($CP26="P",CH26,(CH26+BG26)/2)</f>
        <v>5.25</v>
      </c>
      <c r="TD26" s="22">
        <f>IF($CP26="P",CI26,(CI26+BH26)/2)</f>
        <v>6.58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5.3</v>
      </c>
      <c r="TM26" s="40">
        <f>IF(SY26&gt;0,SY26,"")</f>
        <v>7.22</v>
      </c>
      <c r="TN26" s="40">
        <f>IF(SUM(SV26:SY26)-SZ26&gt;0,SUM(SV26:SY26)-SZ26,"")</f>
        <v>24.82</v>
      </c>
      <c r="TO26" s="40">
        <f>IF(TC26&gt;0,TC26,"")</f>
        <v>5.25</v>
      </c>
      <c r="TP26" s="40">
        <f>IF(TD26&gt;0,TD26,"")</f>
        <v>6.58</v>
      </c>
      <c r="TQ26" s="40">
        <f>IF(SUM(TA26:TD26)-TE26&gt;0,SUM(TA26:TD26)-TE26,"")</f>
        <v>22.83</v>
      </c>
      <c r="TR26" s="40">
        <f>IF(MAX(TN26,TQ26)&gt;0,MAX(TN26,TQ26),"")</f>
        <v>24.82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24.82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205</v>
      </c>
      <c r="D27" s="4" t="s">
        <v>4</v>
      </c>
      <c r="E27" s="4">
        <v>2007</v>
      </c>
      <c r="F27" s="9">
        <f>SUM(L27:V27)+SUM(L27:T27)*0.0000001+SUM(L27)*0.0000000000001</f>
        <v>105.59001055900455</v>
      </c>
      <c r="G27" s="66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45.32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36.64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14.430000000000001</v>
      </c>
      <c r="Q27" s="8" t="str">
        <f>IF(P27="","",IF(OR(P27=CS27,P27=CV27,P27=CZ27),$CA$1,IF(OR(P27=BR27,P27=BU27,P27=BY27),$AZ$1,IF(OR(P27=AQ27,P27=AT27,P27=AX27),$Y$1,""))))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9.1999999999999993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4.4000000000000004</v>
      </c>
      <c r="BA27" s="26">
        <v>2.9</v>
      </c>
      <c r="BB27" s="26">
        <v>2.9</v>
      </c>
      <c r="BC27" s="26">
        <v>4.2300000000000004</v>
      </c>
      <c r="BD27" s="26">
        <v>0</v>
      </c>
      <c r="BE27" s="26">
        <v>4</v>
      </c>
      <c r="BF27" s="26">
        <v>2.8</v>
      </c>
      <c r="BG27" s="26">
        <v>3.3</v>
      </c>
      <c r="BH27" s="26">
        <v>4.09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2.9</v>
      </c>
      <c r="BQ27" s="39">
        <f>IF(BC27&gt;0,BC27,"")</f>
        <v>4.2300000000000004</v>
      </c>
      <c r="BR27" s="11">
        <f>IF(SUM(AZ27:BC27)-BD27&gt;0,SUM(AZ27:BC27)-BD27,"")</f>
        <v>14.430000000000001</v>
      </c>
      <c r="BS27" s="11">
        <f>IF(BG27&gt;0,BG27,"")</f>
        <v>3.3</v>
      </c>
      <c r="BT27" s="11">
        <f>IF(BH27&gt;0,BH27,"")</f>
        <v>4.09</v>
      </c>
      <c r="BU27" s="11">
        <f>IF(SUM(BE27:BH27)-BI27&gt;0,SUM(BE27:BH27)-BI27,"")</f>
        <v>14.19</v>
      </c>
      <c r="BV27" s="11">
        <f>IF(BR27="","",MAX(BR27,BU27))</f>
        <v>14.430000000000001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14.430000000000001</v>
      </c>
      <c r="CA27" s="22">
        <v>11.1</v>
      </c>
      <c r="CB27" s="22">
        <v>7.2</v>
      </c>
      <c r="CC27" s="22">
        <v>7.7</v>
      </c>
      <c r="CD27" s="22">
        <v>10.64</v>
      </c>
      <c r="CE27" s="22">
        <v>0</v>
      </c>
      <c r="CF27" s="22">
        <v>13.8</v>
      </c>
      <c r="CG27" s="22">
        <v>9</v>
      </c>
      <c r="CH27" s="22">
        <v>9.1999999999999993</v>
      </c>
      <c r="CI27" s="22">
        <v>13.32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7.7</v>
      </c>
      <c r="CR27" s="38">
        <f>IF(CD27&gt;0,CD27,"")</f>
        <v>10.64</v>
      </c>
      <c r="CS27" s="40">
        <f>IF(SUM(CA27:CD27)-CE27&gt;0,SUM(CA27:CD27)-CE27,"")</f>
        <v>36.64</v>
      </c>
      <c r="CT27" s="40">
        <f>IF(CH27&gt;0,CH27,"")</f>
        <v>9.1999999999999993</v>
      </c>
      <c r="CU27" s="40">
        <f>IF(CI27&gt;0,CI27,"")</f>
        <v>13.32</v>
      </c>
      <c r="CV27" s="40">
        <f>IF(SUM(CF27:CI27)-CJ27&gt;0,SUM(CF27:CI27)-CJ27,"")</f>
        <v>45.32</v>
      </c>
      <c r="CW27" s="40">
        <f>IF(CS27="","",MAX(CS27,CV27))</f>
        <v>45.32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45.32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7.75</v>
      </c>
      <c r="SW27" s="22">
        <f>IF($CP27="P",CB27,(CB27+BA27)/2)</f>
        <v>5.05</v>
      </c>
      <c r="SX27" s="22">
        <f>IF($CP27="P",CC27,(CC27+BB27)/2)</f>
        <v>5.3</v>
      </c>
      <c r="SY27" s="22">
        <f>IF($CP27="P",CD27,(CD27+BC27)/2)</f>
        <v>7.4350000000000005</v>
      </c>
      <c r="SZ27" s="22">
        <f>IF($CP27="P",CE27,(CE27+BD27)/2)</f>
        <v>0</v>
      </c>
      <c r="TA27" s="22">
        <f>IF($CP27="P",CF27,(CF27+BE27)/2)</f>
        <v>8.9</v>
      </c>
      <c r="TB27" s="22">
        <f>IF($CP27="P",CG27,(CG27+BF27)/2)</f>
        <v>5.9</v>
      </c>
      <c r="TC27" s="22">
        <f>IF($CP27="P",CH27,(CH27+BG27)/2)</f>
        <v>6.25</v>
      </c>
      <c r="TD27" s="22">
        <f>IF($CP27="P",CI27,(CI27+BH27)/2)</f>
        <v>8.7050000000000001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5.3</v>
      </c>
      <c r="TM27" s="40">
        <f>IF(SY27&gt;0,SY27,"")</f>
        <v>7.4350000000000005</v>
      </c>
      <c r="TN27" s="40">
        <f>IF(SUM(SV27:SY27)-SZ27&gt;0,SUM(SV27:SY27)-SZ27,"")</f>
        <v>25.535000000000004</v>
      </c>
      <c r="TO27" s="40">
        <f>IF(TC27&gt;0,TC27,"")</f>
        <v>6.25</v>
      </c>
      <c r="TP27" s="40">
        <f>IF(TD27&gt;0,TD27,"")</f>
        <v>8.7050000000000001</v>
      </c>
      <c r="TQ27" s="40">
        <f>IF(SUM(TA27:TD27)-TE27&gt;0,SUM(TA27:TD27)-TE27,"")</f>
        <v>29.755000000000003</v>
      </c>
      <c r="TR27" s="40">
        <f>IF(MAX(TN27,TQ27)&gt;0,MAX(TN27,TQ27),"")</f>
        <v>29.755000000000003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29.755000000000003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234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6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14.3</v>
      </c>
      <c r="CB28" s="22">
        <v>9.3000000000000007</v>
      </c>
      <c r="CC28" s="22">
        <v>7.7</v>
      </c>
      <c r="CD28" s="22">
        <v>13.08</v>
      </c>
      <c r="CE28" s="22">
        <v>1.1000000000000001</v>
      </c>
      <c r="CF28" s="22">
        <v>14.1</v>
      </c>
      <c r="CG28" s="22">
        <v>9.3000000000000007</v>
      </c>
      <c r="CH28" s="22">
        <v>7.7</v>
      </c>
      <c r="CI28" s="22">
        <v>13.4</v>
      </c>
      <c r="CJ28" s="22">
        <v>1.1000000000000001</v>
      </c>
      <c r="CK28" s="22"/>
      <c r="CL28" s="22"/>
      <c r="CM28" s="22"/>
      <c r="CN28" s="22"/>
      <c r="CO28" s="22"/>
      <c r="CP28" s="27"/>
      <c r="CQ28" s="38">
        <f>IF(CC28&gt;0,CC28,"")</f>
        <v>7.7</v>
      </c>
      <c r="CR28" s="38">
        <f>IF(CD28&gt;0,CD28,"")</f>
        <v>13.08</v>
      </c>
      <c r="CS28" s="40">
        <f>IF(SUM(CA28:CD28)-CE28&gt;0,SUM(CA28:CD28)-CE28,"")</f>
        <v>43.28</v>
      </c>
      <c r="CT28" s="40">
        <f>IF(CH28&gt;0,CH28,"")</f>
        <v>7.7</v>
      </c>
      <c r="CU28" s="40">
        <f>IF(CI28&gt;0,CI28,"")</f>
        <v>13.4</v>
      </c>
      <c r="CV28" s="40">
        <f>IF(SUM(CF28:CI28)-CJ28&gt;0,SUM(CF28:CI28)-CJ28,"")</f>
        <v>43.4</v>
      </c>
      <c r="CW28" s="40">
        <f>IF(CS28="","",MAX(CS28,CV28))</f>
        <v>43.4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43.4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204</v>
      </c>
      <c r="D29" s="4" t="s">
        <v>161</v>
      </c>
      <c r="E29" s="4">
        <v>2007</v>
      </c>
      <c r="F29" s="9">
        <f>SUM(L29:V29)+SUM(L29:T29)*0.0000001+SUM(L29)*0.0000000000001</f>
        <v>92.5700092570045</v>
      </c>
      <c r="G29" s="66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5.9</v>
      </c>
      <c r="BA29" s="26">
        <v>3.3</v>
      </c>
      <c r="BB29" s="26">
        <v>4.5999999999999996</v>
      </c>
      <c r="BC29" s="26">
        <v>5.13</v>
      </c>
      <c r="BD29" s="26">
        <v>0</v>
      </c>
      <c r="BE29" s="26">
        <v>6</v>
      </c>
      <c r="BF29" s="26">
        <v>3.7</v>
      </c>
      <c r="BG29" s="26">
        <v>4.5999999999999996</v>
      </c>
      <c r="BH29" s="26">
        <v>5.28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4.5999999999999996</v>
      </c>
      <c r="BQ29" s="39">
        <f>IF(BC29&gt;0,BC29,"")</f>
        <v>5.13</v>
      </c>
      <c r="BR29" s="11">
        <f>IF(SUM(AZ29:BC29)-BD29&gt;0,SUM(AZ29:BC29)-BD29,"")</f>
        <v>18.93</v>
      </c>
      <c r="BS29" s="11">
        <f>IF(BG29&gt;0,BG29,"")</f>
        <v>4.5999999999999996</v>
      </c>
      <c r="BT29" s="11">
        <f>IF(BH29&gt;0,BH29,"")</f>
        <v>5.28</v>
      </c>
      <c r="BU29" s="11">
        <f>IF(SUM(BE29:BH29)-BI29&gt;0,SUM(BE29:BH29)-BI29,"")</f>
        <v>19.579999999999998</v>
      </c>
      <c r="BV29" s="11">
        <f>IF(BR29="","",MAX(BR29,BU29))</f>
        <v>19.579999999999998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19.579999999999998</v>
      </c>
      <c r="CA29" s="22">
        <v>14.2</v>
      </c>
      <c r="CB29" s="22">
        <v>8.9</v>
      </c>
      <c r="CC29" s="22">
        <v>9</v>
      </c>
      <c r="CD29" s="22">
        <v>12.96</v>
      </c>
      <c r="CE29" s="22">
        <v>0</v>
      </c>
      <c r="CF29" s="22">
        <v>2.4</v>
      </c>
      <c r="CG29" s="22">
        <v>1.7</v>
      </c>
      <c r="CH29" s="22">
        <v>2</v>
      </c>
      <c r="CI29" s="22">
        <v>2.73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9</v>
      </c>
      <c r="CR29" s="38">
        <f>IF(CD29&gt;0,CD29,"")</f>
        <v>12.96</v>
      </c>
      <c r="CS29" s="40">
        <f>IF(SUM(CA29:CD29)-CE29&gt;0,SUM(CA29:CD29)-CE29,"")</f>
        <v>45.06</v>
      </c>
      <c r="CT29" s="40">
        <f>IF(CH29&gt;0,CH29,"")</f>
        <v>2</v>
      </c>
      <c r="CU29" s="40">
        <f>IF(CI29&gt;0,CI29,"")</f>
        <v>2.73</v>
      </c>
      <c r="CV29" s="40">
        <f>IF(SUM(CF29:CI29)-CJ29&gt;0,SUM(CF29:CI29)-CJ29,"")</f>
        <v>8.83</v>
      </c>
      <c r="CW29" s="40">
        <f>IF(CS29="","",MAX(CS29,CV29))</f>
        <v>45.06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45.06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10.050000000000001</v>
      </c>
      <c r="SW29" s="22">
        <f>IF($CP29="P",CB29,(CB29+BA29)/2)</f>
        <v>6.1</v>
      </c>
      <c r="SX29" s="22">
        <f>IF($CP29="P",CC29,(CC29+BB29)/2)</f>
        <v>6.8</v>
      </c>
      <c r="SY29" s="22">
        <f>IF($CP29="P",CD29,(CD29+BC29)/2)</f>
        <v>9.0449999999999999</v>
      </c>
      <c r="SZ29" s="22">
        <f>IF($CP29="P",CE29,(CE29+BD29)/2)</f>
        <v>0</v>
      </c>
      <c r="TA29" s="22">
        <f>IF($CP29="P",CF29,(CF29+BE29)/2)</f>
        <v>4.2</v>
      </c>
      <c r="TB29" s="22">
        <f>IF($CP29="P",CG29,(CG29+BF29)/2)</f>
        <v>2.7</v>
      </c>
      <c r="TC29" s="22">
        <f>IF($CP29="P",CH29,(CH29+BG29)/2)</f>
        <v>3.3</v>
      </c>
      <c r="TD29" s="22">
        <f>IF($CP29="P",CI29,(CI29+BH29)/2)</f>
        <v>4.0049999999999999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6.8</v>
      </c>
      <c r="TM29" s="40">
        <f>IF(SY29&gt;0,SY29,"")</f>
        <v>9.0449999999999999</v>
      </c>
      <c r="TN29" s="40">
        <f>IF(SUM(SV29:SY29)-SZ29&gt;0,SUM(SV29:SY29)-SZ29,"")</f>
        <v>31.994999999999997</v>
      </c>
      <c r="TO29" s="40">
        <f>IF(TC29&gt;0,TC29,"")</f>
        <v>3.3</v>
      </c>
      <c r="TP29" s="40">
        <f>IF(TD29&gt;0,TD29,"")</f>
        <v>4.0049999999999999</v>
      </c>
      <c r="TQ29" s="40">
        <f>IF(SUM(TA29:TD29)-TE29&gt;0,SUM(TA29:TD29)-TE29,"")</f>
        <v>14.204999999999998</v>
      </c>
      <c r="TR29" s="40">
        <f>IF(MAX(TN29,TQ29)&gt;0,MAX(TN29,TQ29),"")</f>
        <v>31.994999999999997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31.994999999999997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164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6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12.5</v>
      </c>
      <c r="CB30" s="22">
        <v>8.6</v>
      </c>
      <c r="CC30" s="22">
        <v>8.6</v>
      </c>
      <c r="CD30" s="22">
        <v>12.05</v>
      </c>
      <c r="CE30" s="22">
        <v>0.2</v>
      </c>
      <c r="CF30" s="22">
        <v>12.6</v>
      </c>
      <c r="CG30" s="22">
        <v>8.6</v>
      </c>
      <c r="CH30" s="22">
        <v>8.5</v>
      </c>
      <c r="CI30" s="22">
        <v>12.46</v>
      </c>
      <c r="CJ30" s="22">
        <v>0.3</v>
      </c>
      <c r="CK30" s="22"/>
      <c r="CL30" s="22"/>
      <c r="CM30" s="22"/>
      <c r="CN30" s="22"/>
      <c r="CO30" s="22"/>
      <c r="CP30" s="27"/>
      <c r="CQ30" s="38">
        <f>IF(CC30&gt;0,CC30,"")</f>
        <v>8.6</v>
      </c>
      <c r="CR30" s="38">
        <f>IF(CD30&gt;0,CD30,"")</f>
        <v>12.05</v>
      </c>
      <c r="CS30" s="40">
        <f>IF(SUM(CA30:CD30)-CE30&gt;0,SUM(CA30:CD30)-CE30,"")</f>
        <v>41.55</v>
      </c>
      <c r="CT30" s="40">
        <f>IF(CH30&gt;0,CH30,"")</f>
        <v>8.5</v>
      </c>
      <c r="CU30" s="40">
        <f>IF(CI30&gt;0,CI30,"")</f>
        <v>12.46</v>
      </c>
      <c r="CV30" s="40">
        <f>IF(SUM(CF30:CI30)-CJ30&gt;0,SUM(CF30:CI30)-CJ30,"")</f>
        <v>41.86</v>
      </c>
      <c r="CW30" s="40">
        <f>IF(CS30="","",MAX(CS30,CV30))</f>
        <v>41.86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41.86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202</v>
      </c>
      <c r="D31" s="4" t="s">
        <v>31</v>
      </c>
      <c r="E31" s="4">
        <v>2003</v>
      </c>
      <c r="F31" s="9">
        <f>SUM(L31:V31)+SUM(L31:T31)*0.0000001+SUM(L31)*0.0000000000001</f>
        <v>87.890008789004327</v>
      </c>
      <c r="G31" s="66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43.3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23.4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13.09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8.1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7.4</v>
      </c>
      <c r="BA31" s="26">
        <v>4.8</v>
      </c>
      <c r="BB31" s="26">
        <v>4.5999999999999996</v>
      </c>
      <c r="BC31" s="26">
        <v>6.6</v>
      </c>
      <c r="BD31" s="26">
        <v>0</v>
      </c>
      <c r="BE31" s="26">
        <v>13</v>
      </c>
      <c r="BF31" s="26">
        <v>9.6999999999999993</v>
      </c>
      <c r="BG31" s="26">
        <v>8.1</v>
      </c>
      <c r="BH31" s="26">
        <v>13.2</v>
      </c>
      <c r="BI31" s="26">
        <v>0.7</v>
      </c>
      <c r="BJ31" s="26"/>
      <c r="BK31" s="26"/>
      <c r="BL31" s="26"/>
      <c r="BM31" s="26"/>
      <c r="BN31" s="26"/>
      <c r="BO31" s="28"/>
      <c r="BP31" s="39">
        <f>IF(BB31&gt;0,BB31,"")</f>
        <v>4.5999999999999996</v>
      </c>
      <c r="BQ31" s="39">
        <f>IF(BC31&gt;0,BC31,"")</f>
        <v>6.6</v>
      </c>
      <c r="BR31" s="11">
        <f>IF(SUM(AZ31:BC31)-BD31&gt;0,SUM(AZ31:BC31)-BD31,"")</f>
        <v>23.4</v>
      </c>
      <c r="BS31" s="11">
        <f>IF(BG31&gt;0,BG31,"")</f>
        <v>8.1</v>
      </c>
      <c r="BT31" s="11">
        <f>IF(BH31&gt;0,BH31,"")</f>
        <v>13.2</v>
      </c>
      <c r="BU31" s="11">
        <f>IF(SUM(BE31:BH31)-BI31&gt;0,SUM(BE31:BH31)-BI31,"")</f>
        <v>43.3</v>
      </c>
      <c r="BV31" s="11">
        <f>IF(BR31="","",MAX(BR31,BU31))</f>
        <v>43.3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43.3</v>
      </c>
      <c r="CA31" s="22">
        <v>2.7</v>
      </c>
      <c r="CB31" s="22">
        <v>1.8</v>
      </c>
      <c r="CC31" s="22">
        <v>1.8</v>
      </c>
      <c r="CD31" s="22">
        <v>2.77</v>
      </c>
      <c r="CE31" s="22">
        <v>0</v>
      </c>
      <c r="CF31" s="22">
        <v>4</v>
      </c>
      <c r="CG31" s="22">
        <v>2.6</v>
      </c>
      <c r="CH31" s="22">
        <v>2.4</v>
      </c>
      <c r="CI31" s="22">
        <v>4.09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1.8</v>
      </c>
      <c r="CR31" s="38">
        <f>IF(CD31&gt;0,CD31,"")</f>
        <v>2.77</v>
      </c>
      <c r="CS31" s="40">
        <f>IF(SUM(CA31:CD31)-CE31&gt;0,SUM(CA31:CD31)-CE31,"")</f>
        <v>9.07</v>
      </c>
      <c r="CT31" s="40">
        <f>IF(CH31&gt;0,CH31,"")</f>
        <v>2.4</v>
      </c>
      <c r="CU31" s="40">
        <f>IF(CI31&gt;0,CI31,"")</f>
        <v>4.09</v>
      </c>
      <c r="CV31" s="40">
        <f>IF(SUM(CF31:CI31)-CJ31&gt;0,SUM(CF31:CI31)-CJ31,"")</f>
        <v>13.09</v>
      </c>
      <c r="CW31" s="40">
        <f>IF(CS31="","",MAX(CS31,CV31))</f>
        <v>13.09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13.09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5.0500000000000007</v>
      </c>
      <c r="SW31" s="22">
        <f>IF($CP31="P",CB31,(CB31+BA31)/2)</f>
        <v>3.3</v>
      </c>
      <c r="SX31" s="22">
        <f>IF($CP31="P",CC31,(CC31+BB31)/2)</f>
        <v>3.1999999999999997</v>
      </c>
      <c r="SY31" s="22">
        <f>IF($CP31="P",CD31,(CD31+BC31)/2)</f>
        <v>4.6849999999999996</v>
      </c>
      <c r="SZ31" s="22">
        <f>IF($CP31="P",CE31,(CE31+BD31)/2)</f>
        <v>0</v>
      </c>
      <c r="TA31" s="22">
        <f>IF($CP31="P",CF31,(CF31+BE31)/2)</f>
        <v>8.5</v>
      </c>
      <c r="TB31" s="22">
        <f>IF($CP31="P",CG31,(CG31+BF31)/2)</f>
        <v>6.1499999999999995</v>
      </c>
      <c r="TC31" s="22">
        <f>IF($CP31="P",CH31,(CH31+BG31)/2)</f>
        <v>5.25</v>
      </c>
      <c r="TD31" s="22">
        <f>IF($CP31="P",CI31,(CI31+BH31)/2)</f>
        <v>8.6449999999999996</v>
      </c>
      <c r="TE31" s="22">
        <f>IF($CP31="P",CJ31,(CJ31+BI31)/2)</f>
        <v>0.35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3.1999999999999997</v>
      </c>
      <c r="TM31" s="40">
        <f>IF(SY31&gt;0,SY31,"")</f>
        <v>4.6849999999999996</v>
      </c>
      <c r="TN31" s="40">
        <f>IF(SUM(SV31:SY31)-SZ31&gt;0,SUM(SV31:SY31)-SZ31,"")</f>
        <v>16.234999999999999</v>
      </c>
      <c r="TO31" s="40">
        <f>IF(TC31&gt;0,TC31,"")</f>
        <v>5.25</v>
      </c>
      <c r="TP31" s="40">
        <f>IF(TD31&gt;0,TD31,"")</f>
        <v>8.6449999999999996</v>
      </c>
      <c r="TQ31" s="40">
        <f>IF(SUM(TA31:TD31)-TE31&gt;0,SUM(TA31:TD31)-TE31,"")</f>
        <v>28.194999999999997</v>
      </c>
      <c r="TR31" s="40">
        <f>IF(MAX(TN31,TQ31)&gt;0,MAX(TN31,TQ31),"")</f>
        <v>28.194999999999997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28.194999999999997</v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166</v>
      </c>
      <c r="D32" s="4" t="s">
        <v>4</v>
      </c>
      <c r="E32" s="4">
        <v>2006</v>
      </c>
      <c r="F32" s="9">
        <f>SUM(L32:V32)+SUM(L32:T32)*0.0000001+SUM(L32)*0.0000000000001</f>
        <v>72.890007289004501</v>
      </c>
      <c r="G32" s="66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45.01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19.18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5.6</v>
      </c>
      <c r="BA32" s="26">
        <v>3.7</v>
      </c>
      <c r="BB32" s="26">
        <v>4.5999999999999996</v>
      </c>
      <c r="BC32" s="26">
        <v>5.28</v>
      </c>
      <c r="BD32" s="26">
        <v>0</v>
      </c>
      <c r="BE32" s="26">
        <v>14.1</v>
      </c>
      <c r="BF32" s="26">
        <v>9.1</v>
      </c>
      <c r="BG32" s="26">
        <v>8.6999999999999993</v>
      </c>
      <c r="BH32" s="26">
        <v>13.21</v>
      </c>
      <c r="BI32" s="26">
        <v>0.1</v>
      </c>
      <c r="BJ32" s="26"/>
      <c r="BK32" s="26"/>
      <c r="BL32" s="26"/>
      <c r="BM32" s="26"/>
      <c r="BN32" s="26"/>
      <c r="BO32" s="28"/>
      <c r="BP32" s="39">
        <f>IF(BB32&gt;0,BB32,"")</f>
        <v>4.5999999999999996</v>
      </c>
      <c r="BQ32" s="39">
        <f>IF(BC32&gt;0,BC32,"")</f>
        <v>5.28</v>
      </c>
      <c r="BR32" s="11">
        <f>IF(SUM(AZ32:BC32)-BD32&gt;0,SUM(AZ32:BC32)-BD32,"")</f>
        <v>19.18</v>
      </c>
      <c r="BS32" s="11">
        <f>IF(BG32&gt;0,BG32,"")</f>
        <v>8.6999999999999993</v>
      </c>
      <c r="BT32" s="11">
        <f>IF(BH32&gt;0,BH32,"")</f>
        <v>13.21</v>
      </c>
      <c r="BU32" s="11">
        <f>IF(SUM(BE32:BH32)-BI32&gt;0,SUM(BE32:BH32)-BI32,"")</f>
        <v>45.01</v>
      </c>
      <c r="BV32" s="11">
        <f>IF(BR32="","",MAX(BR32,BU32))</f>
        <v>45.01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45.01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2.8</v>
      </c>
      <c r="SW32" s="22">
        <f>IF($CP32="P",CB32,(CB32+BA32)/2)</f>
        <v>1.85</v>
      </c>
      <c r="SX32" s="22">
        <f>IF($CP32="P",CC32,(CC32+BB32)/2)</f>
        <v>2.2999999999999998</v>
      </c>
      <c r="SY32" s="22">
        <f>IF($CP32="P",CD32,(CD32+BC32)/2)</f>
        <v>2.64</v>
      </c>
      <c r="SZ32" s="22">
        <f>IF($CP32="P",CE32,(CE32+BD32)/2)</f>
        <v>0</v>
      </c>
      <c r="TA32" s="22">
        <f>IF($CP32="P",CF32,(CF32+BE32)/2)</f>
        <v>7.05</v>
      </c>
      <c r="TB32" s="22">
        <f>IF($CP32="P",CG32,(CG32+BF32)/2)</f>
        <v>4.55</v>
      </c>
      <c r="TC32" s="22">
        <f>IF($CP32="P",CH32,(CH32+BG32)/2)</f>
        <v>4.3499999999999996</v>
      </c>
      <c r="TD32" s="22">
        <f>IF($CP32="P",CI32,(CI32+BH32)/2)</f>
        <v>6.6050000000000004</v>
      </c>
      <c r="TE32" s="22">
        <f>IF($CP32="P",CJ32,(CJ32+BI32)/2)</f>
        <v>0.05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2.64</v>
      </c>
      <c r="TN32" s="40">
        <f>IF(SUM(SV32:SY32)-SZ32&gt;0,SUM(SV32:SY32)-SZ32,"")</f>
        <v>9.59</v>
      </c>
      <c r="TO32" s="40">
        <f>IF(TC32&gt;0,TC32,"")</f>
        <v>4.3499999999999996</v>
      </c>
      <c r="TP32" s="40">
        <f>IF(TD32&gt;0,TD32,"")</f>
        <v>6.6050000000000004</v>
      </c>
      <c r="TQ32" s="40">
        <f>IF(SUM(TA32:TD32)-TE32&gt;0,SUM(TA32:TD32)-TE32,"")</f>
        <v>22.504999999999999</v>
      </c>
      <c r="TR32" s="40">
        <f>IF(MAX(TN32,TQ32)&gt;0,MAX(TN32,TQ32),"")</f>
        <v>22.504999999999999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22.504999999999999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133</v>
      </c>
      <c r="D33" s="4" t="s">
        <v>3</v>
      </c>
      <c r="E33" s="4">
        <v>2006</v>
      </c>
      <c r="F33" s="9">
        <f>SUM(L33:V33)+SUM(L33:T33)*0.0000001+SUM(L33)*0.0000000000001</f>
        <v>68.740006874004337</v>
      </c>
      <c r="G33" s="66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43.45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14.989999999999998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4.2</v>
      </c>
      <c r="CB33" s="22">
        <v>2.9</v>
      </c>
      <c r="CC33" s="22">
        <v>3.8</v>
      </c>
      <c r="CD33" s="22">
        <v>4.09</v>
      </c>
      <c r="CE33" s="22">
        <v>0</v>
      </c>
      <c r="CF33" s="22">
        <v>12</v>
      </c>
      <c r="CG33" s="22">
        <v>8.9</v>
      </c>
      <c r="CH33" s="22">
        <v>10.3</v>
      </c>
      <c r="CI33" s="22">
        <v>12.25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3.8</v>
      </c>
      <c r="CR33" s="38">
        <f>IF(CD33&gt;0,CD33,"")</f>
        <v>4.09</v>
      </c>
      <c r="CS33" s="40">
        <f>IF(SUM(CA33:CD33)-CE33&gt;0,SUM(CA33:CD33)-CE33,"")</f>
        <v>14.989999999999998</v>
      </c>
      <c r="CT33" s="40">
        <f>IF(CH33&gt;0,CH33,"")</f>
        <v>10.3</v>
      </c>
      <c r="CU33" s="40">
        <f>IF(CI33&gt;0,CI33,"")</f>
        <v>12.25</v>
      </c>
      <c r="CV33" s="40">
        <f>IF(SUM(CF33:CI33)-CJ33&gt;0,SUM(CF33:CI33)-CJ33,"")</f>
        <v>43.45</v>
      </c>
      <c r="CW33" s="40">
        <f>IF(CS33="","",MAX(CS33,CV33))</f>
        <v>43.45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43.45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2.1</v>
      </c>
      <c r="SW33" s="22">
        <f>IF($CP33="P",CB33,(CB33+BA33)/2)</f>
        <v>1.45</v>
      </c>
      <c r="SX33" s="22">
        <f>IF($CP33="P",CC33,(CC33+BB33)/2)</f>
        <v>1.9</v>
      </c>
      <c r="SY33" s="22">
        <f>IF($CP33="P",CD33,(CD33+BC33)/2)</f>
        <v>2.0449999999999999</v>
      </c>
      <c r="SZ33" s="22">
        <f>IF($CP33="P",CE33,(CE33+BD33)/2)</f>
        <v>0</v>
      </c>
      <c r="TA33" s="22">
        <f>IF($CP33="P",CF33,(CF33+BE33)/2)</f>
        <v>6</v>
      </c>
      <c r="TB33" s="22">
        <f>IF($CP33="P",CG33,(CG33+BF33)/2)</f>
        <v>4.45</v>
      </c>
      <c r="TC33" s="22">
        <f>IF($CP33="P",CH33,(CH33+BG33)/2)</f>
        <v>5.15</v>
      </c>
      <c r="TD33" s="22">
        <f>IF($CP33="P",CI33,(CI33+BH33)/2)</f>
        <v>6.125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1.9</v>
      </c>
      <c r="TM33" s="40">
        <f>IF(SY33&gt;0,SY33,"")</f>
        <v>2.0449999999999999</v>
      </c>
      <c r="TN33" s="40">
        <f>IF(SUM(SV33:SY33)-SZ33&gt;0,SUM(SV33:SY33)-SZ33,"")</f>
        <v>7.4949999999999992</v>
      </c>
      <c r="TO33" s="40">
        <f>IF(TC33&gt;0,TC33,"")</f>
        <v>5.15</v>
      </c>
      <c r="TP33" s="40">
        <f>IF(TD33&gt;0,TD33,"")</f>
        <v>6.125</v>
      </c>
      <c r="TQ33" s="40">
        <f>IF(SUM(TA33:TD33)-TE33&gt;0,SUM(TA33:TD33)-TE33,"")</f>
        <v>21.725000000000001</v>
      </c>
      <c r="TR33" s="40">
        <f>IF(MAX(TN33,TQ33)&gt;0,MAX(TN33,TQ33),"")</f>
        <v>21.725000000000001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21.725000000000001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136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6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3</v>
      </c>
      <c r="CB34" s="22">
        <v>1.7</v>
      </c>
      <c r="CC34" s="22">
        <v>1.9</v>
      </c>
      <c r="CD34" s="22">
        <v>2.61</v>
      </c>
      <c r="CE34" s="22">
        <v>0</v>
      </c>
      <c r="CF34" s="22">
        <v>13.1</v>
      </c>
      <c r="CG34" s="22">
        <v>9.5</v>
      </c>
      <c r="CH34" s="22">
        <v>9.1</v>
      </c>
      <c r="CI34" s="22">
        <v>12.72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1.9</v>
      </c>
      <c r="CR34" s="38">
        <f>IF(CD34&gt;0,CD34,"")</f>
        <v>2.61</v>
      </c>
      <c r="CS34" s="40">
        <f>IF(SUM(CA34:CD34)-CE34&gt;0,SUM(CA34:CD34)-CE34,"")</f>
        <v>9.2099999999999991</v>
      </c>
      <c r="CT34" s="40">
        <f>IF(CH34&gt;0,CH34,"")</f>
        <v>9.1</v>
      </c>
      <c r="CU34" s="40">
        <f>IF(CI34&gt;0,CI34,"")</f>
        <v>12.72</v>
      </c>
      <c r="CV34" s="40">
        <f>IF(SUM(CF34:CI34)-CJ34&gt;0,SUM(CF34:CI34)-CJ34,"")</f>
        <v>44.42</v>
      </c>
      <c r="CW34" s="40">
        <f>IF(CS34="","",MAX(CS34,CV34))</f>
        <v>44.42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44.42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163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6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5.6</v>
      </c>
      <c r="CB35" s="22">
        <v>3.7</v>
      </c>
      <c r="CC35" s="22">
        <v>4</v>
      </c>
      <c r="CD35" s="22">
        <v>5.14</v>
      </c>
      <c r="CE35" s="22">
        <v>0</v>
      </c>
      <c r="CF35" s="22">
        <v>10.1</v>
      </c>
      <c r="CG35" s="22">
        <v>6.6</v>
      </c>
      <c r="CH35" s="22">
        <v>6.1</v>
      </c>
      <c r="CI35" s="22">
        <v>9.0500000000000007</v>
      </c>
      <c r="CJ35" s="22">
        <v>0</v>
      </c>
      <c r="CK35" s="22"/>
      <c r="CL35" s="22"/>
      <c r="CM35" s="22"/>
      <c r="CN35" s="22"/>
      <c r="CO35" s="22"/>
      <c r="CP35" s="27"/>
      <c r="CQ35" s="38">
        <f>IF(CC35&gt;0,CC35,"")</f>
        <v>4</v>
      </c>
      <c r="CR35" s="38">
        <f>IF(CD35&gt;0,CD35,"")</f>
        <v>5.14</v>
      </c>
      <c r="CS35" s="40">
        <f>IF(SUM(CA35:CD35)-CE35&gt;0,SUM(CA35:CD35)-CE35,"")</f>
        <v>18.440000000000001</v>
      </c>
      <c r="CT35" s="40">
        <f>IF(CH35&gt;0,CH35,"")</f>
        <v>6.1</v>
      </c>
      <c r="CU35" s="40">
        <f>IF(CI35&gt;0,CI35,"")</f>
        <v>9.0500000000000007</v>
      </c>
      <c r="CV35" s="40">
        <f>IF(SUM(CF35:CI35)-CJ35&gt;0,SUM(CF35:CI35)-CJ35,"")</f>
        <v>31.849999999999998</v>
      </c>
      <c r="CW35" s="40">
        <f>IF(CS35="","",MAX(CS35,CV35))</f>
        <v>31.849999999999998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31.849999999999998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165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6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1.4</v>
      </c>
      <c r="CB36" s="22">
        <v>1</v>
      </c>
      <c r="CC36" s="22">
        <v>1.3</v>
      </c>
      <c r="CD36" s="22">
        <v>1.34</v>
      </c>
      <c r="CE36" s="22">
        <v>0</v>
      </c>
      <c r="CF36" s="22">
        <v>13.5</v>
      </c>
      <c r="CG36" s="22">
        <v>9.1999999999999993</v>
      </c>
      <c r="CH36" s="22">
        <v>6.9</v>
      </c>
      <c r="CI36" s="22">
        <v>12.48</v>
      </c>
      <c r="CJ36" s="22">
        <v>1.9</v>
      </c>
      <c r="CK36" s="22"/>
      <c r="CL36" s="22"/>
      <c r="CM36" s="22"/>
      <c r="CN36" s="22"/>
      <c r="CO36" s="22"/>
      <c r="CP36" s="27"/>
      <c r="CQ36" s="38">
        <f>IF(CC36&gt;0,CC36,"")</f>
        <v>1.3</v>
      </c>
      <c r="CR36" s="38">
        <f>IF(CD36&gt;0,CD36,"")</f>
        <v>1.34</v>
      </c>
      <c r="CS36" s="40">
        <f>IF(SUM(CA36:CD36)-CE36&gt;0,SUM(CA36:CD36)-CE36,"")</f>
        <v>5.04</v>
      </c>
      <c r="CT36" s="40">
        <f>IF(CH36&gt;0,CH36,"")</f>
        <v>6.9</v>
      </c>
      <c r="CU36" s="40">
        <f>IF(CI36&gt;0,CI36,"")</f>
        <v>12.48</v>
      </c>
      <c r="CV36" s="40">
        <f>IF(SUM(CF36:CI36)-CJ36&gt;0,SUM(CF36:CI36)-CJ36,"")</f>
        <v>40.18</v>
      </c>
      <c r="CW36" s="40">
        <f>IF(CS36="","",MAX(CS36,CV36))</f>
        <v>40.18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40.18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6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6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245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246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144</v>
      </c>
      <c r="D4" s="4" t="s">
        <v>3</v>
      </c>
      <c r="E4" s="4">
        <v>2006</v>
      </c>
      <c r="F4" s="9">
        <f>SUM(L4:T4)+SUM(L4:P4)*0.0000001+SUM(L4)*0.0000000000001</f>
        <v>188.0000132200052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51.8</v>
      </c>
      <c r="O4" s="8" t="str">
        <f>IF(N4=0,"",IF(AND(N4=L4,N4=AS4,N4=BV4),$W$1,IF(AND(N4=L4,N4=AS4,N4=CY4),$W$1,IF(AND(N4=L4,N4=BV4,N4=CY4),$AZ$1,IF(N4=CY4,$CC$1,IF(N4=BV4,$AZ$1,IF(N4=AS4,$W$1,"")))))))</f>
        <v>2024 Nationals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2.9000000000000057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8.1999999999999993</v>
      </c>
      <c r="Y4" s="19">
        <v>0</v>
      </c>
      <c r="Z4" s="19">
        <v>0</v>
      </c>
      <c r="AA4" s="19">
        <v>18.2</v>
      </c>
      <c r="AB4" s="19">
        <v>7.7</v>
      </c>
      <c r="AC4" s="19">
        <v>0</v>
      </c>
      <c r="AD4" s="19">
        <v>0</v>
      </c>
      <c r="AE4" s="19">
        <v>17.600000000000001</v>
      </c>
      <c r="AF4" s="19">
        <v>8.1999999999999993</v>
      </c>
      <c r="AG4" s="19">
        <v>0</v>
      </c>
      <c r="AH4" s="19">
        <v>0</v>
      </c>
      <c r="AI4" s="19">
        <v>18.100000000000001</v>
      </c>
      <c r="AJ4" s="19">
        <v>8.1999999999999993</v>
      </c>
      <c r="AK4" s="19">
        <v>0</v>
      </c>
      <c r="AL4" s="19">
        <v>0</v>
      </c>
      <c r="AM4" s="19">
        <v>18.2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15.899999999999999</v>
      </c>
      <c r="AS4" s="40">
        <f>IF(SUM(W4:X4,Z4:AB4,AD4)-Y4-AC4&gt;0,SUM(W4:X4,Z4:AB4,AD4)-Y4-AC4,"")</f>
        <v>51.900000000000006</v>
      </c>
      <c r="AT4" s="40">
        <f>IF(SUM(AE4:AF4,AH4)-AG4&gt;0,SUM(AE4:AF4,AH4)-AG4,"")</f>
        <v>25.8</v>
      </c>
      <c r="AU4" s="40">
        <f>IF(SUM(X4,AB4,AF4)&gt;0,SUM(X4,AB4,AF4),"")</f>
        <v>24.099999999999998</v>
      </c>
      <c r="AV4" s="40">
        <f>IF(SUM(AS4,AT4)&gt;0,SUM(AS4,AT4),"")</f>
        <v>77.7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52.2</v>
      </c>
      <c r="AY4" s="40">
        <f>IF(SUM(AS4,AT4,AX4)&gt;0,SUM(AS4,AT4,AX4),"")</f>
        <v>129.9</v>
      </c>
      <c r="AZ4" s="18">
        <v>18.600000000000001</v>
      </c>
      <c r="BA4" s="18">
        <v>8.1999999999999993</v>
      </c>
      <c r="BB4" s="18">
        <v>0</v>
      </c>
      <c r="BC4" s="18">
        <v>0</v>
      </c>
      <c r="BD4" s="18">
        <v>18.399999999999999</v>
      </c>
      <c r="BE4" s="18">
        <v>6.5</v>
      </c>
      <c r="BF4" s="18">
        <v>0</v>
      </c>
      <c r="BG4" s="18">
        <v>0</v>
      </c>
      <c r="BH4" s="18">
        <v>19.2</v>
      </c>
      <c r="BI4" s="18">
        <v>9.3000000000000007</v>
      </c>
      <c r="BJ4" s="18">
        <v>0</v>
      </c>
      <c r="BK4" s="18">
        <v>0</v>
      </c>
      <c r="BL4" s="18">
        <v>18.5</v>
      </c>
      <c r="BM4" s="18">
        <v>8.1999999999999993</v>
      </c>
      <c r="BN4" s="18">
        <v>0</v>
      </c>
      <c r="BO4" s="18">
        <v>0</v>
      </c>
      <c r="BP4" s="18">
        <v>18.5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14.7</v>
      </c>
      <c r="BV4" s="11">
        <f>IF(SUM(AZ4:BA4,BC4:BE4,BG4)-BB4-BF4&gt;0,SUM(AZ4:BA4,BC4:BE4,BG4)-BB4-BF4,"")</f>
        <v>51.7</v>
      </c>
      <c r="BW4" s="11">
        <f>IF(SUM(BH4:BI4,BK4)-BJ4&gt;0,SUM(BH4:BI4,BK4)-BJ4,"")</f>
        <v>28.5</v>
      </c>
      <c r="BX4" s="11">
        <f>IF(SUM(BA4,BE4,BI4)&gt;0,SUM(BA4,BE4,BI4),"")</f>
        <v>24</v>
      </c>
      <c r="BY4" s="11">
        <f>IF(SUM(BV4,BW4)&gt;0,SUM(BV4,BW4),"")</f>
        <v>80.2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52.900000000000006</v>
      </c>
      <c r="CB4" s="11">
        <f>IF(SUM(BV4,BW4,CA4)&gt;0,SUM(BV4,BW4,CA4),"")</f>
        <v>133.10000000000002</v>
      </c>
      <c r="CC4" s="19">
        <v>18.600000000000001</v>
      </c>
      <c r="CD4" s="19">
        <v>8.5</v>
      </c>
      <c r="CE4" s="19">
        <v>0</v>
      </c>
      <c r="CF4" s="19">
        <v>0</v>
      </c>
      <c r="CG4" s="19">
        <v>18.2</v>
      </c>
      <c r="CH4" s="19">
        <v>6.5</v>
      </c>
      <c r="CI4" s="19">
        <v>0</v>
      </c>
      <c r="CJ4" s="19">
        <v>0</v>
      </c>
      <c r="CK4" s="19">
        <v>18.399999999999999</v>
      </c>
      <c r="CL4" s="19">
        <v>7.7</v>
      </c>
      <c r="CM4" s="19">
        <v>0</v>
      </c>
      <c r="CN4" s="19">
        <v>0</v>
      </c>
      <c r="CO4" s="19">
        <v>18.600000000000001</v>
      </c>
      <c r="CP4" s="19">
        <v>6.9</v>
      </c>
      <c r="CQ4" s="19">
        <v>0</v>
      </c>
      <c r="CR4" s="19">
        <v>0</v>
      </c>
      <c r="CS4" s="19">
        <v>18.600000000000001</v>
      </c>
      <c r="CT4" s="19">
        <v>6.9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51.8</v>
      </c>
      <c r="CZ4" s="40">
        <f>IF(SUM(CK4:CL4,CN4)-CM4&gt;0,SUM(CK4:CL4,CN4)-CM4,"")</f>
        <v>26.099999999999998</v>
      </c>
      <c r="DA4" s="40">
        <f>IF(SUM(CD4,CH4,CL4)&gt;0,SUM(CD4,CH4,CL4),"")</f>
        <v>22.7</v>
      </c>
      <c r="DB4" s="40">
        <f>IF(SUM(CY4,CZ4)&gt;0,SUM(CY4,CZ4),"")</f>
        <v>77.899999999999991</v>
      </c>
      <c r="DC4" s="40">
        <f>IF(SUM(CP4,CT4)&gt;0,SUM(CP4,CT4),"")</f>
        <v>13.8</v>
      </c>
      <c r="DD4" s="40">
        <f>IF(SUM(CO4:CP4,CR4:CT4,CV4)-SUM(CQ4,CU4)&gt;0,SUM(CO4:CP4,CR4:CT4,CV4)-SUM(CQ4,CU4),"")</f>
        <v>51</v>
      </c>
      <c r="DE4" s="40">
        <f>IF(SUM(CY4,CZ4,DD4)&gt;0,SUM(CY4,CZ4,DD4),"")</f>
        <v>128.89999999999998</v>
      </c>
      <c r="DF4" s="50">
        <f>IF(MAX(ED4,FF4,GH4,HJ4,IL4,JN4,KP4,LR4,MT4,NV4,OX4,PZ4)-IF(N4="",0,N4)&gt;0.001,MAX(ED4,FF4,GH4,HJ4,IL4,JN4,KP4,LR4,MT4,NV4,OX4,PZ4)-IF(N4="",0,N4),"")</f>
        <v>2.9000000000000057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18.600000000000001</v>
      </c>
      <c r="QH4" s="22">
        <f>IF($CW4="P",CD4,(CD4+BA4)/2)</f>
        <v>8.35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18.799999999999997</v>
      </c>
      <c r="QP4" s="22">
        <f>IF($CW4="P",CL4,(CL4+BI4)/2)</f>
        <v>8.5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18.55</v>
      </c>
      <c r="QT4" s="22">
        <f>IF($CW4="P",CP4,(CP4+BM4)/2)</f>
        <v>7.55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18.55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14.85</v>
      </c>
      <c r="RC4" s="40">
        <f>IF(SUM(QG4:QH4,QJ4:QL4,QN4)-QI4-QM4&gt;0,SUM(QG4:QH4,QJ4:QL4,QN4)-QI4-QM4,"")</f>
        <v>51.75</v>
      </c>
      <c r="RD4" s="40">
        <f>IF(SUM(QO4:QP4,QR4)-QQ4&gt;0,SUM(QO4:QP4,QR4)-QQ4,"")</f>
        <v>27.299999999999997</v>
      </c>
      <c r="RE4" s="40">
        <f>IF(SUM(QH4,QL4,QP4)&gt;0,SUM(QH4,QL4,QP4),"")</f>
        <v>23.35</v>
      </c>
      <c r="RF4" s="40">
        <f>IF(SUM(RC4,RD4)&gt;0,SUM(RC4,RD4),"")</f>
        <v>79.05</v>
      </c>
      <c r="RG4" s="40">
        <f>IF(SUM(QT4,QX4)&gt;0,SUM(QT4,QX4),"")</f>
        <v>14.850000000000001</v>
      </c>
      <c r="RH4" s="40">
        <f>IF(SUM(QS4:QT4,QV4:QX4,QZ4)-SUM(QU4,QY4)&gt;0,SUM(QS4:QT4,QV4:QX4,QZ4)-SUM(QU4,QY4),"")</f>
        <v>51.95</v>
      </c>
      <c r="RI4" s="40">
        <f>IF(SUM(RC4,RD4,RH4)&gt;0,SUM(RC4,RD4,RH4),"")</f>
        <v>131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94</v>
      </c>
      <c r="D5" s="4" t="s">
        <v>3</v>
      </c>
      <c r="E5" s="4">
        <v>2003</v>
      </c>
      <c r="F5" s="9">
        <f>SUM(L5:T5)+SUM(L5:P5)*0.0000001+SUM(L5)*0.0000000000001</f>
        <v>184.25001253000511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46.8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5.6000000000000014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18.100000000000001</v>
      </c>
      <c r="X5" s="19">
        <v>8.6999999999999993</v>
      </c>
      <c r="Y5" s="19">
        <v>0</v>
      </c>
      <c r="Z5" s="19">
        <v>0</v>
      </c>
      <c r="AA5" s="19">
        <v>18</v>
      </c>
      <c r="AB5" s="19">
        <v>6.7</v>
      </c>
      <c r="AC5" s="19">
        <v>0</v>
      </c>
      <c r="AD5" s="19">
        <v>0</v>
      </c>
      <c r="AE5" s="19">
        <v>18.399999999999999</v>
      </c>
      <c r="AF5" s="19">
        <v>8.3000000000000007</v>
      </c>
      <c r="AG5" s="19">
        <v>0</v>
      </c>
      <c r="AH5" s="19">
        <v>0</v>
      </c>
      <c r="AI5" s="19">
        <v>18.75</v>
      </c>
      <c r="AJ5" s="19">
        <v>8.5</v>
      </c>
      <c r="AK5" s="19">
        <v>0</v>
      </c>
      <c r="AL5" s="19">
        <v>0</v>
      </c>
      <c r="AM5" s="19">
        <v>18.8</v>
      </c>
      <c r="AN5" s="19">
        <v>7.3000000000000007</v>
      </c>
      <c r="AO5" s="19">
        <v>0</v>
      </c>
      <c r="AP5" s="19">
        <v>0</v>
      </c>
      <c r="AQ5" s="27" t="s">
        <v>46</v>
      </c>
      <c r="AR5" s="40">
        <f>IF(SUM(X5,AB5)&gt;0,SUM(X5,AB5),"")</f>
        <v>15.399999999999999</v>
      </c>
      <c r="AS5" s="40">
        <f>IF(SUM(W5:X5,Z5:AB5,AD5)-Y5-AC5&gt;0,SUM(W5:X5,Z5:AB5,AD5)-Y5-AC5,"")</f>
        <v>51.5</v>
      </c>
      <c r="AT5" s="40">
        <f>IF(SUM(AE5:AF5,AH5)-AG5&gt;0,SUM(AE5:AF5,AH5)-AG5,"")</f>
        <v>26.7</v>
      </c>
      <c r="AU5" s="40">
        <f>IF(SUM(X5,AB5,AF5)&gt;0,SUM(X5,AB5,AF5),"")</f>
        <v>23.7</v>
      </c>
      <c r="AV5" s="40">
        <f>IF(SUM(AS5,AT5)&gt;0,SUM(AS5,AT5),"")</f>
        <v>78.2</v>
      </c>
      <c r="AW5" s="40">
        <f>IF(SUM(AJ5,AN5)&gt;0,SUM(AJ5,AN5),"")</f>
        <v>15.8</v>
      </c>
      <c r="AX5" s="40">
        <f>IF(SUM(AI5:AJ5,AL5:AN5,AP5)-SUM(AK5,AO5)&gt;0,SUM(AI5:AJ5,AL5:AN5,AP5)-SUM(AK5,AO5),"")</f>
        <v>53.349999999999994</v>
      </c>
      <c r="AY5" s="40">
        <f>IF(SUM(AS5,AT5,AX5)&gt;0,SUM(AS5,AT5,AX5),"")</f>
        <v>131.55000000000001</v>
      </c>
      <c r="AZ5" s="18">
        <v>17.2</v>
      </c>
      <c r="BA5" s="18">
        <v>3.7</v>
      </c>
      <c r="BB5" s="18">
        <v>0</v>
      </c>
      <c r="BC5" s="18">
        <v>0</v>
      </c>
      <c r="BD5" s="18">
        <v>16.100000000000001</v>
      </c>
      <c r="BE5" s="18">
        <v>5.0999999999999996</v>
      </c>
      <c r="BF5" s="18">
        <v>0</v>
      </c>
      <c r="BG5" s="18">
        <v>0</v>
      </c>
      <c r="BH5" s="18">
        <v>18.3</v>
      </c>
      <c r="BI5" s="18">
        <v>8.6999999999999993</v>
      </c>
      <c r="BJ5" s="18">
        <v>0</v>
      </c>
      <c r="BK5" s="18">
        <v>0</v>
      </c>
      <c r="BL5" s="18">
        <v>17.3</v>
      </c>
      <c r="BM5" s="18">
        <v>8.3000000000000007</v>
      </c>
      <c r="BN5" s="18">
        <v>0</v>
      </c>
      <c r="BO5" s="18">
        <v>0</v>
      </c>
      <c r="BP5" s="18">
        <v>18.600000000000001</v>
      </c>
      <c r="BQ5" s="18">
        <v>6.1</v>
      </c>
      <c r="BR5" s="18">
        <v>0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42.1</v>
      </c>
      <c r="BW5" s="11">
        <f>IF(SUM(BH5:BI5,BK5)-BJ5&gt;0,SUM(BH5:BI5,BK5)-BJ5,"")</f>
        <v>27</v>
      </c>
      <c r="BX5" s="11">
        <f>IF(SUM(BA5,BE5,BI5)&gt;0,SUM(BA5,BE5,BI5),"")</f>
        <v>17.5</v>
      </c>
      <c r="BY5" s="11">
        <f>IF(SUM(BV5,BW5)&gt;0,SUM(BV5,BW5),"")</f>
        <v>69.099999999999994</v>
      </c>
      <c r="BZ5" s="11">
        <f>IF(SUM(BM5,BQ5)&gt;0,SUM(BM5,BQ5),"")</f>
        <v>14.4</v>
      </c>
      <c r="CA5" s="11">
        <f>IF(SUM(BL5:BM5,BO5:BQ5,BS5)-SUM(BN5,BR5)&gt;0,SUM(BL5:BM5,BO5:BQ5,BS5)-SUM(BN5,BR5),"")</f>
        <v>50.300000000000004</v>
      </c>
      <c r="CB5" s="11">
        <f>IF(SUM(BV5,BW5,CA5)&gt;0,SUM(BV5,BW5,CA5),"")</f>
        <v>119.4</v>
      </c>
      <c r="CC5" s="19">
        <v>17.649999999999999</v>
      </c>
      <c r="CD5" s="19">
        <v>6.1999999999999993</v>
      </c>
      <c r="CE5" s="19">
        <v>0</v>
      </c>
      <c r="CF5" s="19">
        <v>0</v>
      </c>
      <c r="CG5" s="19">
        <v>17.05</v>
      </c>
      <c r="CH5" s="19">
        <v>5.9</v>
      </c>
      <c r="CI5" s="19">
        <v>0</v>
      </c>
      <c r="CJ5" s="19">
        <v>0</v>
      </c>
      <c r="CK5" s="19">
        <v>18.350000000000001</v>
      </c>
      <c r="CL5" s="19">
        <v>8.5</v>
      </c>
      <c r="CM5" s="19">
        <v>0</v>
      </c>
      <c r="CN5" s="19">
        <v>0</v>
      </c>
      <c r="CO5" s="19">
        <v>18.024999999999999</v>
      </c>
      <c r="CP5" s="19">
        <v>8.4</v>
      </c>
      <c r="CQ5" s="19">
        <v>0</v>
      </c>
      <c r="CR5" s="19">
        <v>0</v>
      </c>
      <c r="CS5" s="19">
        <v>18.700000000000003</v>
      </c>
      <c r="CT5" s="19">
        <v>6.7</v>
      </c>
      <c r="CU5" s="19">
        <v>0</v>
      </c>
      <c r="CV5" s="19">
        <v>0</v>
      </c>
      <c r="CW5" s="27" t="s">
        <v>46</v>
      </c>
      <c r="CX5" s="40">
        <f>IF(SUM(CD5,CH5)&gt;0,SUM(CD5,CH5),"")</f>
        <v>12.1</v>
      </c>
      <c r="CY5" s="40">
        <f>IF(SUM(CC5:CD5,CF5:CH5,CJ5)-CE5-CI5&gt;0,SUM(CC5:CD5,CF5:CH5,CJ5)-CE5-CI5,"")</f>
        <v>46.8</v>
      </c>
      <c r="CZ5" s="40">
        <f>IF(SUM(CK5:CL5,CN5)-CM5&gt;0,SUM(CK5:CL5,CN5)-CM5,"")</f>
        <v>26.85</v>
      </c>
      <c r="DA5" s="40">
        <f>IF(SUM(CD5,CH5,CL5)&gt;0,SUM(CD5,CH5,CL5),"")</f>
        <v>20.6</v>
      </c>
      <c r="DB5" s="40">
        <f>IF(SUM(CY5,CZ5)&gt;0,SUM(CY5,CZ5),"")</f>
        <v>73.650000000000006</v>
      </c>
      <c r="DC5" s="40">
        <f>IF(SUM(CP5,CT5)&gt;0,SUM(CP5,CT5),"")</f>
        <v>15.100000000000001</v>
      </c>
      <c r="DD5" s="40">
        <f>IF(SUM(CO5:CP5,CR5:CT5,CV5)-SUM(CQ5,CU5)&gt;0,SUM(CO5:CP5,CR5:CT5,CV5)-SUM(CQ5,CU5),"")</f>
        <v>51.825000000000003</v>
      </c>
      <c r="DE5" s="40">
        <f>IF(SUM(CY5,CZ5,DD5)&gt;0,SUM(CY5,CZ5,DD5),"")</f>
        <v>125.47500000000001</v>
      </c>
      <c r="DF5" s="50">
        <f>IF(MAX(ED5,FF5,GH5,HJ5,IL5,JN5,KP5,LR5,MT5,NV5,OX5,PZ5)-IF(N5="",0,N5)&gt;0.001,MAX(ED5,FF5,GH5,HJ5,IL5,JN5,KP5,LR5,MT5,NV5,OX5,PZ5)-IF(N5="",0,N5),"")</f>
        <v>5.6000000000000014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154</v>
      </c>
      <c r="D6" s="4" t="s">
        <v>6</v>
      </c>
      <c r="E6" s="4">
        <v>2006</v>
      </c>
      <c r="F6" s="9">
        <f>SUM(L6:T6)+SUM(L6:P6)*0.0000001+SUM(L6)*0.0000000000001</f>
        <v>174.90001197000495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49.4</v>
      </c>
      <c r="M6" s="8" t="str">
        <f>IF(L6=0,"",IF(L6=CY6,$CC$1,IF(L6=BV6,$AZ$1,IF(L6=AS6,$W$1,""))))</f>
        <v>2024 Nationals</v>
      </c>
      <c r="N6" s="8">
        <f>IF(COUNT(AS6,BV6,CY6)&gt;1,LARGE((AS6,BV6,CY6),2),0)</f>
        <v>45.1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25.2</v>
      </c>
      <c r="Q6" s="8" t="str">
        <f>IF(P6=0,"",IF(P6=CZ6,$CC$1,IF(P6=BW6,$AZ$1,IF(P6=AT6,$W$1,""))))</f>
        <v>2024 Nationals</v>
      </c>
      <c r="R6" s="8">
        <f>IF(MAX(AX6,CA6,DD6)&gt;0,MAX(AX6,CA6,DD6),0)</f>
        <v>50.4</v>
      </c>
      <c r="S6" s="8" t="str">
        <f>IF(R6=0,"",IF(R6=DD6,$CC$1,IF(R6=CA6,$AZ$1,IF(R6=AX6,$W$1,""))))</f>
        <v>2024 Nationals</v>
      </c>
      <c r="T6" s="8">
        <f>IF(MAX(DF6:DH6)&gt;0,MAX(DF6:DH6),"")</f>
        <v>4.8000000000000043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16.899999999999999</v>
      </c>
      <c r="X6" s="19">
        <v>5.0999999999999996</v>
      </c>
      <c r="Y6" s="19">
        <v>0.4</v>
      </c>
      <c r="Z6" s="19">
        <v>0</v>
      </c>
      <c r="AA6" s="19">
        <v>17.8</v>
      </c>
      <c r="AB6" s="19">
        <v>5.5</v>
      </c>
      <c r="AC6" s="19">
        <v>0</v>
      </c>
      <c r="AD6" s="19">
        <v>0</v>
      </c>
      <c r="AE6" s="19">
        <v>18.399999999999999</v>
      </c>
      <c r="AF6" s="19">
        <v>5.5</v>
      </c>
      <c r="AG6" s="19">
        <v>0</v>
      </c>
      <c r="AH6" s="19">
        <v>0</v>
      </c>
      <c r="AI6" s="19">
        <v>17</v>
      </c>
      <c r="AJ6" s="19">
        <v>6.5</v>
      </c>
      <c r="AK6" s="19">
        <v>0</v>
      </c>
      <c r="AL6" s="19">
        <v>0</v>
      </c>
      <c r="AM6" s="19">
        <v>17.600000000000001</v>
      </c>
      <c r="AN6" s="19">
        <v>5.5</v>
      </c>
      <c r="AO6" s="19">
        <v>0</v>
      </c>
      <c r="AP6" s="19">
        <v>0</v>
      </c>
      <c r="AQ6" s="27"/>
      <c r="AR6" s="40">
        <f>IF(SUM(X6,AB6)&gt;0,SUM(X6,AB6),"")</f>
        <v>10.6</v>
      </c>
      <c r="AS6" s="40">
        <f>IF(SUM(W6:X6,Z6:AB6,AD6)-Y6-AC6&gt;0,SUM(W6:X6,Z6:AB6,AD6)-Y6-AC6,"")</f>
        <v>44.9</v>
      </c>
      <c r="AT6" s="40">
        <f>IF(SUM(AE6:AF6,AH6)-AG6&gt;0,SUM(AE6:AF6,AH6)-AG6,"")</f>
        <v>23.9</v>
      </c>
      <c r="AU6" s="40">
        <f>IF(SUM(X6,AB6,AF6)&gt;0,SUM(X6,AB6,AF6),"")</f>
        <v>16.100000000000001</v>
      </c>
      <c r="AV6" s="40">
        <f>IF(SUM(AS6,AT6)&gt;0,SUM(AS6,AT6),"")</f>
        <v>68.8</v>
      </c>
      <c r="AW6" s="40">
        <f>IF(SUM(AJ6,AN6)&gt;0,SUM(AJ6,AN6),"")</f>
        <v>12</v>
      </c>
      <c r="AX6" s="40">
        <f>IF(SUM(AI6:AJ6,AL6:AN6,AP6)-SUM(AK6,AO6)&gt;0,SUM(AI6:AJ6,AL6:AN6,AP6)-SUM(AK6,AO6),"")</f>
        <v>46.6</v>
      </c>
      <c r="AY6" s="40">
        <f>IF(SUM(AS6,AT6,AX6)&gt;0,SUM(AS6,AT6,AX6),"")</f>
        <v>115.4</v>
      </c>
      <c r="AZ6" s="18">
        <v>17.2</v>
      </c>
      <c r="BA6" s="18">
        <v>5.3</v>
      </c>
      <c r="BB6" s="18">
        <v>0.30000000000000004</v>
      </c>
      <c r="BC6" s="18">
        <v>0.15</v>
      </c>
      <c r="BD6" s="18">
        <v>17.3</v>
      </c>
      <c r="BE6" s="18">
        <v>5.3</v>
      </c>
      <c r="BF6" s="18">
        <v>0</v>
      </c>
      <c r="BG6" s="18">
        <v>0.15</v>
      </c>
      <c r="BH6" s="18">
        <v>17.7</v>
      </c>
      <c r="BI6" s="18">
        <v>5.5</v>
      </c>
      <c r="BJ6" s="18">
        <v>0.1</v>
      </c>
      <c r="BK6" s="18">
        <v>0.15</v>
      </c>
      <c r="BL6" s="18">
        <v>17.5</v>
      </c>
      <c r="BM6" s="18">
        <v>6</v>
      </c>
      <c r="BN6" s="18">
        <v>0</v>
      </c>
      <c r="BO6" s="18">
        <v>0.15</v>
      </c>
      <c r="BP6" s="18">
        <v>17.700000000000003</v>
      </c>
      <c r="BQ6" s="18">
        <v>5.3</v>
      </c>
      <c r="BR6" s="18">
        <v>0</v>
      </c>
      <c r="BS6" s="18">
        <v>0.15</v>
      </c>
      <c r="BT6" s="28" t="s">
        <v>46</v>
      </c>
      <c r="BU6" s="11">
        <f>IF(SUM(BA6,BE6)&gt;0,SUM(BA6,BE6),"")</f>
        <v>10.6</v>
      </c>
      <c r="BV6" s="11">
        <f>IF(SUM(AZ6:BA6,BC6:BE6,BG6)-BB6-BF6&gt;0,SUM(AZ6:BA6,BC6:BE6,BG6)-BB6-BF6,"")</f>
        <v>45.1</v>
      </c>
      <c r="BW6" s="11">
        <f>IF(SUM(BH6:BI6,BK6)-BJ6&gt;0,SUM(BH6:BI6,BK6)-BJ6,"")</f>
        <v>23.249999999999996</v>
      </c>
      <c r="BX6" s="11">
        <f>IF(SUM(BA6,BE6,BI6)&gt;0,SUM(BA6,BE6,BI6),"")</f>
        <v>16.100000000000001</v>
      </c>
      <c r="BY6" s="11">
        <f>IF(SUM(BV6,BW6)&gt;0,SUM(BV6,BW6),"")</f>
        <v>68.349999999999994</v>
      </c>
      <c r="BZ6" s="11">
        <f>IF(SUM(BM6,BQ6)&gt;0,SUM(BM6,BQ6),"")</f>
        <v>11.3</v>
      </c>
      <c r="CA6" s="11">
        <f>IF(SUM(BL6:BM6,BO6:BQ6,BS6)-SUM(BN6,BR6)&gt;0,SUM(BL6:BM6,BO6:BQ6,BS6)-SUM(BN6,BR6),"")</f>
        <v>46.8</v>
      </c>
      <c r="CB6" s="11">
        <f>IF(SUM(BV6,BW6,CA6)&gt;0,SUM(BV6,BW6,CA6),"")</f>
        <v>115.14999999999999</v>
      </c>
      <c r="CC6" s="19">
        <v>18.100000000000001</v>
      </c>
      <c r="CD6" s="19">
        <v>7.1</v>
      </c>
      <c r="CE6" s="19">
        <v>0.2</v>
      </c>
      <c r="CF6" s="19">
        <v>0</v>
      </c>
      <c r="CG6" s="19">
        <v>17.8</v>
      </c>
      <c r="CH6" s="19">
        <v>6.6</v>
      </c>
      <c r="CI6" s="19">
        <v>0</v>
      </c>
      <c r="CJ6" s="19">
        <v>0</v>
      </c>
      <c r="CK6" s="19">
        <v>18.3</v>
      </c>
      <c r="CL6" s="19">
        <v>7.1</v>
      </c>
      <c r="CM6" s="19">
        <v>0.2</v>
      </c>
      <c r="CN6" s="19">
        <v>0</v>
      </c>
      <c r="CO6" s="19">
        <v>18.399999999999999</v>
      </c>
      <c r="CP6" s="19">
        <v>7.2</v>
      </c>
      <c r="CQ6" s="19">
        <v>0</v>
      </c>
      <c r="CR6" s="19">
        <v>0</v>
      </c>
      <c r="CS6" s="19">
        <v>18.3</v>
      </c>
      <c r="CT6" s="19">
        <v>6.5</v>
      </c>
      <c r="CU6" s="19">
        <v>0</v>
      </c>
      <c r="CV6" s="19">
        <v>0</v>
      </c>
      <c r="CW6" s="27"/>
      <c r="CX6" s="40">
        <f>IF(SUM(CD6,CH6)&gt;0,SUM(CD6,CH6),"")</f>
        <v>13.7</v>
      </c>
      <c r="CY6" s="40">
        <f>IF(SUM(CC6:CD6,CF6:CH6,CJ6)-CE6-CI6&gt;0,SUM(CC6:CD6,CF6:CH6,CJ6)-CE6-CI6,"")</f>
        <v>49.4</v>
      </c>
      <c r="CZ6" s="40">
        <f>IF(SUM(CK6:CL6,CN6)-CM6&gt;0,SUM(CK6:CL6,CN6)-CM6,"")</f>
        <v>25.2</v>
      </c>
      <c r="DA6" s="40">
        <f>IF(SUM(CD6,CH6,CL6)&gt;0,SUM(CD6,CH6,CL6),"")</f>
        <v>20.799999999999997</v>
      </c>
      <c r="DB6" s="40">
        <f>IF(SUM(CY6,CZ6)&gt;0,SUM(CY6,CZ6),"")</f>
        <v>74.599999999999994</v>
      </c>
      <c r="DC6" s="40">
        <f>IF(SUM(CP6,CT6)&gt;0,SUM(CP6,CT6),"")</f>
        <v>13.7</v>
      </c>
      <c r="DD6" s="40">
        <f>IF(SUM(CO6:CP6,CR6:CT6,CV6)-SUM(CQ6,CU6)&gt;0,SUM(CO6:CP6,CR6:CT6,CV6)-SUM(CQ6,CU6),"")</f>
        <v>50.4</v>
      </c>
      <c r="DE6" s="40">
        <f>IF(SUM(CY6,CZ6,DD6)&gt;0,SUM(CY6,CZ6,DD6),"")</f>
        <v>125</v>
      </c>
      <c r="DF6" s="50">
        <f>IF(MAX(ED6,FF6,GH6,HJ6,IL6,JN6,KP6,LR6,MT6,NV6,OX6,PZ6)-IF(N6="",0,N6)&gt;0.001,MAX(ED6,FF6,GH6,HJ6,IL6,JN6,KP6,LR6,MT6,NV6,OX6,PZ6)-IF(N6="",0,N6),"")</f>
        <v>4.8000000000000043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17.8</v>
      </c>
      <c r="GP6" s="18">
        <v>6.5</v>
      </c>
      <c r="GQ6" s="18">
        <v>0</v>
      </c>
      <c r="GR6" s="18">
        <v>0</v>
      </c>
      <c r="GS6" s="18">
        <v>18.100000000000001</v>
      </c>
      <c r="GT6" s="18">
        <v>7.1</v>
      </c>
      <c r="GU6" s="18">
        <v>0</v>
      </c>
      <c r="GV6" s="18">
        <v>0</v>
      </c>
      <c r="GW6" s="18"/>
      <c r="GX6" s="18"/>
      <c r="GY6" s="18"/>
      <c r="GZ6" s="18"/>
      <c r="HA6" s="18">
        <v>18.100000000000001</v>
      </c>
      <c r="HB6" s="18">
        <v>7.3</v>
      </c>
      <c r="HC6" s="18">
        <v>0</v>
      </c>
      <c r="HD6" s="18">
        <v>0</v>
      </c>
      <c r="HE6" s="18">
        <v>16</v>
      </c>
      <c r="HF6" s="18">
        <v>3.3</v>
      </c>
      <c r="HG6" s="18">
        <v>0</v>
      </c>
      <c r="HH6" s="18">
        <v>0</v>
      </c>
      <c r="HI6" s="11">
        <f>IF(SUM(GP6,GT6)&gt;0,SUM(GP6,GT6),"")</f>
        <v>13.6</v>
      </c>
      <c r="HJ6" s="11">
        <f>IF(SUM(GO6:GP6,GR6:GT6,GV6)-GQ6-GU6&gt;0,SUM(GO6:GP6,GR6:GT6,GV6)-GQ6-GU6,"")</f>
        <v>49.500000000000007</v>
      </c>
      <c r="HK6" s="11" t="str">
        <f>IF(SUM(GW6:GX6,GZ6)-GY6&gt;0,SUM(GW6:GX6,GZ6)-GY6,"")</f>
        <v/>
      </c>
      <c r="HL6" s="11">
        <f>IF(SUM(GP6,GT6,GX6)&gt;0,SUM(GP6,GT6,GX6),"")</f>
        <v>13.6</v>
      </c>
      <c r="HM6" s="11">
        <f>IF(SUM(HJ6,HK6)&gt;0,SUM(HJ6,HK6),"")</f>
        <v>49.500000000000007</v>
      </c>
      <c r="HN6" s="11">
        <f>IF(SUM(HB6,HF6)&gt;0,SUM(HB6,HF6),"")</f>
        <v>10.6</v>
      </c>
      <c r="HO6" s="11">
        <f>IF(SUM(HA6:HB6,HD6:HF6,HH6)-SUM(HC6,HG6)&gt;0,SUM(HA6:HB6,HD6:HF6,HH6)-SUM(HC6,HG6),"")</f>
        <v>44.7</v>
      </c>
      <c r="HP6" s="11">
        <f>IF(SUM(HJ6,HK6,HO6)&gt;0,SUM(HJ6,HK6,HO6),"")</f>
        <v>94.200000000000017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17.5</v>
      </c>
      <c r="IT6" s="18">
        <v>7.3</v>
      </c>
      <c r="IU6" s="18">
        <v>0</v>
      </c>
      <c r="IV6" s="18">
        <v>0</v>
      </c>
      <c r="IW6" s="18">
        <v>17.600000000000001</v>
      </c>
      <c r="IX6" s="18">
        <v>7.5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14.8</v>
      </c>
      <c r="JN6" s="11">
        <f>IF(SUM(IS6:IT6,IV6:IX6,IZ6)-IU6-IY6&gt;0,SUM(IS6:IT6,IV6:IX6,IZ6)-IU6-IY6,"")</f>
        <v>49.900000000000006</v>
      </c>
      <c r="JO6" s="11" t="str">
        <f>IF(SUM(JA6:JB6,JD6)-JC6&gt;0,SUM(JA6:JB6,JD6)-JC6,"")</f>
        <v/>
      </c>
      <c r="JP6" s="11">
        <f>IF(SUM(IT6,IX6,JB6)&gt;0,SUM(IT6,IX6,JB6),"")</f>
        <v>14.8</v>
      </c>
      <c r="JQ6" s="11">
        <f>IF(SUM(JN6,JO6)&gt;0,SUM(JN6,JO6),"")</f>
        <v>49.900000000000006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49.900000000000006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17.649999999999999</v>
      </c>
      <c r="QH6" s="22">
        <f>IF($CW6="P",CD6,(CD6+BA6)/2)</f>
        <v>6.1999999999999993</v>
      </c>
      <c r="QI6" s="22">
        <f>IF($CW6="P",CE6,(CE6+BB6)/2)</f>
        <v>0.25</v>
      </c>
      <c r="QJ6" s="22">
        <f>IF($CW6="P",CF6,(CF6+BC6)/2)</f>
        <v>7.4999999999999997E-2</v>
      </c>
      <c r="QK6" s="22">
        <f>IF($CW6="P",CG6,(CG6+BD6)/2)</f>
        <v>17.55</v>
      </c>
      <c r="QL6" s="22">
        <f>IF($CW6="P",CH6,(CH6+BE6)/2)</f>
        <v>5.9499999999999993</v>
      </c>
      <c r="QM6" s="22">
        <f>IF($CW6="P",CI6,(CI6+BF6)/2)</f>
        <v>0</v>
      </c>
      <c r="QN6" s="22">
        <f>IF($CW6="P",CJ6,(CJ6+BG6)/2)</f>
        <v>7.4999999999999997E-2</v>
      </c>
      <c r="QO6" s="22">
        <f>IF($CW6="P",CK6,(CK6+BH6)/2)</f>
        <v>18</v>
      </c>
      <c r="QP6" s="22">
        <f>IF($CW6="P",CL6,(CL6+BI6)/2)</f>
        <v>6.3</v>
      </c>
      <c r="QQ6" s="22">
        <f>IF($CW6="P",CM6,(CM6+BJ6)/2)</f>
        <v>0.15000000000000002</v>
      </c>
      <c r="QR6" s="22">
        <f>IF($CW6="P",CN6,(CN6+BK6)/2)</f>
        <v>7.4999999999999997E-2</v>
      </c>
      <c r="QS6" s="22">
        <f>IF($CW6="P",CO6,(CO6+BL6)/2)</f>
        <v>17.95</v>
      </c>
      <c r="QT6" s="22">
        <f>IF($CW6="P",CP6,(CP6+BM6)/2)</f>
        <v>6.6</v>
      </c>
      <c r="QU6" s="22">
        <f>IF($CW6="P",CQ6,(CQ6+BN6)/2)</f>
        <v>0</v>
      </c>
      <c r="QV6" s="22">
        <f>IF($CW6="P",CR6,(CR6+BO6)/2)</f>
        <v>7.4999999999999997E-2</v>
      </c>
      <c r="QW6" s="22">
        <f>IF($CW6="P",CS6,(CS6+BP6)/2)</f>
        <v>18</v>
      </c>
      <c r="QX6" s="22">
        <f>IF($CW6="P",CT6,(CT6+BQ6)/2)</f>
        <v>5.9</v>
      </c>
      <c r="QY6" s="22">
        <f>IF($CW6="P",CU6,(CU6+BR6)/2)</f>
        <v>0</v>
      </c>
      <c r="QZ6" s="22">
        <f>IF($CW6="P",CV6,(CV6+BS6)/2)</f>
        <v>7.4999999999999997E-2</v>
      </c>
      <c r="RA6" s="27" t="s">
        <v>46</v>
      </c>
      <c r="RB6" s="40">
        <f>IF(SUM(QH6,QL6)&gt;0,SUM(QH6,QL6),"")</f>
        <v>12.149999999999999</v>
      </c>
      <c r="RC6" s="40">
        <f>IF(SUM(QG6:QH6,QJ6:QL6,QN6)-QI6-QM6&gt;0,SUM(QG6:QH6,QJ6:QL6,QN6)-QI6-QM6,"")</f>
        <v>47.25</v>
      </c>
      <c r="RD6" s="40">
        <f>IF(SUM(QO6:QP6,QR6)-QQ6&gt;0,SUM(QO6:QP6,QR6)-QQ6,"")</f>
        <v>24.225000000000001</v>
      </c>
      <c r="RE6" s="40">
        <f>IF(SUM(QH6,QL6,QP6)&gt;0,SUM(QH6,QL6,QP6),"")</f>
        <v>18.45</v>
      </c>
      <c r="RF6" s="40">
        <f>IF(SUM(RC6,RD6)&gt;0,SUM(RC6,RD6),"")</f>
        <v>71.474999999999994</v>
      </c>
      <c r="RG6" s="40">
        <f>IF(SUM(QT6,QX6)&gt;0,SUM(QT6,QX6),"")</f>
        <v>12.5</v>
      </c>
      <c r="RH6" s="40">
        <f>IF(SUM(QS6:QT6,QV6:QX6,QZ6)-SUM(QU6,QY6)&gt;0,SUM(QS6:QT6,QV6:QX6,QZ6)-SUM(QU6,QY6),"")</f>
        <v>48.6</v>
      </c>
      <c r="RI6" s="40">
        <f>IF(SUM(RC6,RD6,RH6)&gt;0,SUM(RC6,RD6,RH6),"")</f>
        <v>120.07499999999999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96</v>
      </c>
      <c r="D7" s="4" t="s">
        <v>4</v>
      </c>
      <c r="E7" s="4">
        <v>2004</v>
      </c>
      <c r="F7" s="9">
        <f>SUM(L7:T7)+SUM(L7:P7)*0.0000001+SUM(L7)*0.0000000000001</f>
        <v>169.70001141000481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47.900000000000006</v>
      </c>
      <c r="M7" s="8" t="str">
        <f>IF(L7=0,"",IF(L7=CY7,$CC$1,IF(L7=BV7,$AZ$1,IF(L7=AS7,$W$1,""))))</f>
        <v>2024 Elite Canada</v>
      </c>
      <c r="N7" s="8">
        <f>IF(COUNT(AS7,BV7,CY7)&gt;1,LARGE((AS7,BV7,CY7),2),0)</f>
        <v>41.6</v>
      </c>
      <c r="O7" s="8" t="str">
        <f>IF(N7=0,"",IF(AND(N7=L7,N7=AS7,N7=BV7),$W$1,IF(AND(N7=L7,N7=AS7,N7=CY7),$W$1,IF(AND(N7=L7,N7=BV7,N7=CY7),$AZ$1,IF(N7=CY7,$CC$1,IF(N7=BV7,$AZ$1,IF(N7=AS7,$W$1,"")))))))</f>
        <v>2023 3rd Domestic Trial</v>
      </c>
      <c r="P7" s="8">
        <f>IF(COUNT(AT7,BW7,CZ7)&gt;0,LARGE((AT7,BW7,CZ7),1),0)</f>
        <v>24.6</v>
      </c>
      <c r="Q7" s="8" t="str">
        <f>IF(P7=0,"",IF(P7=CZ7,$CC$1,IF(P7=BW7,$AZ$1,IF(P7=AT7,$W$1,""))))</f>
        <v>2024 Elite Canada</v>
      </c>
      <c r="R7" s="8">
        <f>IF(MAX(AX7,CA7,DD7)&gt;0,MAX(AX7,CA7,DD7),0)</f>
        <v>49</v>
      </c>
      <c r="S7" s="8" t="str">
        <f>IF(R7=0,"",IF(R7=DD7,$CC$1,IF(R7=CA7,$AZ$1,IF(R7=AX7,$W$1,""))))</f>
        <v>2024 Elite Canada</v>
      </c>
      <c r="T7" s="8">
        <f>IF(MAX(DF7:DH7)&gt;0,MAX(DF7:DH7),"")</f>
        <v>6.5999999999999943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World Cup POR (July 7)</v>
      </c>
      <c r="W7" s="19">
        <v>16.7</v>
      </c>
      <c r="X7" s="19">
        <v>7</v>
      </c>
      <c r="Y7" s="19">
        <v>0</v>
      </c>
      <c r="Z7" s="19">
        <v>0</v>
      </c>
      <c r="AA7" s="19">
        <v>15.3</v>
      </c>
      <c r="AB7" s="19">
        <v>2.6</v>
      </c>
      <c r="AC7" s="19">
        <v>0</v>
      </c>
      <c r="AD7" s="19">
        <v>0</v>
      </c>
      <c r="AE7" s="19">
        <v>17.100000000000001</v>
      </c>
      <c r="AF7" s="19">
        <v>6.2</v>
      </c>
      <c r="AG7" s="19">
        <v>0</v>
      </c>
      <c r="AH7" s="19">
        <v>0</v>
      </c>
      <c r="AI7" s="19">
        <v>12.9</v>
      </c>
      <c r="AJ7" s="19">
        <v>3.6</v>
      </c>
      <c r="AK7" s="19">
        <v>0</v>
      </c>
      <c r="AL7" s="19">
        <v>0</v>
      </c>
      <c r="AM7" s="19">
        <v>17.2</v>
      </c>
      <c r="AN7" s="19">
        <v>5.8</v>
      </c>
      <c r="AO7" s="19">
        <v>0</v>
      </c>
      <c r="AP7" s="19">
        <v>0</v>
      </c>
      <c r="AQ7" s="27"/>
      <c r="AR7" s="40">
        <f>IF(SUM(X7,AB7)&gt;0,SUM(X7,AB7),"")</f>
        <v>9.6</v>
      </c>
      <c r="AS7" s="40">
        <f>IF(SUM(W7:X7,Z7:AB7,AD7)-Y7-AC7&gt;0,SUM(W7:X7,Z7:AB7,AD7)-Y7-AC7,"")</f>
        <v>41.6</v>
      </c>
      <c r="AT7" s="40">
        <f>IF(SUM(AE7:AF7,AH7)-AG7&gt;0,SUM(AE7:AF7,AH7)-AG7,"")</f>
        <v>23.3</v>
      </c>
      <c r="AU7" s="40">
        <f>IF(SUM(X7,AB7,AF7)&gt;0,SUM(X7,AB7,AF7),"")</f>
        <v>15.8</v>
      </c>
      <c r="AV7" s="40">
        <f>IF(SUM(AS7,AT7)&gt;0,SUM(AS7,AT7),"")</f>
        <v>64.900000000000006</v>
      </c>
      <c r="AW7" s="40">
        <f>IF(SUM(AJ7,AN7)&gt;0,SUM(AJ7,AN7),"")</f>
        <v>9.4</v>
      </c>
      <c r="AX7" s="40">
        <f>IF(SUM(AI7:AJ7,AL7:AN7,AP7)-SUM(AK7,AO7)&gt;0,SUM(AI7:AJ7,AL7:AN7,AP7)-SUM(AK7,AO7),"")</f>
        <v>39.5</v>
      </c>
      <c r="AY7" s="40">
        <f>IF(SUM(AS7,AT7,AX7)&gt;0,SUM(AS7,AT7,AX7),"")</f>
        <v>104.4</v>
      </c>
      <c r="AZ7" s="18">
        <v>18.3</v>
      </c>
      <c r="BA7" s="18">
        <v>6.9</v>
      </c>
      <c r="BB7" s="18">
        <v>0</v>
      </c>
      <c r="BC7" s="18">
        <v>0</v>
      </c>
      <c r="BD7" s="18">
        <v>16.7</v>
      </c>
      <c r="BE7" s="18">
        <v>6</v>
      </c>
      <c r="BF7" s="18">
        <v>0</v>
      </c>
      <c r="BG7" s="18">
        <v>0</v>
      </c>
      <c r="BH7" s="18">
        <v>18.100000000000001</v>
      </c>
      <c r="BI7" s="18">
        <v>6.5</v>
      </c>
      <c r="BJ7" s="18">
        <v>0</v>
      </c>
      <c r="BK7" s="18">
        <v>0</v>
      </c>
      <c r="BL7" s="18">
        <v>17.7</v>
      </c>
      <c r="BM7" s="18">
        <v>6.9</v>
      </c>
      <c r="BN7" s="18">
        <v>0</v>
      </c>
      <c r="BO7" s="18">
        <v>0</v>
      </c>
      <c r="BP7" s="18">
        <v>17.5</v>
      </c>
      <c r="BQ7" s="18">
        <v>6.9</v>
      </c>
      <c r="BR7" s="18">
        <v>0</v>
      </c>
      <c r="BS7" s="18">
        <v>0</v>
      </c>
      <c r="BT7" s="28"/>
      <c r="BU7" s="11">
        <f>IF(SUM(BA7,BE7)&gt;0,SUM(BA7,BE7),"")</f>
        <v>12.9</v>
      </c>
      <c r="BV7" s="11">
        <f>IF(SUM(AZ7:BA7,BC7:BE7,BG7)-BB7-BF7&gt;0,SUM(AZ7:BA7,BC7:BE7,BG7)-BB7-BF7,"")</f>
        <v>47.900000000000006</v>
      </c>
      <c r="BW7" s="11">
        <f>IF(SUM(BH7:BI7,BK7)-BJ7&gt;0,SUM(BH7:BI7,BK7)-BJ7,"")</f>
        <v>24.6</v>
      </c>
      <c r="BX7" s="11">
        <f>IF(SUM(BA7,BE7,BI7)&gt;0,SUM(BA7,BE7,BI7),"")</f>
        <v>19.399999999999999</v>
      </c>
      <c r="BY7" s="11">
        <f>IF(SUM(BV7,BW7)&gt;0,SUM(BV7,BW7),"")</f>
        <v>72.5</v>
      </c>
      <c r="BZ7" s="11">
        <f>IF(SUM(BM7,BQ7)&gt;0,SUM(BM7,BQ7),"")</f>
        <v>13.8</v>
      </c>
      <c r="CA7" s="11">
        <f>IF(SUM(BL7:BM7,BO7:BQ7,BS7)-SUM(BN7,BR7)&gt;0,SUM(BL7:BM7,BO7:BQ7,BS7)-SUM(BN7,BR7),"")</f>
        <v>49</v>
      </c>
      <c r="CB7" s="11">
        <f>IF(SUM(BV7,BW7,CA7)&gt;0,SUM(BV7,BW7,CA7),"")</f>
        <v>121.5</v>
      </c>
      <c r="CC7" s="19">
        <v>15.2</v>
      </c>
      <c r="CD7" s="19">
        <v>3.4</v>
      </c>
      <c r="CE7" s="19">
        <v>0</v>
      </c>
      <c r="CF7" s="19">
        <v>0</v>
      </c>
      <c r="CG7" s="19">
        <v>15.2</v>
      </c>
      <c r="CH7" s="19">
        <v>2.7</v>
      </c>
      <c r="CI7" s="19">
        <v>0</v>
      </c>
      <c r="CJ7" s="19">
        <v>0</v>
      </c>
      <c r="CK7" s="19">
        <v>17.399999999999999</v>
      </c>
      <c r="CL7" s="19">
        <v>5.6</v>
      </c>
      <c r="CM7" s="19">
        <v>0.4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6.1</v>
      </c>
      <c r="CY7" s="40">
        <f>IF(SUM(CC7:CD7,CF7:CH7,CJ7)-CE7-CI7&gt;0,SUM(CC7:CD7,CF7:CH7,CJ7)-CE7-CI7,"")</f>
        <v>36.5</v>
      </c>
      <c r="CZ7" s="40">
        <f>IF(SUM(CK7:CL7,CN7)-CM7&gt;0,SUM(CK7:CL7,CN7)-CM7,"")</f>
        <v>22.6</v>
      </c>
      <c r="DA7" s="40">
        <f>IF(SUM(CD7,CH7,CL7)&gt;0,SUM(CD7,CH7,CL7),"")</f>
        <v>11.7</v>
      </c>
      <c r="DB7" s="40">
        <f>IF(SUM(CY7,CZ7)&gt;0,SUM(CY7,CZ7),"")</f>
        <v>59.1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59.1</v>
      </c>
      <c r="DF7" s="50">
        <f>IF(MAX(ED7,FF7,GH7,HJ7,IL7,JN7,KP7,LR7,MT7,NV7,OX7,PZ7)-IF(N7="",0,N7)&gt;0.001,MAX(ED7,FF7,GH7,HJ7,IL7,JN7,KP7,LR7,MT7,NV7,OX7,PZ7)-IF(N7="",0,N7),"")</f>
        <v>6.5999999999999943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17.100000000000001</v>
      </c>
      <c r="EL7" s="18">
        <v>6.6</v>
      </c>
      <c r="EM7" s="18">
        <v>0</v>
      </c>
      <c r="EN7" s="18">
        <v>0</v>
      </c>
      <c r="EO7" s="18">
        <v>17.7</v>
      </c>
      <c r="EP7" s="18">
        <v>6.2</v>
      </c>
      <c r="EQ7" s="18">
        <v>0</v>
      </c>
      <c r="ER7" s="18">
        <v>0</v>
      </c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>
        <f>IF(SUM(EL7,EP7)&gt;0,SUM(EL7,EP7),"")</f>
        <v>12.8</v>
      </c>
      <c r="FF7" s="11">
        <f>IF(SUM(EK7:EL7,EN7:EP7,ER7)-EM7-EQ7&gt;0,SUM(EK7:EL7,EN7:EP7,ER7)-EM7-EQ7,"")</f>
        <v>47.600000000000009</v>
      </c>
      <c r="FG7" s="11" t="str">
        <f>IF(SUM(ES7:ET7,EV7)-EU7&gt;0,SUM(ES7:ET7,EV7)-EU7,"")</f>
        <v/>
      </c>
      <c r="FH7" s="11">
        <f>IF(SUM(EL7,EP7,ET7)&gt;0,SUM(EL7,EP7,ET7),"")</f>
        <v>12.8</v>
      </c>
      <c r="FI7" s="11">
        <f>IF(SUM(FF7,FG7)&gt;0,SUM(FF7,FG7),"")</f>
        <v>47.600000000000009</v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>
        <f>IF(SUM(FF7,FG7,FK7)&gt;0,SUM(FF7,FG7,FK7),"")</f>
        <v>47.600000000000009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17.399999999999999</v>
      </c>
      <c r="GP7" s="18">
        <v>6.9</v>
      </c>
      <c r="GQ7" s="18">
        <v>0</v>
      </c>
      <c r="GR7" s="18">
        <v>0</v>
      </c>
      <c r="GS7" s="18">
        <v>17</v>
      </c>
      <c r="GT7" s="18">
        <v>6.9</v>
      </c>
      <c r="GU7" s="18">
        <v>0.2</v>
      </c>
      <c r="GV7" s="18">
        <v>0</v>
      </c>
      <c r="GW7" s="18"/>
      <c r="GX7" s="18"/>
      <c r="GY7" s="18"/>
      <c r="GZ7" s="18"/>
      <c r="HA7" s="18">
        <v>17.5</v>
      </c>
      <c r="HB7" s="18">
        <v>7.3</v>
      </c>
      <c r="HC7" s="18">
        <v>0.2</v>
      </c>
      <c r="HD7" s="18">
        <v>0</v>
      </c>
      <c r="HE7" s="18"/>
      <c r="HF7" s="18"/>
      <c r="HG7" s="18"/>
      <c r="HH7" s="18"/>
      <c r="HI7" s="11">
        <f>IF(SUM(GP7,GT7)&gt;0,SUM(GP7,GT7),"")</f>
        <v>13.8</v>
      </c>
      <c r="HJ7" s="11">
        <f>IF(SUM(GO7:GP7,GR7:GT7,GV7)-GQ7-GU7&gt;0,SUM(GO7:GP7,GR7:GT7,GV7)-GQ7-GU7,"")</f>
        <v>47.999999999999993</v>
      </c>
      <c r="HK7" s="11" t="str">
        <f>IF(SUM(GW7:GX7,GZ7)-GY7&gt;0,SUM(GW7:GX7,GZ7)-GY7,"")</f>
        <v/>
      </c>
      <c r="HL7" s="11">
        <f>IF(SUM(GP7,GT7,GX7)&gt;0,SUM(GP7,GT7,GX7),"")</f>
        <v>13.8</v>
      </c>
      <c r="HM7" s="11">
        <f>IF(SUM(HJ7,HK7)&gt;0,SUM(HJ7,HK7),"")</f>
        <v>47.999999999999993</v>
      </c>
      <c r="HN7" s="11">
        <f>IF(SUM(HB7,HF7)&gt;0,SUM(HB7,HF7),"")</f>
        <v>7.3</v>
      </c>
      <c r="HO7" s="11">
        <f>IF(SUM(HA7:HB7,HD7:HF7,HH7)-SUM(HC7,HG7)&gt;0,SUM(HA7:HB7,HD7:HF7,HH7)-SUM(HC7,HG7),"")</f>
        <v>24.6</v>
      </c>
      <c r="HP7" s="11">
        <f>IF(SUM(HJ7,HK7,HO7)&gt;0,SUM(HJ7,HK7,HO7),"")</f>
        <v>72.599999999999994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>
        <v>17.399999999999999</v>
      </c>
      <c r="IT7" s="18">
        <v>6.9</v>
      </c>
      <c r="IU7" s="18">
        <v>0</v>
      </c>
      <c r="IV7" s="18">
        <v>0</v>
      </c>
      <c r="IW7" s="18">
        <v>17</v>
      </c>
      <c r="IX7" s="18">
        <v>6.9</v>
      </c>
      <c r="IY7" s="18">
        <v>0</v>
      </c>
      <c r="IZ7" s="18">
        <v>0</v>
      </c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>
        <f>IF(SUM(IT7,IX7)&gt;0,SUM(IT7,IX7),"")</f>
        <v>13.8</v>
      </c>
      <c r="JN7" s="11">
        <f>IF(SUM(IS7:IT7,IV7:IX7,IZ7)-IU7-IY7&gt;0,SUM(IS7:IT7,IV7:IX7,IZ7)-IU7-IY7,"")</f>
        <v>48.199999999999996</v>
      </c>
      <c r="JO7" s="11" t="str">
        <f>IF(SUM(JA7:JB7,JD7)-JC7&gt;0,SUM(JA7:JB7,JD7)-JC7,"")</f>
        <v/>
      </c>
      <c r="JP7" s="11">
        <f>IF(SUM(IT7,IX7,JB7)&gt;0,SUM(IT7,IX7,JB7),"")</f>
        <v>13.8</v>
      </c>
      <c r="JQ7" s="11">
        <f>IF(SUM(JN7,JO7)&gt;0,SUM(JN7,JO7),"")</f>
        <v>48.199999999999996</v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>
        <f>IF(SUM(JN7,JO7,JS7)&gt;0,SUM(JN7,JO7,JS7),"")</f>
        <v>48.199999999999996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16.75</v>
      </c>
      <c r="QH7" s="22">
        <f>IF($CW7="P",CD7,(CD7+BA7)/2)</f>
        <v>5.15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15.95</v>
      </c>
      <c r="QL7" s="22">
        <f>IF($CW7="P",CH7,(CH7+BE7)/2)</f>
        <v>4.3499999999999996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17.75</v>
      </c>
      <c r="QP7" s="22">
        <f>IF($CW7="P",CL7,(CL7+BI7)/2)</f>
        <v>6.05</v>
      </c>
      <c r="QQ7" s="22">
        <f>IF($CW7="P",CM7,(CM7+BJ7)/2)</f>
        <v>0.2</v>
      </c>
      <c r="QR7" s="22">
        <f>IF($CW7="P",CN7,(CN7+BK7)/2)</f>
        <v>0</v>
      </c>
      <c r="QS7" s="22">
        <f>IF($CW7="P",CO7,(CO7+BL7)/2)</f>
        <v>8.85</v>
      </c>
      <c r="QT7" s="22">
        <f>IF($CW7="P",CP7,(CP7+BM7)/2)</f>
        <v>3.45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8.75</v>
      </c>
      <c r="QX7" s="22">
        <f>IF($CW7="P",CT7,(CT7+BQ7)/2)</f>
        <v>3.45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9.5</v>
      </c>
      <c r="RC7" s="40">
        <f>IF(SUM(QG7:QH7,QJ7:QL7,QN7)-QI7-QM7&gt;0,SUM(QG7:QH7,QJ7:QL7,QN7)-QI7-QM7,"")</f>
        <v>42.199999999999996</v>
      </c>
      <c r="RD7" s="40">
        <f>IF(SUM(QO7:QP7,QR7)-QQ7&gt;0,SUM(QO7:QP7,QR7)-QQ7,"")</f>
        <v>23.6</v>
      </c>
      <c r="RE7" s="40">
        <f>IF(SUM(QH7,QL7,QP7)&gt;0,SUM(QH7,QL7,QP7),"")</f>
        <v>15.55</v>
      </c>
      <c r="RF7" s="40">
        <f>IF(SUM(RC7,RD7)&gt;0,SUM(RC7,RD7),"")</f>
        <v>65.8</v>
      </c>
      <c r="RG7" s="40">
        <f>IF(SUM(QT7,QX7)&gt;0,SUM(QT7,QX7),"")</f>
        <v>6.9</v>
      </c>
      <c r="RH7" s="40">
        <f>IF(SUM(QS7:QT7,QV7:QX7,QZ7)-SUM(QU7,QY7)&gt;0,SUM(QS7:QT7,QV7:QX7,QZ7)-SUM(QU7,QY7),"")</f>
        <v>24.5</v>
      </c>
      <c r="RI7" s="40">
        <f>IF(SUM(RC7,RD7,RH7)&gt;0,SUM(RC7,RD7,RH7),"")</f>
        <v>90.3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103</v>
      </c>
      <c r="D8" s="4" t="s">
        <v>4</v>
      </c>
      <c r="E8" s="4">
        <v>2003</v>
      </c>
      <c r="F8" s="9">
        <f>SUM(L8:T8)+SUM(L8:P8)*0.0000001+SUM(L8)*0.0000000000001</f>
        <v>168.3000119300047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46.8</v>
      </c>
      <c r="O8" s="8" t="str">
        <f>IF(N8=0,"",IF(AND(N8=L8,N8=AS8,N8=BV8),$W$1,IF(AND(N8=L8,N8=AS8,N8=CY8),$W$1,IF(AND(N8=L8,N8=BV8,N8=CY8),$AZ$1,IF(N8=CY8,$CC$1,IF(N8=BV8,$AZ$1,IF(N8=AS8,$W$1,"")))))))</f>
        <v>2023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47.8</v>
      </c>
      <c r="S8" s="8" t="str">
        <f>IF(R8=0,"",IF(R8=DD8,$CC$1,IF(R8=CA8,$AZ$1,IF(R8=AX8,$W$1,""))))</f>
        <v>2024 Elite Canada</v>
      </c>
      <c r="T8" s="8">
        <f>IF(MAX(DF8:DH8)&gt;0,MAX(DF8:DH8),"")</f>
        <v>1.2000000000000028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World Championships (Nov 11)</v>
      </c>
      <c r="W8" s="19">
        <v>17.3</v>
      </c>
      <c r="X8" s="19">
        <v>6.1</v>
      </c>
      <c r="Y8" s="19">
        <v>0</v>
      </c>
      <c r="Z8" s="19">
        <v>0</v>
      </c>
      <c r="AA8" s="19">
        <v>17.899999999999999</v>
      </c>
      <c r="AB8" s="19">
        <v>5.5</v>
      </c>
      <c r="AC8" s="19">
        <v>0</v>
      </c>
      <c r="AD8" s="19">
        <v>0</v>
      </c>
      <c r="AE8" s="19">
        <v>17.600000000000001</v>
      </c>
      <c r="AF8" s="19">
        <v>6.9</v>
      </c>
      <c r="AG8" s="19">
        <v>0</v>
      </c>
      <c r="AH8" s="19">
        <v>0</v>
      </c>
      <c r="AI8" s="19">
        <v>17.5</v>
      </c>
      <c r="AJ8" s="19">
        <v>6.1</v>
      </c>
      <c r="AK8" s="19">
        <v>0</v>
      </c>
      <c r="AL8" s="19">
        <v>0</v>
      </c>
      <c r="AM8" s="19">
        <v>17.899999999999999</v>
      </c>
      <c r="AN8" s="19">
        <v>5.5</v>
      </c>
      <c r="AO8" s="19">
        <v>0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46.8</v>
      </c>
      <c r="AT8" s="40">
        <f>IF(SUM(AE8:AF8,AH8)-AG8&gt;0,SUM(AE8:AF8,AH8)-AG8,"")</f>
        <v>24.5</v>
      </c>
      <c r="AU8" s="40">
        <f>IF(SUM(X8,AB8,AF8)&gt;0,SUM(X8,AB8,AF8),"")</f>
        <v>18.5</v>
      </c>
      <c r="AV8" s="40">
        <f>IF(SUM(AS8,AT8)&gt;0,SUM(AS8,AT8),"")</f>
        <v>71.3</v>
      </c>
      <c r="AW8" s="40">
        <f>IF(SUM(AJ8,AN8)&gt;0,SUM(AJ8,AN8),"")</f>
        <v>11.6</v>
      </c>
      <c r="AX8" s="40">
        <f>IF(SUM(AI8:AJ8,AL8:AN8,AP8)-SUM(AK8,AO8)&gt;0,SUM(AI8:AJ8,AL8:AN8,AP8)-SUM(AK8,AO8),"")</f>
        <v>47</v>
      </c>
      <c r="AY8" s="40">
        <f>IF(SUM(AS8,AT8,AX8)&gt;0,SUM(AS8,AT8,AX8),"")</f>
        <v>118.3</v>
      </c>
      <c r="AZ8" s="18">
        <v>18</v>
      </c>
      <c r="BA8" s="18">
        <v>5.5</v>
      </c>
      <c r="BB8" s="18">
        <v>0</v>
      </c>
      <c r="BC8" s="18">
        <v>0</v>
      </c>
      <c r="BD8" s="18">
        <v>17.2</v>
      </c>
      <c r="BE8" s="18">
        <v>6.9</v>
      </c>
      <c r="BF8" s="18">
        <v>0.2</v>
      </c>
      <c r="BG8" s="18">
        <v>0</v>
      </c>
      <c r="BH8" s="18">
        <v>18.2</v>
      </c>
      <c r="BI8" s="18">
        <v>6.9</v>
      </c>
      <c r="BJ8" s="18">
        <v>0</v>
      </c>
      <c r="BK8" s="18">
        <v>0</v>
      </c>
      <c r="BL8" s="18">
        <v>18</v>
      </c>
      <c r="BM8" s="18">
        <v>5.5</v>
      </c>
      <c r="BN8" s="18">
        <v>0</v>
      </c>
      <c r="BO8" s="18">
        <v>0</v>
      </c>
      <c r="BP8" s="18">
        <v>17.399999999999999</v>
      </c>
      <c r="BQ8" s="18">
        <v>6.9</v>
      </c>
      <c r="BR8" s="18">
        <v>0</v>
      </c>
      <c r="BS8" s="18">
        <v>0</v>
      </c>
      <c r="BT8" s="28"/>
      <c r="BU8" s="11">
        <f>IF(SUM(BA8,BE8)&gt;0,SUM(BA8,BE8),"")</f>
        <v>12.4</v>
      </c>
      <c r="BV8" s="11">
        <f>IF(SUM(AZ8:BA8,BC8:BE8,BG8)-BB8-BF8&gt;0,SUM(AZ8:BA8,BC8:BE8,BG8)-BB8-BF8,"")</f>
        <v>47.4</v>
      </c>
      <c r="BW8" s="11">
        <f>IF(SUM(BH8:BI8,BK8)-BJ8&gt;0,SUM(BH8:BI8,BK8)-BJ8,"")</f>
        <v>25.1</v>
      </c>
      <c r="BX8" s="11">
        <f>IF(SUM(BA8,BE8,BI8)&gt;0,SUM(BA8,BE8,BI8),"")</f>
        <v>19.3</v>
      </c>
      <c r="BY8" s="11">
        <f>IF(SUM(BV8,BW8)&gt;0,SUM(BV8,BW8),"")</f>
        <v>72.5</v>
      </c>
      <c r="BZ8" s="11">
        <f>IF(SUM(BM8,BQ8)&gt;0,SUM(BM8,BQ8),"")</f>
        <v>12.4</v>
      </c>
      <c r="CA8" s="11">
        <f>IF(SUM(BL8:BM8,BO8:BQ8,BS8)-SUM(BN8,BR8)&gt;0,SUM(BL8:BM8,BO8:BQ8,BS8)-SUM(BN8,BR8),"")</f>
        <v>47.8</v>
      </c>
      <c r="CB8" s="11">
        <f>IF(SUM(BV8,BW8,CA8)&gt;0,SUM(BV8,BW8,CA8),"")</f>
        <v>120.3</v>
      </c>
      <c r="CC8" s="19">
        <v>15.2</v>
      </c>
      <c r="CD8" s="19">
        <v>5.7</v>
      </c>
      <c r="CE8" s="19">
        <v>0.2</v>
      </c>
      <c r="CF8" s="19">
        <v>0</v>
      </c>
      <c r="CG8" s="19">
        <v>11.3</v>
      </c>
      <c r="CH8" s="19">
        <v>3.6</v>
      </c>
      <c r="CI8" s="19">
        <v>0</v>
      </c>
      <c r="CJ8" s="19">
        <v>0</v>
      </c>
      <c r="CK8" s="19">
        <v>16.5</v>
      </c>
      <c r="CL8" s="19">
        <v>3.3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9.3000000000000007</v>
      </c>
      <c r="CY8" s="40">
        <f>IF(SUM(CC8:CD8,CF8:CH8,CJ8)-CE8-CI8&gt;0,SUM(CC8:CD8,CF8:CH8,CJ8)-CE8-CI8,"")</f>
        <v>35.6</v>
      </c>
      <c r="CZ8" s="40">
        <f>IF(SUM(CK8:CL8,CN8)-CM8&gt;0,SUM(CK8:CL8,CN8)-CM8,"")</f>
        <v>19.8</v>
      </c>
      <c r="DA8" s="40">
        <f>IF(SUM(CD8,CH8,CL8)&gt;0,SUM(CD8,CH8,CL8),"")</f>
        <v>12.600000000000001</v>
      </c>
      <c r="DB8" s="40">
        <f>IF(SUM(CY8,CZ8)&gt;0,SUM(CY8,CZ8),"")</f>
        <v>55.400000000000006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55.400000000000006</v>
      </c>
      <c r="DF8" s="50">
        <f>IF(MAX(ED8,FF8,GH8,HJ8,IL8,JN8,KP8,LR8,MT8,NV8,OX8,PZ8)-IF(N8="",0,N8)&gt;0.001,MAX(ED8,FF8,GH8,HJ8,IL8,JN8,KP8,LR8,MT8,NV8,OX8,PZ8)-IF(N8="",0,N8),"")</f>
        <v>1.2000000000000028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18.600000000000001</v>
      </c>
      <c r="FN8" s="17">
        <v>6.1</v>
      </c>
      <c r="FO8" s="17">
        <v>0</v>
      </c>
      <c r="FP8" s="17">
        <v>0</v>
      </c>
      <c r="FQ8" s="17">
        <v>17.8</v>
      </c>
      <c r="FR8" s="17">
        <v>5.5</v>
      </c>
      <c r="FS8" s="17">
        <v>0</v>
      </c>
      <c r="FT8" s="17">
        <v>0</v>
      </c>
      <c r="FU8" s="17">
        <v>17.8</v>
      </c>
      <c r="FV8" s="17">
        <v>4.2</v>
      </c>
      <c r="FW8" s="17">
        <v>0</v>
      </c>
      <c r="FX8" s="17">
        <v>0</v>
      </c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11.6</v>
      </c>
      <c r="GH8" s="40">
        <f>IF(SUM(FM8:FN8,FP8:FR8,FT8)-FO8-FS8&gt;0,SUM(FM8:FN8,FP8:FR8,FT8)-FO8-FS8,"")</f>
        <v>48</v>
      </c>
      <c r="GI8" s="40">
        <f>IF(SUM(FU8:FV8,FX8)-FW8&gt;0,SUM(FU8:FV8,FX8)-FW8,"")</f>
        <v>22</v>
      </c>
      <c r="GJ8" s="40">
        <f>IF(SUM(FN8,FR8,FV8)&gt;0,SUM(FN8,FR8,FV8),"")</f>
        <v>15.8</v>
      </c>
      <c r="GK8" s="40">
        <f>IF(SUM(GH8,GI8)&gt;0,SUM(GH8,GI8),"")</f>
        <v>70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70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5.6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14.25</v>
      </c>
      <c r="QL8" s="22">
        <f>IF($CW8="P",CH8,(CH8+BE8)/2)</f>
        <v>5.25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17.350000000000001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</v>
      </c>
      <c r="QT8" s="22">
        <f>IF($CW8="P",CP8,(CP8+BM8)/2)</f>
        <v>2.75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8.6999999999999993</v>
      </c>
      <c r="QX8" s="22">
        <f>IF($CW8="P",CT8,(CT8+BQ8)/2)</f>
        <v>3.45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10.85</v>
      </c>
      <c r="RC8" s="40">
        <f>IF(SUM(QG8:QH8,QJ8:QL8,QN8)-QI8-QM8&gt;0,SUM(QG8:QH8,QJ8:QL8,QN8)-QI8-QM8,"")</f>
        <v>41.5</v>
      </c>
      <c r="RD8" s="40">
        <f>IF(SUM(QO8:QP8,QR8)-QQ8&gt;0,SUM(QO8:QP8,QR8)-QQ8,"")</f>
        <v>22.450000000000003</v>
      </c>
      <c r="RE8" s="40">
        <f>IF(SUM(QH8,QL8,QP8)&gt;0,SUM(QH8,QL8,QP8),"")</f>
        <v>15.95</v>
      </c>
      <c r="RF8" s="40">
        <f>IF(SUM(RC8,RD8)&gt;0,SUM(RC8,RD8),"")</f>
        <v>63.95</v>
      </c>
      <c r="RG8" s="40">
        <f>IF(SUM(QT8,QX8)&gt;0,SUM(QT8,QX8),"")</f>
        <v>6.2</v>
      </c>
      <c r="RH8" s="40">
        <f>IF(SUM(QS8:QT8,QV8:QX8,QZ8)-SUM(QU8,QY8)&gt;0,SUM(QS8:QT8,QV8:QX8,QZ8)-SUM(QU8,QY8),"")</f>
        <v>23.9</v>
      </c>
      <c r="RI8" s="40">
        <f>IF(SUM(RC8,RD8,RH8)&gt;0,SUM(RC8,RD8,RH8),"")</f>
        <v>87.85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131</v>
      </c>
      <c r="D9" s="4" t="s">
        <v>6</v>
      </c>
      <c r="E9" s="4">
        <v>2006</v>
      </c>
      <c r="F9" s="9">
        <f>SUM(L9:T9)+SUM(L9:P9)*0.0000001+SUM(L9)*0.0000000000001</f>
        <v>155.30001105000443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</v>
      </c>
      <c r="M9" s="8" t="str">
        <f>IF(L9=0,"",IF(L9=CY9,$CC$1,IF(L9=BV9,$AZ$1,IF(L9=AS9,$W$1,""))))</f>
        <v>2024 Nationals</v>
      </c>
      <c r="N9" s="8">
        <f>IF(COUNT(AS9,BV9,CY9)&gt;1,LARGE((AS9,BV9,CY9),2),0)</f>
        <v>44.1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22.3</v>
      </c>
      <c r="Q9" s="8" t="str">
        <f>IF(P9=0,"",IF(P9=CZ9,$CC$1,IF(P9=BW9,$AZ$1,IF(P9=AT9,$W$1,""))))</f>
        <v>2024 Elite Canada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15.6</v>
      </c>
      <c r="X9" s="19">
        <v>2.6</v>
      </c>
      <c r="Y9" s="19">
        <v>0</v>
      </c>
      <c r="Z9" s="19">
        <v>0.6</v>
      </c>
      <c r="AA9" s="19">
        <v>16.5</v>
      </c>
      <c r="AB9" s="19">
        <v>4.8</v>
      </c>
      <c r="AC9" s="19">
        <v>0</v>
      </c>
      <c r="AD9" s="19">
        <v>0.6</v>
      </c>
      <c r="AE9" s="19">
        <v>15.5</v>
      </c>
      <c r="AF9" s="19">
        <v>2.6</v>
      </c>
      <c r="AG9" s="19">
        <v>0</v>
      </c>
      <c r="AH9" s="19">
        <v>0.6</v>
      </c>
      <c r="AI9" s="19">
        <v>16</v>
      </c>
      <c r="AJ9" s="19">
        <v>4.5999999999999996</v>
      </c>
      <c r="AK9" s="19">
        <v>0</v>
      </c>
      <c r="AL9" s="19">
        <v>0.6</v>
      </c>
      <c r="AM9" s="19">
        <v>16.3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7.4</v>
      </c>
      <c r="AS9" s="40">
        <f>IF(SUM(W9:X9,Z9:AB9,AD9)-Y9-AC9&gt;0,SUM(W9:X9,Z9:AB9,AD9)-Y9-AC9,"")</f>
        <v>40.699999999999996</v>
      </c>
      <c r="AT9" s="40">
        <f>IF(SUM(AE9:AF9,AH9)-AG9&gt;0,SUM(AE9:AF9,AH9)-AG9,"")</f>
        <v>18.700000000000003</v>
      </c>
      <c r="AU9" s="40">
        <f>IF(SUM(X9,AB9,AF9)&gt;0,SUM(X9,AB9,AF9),"")</f>
        <v>10</v>
      </c>
      <c r="AV9" s="40">
        <f>IF(SUM(AS9,AT9)&gt;0,SUM(AS9,AT9),"")</f>
        <v>59.4</v>
      </c>
      <c r="AW9" s="40">
        <f>IF(SUM(AJ9,AN9)&gt;0,SUM(AJ9,AN9),"")</f>
        <v>9.3999999999999986</v>
      </c>
      <c r="AX9" s="40">
        <f>IF(SUM(AI9:AJ9,AL9:AN9,AP9)-SUM(AK9,AO9)&gt;0,SUM(AI9:AJ9,AL9:AN9,AP9)-SUM(AK9,AO9),"")</f>
        <v>42.9</v>
      </c>
      <c r="AY9" s="40">
        <f>IF(SUM(AS9,AT9,AX9)&gt;0,SUM(AS9,AT9,AX9),"")</f>
        <v>102.3</v>
      </c>
      <c r="AZ9" s="18">
        <v>17.3</v>
      </c>
      <c r="BA9" s="18">
        <v>4.8</v>
      </c>
      <c r="BB9" s="18">
        <v>0</v>
      </c>
      <c r="BC9" s="18">
        <v>0.6</v>
      </c>
      <c r="BD9" s="18">
        <v>15.5</v>
      </c>
      <c r="BE9" s="18">
        <v>5.3</v>
      </c>
      <c r="BF9" s="18">
        <v>0</v>
      </c>
      <c r="BG9" s="18">
        <v>0.6</v>
      </c>
      <c r="BH9" s="18">
        <v>16.399999999999999</v>
      </c>
      <c r="BI9" s="18">
        <v>5.3</v>
      </c>
      <c r="BJ9" s="18">
        <v>0</v>
      </c>
      <c r="BK9" s="18">
        <v>0.6</v>
      </c>
      <c r="BL9" s="18">
        <v>17.100000000000001</v>
      </c>
      <c r="BM9" s="18">
        <v>4.5999999999999996</v>
      </c>
      <c r="BN9" s="18">
        <v>0</v>
      </c>
      <c r="BO9" s="18">
        <v>0.6</v>
      </c>
      <c r="BP9" s="18">
        <v>16.399999999999999</v>
      </c>
      <c r="BQ9" s="18">
        <v>5.5</v>
      </c>
      <c r="BR9" s="18">
        <v>0</v>
      </c>
      <c r="BS9" s="18">
        <v>0.6</v>
      </c>
      <c r="BT9" s="28"/>
      <c r="BU9" s="11">
        <f>IF(SUM(BA9,BE9)&gt;0,SUM(BA9,BE9),"")</f>
        <v>10.1</v>
      </c>
      <c r="BV9" s="11">
        <f>IF(SUM(AZ9:BA9,BC9:BE9,BG9)-BB9-BF9&gt;0,SUM(AZ9:BA9,BC9:BE9,BG9)-BB9-BF9,"")</f>
        <v>44.1</v>
      </c>
      <c r="BW9" s="11">
        <f>IF(SUM(BH9:BI9,BK9)-BJ9&gt;0,SUM(BH9:BI9,BK9)-BJ9,"")</f>
        <v>22.3</v>
      </c>
      <c r="BX9" s="11">
        <f>IF(SUM(BA9,BE9,BI9)&gt;0,SUM(BA9,BE9,BI9),"")</f>
        <v>15.399999999999999</v>
      </c>
      <c r="BY9" s="11">
        <f>IF(SUM(BV9,BW9)&gt;0,SUM(BV9,BW9),"")</f>
        <v>66.400000000000006</v>
      </c>
      <c r="BZ9" s="11">
        <f>IF(SUM(BM9,BQ9)&gt;0,SUM(BM9,BQ9),"")</f>
        <v>10.1</v>
      </c>
      <c r="CA9" s="11">
        <f>IF(SUM(BL9:BM9,BO9:BQ9,BS9)-SUM(BN9,BR9)&gt;0,SUM(BL9:BM9,BO9:BQ9,BS9)-SUM(BN9,BR9),"")</f>
        <v>44.800000000000004</v>
      </c>
      <c r="CB9" s="11">
        <f>IF(SUM(BV9,BW9,CA9)&gt;0,SUM(BV9,BW9,CA9),"")</f>
        <v>111.20000000000002</v>
      </c>
      <c r="CC9" s="19">
        <v>16.399999999999999</v>
      </c>
      <c r="CD9" s="19">
        <v>5</v>
      </c>
      <c r="CE9" s="19">
        <v>0.2</v>
      </c>
      <c r="CF9" s="19">
        <v>0.6</v>
      </c>
      <c r="CG9" s="19">
        <v>16.2</v>
      </c>
      <c r="CH9" s="19">
        <v>5.5</v>
      </c>
      <c r="CI9" s="19">
        <v>0</v>
      </c>
      <c r="CJ9" s="19">
        <v>0.6</v>
      </c>
      <c r="CK9" s="19">
        <v>15.4</v>
      </c>
      <c r="CL9" s="19">
        <v>4.8</v>
      </c>
      <c r="CM9" s="19">
        <v>0.2</v>
      </c>
      <c r="CN9" s="19">
        <v>0.6</v>
      </c>
      <c r="CO9" s="19">
        <v>16.5</v>
      </c>
      <c r="CP9" s="19">
        <v>5</v>
      </c>
      <c r="CQ9" s="19">
        <v>0.2</v>
      </c>
      <c r="CR9" s="19">
        <v>0.6</v>
      </c>
      <c r="CS9" s="19">
        <v>16.5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10.5</v>
      </c>
      <c r="CY9" s="40">
        <f>IF(SUM(CC9:CD9,CF9:CH9,CJ9)-CE9-CI9&gt;0,SUM(CC9:CD9,CF9:CH9,CJ9)-CE9-CI9,"")</f>
        <v>44.1</v>
      </c>
      <c r="CZ9" s="40">
        <f>IF(SUM(CK9:CL9,CN9)-CM9&gt;0,SUM(CK9:CL9,CN9)-CM9,"")</f>
        <v>20.6</v>
      </c>
      <c r="DA9" s="40">
        <f>IF(SUM(CD9,CH9,CL9)&gt;0,SUM(CD9,CH9,CL9),"")</f>
        <v>15.3</v>
      </c>
      <c r="DB9" s="40">
        <f>IF(SUM(CY9,CZ9)&gt;0,SUM(CY9,CZ9),"")</f>
        <v>64.7</v>
      </c>
      <c r="DC9" s="40">
        <f>IF(SUM(CP9,CT9)&gt;0,SUM(CP9,CT9),"")</f>
        <v>10.5</v>
      </c>
      <c r="DD9" s="40">
        <f>IF(SUM(CO9:CP9,CR9:CT9,CV9)-SUM(CQ9,CU9)&gt;0,SUM(CO9:CP9,CR9:CT9,CV9)-SUM(CQ9,CU9),"")</f>
        <v>44.5</v>
      </c>
      <c r="DE9" s="40">
        <f>IF(SUM(CY9,CZ9,DD9)&gt;0,SUM(CY9,CZ9,DD9),"")</f>
        <v>109.2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16.899999999999999</v>
      </c>
      <c r="HR9" s="17">
        <v>5.2</v>
      </c>
      <c r="HS9" s="17">
        <v>0</v>
      </c>
      <c r="HT9" s="17">
        <v>0</v>
      </c>
      <c r="HU9" s="17">
        <v>16.3</v>
      </c>
      <c r="HV9" s="17">
        <v>5.5</v>
      </c>
      <c r="HW9" s="17">
        <v>0</v>
      </c>
      <c r="HX9" s="17">
        <v>0</v>
      </c>
      <c r="HY9" s="17"/>
      <c r="HZ9" s="17"/>
      <c r="IA9" s="17"/>
      <c r="IB9" s="17"/>
      <c r="IC9" s="17">
        <v>17</v>
      </c>
      <c r="ID9" s="17">
        <v>5.3</v>
      </c>
      <c r="IE9" s="17">
        <v>0</v>
      </c>
      <c r="IF9" s="17">
        <v>0</v>
      </c>
      <c r="IG9" s="17"/>
      <c r="IH9" s="17"/>
      <c r="II9" s="17"/>
      <c r="IJ9" s="17"/>
      <c r="IK9" s="40">
        <f>IF(SUM(HR9,HV9)&gt;0,SUM(HR9,HV9),"")</f>
        <v>10.7</v>
      </c>
      <c r="IL9" s="40">
        <f>IF(SUM(HQ9:HR9,HT9:HV9,HX9)-HS9-HW9&gt;0,SUM(HQ9:HR9,HT9:HV9,HX9)-HS9-HW9,"")</f>
        <v>43.9</v>
      </c>
      <c r="IM9" s="40" t="str">
        <f>IF(SUM(HY9:HZ9,IB9)-IA9&gt;0,SUM(HY9:HZ9,IB9)-IA9,"")</f>
        <v/>
      </c>
      <c r="IN9" s="40">
        <f>IF(SUM(HR9,HV9,HZ9)&gt;0,SUM(HR9,HV9,HZ9),"")</f>
        <v>10.7</v>
      </c>
      <c r="IO9" s="40">
        <f>IF(SUM(IL9,IM9)&gt;0,SUM(IL9,IM9),"")</f>
        <v>43.9</v>
      </c>
      <c r="IP9" s="40">
        <f>IF(SUM(ID9,IH9)&gt;0,SUM(ID9,IH9),"")</f>
        <v>5.3</v>
      </c>
      <c r="IQ9" s="40">
        <f>IF(SUM(IC9:ID9,IF9:IH9,IJ9)-SUM(IE9,II9)&gt;0,SUM(IC9:ID9,IF9:IH9,IJ9)-SUM(IE9,II9),"")</f>
        <v>22.3</v>
      </c>
      <c r="IR9" s="40">
        <f>IF(SUM(IL9,IM9,IQ9)&gt;0,SUM(IL9,IM9,IQ9),"")</f>
        <v>66.2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16.850000000000001</v>
      </c>
      <c r="QH9" s="22">
        <f>IF($CW9="P",CD9,(CD9+BA9)/2)</f>
        <v>4.9000000000000004</v>
      </c>
      <c r="QI9" s="22">
        <f>IF($CW9="P",CE9,(CE9+BB9)/2)</f>
        <v>0.1</v>
      </c>
      <c r="QJ9" s="22">
        <f>IF($CW9="P",CF9,(CF9+BC9)/2)</f>
        <v>0.6</v>
      </c>
      <c r="QK9" s="22">
        <f>IF($CW9="P",CG9,(CG9+BD9)/2)</f>
        <v>15.85</v>
      </c>
      <c r="QL9" s="22">
        <f>IF($CW9="P",CH9,(CH9+BE9)/2)</f>
        <v>5.4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15.899999999999999</v>
      </c>
      <c r="QP9" s="22">
        <f>IF($CW9="P",CL9,(CL9+BI9)/2)</f>
        <v>5.05</v>
      </c>
      <c r="QQ9" s="22">
        <f>IF($CW9="P",CM9,(CM9+BJ9)/2)</f>
        <v>0.1</v>
      </c>
      <c r="QR9" s="22">
        <f>IF($CW9="P",CN9,(CN9+BK9)/2)</f>
        <v>0.6</v>
      </c>
      <c r="QS9" s="22">
        <f>IF($CW9="P",CO9,(CO9+BL9)/2)</f>
        <v>16.8</v>
      </c>
      <c r="QT9" s="22">
        <f>IF($CW9="P",CP9,(CP9+BM9)/2)</f>
        <v>4.8</v>
      </c>
      <c r="QU9" s="22">
        <f>IF($CW9="P",CQ9,(CQ9+BN9)/2)</f>
        <v>0.1</v>
      </c>
      <c r="QV9" s="22">
        <f>IF($CW9="P",CR9,(CR9+BO9)/2)</f>
        <v>0.6</v>
      </c>
      <c r="QW9" s="22">
        <f>IF($CW9="P",CS9,(CS9+BP9)/2)</f>
        <v>16.45</v>
      </c>
      <c r="QX9" s="22">
        <f>IF($CW9="P",CT9,(CT9+BQ9)/2)</f>
        <v>5.5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10.3</v>
      </c>
      <c r="RC9" s="40">
        <f>IF(SUM(QG9:QH9,QJ9:QL9,QN9)-QI9-QM9&gt;0,SUM(QG9:QH9,QJ9:QL9,QN9)-QI9-QM9,"")</f>
        <v>44.1</v>
      </c>
      <c r="RD9" s="40">
        <f>IF(SUM(QO9:QP9,QR9)-QQ9&gt;0,SUM(QO9:QP9,QR9)-QQ9,"")</f>
        <v>21.45</v>
      </c>
      <c r="RE9" s="40">
        <f>IF(SUM(QH9,QL9,QP9)&gt;0,SUM(QH9,QL9,QP9),"")</f>
        <v>15.350000000000001</v>
      </c>
      <c r="RF9" s="40">
        <f>IF(SUM(RC9,RD9)&gt;0,SUM(RC9,RD9),"")</f>
        <v>65.55</v>
      </c>
      <c r="RG9" s="40">
        <f>IF(SUM(QT9,QX9)&gt;0,SUM(QT9,QX9),"")</f>
        <v>10.3</v>
      </c>
      <c r="RH9" s="40">
        <f>IF(SUM(QS9:QT9,QV9:QX9,QZ9)-SUM(QU9,QY9)&gt;0,SUM(QS9:QT9,QV9:QX9,QZ9)-SUM(QU9,QY9),"")</f>
        <v>44.650000000000006</v>
      </c>
      <c r="RI9" s="40">
        <f>IF(SUM(RC9,RD9,RH9)&gt;0,SUM(RC9,RD9,RH9),"")</f>
        <v>110.2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65</v>
      </c>
      <c r="D10" s="4" t="s">
        <v>4</v>
      </c>
      <c r="E10" s="4">
        <v>2003</v>
      </c>
      <c r="F10" s="9">
        <f>SUM(L10:T10)+SUM(L10:P10)*0.0000001+SUM(L10)*0.0000000000001</f>
        <v>153.80001078000444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44.2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41.4</v>
      </c>
      <c r="O10" s="8" t="str">
        <f>IF(N10=0,"",IF(AND(N10=L10,N10=AS10,N10=BV10),$W$1,IF(AND(N10=L10,N10=AS10,N10=CY10),$W$1,IF(AND(N10=L10,N10=BV10,N10=CY10),$AZ$1,IF(N10=CY10,$CC$1,IF(N10=BV10,$AZ$1,IF(N10=AS10,$W$1,"")))))))</f>
        <v>2023 3rd Domestic Trial</v>
      </c>
      <c r="P10" s="8">
        <f>IF(COUNT(AT10,BW10,CZ10)&gt;0,LARGE((AT10,BW10,CZ10),1),0)</f>
        <v>22.2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</v>
      </c>
      <c r="S10" s="8" t="str">
        <f>IF(R10=0,"",IF(R10=DD10,$CC$1,IF(R10=CA10,$AZ$1,IF(R10=AX10,$W$1,""))))</f>
        <v>2024 Elite Canada</v>
      </c>
      <c r="T10" s="8">
        <f>IF(MAX(DF10:DH10)&gt;0,MAX(DF10:DH10),"")</f>
        <v>3.2000000000000028</v>
      </c>
      <c r="U10" s="11" t="str">
        <f>IF(T10="","",IF(T10=DF10,"("&amp;DF$2&amp;")",IF(T10=DG10,"("&amp;DG$2&amp;")",IF(T10=DH10,"("&amp;DH$2&amp;")"))))</f>
        <v>(Final)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2024 Coimbra Gym Fest (July 7)</v>
      </c>
      <c r="W10" s="19">
        <v>16.2</v>
      </c>
      <c r="X10" s="19">
        <v>6</v>
      </c>
      <c r="Y10" s="19">
        <v>2</v>
      </c>
      <c r="Z10" s="19">
        <v>0</v>
      </c>
      <c r="AA10" s="19">
        <v>16.3</v>
      </c>
      <c r="AB10" s="19">
        <v>4.9000000000000004</v>
      </c>
      <c r="AC10" s="19">
        <v>0</v>
      </c>
      <c r="AD10" s="19">
        <v>0</v>
      </c>
      <c r="AE10" s="19">
        <v>16.5</v>
      </c>
      <c r="AF10" s="19">
        <v>5.7</v>
      </c>
      <c r="AG10" s="19">
        <v>0</v>
      </c>
      <c r="AH10" s="19">
        <v>0</v>
      </c>
      <c r="AI10" s="19">
        <v>15.3</v>
      </c>
      <c r="AJ10" s="19">
        <v>6</v>
      </c>
      <c r="AK10" s="19">
        <v>0</v>
      </c>
      <c r="AL10" s="19">
        <v>0</v>
      </c>
      <c r="AM10" s="19">
        <v>14.8</v>
      </c>
      <c r="AN10" s="19">
        <v>3.7</v>
      </c>
      <c r="AO10" s="19">
        <v>0</v>
      </c>
      <c r="AP10" s="19">
        <v>0</v>
      </c>
      <c r="AQ10" s="27"/>
      <c r="AR10" s="40">
        <f>IF(SUM(X10,AB10)&gt;0,SUM(X10,AB10),"")</f>
        <v>10.9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22.2</v>
      </c>
      <c r="AU10" s="40">
        <f>IF(SUM(X10,AB10,AF10)&gt;0,SUM(X10,AB10,AF10),"")</f>
        <v>16.600000000000001</v>
      </c>
      <c r="AV10" s="40">
        <f>IF(SUM(AS10,AT10)&gt;0,SUM(AS10,AT10),"")</f>
        <v>63.599999999999994</v>
      </c>
      <c r="AW10" s="40">
        <f>IF(SUM(AJ10,AN10)&gt;0,SUM(AJ10,AN10),"")</f>
        <v>9.6999999999999993</v>
      </c>
      <c r="AX10" s="40">
        <f>IF(SUM(AI10:AJ10,AL10:AN10,AP10)-SUM(AK10,AO10)&gt;0,SUM(AI10:AJ10,AL10:AN10,AP10)-SUM(AK10,AO10),"")</f>
        <v>39.800000000000004</v>
      </c>
      <c r="AY10" s="40">
        <f>IF(SUM(AS10,AT10,AX10)&gt;0,SUM(AS10,AT10,AX10),"")</f>
        <v>103.4</v>
      </c>
      <c r="AZ10" s="18">
        <v>16.8</v>
      </c>
      <c r="BA10" s="18">
        <v>5.3</v>
      </c>
      <c r="BB10" s="18">
        <v>0.2</v>
      </c>
      <c r="BC10" s="18">
        <v>0</v>
      </c>
      <c r="BD10" s="18">
        <v>17.3</v>
      </c>
      <c r="BE10" s="18">
        <v>5</v>
      </c>
      <c r="BF10" s="18">
        <v>0</v>
      </c>
      <c r="BG10" s="18">
        <v>0</v>
      </c>
      <c r="BH10" s="18">
        <v>15.8</v>
      </c>
      <c r="BI10" s="18">
        <v>5.3</v>
      </c>
      <c r="BJ10" s="18">
        <v>0.4</v>
      </c>
      <c r="BK10" s="18">
        <v>0</v>
      </c>
      <c r="BL10" s="18">
        <v>14.8</v>
      </c>
      <c r="BM10" s="18">
        <v>6.1</v>
      </c>
      <c r="BN10" s="18">
        <v>0.4</v>
      </c>
      <c r="BO10" s="18">
        <v>0</v>
      </c>
      <c r="BP10" s="18">
        <v>16.5</v>
      </c>
      <c r="BQ10" s="18">
        <v>5.8</v>
      </c>
      <c r="BR10" s="18">
        <v>0</v>
      </c>
      <c r="BS10" s="18">
        <v>0</v>
      </c>
      <c r="BT10" s="28"/>
      <c r="BU10" s="11">
        <f>IF(SUM(BA10,BE10)&gt;0,SUM(BA10,BE10),"")</f>
        <v>10.3</v>
      </c>
      <c r="BV10" s="11">
        <f>IF(SUM(AZ10:BA10,BC10:BE10,BG10)-BB10-BF10&gt;0,SUM(AZ10:BA10,BC10:BE10,BG10)-BB10-BF10,"")</f>
        <v>44.2</v>
      </c>
      <c r="BW10" s="11">
        <f>IF(SUM(BH10:BI10,BK10)-BJ10&gt;0,SUM(BH10:BI10,BK10)-BJ10,"")</f>
        <v>20.700000000000003</v>
      </c>
      <c r="BX10" s="11">
        <f>IF(SUM(BA10,BE10,BI10)&gt;0,SUM(BA10,BE10,BI10),"")</f>
        <v>15.600000000000001</v>
      </c>
      <c r="BY10" s="11">
        <f>IF(SUM(BV10,BW10)&gt;0,SUM(BV10,BW10),"")</f>
        <v>64.900000000000006</v>
      </c>
      <c r="BZ10" s="11">
        <f>IF(SUM(BM10,BQ10)&gt;0,SUM(BM10,BQ10),"")</f>
        <v>11.899999999999999</v>
      </c>
      <c r="CA10" s="11">
        <f>IF(SUM(BL10:BM10,BO10:BQ10,BS10)-SUM(BN10,BR10)&gt;0,SUM(BL10:BM10,BO10:BQ10,BS10)-SUM(BN10,BR10),"")</f>
        <v>42.8</v>
      </c>
      <c r="CB10" s="11">
        <f>IF(SUM(BV10,BW10,CA10)&gt;0,SUM(BV10,BW10,CA10),"")</f>
        <v>107.7</v>
      </c>
      <c r="CC10" s="19">
        <v>15.8</v>
      </c>
      <c r="CD10" s="19">
        <v>4.9000000000000004</v>
      </c>
      <c r="CE10" s="19">
        <v>4.5999999999999996</v>
      </c>
      <c r="CF10" s="19">
        <v>0</v>
      </c>
      <c r="CG10" s="19">
        <v>14.4</v>
      </c>
      <c r="CH10" s="19">
        <v>8.1</v>
      </c>
      <c r="CI10" s="19">
        <v>4.4000000000000004</v>
      </c>
      <c r="CJ10" s="19">
        <v>0</v>
      </c>
      <c r="CK10" s="19">
        <v>16.7</v>
      </c>
      <c r="CL10" s="19">
        <v>5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13</v>
      </c>
      <c r="CY10" s="40">
        <f>IF(SUM(CC10:CD10,CF10:CH10,CJ10)-CE10-CI10&gt;0,SUM(CC10:CD10,CF10:CH10,CJ10)-CE10-CI10,"")</f>
        <v>34.200000000000003</v>
      </c>
      <c r="CZ10" s="40">
        <f>IF(SUM(CK10:CL10,CN10)-CM10&gt;0,SUM(CK10:CL10,CN10)-CM10,"")</f>
        <v>21.7</v>
      </c>
      <c r="DA10" s="40">
        <f>IF(SUM(CD10,CH10,CL10)&gt;0,SUM(CD10,CH10,CL10),"")</f>
        <v>18</v>
      </c>
      <c r="DB10" s="40">
        <f>IF(SUM(CY10,CZ10)&gt;0,SUM(CY10,CZ10),"")</f>
        <v>55.900000000000006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55.900000000000006</v>
      </c>
      <c r="DF10" s="50">
        <f>IF(MAX(ED10,FF10,GH10,HJ10,IL10,JN10,KP10,LR10,MT10,NV10,OX10,PZ10)-IF(N10="",0,N10)&gt;0.001,MAX(ED10,FF10,GH10,HJ10,IL10,JN10,KP10,LR10,MT10,NV10,OX10,PZ10)-IF(N10="",0,N10),"")</f>
        <v>2.7000000000000028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>
        <f>IF(MAX(EI10,FK10,GM10,HO10,IQ10,JS10,KU10,LW10,MY10,OA10,PC10,QE10)-IF(R10="",0,R10)&gt;0.001,MAX(EI10,FK10,GM10,HO10,IQ10,JS10,KU10,LW10,MY10,OA10,PC10,QE10)-IF(R10="",0,R10),"")</f>
        <v>3.2000000000000028</v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17.399999999999999</v>
      </c>
      <c r="GP10" s="18">
        <v>4.2</v>
      </c>
      <c r="GQ10" s="18">
        <v>0</v>
      </c>
      <c r="GR10" s="18">
        <v>0</v>
      </c>
      <c r="GS10" s="18">
        <v>16.8</v>
      </c>
      <c r="GT10" s="18">
        <v>5.7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9.9</v>
      </c>
      <c r="HJ10" s="11">
        <f>IF(SUM(GO10:GP10,GR10:GT10,GV10)-GQ10-GU10&gt;0,SUM(GO10:GP10,GR10:GT10,GV10)-GQ10-GU10,"")</f>
        <v>44.1</v>
      </c>
      <c r="HK10" s="11" t="str">
        <f>IF(SUM(GW10:GX10,GZ10)-GY10&gt;0,SUM(GW10:GX10,GZ10)-GY10,"")</f>
        <v/>
      </c>
      <c r="HL10" s="11">
        <f>IF(SUM(GP10,GT10,GX10)&gt;0,SUM(GP10,GT10,GX10),"")</f>
        <v>9.9</v>
      </c>
      <c r="HM10" s="11">
        <f>IF(SUM(HJ10,HK10)&gt;0,SUM(HJ10,HK10),"")</f>
        <v>44.1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44.1</v>
      </c>
      <c r="HQ10" s="17">
        <v>15.6</v>
      </c>
      <c r="HR10" s="17">
        <v>5.5</v>
      </c>
      <c r="HS10" s="17">
        <v>0</v>
      </c>
      <c r="HT10" s="17">
        <v>0</v>
      </c>
      <c r="HU10" s="17">
        <v>14.5</v>
      </c>
      <c r="HV10" s="17">
        <v>7.3</v>
      </c>
      <c r="HW10" s="17">
        <v>0</v>
      </c>
      <c r="HX10" s="17">
        <v>0</v>
      </c>
      <c r="HY10" s="17"/>
      <c r="HZ10" s="17"/>
      <c r="IA10" s="17"/>
      <c r="IB10" s="17"/>
      <c r="IC10" s="17">
        <v>14.9</v>
      </c>
      <c r="ID10" s="17">
        <v>7.7</v>
      </c>
      <c r="IE10" s="17">
        <v>0</v>
      </c>
      <c r="IF10" s="17">
        <v>0</v>
      </c>
      <c r="IG10" s="17">
        <v>17</v>
      </c>
      <c r="IH10" s="17">
        <v>6.4</v>
      </c>
      <c r="II10" s="17">
        <v>0</v>
      </c>
      <c r="IJ10" s="17">
        <v>0</v>
      </c>
      <c r="IK10" s="40">
        <f>IF(SUM(HR10,HV10)&gt;0,SUM(HR10,HV10),"")</f>
        <v>12.8</v>
      </c>
      <c r="IL10" s="40">
        <f>IF(SUM(HQ10:HR10,HT10:HV10,HX10)-HS10-HW10&gt;0,SUM(HQ10:HR10,HT10:HV10,HX10)-HS10-HW10,"")</f>
        <v>42.9</v>
      </c>
      <c r="IM10" s="40" t="str">
        <f>IF(SUM(HY10:HZ10,IB10)-IA10&gt;0,SUM(HY10:HZ10,IB10)-IA10,"")</f>
        <v/>
      </c>
      <c r="IN10" s="40">
        <f>IF(SUM(HR10,HV10,HZ10)&gt;0,SUM(HR10,HV10,HZ10),"")</f>
        <v>12.8</v>
      </c>
      <c r="IO10" s="40">
        <f>IF(SUM(IL10,IM10)&gt;0,SUM(IL10,IM10),"")</f>
        <v>42.9</v>
      </c>
      <c r="IP10" s="40">
        <f>IF(SUM(ID10,IH10)&gt;0,SUM(ID10,IH10),"")</f>
        <v>14.100000000000001</v>
      </c>
      <c r="IQ10" s="40">
        <f>IF(SUM(IC10:ID10,IF10:IH10,IJ10)-SUM(IE10,II10)&gt;0,SUM(IC10:ID10,IF10:IH10,IJ10)-SUM(IE10,II10),"")</f>
        <v>46</v>
      </c>
      <c r="IR10" s="40">
        <f>IF(SUM(IL10,IM10,IQ10)&gt;0,SUM(IL10,IM10,IQ10),"")</f>
        <v>88.9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16.3</v>
      </c>
      <c r="QH10" s="22">
        <f>IF($CW10="P",CD10,(CD10+BA10)/2)</f>
        <v>5.0999999999999996</v>
      </c>
      <c r="QI10" s="22">
        <f>IF($CW10="P",CE10,(CE10+BB10)/2)</f>
        <v>2.4</v>
      </c>
      <c r="QJ10" s="22">
        <f>IF($CW10="P",CF10,(CF10+BC10)/2)</f>
        <v>0</v>
      </c>
      <c r="QK10" s="22">
        <f>IF($CW10="P",CG10,(CG10+BD10)/2)</f>
        <v>15.850000000000001</v>
      </c>
      <c r="QL10" s="22">
        <f>IF($CW10="P",CH10,(CH10+BE10)/2)</f>
        <v>6.55</v>
      </c>
      <c r="QM10" s="22">
        <f>IF($CW10="P",CI10,(CI10+BF10)/2)</f>
        <v>2.2000000000000002</v>
      </c>
      <c r="QN10" s="22">
        <f>IF($CW10="P",CJ10,(CJ10+BG10)/2)</f>
        <v>0</v>
      </c>
      <c r="QO10" s="22">
        <f>IF($CW10="P",CK10,(CK10+BH10)/2)</f>
        <v>16.25</v>
      </c>
      <c r="QP10" s="22">
        <f>IF($CW10="P",CL10,(CL10+BI10)/2)</f>
        <v>5.15</v>
      </c>
      <c r="QQ10" s="22">
        <f>IF($CW10="P",CM10,(CM10+BJ10)/2)</f>
        <v>0.2</v>
      </c>
      <c r="QR10" s="22">
        <f>IF($CW10="P",CN10,(CN10+BK10)/2)</f>
        <v>0</v>
      </c>
      <c r="QS10" s="22">
        <f>IF($CW10="P",CO10,(CO10+BL10)/2)</f>
        <v>7.4</v>
      </c>
      <c r="QT10" s="22">
        <f>IF($CW10="P",CP10,(CP10+BM10)/2)</f>
        <v>3.05</v>
      </c>
      <c r="QU10" s="22">
        <f>IF($CW10="P",CQ10,(CQ10+BN10)/2)</f>
        <v>0.2</v>
      </c>
      <c r="QV10" s="22">
        <f>IF($CW10="P",CR10,(CR10+BO10)/2)</f>
        <v>0</v>
      </c>
      <c r="QW10" s="22">
        <f>IF($CW10="P",CS10,(CS10+BP10)/2)</f>
        <v>8.25</v>
      </c>
      <c r="QX10" s="22">
        <f>IF($CW10="P",CT10,(CT10+BQ10)/2)</f>
        <v>2.9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11.649999999999999</v>
      </c>
      <c r="RC10" s="40">
        <f>IF(SUM(QG10:QH10,QJ10:QL10,QN10)-QI10-QM10&gt;0,SUM(QG10:QH10,QJ10:QL10,QN10)-QI10-QM10,"")</f>
        <v>39.199999999999996</v>
      </c>
      <c r="RD10" s="40">
        <f>IF(SUM(QO10:QP10,QR10)-QQ10&gt;0,SUM(QO10:QP10,QR10)-QQ10,"")</f>
        <v>21.2</v>
      </c>
      <c r="RE10" s="40">
        <f>IF(SUM(QH10,QL10,QP10)&gt;0,SUM(QH10,QL10,QP10),"")</f>
        <v>16.799999999999997</v>
      </c>
      <c r="RF10" s="40">
        <f>IF(SUM(RC10,RD10)&gt;0,SUM(RC10,RD10),"")</f>
        <v>60.399999999999991</v>
      </c>
      <c r="RG10" s="40">
        <f>IF(SUM(QT10,QX10)&gt;0,SUM(QT10,QX10),"")</f>
        <v>5.9499999999999993</v>
      </c>
      <c r="RH10" s="40">
        <f>IF(SUM(QS10:QT10,QV10:QX10,QZ10)-SUM(QU10,QY10)&gt;0,SUM(QS10:QT10,QV10:QX10,QZ10)-SUM(QU10,QY10),"")</f>
        <v>21.4</v>
      </c>
      <c r="RI10" s="40">
        <f>IF(SUM(RC10,RD10,RH10)&gt;0,SUM(RC10,RD10,RH10),"")</f>
        <v>81.799999999999983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118</v>
      </c>
      <c r="D11" s="4" t="s">
        <v>4</v>
      </c>
      <c r="E11" s="4">
        <v>2004</v>
      </c>
      <c r="F11" s="9">
        <f>SUM(L11:T11)+SUM(L11:P11)*0.0000001+SUM(L11)*0.0000000000001</f>
        <v>151.7000062900041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41.300000000000004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IF(N11=0,"",IF(AND(N11=L11,N11=AS11,N11=BV11),$W$1,IF(AND(N11=L11,N11=AS11,N11=CY11),$W$1,IF(AND(N11=L11,N11=BV11,N11=CY11),$AZ$1,IF(N11=CY11,$CC$1,IF(N11=BV11,$AZ$1,IF(N11=AS11,$W$1,"")))))))</f>
        <v/>
      </c>
      <c r="P11" s="8">
        <f>IF(COUNT(AT11,BW11,CZ11)&gt;0,LARGE((AT11,BW11,CZ11),1),0)</f>
        <v>21.6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44.1</v>
      </c>
      <c r="S11" s="8" t="str">
        <f>IF(R11=0,"",IF(R11=DD11,$CC$1,IF(R11=CA11,$AZ$1,IF(R11=AX11,$W$1,""))))</f>
        <v>2023 3rd Domestic Trial</v>
      </c>
      <c r="T11" s="8">
        <f>IF(MAX(DF11:DH11)&gt;0,MAX(DF11:DH11),"")</f>
        <v>44.699999999999996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</v>
      </c>
      <c r="X11" s="19">
        <v>5.3</v>
      </c>
      <c r="Y11" s="19">
        <v>0</v>
      </c>
      <c r="Z11" s="19">
        <v>0.6</v>
      </c>
      <c r="AA11" s="19">
        <v>14.8</v>
      </c>
      <c r="AB11" s="19">
        <v>4</v>
      </c>
      <c r="AC11" s="19">
        <v>0</v>
      </c>
      <c r="AD11" s="19">
        <v>0.6</v>
      </c>
      <c r="AE11" s="19">
        <v>16.399999999999999</v>
      </c>
      <c r="AF11" s="19">
        <v>4.5999999999999996</v>
      </c>
      <c r="AG11" s="19">
        <v>0</v>
      </c>
      <c r="AH11" s="19">
        <v>0.6</v>
      </c>
      <c r="AI11" s="19">
        <v>16.399999999999999</v>
      </c>
      <c r="AJ11" s="19">
        <v>4.5999999999999996</v>
      </c>
      <c r="AK11" s="19">
        <v>0</v>
      </c>
      <c r="AL11" s="19">
        <v>0.6</v>
      </c>
      <c r="AM11" s="19">
        <v>15.9</v>
      </c>
      <c r="AN11" s="19">
        <v>6.2</v>
      </c>
      <c r="AO11" s="19">
        <v>0.2</v>
      </c>
      <c r="AP11" s="19">
        <v>0.6</v>
      </c>
      <c r="AQ11" s="27"/>
      <c r="AR11" s="40">
        <f>IF(SUM(X11,AB11)&gt;0,SUM(X11,AB11),"")</f>
        <v>9.3000000000000007</v>
      </c>
      <c r="AS11" s="40">
        <f>IF(SUM(W11:X11,Z11:AB11,AD11)-Y11-AC11&gt;0,SUM(W11:X11,Z11:AB11,AD11)-Y11-AC11,"")</f>
        <v>41.300000000000004</v>
      </c>
      <c r="AT11" s="40">
        <f>IF(SUM(AE11:AF11,AH11)-AG11&gt;0,SUM(AE11:AF11,AH11)-AG11,"")</f>
        <v>21.6</v>
      </c>
      <c r="AU11" s="40">
        <f>IF(SUM(X11,AB11,AF11)&gt;0,SUM(X11,AB11,AF11),"")</f>
        <v>13.9</v>
      </c>
      <c r="AV11" s="40">
        <f>IF(SUM(AS11,AT11)&gt;0,SUM(AS11,AT11),"")</f>
        <v>62.900000000000006</v>
      </c>
      <c r="AW11" s="40">
        <f>IF(SUM(AJ11,AN11)&gt;0,SUM(AJ11,AN11),"")</f>
        <v>10.8</v>
      </c>
      <c r="AX11" s="40">
        <f>IF(SUM(AI11:AJ11,AL11:AN11,AP11)-SUM(AK11,AO11)&gt;0,SUM(AI11:AJ11,AL11:AN11,AP11)-SUM(AK11,AO11),"")</f>
        <v>44.1</v>
      </c>
      <c r="AY11" s="40">
        <f>IF(SUM(AS11,AT11,AX11)&gt;0,SUM(AS11,AT11,AX11),"")</f>
        <v>107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44.699999999999996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16</v>
      </c>
      <c r="GP11" s="18">
        <v>6.2</v>
      </c>
      <c r="GQ11" s="18">
        <v>0</v>
      </c>
      <c r="GR11" s="18">
        <v>0</v>
      </c>
      <c r="GS11" s="18">
        <v>17.2</v>
      </c>
      <c r="GT11" s="18">
        <v>5.3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11.5</v>
      </c>
      <c r="HJ11" s="11">
        <f>IF(SUM(GO11:GP11,GR11:GT11,GV11)-GQ11-GU11&gt;0,SUM(GO11:GP11,GR11:GT11,GV11)-GQ11-GU11,"")</f>
        <v>44.699999999999996</v>
      </c>
      <c r="HK11" s="11" t="str">
        <f>IF(SUM(GW11:GX11,GZ11)-GY11&gt;0,SUM(GW11:GX11,GZ11)-GY11,"")</f>
        <v/>
      </c>
      <c r="HL11" s="11">
        <f>IF(SUM(GP11,GT11,GX11)&gt;0,SUM(GP11,GT11,GX11),"")</f>
        <v>11.5</v>
      </c>
      <c r="HM11" s="11">
        <f>IF(SUM(HJ11,HK11)&gt;0,SUM(HJ11,HK11),"")</f>
        <v>44.699999999999996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44.699999999999996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>4</v>
      </c>
      <c r="C12" s="5" t="s">
        <v>206</v>
      </c>
      <c r="D12" s="4" t="s">
        <v>3</v>
      </c>
      <c r="E12" s="4">
        <v>2007</v>
      </c>
      <c r="F12" s="9">
        <f>SUM(L12:T12)+SUM(L12:P12)*0.0000001+SUM(L12)*0.0000000000001</f>
        <v>150.90001050000419</v>
      </c>
      <c r="G12" s="66"/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41.9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40.4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44.400000000000006</v>
      </c>
      <c r="S12" s="8" t="str">
        <f>IF(R12=0,"",IF(R12=DD12,$CC$1,IF(R12=CA12,$AZ$1,IF(R12=AX12,$W$1,""))))</f>
        <v>2024 Nationals</v>
      </c>
      <c r="T12" s="8">
        <f>IF(MAX(DF12:DH12)&gt;0,MAX(DF12:DH12),"")</f>
        <v>1.5000000000000071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16.5</v>
      </c>
      <c r="BA12" s="18">
        <v>4.9000000000000004</v>
      </c>
      <c r="BB12" s="18">
        <v>0</v>
      </c>
      <c r="BC12" s="18">
        <v>0.6</v>
      </c>
      <c r="BD12" s="18">
        <v>14.8</v>
      </c>
      <c r="BE12" s="18">
        <v>4.7</v>
      </c>
      <c r="BF12" s="18">
        <v>0.2</v>
      </c>
      <c r="BG12" s="18">
        <v>0.6</v>
      </c>
      <c r="BH12" s="18">
        <v>17.399999999999999</v>
      </c>
      <c r="BI12" s="18">
        <v>4.7</v>
      </c>
      <c r="BJ12" s="18">
        <v>0</v>
      </c>
      <c r="BK12" s="18">
        <v>0.6</v>
      </c>
      <c r="BL12" s="18">
        <v>16.2</v>
      </c>
      <c r="BM12" s="18">
        <v>4.9000000000000004</v>
      </c>
      <c r="BN12" s="18">
        <v>0</v>
      </c>
      <c r="BO12" s="18">
        <v>0.6</v>
      </c>
      <c r="BP12" s="18">
        <v>16.899999999999999</v>
      </c>
      <c r="BQ12" s="18">
        <v>4.7</v>
      </c>
      <c r="BR12" s="18">
        <v>0</v>
      </c>
      <c r="BS12" s="18">
        <v>0.6</v>
      </c>
      <c r="BT12" s="28"/>
      <c r="BU12" s="11">
        <f>IF(SUM(BA12,BE12)&gt;0,SUM(BA12,BE12),"")</f>
        <v>9.6000000000000014</v>
      </c>
      <c r="BV12" s="11">
        <f>IF(SUM(AZ12:BA12,BC12:BE12,BG12)-BB12-BF12&gt;0,SUM(AZ12:BA12,BC12:BE12,BG12)-BB12-BF12,"")</f>
        <v>41.9</v>
      </c>
      <c r="BW12" s="11">
        <f>IF(SUM(BH12:BI12,BK12)-BJ12&gt;0,SUM(BH12:BI12,BK12)-BJ12,"")</f>
        <v>22.7</v>
      </c>
      <c r="BX12" s="11">
        <f>IF(SUM(BA12,BE12,BI12)&gt;0,SUM(BA12,BE12,BI12),"")</f>
        <v>14.3</v>
      </c>
      <c r="BY12" s="11">
        <f>IF(SUM(BV12,BW12)&gt;0,SUM(BV12,BW12),"")</f>
        <v>64.599999999999994</v>
      </c>
      <c r="BZ12" s="11">
        <f>IF(SUM(BM12,BQ12)&gt;0,SUM(BM12,BQ12),"")</f>
        <v>9.6000000000000014</v>
      </c>
      <c r="CA12" s="11">
        <f>IF(SUM(BL12:BM12,BO12:BQ12,BS12)-SUM(BN12,BR12)&gt;0,SUM(BL12:BM12,BO12:BQ12,BS12)-SUM(BN12,BR12),"")</f>
        <v>43.900000000000006</v>
      </c>
      <c r="CB12" s="11">
        <f>IF(SUM(BV12,BW12,CA12)&gt;0,SUM(BV12,BW12,CA12),"")</f>
        <v>108.5</v>
      </c>
      <c r="CC12" s="19">
        <v>14.2</v>
      </c>
      <c r="CD12" s="19">
        <v>3.4</v>
      </c>
      <c r="CE12" s="19">
        <v>0</v>
      </c>
      <c r="CF12" s="19">
        <v>0.6</v>
      </c>
      <c r="CG12" s="19">
        <v>16.7</v>
      </c>
      <c r="CH12" s="19">
        <v>4.9000000000000004</v>
      </c>
      <c r="CI12" s="19">
        <v>0</v>
      </c>
      <c r="CJ12" s="19">
        <v>0.6</v>
      </c>
      <c r="CK12" s="19">
        <v>16.100000000000001</v>
      </c>
      <c r="CL12" s="19">
        <v>5.4</v>
      </c>
      <c r="CM12" s="19">
        <v>0</v>
      </c>
      <c r="CN12" s="19">
        <v>0.6</v>
      </c>
      <c r="CO12" s="19">
        <v>16.8</v>
      </c>
      <c r="CP12" s="19">
        <v>5.4</v>
      </c>
      <c r="CQ12" s="19">
        <v>0</v>
      </c>
      <c r="CR12" s="19">
        <v>0.6</v>
      </c>
      <c r="CS12" s="19">
        <v>16.100000000000001</v>
      </c>
      <c r="CT12" s="19">
        <v>4.9000000000000004</v>
      </c>
      <c r="CU12" s="19">
        <v>0</v>
      </c>
      <c r="CV12" s="19">
        <v>0.6</v>
      </c>
      <c r="CW12" s="27"/>
      <c r="CX12" s="40">
        <f>IF(SUM(CD12,CH12)&gt;0,SUM(CD12,CH12),"")</f>
        <v>8.3000000000000007</v>
      </c>
      <c r="CY12" s="40">
        <f>IF(SUM(CC12:CD12,CF12:CH12,CJ12)-CE12-CI12&gt;0,SUM(CC12:CD12,CF12:CH12,CJ12)-CE12-CI12,"")</f>
        <v>40.4</v>
      </c>
      <c r="CZ12" s="40">
        <f>IF(SUM(CK12:CL12,CN12)-CM12&gt;0,SUM(CK12:CL12,CN12)-CM12,"")</f>
        <v>22.1</v>
      </c>
      <c r="DA12" s="40">
        <f>IF(SUM(CD12,CH12,CL12)&gt;0,SUM(CD12,CH12,CL12),"")</f>
        <v>13.700000000000001</v>
      </c>
      <c r="DB12" s="40">
        <f>IF(SUM(CY12,CZ12)&gt;0,SUM(CY12,CZ12),"")</f>
        <v>62.5</v>
      </c>
      <c r="DC12" s="40">
        <f>IF(SUM(CP12,CT12)&gt;0,SUM(CP12,CT12),"")</f>
        <v>10.3</v>
      </c>
      <c r="DD12" s="40">
        <f>IF(SUM(CO12:CP12,CR12:CT12,CV12)-SUM(CQ12,CU12)&gt;0,SUM(CO12:CP12,CR12:CT12,CV12)-SUM(CQ12,CU12),"")</f>
        <v>44.400000000000006</v>
      </c>
      <c r="DE12" s="40">
        <f>IF(SUM(CY12,CZ12,DD12)&gt;0,SUM(CY12,CZ12,DD12),"")</f>
        <v>106.9</v>
      </c>
      <c r="DF12" s="50">
        <f>IF(MAX(ED12,FF12,GH12,HJ12,IL12,JN12,KP12,LR12,MT12,NV12,OX12,PZ12)-IF(N12="",0,N12)&gt;0.001,MAX(ED12,FF12,GH12,HJ12,IL12,JN12,KP12,LR12,MT12,NV12,OX12,PZ12)-IF(N12="",0,N12),"")</f>
        <v>1.5000000000000071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>
        <v>16.2</v>
      </c>
      <c r="HR12" s="17">
        <v>4.9000000000000004</v>
      </c>
      <c r="HS12" s="17">
        <v>0</v>
      </c>
      <c r="HT12" s="17">
        <v>0</v>
      </c>
      <c r="HU12" s="17">
        <v>16.100000000000001</v>
      </c>
      <c r="HV12" s="17">
        <v>4.7</v>
      </c>
      <c r="HW12" s="17">
        <v>0</v>
      </c>
      <c r="HX12" s="17">
        <v>0</v>
      </c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>
        <f>IF(SUM(HR12,HV12)&gt;0,SUM(HR12,HV12),"")</f>
        <v>9.6000000000000014</v>
      </c>
      <c r="IL12" s="40">
        <f>IF(SUM(HQ12:HR12,HT12:HV12,HX12)-HS12-HW12&gt;0,SUM(HQ12:HR12,HT12:HV12,HX12)-HS12-HW12,"")</f>
        <v>41.900000000000006</v>
      </c>
      <c r="IM12" s="40" t="str">
        <f>IF(SUM(HY12:HZ12,IB12)-IA12&gt;0,SUM(HY12:HZ12,IB12)-IA12,"")</f>
        <v/>
      </c>
      <c r="IN12" s="40">
        <f>IF(SUM(HR12,HV12,HZ12)&gt;0,SUM(HR12,HV12,HZ12),"")</f>
        <v>9.6000000000000014</v>
      </c>
      <c r="IO12" s="40">
        <f>IF(SUM(IL12,IM12)&gt;0,SUM(IL12,IM12),"")</f>
        <v>41.900000000000006</v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>
        <f>IF(SUM(IL12,IM12,IQ12)&gt;0,SUM(IL12,IM12,IQ12),"")</f>
        <v>41.900000000000006</v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15.35</v>
      </c>
      <c r="QH12" s="22">
        <f>IF($CW12="P",CD12,(CD12+BA12)/2)</f>
        <v>4.1500000000000004</v>
      </c>
      <c r="QI12" s="22">
        <f>IF($CW12="P",CE12,(CE12+BB12)/2)</f>
        <v>0</v>
      </c>
      <c r="QJ12" s="22">
        <f>IF($CW12="P",CF12,(CF12+BC12)/2)</f>
        <v>0.6</v>
      </c>
      <c r="QK12" s="22">
        <f>IF($CW12="P",CG12,(CG12+BD12)/2)</f>
        <v>15.75</v>
      </c>
      <c r="QL12" s="22">
        <f>IF($CW12="P",CH12,(CH12+BE12)/2)</f>
        <v>4.8000000000000007</v>
      </c>
      <c r="QM12" s="22">
        <f>IF($CW12="P",CI12,(CI12+BF12)/2)</f>
        <v>0.1</v>
      </c>
      <c r="QN12" s="22">
        <f>IF($CW12="P",CJ12,(CJ12+BG12)/2)</f>
        <v>0.6</v>
      </c>
      <c r="QO12" s="22">
        <f>IF($CW12="P",CK12,(CK12+BH12)/2)</f>
        <v>16.75</v>
      </c>
      <c r="QP12" s="22">
        <f>IF($CW12="P",CL12,(CL12+BI12)/2)</f>
        <v>5.0500000000000007</v>
      </c>
      <c r="QQ12" s="22">
        <f>IF($CW12="P",CM12,(CM12+BJ12)/2)</f>
        <v>0</v>
      </c>
      <c r="QR12" s="22">
        <f>IF($CW12="P",CN12,(CN12+BK12)/2)</f>
        <v>0.6</v>
      </c>
      <c r="QS12" s="22">
        <f>IF($CW12="P",CO12,(CO12+BL12)/2)</f>
        <v>16.5</v>
      </c>
      <c r="QT12" s="22">
        <f>IF($CW12="P",CP12,(CP12+BM12)/2)</f>
        <v>5.15</v>
      </c>
      <c r="QU12" s="22">
        <f>IF($CW12="P",CQ12,(CQ12+BN12)/2)</f>
        <v>0</v>
      </c>
      <c r="QV12" s="22">
        <f>IF($CW12="P",CR12,(CR12+BO12)/2)</f>
        <v>0.6</v>
      </c>
      <c r="QW12" s="22">
        <f>IF($CW12="P",CS12,(CS12+BP12)/2)</f>
        <v>16.5</v>
      </c>
      <c r="QX12" s="22">
        <f>IF($CW12="P",CT12,(CT12+BQ12)/2)</f>
        <v>4.8000000000000007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8.9500000000000011</v>
      </c>
      <c r="RC12" s="40">
        <f>IF(SUM(QG12:QH12,QJ12:QL12,QN12)-QI12-QM12&gt;0,SUM(QG12:QH12,QJ12:QL12,QN12)-QI12-QM12,"")</f>
        <v>41.150000000000006</v>
      </c>
      <c r="RD12" s="40">
        <f>IF(SUM(QO12:QP12,QR12)-QQ12&gt;0,SUM(QO12:QP12,QR12)-QQ12,"")</f>
        <v>22.400000000000002</v>
      </c>
      <c r="RE12" s="40">
        <f>IF(SUM(QH12,QL12,QP12)&gt;0,SUM(QH12,QL12,QP12),"")</f>
        <v>14.000000000000002</v>
      </c>
      <c r="RF12" s="40">
        <f>IF(SUM(RC12,RD12)&gt;0,SUM(RC12,RD12),"")</f>
        <v>63.550000000000011</v>
      </c>
      <c r="RG12" s="40">
        <f>IF(SUM(QT12,QX12)&gt;0,SUM(QT12,QX12),"")</f>
        <v>9.9500000000000011</v>
      </c>
      <c r="RH12" s="40">
        <f>IF(SUM(QS12:QT12,QV12:QX12,QZ12)-SUM(QU12,QY12)&gt;0,SUM(QS12:QT12,QV12:QX12,QZ12)-SUM(QU12,QY12),"")</f>
        <v>44.15</v>
      </c>
      <c r="RI12" s="40">
        <f>IF(SUM(RC12,RD12,RH12)&gt;0,SUM(RC12,RD12,RH12),"")</f>
        <v>107.70000000000002</v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5</v>
      </c>
      <c r="C13" s="5" t="s">
        <v>123</v>
      </c>
      <c r="D13" s="4" t="s">
        <v>106</v>
      </c>
      <c r="E13" s="4">
        <v>2005</v>
      </c>
      <c r="F13" s="9">
        <f>SUM(L13:T13)+SUM(L13:P13)*0.0000001+SUM(L13)*0.0000000000001</f>
        <v>149.80001057000416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41.699999999999996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41.599999999999994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22.4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44.1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14.3</v>
      </c>
      <c r="BA13" s="18">
        <v>5.0999999999999996</v>
      </c>
      <c r="BB13" s="18">
        <v>0.6</v>
      </c>
      <c r="BC13" s="18">
        <v>0.3</v>
      </c>
      <c r="BD13" s="18">
        <v>16.899999999999999</v>
      </c>
      <c r="BE13" s="18">
        <v>5</v>
      </c>
      <c r="BF13" s="18">
        <v>0</v>
      </c>
      <c r="BG13" s="18">
        <v>0.6</v>
      </c>
      <c r="BH13" s="18">
        <v>17.2</v>
      </c>
      <c r="BI13" s="18">
        <v>5.0999999999999996</v>
      </c>
      <c r="BJ13" s="18">
        <v>0.2</v>
      </c>
      <c r="BK13" s="18">
        <v>0.3</v>
      </c>
      <c r="BL13" s="18">
        <v>16.8</v>
      </c>
      <c r="BM13" s="18">
        <v>5.0999999999999996</v>
      </c>
      <c r="BN13" s="18">
        <v>0.2</v>
      </c>
      <c r="BO13" s="18">
        <v>0.3</v>
      </c>
      <c r="BP13" s="18">
        <v>15.9</v>
      </c>
      <c r="BQ13" s="18">
        <v>2.6</v>
      </c>
      <c r="BR13" s="18">
        <v>0</v>
      </c>
      <c r="BS13" s="18">
        <v>0.6</v>
      </c>
      <c r="BT13" s="28"/>
      <c r="BU13" s="11">
        <f>IF(SUM(BA13,BE13)&gt;0,SUM(BA13,BE13),"")</f>
        <v>10.1</v>
      </c>
      <c r="BV13" s="11">
        <f>IF(SUM(AZ13:BA13,BC13:BE13,BG13)-BB13-BF13&gt;0,SUM(AZ13:BA13,BC13:BE13,BG13)-BB13-BF13,"")</f>
        <v>41.599999999999994</v>
      </c>
      <c r="BW13" s="11">
        <f>IF(SUM(BH13:BI13,BK13)-BJ13&gt;0,SUM(BH13:BI13,BK13)-BJ13,"")</f>
        <v>22.4</v>
      </c>
      <c r="BX13" s="11">
        <f>IF(SUM(BA13,BE13,BI13)&gt;0,SUM(BA13,BE13,BI13),"")</f>
        <v>15.2</v>
      </c>
      <c r="BY13" s="11">
        <f>IF(SUM(BV13,BW13)&gt;0,SUM(BV13,BW13),"")</f>
        <v>63.999999999999993</v>
      </c>
      <c r="BZ13" s="11">
        <f>IF(SUM(BM13,BQ13)&gt;0,SUM(BM13,BQ13),"")</f>
        <v>7.6999999999999993</v>
      </c>
      <c r="CA13" s="11">
        <f>IF(SUM(BL13:BM13,BO13:BQ13,BS13)-SUM(BN13,BR13)&gt;0,SUM(BL13:BM13,BO13:BQ13,BS13)-SUM(BN13,BR13),"")</f>
        <v>41.1</v>
      </c>
      <c r="CB13" s="11">
        <f>IF(SUM(BV13,BW13,CA13)&gt;0,SUM(BV13,BW13,CA13),"")</f>
        <v>105.1</v>
      </c>
      <c r="CC13" s="19">
        <v>16</v>
      </c>
      <c r="CD13" s="19">
        <v>2.9</v>
      </c>
      <c r="CE13" s="19">
        <v>0</v>
      </c>
      <c r="CF13" s="19">
        <v>0.3</v>
      </c>
      <c r="CG13" s="19">
        <v>17.100000000000001</v>
      </c>
      <c r="CH13" s="19">
        <v>4.8</v>
      </c>
      <c r="CI13" s="19">
        <v>0</v>
      </c>
      <c r="CJ13" s="19">
        <v>0.6</v>
      </c>
      <c r="CK13" s="19">
        <v>16.899999999999999</v>
      </c>
      <c r="CL13" s="19">
        <v>5.0999999999999996</v>
      </c>
      <c r="CM13" s="19">
        <v>0</v>
      </c>
      <c r="CN13" s="19">
        <v>0.3</v>
      </c>
      <c r="CO13" s="19">
        <v>17.100000000000001</v>
      </c>
      <c r="CP13" s="19">
        <v>5.0999999999999996</v>
      </c>
      <c r="CQ13" s="19">
        <v>0</v>
      </c>
      <c r="CR13" s="19">
        <v>0.3</v>
      </c>
      <c r="CS13" s="19">
        <v>16</v>
      </c>
      <c r="CT13" s="19">
        <v>5</v>
      </c>
      <c r="CU13" s="19">
        <v>0</v>
      </c>
      <c r="CV13" s="19">
        <v>0.6</v>
      </c>
      <c r="CW13" s="27"/>
      <c r="CX13" s="40">
        <f>IF(SUM(CD13,CH13)&gt;0,SUM(CD13,CH13),"")</f>
        <v>7.6999999999999993</v>
      </c>
      <c r="CY13" s="40">
        <f>IF(SUM(CC13:CD13,CF13:CH13,CJ13)-CE13-CI13&gt;0,SUM(CC13:CD13,CF13:CH13,CJ13)-CE13-CI13,"")</f>
        <v>41.699999999999996</v>
      </c>
      <c r="CZ13" s="40">
        <f>IF(SUM(CK13:CL13,CN13)-CM13&gt;0,SUM(CK13:CL13,CN13)-CM13,"")</f>
        <v>22.3</v>
      </c>
      <c r="DA13" s="40">
        <f>IF(SUM(CD13,CH13,CL13)&gt;0,SUM(CD13,CH13,CL13),"")</f>
        <v>12.799999999999999</v>
      </c>
      <c r="DB13" s="40">
        <f>IF(SUM(CY13,CZ13)&gt;0,SUM(CY13,CZ13),"")</f>
        <v>64</v>
      </c>
      <c r="DC13" s="40">
        <f>IF(SUM(CP13,CT13)&gt;0,SUM(CP13,CT13),"")</f>
        <v>10.1</v>
      </c>
      <c r="DD13" s="40">
        <f>IF(SUM(CO13:CP13,CR13:CT13,CV13)-SUM(CQ13,CU13)&gt;0,SUM(CO13:CP13,CR13:CT13,CV13)-SUM(CQ13,CU13),"")</f>
        <v>44.1</v>
      </c>
      <c r="DE13" s="40">
        <f>IF(SUM(CY13,CZ13,DD13)&gt;0,SUM(CY13,CZ13,DD13),"")</f>
        <v>108.1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15.15</v>
      </c>
      <c r="QH13" s="22">
        <f>IF($CW13="P",CD13,(CD13+BA13)/2)</f>
        <v>4</v>
      </c>
      <c r="QI13" s="22">
        <f>IF($CW13="P",CE13,(CE13+BB13)/2)</f>
        <v>0.3</v>
      </c>
      <c r="QJ13" s="22">
        <f>IF($CW13="P",CF13,(CF13+BC13)/2)</f>
        <v>0.3</v>
      </c>
      <c r="QK13" s="22">
        <f>IF($CW13="P",CG13,(CG13+BD13)/2)</f>
        <v>17</v>
      </c>
      <c r="QL13" s="22">
        <f>IF($CW13="P",CH13,(CH13+BE13)/2)</f>
        <v>4.9000000000000004</v>
      </c>
      <c r="QM13" s="22">
        <f>IF($CW13="P",CI13,(CI13+BF13)/2)</f>
        <v>0</v>
      </c>
      <c r="QN13" s="22">
        <f>IF($CW13="P",CJ13,(CJ13+BG13)/2)</f>
        <v>0.6</v>
      </c>
      <c r="QO13" s="22">
        <f>IF($CW13="P",CK13,(CK13+BH13)/2)</f>
        <v>17.049999999999997</v>
      </c>
      <c r="QP13" s="22">
        <f>IF($CW13="P",CL13,(CL13+BI13)/2)</f>
        <v>5.0999999999999996</v>
      </c>
      <c r="QQ13" s="22">
        <f>IF($CW13="P",CM13,(CM13+BJ13)/2)</f>
        <v>0.1</v>
      </c>
      <c r="QR13" s="22">
        <f>IF($CW13="P",CN13,(CN13+BK13)/2)</f>
        <v>0.3</v>
      </c>
      <c r="QS13" s="22">
        <f>IF($CW13="P",CO13,(CO13+BL13)/2)</f>
        <v>16.950000000000003</v>
      </c>
      <c r="QT13" s="22">
        <f>IF($CW13="P",CP13,(CP13+BM13)/2)</f>
        <v>5.0999999999999996</v>
      </c>
      <c r="QU13" s="22">
        <f>IF($CW13="P",CQ13,(CQ13+BN13)/2)</f>
        <v>0.1</v>
      </c>
      <c r="QV13" s="22">
        <f>IF($CW13="P",CR13,(CR13+BO13)/2)</f>
        <v>0.3</v>
      </c>
      <c r="QW13" s="22">
        <f>IF($CW13="P",CS13,(CS13+BP13)/2)</f>
        <v>15.95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8.9</v>
      </c>
      <c r="RC13" s="40">
        <f>IF(SUM(QG13:QH13,QJ13:QL13,QN13)-QI13-QM13&gt;0,SUM(QG13:QH13,QJ13:QL13,QN13)-QI13-QM13,"")</f>
        <v>41.650000000000006</v>
      </c>
      <c r="RD13" s="40">
        <f>IF(SUM(QO13:QP13,QR13)-QQ13&gt;0,SUM(QO13:QP13,QR13)-QQ13,"")</f>
        <v>22.349999999999998</v>
      </c>
      <c r="RE13" s="40">
        <f>IF(SUM(QH13,QL13,QP13)&gt;0,SUM(QH13,QL13,QP13),"")</f>
        <v>14</v>
      </c>
      <c r="RF13" s="40">
        <f>IF(SUM(RC13,RD13)&gt;0,SUM(RC13,RD13),"")</f>
        <v>64</v>
      </c>
      <c r="RG13" s="40">
        <f>IF(SUM(QT13,QX13)&gt;0,SUM(QT13,QX13),"")</f>
        <v>8.8999999999999986</v>
      </c>
      <c r="RH13" s="40">
        <f>IF(SUM(QS13:QT13,QV13:QX13,QZ13)-SUM(QU13,QY13)&gt;0,SUM(QS13:QT13,QV13:QX13,QZ13)-SUM(QU13,QY13),"")</f>
        <v>42.6</v>
      </c>
      <c r="RI13" s="40">
        <f>IF(SUM(RC13,RD13,RH13)&gt;0,SUM(RC13,RD13,RH13),"")</f>
        <v>106.6</v>
      </c>
    </row>
    <row r="14" spans="1:477" x14ac:dyDescent="0.2">
      <c r="A14" s="4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>11</v>
      </c>
      <c r="B14" s="4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>6</v>
      </c>
      <c r="C14" s="5" t="s">
        <v>171</v>
      </c>
      <c r="D14" s="4" t="s">
        <v>4</v>
      </c>
      <c r="E14" s="4">
        <v>2005</v>
      </c>
      <c r="F14" s="9">
        <f>SUM(L14:T14)+SUM(L14:P14)*0.0000001+SUM(L14)*0.0000000000001</f>
        <v>148.90001042000412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>National Team</v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41.300000000000004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40.9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22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44.699999999999996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15.6</v>
      </c>
      <c r="X14" s="19">
        <v>3.2</v>
      </c>
      <c r="Y14" s="19">
        <v>0</v>
      </c>
      <c r="Z14" s="19">
        <v>0</v>
      </c>
      <c r="AA14" s="19">
        <v>16.3</v>
      </c>
      <c r="AB14" s="19">
        <v>4.0999999999999996</v>
      </c>
      <c r="AC14" s="19">
        <v>0</v>
      </c>
      <c r="AD14" s="19">
        <v>0.3</v>
      </c>
      <c r="AE14" s="19">
        <v>17.8</v>
      </c>
      <c r="AF14" s="19">
        <v>3.9</v>
      </c>
      <c r="AG14" s="19">
        <v>0</v>
      </c>
      <c r="AH14" s="19">
        <v>0.3</v>
      </c>
      <c r="AI14" s="19">
        <v>15.9</v>
      </c>
      <c r="AJ14" s="19">
        <v>4.8</v>
      </c>
      <c r="AK14" s="19">
        <v>0</v>
      </c>
      <c r="AL14" s="19">
        <v>0.6</v>
      </c>
      <c r="AM14" s="19">
        <v>14.8</v>
      </c>
      <c r="AN14" s="19">
        <v>3.3</v>
      </c>
      <c r="AO14" s="19">
        <v>0</v>
      </c>
      <c r="AP14" s="19">
        <v>0.6</v>
      </c>
      <c r="AQ14" s="27"/>
      <c r="AR14" s="40">
        <f>IF(SUM(X14,AB14)&gt;0,SUM(X14,AB14),"")</f>
        <v>7.3</v>
      </c>
      <c r="AS14" s="40">
        <f>IF(SUM(W14:X14,Z14:AB14,AD14)-Y14-AC14&gt;0,SUM(W14:X14,Z14:AB14,AD14)-Y14-AC14,"")</f>
        <v>39.5</v>
      </c>
      <c r="AT14" s="40">
        <f>IF(SUM(AE14:AF14,AH14)-AG14&gt;0,SUM(AE14:AF14,AH14)-AG14,"")</f>
        <v>22</v>
      </c>
      <c r="AU14" s="40">
        <f>IF(SUM(X14,AB14,AF14)&gt;0,SUM(X14,AB14,AF14),"")</f>
        <v>11.2</v>
      </c>
      <c r="AV14" s="40">
        <f>IF(SUM(AS14,AT14)&gt;0,SUM(AS14,AT14),"")</f>
        <v>61.5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40</v>
      </c>
      <c r="AY14" s="40">
        <f>IF(SUM(AS14,AT14,AX14)&gt;0,SUM(AS14,AT14,AX14),"")</f>
        <v>101.5</v>
      </c>
      <c r="AZ14" s="18">
        <v>15.7</v>
      </c>
      <c r="BA14" s="18">
        <v>5.5</v>
      </c>
      <c r="BB14" s="18">
        <v>0.2</v>
      </c>
      <c r="BC14" s="18">
        <v>0.6</v>
      </c>
      <c r="BD14" s="18">
        <v>13.8</v>
      </c>
      <c r="BE14" s="18">
        <v>5.3</v>
      </c>
      <c r="BF14" s="18">
        <v>0.4</v>
      </c>
      <c r="BG14" s="18">
        <v>0.6</v>
      </c>
      <c r="BH14" s="18">
        <v>15</v>
      </c>
      <c r="BI14" s="18">
        <v>3.3</v>
      </c>
      <c r="BJ14" s="18">
        <v>0</v>
      </c>
      <c r="BK14" s="18">
        <v>0.6</v>
      </c>
      <c r="BL14" s="18">
        <v>14.8</v>
      </c>
      <c r="BM14" s="18">
        <v>4.8</v>
      </c>
      <c r="BN14" s="18">
        <v>0</v>
      </c>
      <c r="BO14" s="18">
        <v>0.6</v>
      </c>
      <c r="BP14" s="18">
        <v>16.2</v>
      </c>
      <c r="BQ14" s="18">
        <v>5.3</v>
      </c>
      <c r="BR14" s="18">
        <v>0</v>
      </c>
      <c r="BS14" s="18">
        <v>0.6</v>
      </c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40.9</v>
      </c>
      <c r="BW14" s="11">
        <f>IF(SUM(BH14:BI14,BK14)-BJ14&gt;0,SUM(BH14:BI14,BK14)-BJ14,"")</f>
        <v>18.900000000000002</v>
      </c>
      <c r="BX14" s="11">
        <f>IF(SUM(BA14,BE14,BI14)&gt;0,SUM(BA14,BE14,BI14),"")</f>
        <v>14.100000000000001</v>
      </c>
      <c r="BY14" s="11">
        <f>IF(SUM(BV14,BW14)&gt;0,SUM(BV14,BW14),"")</f>
        <v>59.8</v>
      </c>
      <c r="BZ14" s="11">
        <f>IF(SUM(BM14,BQ14)&gt;0,SUM(BM14,BQ14),"")</f>
        <v>10.1</v>
      </c>
      <c r="CA14" s="11">
        <f>IF(SUM(BL14:BM14,BO14:BQ14,BS14)-SUM(BN14,BR14)&gt;0,SUM(BL14:BM14,BO14:BQ14,BS14)-SUM(BN14,BR14),"")</f>
        <v>42.300000000000004</v>
      </c>
      <c r="CB14" s="11">
        <f>IF(SUM(BV14,BW14,CA14)&gt;0,SUM(BV14,BW14,CA14),"")</f>
        <v>102.1</v>
      </c>
      <c r="CC14" s="19">
        <v>16.399999999999999</v>
      </c>
      <c r="CD14" s="19">
        <v>4.5999999999999996</v>
      </c>
      <c r="CE14" s="19">
        <v>0</v>
      </c>
      <c r="CF14" s="19">
        <v>0.6</v>
      </c>
      <c r="CG14" s="19">
        <v>16.5</v>
      </c>
      <c r="CH14" s="19">
        <v>2.6</v>
      </c>
      <c r="CI14" s="19">
        <v>0</v>
      </c>
      <c r="CJ14" s="19">
        <v>0.6</v>
      </c>
      <c r="CK14" s="19">
        <v>16.2</v>
      </c>
      <c r="CL14" s="19">
        <v>5.3</v>
      </c>
      <c r="CM14" s="19">
        <v>0.4</v>
      </c>
      <c r="CN14" s="19">
        <v>0.6</v>
      </c>
      <c r="CO14" s="19">
        <v>16.899999999999999</v>
      </c>
      <c r="CP14" s="19">
        <v>4.8</v>
      </c>
      <c r="CQ14" s="19">
        <v>0</v>
      </c>
      <c r="CR14" s="19">
        <v>0.6</v>
      </c>
      <c r="CS14" s="19">
        <v>16.5</v>
      </c>
      <c r="CT14" s="19">
        <v>5.3</v>
      </c>
      <c r="CU14" s="19">
        <v>0</v>
      </c>
      <c r="CV14" s="19">
        <v>0.6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41.300000000000004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12.5</v>
      </c>
      <c r="DB14" s="40">
        <f>IF(SUM(CY14,CZ14)&gt;0,SUM(CY14,CZ14),"")</f>
        <v>63.000000000000007</v>
      </c>
      <c r="DC14" s="40">
        <f>IF(SUM(CP14,CT14)&gt;0,SUM(CP14,CT14),"")</f>
        <v>10.1</v>
      </c>
      <c r="DD14" s="40">
        <f>IF(SUM(CO14:CP14,CR14:CT14,CV14)-SUM(CQ14,CU14)&gt;0,SUM(CO14:CP14,CR14:CT14,CV14)-SUM(CQ14,CU14),"")</f>
        <v>44.699999999999996</v>
      </c>
      <c r="DE14" s="40">
        <f>IF(SUM(CY14,CZ14,DD14)&gt;0,SUM(CY14,CZ14,DD14),"")</f>
        <v>107.7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16.049999999999997</v>
      </c>
      <c r="QH14" s="22">
        <f>IF($CW14="P",CD14,(CD14+BA14)/2)</f>
        <v>5.05</v>
      </c>
      <c r="QI14" s="22">
        <f>IF($CW14="P",CE14,(CE14+BB14)/2)</f>
        <v>0.1</v>
      </c>
      <c r="QJ14" s="22">
        <f>IF($CW14="P",CF14,(CF14+BC14)/2)</f>
        <v>0.6</v>
      </c>
      <c r="QK14" s="22">
        <f>IF($CW14="P",CG14,(CG14+BD14)/2)</f>
        <v>15.15</v>
      </c>
      <c r="QL14" s="22">
        <f>IF($CW14="P",CH14,(CH14+BE14)/2)</f>
        <v>3.95</v>
      </c>
      <c r="QM14" s="22">
        <f>IF($CW14="P",CI14,(CI14+BF14)/2)</f>
        <v>0.2</v>
      </c>
      <c r="QN14" s="22">
        <f>IF($CW14="P",CJ14,(CJ14+BG14)/2)</f>
        <v>0.6</v>
      </c>
      <c r="QO14" s="22">
        <f>IF($CW14="P",CK14,(CK14+BH14)/2)</f>
        <v>15.6</v>
      </c>
      <c r="QP14" s="22">
        <f>IF($CW14="P",CL14,(CL14+BI14)/2)</f>
        <v>4.3</v>
      </c>
      <c r="QQ14" s="22">
        <f>IF($CW14="P",CM14,(CM14+BJ14)/2)</f>
        <v>0.2</v>
      </c>
      <c r="QR14" s="22">
        <f>IF($CW14="P",CN14,(CN14+BK14)/2)</f>
        <v>0.6</v>
      </c>
      <c r="QS14" s="22">
        <f>IF($CW14="P",CO14,(CO14+BL14)/2)</f>
        <v>15.85</v>
      </c>
      <c r="QT14" s="22">
        <f>IF($CW14="P",CP14,(CP14+BM14)/2)</f>
        <v>4.8</v>
      </c>
      <c r="QU14" s="22">
        <f>IF($CW14="P",CQ14,(CQ14+BN14)/2)</f>
        <v>0</v>
      </c>
      <c r="QV14" s="22">
        <f>IF($CW14="P",CR14,(CR14+BO14)/2)</f>
        <v>0.6</v>
      </c>
      <c r="QW14" s="22">
        <f>IF($CW14="P",CS14,(CS14+BP14)/2)</f>
        <v>16.350000000000001</v>
      </c>
      <c r="QX14" s="22">
        <f>IF($CW14="P",CT14,(CT14+BQ14)/2)</f>
        <v>5.3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9</v>
      </c>
      <c r="RC14" s="40">
        <f>IF(SUM(QG14:QH14,QJ14:QL14,QN14)-QI14-QM14&gt;0,SUM(QG14:QH14,QJ14:QL14,QN14)-QI14-QM14,"")</f>
        <v>41.1</v>
      </c>
      <c r="RD14" s="40">
        <f>IF(SUM(QO14:QP14,QR14)-QQ14&gt;0,SUM(QO14:QP14,QR14)-QQ14,"")</f>
        <v>20.3</v>
      </c>
      <c r="RE14" s="40">
        <f>IF(SUM(QH14,QL14,QP14)&gt;0,SUM(QH14,QL14,QP14),"")</f>
        <v>13.3</v>
      </c>
      <c r="RF14" s="40">
        <f>IF(SUM(RC14,RD14)&gt;0,SUM(RC14,RD14),"")</f>
        <v>61.400000000000006</v>
      </c>
      <c r="RG14" s="40">
        <f>IF(SUM(QT14,QX14)&gt;0,SUM(QT14,QX14),"")</f>
        <v>10.1</v>
      </c>
      <c r="RH14" s="40">
        <f>IF(SUM(QS14:QT14,QV14:QX14,QZ14)-SUM(QU14,QY14)&gt;0,SUM(QS14:QT14,QV14:QX14,QZ14)-SUM(QU14,QY14),"")</f>
        <v>43.5</v>
      </c>
      <c r="RI14" s="40">
        <f>IF(SUM(RC14,RD14,RH14)&gt;0,SUM(RC14,RD14,RH14),"")</f>
        <v>104.9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185</v>
      </c>
      <c r="D15" s="4" t="s">
        <v>5</v>
      </c>
      <c r="E15" s="4">
        <v>2007</v>
      </c>
      <c r="F15" s="9">
        <f>SUM(L15:T15)+SUM(L15:P15)*0.0000001+SUM(L15)*0.0000000000001</f>
        <v>148.00001057000432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43.199999999999989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42.399999999999991</v>
      </c>
      <c r="O15" s="8" t="str">
        <f>IF(N15=0,"",IF(AND(N15=L15,N15=AS15,N15=BV15),$W$1,IF(AND(N15=L15,N15=AS15,N15=CY15),$W$1,IF(AND(N15=L15,N15=BV15,N15=CY15),$AZ$1,IF(N15=CY15,$CC$1,IF(N15=BV15,$AZ$1,IF(N15=AS15,$W$1,"")))))))</f>
        <v>2023 3rd Domestic Trial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17.2</v>
      </c>
      <c r="X15" s="19">
        <v>4.0999999999999996</v>
      </c>
      <c r="Y15" s="19">
        <v>0</v>
      </c>
      <c r="Z15" s="19">
        <v>0.3</v>
      </c>
      <c r="AA15" s="19">
        <v>17</v>
      </c>
      <c r="AB15" s="19">
        <v>3.9</v>
      </c>
      <c r="AC15" s="19">
        <v>0.4</v>
      </c>
      <c r="AD15" s="19">
        <v>0.3</v>
      </c>
      <c r="AE15" s="19">
        <v>17</v>
      </c>
      <c r="AF15" s="19">
        <v>3.6</v>
      </c>
      <c r="AG15" s="19">
        <v>0.5</v>
      </c>
      <c r="AH15" s="19">
        <v>0</v>
      </c>
      <c r="AI15" s="19">
        <v>17</v>
      </c>
      <c r="AJ15" s="19">
        <v>4.0999999999999996</v>
      </c>
      <c r="AK15" s="19">
        <v>0</v>
      </c>
      <c r="AL15" s="19">
        <v>0.3</v>
      </c>
      <c r="AM15" s="19">
        <v>14.6</v>
      </c>
      <c r="AN15" s="19">
        <v>3.9</v>
      </c>
      <c r="AO15" s="19">
        <v>0.6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42.399999999999991</v>
      </c>
      <c r="AT15" s="40">
        <f>IF(SUM(AE15:AF15,AH15)-AG15&gt;0,SUM(AE15:AF15,AH15)-AG15,"")</f>
        <v>20.100000000000001</v>
      </c>
      <c r="AU15" s="40">
        <f>IF(SUM(X15,AB15,AF15)&gt;0,SUM(X15,AB15,AF15),"")</f>
        <v>11.6</v>
      </c>
      <c r="AV15" s="40">
        <f>IF(SUM(AS15,AT15)&gt;0,SUM(AS15,AT15),"")</f>
        <v>62.499999999999993</v>
      </c>
      <c r="AW15" s="40">
        <f>IF(SUM(AJ15,AN15)&gt;0,SUM(AJ15,AN15),"")</f>
        <v>8</v>
      </c>
      <c r="AX15" s="40">
        <f>IF(SUM(AI15:AJ15,AL15:AN15,AP15)-SUM(AK15,AO15)&gt;0,SUM(AI15:AJ15,AL15:AN15,AP15)-SUM(AK15,AO15),"")</f>
        <v>39.599999999999994</v>
      </c>
      <c r="AY15" s="40">
        <f>IF(SUM(AS15,AT15,AX15)&gt;0,SUM(AS15,AT15,AX15),"")</f>
        <v>102.1</v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16.3</v>
      </c>
      <c r="CD15" s="19">
        <v>5.5</v>
      </c>
      <c r="CE15" s="19">
        <v>0.2</v>
      </c>
      <c r="CF15" s="19">
        <v>0.3</v>
      </c>
      <c r="CG15" s="19">
        <v>17.2</v>
      </c>
      <c r="CH15" s="19">
        <v>3.8</v>
      </c>
      <c r="CI15" s="19">
        <v>0</v>
      </c>
      <c r="CJ15" s="19">
        <v>0.3</v>
      </c>
      <c r="CK15" s="19">
        <v>15.4</v>
      </c>
      <c r="CL15" s="19">
        <v>3.7</v>
      </c>
      <c r="CM15" s="19">
        <v>0</v>
      </c>
      <c r="CN15" s="19">
        <v>0.3</v>
      </c>
      <c r="CO15" s="19">
        <v>16.399999999999999</v>
      </c>
      <c r="CP15" s="19">
        <v>4.0999999999999996</v>
      </c>
      <c r="CQ15" s="19">
        <v>0</v>
      </c>
      <c r="CR15" s="19">
        <v>0.3</v>
      </c>
      <c r="CS15" s="19">
        <v>16.100000000000001</v>
      </c>
      <c r="CT15" s="19">
        <v>5.0999999999999996</v>
      </c>
      <c r="CU15" s="19">
        <v>0</v>
      </c>
      <c r="CV15" s="19">
        <v>0.3</v>
      </c>
      <c r="CW15" s="27"/>
      <c r="CX15" s="40">
        <f>IF(SUM(CD15,CH15)&gt;0,SUM(CD15,CH15),"")</f>
        <v>9.3000000000000007</v>
      </c>
      <c r="CY15" s="40">
        <f>IF(SUM(CC15:CD15,CF15:CH15,CJ15)-CE15-CI15&gt;0,SUM(CC15:CD15,CF15:CH15,CJ15)-CE15-CI15,"")</f>
        <v>43.199999999999989</v>
      </c>
      <c r="CZ15" s="40">
        <f>IF(SUM(CK15:CL15,CN15)-CM15&gt;0,SUM(CK15:CL15,CN15)-CM15,"")</f>
        <v>19.400000000000002</v>
      </c>
      <c r="DA15" s="40">
        <f>IF(SUM(CD15,CH15,CL15)&gt;0,SUM(CD15,CH15,CL15),"")</f>
        <v>13</v>
      </c>
      <c r="DB15" s="40">
        <f>IF(SUM(CY15,CZ15)&gt;0,SUM(CY15,CZ15),"")</f>
        <v>62.599999999999994</v>
      </c>
      <c r="DC15" s="40">
        <f>IF(SUM(CP15,CT15)&gt;0,SUM(CP15,CT15),"")</f>
        <v>9.1999999999999993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104.9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>
        <v>17.2</v>
      </c>
      <c r="HR15" s="17">
        <v>3.4</v>
      </c>
      <c r="HS15" s="17">
        <v>0</v>
      </c>
      <c r="HT15" s="17">
        <v>0</v>
      </c>
      <c r="HU15" s="17">
        <v>17</v>
      </c>
      <c r="HV15" s="17">
        <v>3.6</v>
      </c>
      <c r="HW15" s="17">
        <v>0</v>
      </c>
      <c r="HX15" s="17">
        <v>0</v>
      </c>
      <c r="HY15" s="17"/>
      <c r="HZ15" s="17"/>
      <c r="IA15" s="17"/>
      <c r="IB15" s="17"/>
      <c r="IC15" s="17">
        <v>14</v>
      </c>
      <c r="ID15" s="17">
        <v>3.4</v>
      </c>
      <c r="IE15" s="17">
        <v>2</v>
      </c>
      <c r="IF15" s="17">
        <v>0</v>
      </c>
      <c r="IG15" s="17"/>
      <c r="IH15" s="17"/>
      <c r="II15" s="17"/>
      <c r="IJ15" s="17"/>
      <c r="IK15" s="40">
        <f>IF(SUM(HR15,HV15)&gt;0,SUM(HR15,HV15),"")</f>
        <v>7</v>
      </c>
      <c r="IL15" s="40">
        <f>IF(SUM(HQ15:HR15,HT15:HV15,HX15)-HS15-HW15&gt;0,SUM(HQ15:HR15,HT15:HV15,HX15)-HS15-HW15,"")</f>
        <v>41.199999999999996</v>
      </c>
      <c r="IM15" s="40" t="str">
        <f>IF(SUM(HY15:HZ15,IB15)-IA15&gt;0,SUM(HY15:HZ15,IB15)-IA15,"")</f>
        <v/>
      </c>
      <c r="IN15" s="40">
        <f>IF(SUM(HR15,HV15,HZ15)&gt;0,SUM(HR15,HV15,HZ15),"")</f>
        <v>7</v>
      </c>
      <c r="IO15" s="40">
        <f>IF(SUM(IL15,IM15)&gt;0,SUM(IL15,IM15),"")</f>
        <v>41.199999999999996</v>
      </c>
      <c r="IP15" s="40">
        <f>IF(SUM(ID15,IH15)&gt;0,SUM(ID15,IH15),"")</f>
        <v>3.4</v>
      </c>
      <c r="IQ15" s="40">
        <f>IF(SUM(IC15:ID15,IF15:IH15,IJ15)-SUM(IE15,II15)&gt;0,SUM(IC15:ID15,IF15:IH15,IJ15)-SUM(IE15,II15),"")</f>
        <v>15.399999999999999</v>
      </c>
      <c r="IR15" s="40">
        <f>IF(SUM(IL15,IM15,IQ15)&gt;0,SUM(IL15,IM15,IQ15),"")</f>
        <v>56.599999999999994</v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8.15</v>
      </c>
      <c r="QH15" s="22">
        <f>IF($CW15="P",CD15,(CD15+BA15)/2)</f>
        <v>2.75</v>
      </c>
      <c r="QI15" s="22">
        <f>IF($CW15="P",CE15,(CE15+BB15)/2)</f>
        <v>0.1</v>
      </c>
      <c r="QJ15" s="22">
        <f>IF($CW15="P",CF15,(CF15+BC15)/2)</f>
        <v>0.15</v>
      </c>
      <c r="QK15" s="22">
        <f>IF($CW15="P",CG15,(CG15+BD15)/2)</f>
        <v>8.6</v>
      </c>
      <c r="QL15" s="22">
        <f>IF($CW15="P",CH15,(CH15+BE15)/2)</f>
        <v>1.9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7.7</v>
      </c>
      <c r="QP15" s="22">
        <f>IF($CW15="P",CL15,(CL15+BI15)/2)</f>
        <v>1.85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2.0499999999999998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2.5499999999999998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4.6500000000000004</v>
      </c>
      <c r="RC15" s="40">
        <f>IF(SUM(QG15:QH15,QJ15:QL15,QN15)-QI15-QM15&gt;0,SUM(QG15:QH15,QJ15:QL15,QN15)-QI15-QM15,"")</f>
        <v>21.599999999999994</v>
      </c>
      <c r="RD15" s="40">
        <f>IF(SUM(QO15:QP15,QR15)-QQ15&gt;0,SUM(QO15:QP15,QR15)-QQ15,"")</f>
        <v>9.7000000000000011</v>
      </c>
      <c r="RE15" s="40">
        <f>IF(SUM(QH15,QL15,QP15)&gt;0,SUM(QH15,QL15,QP15),"")</f>
        <v>6.5</v>
      </c>
      <c r="RF15" s="40">
        <f>IF(SUM(RC15,RD15)&gt;0,SUM(RC15,RD15),"")</f>
        <v>31.299999999999997</v>
      </c>
      <c r="RG15" s="40">
        <f>IF(SUM(QT15,QX15)&gt;0,SUM(QT15,QX15),"")</f>
        <v>4.5999999999999996</v>
      </c>
      <c r="RH15" s="40">
        <f>IF(SUM(QS15:QT15,QV15:QX15,QZ15)-SUM(QU15,QY15)&gt;0,SUM(QS15:QT15,QV15:QX15,QZ15)-SUM(QU15,QY15),"")</f>
        <v>21.150000000000002</v>
      </c>
      <c r="RI15" s="40">
        <f>IF(SUM(RC15,RD15,RH15)&gt;0,SUM(RC15,RD15,RH15),"")</f>
        <v>52.45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187</v>
      </c>
      <c r="D16" s="4" t="s">
        <v>4</v>
      </c>
      <c r="E16" s="4">
        <v>2007</v>
      </c>
      <c r="F16" s="9">
        <f>SUM(L16:T16)+SUM(L16:P16)*0.0000001+SUM(L16)*0.0000000000001</f>
        <v>147.00001046000438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43.400000000000006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40.800000000000004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20.399999999999999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16.100000000000001</v>
      </c>
      <c r="BA16" s="18">
        <v>4.0999999999999996</v>
      </c>
      <c r="BB16" s="18">
        <v>0</v>
      </c>
      <c r="BC16" s="18">
        <v>0.3</v>
      </c>
      <c r="BD16" s="18">
        <v>16.100000000000001</v>
      </c>
      <c r="BE16" s="18">
        <v>3.9</v>
      </c>
      <c r="BF16" s="18">
        <v>0</v>
      </c>
      <c r="BG16" s="18">
        <v>0.3</v>
      </c>
      <c r="BH16" s="18">
        <v>16.2</v>
      </c>
      <c r="BI16" s="18">
        <v>4.0999999999999996</v>
      </c>
      <c r="BJ16" s="18">
        <v>0.2</v>
      </c>
      <c r="BK16" s="18">
        <v>0.3</v>
      </c>
      <c r="BL16" s="18">
        <v>15.5</v>
      </c>
      <c r="BM16" s="18">
        <v>1.9</v>
      </c>
      <c r="BN16" s="18">
        <v>0</v>
      </c>
      <c r="BO16" s="18">
        <v>0.3</v>
      </c>
      <c r="BP16" s="18">
        <v>14.5</v>
      </c>
      <c r="BQ16" s="18">
        <v>3.9</v>
      </c>
      <c r="BR16" s="18">
        <v>0</v>
      </c>
      <c r="BS16" s="18">
        <v>0.3</v>
      </c>
      <c r="BT16" s="28"/>
      <c r="BU16" s="11">
        <f>IF(SUM(BA16,BE16)&gt;0,SUM(BA16,BE16),"")</f>
        <v>8</v>
      </c>
      <c r="BV16" s="11">
        <f>IF(SUM(AZ16:BA16,BC16:BE16,BG16)-BB16-BF16&gt;0,SUM(AZ16:BA16,BC16:BE16,BG16)-BB16-BF16,"")</f>
        <v>40.800000000000004</v>
      </c>
      <c r="BW16" s="11">
        <f>IF(SUM(BH16:BI16,BK16)-BJ16&gt;0,SUM(BH16:BI16,BK16)-BJ16,"")</f>
        <v>20.399999999999999</v>
      </c>
      <c r="BX16" s="11">
        <f>IF(SUM(BA16,BE16,BI16)&gt;0,SUM(BA16,BE16,BI16),"")</f>
        <v>12.1</v>
      </c>
      <c r="BY16" s="11">
        <f>IF(SUM(BV16,BW16)&gt;0,SUM(BV16,BW16),"")</f>
        <v>61.2</v>
      </c>
      <c r="BZ16" s="11">
        <f>IF(SUM(BM16,BQ16)&gt;0,SUM(BM16,BQ16),"")</f>
        <v>5.8</v>
      </c>
      <c r="CA16" s="11">
        <f>IF(SUM(BL16:BM16,BO16:BQ16,BS16)-SUM(BN16,BR16)&gt;0,SUM(BL16:BM16,BO16:BQ16,BS16)-SUM(BN16,BR16),"")</f>
        <v>36.4</v>
      </c>
      <c r="CB16" s="11">
        <f>IF(SUM(BV16,BW16,CA16)&gt;0,SUM(BV16,BW16,CA16),"")</f>
        <v>97.6</v>
      </c>
      <c r="CC16" s="19">
        <v>16.5</v>
      </c>
      <c r="CD16" s="19">
        <v>4.8</v>
      </c>
      <c r="CE16" s="19">
        <v>0</v>
      </c>
      <c r="CF16" s="19">
        <v>0.6</v>
      </c>
      <c r="CG16" s="19">
        <v>16.3</v>
      </c>
      <c r="CH16" s="19">
        <v>4.5999999999999996</v>
      </c>
      <c r="CI16" s="19">
        <v>0</v>
      </c>
      <c r="CJ16" s="19">
        <v>0.6</v>
      </c>
      <c r="CK16" s="19">
        <v>14.3</v>
      </c>
      <c r="CL16" s="19">
        <v>4.5999999999999996</v>
      </c>
      <c r="CM16" s="19">
        <v>0</v>
      </c>
      <c r="CN16" s="19">
        <v>0.6</v>
      </c>
      <c r="CO16" s="19">
        <v>15.7</v>
      </c>
      <c r="CP16" s="19">
        <v>4.5999999999999996</v>
      </c>
      <c r="CQ16" s="19">
        <v>0</v>
      </c>
      <c r="CR16" s="19">
        <v>0.6</v>
      </c>
      <c r="CS16" s="19">
        <v>16.100000000000001</v>
      </c>
      <c r="CT16" s="19">
        <v>4.8</v>
      </c>
      <c r="CU16" s="19">
        <v>0</v>
      </c>
      <c r="CV16" s="19">
        <v>0.6</v>
      </c>
      <c r="CW16" s="27"/>
      <c r="CX16" s="40">
        <f>IF(SUM(CD16,CH16)&gt;0,SUM(CD16,CH16),"")</f>
        <v>9.3999999999999986</v>
      </c>
      <c r="CY16" s="40">
        <f>IF(SUM(CC16:CD16,CF16:CH16,CJ16)-CE16-CI16&gt;0,SUM(CC16:CD16,CF16:CH16,CJ16)-CE16-CI16,"")</f>
        <v>43.400000000000006</v>
      </c>
      <c r="CZ16" s="40">
        <f>IF(SUM(CK16:CL16,CN16)-CM16&gt;0,SUM(CK16:CL16,CN16)-CM16,"")</f>
        <v>19.5</v>
      </c>
      <c r="DA16" s="40">
        <f>IF(SUM(CD16,CH16,CL16)&gt;0,SUM(CD16,CH16,CL16),"")</f>
        <v>13.999999999999998</v>
      </c>
      <c r="DB16" s="40">
        <f>IF(SUM(CY16,CZ16)&gt;0,SUM(CY16,CZ16),"")</f>
        <v>62.900000000000006</v>
      </c>
      <c r="DC16" s="40">
        <f>IF(SUM(CP16,CT16)&gt;0,SUM(CP16,CT16),"")</f>
        <v>9.3999999999999986</v>
      </c>
      <c r="DD16" s="40">
        <f>IF(SUM(CO16:CP16,CR16:CT16,CV16)-SUM(CQ16,CU16)&gt;0,SUM(CO16:CP16,CR16:CT16,CV16)-SUM(CQ16,CU16),"")</f>
        <v>42.4</v>
      </c>
      <c r="DE16" s="40">
        <f>IF(SUM(CY16,CZ16,DD16)&gt;0,SUM(CY16,CZ16,DD16),"")</f>
        <v>105.30000000000001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>
        <v>15.7</v>
      </c>
      <c r="HR16" s="17">
        <v>4.8</v>
      </c>
      <c r="HS16" s="17">
        <v>0</v>
      </c>
      <c r="HT16" s="17">
        <v>0</v>
      </c>
      <c r="HU16" s="17">
        <v>15.4</v>
      </c>
      <c r="HV16" s="17">
        <v>4.5999999999999996</v>
      </c>
      <c r="HW16" s="17">
        <v>0</v>
      </c>
      <c r="HX16" s="17">
        <v>0</v>
      </c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>
        <f>IF(SUM(HR16,HV16)&gt;0,SUM(HR16,HV16),"")</f>
        <v>9.3999999999999986</v>
      </c>
      <c r="IL16" s="40">
        <f>IF(SUM(HQ16:HR16,HT16:HV16,HX16)-HS16-HW16&gt;0,SUM(HQ16:HR16,HT16:HV16,HX16)-HS16-HW16,"")</f>
        <v>40.5</v>
      </c>
      <c r="IM16" s="40" t="str">
        <f>IF(SUM(HY16:HZ16,IB16)-IA16&gt;0,SUM(HY16:HZ16,IB16)-IA16,"")</f>
        <v/>
      </c>
      <c r="IN16" s="40">
        <f>IF(SUM(HR16,HV16,HZ16)&gt;0,SUM(HR16,HV16,HZ16),"")</f>
        <v>9.3999999999999986</v>
      </c>
      <c r="IO16" s="40">
        <f>IF(SUM(IL16,IM16)&gt;0,SUM(IL16,IM16),"")</f>
        <v>40.5</v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>
        <f>IF(SUM(IL16,IM16,IQ16)&gt;0,SUM(IL16,IM16,IQ16),"")</f>
        <v>40.5</v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16.3</v>
      </c>
      <c r="QH16" s="22">
        <f>IF($CW16="P",CD16,(CD16+BA16)/2)</f>
        <v>4.4499999999999993</v>
      </c>
      <c r="QI16" s="22">
        <f>IF($CW16="P",CE16,(CE16+BB16)/2)</f>
        <v>0</v>
      </c>
      <c r="QJ16" s="22">
        <f>IF($CW16="P",CF16,(CF16+BC16)/2)</f>
        <v>0.44999999999999996</v>
      </c>
      <c r="QK16" s="22">
        <f>IF($CW16="P",CG16,(CG16+BD16)/2)</f>
        <v>16.200000000000003</v>
      </c>
      <c r="QL16" s="22">
        <f>IF($CW16="P",CH16,(CH16+BE16)/2)</f>
        <v>4.25</v>
      </c>
      <c r="QM16" s="22">
        <f>IF($CW16="P",CI16,(CI16+BF16)/2)</f>
        <v>0</v>
      </c>
      <c r="QN16" s="22">
        <f>IF($CW16="P",CJ16,(CJ16+BG16)/2)</f>
        <v>0.44999999999999996</v>
      </c>
      <c r="QO16" s="22">
        <f>IF($CW16="P",CK16,(CK16+BH16)/2)</f>
        <v>15.25</v>
      </c>
      <c r="QP16" s="22">
        <f>IF($CW16="P",CL16,(CL16+BI16)/2)</f>
        <v>4.3499999999999996</v>
      </c>
      <c r="QQ16" s="22">
        <f>IF($CW16="P",CM16,(CM16+BJ16)/2)</f>
        <v>0.1</v>
      </c>
      <c r="QR16" s="22">
        <f>IF($CW16="P",CN16,(CN16+BK16)/2)</f>
        <v>0.44999999999999996</v>
      </c>
      <c r="QS16" s="22">
        <f>IF($CW16="P",CO16,(CO16+BL16)/2)</f>
        <v>15.6</v>
      </c>
      <c r="QT16" s="22">
        <f>IF($CW16="P",CP16,(CP16+BM16)/2)</f>
        <v>3.25</v>
      </c>
      <c r="QU16" s="22">
        <f>IF($CW16="P",CQ16,(CQ16+BN16)/2)</f>
        <v>0</v>
      </c>
      <c r="QV16" s="22">
        <f>IF($CW16="P",CR16,(CR16+BO16)/2)</f>
        <v>0.44999999999999996</v>
      </c>
      <c r="QW16" s="22">
        <f>IF($CW16="P",CS16,(CS16+BP16)/2)</f>
        <v>15.3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8.6999999999999993</v>
      </c>
      <c r="RC16" s="40">
        <f>IF(SUM(QG16:QH16,QJ16:QL16,QN16)-QI16-QM16&gt;0,SUM(QG16:QH16,QJ16:QL16,QN16)-QI16-QM16,"")</f>
        <v>42.100000000000009</v>
      </c>
      <c r="RD16" s="40">
        <f>IF(SUM(QO16:QP16,QR16)-QQ16&gt;0,SUM(QO16:QP16,QR16)-QQ16,"")</f>
        <v>19.95</v>
      </c>
      <c r="RE16" s="40">
        <f>IF(SUM(QH16,QL16,QP16)&gt;0,SUM(QH16,QL16,QP16),"")</f>
        <v>13.049999999999999</v>
      </c>
      <c r="RF16" s="40">
        <f>IF(SUM(RC16,RD16)&gt;0,SUM(RC16,RD16),"")</f>
        <v>62.050000000000011</v>
      </c>
      <c r="RG16" s="40">
        <f>IF(SUM(QT16,QX16)&gt;0,SUM(QT16,QX16),"")</f>
        <v>7.6</v>
      </c>
      <c r="RH16" s="40">
        <f>IF(SUM(QS16:QT16,QV16:QX16,QZ16)-SUM(QU16,QY16)&gt;0,SUM(QS16:QT16,QV16:QX16,QZ16)-SUM(QU16,QY16),"")</f>
        <v>39.400000000000006</v>
      </c>
      <c r="RI16" s="40">
        <f>IF(SUM(RC16,RD16,RH16)&gt;0,SUM(RC16,RD16,RH16),"")</f>
        <v>101.45000000000002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119</v>
      </c>
      <c r="D17" s="4" t="s">
        <v>4</v>
      </c>
      <c r="E17" s="4">
        <v>2005</v>
      </c>
      <c r="F17" s="9">
        <f>SUM(L17:T17)+SUM(L17:P17)*0.0000001+SUM(L17)*0.0000000000001</f>
        <v>140.23001038500422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42.000000000000007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20.05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36.380000000000003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15.1</v>
      </c>
      <c r="X17" s="19">
        <v>5.0999999999999996</v>
      </c>
      <c r="Y17" s="19">
        <v>0</v>
      </c>
      <c r="Z17" s="19">
        <v>0.3</v>
      </c>
      <c r="AA17" s="19">
        <v>15.7</v>
      </c>
      <c r="AB17" s="19">
        <v>5.2</v>
      </c>
      <c r="AC17" s="19">
        <v>0</v>
      </c>
      <c r="AD17" s="19">
        <v>0.6</v>
      </c>
      <c r="AE17" s="19">
        <v>14.4</v>
      </c>
      <c r="AF17" s="19">
        <v>5.3</v>
      </c>
      <c r="AG17" s="19">
        <v>0</v>
      </c>
      <c r="AH17" s="19">
        <v>0.3</v>
      </c>
      <c r="AI17" s="19">
        <v>12.1</v>
      </c>
      <c r="AJ17" s="19">
        <v>3.5</v>
      </c>
      <c r="AK17" s="19">
        <v>0</v>
      </c>
      <c r="AL17" s="19">
        <v>0.3</v>
      </c>
      <c r="AM17" s="19">
        <v>14.7</v>
      </c>
      <c r="AN17" s="19">
        <v>2.6</v>
      </c>
      <c r="AO17" s="19">
        <v>0</v>
      </c>
      <c r="AP17" s="19">
        <v>0.6</v>
      </c>
      <c r="AQ17" s="27"/>
      <c r="AR17" s="40">
        <f>IF(SUM(X17,AB17)&gt;0,SUM(X17,AB17),"")</f>
        <v>10.3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</v>
      </c>
      <c r="AU17" s="40">
        <f>IF(SUM(X17,AB17,AF17)&gt;0,SUM(X17,AB17,AF17),"")</f>
        <v>15.600000000000001</v>
      </c>
      <c r="AV17" s="40">
        <f>IF(SUM(AS17,AT17)&gt;0,SUM(AS17,AT17),"")</f>
        <v>62.000000000000007</v>
      </c>
      <c r="AW17" s="40">
        <f>IF(SUM(AJ17,AN17)&gt;0,SUM(AJ17,AN17),"")</f>
        <v>6.1</v>
      </c>
      <c r="AX17" s="40">
        <f>IF(SUM(AI17:AJ17,AL17:AN17,AP17)-SUM(AK17,AO17)&gt;0,SUM(AI17:AJ17,AL17:AN17,AP17)-SUM(AK17,AO17),"")</f>
        <v>33.800000000000004</v>
      </c>
      <c r="AY17" s="40">
        <f>IF(SUM(AS17,AT17,AX17)&gt;0,SUM(AS17,AT17,AX17),"")</f>
        <v>95.800000000000011</v>
      </c>
      <c r="AZ17" s="18">
        <v>15.05</v>
      </c>
      <c r="BA17" s="18">
        <v>5.3</v>
      </c>
      <c r="BB17" s="18">
        <v>0</v>
      </c>
      <c r="BC17" s="18">
        <v>0.3</v>
      </c>
      <c r="BD17" s="18">
        <v>15.55</v>
      </c>
      <c r="BE17" s="18">
        <v>5</v>
      </c>
      <c r="BF17" s="18">
        <v>0</v>
      </c>
      <c r="BG17" s="18">
        <v>0.6</v>
      </c>
      <c r="BH17" s="18">
        <v>14.55</v>
      </c>
      <c r="BI17" s="18">
        <v>5.1999999999999993</v>
      </c>
      <c r="BJ17" s="18">
        <v>0</v>
      </c>
      <c r="BK17" s="18">
        <v>0.3</v>
      </c>
      <c r="BL17" s="18">
        <v>13.45</v>
      </c>
      <c r="BM17" s="18">
        <v>3.2</v>
      </c>
      <c r="BN17" s="18">
        <v>0</v>
      </c>
      <c r="BO17" s="18">
        <v>0.3</v>
      </c>
      <c r="BP17" s="18">
        <v>15.129999999999999</v>
      </c>
      <c r="BQ17" s="18">
        <v>3.7</v>
      </c>
      <c r="BR17" s="18">
        <v>0</v>
      </c>
      <c r="BS17" s="18">
        <v>0.6</v>
      </c>
      <c r="BT17" s="28" t="s">
        <v>46</v>
      </c>
      <c r="BU17" s="11">
        <f>IF(SUM(BA17,BE17)&gt;0,SUM(BA17,BE17),"")</f>
        <v>10.3</v>
      </c>
      <c r="BV17" s="11">
        <f>IF(SUM(AZ17:BA17,BC17:BE17,BG17)-BB17-BF17&gt;0,SUM(AZ17:BA17,BC17:BE17,BG17)-BB17-BF17,"")</f>
        <v>41.800000000000004</v>
      </c>
      <c r="BW17" s="11">
        <f>IF(SUM(BH17:BI17,BK17)-BJ17&gt;0,SUM(BH17:BI17,BK17)-BJ17,"")</f>
        <v>20.05</v>
      </c>
      <c r="BX17" s="11">
        <f>IF(SUM(BA17,BE17,BI17)&gt;0,SUM(BA17,BE17,BI17),"")</f>
        <v>15.5</v>
      </c>
      <c r="BY17" s="11">
        <f>IF(SUM(BV17,BW17)&gt;0,SUM(BV17,BW17),"")</f>
        <v>61.850000000000009</v>
      </c>
      <c r="BZ17" s="11">
        <f>IF(SUM(BM17,BQ17)&gt;0,SUM(BM17,BQ17),"")</f>
        <v>6.9</v>
      </c>
      <c r="CA17" s="11">
        <f>IF(SUM(BL17:BM17,BO17:BQ17,BS17)-SUM(BN17,BR17)&gt;0,SUM(BL17:BM17,BO17:BQ17,BS17)-SUM(BN17,BR17),"")</f>
        <v>36.380000000000003</v>
      </c>
      <c r="CB17" s="11">
        <f>IF(SUM(BV17,BW17,CA17)&gt;0,SUM(BV17,BW17,CA17),"")</f>
        <v>98.230000000000018</v>
      </c>
      <c r="CC17" s="19">
        <v>15.7</v>
      </c>
      <c r="CD17" s="19">
        <v>1.9</v>
      </c>
      <c r="CE17" s="19">
        <v>0</v>
      </c>
      <c r="CF17" s="19">
        <v>0.3</v>
      </c>
      <c r="CG17" s="19">
        <v>15.8</v>
      </c>
      <c r="CH17" s="19">
        <v>4.8</v>
      </c>
      <c r="CI17" s="19">
        <v>0</v>
      </c>
      <c r="CJ17" s="19">
        <v>0.6</v>
      </c>
      <c r="CK17" s="19">
        <v>15.2</v>
      </c>
      <c r="CL17" s="19">
        <v>3.9</v>
      </c>
      <c r="CM17" s="19">
        <v>0</v>
      </c>
      <c r="CN17" s="19">
        <v>0.3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6.6999999999999993</v>
      </c>
      <c r="CY17" s="40">
        <f>IF(SUM(CC17:CD17,CF17:CH17,CJ17)-CE17-CI17&gt;0,SUM(CC17:CD17,CF17:CH17,CJ17)-CE17-CI17,"")</f>
        <v>39.1</v>
      </c>
      <c r="CZ17" s="40">
        <f>IF(SUM(CK17:CL17,CN17)-CM17&gt;0,SUM(CK17:CL17,CN17)-CM17,"")</f>
        <v>19.399999999999999</v>
      </c>
      <c r="DA17" s="40">
        <f>IF(SUM(CD17,CH17,CL17)&gt;0,SUM(CD17,CH17,CL17),"")</f>
        <v>10.6</v>
      </c>
      <c r="DB17" s="40">
        <f>IF(SUM(CY17,CZ17)&gt;0,SUM(CY17,CZ17),"")</f>
        <v>58.5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58.5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15.375</v>
      </c>
      <c r="QH17" s="22">
        <f>IF($CW17="P",CD17,(CD17+BA17)/2)</f>
        <v>3.5999999999999996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15.675000000000001</v>
      </c>
      <c r="QL17" s="22">
        <f>IF($CW17="P",CH17,(CH17+BE17)/2)</f>
        <v>4.9000000000000004</v>
      </c>
      <c r="QM17" s="22">
        <f>IF($CW17="P",CI17,(CI17+BF17)/2)</f>
        <v>0</v>
      </c>
      <c r="QN17" s="22">
        <f>IF($CW17="P",CJ17,(CJ17+BG17)/2)</f>
        <v>0.6</v>
      </c>
      <c r="QO17" s="22">
        <f>IF($CW17="P",CK17,(CK17+BH17)/2)</f>
        <v>14.875</v>
      </c>
      <c r="QP17" s="22">
        <f>IF($CW17="P",CL17,(CL17+BI17)/2)</f>
        <v>4.55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6.7249999999999996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7.5649999999999995</v>
      </c>
      <c r="QX17" s="22">
        <f>IF($CW17="P",CT17,(CT17+BQ17)/2)</f>
        <v>1.85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8.5</v>
      </c>
      <c r="RC17" s="40">
        <f>IF(SUM(QG17:QH17,QJ17:QL17,QN17)-QI17-QM17&gt;0,SUM(QG17:QH17,QJ17:QL17,QN17)-QI17-QM17,"")</f>
        <v>40.450000000000003</v>
      </c>
      <c r="RD17" s="40">
        <f>IF(SUM(QO17:QP17,QR17)-QQ17&gt;0,SUM(QO17:QP17,QR17)-QQ17,"")</f>
        <v>19.725000000000001</v>
      </c>
      <c r="RE17" s="40">
        <f>IF(SUM(QH17,QL17,QP17)&gt;0,SUM(QH17,QL17,QP17),"")</f>
        <v>13.05</v>
      </c>
      <c r="RF17" s="40">
        <f>IF(SUM(RC17,RD17)&gt;0,SUM(RC17,RD17),"")</f>
        <v>60.175000000000004</v>
      </c>
      <c r="RG17" s="40">
        <f>IF(SUM(QT17,QX17)&gt;0,SUM(QT17,QX17),"")</f>
        <v>3.45</v>
      </c>
      <c r="RH17" s="40">
        <f>IF(SUM(QS17:QT17,QV17:QX17,QZ17)-SUM(QU17,QY17)&gt;0,SUM(QS17:QT17,QV17:QX17,QZ17)-SUM(QU17,QY17),"")</f>
        <v>18.190000000000001</v>
      </c>
      <c r="RI17" s="40">
        <f>IF(SUM(RC17,RD17,RH17)&gt;0,SUM(RC17,RD17,RH17),"")</f>
        <v>78.365000000000009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112</v>
      </c>
      <c r="D18" s="4" t="s">
        <v>5</v>
      </c>
      <c r="E18" s="4">
        <v>2005</v>
      </c>
      <c r="F18" s="9">
        <f>SUM(L18:T18)+SUM(L18:P18)*0.0000001+SUM(L18)*0.0000000000001</f>
        <v>140.00001017000412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41.199999999999996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40.5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20</v>
      </c>
      <c r="Q18" s="8" t="str">
        <f>IF(P18=0,"",IF(P18=CZ18,$CC$1,IF(P18=BW18,$AZ$1,IF(P18=AT18,$W$1,""))))</f>
        <v>2024 Nationals</v>
      </c>
      <c r="R18" s="8">
        <f>IF(MAX(AX18,CA18,DD18)&gt;0,MAX(AX18,CA18,DD18),0)</f>
        <v>38.299999999999997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16.399999999999999</v>
      </c>
      <c r="BA18" s="18">
        <v>4.0999999999999996</v>
      </c>
      <c r="BB18" s="18">
        <v>0.2</v>
      </c>
      <c r="BC18" s="18">
        <v>0.3</v>
      </c>
      <c r="BD18" s="18">
        <v>16.399999999999999</v>
      </c>
      <c r="BE18" s="18">
        <v>3.9</v>
      </c>
      <c r="BF18" s="18">
        <v>0</v>
      </c>
      <c r="BG18" s="18">
        <v>0.3</v>
      </c>
      <c r="BH18" s="18">
        <v>15.2</v>
      </c>
      <c r="BI18" s="18">
        <v>2.9</v>
      </c>
      <c r="BJ18" s="18">
        <v>0</v>
      </c>
      <c r="BK18" s="18">
        <v>0.3</v>
      </c>
      <c r="BL18" s="18">
        <v>15.6</v>
      </c>
      <c r="BM18" s="18">
        <v>4.2</v>
      </c>
      <c r="BN18" s="18">
        <v>0</v>
      </c>
      <c r="BO18" s="18">
        <v>0.3</v>
      </c>
      <c r="BP18" s="18">
        <v>14.2</v>
      </c>
      <c r="BQ18" s="18">
        <v>3.4</v>
      </c>
      <c r="BR18" s="18">
        <v>0</v>
      </c>
      <c r="BS18" s="18">
        <v>0.6</v>
      </c>
      <c r="BT18" s="28"/>
      <c r="BU18" s="11">
        <f>IF(SUM(BA18,BE18)&gt;0,SUM(BA18,BE18),"")</f>
        <v>8</v>
      </c>
      <c r="BV18" s="11">
        <f>IF(SUM(AZ18:BA18,BC18:BE18,BG18)-BB18-BF18&gt;0,SUM(AZ18:BA18,BC18:BE18,BG18)-BB18-BF18,"")</f>
        <v>41.199999999999996</v>
      </c>
      <c r="BW18" s="11">
        <f>IF(SUM(BH18:BI18,BK18)-BJ18&gt;0,SUM(BH18:BI18,BK18)-BJ18,"")</f>
        <v>18.399999999999999</v>
      </c>
      <c r="BX18" s="11">
        <f>IF(SUM(BA18,BE18,BI18)&gt;0,SUM(BA18,BE18,BI18),"")</f>
        <v>10.9</v>
      </c>
      <c r="BY18" s="11">
        <f>IF(SUM(BV18,BW18)&gt;0,SUM(BV18,BW18),"")</f>
        <v>59.599999999999994</v>
      </c>
      <c r="BZ18" s="11">
        <f>IF(SUM(BM18,BQ18)&gt;0,SUM(BM18,BQ18),"")</f>
        <v>7.6</v>
      </c>
      <c r="CA18" s="11">
        <f>IF(SUM(BL18:BM18,BO18:BQ18,BS18)-SUM(BN18,BR18)&gt;0,SUM(BL18:BM18,BO18:BQ18,BS18)-SUM(BN18,BR18),"")</f>
        <v>38.299999999999997</v>
      </c>
      <c r="CB18" s="11">
        <f>IF(SUM(BV18,BW18,CA18)&gt;0,SUM(BV18,BW18,CA18),"")</f>
        <v>97.899999999999991</v>
      </c>
      <c r="CC18" s="19">
        <v>15.5</v>
      </c>
      <c r="CD18" s="19">
        <v>4.2</v>
      </c>
      <c r="CE18" s="19">
        <v>0.4</v>
      </c>
      <c r="CF18" s="19">
        <v>0.3</v>
      </c>
      <c r="CG18" s="19">
        <v>15.5</v>
      </c>
      <c r="CH18" s="19">
        <v>4.8</v>
      </c>
      <c r="CI18" s="19">
        <v>0</v>
      </c>
      <c r="CJ18" s="19">
        <v>0.6</v>
      </c>
      <c r="CK18" s="19">
        <v>15.5</v>
      </c>
      <c r="CL18" s="19">
        <v>4.2</v>
      </c>
      <c r="CM18" s="19">
        <v>0</v>
      </c>
      <c r="CN18" s="19">
        <v>0.3</v>
      </c>
      <c r="CO18" s="19">
        <v>14.4</v>
      </c>
      <c r="CP18" s="19">
        <v>2.9</v>
      </c>
      <c r="CQ18" s="19">
        <v>0</v>
      </c>
      <c r="CR18" s="19">
        <v>0.3</v>
      </c>
      <c r="CS18" s="19">
        <v>16.2</v>
      </c>
      <c r="CT18" s="19">
        <v>3.2</v>
      </c>
      <c r="CU18" s="19">
        <v>0</v>
      </c>
      <c r="CV18" s="19">
        <v>0.3</v>
      </c>
      <c r="CW18" s="27"/>
      <c r="CX18" s="40">
        <f>IF(SUM(CD18,CH18)&gt;0,SUM(CD18,CH18),"")</f>
        <v>9</v>
      </c>
      <c r="CY18" s="40">
        <f>IF(SUM(CC18:CD18,CF18:CH18,CJ18)-CE18-CI18&gt;0,SUM(CC18:CD18,CF18:CH18,CJ18)-CE18-CI18,"")</f>
        <v>40.5</v>
      </c>
      <c r="CZ18" s="40">
        <f>IF(SUM(CK18:CL18,CN18)-CM18&gt;0,SUM(CK18:CL18,CN18)-CM18,"")</f>
        <v>20</v>
      </c>
      <c r="DA18" s="40">
        <f>IF(SUM(CD18,CH18,CL18)&gt;0,SUM(CD18,CH18,CL18),"")</f>
        <v>13.2</v>
      </c>
      <c r="DB18" s="40">
        <f>IF(SUM(CY18,CZ18)&gt;0,SUM(CY18,CZ18),"")</f>
        <v>60.5</v>
      </c>
      <c r="DC18" s="40">
        <f>IF(SUM(CP18,CT18)&gt;0,SUM(CP18,CT18),"")</f>
        <v>6.1</v>
      </c>
      <c r="DD18" s="40">
        <f>IF(SUM(CO18:CP18,CR18:CT18,CV18)-SUM(CQ18,CU18)&gt;0,SUM(CO18:CP18,CR18:CT18,CV18)-SUM(CQ18,CU18),"")</f>
        <v>37.299999999999997</v>
      </c>
      <c r="DE18" s="40">
        <f>IF(SUM(CY18,CZ18,DD18)&gt;0,SUM(CY18,CZ18,DD18),"")</f>
        <v>97.8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>
        <v>15.1</v>
      </c>
      <c r="HR18" s="17">
        <v>4.2</v>
      </c>
      <c r="HS18" s="17">
        <v>0</v>
      </c>
      <c r="HT18" s="17">
        <v>0</v>
      </c>
      <c r="HU18" s="17">
        <v>13.2</v>
      </c>
      <c r="HV18" s="17">
        <v>3.5</v>
      </c>
      <c r="HW18" s="17">
        <v>0.2</v>
      </c>
      <c r="HX18" s="17">
        <v>0</v>
      </c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>
        <f>IF(SUM(HR18,HV18)&gt;0,SUM(HR18,HV18),"")</f>
        <v>7.7</v>
      </c>
      <c r="IL18" s="40">
        <f>IF(SUM(HQ18:HR18,HT18:HV18,HX18)-HS18-HW18&gt;0,SUM(HQ18:HR18,HT18:HV18,HX18)-HS18-HW18,"")</f>
        <v>35.799999999999997</v>
      </c>
      <c r="IM18" s="40" t="str">
        <f>IF(SUM(HY18:HZ18,IB18)-IA18&gt;0,SUM(HY18:HZ18,IB18)-IA18,"")</f>
        <v/>
      </c>
      <c r="IN18" s="40">
        <f>IF(SUM(HR18,HV18,HZ18)&gt;0,SUM(HR18,HV18,HZ18),"")</f>
        <v>7.7</v>
      </c>
      <c r="IO18" s="40">
        <f>IF(SUM(IL18,IM18)&gt;0,SUM(IL18,IM18),"")</f>
        <v>35.799999999999997</v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>
        <f>IF(SUM(IL18,IM18,IQ18)&gt;0,SUM(IL18,IM18,IQ18),"")</f>
        <v>35.799999999999997</v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15.95</v>
      </c>
      <c r="QH18" s="22">
        <f>IF($CW18="P",CD18,(CD18+BA18)/2)</f>
        <v>4.1500000000000004</v>
      </c>
      <c r="QI18" s="22">
        <f>IF($CW18="P",CE18,(CE18+BB18)/2)</f>
        <v>0.30000000000000004</v>
      </c>
      <c r="QJ18" s="22">
        <f>IF($CW18="P",CF18,(CF18+BC18)/2)</f>
        <v>0.3</v>
      </c>
      <c r="QK18" s="22">
        <f>IF($CW18="P",CG18,(CG18+BD18)/2)</f>
        <v>15.95</v>
      </c>
      <c r="QL18" s="22">
        <f>IF($CW18="P",CH18,(CH18+BE18)/2)</f>
        <v>4.3499999999999996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15.35</v>
      </c>
      <c r="QP18" s="22">
        <f>IF($CW18="P",CL18,(CL18+BI18)/2)</f>
        <v>3.55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15</v>
      </c>
      <c r="QT18" s="22">
        <f>IF($CW18="P",CP18,(CP18+BM18)/2)</f>
        <v>3.55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15.2</v>
      </c>
      <c r="QX18" s="22">
        <f>IF($CW18="P",CT18,(CT18+BQ18)/2)</f>
        <v>3.3</v>
      </c>
      <c r="QY18" s="22">
        <f>IF($CW18="P",CU18,(CU18+BR18)/2)</f>
        <v>0</v>
      </c>
      <c r="QZ18" s="22">
        <f>IF($CW18="P",CV18,(CV18+BS18)/2)</f>
        <v>0.44999999999999996</v>
      </c>
      <c r="RA18" s="27" t="s">
        <v>46</v>
      </c>
      <c r="RB18" s="40">
        <f>IF(SUM(QH18,QL18)&gt;0,SUM(QH18,QL18),"")</f>
        <v>8.5</v>
      </c>
      <c r="RC18" s="40">
        <f>IF(SUM(QG18:QH18,QJ18:QL18,QN18)-QI18-QM18&gt;0,SUM(QG18:QH18,QJ18:QL18,QN18)-QI18-QM18,"")</f>
        <v>40.850000000000009</v>
      </c>
      <c r="RD18" s="40">
        <f>IF(SUM(QO18:QP18,QR18)-QQ18&gt;0,SUM(QO18:QP18,QR18)-QQ18,"")</f>
        <v>19.2</v>
      </c>
      <c r="RE18" s="40">
        <f>IF(SUM(QH18,QL18,QP18)&gt;0,SUM(QH18,QL18,QP18),"")</f>
        <v>12.05</v>
      </c>
      <c r="RF18" s="40">
        <f>IF(SUM(RC18,RD18)&gt;0,SUM(RC18,RD18),"")</f>
        <v>60.050000000000011</v>
      </c>
      <c r="RG18" s="40">
        <f>IF(SUM(QT18,QX18)&gt;0,SUM(QT18,QX18),"")</f>
        <v>6.85</v>
      </c>
      <c r="RH18" s="40">
        <f>IF(SUM(QS18:QT18,QV18:QX18,QZ18)-SUM(QU18,QY18)&gt;0,SUM(QS18:QT18,QV18:QX18,QZ18)-SUM(QU18,QY18),"")</f>
        <v>37.799999999999997</v>
      </c>
      <c r="RI18" s="40">
        <f>IF(SUM(RC18,RD18,RH18)&gt;0,SUM(RC18,RD18,RH18),"")</f>
        <v>97.850000000000009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194</v>
      </c>
      <c r="D19" s="4" t="s">
        <v>5</v>
      </c>
      <c r="E19" s="4">
        <v>2007</v>
      </c>
      <c r="F19" s="9">
        <f>SUM(L19:T19)+SUM(L19:P19)*0.0000001+SUM(L19)*0.0000000000001</f>
        <v>138.70001000000408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40.999999999999993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18.900000000000002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38.699999999999989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16.3</v>
      </c>
      <c r="BA19" s="18">
        <v>3.5</v>
      </c>
      <c r="BB19" s="18">
        <v>0</v>
      </c>
      <c r="BC19" s="18">
        <v>0</v>
      </c>
      <c r="BD19" s="18">
        <v>16</v>
      </c>
      <c r="BE19" s="18">
        <v>4</v>
      </c>
      <c r="BF19" s="18">
        <v>0</v>
      </c>
      <c r="BG19" s="18">
        <v>0.3</v>
      </c>
      <c r="BH19" s="18">
        <v>15.8</v>
      </c>
      <c r="BI19" s="18">
        <v>2.9</v>
      </c>
      <c r="BJ19" s="18">
        <v>0.3</v>
      </c>
      <c r="BK19" s="18">
        <v>0.3</v>
      </c>
      <c r="BL19" s="18">
        <v>15.1</v>
      </c>
      <c r="BM19" s="18">
        <v>3.3</v>
      </c>
      <c r="BN19" s="18">
        <v>0.2</v>
      </c>
      <c r="BO19" s="18">
        <v>0</v>
      </c>
      <c r="BP19" s="18">
        <v>16.899999999999999</v>
      </c>
      <c r="BQ19" s="18">
        <v>3.3</v>
      </c>
      <c r="BR19" s="18">
        <v>0</v>
      </c>
      <c r="BS19" s="18">
        <v>0.3</v>
      </c>
      <c r="BT19" s="28"/>
      <c r="BU19" s="11">
        <f>IF(SUM(BA19,BE19)&gt;0,SUM(BA19,BE19),"")</f>
        <v>7.5</v>
      </c>
      <c r="BV19" s="11">
        <f>IF(SUM(AZ19:BA19,BC19:BE19,BG19)-BB19-BF19&gt;0,SUM(AZ19:BA19,BC19:BE19,BG19)-BB19-BF19,"")</f>
        <v>40.099999999999994</v>
      </c>
      <c r="BW19" s="11">
        <f>IF(SUM(BH19:BI19,BK19)-BJ19&gt;0,SUM(BH19:BI19,BK19)-BJ19,"")</f>
        <v>18.7</v>
      </c>
      <c r="BX19" s="11">
        <f>IF(SUM(BA19,BE19,BI19)&gt;0,SUM(BA19,BE19,BI19),"")</f>
        <v>10.4</v>
      </c>
      <c r="BY19" s="11">
        <f>IF(SUM(BV19,BW19)&gt;0,SUM(BV19,BW19),"")</f>
        <v>58.8</v>
      </c>
      <c r="BZ19" s="11">
        <f>IF(SUM(BM19,BQ19)&gt;0,SUM(BM19,BQ19),"")</f>
        <v>6.6</v>
      </c>
      <c r="CA19" s="11">
        <f>IF(SUM(BL19:BM19,BO19:BQ19,BS19)-SUM(BN19,BR19)&gt;0,SUM(BL19:BM19,BO19:BQ19,BS19)-SUM(BN19,BR19),"")</f>
        <v>38.699999999999989</v>
      </c>
      <c r="CB19" s="11">
        <f>IF(SUM(BV19,BW19,CA19)&gt;0,SUM(BV19,BW19,CA19),"")</f>
        <v>97.499999999999986</v>
      </c>
      <c r="CC19" s="19">
        <v>15.7</v>
      </c>
      <c r="CD19" s="19">
        <v>3.5</v>
      </c>
      <c r="CE19" s="19">
        <v>0.2</v>
      </c>
      <c r="CF19" s="19">
        <v>0</v>
      </c>
      <c r="CG19" s="19">
        <v>17.399999999999999</v>
      </c>
      <c r="CH19" s="19">
        <v>4</v>
      </c>
      <c r="CI19" s="19">
        <v>0</v>
      </c>
      <c r="CJ19" s="19">
        <v>0.6</v>
      </c>
      <c r="CK19" s="19">
        <v>14.8</v>
      </c>
      <c r="CL19" s="19">
        <v>4</v>
      </c>
      <c r="CM19" s="19">
        <v>0.2</v>
      </c>
      <c r="CN19" s="19">
        <v>0.3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7.5</v>
      </c>
      <c r="CY19" s="40">
        <f>IF(SUM(CC19:CD19,CF19:CH19,CJ19)-CE19-CI19&gt;0,SUM(CC19:CD19,CF19:CH19,CJ19)-CE19-CI19,"")</f>
        <v>40.999999999999993</v>
      </c>
      <c r="CZ19" s="40">
        <f>IF(SUM(CK19:CL19,CN19)-CM19&gt;0,SUM(CK19:CL19,CN19)-CM19,"")</f>
        <v>18.900000000000002</v>
      </c>
      <c r="DA19" s="40">
        <f>IF(SUM(CD19,CH19,CL19)&gt;0,SUM(CD19,CH19,CL19),"")</f>
        <v>11.5</v>
      </c>
      <c r="DB19" s="40">
        <f>IF(SUM(CY19,CZ19)&gt;0,SUM(CY19,CZ19),"")</f>
        <v>59.899999999999991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59.899999999999991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</v>
      </c>
      <c r="QH19" s="22">
        <f>IF($CW19="P",CD19,(CD19+BA19)/2)</f>
        <v>3.5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16.7</v>
      </c>
      <c r="QL19" s="22">
        <f>IF($CW19="P",CH19,(CH19+BE19)/2)</f>
        <v>4</v>
      </c>
      <c r="QM19" s="22">
        <f>IF($CW19="P",CI19,(CI19+BF19)/2)</f>
        <v>0</v>
      </c>
      <c r="QN19" s="22">
        <f>IF($CW19="P",CJ19,(CJ19+BG19)/2)</f>
        <v>0.44999999999999996</v>
      </c>
      <c r="QO19" s="22">
        <f>IF($CW19="P",CK19,(CK19+BH19)/2)</f>
        <v>15.3</v>
      </c>
      <c r="QP19" s="22">
        <f>IF($CW19="P",CL19,(CL19+BI19)/2)</f>
        <v>3.45</v>
      </c>
      <c r="QQ19" s="22">
        <f>IF($CW19="P",CM19,(CM19+BJ19)/2)</f>
        <v>0.25</v>
      </c>
      <c r="QR19" s="22">
        <f>IF($CW19="P",CN19,(CN19+BK19)/2)</f>
        <v>0.3</v>
      </c>
      <c r="QS19" s="22">
        <f>IF($CW19="P",CO19,(CO19+BL19)/2)</f>
        <v>7.55</v>
      </c>
      <c r="QT19" s="22">
        <f>IF($CW19="P",CP19,(CP19+BM19)/2)</f>
        <v>1.65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8.4499999999999993</v>
      </c>
      <c r="QX19" s="22">
        <f>IF($CW19="P",CT19,(CT19+BQ19)/2)</f>
        <v>1.65</v>
      </c>
      <c r="QY19" s="22">
        <f>IF($CW19="P",CU19,(CU19+BR19)/2)</f>
        <v>0</v>
      </c>
      <c r="QZ19" s="22">
        <f>IF($CW19="P",CV19,(CV19+BS19)/2)</f>
        <v>0.15</v>
      </c>
      <c r="RA19" s="27" t="s">
        <v>46</v>
      </c>
      <c r="RB19" s="40">
        <f>IF(SUM(QH19,QL19)&gt;0,SUM(QH19,QL19),"")</f>
        <v>7.5</v>
      </c>
      <c r="RC19" s="40">
        <f>IF(SUM(QG19:QH19,QJ19:QL19,QN19)-QI19-QM19&gt;0,SUM(QG19:QH19,QJ19:QL19,QN19)-QI19-QM19,"")</f>
        <v>40.550000000000004</v>
      </c>
      <c r="RD19" s="40">
        <f>IF(SUM(QO19:QP19,QR19)-QQ19&gt;0,SUM(QO19:QP19,QR19)-QQ19,"")</f>
        <v>18.8</v>
      </c>
      <c r="RE19" s="40">
        <f>IF(SUM(QH19,QL19,QP19)&gt;0,SUM(QH19,QL19,QP19),"")</f>
        <v>10.95</v>
      </c>
      <c r="RF19" s="40">
        <f>IF(SUM(RC19,RD19)&gt;0,SUM(RC19,RD19),"")</f>
        <v>59.350000000000009</v>
      </c>
      <c r="RG19" s="40">
        <f>IF(SUM(QT19,QX19)&gt;0,SUM(QT19,QX19),"")</f>
        <v>3.3</v>
      </c>
      <c r="RH19" s="40">
        <f>IF(SUM(QS19:QT19,QV19:QX19,QZ19)-SUM(QU19,QY19)&gt;0,SUM(QS19:QT19,QV19:QX19,QZ19)-SUM(QU19,QY19),"")</f>
        <v>19.349999999999994</v>
      </c>
      <c r="RI19" s="40">
        <f>IF(SUM(RC19,RD19,RH19)&gt;0,SUM(RC19,RD19,RH19),"")</f>
        <v>78.7</v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235</v>
      </c>
      <c r="D20" s="4" t="s">
        <v>6</v>
      </c>
      <c r="E20" s="4">
        <v>2003</v>
      </c>
      <c r="F20" s="9">
        <f>SUM(L20:T20)+SUM(L20:P20)*0.0000001+SUM(L20)*0.0000000000001</f>
        <v>104.30000626000424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42.2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20.400000000000002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41.699999999999996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17.100000000000001</v>
      </c>
      <c r="CD20" s="19">
        <v>3.5</v>
      </c>
      <c r="CE20" s="19">
        <v>0</v>
      </c>
      <c r="CF20" s="19">
        <v>0</v>
      </c>
      <c r="CG20" s="19">
        <v>18.100000000000001</v>
      </c>
      <c r="CH20" s="19">
        <v>3.5</v>
      </c>
      <c r="CI20" s="19">
        <v>0</v>
      </c>
      <c r="CJ20" s="19">
        <v>0</v>
      </c>
      <c r="CK20" s="19">
        <v>16.600000000000001</v>
      </c>
      <c r="CL20" s="19">
        <v>3.8</v>
      </c>
      <c r="CM20" s="19">
        <v>0</v>
      </c>
      <c r="CN20" s="19">
        <v>0</v>
      </c>
      <c r="CO20" s="19">
        <v>17.7</v>
      </c>
      <c r="CP20" s="19">
        <v>3.5</v>
      </c>
      <c r="CQ20" s="19">
        <v>0</v>
      </c>
      <c r="CR20" s="19">
        <v>0</v>
      </c>
      <c r="CS20" s="19">
        <v>16.7</v>
      </c>
      <c r="CT20" s="19">
        <v>3.8</v>
      </c>
      <c r="CU20" s="19">
        <v>0</v>
      </c>
      <c r="CV20" s="19">
        <v>0</v>
      </c>
      <c r="CW20" s="27"/>
      <c r="CX20" s="40">
        <f>IF(SUM(CD20,CH20)&gt;0,SUM(CD20,CH20),"")</f>
        <v>7</v>
      </c>
      <c r="CY20" s="40">
        <f>IF(SUM(CC20:CD20,CF20:CH20,CJ20)-CE20-CI20&gt;0,SUM(CC20:CD20,CF20:CH20,CJ20)-CE20-CI20,"")</f>
        <v>42.2</v>
      </c>
      <c r="CZ20" s="40">
        <f>IF(SUM(CK20:CL20,CN20)-CM20&gt;0,SUM(CK20:CL20,CN20)-CM20,"")</f>
        <v>20.400000000000002</v>
      </c>
      <c r="DA20" s="40">
        <f>IF(SUM(CD20,CH20,CL20)&gt;0,SUM(CD20,CH20,CL20),"")</f>
        <v>10.8</v>
      </c>
      <c r="DB20" s="40">
        <f>IF(SUM(CY20,CZ20)&gt;0,SUM(CY20,CZ20),"")</f>
        <v>62.600000000000009</v>
      </c>
      <c r="DC20" s="40">
        <f>IF(SUM(CP20,CT20)&gt;0,SUM(CP20,CT20),"")</f>
        <v>7.3</v>
      </c>
      <c r="DD20" s="40">
        <f>IF(SUM(CO20:CP20,CR20:CT20,CV20)-SUM(CQ20,CU20)&gt;0,SUM(CO20:CP20,CR20:CT20,CV20)-SUM(CQ20,CU20),"")</f>
        <v>41.699999999999996</v>
      </c>
      <c r="DE20" s="40">
        <f>IF(SUM(CY20,CZ20,DD20)&gt;0,SUM(CY20,CZ20,DD20),"")</f>
        <v>104.30000000000001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8.5500000000000007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9.0500000000000007</v>
      </c>
      <c r="QL20" s="22">
        <f>IF($CW20="P",CH20,(CH20+BE20)/2)</f>
        <v>1.75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8.3000000000000007</v>
      </c>
      <c r="QP20" s="22">
        <f>IF($CW20="P",CL20,(CL20+BI20)/2)</f>
        <v>1.9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8.85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8.35</v>
      </c>
      <c r="QX20" s="22">
        <f>IF($CW20="P",CT20,(CT20+BQ20)/2)</f>
        <v>1.9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3.5</v>
      </c>
      <c r="RC20" s="40">
        <f>IF(SUM(QG20:QH20,QJ20:QL20,QN20)-QI20-QM20&gt;0,SUM(QG20:QH20,QJ20:QL20,QN20)-QI20-QM20,"")</f>
        <v>21.1</v>
      </c>
      <c r="RD20" s="40">
        <f>IF(SUM(QO20:QP20,QR20)-QQ20&gt;0,SUM(QO20:QP20,QR20)-QQ20,"")</f>
        <v>10.200000000000001</v>
      </c>
      <c r="RE20" s="40">
        <f>IF(SUM(QH20,QL20,QP20)&gt;0,SUM(QH20,QL20,QP20),"")</f>
        <v>5.4</v>
      </c>
      <c r="RF20" s="40">
        <f>IF(SUM(RC20,RD20)&gt;0,SUM(RC20,RD20),"")</f>
        <v>31.300000000000004</v>
      </c>
      <c r="RG20" s="40">
        <f>IF(SUM(QT20,QX20)&gt;0,SUM(QT20,QX20),"")</f>
        <v>3.65</v>
      </c>
      <c r="RH20" s="40">
        <f>IF(SUM(QS20:QT20,QV20:QX20,QZ20)-SUM(QU20,QY20)&gt;0,SUM(QS20:QT20,QV20:QX20,QZ20)-SUM(QU20,QY20),"")</f>
        <v>20.849999999999998</v>
      </c>
      <c r="RI20" s="40">
        <f>IF(SUM(RC20,RD20,RH20)&gt;0,SUM(RC20,RD20,RH20),"")</f>
        <v>52.150000000000006</v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236</v>
      </c>
      <c r="D21" s="4" t="s">
        <v>3</v>
      </c>
      <c r="E21" s="4">
        <v>2006</v>
      </c>
      <c r="F21" s="9">
        <f>SUM(L21:T21)+SUM(L21:P21)*0.0000001+SUM(L21)*0.0000000000001</f>
        <v>99.460006086004228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42.26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0</v>
      </c>
      <c r="O21" s="8" t="str">
        <f>IF(N21=0,"",IF(AND(N21=L21,N21=AS21,N21=BV21),$W$1,IF(AND(N21=L21,N21=AS21,N21=CY21),$W$1,IF(AND(N21=L21,N21=BV21,N21=CY21),$AZ$1,IF(N21=CY21,$CC$1,IF(N21=BV21,$AZ$1,IF(N21=AS21,$W$1,"")))))))</f>
        <v/>
      </c>
      <c r="P21" s="8">
        <f>IF(COUNT(AT21,BW21,CZ21)&gt;0,LARGE((AT21,BW21,CZ21),1),0)</f>
        <v>18.600000000000001</v>
      </c>
      <c r="Q21" s="8" t="str">
        <f>IF(P21=0,"",IF(P21=CZ21,$CC$1,IF(P21=BW21,$AZ$1,IF(P21=AT21,$W$1,""))))</f>
        <v>2024 Nationals</v>
      </c>
      <c r="R21" s="8">
        <f>IF(MAX(AX21,CA21,DD21)&gt;0,MAX(AX21,CA21,DD21),0)</f>
        <v>38.600000000000009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17</v>
      </c>
      <c r="CD21" s="19">
        <v>3.7</v>
      </c>
      <c r="CE21" s="19">
        <v>0</v>
      </c>
      <c r="CF21" s="19">
        <v>0</v>
      </c>
      <c r="CG21" s="19">
        <v>16.36</v>
      </c>
      <c r="CH21" s="19">
        <v>4.9000000000000004</v>
      </c>
      <c r="CI21" s="19">
        <v>0</v>
      </c>
      <c r="CJ21" s="19">
        <v>0.3</v>
      </c>
      <c r="CK21" s="19">
        <v>16.3</v>
      </c>
      <c r="CL21" s="19">
        <v>2</v>
      </c>
      <c r="CM21" s="19">
        <v>0</v>
      </c>
      <c r="CN21" s="19">
        <v>0.3</v>
      </c>
      <c r="CO21" s="19">
        <v>16.100000000000001</v>
      </c>
      <c r="CP21" s="19">
        <v>1.3</v>
      </c>
      <c r="CQ21" s="19">
        <v>0</v>
      </c>
      <c r="CR21" s="19">
        <v>0</v>
      </c>
      <c r="CS21" s="19">
        <v>15.9</v>
      </c>
      <c r="CT21" s="19">
        <v>4.7</v>
      </c>
      <c r="CU21" s="19">
        <v>0</v>
      </c>
      <c r="CV21" s="19">
        <v>0.6</v>
      </c>
      <c r="CW21" s="27"/>
      <c r="CX21" s="40">
        <f>IF(SUM(CD21,CH21)&gt;0,SUM(CD21,CH21),"")</f>
        <v>8.6000000000000014</v>
      </c>
      <c r="CY21" s="40">
        <f>IF(SUM(CC21:CD21,CF21:CH21,CJ21)-CE21-CI21&gt;0,SUM(CC21:CD21,CF21:CH21,CJ21)-CE21-CI21,"")</f>
        <v>42.26</v>
      </c>
      <c r="CZ21" s="40">
        <f>IF(SUM(CK21:CL21,CN21)-CM21&gt;0,SUM(CK21:CL21,CN21)-CM21,"")</f>
        <v>18.600000000000001</v>
      </c>
      <c r="DA21" s="40">
        <f>IF(SUM(CD21,CH21,CL21)&gt;0,SUM(CD21,CH21,CL21),"")</f>
        <v>10.600000000000001</v>
      </c>
      <c r="DB21" s="40">
        <f>IF(SUM(CY21,CZ21)&gt;0,SUM(CY21,CZ21),"")</f>
        <v>60.86</v>
      </c>
      <c r="DC21" s="40">
        <f>IF(SUM(CP21,CT21)&gt;0,SUM(CP21,CT21),"")</f>
        <v>6</v>
      </c>
      <c r="DD21" s="40">
        <f>IF(SUM(CO21:CP21,CR21:CT21,CV21)-SUM(CQ21,CU21)&gt;0,SUM(CO21:CP21,CR21:CT21,CV21)-SUM(CQ21,CU21),"")</f>
        <v>38.600000000000009</v>
      </c>
      <c r="DE21" s="40">
        <f>IF(SUM(CY21,CZ21,DD21)&gt;0,SUM(CY21,CZ21,DD21),"")</f>
        <v>99.460000000000008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8.5</v>
      </c>
      <c r="QH21" s="22">
        <f>IF($CW21="P",CD21,(CD21+BA21)/2)</f>
        <v>1.85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8.18</v>
      </c>
      <c r="QL21" s="22">
        <f>IF($CW21="P",CH21,(CH21+BE21)/2)</f>
        <v>2.4500000000000002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8.15</v>
      </c>
      <c r="QP21" s="22">
        <f>IF($CW21="P",CL21,(CL21+BI21)/2)</f>
        <v>1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8.0500000000000007</v>
      </c>
      <c r="QT21" s="22">
        <f>IF($CW21="P",CP21,(CP21+BM21)/2)</f>
        <v>0.65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7.95</v>
      </c>
      <c r="QX21" s="22">
        <f>IF($CW21="P",CT21,(CT21+BQ21)/2)</f>
        <v>2.35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4.3000000000000007</v>
      </c>
      <c r="RC21" s="40">
        <f>IF(SUM(QG21:QH21,QJ21:QL21,QN21)-QI21-QM21&gt;0,SUM(QG21:QH21,QJ21:QL21,QN21)-QI21-QM21,"")</f>
        <v>21.13</v>
      </c>
      <c r="RD21" s="40">
        <f>IF(SUM(QO21:QP21,QR21)-QQ21&gt;0,SUM(QO21:QP21,QR21)-QQ21,"")</f>
        <v>9.3000000000000007</v>
      </c>
      <c r="RE21" s="40">
        <f>IF(SUM(QH21,QL21,QP21)&gt;0,SUM(QH21,QL21,QP21),"")</f>
        <v>5.3000000000000007</v>
      </c>
      <c r="RF21" s="40">
        <f>IF(SUM(RC21,RD21)&gt;0,SUM(RC21,RD21),"")</f>
        <v>30.43</v>
      </c>
      <c r="RG21" s="40">
        <f>IF(SUM(QT21,QX21)&gt;0,SUM(QT21,QX21),"")</f>
        <v>3</v>
      </c>
      <c r="RH21" s="40">
        <f>IF(SUM(QS21:QT21,QV21:QX21,QZ21)-SUM(QU21,QY21)&gt;0,SUM(QS21:QT21,QV21:QX21,QZ21)-SUM(QU21,QY21),"")</f>
        <v>19.300000000000004</v>
      </c>
      <c r="RI21" s="40">
        <f>IF(SUM(RC21,RD21,RH21)&gt;0,SUM(RC21,RD21,RH21),"")</f>
        <v>49.730000000000004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153</v>
      </c>
      <c r="D22" s="4" t="s">
        <v>5</v>
      </c>
      <c r="E22" s="4">
        <v>2005</v>
      </c>
      <c r="F22" s="9">
        <f>SUM(L22:T22)+SUM(L22:P22)*0.0000001+SUM(L22)*0.0000000000001</f>
        <v>88.300005050003008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30.099999999999998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20.400000000000002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37.799999999999997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9.6999999999999993</v>
      </c>
      <c r="X22" s="19">
        <v>2.8</v>
      </c>
      <c r="Y22" s="19">
        <v>0</v>
      </c>
      <c r="Z22" s="19">
        <v>0.3</v>
      </c>
      <c r="AA22" s="19">
        <v>14.7</v>
      </c>
      <c r="AB22" s="19">
        <v>2.9</v>
      </c>
      <c r="AC22" s="19">
        <v>0.3</v>
      </c>
      <c r="AD22" s="19">
        <v>0</v>
      </c>
      <c r="AE22" s="19">
        <v>14.8</v>
      </c>
      <c r="AF22" s="19">
        <v>5.3</v>
      </c>
      <c r="AG22" s="19">
        <v>0</v>
      </c>
      <c r="AH22" s="19">
        <v>0.3</v>
      </c>
      <c r="AI22" s="19">
        <v>14.6</v>
      </c>
      <c r="AJ22" s="19">
        <v>3.3</v>
      </c>
      <c r="AK22" s="19">
        <v>0</v>
      </c>
      <c r="AL22" s="19">
        <v>0.3</v>
      </c>
      <c r="AM22" s="19">
        <v>15.5</v>
      </c>
      <c r="AN22" s="19">
        <v>3.8</v>
      </c>
      <c r="AO22" s="19">
        <v>0</v>
      </c>
      <c r="AP22" s="19">
        <v>0.3</v>
      </c>
      <c r="AQ22" s="27"/>
      <c r="AR22" s="40">
        <f>IF(SUM(X22,AB22)&gt;0,SUM(X22,AB22),"")</f>
        <v>5.6999999999999993</v>
      </c>
      <c r="AS22" s="40">
        <f>IF(SUM(W22:X22,Z22:AB22,AD22)-Y22-AC22&gt;0,SUM(W22:X22,Z22:AB22,AD22)-Y22-AC22,"")</f>
        <v>30.099999999999998</v>
      </c>
      <c r="AT22" s="40">
        <f>IF(SUM(AE22:AF22,AH22)-AG22&gt;0,SUM(AE22:AF22,AH22)-AG22,"")</f>
        <v>20.400000000000002</v>
      </c>
      <c r="AU22" s="40">
        <f>IF(SUM(X22,AB22,AF22)&gt;0,SUM(X22,AB22,AF22),"")</f>
        <v>11</v>
      </c>
      <c r="AV22" s="40">
        <f>IF(SUM(AS22,AT22)&gt;0,SUM(AS22,AT22),"")</f>
        <v>50.5</v>
      </c>
      <c r="AW22" s="40">
        <f>IF(SUM(AJ22,AN22)&gt;0,SUM(AJ22,AN22),"")</f>
        <v>7.1</v>
      </c>
      <c r="AX22" s="40">
        <f>IF(SUM(AI22:AJ22,AL22:AN22,AP22)-SUM(AK22,AO22)&gt;0,SUM(AI22:AJ22,AL22:AN22,AP22)-SUM(AK22,AO22),"")</f>
        <v>37.799999999999997</v>
      </c>
      <c r="AY22" s="40">
        <f>IF(SUM(AS22,AT22,AX22)&gt;0,SUM(AS22,AT22,AX22),"")</f>
        <v>88.3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104</v>
      </c>
      <c r="D23" s="4" t="s">
        <v>3</v>
      </c>
      <c r="E23" s="4">
        <v>2003</v>
      </c>
      <c r="F23" s="9">
        <f>SUM(L23:T23)+SUM(L23:P23)*0.0000001+SUM(L23)*0.0000000000001</f>
        <v>38.099999999999994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0</v>
      </c>
      <c r="M23" s="8" t="str">
        <f>IF(L23=0,"",IF(L23=CY23,$CC$1,IF(L23=BV23,$AZ$1,IF(L23=AS23,$W$1,""))))</f>
        <v/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0</v>
      </c>
      <c r="Q23" s="8" t="str">
        <f>IF(P23=0,"",IF(P23=CZ23,$CC$1,IF(P23=BW23,$AZ$1,IF(P23=AT23,$W$1,""))))</f>
        <v/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>
        <f>IF(MAX(DF23:DH23)&gt;0,MAX(DF23:DH23),"")</f>
        <v>38.099999999999994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2023 World Cup USA (Aug 5)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>
        <f>IF(MAX(ED23,FF23,GH23,HJ23,IL23,JN23,KP23,LR23,MT23,NV23,OX23,PZ23)-IF(N23="",0,N23)&gt;0.001,MAX(ED23,FF23,GH23,HJ23,IL23,JN23,KP23,LR23,MT23,NV23,OX23,PZ23)-IF(N23="",0,N23),"")</f>
        <v>38.099999999999994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>
        <v>16</v>
      </c>
      <c r="EL23" s="18">
        <v>3.3</v>
      </c>
      <c r="EM23" s="18">
        <v>0</v>
      </c>
      <c r="EN23" s="18">
        <v>0</v>
      </c>
      <c r="EO23" s="18">
        <v>15.5</v>
      </c>
      <c r="EP23" s="18">
        <v>3.3</v>
      </c>
      <c r="EQ23" s="18">
        <v>0</v>
      </c>
      <c r="ER23" s="18">
        <v>0</v>
      </c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>
        <f>IF(SUM(EL23,EP23)&gt;0,SUM(EL23,EP23),"")</f>
        <v>6.6</v>
      </c>
      <c r="FF23" s="11">
        <f>IF(SUM(EK23:EL23,EN23:EP23,ER23)-EM23-EQ23&gt;0,SUM(EK23:EL23,EN23:EP23,ER23)-EM23-EQ23,"")</f>
        <v>38.099999999999994</v>
      </c>
      <c r="FG23" s="11" t="str">
        <f>IF(SUM(ES23:ET23,EV23)-EU23&gt;0,SUM(ES23:ET23,EV23)-EU23,"")</f>
        <v/>
      </c>
      <c r="FH23" s="11">
        <f>IF(SUM(EL23,EP23,ET23)&gt;0,SUM(EL23,EP23,ET23),"")</f>
        <v>6.6</v>
      </c>
      <c r="FI23" s="11">
        <f>IF(SUM(FF23,FG23)&gt;0,SUM(FF23,FG23),"")</f>
        <v>38.099999999999994</v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>
        <f>IF(SUM(FF23,FG23,FK23)&gt;0,SUM(FF23,FG23,FK23),"")</f>
        <v>38.099999999999994</v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59538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59583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59628" operator="between">
      <formula>AY$26</formula>
      <formula>AY$27</formula>
    </cfRule>
    <cfRule type="cellIs" dxfId="100" priority="159629" operator="between">
      <formula>AY$27</formula>
      <formula>AY$28</formula>
    </cfRule>
    <cfRule type="cellIs" dxfId="99" priority="159630" operator="between">
      <formula>AY$28</formula>
      <formula>AY$29</formula>
    </cfRule>
    <cfRule type="cellIs" dxfId="98" priority="159631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59808" operator="between">
      <formula>AY$30</formula>
      <formula>AY$31</formula>
    </cfRule>
    <cfRule type="cellIs" dxfId="96" priority="159809" operator="between">
      <formula>AY$31</formula>
      <formula>AY$32</formula>
    </cfRule>
    <cfRule type="cellIs" dxfId="95" priority="159810" operator="between">
      <formula>AY$32</formula>
      <formula>AY$33</formula>
    </cfRule>
    <cfRule type="cellIs" dxfId="94" priority="159811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59988" operator="between">
      <formula>AY$29</formula>
      <formula>1000</formula>
    </cfRule>
    <cfRule type="cellIs" dxfId="92" priority="159989" operator="between">
      <formula>AY$28</formula>
      <formula>AY$29</formula>
    </cfRule>
    <cfRule type="cellIs" dxfId="91" priority="159990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245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246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139</v>
      </c>
      <c r="D4" s="4" t="s">
        <v>4</v>
      </c>
      <c r="E4" s="4">
        <v>2006</v>
      </c>
      <c r="F4" s="9">
        <f>SUM(L4:T4)+SUM(L4:P4)*0.0000001+SUM(L4)*0.0000000000001</f>
        <v>157.50001108500453</v>
      </c>
      <c r="G4" s="66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22.400000000000002</v>
      </c>
      <c r="Q4" s="8" t="str">
        <f>IF(P4=0,"",IF(P4=CZ4,$CC$1,IF(P4=BW4,$AZ$1,IF(P4=AT4,$W$1,""))))</f>
        <v>2023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>
        <f>IF(MAX(DF4:DH4)&gt;0,MAX(DF4:DH4),"")</f>
        <v>2.2499999999999929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</v>
      </c>
      <c r="X4" s="19">
        <v>5</v>
      </c>
      <c r="Y4" s="19">
        <v>0</v>
      </c>
      <c r="Z4" s="19">
        <v>0.6</v>
      </c>
      <c r="AA4" s="19">
        <v>15.5</v>
      </c>
      <c r="AB4" s="19">
        <v>4.5999999999999996</v>
      </c>
      <c r="AC4" s="19">
        <v>0</v>
      </c>
      <c r="AD4" s="19">
        <v>0.6</v>
      </c>
      <c r="AE4" s="19">
        <v>16.8</v>
      </c>
      <c r="AF4" s="19">
        <v>5</v>
      </c>
      <c r="AG4" s="19">
        <v>0</v>
      </c>
      <c r="AH4" s="19">
        <v>0.6</v>
      </c>
      <c r="AI4" s="19">
        <v>16.5</v>
      </c>
      <c r="AJ4" s="19">
        <v>4.8</v>
      </c>
      <c r="AK4" s="19">
        <v>0</v>
      </c>
      <c r="AL4" s="19">
        <v>0.6</v>
      </c>
      <c r="AM4" s="19">
        <v>16.5</v>
      </c>
      <c r="AN4" s="19">
        <v>4.5999999999999996</v>
      </c>
      <c r="AO4" s="19">
        <v>0</v>
      </c>
      <c r="AP4" s="19">
        <v>0.6</v>
      </c>
      <c r="AQ4" s="27"/>
      <c r="AR4" s="40">
        <f>IF(SUM(X4,AB4)&gt;0,SUM(X4,AB4),"")</f>
        <v>9.6</v>
      </c>
      <c r="AS4" s="40">
        <f>IF(SUM(W4:X4,Z4:AB4,AD4)-Y4-AC4&gt;0,SUM(W4:X4,Z4:AB4,AD4)-Y4-AC4,"")</f>
        <v>43.100000000000009</v>
      </c>
      <c r="AT4" s="40">
        <f>IF(SUM(AE4:AF4,AH4)-AG4&gt;0,SUM(AE4:AF4,AH4)-AG4,"")</f>
        <v>22.400000000000002</v>
      </c>
      <c r="AU4" s="40">
        <f>IF(SUM(X4,AB4,AF4)&gt;0,SUM(X4,AB4,AF4),"")</f>
        <v>14.6</v>
      </c>
      <c r="AV4" s="40">
        <f>IF(SUM(AS4,AT4)&gt;0,SUM(AS4,AT4),"")</f>
        <v>65.500000000000014</v>
      </c>
      <c r="AW4" s="40">
        <f>IF(SUM(AJ4,AN4)&gt;0,SUM(AJ4,AN4),"")</f>
        <v>9.3999999999999986</v>
      </c>
      <c r="AX4" s="40">
        <f>IF(SUM(AI4:AJ4,AL4:AN4,AP4)-SUM(AK4,AO4)&gt;0,SUM(AI4:AJ4,AL4:AN4,AP4)-SUM(AK4,AO4),"")</f>
        <v>43.600000000000009</v>
      </c>
      <c r="AY4" s="40">
        <f>IF(SUM(AS4,AT4,AX4)&gt;0,SUM(AS4,AT4,AX4),"")</f>
        <v>109.10000000000002</v>
      </c>
      <c r="AZ4" s="18">
        <v>16.850000000000001</v>
      </c>
      <c r="BA4" s="18">
        <v>4.6500000000000004</v>
      </c>
      <c r="BB4" s="18">
        <v>0</v>
      </c>
      <c r="BC4" s="18">
        <v>0.44999999999999996</v>
      </c>
      <c r="BD4" s="18">
        <v>16</v>
      </c>
      <c r="BE4" s="18">
        <v>4.6999999999999993</v>
      </c>
      <c r="BF4" s="18">
        <v>0</v>
      </c>
      <c r="BG4" s="18">
        <v>0.6</v>
      </c>
      <c r="BH4" s="18">
        <v>16.25</v>
      </c>
      <c r="BI4" s="18">
        <v>4.4000000000000004</v>
      </c>
      <c r="BJ4" s="18">
        <v>0</v>
      </c>
      <c r="BK4" s="18">
        <v>0.44999999999999996</v>
      </c>
      <c r="BL4" s="18">
        <v>16.899999999999999</v>
      </c>
      <c r="BM4" s="18">
        <v>4.9000000000000004</v>
      </c>
      <c r="BN4" s="18">
        <v>0</v>
      </c>
      <c r="BO4" s="18">
        <v>0.6</v>
      </c>
      <c r="BP4" s="18">
        <v>16.3</v>
      </c>
      <c r="BQ4" s="18">
        <v>3.5999999999999996</v>
      </c>
      <c r="BR4" s="18">
        <v>0</v>
      </c>
      <c r="BS4" s="18">
        <v>0.6</v>
      </c>
      <c r="BT4" s="28" t="s">
        <v>46</v>
      </c>
      <c r="BU4" s="11">
        <f>IF(SUM(BA4,BE4)&gt;0,SUM(BA4,BE4),"")</f>
        <v>9.35</v>
      </c>
      <c r="BV4" s="11">
        <f>IF(SUM(AZ4:BA4,BC4:BE4,BG4)-BB4-BF4&gt;0,SUM(AZ4:BA4,BC4:BE4,BG4)-BB4-BF4,"")</f>
        <v>43.250000000000007</v>
      </c>
      <c r="BW4" s="11">
        <f>IF(SUM(BH4:BI4,BK4)-BJ4&gt;0,SUM(BH4:BI4,BK4)-BJ4,"")</f>
        <v>21.099999999999998</v>
      </c>
      <c r="BX4" s="11">
        <f>IF(SUM(BA4,BE4,BI4)&gt;0,SUM(BA4,BE4,BI4),"")</f>
        <v>13.75</v>
      </c>
      <c r="BY4" s="11">
        <f>IF(SUM(BV4,BW4)&gt;0,SUM(BV4,BW4),"")</f>
        <v>64.350000000000009</v>
      </c>
      <c r="BZ4" s="11">
        <f>IF(SUM(BM4,BQ4)&gt;0,SUM(BM4,BQ4),"")</f>
        <v>8.5</v>
      </c>
      <c r="CA4" s="11">
        <f>IF(SUM(BL4:BM4,BO4:BQ4,BS4)-SUM(BN4,BR4)&gt;0,SUM(BL4:BM4,BO4:BQ4,BS4)-SUM(BN4,BR4),"")</f>
        <v>42.900000000000006</v>
      </c>
      <c r="CB4" s="11">
        <f>IF(SUM(BV4,BW4,CA4)&gt;0,SUM(BV4,BW4,CA4),"")</f>
        <v>107.25000000000001</v>
      </c>
      <c r="CC4" s="19">
        <v>17.2</v>
      </c>
      <c r="CD4" s="19">
        <v>5</v>
      </c>
      <c r="CE4" s="19">
        <v>0</v>
      </c>
      <c r="CF4" s="19">
        <v>0.6</v>
      </c>
      <c r="CG4" s="19">
        <v>17</v>
      </c>
      <c r="CH4" s="19">
        <v>4.8</v>
      </c>
      <c r="CI4" s="19">
        <v>0</v>
      </c>
      <c r="CJ4" s="19">
        <v>0.6</v>
      </c>
      <c r="CK4" s="19">
        <v>16.5</v>
      </c>
      <c r="CL4" s="19">
        <v>4.8</v>
      </c>
      <c r="CM4" s="19">
        <v>0</v>
      </c>
      <c r="CN4" s="19">
        <v>0.6</v>
      </c>
      <c r="CO4" s="19">
        <v>16.7</v>
      </c>
      <c r="CP4" s="19">
        <v>4.8</v>
      </c>
      <c r="CQ4" s="19">
        <v>0</v>
      </c>
      <c r="CR4" s="19">
        <v>0.6</v>
      </c>
      <c r="CS4" s="19">
        <v>16.899999999999999</v>
      </c>
      <c r="CT4" s="19">
        <v>5</v>
      </c>
      <c r="CU4" s="19">
        <v>0.2</v>
      </c>
      <c r="CV4" s="19">
        <v>0.6</v>
      </c>
      <c r="CW4" s="27"/>
      <c r="CX4" s="40">
        <f>IF(SUM(CD4,CH4)&gt;0,SUM(CD4,CH4),"")</f>
        <v>9.8000000000000007</v>
      </c>
      <c r="CY4" s="40">
        <f>IF(SUM(CC4:CD4,CF4:CH4,CJ4)-CE4-CI4&gt;0,SUM(CC4:CD4,CF4:CH4,CJ4)-CE4-CI4,"")</f>
        <v>45.199999999999996</v>
      </c>
      <c r="CZ4" s="40">
        <f>IF(SUM(CK4:CL4,CN4)-CM4&gt;0,SUM(CK4:CL4,CN4)-CM4,"")</f>
        <v>21.900000000000002</v>
      </c>
      <c r="DA4" s="40">
        <f>IF(SUM(CD4,CH4,CL4)&gt;0,SUM(CD4,CH4,CL4),"")</f>
        <v>14.600000000000001</v>
      </c>
      <c r="DB4" s="40">
        <f>IF(SUM(CY4,CZ4)&gt;0,SUM(CY4,CZ4),"")</f>
        <v>67.099999999999994</v>
      </c>
      <c r="DC4" s="40">
        <f>IF(SUM(CP4,CT4)&gt;0,SUM(CP4,CT4),"")</f>
        <v>9.8000000000000007</v>
      </c>
      <c r="DD4" s="40">
        <f>IF(SUM(CO4:CP4,CR4:CT4,CV4)-SUM(CQ4,CU4)&gt;0,SUM(CO4:CP4,CR4:CT4,CV4)-SUM(CQ4,CU4),"")</f>
        <v>44.4</v>
      </c>
      <c r="DE4" s="40">
        <f>IF(SUM(CY4,CZ4,DD4)&gt;0,SUM(CY4,CZ4,DD4),"")</f>
        <v>111.5</v>
      </c>
      <c r="DF4" s="50">
        <f>IF(MAX(ED4,FF4,GH4,HJ4,IL4,JN4,KP4,LR4,MT4,NV4,OX4,PZ4)-IF(N4="",0,N4)&gt;0.001,MAX(ED4,FF4,GH4,HJ4,IL4,JN4,KP4,LR4,MT4,NV4,OX4,PZ4)-IF(N4="",0,N4),"")</f>
        <v>2.2499999999999929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17.2</v>
      </c>
      <c r="FN4" s="17">
        <v>6.1</v>
      </c>
      <c r="FO4" s="17">
        <v>0</v>
      </c>
      <c r="FP4" s="17">
        <v>0</v>
      </c>
      <c r="FQ4" s="17">
        <v>17.2</v>
      </c>
      <c r="FR4" s="17">
        <v>5</v>
      </c>
      <c r="FS4" s="17">
        <v>0</v>
      </c>
      <c r="FT4" s="17">
        <v>0</v>
      </c>
      <c r="FU4" s="17">
        <v>16.600000000000001</v>
      </c>
      <c r="FV4" s="17">
        <v>6.1</v>
      </c>
      <c r="FW4" s="17">
        <v>0.4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11.1</v>
      </c>
      <c r="GH4" s="40">
        <f>IF(SUM(FM4:FN4,FP4:FR4,FT4)-FO4-FS4&gt;0,SUM(FM4:FN4,FP4:FR4,FT4)-FO4-FS4,"")</f>
        <v>45.5</v>
      </c>
      <c r="GI4" s="40">
        <f>IF(SUM(FU4:FV4,FX4)-FW4&gt;0,SUM(FU4:FV4,FX4)-FW4,"")</f>
        <v>22.300000000000004</v>
      </c>
      <c r="GJ4" s="40">
        <f>IF(SUM(FN4,FR4,FV4)&gt;0,SUM(FN4,FR4,FV4),"")</f>
        <v>17.2</v>
      </c>
      <c r="GK4" s="40">
        <f>IF(SUM(GH4,GI4)&gt;0,SUM(GH4,GI4),"")</f>
        <v>67.800000000000011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67.800000000000011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>
        <v>16.600000000000001</v>
      </c>
      <c r="IT4" s="18">
        <v>3.8</v>
      </c>
      <c r="IU4" s="18">
        <v>0</v>
      </c>
      <c r="IV4" s="18">
        <v>0</v>
      </c>
      <c r="IW4" s="18">
        <v>17</v>
      </c>
      <c r="IX4" s="18">
        <v>4.8</v>
      </c>
      <c r="IY4" s="18">
        <v>0</v>
      </c>
      <c r="IZ4" s="18">
        <v>0</v>
      </c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>
        <f>IF(SUM(IT4,IX4)&gt;0,SUM(IT4,IX4),"")</f>
        <v>8.6</v>
      </c>
      <c r="JN4" s="11">
        <f>IF(SUM(IS4:IT4,IV4:IX4,IZ4)-IU4-IY4&gt;0,SUM(IS4:IT4,IV4:IX4,IZ4)-IU4-IY4,"")</f>
        <v>42.2</v>
      </c>
      <c r="JO4" s="11" t="str">
        <f>IF(SUM(JA4:JB4,JD4)-JC4&gt;0,SUM(JA4:JB4,JD4)-JC4,"")</f>
        <v/>
      </c>
      <c r="JP4" s="11">
        <f>IF(SUM(IT4,IX4,JB4)&gt;0,SUM(IT4,IX4,JB4),"")</f>
        <v>8.6</v>
      </c>
      <c r="JQ4" s="11">
        <f>IF(SUM(JN4,JO4)&gt;0,SUM(JN4,JO4),"")</f>
        <v>42.2</v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>
        <f>IF(SUM(JN4,JO4,JS4)&gt;0,SUM(JN4,JO4,JS4),"")</f>
        <v>42.2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17.024999999999999</v>
      </c>
      <c r="QH4" s="22">
        <f>IF($CW4="P",CD4,(CD4+BA4)/2)</f>
        <v>4.8250000000000002</v>
      </c>
      <c r="QI4" s="22">
        <f>IF($CW4="P",CE4,(CE4+BB4)/2)</f>
        <v>0</v>
      </c>
      <c r="QJ4" s="22">
        <f>IF($CW4="P",CF4,(CF4+BC4)/2)</f>
        <v>0.52499999999999991</v>
      </c>
      <c r="QK4" s="22">
        <f>IF($CW4="P",CG4,(CG4+BD4)/2)</f>
        <v>16.5</v>
      </c>
      <c r="QL4" s="22">
        <f>IF($CW4="P",CH4,(CH4+BE4)/2)</f>
        <v>4.75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16.375</v>
      </c>
      <c r="QP4" s="22">
        <f>IF($CW4="P",CL4,(CL4+BI4)/2)</f>
        <v>4.5999999999999996</v>
      </c>
      <c r="QQ4" s="22">
        <f>IF($CW4="P",CM4,(CM4+BJ4)/2)</f>
        <v>0</v>
      </c>
      <c r="QR4" s="22">
        <f>IF($CW4="P",CN4,(CN4+BK4)/2)</f>
        <v>0.52499999999999991</v>
      </c>
      <c r="QS4" s="22">
        <f>IF($CW4="P",CO4,(CO4+BL4)/2)</f>
        <v>16.799999999999997</v>
      </c>
      <c r="QT4" s="22">
        <f>IF($CW4="P",CP4,(CP4+BM4)/2)</f>
        <v>4.8499999999999996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4.3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9.5749999999999993</v>
      </c>
      <c r="RC4" s="40">
        <f>IF(SUM(QG4:QH4,QJ4:QL4,QN4)-QI4-QM4&gt;0,SUM(QG4:QH4,QJ4:QL4,QN4)-QI4-QM4,"")</f>
        <v>44.225000000000001</v>
      </c>
      <c r="RD4" s="40">
        <f>IF(SUM(QO4:QP4,QR4)-QQ4&gt;0,SUM(QO4:QP4,QR4)-QQ4,"")</f>
        <v>21.5</v>
      </c>
      <c r="RE4" s="40">
        <f>IF(SUM(QH4,QL4,QP4)&gt;0,SUM(QH4,QL4,QP4),"")</f>
        <v>14.174999999999999</v>
      </c>
      <c r="RF4" s="40">
        <f>IF(SUM(RC4,RD4)&gt;0,SUM(RC4,RD4),"")</f>
        <v>65.724999999999994</v>
      </c>
      <c r="RG4" s="40">
        <f>IF(SUM(QT4,QX4)&gt;0,SUM(QT4,QX4),"")</f>
        <v>9.1499999999999986</v>
      </c>
      <c r="RH4" s="40">
        <f>IF(SUM(QS4:QT4,QV4:QX4,QZ4)-SUM(QU4,QY4)&gt;0,SUM(QS4:QT4,QV4:QX4,QZ4)-SUM(QU4,QY4),"")</f>
        <v>43.65</v>
      </c>
      <c r="RI4" s="40">
        <f>IF(SUM(RC4,RD4,RH4)&gt;0,SUM(RC4,RD4,RH4),"")</f>
        <v>109.375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155.20001091000449</v>
      </c>
      <c r="G5" s="66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43.2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20.900000000000002</v>
      </c>
      <c r="Q5" s="8" t="str">
        <f>IF(P5=0,"",IF(P5=CZ5,$CC$1,IF(P5=BW5,$AZ$1,IF(P5=AT5,$W$1,""))))</f>
        <v>2024 Elite Canada</v>
      </c>
      <c r="R5" s="8">
        <f>IF(MAX(AX5,CA5,DD5)&gt;0,MAX(AX5,CA5,DD5),0)</f>
        <v>44.500000000000007</v>
      </c>
      <c r="S5" s="8" t="str">
        <f>IF(R5=0,"",IF(R5=DD5,$CC$1,IF(R5=CA5,$AZ$1,IF(R5=AX5,$W$1,""))))</f>
        <v>2024 Elite Canada</v>
      </c>
      <c r="T5" s="8">
        <f>IF(MAX(DF5:DH5)&gt;0,MAX(DF5:DH5),"")</f>
        <v>1.6000000000000014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USA (Aug 5)</v>
      </c>
      <c r="W5" s="19">
        <v>15.4</v>
      </c>
      <c r="X5" s="19">
        <v>5</v>
      </c>
      <c r="Y5" s="19">
        <v>0</v>
      </c>
      <c r="Z5" s="19">
        <v>0.6</v>
      </c>
      <c r="AA5" s="19">
        <v>17</v>
      </c>
      <c r="AB5" s="19">
        <v>4.5999999999999996</v>
      </c>
      <c r="AC5" s="19">
        <v>0</v>
      </c>
      <c r="AD5" s="19">
        <v>0.6</v>
      </c>
      <c r="AE5" s="19">
        <v>15.9</v>
      </c>
      <c r="AF5" s="19">
        <v>2.6</v>
      </c>
      <c r="AG5" s="19">
        <v>0</v>
      </c>
      <c r="AH5" s="19">
        <v>0.6</v>
      </c>
      <c r="AI5" s="19">
        <v>16.3</v>
      </c>
      <c r="AJ5" s="19">
        <v>4.5999999999999996</v>
      </c>
      <c r="AK5" s="19">
        <v>0</v>
      </c>
      <c r="AL5" s="19">
        <v>0.6</v>
      </c>
      <c r="AM5" s="19">
        <v>16.5</v>
      </c>
      <c r="AN5" s="19">
        <v>4.8</v>
      </c>
      <c r="AO5" s="19">
        <v>0</v>
      </c>
      <c r="AP5" s="19">
        <v>0.6</v>
      </c>
      <c r="AQ5" s="27"/>
      <c r="AR5" s="40">
        <f>IF(SUM(X5,AB5)&gt;0,SUM(X5,AB5),"")</f>
        <v>9.6</v>
      </c>
      <c r="AS5" s="40">
        <f>IF(SUM(W5:X5,Z5:AB5,AD5)-Y5-AC5&gt;0,SUM(W5:X5,Z5:AB5,AD5)-Y5-AC5,"")</f>
        <v>43.2</v>
      </c>
      <c r="AT5" s="40">
        <f>IF(SUM(AE5:AF5,AH5)-AG5&gt;0,SUM(AE5:AF5,AH5)-AG5,"")</f>
        <v>19.100000000000001</v>
      </c>
      <c r="AU5" s="40">
        <f>IF(SUM(X5,AB5,AF5)&gt;0,SUM(X5,AB5,AF5),"")</f>
        <v>12.2</v>
      </c>
      <c r="AV5" s="40">
        <f>IF(SUM(AS5,AT5)&gt;0,SUM(AS5,AT5),"")</f>
        <v>62.300000000000004</v>
      </c>
      <c r="AW5" s="40">
        <f>IF(SUM(AJ5,AN5)&gt;0,SUM(AJ5,AN5),"")</f>
        <v>9.3999999999999986</v>
      </c>
      <c r="AX5" s="40">
        <f>IF(SUM(AI5:AJ5,AL5:AN5,AP5)-SUM(AK5,AO5)&gt;0,SUM(AI5:AJ5,AL5:AN5,AP5)-SUM(AK5,AO5),"")</f>
        <v>43.4</v>
      </c>
      <c r="AY5" s="40">
        <f>IF(SUM(AS5,AT5,AX5)&gt;0,SUM(AS5,AT5,AX5),"")</f>
        <v>105.7</v>
      </c>
      <c r="AZ5" s="18">
        <v>17.100000000000001</v>
      </c>
      <c r="BA5" s="18">
        <v>5</v>
      </c>
      <c r="BB5" s="18">
        <v>0.2</v>
      </c>
      <c r="BC5" s="18">
        <v>0.6</v>
      </c>
      <c r="BD5" s="18">
        <v>16.899999999999999</v>
      </c>
      <c r="BE5" s="18">
        <v>5.2</v>
      </c>
      <c r="BF5" s="18">
        <v>0.2</v>
      </c>
      <c r="BG5" s="18">
        <v>0.6</v>
      </c>
      <c r="BH5" s="18">
        <v>15.5</v>
      </c>
      <c r="BI5" s="18">
        <v>5</v>
      </c>
      <c r="BJ5" s="18">
        <v>0.2</v>
      </c>
      <c r="BK5" s="18">
        <v>0.6</v>
      </c>
      <c r="BL5" s="18">
        <v>16.399999999999999</v>
      </c>
      <c r="BM5" s="18">
        <v>5</v>
      </c>
      <c r="BN5" s="18">
        <v>0</v>
      </c>
      <c r="BO5" s="18">
        <v>0.6</v>
      </c>
      <c r="BP5" s="18">
        <v>16.7</v>
      </c>
      <c r="BQ5" s="18">
        <v>5.2</v>
      </c>
      <c r="BR5" s="18">
        <v>0</v>
      </c>
      <c r="BS5" s="18">
        <v>0.6</v>
      </c>
      <c r="BT5" s="28"/>
      <c r="BU5" s="11">
        <f>IF(SUM(BA5,BE5)&gt;0,SUM(BA5,BE5),"")</f>
        <v>10.199999999999999</v>
      </c>
      <c r="BV5" s="11">
        <f>IF(SUM(AZ5:BA5,BC5:BE5,BG5)-BB5-BF5&gt;0,SUM(AZ5:BA5,BC5:BE5,BG5)-BB5-BF5,"")</f>
        <v>45</v>
      </c>
      <c r="BW5" s="11">
        <f>IF(SUM(BH5:BI5,BK5)-BJ5&gt;0,SUM(BH5:BI5,BK5)-BJ5,"")</f>
        <v>20.900000000000002</v>
      </c>
      <c r="BX5" s="11">
        <f>IF(SUM(BA5,BE5,BI5)&gt;0,SUM(BA5,BE5,BI5),"")</f>
        <v>15.2</v>
      </c>
      <c r="BY5" s="11">
        <f>IF(SUM(BV5,BW5)&gt;0,SUM(BV5,BW5),"")</f>
        <v>65.900000000000006</v>
      </c>
      <c r="BZ5" s="11">
        <f>IF(SUM(BM5,BQ5)&gt;0,SUM(BM5,BQ5),"")</f>
        <v>10.199999999999999</v>
      </c>
      <c r="CA5" s="11">
        <f>IF(SUM(BL5:BM5,BO5:BQ5,BS5)-SUM(BN5,BR5)&gt;0,SUM(BL5:BM5,BO5:BQ5,BS5)-SUM(BN5,BR5),"")</f>
        <v>44.500000000000007</v>
      </c>
      <c r="CB5" s="11">
        <f>IF(SUM(BV5,BW5,CA5)&gt;0,SUM(BV5,BW5,CA5),"")</f>
        <v>110.4</v>
      </c>
      <c r="CC5" s="19">
        <v>16.7</v>
      </c>
      <c r="CD5" s="19">
        <v>5</v>
      </c>
      <c r="CE5" s="19">
        <v>0</v>
      </c>
      <c r="CF5" s="19">
        <v>0.6</v>
      </c>
      <c r="CG5" s="19">
        <v>16.100000000000001</v>
      </c>
      <c r="CH5" s="19">
        <v>2.6</v>
      </c>
      <c r="CI5" s="19">
        <v>0</v>
      </c>
      <c r="CJ5" s="19">
        <v>0.6</v>
      </c>
      <c r="CK5" s="19">
        <v>15.6</v>
      </c>
      <c r="CL5" s="19">
        <v>2.6</v>
      </c>
      <c r="CM5" s="19">
        <v>0</v>
      </c>
      <c r="CN5" s="19">
        <v>0.6</v>
      </c>
      <c r="CO5" s="19">
        <v>15.9</v>
      </c>
      <c r="CP5" s="19">
        <v>5.3</v>
      </c>
      <c r="CQ5" s="19">
        <v>0</v>
      </c>
      <c r="CR5" s="19">
        <v>0.6</v>
      </c>
      <c r="CS5" s="19">
        <v>16.100000000000001</v>
      </c>
      <c r="CT5" s="19">
        <v>5.5</v>
      </c>
      <c r="CU5" s="19">
        <v>0</v>
      </c>
      <c r="CV5" s="19">
        <v>0.6</v>
      </c>
      <c r="CW5" s="27"/>
      <c r="CX5" s="40">
        <f>IF(SUM(CD5,CH5)&gt;0,SUM(CD5,CH5),"")</f>
        <v>7.6</v>
      </c>
      <c r="CY5" s="40">
        <f>IF(SUM(CC5:CD5,CF5:CH5,CJ5)-CE5-CI5&gt;0,SUM(CC5:CD5,CF5:CH5,CJ5)-CE5-CI5,"")</f>
        <v>41.600000000000009</v>
      </c>
      <c r="CZ5" s="40">
        <f>IF(SUM(CK5:CL5,CN5)-CM5&gt;0,SUM(CK5:CL5,CN5)-CM5,"")</f>
        <v>18.8</v>
      </c>
      <c r="DA5" s="40">
        <f>IF(SUM(CD5,CH5,CL5)&gt;0,SUM(CD5,CH5,CL5),"")</f>
        <v>10.199999999999999</v>
      </c>
      <c r="DB5" s="40">
        <f>IF(SUM(CY5,CZ5)&gt;0,SUM(CY5,CZ5),"")</f>
        <v>60.400000000000006</v>
      </c>
      <c r="DC5" s="40">
        <f>IF(SUM(CP5,CT5)&gt;0,SUM(CP5,CT5),"")</f>
        <v>10.8</v>
      </c>
      <c r="DD5" s="40">
        <f>IF(SUM(CO5:CP5,CR5:CT5,CV5)-SUM(CQ5,CU5)&gt;0,SUM(CO5:CP5,CR5:CT5,CV5)-SUM(CQ5,CU5),"")</f>
        <v>44.000000000000007</v>
      </c>
      <c r="DE5" s="40">
        <f>IF(SUM(CY5,CZ5,DD5)&gt;0,SUM(CY5,CZ5,DD5),"")</f>
        <v>104.4</v>
      </c>
      <c r="DF5" s="50">
        <f>IF(MAX(ED5,FF5,GH5,HJ5,IL5,JN5,KP5,LR5,MT5,NV5,OX5,PZ5)-IF(N5="",0,N5)&gt;0.001,MAX(ED5,FF5,GH5,HJ5,IL5,JN5,KP5,LR5,MT5,NV5,OX5,PZ5)-IF(N5="",0,N5),"")</f>
        <v>1.6000000000000014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16.7</v>
      </c>
      <c r="DJ5" s="17">
        <v>4.3</v>
      </c>
      <c r="DK5" s="17">
        <v>0</v>
      </c>
      <c r="DL5" s="17">
        <v>0</v>
      </c>
      <c r="DM5" s="17">
        <v>15.1</v>
      </c>
      <c r="DN5" s="17">
        <v>5.2</v>
      </c>
      <c r="DO5" s="17">
        <v>0.2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9.5</v>
      </c>
      <c r="ED5" s="40">
        <f>IF(SUM(DI5:DJ5,DL5:DN5,DP5)-DK5-DO5&gt;0,SUM(DI5:DJ5,DL5:DN5,DP5)-DK5-DO5,"")</f>
        <v>41.1</v>
      </c>
      <c r="EE5" s="40" t="str">
        <f>IF(SUM(DQ5:DR5,DT5)-DS5&gt;0,SUM(DQ5:DR5,DT5)-DS5,"")</f>
        <v/>
      </c>
      <c r="EF5" s="40">
        <f>IF(SUM(DJ5,DN5,DR5)&gt;0,SUM(DJ5,DN5,DR5),"")</f>
        <v>9.5</v>
      </c>
      <c r="EG5" s="40">
        <f>IF(SUM(ED5,EE5)&gt;0,SUM(ED5,EE5),"")</f>
        <v>41.1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41.1</v>
      </c>
      <c r="EK5" s="18">
        <v>17.100000000000001</v>
      </c>
      <c r="EL5" s="18">
        <v>5</v>
      </c>
      <c r="EM5" s="18">
        <v>0</v>
      </c>
      <c r="EN5" s="18">
        <v>0</v>
      </c>
      <c r="EO5" s="18">
        <v>17.5</v>
      </c>
      <c r="EP5" s="18">
        <v>5.2</v>
      </c>
      <c r="EQ5" s="18">
        <v>0</v>
      </c>
      <c r="ER5" s="18">
        <v>0</v>
      </c>
      <c r="ES5" s="18"/>
      <c r="ET5" s="18"/>
      <c r="EU5" s="18"/>
      <c r="EV5" s="18"/>
      <c r="EW5" s="18">
        <v>16.899999999999999</v>
      </c>
      <c r="EX5" s="18">
        <v>5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10.199999999999999</v>
      </c>
      <c r="FF5" s="11">
        <f>IF(SUM(EK5:EL5,EN5:EP5,ER5)-EM5-EQ5&gt;0,SUM(EK5:EL5,EN5:EP5,ER5)-EM5-EQ5,"")</f>
        <v>44.800000000000004</v>
      </c>
      <c r="FG5" s="11" t="str">
        <f>IF(SUM(ES5:ET5,EV5)-EU5&gt;0,SUM(ES5:ET5,EV5)-EU5,"")</f>
        <v/>
      </c>
      <c r="FH5" s="11">
        <f>IF(SUM(EL5,EP5,ET5)&gt;0,SUM(EL5,EP5,ET5),"")</f>
        <v>10.199999999999999</v>
      </c>
      <c r="FI5" s="11">
        <f>IF(SUM(FF5,FG5)&gt;0,SUM(FF5,FG5),"")</f>
        <v>44.800000000000004</v>
      </c>
      <c r="FJ5" s="11">
        <f>IF(SUM(EX5,FB5)&gt;0,SUM(EX5,FB5),"")</f>
        <v>5</v>
      </c>
      <c r="FK5" s="11">
        <f>IF(SUM(EW5:EX5,EZ5:FB5,FD5)-SUM(EY5,FC5)&gt;0,SUM(EW5:EX5,EZ5:FB5,FD5)-SUM(EY5,FC5),"")</f>
        <v>21.9</v>
      </c>
      <c r="FL5" s="11">
        <f>IF(SUM(FF5,FG5,FK5)&gt;0,SUM(FF5,FG5,FK5),"")</f>
        <v>66.7</v>
      </c>
      <c r="FM5" s="17">
        <v>16.5</v>
      </c>
      <c r="FN5" s="17">
        <v>5</v>
      </c>
      <c r="FO5" s="17">
        <v>0.2</v>
      </c>
      <c r="FP5" s="17">
        <v>0</v>
      </c>
      <c r="FQ5" s="17">
        <v>17.2</v>
      </c>
      <c r="FR5" s="17">
        <v>5</v>
      </c>
      <c r="FS5" s="17">
        <v>0.2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10</v>
      </c>
      <c r="GH5" s="40">
        <f>IF(SUM(FM5:FN5,FP5:FR5,FT5)-FO5-FS5&gt;0,SUM(FM5:FN5,FP5:FR5,FT5)-FO5-FS5,"")</f>
        <v>43.3</v>
      </c>
      <c r="GI5" s="40" t="str">
        <f>IF(SUM(FU5:FV5,FX5)-FW5&gt;0,SUM(FU5:FV5,FX5)-FW5,"")</f>
        <v/>
      </c>
      <c r="GJ5" s="40">
        <f>IF(SUM(FN5,FR5,FV5)&gt;0,SUM(FN5,FR5,FV5),"")</f>
        <v>10</v>
      </c>
      <c r="GK5" s="40">
        <f>IF(SUM(GH5,GI5)&gt;0,SUM(GH5,GI5),"")</f>
        <v>43.3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43.3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16.5</v>
      </c>
      <c r="QL5" s="22">
        <f>IF($CW5="P",CH5,(CH5+BE5)/2)</f>
        <v>3.9000000000000004</v>
      </c>
      <c r="QM5" s="22">
        <f>IF($CW5="P",CI5,(CI5+BF5)/2)</f>
        <v>0.1</v>
      </c>
      <c r="QN5" s="22">
        <f>IF($CW5="P",CJ5,(CJ5+BG5)/2)</f>
        <v>0.6</v>
      </c>
      <c r="QO5" s="22">
        <f>IF($CW5="P",CK5,(CK5+BH5)/2)</f>
        <v>15.55</v>
      </c>
      <c r="QP5" s="22">
        <f>IF($CW5="P",CL5,(CL5+BI5)/2)</f>
        <v>3.8</v>
      </c>
      <c r="QQ5" s="22">
        <f>IF($CW5="P",CM5,(CM5+BJ5)/2)</f>
        <v>0.1</v>
      </c>
      <c r="QR5" s="22">
        <f>IF($CW5="P",CN5,(CN5+BK5)/2)</f>
        <v>0.6</v>
      </c>
      <c r="QS5" s="22">
        <f>IF($CW5="P",CO5,(CO5+BL5)/2)</f>
        <v>16.149999999999999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16.399999999999999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43.3</v>
      </c>
      <c r="RD5" s="40">
        <f>IF(SUM(QO5:QP5,QR5)-QQ5&gt;0,SUM(QO5:QP5,QR5)-QQ5,"")</f>
        <v>19.850000000000001</v>
      </c>
      <c r="RE5" s="40">
        <f>IF(SUM(QH5,QL5,QP5)&gt;0,SUM(QH5,QL5,QP5),"")</f>
        <v>12.7</v>
      </c>
      <c r="RF5" s="40">
        <f>IF(SUM(RC5,RD5)&gt;0,SUM(RC5,RD5),"")</f>
        <v>63.15</v>
      </c>
      <c r="RG5" s="40">
        <f>IF(SUM(QT5,QX5)&gt;0,SUM(QT5,QX5),"")</f>
        <v>10.5</v>
      </c>
      <c r="RH5" s="40">
        <f>IF(SUM(QS5:QT5,QV5:QX5,QZ5)-SUM(QU5,QY5)&gt;0,SUM(QS5:QT5,QV5:QX5,QZ5)-SUM(QU5,QY5),"")</f>
        <v>44.25</v>
      </c>
      <c r="RI5" s="40">
        <f>IF(SUM(RC5,RD5,RH5)&gt;0,SUM(RC5,RD5,RH5),"")</f>
        <v>107.4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207</v>
      </c>
      <c r="D6" s="4" t="s">
        <v>6</v>
      </c>
      <c r="E6" s="4">
        <v>2003</v>
      </c>
      <c r="F6" s="9">
        <f>SUM(L6:T6)+SUM(L6:P6)*0.0000001+SUM(L6)*0.0000000000001</f>
        <v>152.90001092000441</v>
      </c>
      <c r="G6" s="66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44.399999999999991</v>
      </c>
      <c r="M6" s="8" t="str">
        <f>IF(L6=0,"",IF(L6=CY6,$CC$1,IF(L6=BV6,$AZ$1,IF(L6=AS6,$W$1,""))))</f>
        <v>2024 Nationals</v>
      </c>
      <c r="N6" s="8">
        <f>IF(COUNT(AS6,BV6,CY6)&gt;1,LARGE((AS6,BV6,CY6),2),0)</f>
        <v>42.79999999999999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</v>
      </c>
      <c r="Q6" s="8" t="str">
        <f>IF(P6=0,"",IF(P6=CZ6,$CC$1,IF(P6=BW6,$AZ$1,IF(P6=AT6,$W$1,""))))</f>
        <v>2024 Elite Canada</v>
      </c>
      <c r="R6" s="8">
        <f>IF(MAX(AX6,CA6,DD6)&gt;0,MAX(AX6,CA6,DD6),0)</f>
        <v>43.699999999999996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16.7</v>
      </c>
      <c r="BA6" s="18">
        <v>4.0999999999999996</v>
      </c>
      <c r="BB6" s="18">
        <v>0</v>
      </c>
      <c r="BC6" s="18">
        <v>0.3</v>
      </c>
      <c r="BD6" s="18">
        <v>17.5</v>
      </c>
      <c r="BE6" s="18">
        <v>3.9</v>
      </c>
      <c r="BF6" s="18">
        <v>0</v>
      </c>
      <c r="BG6" s="18">
        <v>0.3</v>
      </c>
      <c r="BH6" s="18">
        <v>17.8</v>
      </c>
      <c r="BI6" s="18">
        <v>3.9</v>
      </c>
      <c r="BJ6" s="18">
        <v>0</v>
      </c>
      <c r="BK6" s="18">
        <v>0.3</v>
      </c>
      <c r="BL6" s="18">
        <v>17</v>
      </c>
      <c r="BM6" s="18">
        <v>3.9</v>
      </c>
      <c r="BN6" s="18">
        <v>0</v>
      </c>
      <c r="BO6" s="18">
        <v>0.3</v>
      </c>
      <c r="BP6" s="18">
        <v>17.3</v>
      </c>
      <c r="BQ6" s="18">
        <v>4.0999999999999996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42.79999999999999</v>
      </c>
      <c r="BW6" s="11">
        <f>IF(SUM(BH6:BI6,BK6)-BJ6&gt;0,SUM(BH6:BI6,BK6)-BJ6,"")</f>
        <v>22</v>
      </c>
      <c r="BX6" s="11">
        <f>IF(SUM(BA6,BE6,BI6)&gt;0,SUM(BA6,BE6,BI6),"")</f>
        <v>11.9</v>
      </c>
      <c r="BY6" s="11">
        <f>IF(SUM(BV6,BW6)&gt;0,SUM(BV6,BW6),"")</f>
        <v>64.799999999999983</v>
      </c>
      <c r="BZ6" s="11">
        <f>IF(SUM(BM6,BQ6)&gt;0,SUM(BM6,BQ6),"")</f>
        <v>8</v>
      </c>
      <c r="CA6" s="11">
        <f>IF(SUM(BL6:BM6,BO6:BQ6,BS6)-SUM(BN6,BR6)&gt;0,SUM(BL6:BM6,BO6:BQ6,BS6)-SUM(BN6,BR6),"")</f>
        <v>42.9</v>
      </c>
      <c r="CB6" s="11">
        <f>IF(SUM(BV6,BW6,CA6)&gt;0,SUM(BV6,BW6,CA6),"")</f>
        <v>107.69999999999999</v>
      </c>
      <c r="CC6" s="19">
        <v>16.7</v>
      </c>
      <c r="CD6" s="19">
        <v>4.5999999999999996</v>
      </c>
      <c r="CE6" s="19">
        <v>0</v>
      </c>
      <c r="CF6" s="19">
        <v>0.6</v>
      </c>
      <c r="CG6" s="19">
        <v>17.899999999999999</v>
      </c>
      <c r="CH6" s="19">
        <v>4.3</v>
      </c>
      <c r="CI6" s="19">
        <v>0</v>
      </c>
      <c r="CJ6" s="19">
        <v>0.3</v>
      </c>
      <c r="CK6" s="19">
        <v>17.5</v>
      </c>
      <c r="CL6" s="19">
        <v>4.0999999999999996</v>
      </c>
      <c r="CM6" s="19">
        <v>0</v>
      </c>
      <c r="CN6" s="19">
        <v>0.3</v>
      </c>
      <c r="CO6" s="19">
        <v>17.7</v>
      </c>
      <c r="CP6" s="19">
        <v>3.9</v>
      </c>
      <c r="CQ6" s="19">
        <v>0</v>
      </c>
      <c r="CR6" s="19">
        <v>0.3</v>
      </c>
      <c r="CS6" s="19">
        <v>17.399999999999999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44.399999999999991</v>
      </c>
      <c r="CZ6" s="40">
        <f>IF(SUM(CK6:CL6,CN6)-CM6&gt;0,SUM(CK6:CL6,CN6)-CM6,"")</f>
        <v>21.900000000000002</v>
      </c>
      <c r="DA6" s="40">
        <f>IF(SUM(CD6,CH6,CL6)&gt;0,SUM(CD6,CH6,CL6),"")</f>
        <v>12.999999999999998</v>
      </c>
      <c r="DB6" s="40">
        <f>IF(SUM(CY6,CZ6)&gt;0,SUM(CY6,CZ6),"")</f>
        <v>66.3</v>
      </c>
      <c r="DC6" s="40">
        <f>IF(SUM(CP6,CT6)&gt;0,SUM(CP6,CT6),"")</f>
        <v>8</v>
      </c>
      <c r="DD6" s="40">
        <f>IF(SUM(CO6:CP6,CR6:CT6,CV6)-SUM(CQ6,CU6)&gt;0,SUM(CO6:CP6,CR6:CT6,CV6)-SUM(CQ6,CU6),"")</f>
        <v>43.699999999999996</v>
      </c>
      <c r="DE6" s="40">
        <f>IF(SUM(CY6,CZ6,DD6)&gt;0,SUM(CY6,CZ6,DD6),"")</f>
        <v>110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16.7</v>
      </c>
      <c r="HR6" s="17">
        <v>4.3</v>
      </c>
      <c r="HS6" s="17">
        <v>0</v>
      </c>
      <c r="HT6" s="17">
        <v>0</v>
      </c>
      <c r="HU6" s="17">
        <v>16.600000000000001</v>
      </c>
      <c r="HV6" s="17">
        <v>4.0999999999999996</v>
      </c>
      <c r="HW6" s="17">
        <v>0.2</v>
      </c>
      <c r="HX6" s="17">
        <v>0</v>
      </c>
      <c r="HY6" s="17"/>
      <c r="HZ6" s="17"/>
      <c r="IA6" s="17"/>
      <c r="IB6" s="17"/>
      <c r="IC6" s="17">
        <v>16.899999999999999</v>
      </c>
      <c r="ID6" s="17">
        <v>3.9</v>
      </c>
      <c r="IE6" s="17">
        <v>0</v>
      </c>
      <c r="IF6" s="17">
        <v>0</v>
      </c>
      <c r="IG6" s="17"/>
      <c r="IH6" s="17"/>
      <c r="II6" s="17"/>
      <c r="IJ6" s="17"/>
      <c r="IK6" s="40">
        <f>IF(SUM(HR6,HV6)&gt;0,SUM(HR6,HV6),"")</f>
        <v>8.3999999999999986</v>
      </c>
      <c r="IL6" s="40">
        <f>IF(SUM(HQ6:HR6,HT6:HV6,HX6)-HS6-HW6&gt;0,SUM(HQ6:HR6,HT6:HV6,HX6)-HS6-HW6,"")</f>
        <v>41.5</v>
      </c>
      <c r="IM6" s="40" t="str">
        <f>IF(SUM(HY6:HZ6,IB6)-IA6&gt;0,SUM(HY6:HZ6,IB6)-IA6,"")</f>
        <v/>
      </c>
      <c r="IN6" s="40">
        <f>IF(SUM(HR6,HV6,HZ6)&gt;0,SUM(HR6,HV6,HZ6),"")</f>
        <v>8.3999999999999986</v>
      </c>
      <c r="IO6" s="40">
        <f>IF(SUM(IL6,IM6)&gt;0,SUM(IL6,IM6),"")</f>
        <v>41.5</v>
      </c>
      <c r="IP6" s="40">
        <f>IF(SUM(ID6,IH6)&gt;0,SUM(ID6,IH6),"")</f>
        <v>3.9</v>
      </c>
      <c r="IQ6" s="40">
        <f>IF(SUM(IC6:ID6,IF6:IH6,IJ6)-SUM(IE6,II6)&gt;0,SUM(IC6:ID6,IF6:IH6,IJ6)-SUM(IE6,II6),"")</f>
        <v>20.799999999999997</v>
      </c>
      <c r="IR6" s="40">
        <f>IF(SUM(IL6,IM6,IQ6)&gt;0,SUM(IL6,IM6,IQ6),"")</f>
        <v>62.3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4.3499999999999996</v>
      </c>
      <c r="QI6" s="22">
        <f>IF($CW6="P",CE6,(CE6+BB6)/2)</f>
        <v>0</v>
      </c>
      <c r="QJ6" s="22">
        <f>IF($CW6="P",CF6,(CF6+BC6)/2)</f>
        <v>0.44999999999999996</v>
      </c>
      <c r="QK6" s="22">
        <f>IF($CW6="P",CG6,(CG6+BD6)/2)</f>
        <v>17.7</v>
      </c>
      <c r="QL6" s="22">
        <f>IF($CW6="P",CH6,(CH6+BE6)/2)</f>
        <v>4.0999999999999996</v>
      </c>
      <c r="QM6" s="22">
        <f>IF($CW6="P",CI6,(CI6+BF6)/2)</f>
        <v>0</v>
      </c>
      <c r="QN6" s="22">
        <f>IF($CW6="P",CJ6,(CJ6+BG6)/2)</f>
        <v>0.3</v>
      </c>
      <c r="QO6" s="22">
        <f>IF($CW6="P",CK6,(CK6+BH6)/2)</f>
        <v>17.649999999999999</v>
      </c>
      <c r="QP6" s="22">
        <f>IF($CW6="P",CL6,(CL6+BI6)/2)</f>
        <v>4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17.350000000000001</v>
      </c>
      <c r="QT6" s="22">
        <f>IF($CW6="P",CP6,(CP6+BM6)/2)</f>
        <v>3.9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17.350000000000001</v>
      </c>
      <c r="QX6" s="22">
        <f>IF($CW6="P",CT6,(CT6+BQ6)/2)</f>
        <v>4.0999999999999996</v>
      </c>
      <c r="QY6" s="22">
        <f>IF($CW6="P",CU6,(CU6+BR6)/2)</f>
        <v>0</v>
      </c>
      <c r="QZ6" s="22">
        <f>IF($CW6="P",CV6,(CV6+BS6)/2)</f>
        <v>0.3</v>
      </c>
      <c r="RA6" s="27" t="s">
        <v>46</v>
      </c>
      <c r="RB6" s="40">
        <f>IF(SUM(QH6,QL6)&gt;0,SUM(QH6,QL6),"")</f>
        <v>8.4499999999999993</v>
      </c>
      <c r="RC6" s="40">
        <f>IF(SUM(QG6:QH6,QJ6:QL6,QN6)-QI6-QM6&gt;0,SUM(QG6:QH6,QJ6:QL6,QN6)-QI6-QM6,"")</f>
        <v>43.599999999999994</v>
      </c>
      <c r="RD6" s="40">
        <f>IF(SUM(QO6:QP6,QR6)-QQ6&gt;0,SUM(QO6:QP6,QR6)-QQ6,"")</f>
        <v>21.95</v>
      </c>
      <c r="RE6" s="40">
        <f>IF(SUM(QH6,QL6,QP6)&gt;0,SUM(QH6,QL6,QP6),"")</f>
        <v>12.45</v>
      </c>
      <c r="RF6" s="40">
        <f>IF(SUM(RC6,RD6)&gt;0,SUM(RC6,RD6),"")</f>
        <v>65.55</v>
      </c>
      <c r="RG6" s="40">
        <f>IF(SUM(QT6,QX6)&gt;0,SUM(QT6,QX6),"")</f>
        <v>8</v>
      </c>
      <c r="RH6" s="40">
        <f>IF(SUM(QS6:QT6,QV6:QX6,QZ6)-SUM(QU6,QY6)&gt;0,SUM(QS6:QT6,QV6:QX6,QZ6)-SUM(QU6,QY6),"")</f>
        <v>43.300000000000004</v>
      </c>
      <c r="RI6" s="40">
        <f>IF(SUM(RC6,RD6,RH6)&gt;0,SUM(RC6,RD6,RH6),"")</f>
        <v>108.85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107</v>
      </c>
      <c r="D7" s="4" t="s">
        <v>4</v>
      </c>
      <c r="E7" s="4">
        <v>2003</v>
      </c>
      <c r="F7" s="9">
        <f>SUM(L7:T7)+SUM(L7:P7)*0.0000001+SUM(L7)*0.0000000000001</f>
        <v>149.30001016000443</v>
      </c>
      <c r="G7" s="66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37.099999999999987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20.200000000000003</v>
      </c>
      <c r="Q7" s="8" t="str">
        <f>IF(P7=0,"",IF(P7=CZ7,$CC$1,IF(P7=BW7,$AZ$1,IF(P7=AT7,$W$1,""))))</f>
        <v>2023 3rd Domestic Trial</v>
      </c>
      <c r="R7" s="8">
        <f>IF(MAX(AX7,CA7,DD7)&gt;0,MAX(AX7,CA7,DD7),0)</f>
        <v>41.4</v>
      </c>
      <c r="S7" s="8" t="str">
        <f>IF(R7=0,"",IF(R7=DD7,$CC$1,IF(R7=CA7,$AZ$1,IF(R7=AX7,$W$1,""))))</f>
        <v>2024 Elite Canada</v>
      </c>
      <c r="T7" s="8">
        <f>IF(MAX(DF7:DH7)&gt;0,MAX(DF7:DH7),"")</f>
        <v>6.3000000000000114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17.5</v>
      </c>
      <c r="X7" s="19">
        <v>4.3</v>
      </c>
      <c r="Y7" s="19">
        <v>0</v>
      </c>
      <c r="Z7" s="19">
        <v>0.3</v>
      </c>
      <c r="AA7" s="19">
        <v>17</v>
      </c>
      <c r="AB7" s="19">
        <v>4.5999999999999996</v>
      </c>
      <c r="AC7" s="19">
        <v>0</v>
      </c>
      <c r="AD7" s="19">
        <v>0.6</v>
      </c>
      <c r="AE7" s="19">
        <v>15</v>
      </c>
      <c r="AF7" s="19">
        <v>4.5999999999999996</v>
      </c>
      <c r="AG7" s="19">
        <v>0</v>
      </c>
      <c r="AH7" s="19">
        <v>0.6</v>
      </c>
      <c r="AI7" s="19">
        <v>15.1</v>
      </c>
      <c r="AJ7" s="19">
        <v>3.9</v>
      </c>
      <c r="AK7" s="19">
        <v>0.2</v>
      </c>
      <c r="AL7" s="19">
        <v>0.3</v>
      </c>
      <c r="AM7" s="19">
        <v>16.899999999999999</v>
      </c>
      <c r="AN7" s="19">
        <v>4.8</v>
      </c>
      <c r="AO7" s="19">
        <v>0</v>
      </c>
      <c r="AP7" s="19">
        <v>0.6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44.300000000000004</v>
      </c>
      <c r="AT7" s="40">
        <f>IF(SUM(AE7:AF7,AH7)-AG7&gt;0,SUM(AE7:AF7,AH7)-AG7,"")</f>
        <v>20.200000000000003</v>
      </c>
      <c r="AU7" s="40">
        <f>IF(SUM(X7,AB7,AF7)&gt;0,SUM(X7,AB7,AF7),"")</f>
        <v>13.499999999999998</v>
      </c>
      <c r="AV7" s="40">
        <f>IF(SUM(AS7,AT7)&gt;0,SUM(AS7,AT7),"")</f>
        <v>64.5</v>
      </c>
      <c r="AW7" s="40">
        <f>IF(SUM(AJ7,AN7)&gt;0,SUM(AJ7,AN7),"")</f>
        <v>8.6999999999999993</v>
      </c>
      <c r="AX7" s="40">
        <f>IF(SUM(AI7:AJ7,AL7:AN7,AP7)-SUM(AK7,AO7)&gt;0,SUM(AI7:AJ7,AL7:AN7,AP7)-SUM(AK7,AO7),"")</f>
        <v>41.4</v>
      </c>
      <c r="AY7" s="40">
        <f>IF(SUM(AS7,AT7,AX7)&gt;0,SUM(AS7,AT7,AX7),"")</f>
        <v>105.9</v>
      </c>
      <c r="AZ7" s="18">
        <v>16.5</v>
      </c>
      <c r="BA7" s="18">
        <v>3.4</v>
      </c>
      <c r="BB7" s="18">
        <v>0.2</v>
      </c>
      <c r="BC7" s="18">
        <v>0.3</v>
      </c>
      <c r="BD7" s="18">
        <v>17.899999999999999</v>
      </c>
      <c r="BE7" s="18">
        <v>1.9</v>
      </c>
      <c r="BF7" s="18">
        <v>3</v>
      </c>
      <c r="BG7" s="18">
        <v>0.3</v>
      </c>
      <c r="BH7" s="18">
        <v>15.8</v>
      </c>
      <c r="BI7" s="18">
        <v>2.9</v>
      </c>
      <c r="BJ7" s="18">
        <v>0</v>
      </c>
      <c r="BK7" s="18">
        <v>0.3</v>
      </c>
      <c r="BL7" s="18">
        <v>16.5</v>
      </c>
      <c r="BM7" s="18">
        <v>6.1</v>
      </c>
      <c r="BN7" s="18">
        <v>0</v>
      </c>
      <c r="BO7" s="18">
        <v>0.3</v>
      </c>
      <c r="BP7" s="18">
        <v>17.3</v>
      </c>
      <c r="BQ7" s="18">
        <v>1.9</v>
      </c>
      <c r="BR7" s="18">
        <v>1</v>
      </c>
      <c r="BS7" s="18">
        <v>0.3</v>
      </c>
      <c r="BT7" s="28"/>
      <c r="BU7" s="11">
        <f>IF(SUM(BA7,BE7)&gt;0,SUM(BA7,BE7),"")</f>
        <v>5.3</v>
      </c>
      <c r="BV7" s="11">
        <f>IF(SUM(AZ7:BA7,BC7:BE7,BG7)-BB7-BF7&gt;0,SUM(AZ7:BA7,BC7:BE7,BG7)-BB7-BF7,"")</f>
        <v>37.099999999999987</v>
      </c>
      <c r="BW7" s="11">
        <f>IF(SUM(BH7:BI7,BK7)-BJ7&gt;0,SUM(BH7:BI7,BK7)-BJ7,"")</f>
        <v>19</v>
      </c>
      <c r="BX7" s="11">
        <f>IF(SUM(BA7,BE7,BI7)&gt;0,SUM(BA7,BE7,BI7),"")</f>
        <v>8.1999999999999993</v>
      </c>
      <c r="BY7" s="11">
        <f>IF(SUM(BV7,BW7)&gt;0,SUM(BV7,BW7),"")</f>
        <v>56.099999999999987</v>
      </c>
      <c r="BZ7" s="11">
        <f>IF(SUM(BM7,BQ7)&gt;0,SUM(BM7,BQ7),"")</f>
        <v>8</v>
      </c>
      <c r="CA7" s="11">
        <f>IF(SUM(BL7:BM7,BO7:BQ7,BS7)-SUM(BN7,BR7)&gt;0,SUM(BL7:BM7,BO7:BQ7,BS7)-SUM(BN7,BR7),"")</f>
        <v>41.4</v>
      </c>
      <c r="CB7" s="11">
        <f>IF(SUM(BV7,BW7,CA7)&gt;0,SUM(BV7,BW7,CA7),"")</f>
        <v>97.499999999999986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6.3000000000000114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8.25</v>
      </c>
      <c r="QH7" s="22">
        <f>IF($CW7="P",CD7,(CD7+BA7)/2)</f>
        <v>1.7</v>
      </c>
      <c r="QI7" s="22">
        <f>IF($CW7="P",CE7,(CE7+BB7)/2)</f>
        <v>0.1</v>
      </c>
      <c r="QJ7" s="22">
        <f>IF($CW7="P",CF7,(CF7+BC7)/2)</f>
        <v>0.15</v>
      </c>
      <c r="QK7" s="22">
        <f>IF($CW7="P",CG7,(CG7+BD7)/2)</f>
        <v>8.9499999999999993</v>
      </c>
      <c r="QL7" s="22">
        <f>IF($CW7="P",CH7,(CH7+BE7)/2)</f>
        <v>0.95</v>
      </c>
      <c r="QM7" s="22">
        <f>IF($CW7="P",CI7,(CI7+BF7)/2)</f>
        <v>1.5</v>
      </c>
      <c r="QN7" s="22">
        <f>IF($CW7="P",CJ7,(CJ7+BG7)/2)</f>
        <v>0.15</v>
      </c>
      <c r="QO7" s="22">
        <f>IF($CW7="P",CK7,(CK7+BH7)/2)</f>
        <v>7.9</v>
      </c>
      <c r="QP7" s="22">
        <f>IF($CW7="P",CL7,(CL7+BI7)/2)</f>
        <v>1.45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8.25</v>
      </c>
      <c r="QT7" s="22">
        <f>IF($CW7="P",CP7,(CP7+BM7)/2)</f>
        <v>3.05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8.65</v>
      </c>
      <c r="QX7" s="22">
        <f>IF($CW7="P",CT7,(CT7+BQ7)/2)</f>
        <v>0.95</v>
      </c>
      <c r="QY7" s="22">
        <f>IF($CW7="P",CU7,(CU7+BR7)/2)</f>
        <v>0.5</v>
      </c>
      <c r="QZ7" s="22">
        <f>IF($CW7="P",CV7,(CV7+BS7)/2)</f>
        <v>0.15</v>
      </c>
      <c r="RA7" s="27" t="s">
        <v>46</v>
      </c>
      <c r="RB7" s="40">
        <f>IF(SUM(QH7,QL7)&gt;0,SUM(QH7,QL7),"")</f>
        <v>2.65</v>
      </c>
      <c r="RC7" s="40">
        <f>IF(SUM(QG7:QH7,QJ7:QL7,QN7)-QI7-QM7&gt;0,SUM(QG7:QH7,QJ7:QL7,QN7)-QI7-QM7,"")</f>
        <v>18.549999999999994</v>
      </c>
      <c r="RD7" s="40">
        <f>IF(SUM(QO7:QP7,QR7)-QQ7&gt;0,SUM(QO7:QP7,QR7)-QQ7,"")</f>
        <v>9.5</v>
      </c>
      <c r="RE7" s="40">
        <f>IF(SUM(QH7,QL7,QP7)&gt;0,SUM(QH7,QL7,QP7),"")</f>
        <v>4.0999999999999996</v>
      </c>
      <c r="RF7" s="40">
        <f>IF(SUM(RC7,RD7)&gt;0,SUM(RC7,RD7),"")</f>
        <v>28.049999999999994</v>
      </c>
      <c r="RG7" s="40">
        <f>IF(SUM(QT7,QX7)&gt;0,SUM(QT7,QX7),"")</f>
        <v>4</v>
      </c>
      <c r="RH7" s="40">
        <f>IF(SUM(QS7:QT7,QV7:QX7,QZ7)-SUM(QU7,QY7)&gt;0,SUM(QS7:QT7,QV7:QX7,QZ7)-SUM(QU7,QY7),"")</f>
        <v>20.7</v>
      </c>
      <c r="RI7" s="40">
        <f>IF(SUM(RC7,RD7,RH7)&gt;0,SUM(RC7,RD7,RH7),"")</f>
        <v>48.749999999999993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>1</v>
      </c>
      <c r="C8" s="5" t="s">
        <v>186</v>
      </c>
      <c r="D8" s="4" t="s">
        <v>3</v>
      </c>
      <c r="E8" s="4">
        <v>2007</v>
      </c>
      <c r="F8" s="9">
        <f>SUM(L8:T8)+SUM(L8:P8)*0.0000001+SUM(L8)*0.0000000000001</f>
        <v>149.20001045000424</v>
      </c>
      <c r="G8" s="66"/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42.6</v>
      </c>
      <c r="M8" s="8" t="str">
        <f>IF(L8=0,"",IF(L8=CY8,$CC$1,IF(L8=BV8,$AZ$1,IF(L8=AS8,$W$1,""))))</f>
        <v>2024 Nationals</v>
      </c>
      <c r="N8" s="8">
        <f>IF(COUNT(AS8,BV8,CY8)&gt;1,LARGE((AS8,BV8,CY8),2),0)</f>
        <v>39.599999999999994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22.300000000000004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42.1</v>
      </c>
      <c r="S8" s="8" t="str">
        <f>IF(R8=0,"",IF(R8=DD8,$CC$1,IF(R8=CA8,$AZ$1,IF(R8=AX8,$W$1,""))))</f>
        <v>2024 Nationals</v>
      </c>
      <c r="T8" s="8">
        <f>IF(MAX(DF8:DH8)&gt;0,MAX(DF8:DH8),"")</f>
        <v>2.6000000000000085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>
        <v>16.100000000000001</v>
      </c>
      <c r="X8" s="19">
        <v>1.9</v>
      </c>
      <c r="Y8" s="19">
        <v>0</v>
      </c>
      <c r="Z8" s="19">
        <v>0.3</v>
      </c>
      <c r="AA8" s="19">
        <v>15.7</v>
      </c>
      <c r="AB8" s="19">
        <v>1.9</v>
      </c>
      <c r="AC8" s="19">
        <v>0</v>
      </c>
      <c r="AD8" s="19">
        <v>0.3</v>
      </c>
      <c r="AE8" s="19">
        <v>16.100000000000001</v>
      </c>
      <c r="AF8" s="19">
        <v>1.9</v>
      </c>
      <c r="AG8" s="19">
        <v>0</v>
      </c>
      <c r="AH8" s="19">
        <v>0.3</v>
      </c>
      <c r="AI8" s="19">
        <v>16.5</v>
      </c>
      <c r="AJ8" s="19">
        <v>3.9</v>
      </c>
      <c r="AK8" s="19">
        <v>0</v>
      </c>
      <c r="AL8" s="19">
        <v>0.3</v>
      </c>
      <c r="AM8" s="19">
        <v>16.399999999999999</v>
      </c>
      <c r="AN8" s="19">
        <v>4.0999999999999996</v>
      </c>
      <c r="AO8" s="19">
        <v>0</v>
      </c>
      <c r="AP8" s="19">
        <v>0.3</v>
      </c>
      <c r="AQ8" s="27"/>
      <c r="AR8" s="40">
        <f>IF(SUM(X8,AB8)&gt;0,SUM(X8,AB8),"")</f>
        <v>3.8</v>
      </c>
      <c r="AS8" s="40">
        <f>IF(SUM(W8:X8,Z8:AB8,AD8)-Y8-AC8&gt;0,SUM(W8:X8,Z8:AB8,AD8)-Y8-AC8,"")</f>
        <v>36.199999999999996</v>
      </c>
      <c r="AT8" s="40">
        <f>IF(SUM(AE8:AF8,AH8)-AG8&gt;0,SUM(AE8:AF8,AH8)-AG8,"")</f>
        <v>18.3</v>
      </c>
      <c r="AU8" s="40">
        <f>IF(SUM(X8,AB8,AF8)&gt;0,SUM(X8,AB8,AF8),"")</f>
        <v>5.6999999999999993</v>
      </c>
      <c r="AV8" s="40">
        <f>IF(SUM(AS8,AT8)&gt;0,SUM(AS8,AT8),"")</f>
        <v>54.5</v>
      </c>
      <c r="AW8" s="40">
        <f>IF(SUM(AJ8,AN8)&gt;0,SUM(AJ8,AN8),"")</f>
        <v>8</v>
      </c>
      <c r="AX8" s="40">
        <f>IF(SUM(AI8:AJ8,AL8:AN8,AP8)-SUM(AK8,AO8)&gt;0,SUM(AI8:AJ8,AL8:AN8,AP8)-SUM(AK8,AO8),"")</f>
        <v>41.499999999999993</v>
      </c>
      <c r="AY8" s="40">
        <f>IF(SUM(AS8,AT8,AX8)&gt;0,SUM(AS8,AT8,AX8),"")</f>
        <v>96</v>
      </c>
      <c r="AZ8" s="18">
        <v>16.899999999999999</v>
      </c>
      <c r="BA8" s="18">
        <v>3.9</v>
      </c>
      <c r="BB8" s="18">
        <v>0</v>
      </c>
      <c r="BC8" s="18">
        <v>0.3</v>
      </c>
      <c r="BD8" s="18">
        <v>16.3</v>
      </c>
      <c r="BE8" s="18">
        <v>1.9</v>
      </c>
      <c r="BF8" s="18">
        <v>0</v>
      </c>
      <c r="BG8" s="18">
        <v>0.3</v>
      </c>
      <c r="BH8" s="18">
        <v>17.100000000000001</v>
      </c>
      <c r="BI8" s="18">
        <v>4.5999999999999996</v>
      </c>
      <c r="BJ8" s="18">
        <v>0</v>
      </c>
      <c r="BK8" s="18">
        <v>0.6</v>
      </c>
      <c r="BL8" s="18">
        <v>16.7</v>
      </c>
      <c r="BM8" s="18">
        <v>4.5999999999999996</v>
      </c>
      <c r="BN8" s="18">
        <v>0</v>
      </c>
      <c r="BO8" s="18">
        <v>0.6</v>
      </c>
      <c r="BP8" s="18">
        <v>15.6</v>
      </c>
      <c r="BQ8" s="18">
        <v>2.6</v>
      </c>
      <c r="BR8" s="18">
        <v>0</v>
      </c>
      <c r="BS8" s="18">
        <v>0.6</v>
      </c>
      <c r="BT8" s="28"/>
      <c r="BU8" s="11">
        <f>IF(SUM(BA8,BE8)&gt;0,SUM(BA8,BE8),"")</f>
        <v>5.8</v>
      </c>
      <c r="BV8" s="11">
        <f>IF(SUM(AZ8:BA8,BC8:BE8,BG8)-BB8-BF8&gt;0,SUM(AZ8:BA8,BC8:BE8,BG8)-BB8-BF8,"")</f>
        <v>39.599999999999994</v>
      </c>
      <c r="BW8" s="11">
        <f>IF(SUM(BH8:BI8,BK8)-BJ8&gt;0,SUM(BH8:BI8,BK8)-BJ8,"")</f>
        <v>22.300000000000004</v>
      </c>
      <c r="BX8" s="11">
        <f>IF(SUM(BA8,BE8,BI8)&gt;0,SUM(BA8,BE8,BI8),"")</f>
        <v>10.399999999999999</v>
      </c>
      <c r="BY8" s="11">
        <f>IF(SUM(BV8,BW8)&gt;0,SUM(BV8,BW8),"")</f>
        <v>61.9</v>
      </c>
      <c r="BZ8" s="11">
        <f>IF(SUM(BM8,BQ8)&gt;0,SUM(BM8,BQ8),"")</f>
        <v>7.1999999999999993</v>
      </c>
      <c r="CA8" s="11">
        <f>IF(SUM(BL8:BM8,BO8:BQ8,BS8)-SUM(BN8,BR8)&gt;0,SUM(BL8:BM8,BO8:BQ8,BS8)-SUM(BN8,BR8),"")</f>
        <v>40.700000000000003</v>
      </c>
      <c r="CB8" s="11">
        <f>IF(SUM(BV8,BW8,CA8)&gt;0,SUM(BV8,BW8,CA8),"")</f>
        <v>102.6</v>
      </c>
      <c r="CC8" s="19">
        <v>16.8</v>
      </c>
      <c r="CD8" s="19">
        <v>4.2</v>
      </c>
      <c r="CE8" s="19">
        <v>0.2</v>
      </c>
      <c r="CF8" s="19">
        <v>0.3</v>
      </c>
      <c r="CG8" s="19">
        <v>16.3</v>
      </c>
      <c r="CH8" s="19">
        <v>4.5999999999999996</v>
      </c>
      <c r="CI8" s="19">
        <v>0</v>
      </c>
      <c r="CJ8" s="19">
        <v>0.6</v>
      </c>
      <c r="CK8" s="19">
        <v>16.5</v>
      </c>
      <c r="CL8" s="19">
        <v>4.5999999999999996</v>
      </c>
      <c r="CM8" s="19">
        <v>0</v>
      </c>
      <c r="CN8" s="19">
        <v>0.6</v>
      </c>
      <c r="CO8" s="19">
        <v>15.9</v>
      </c>
      <c r="CP8" s="19">
        <v>4.2</v>
      </c>
      <c r="CQ8" s="19">
        <v>0.4</v>
      </c>
      <c r="CR8" s="19">
        <v>0.3</v>
      </c>
      <c r="CS8" s="19">
        <v>16.899999999999999</v>
      </c>
      <c r="CT8" s="19">
        <v>4.5999999999999996</v>
      </c>
      <c r="CU8" s="19">
        <v>0</v>
      </c>
      <c r="CV8" s="19">
        <v>0.6</v>
      </c>
      <c r="CW8" s="27"/>
      <c r="CX8" s="40">
        <f>IF(SUM(CD8,CH8)&gt;0,SUM(CD8,CH8),"")</f>
        <v>8.8000000000000007</v>
      </c>
      <c r="CY8" s="40">
        <f>IF(SUM(CC8:CD8,CF8:CH8,CJ8)-CE8-CI8&gt;0,SUM(CC8:CD8,CF8:CH8,CJ8)-CE8-CI8,"")</f>
        <v>42.6</v>
      </c>
      <c r="CZ8" s="40">
        <f>IF(SUM(CK8:CL8,CN8)-CM8&gt;0,SUM(CK8:CL8,CN8)-CM8,"")</f>
        <v>21.700000000000003</v>
      </c>
      <c r="DA8" s="40">
        <f>IF(SUM(CD8,CH8,CL8)&gt;0,SUM(CD8,CH8,CL8),"")</f>
        <v>13.4</v>
      </c>
      <c r="DB8" s="40">
        <f>IF(SUM(CY8,CZ8)&gt;0,SUM(CY8,CZ8),"")</f>
        <v>64.300000000000011</v>
      </c>
      <c r="DC8" s="40">
        <f>IF(SUM(CP8,CT8)&gt;0,SUM(CP8,CT8),"")</f>
        <v>8.8000000000000007</v>
      </c>
      <c r="DD8" s="40">
        <f>IF(SUM(CO8:CP8,CR8:CT8,CV8)-SUM(CQ8,CU8)&gt;0,SUM(CO8:CP8,CR8:CT8,CV8)-SUM(CQ8,CU8),"")</f>
        <v>42.1</v>
      </c>
      <c r="DE8" s="40">
        <f>IF(SUM(CY8,CZ8,DD8)&gt;0,SUM(CY8,CZ8,DD8),"")</f>
        <v>106.4</v>
      </c>
      <c r="DF8" s="50">
        <f>IF(MAX(ED8,FF8,GH8,HJ8,IL8,JN8,KP8,LR8,MT8,NV8,OX8,PZ8)-IF(N8="",0,N8)&gt;0.001,MAX(ED8,FF8,GH8,HJ8,IL8,JN8,KP8,LR8,MT8,NV8,OX8,PZ8)-IF(N8="",0,N8),"")</f>
        <v>2.6000000000000085</v>
      </c>
      <c r="DG8" s="50" t="str">
        <f>IF(MAX(EE8,FG8,GI8,HK8,IM8,JO8,KQ8,LS8,MU8,NW8,OY8,QA8)-IF(P8="",0,P8)&gt;0.001,MAX(EE8,FG8,GI8,HK8,IM8,JO8,KQ8,LS8,MU8,NW8,OY8,QA8)-IF(P8="",0,P8),"")</f>
        <v/>
      </c>
      <c r="DH8" s="50">
        <f>IF(MAX(EI8,FK8,GM8,HO8,IQ8,JS8,KU8,LW8,MY8,OA8,PC8,QE8)-IF(R8="",0,R8)&gt;0.001,MAX(EI8,FK8,GM8,HO8,IQ8,JS8,KU8,LW8,MY8,OA8,PC8,QE8)-IF(R8="",0,R8),"")</f>
        <v>1.7999999999999972</v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15.7</v>
      </c>
      <c r="GP8" s="18">
        <v>4.0999999999999996</v>
      </c>
      <c r="GQ8" s="18">
        <v>0</v>
      </c>
      <c r="GR8" s="18">
        <v>0</v>
      </c>
      <c r="GS8" s="18">
        <v>17.8</v>
      </c>
      <c r="GT8" s="18">
        <v>3.9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8</v>
      </c>
      <c r="HJ8" s="11">
        <f>IF(SUM(GO8:GP8,GR8:GT8,GV8)-GQ8-GU8&gt;0,SUM(GO8:GP8,GR8:GT8,GV8)-GQ8-GU8,"")</f>
        <v>41.499999999999993</v>
      </c>
      <c r="HK8" s="11" t="str">
        <f>IF(SUM(GW8:GX8,GZ8)-GY8&gt;0,SUM(GW8:GX8,GZ8)-GY8,"")</f>
        <v/>
      </c>
      <c r="HL8" s="11">
        <f>IF(SUM(GP8,GT8,GX8)&gt;0,SUM(GP8,GT8,GX8),"")</f>
        <v>8</v>
      </c>
      <c r="HM8" s="11">
        <f>IF(SUM(HJ8,HK8)&gt;0,SUM(HJ8,HK8),"")</f>
        <v>41.499999999999993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41.499999999999993</v>
      </c>
      <c r="HQ8" s="17">
        <v>16</v>
      </c>
      <c r="HR8" s="17">
        <v>5.3</v>
      </c>
      <c r="HS8" s="17">
        <v>0</v>
      </c>
      <c r="HT8" s="17">
        <v>1</v>
      </c>
      <c r="HU8" s="17">
        <v>16.399999999999999</v>
      </c>
      <c r="HV8" s="17">
        <v>3.5</v>
      </c>
      <c r="HW8" s="17">
        <v>0</v>
      </c>
      <c r="HX8" s="17">
        <v>0</v>
      </c>
      <c r="HY8" s="17"/>
      <c r="HZ8" s="17"/>
      <c r="IA8" s="17"/>
      <c r="IB8" s="17"/>
      <c r="IC8" s="17">
        <v>16.899999999999999</v>
      </c>
      <c r="ID8" s="17">
        <v>4.5999999999999996</v>
      </c>
      <c r="IE8" s="17">
        <v>0</v>
      </c>
      <c r="IF8" s="17">
        <v>0</v>
      </c>
      <c r="IG8" s="17">
        <v>17.600000000000001</v>
      </c>
      <c r="IH8" s="17">
        <v>4.8</v>
      </c>
      <c r="II8" s="17">
        <v>0</v>
      </c>
      <c r="IJ8" s="17">
        <v>0</v>
      </c>
      <c r="IK8" s="40">
        <f>IF(SUM(HR8,HV8)&gt;0,SUM(HR8,HV8),"")</f>
        <v>8.8000000000000007</v>
      </c>
      <c r="IL8" s="40">
        <f>IF(SUM(HQ8:HR8,HT8:HV8,HX8)-HS8-HW8&gt;0,SUM(HQ8:HR8,HT8:HV8,HX8)-HS8-HW8,"")</f>
        <v>42.2</v>
      </c>
      <c r="IM8" s="40" t="str">
        <f>IF(SUM(HY8:HZ8,IB8)-IA8&gt;0,SUM(HY8:HZ8,IB8)-IA8,"")</f>
        <v/>
      </c>
      <c r="IN8" s="40">
        <f>IF(SUM(HR8,HV8,HZ8)&gt;0,SUM(HR8,HV8,HZ8),"")</f>
        <v>8.8000000000000007</v>
      </c>
      <c r="IO8" s="40">
        <f>IF(SUM(IL8,IM8)&gt;0,SUM(IL8,IM8),"")</f>
        <v>42.2</v>
      </c>
      <c r="IP8" s="40">
        <f>IF(SUM(ID8,IH8)&gt;0,SUM(ID8,IH8),"")</f>
        <v>9.3999999999999986</v>
      </c>
      <c r="IQ8" s="40">
        <f>IF(SUM(IC8:ID8,IF8:IH8,IJ8)-SUM(IE8,II8)&gt;0,SUM(IC8:ID8,IF8:IH8,IJ8)-SUM(IE8,II8),"")</f>
        <v>43.9</v>
      </c>
      <c r="IR8" s="40">
        <f>IF(SUM(IL8,IM8,IQ8)&gt;0,SUM(IL8,IM8,IQ8),"")</f>
        <v>86.1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16.850000000000001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0.3</v>
      </c>
      <c r="QK8" s="22">
        <f>IF($CW8="P",CG8,(CG8+BD8)/2)</f>
        <v>16.3</v>
      </c>
      <c r="QL8" s="22">
        <f>IF($CW8="P",CH8,(CH8+BE8)/2)</f>
        <v>3.25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16.8</v>
      </c>
      <c r="QP8" s="22">
        <f>IF($CW8="P",CL8,(CL8+BI8)/2)</f>
        <v>4.5999999999999996</v>
      </c>
      <c r="QQ8" s="22">
        <f>IF($CW8="P",CM8,(CM8+BJ8)/2)</f>
        <v>0</v>
      </c>
      <c r="QR8" s="22">
        <f>IF($CW8="P",CN8,(CN8+BK8)/2)</f>
        <v>0.6</v>
      </c>
      <c r="QS8" s="22">
        <f>IF($CW8="P",CO8,(CO8+BL8)/2)</f>
        <v>16.3</v>
      </c>
      <c r="QT8" s="22">
        <f>IF($CW8="P",CP8,(CP8+BM8)/2)</f>
        <v>4.4000000000000004</v>
      </c>
      <c r="QU8" s="22">
        <f>IF($CW8="P",CQ8,(CQ8+BN8)/2)</f>
        <v>0.2</v>
      </c>
      <c r="QV8" s="22">
        <f>IF($CW8="P",CR8,(CR8+BO8)/2)</f>
        <v>0.44999999999999996</v>
      </c>
      <c r="QW8" s="22">
        <f>IF($CW8="P",CS8,(CS8+BP8)/2)</f>
        <v>16.25</v>
      </c>
      <c r="QX8" s="22">
        <f>IF($CW8="P",CT8,(CT8+BQ8)/2)</f>
        <v>3.5999999999999996</v>
      </c>
      <c r="QY8" s="22">
        <f>IF($CW8="P",CU8,(CU8+BR8)/2)</f>
        <v>0</v>
      </c>
      <c r="QZ8" s="22">
        <f>IF($CW8="P",CV8,(CV8+BS8)/2)</f>
        <v>0.6</v>
      </c>
      <c r="RA8" s="27" t="s">
        <v>46</v>
      </c>
      <c r="RB8" s="40">
        <f>IF(SUM(QH8,QL8)&gt;0,SUM(QH8,QL8),"")</f>
        <v>7.3</v>
      </c>
      <c r="RC8" s="40">
        <f>IF(SUM(QG8:QH8,QJ8:QL8,QN8)-QI8-QM8&gt;0,SUM(QG8:QH8,QJ8:QL8,QN8)-QI8-QM8,"")</f>
        <v>41.1</v>
      </c>
      <c r="RD8" s="40">
        <f>IF(SUM(QO8:QP8,QR8)-QQ8&gt;0,SUM(QO8:QP8,QR8)-QQ8,"")</f>
        <v>22</v>
      </c>
      <c r="RE8" s="40">
        <f>IF(SUM(QH8,QL8,QP8)&gt;0,SUM(QH8,QL8,QP8),"")</f>
        <v>11.899999999999999</v>
      </c>
      <c r="RF8" s="40">
        <f>IF(SUM(RC8,RD8)&gt;0,SUM(RC8,RD8),"")</f>
        <v>63.1</v>
      </c>
      <c r="RG8" s="40">
        <f>IF(SUM(QT8,QX8)&gt;0,SUM(QT8,QX8),"")</f>
        <v>8</v>
      </c>
      <c r="RH8" s="40">
        <f>IF(SUM(QS8:QT8,QV8:QX8,QZ8)-SUM(QU8,QY8)&gt;0,SUM(QS8:QT8,QV8:QX8,QZ8)-SUM(QU8,QY8),"")</f>
        <v>41.400000000000006</v>
      </c>
      <c r="RI8" s="40">
        <f>IF(SUM(RC8,RD8,RH8)&gt;0,SUM(RC8,RD8,RH8),"")</f>
        <v>104.5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69</v>
      </c>
      <c r="D9" s="4" t="s">
        <v>5</v>
      </c>
      <c r="E9" s="4">
        <v>2004</v>
      </c>
      <c r="F9" s="9">
        <f>SUM(L9:T9)+SUM(L9:P9)*0.0000001+SUM(L9)*0.0000000000001</f>
        <v>148.20001012000415</v>
      </c>
      <c r="G9" s="66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41.499999999999993</v>
      </c>
      <c r="M9" s="8" t="str">
        <f>IF(L9=0,"",IF(L9=CY9,$CC$1,IF(L9=BV9,$AZ$1,IF(L9=AS9,$W$1,""))))</f>
        <v>2024 Elite Canada</v>
      </c>
      <c r="N9" s="8">
        <f>IF(COUNT(AS9,BV9,CY9)&gt;1,LARGE((AS9,BV9,CY9),2),0)</f>
        <v>37.9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21.800000000000004</v>
      </c>
      <c r="Q9" s="8" t="str">
        <f>IF(P9=0,"",IF(P9=CZ9,$CC$1,IF(P9=BW9,$AZ$1,IF(P9=AT9,$W$1,""))))</f>
        <v>2024 Elite Canada</v>
      </c>
      <c r="R9" s="8">
        <f>IF(MAX(AX9,CA9,DD9)&gt;0,MAX(AX9,CA9,DD9),0)</f>
        <v>41.4</v>
      </c>
      <c r="S9" s="8" t="str">
        <f>IF(R9=0,"",IF(R9=DD9,$CC$1,IF(R9=CA9,$AZ$1,IF(R9=AX9,$W$1,""))))</f>
        <v>2023 3rd Domestic Trial</v>
      </c>
      <c r="T9" s="8">
        <f>IF(MAX(DF9:DH9)&gt;0,MAX(DF9:DH9),"")</f>
        <v>5.6000000000000014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15.8</v>
      </c>
      <c r="X9" s="19">
        <v>1.2</v>
      </c>
      <c r="Y9" s="19">
        <v>0</v>
      </c>
      <c r="Z9" s="19">
        <v>0</v>
      </c>
      <c r="AA9" s="19">
        <v>16</v>
      </c>
      <c r="AB9" s="19">
        <v>3.5</v>
      </c>
      <c r="AC9" s="19">
        <v>0.4</v>
      </c>
      <c r="AD9" s="19">
        <v>0.6</v>
      </c>
      <c r="AE9" s="19">
        <v>16.3</v>
      </c>
      <c r="AF9" s="19">
        <v>4.5999999999999996</v>
      </c>
      <c r="AG9" s="19">
        <v>0</v>
      </c>
      <c r="AH9" s="19">
        <v>0.6</v>
      </c>
      <c r="AI9" s="19">
        <v>16</v>
      </c>
      <c r="AJ9" s="19">
        <v>4.8</v>
      </c>
      <c r="AK9" s="19">
        <v>0</v>
      </c>
      <c r="AL9" s="19">
        <v>0.6</v>
      </c>
      <c r="AM9" s="19">
        <v>16</v>
      </c>
      <c r="AN9" s="19">
        <v>3.9</v>
      </c>
      <c r="AO9" s="19">
        <v>0.2</v>
      </c>
      <c r="AP9" s="19">
        <v>0.3</v>
      </c>
      <c r="AQ9" s="27"/>
      <c r="AR9" s="40">
        <f>IF(SUM(X9,AB9)&gt;0,SUM(X9,AB9),"")</f>
        <v>4.7</v>
      </c>
      <c r="AS9" s="40">
        <f>IF(SUM(W9:X9,Z9:AB9,AD9)-Y9-AC9&gt;0,SUM(W9:X9,Z9:AB9,AD9)-Y9-AC9,"")</f>
        <v>36.700000000000003</v>
      </c>
      <c r="AT9" s="40">
        <f>IF(SUM(AE9:AF9,AH9)-AG9&gt;0,SUM(AE9:AF9,AH9)-AG9,"")</f>
        <v>21.5</v>
      </c>
      <c r="AU9" s="40">
        <f>IF(SUM(X9,AB9,AF9)&gt;0,SUM(X9,AB9,AF9),"")</f>
        <v>9.3000000000000007</v>
      </c>
      <c r="AV9" s="40">
        <f>IF(SUM(AS9,AT9)&gt;0,SUM(AS9,AT9),"")</f>
        <v>58.2</v>
      </c>
      <c r="AW9" s="40">
        <f>IF(SUM(AJ9,AN9)&gt;0,SUM(AJ9,AN9),"")</f>
        <v>8.6999999999999993</v>
      </c>
      <c r="AX9" s="40">
        <f>IF(SUM(AI9:AJ9,AL9:AN9,AP9)-SUM(AK9,AO9)&gt;0,SUM(AI9:AJ9,AL9:AN9,AP9)-SUM(AK9,AO9),"")</f>
        <v>41.4</v>
      </c>
      <c r="AY9" s="40">
        <f>IF(SUM(AS9,AT9,AX9)&gt;0,SUM(AS9,AT9,AX9),"")</f>
        <v>99.6</v>
      </c>
      <c r="AZ9" s="18">
        <v>15.8</v>
      </c>
      <c r="BA9" s="18">
        <v>4.5</v>
      </c>
      <c r="BB9" s="18">
        <v>0.2</v>
      </c>
      <c r="BC9" s="18">
        <v>0.3</v>
      </c>
      <c r="BD9" s="18">
        <v>16.899999999999999</v>
      </c>
      <c r="BE9" s="18">
        <v>3.9</v>
      </c>
      <c r="BF9" s="18">
        <v>0</v>
      </c>
      <c r="BG9" s="18">
        <v>0.3</v>
      </c>
      <c r="BH9" s="18">
        <v>17.600000000000001</v>
      </c>
      <c r="BI9" s="18">
        <v>4.0999999999999996</v>
      </c>
      <c r="BJ9" s="18">
        <v>0.2</v>
      </c>
      <c r="BK9" s="18">
        <v>0.3</v>
      </c>
      <c r="BL9" s="18" t="s">
        <v>198</v>
      </c>
      <c r="BM9" s="18" t="s">
        <v>198</v>
      </c>
      <c r="BN9" s="18" t="s">
        <v>198</v>
      </c>
      <c r="BO9" s="18" t="s">
        <v>198</v>
      </c>
      <c r="BP9" s="18" t="s">
        <v>198</v>
      </c>
      <c r="BQ9" s="18" t="s">
        <v>198</v>
      </c>
      <c r="BR9" s="18" t="s">
        <v>198</v>
      </c>
      <c r="BS9" s="18" t="s">
        <v>198</v>
      </c>
      <c r="BT9" s="28"/>
      <c r="BU9" s="11">
        <f>IF(SUM(BA9,BE9)&gt;0,SUM(BA9,BE9),"")</f>
        <v>8.4</v>
      </c>
      <c r="BV9" s="11">
        <f>IF(SUM(AZ9:BA9,BC9:BE9,BG9)-BB9-BF9&gt;0,SUM(AZ9:BA9,BC9:BE9,BG9)-BB9-BF9,"")</f>
        <v>41.499999999999993</v>
      </c>
      <c r="BW9" s="11">
        <f>IF(SUM(BH9:BI9,BK9)-BJ9&gt;0,SUM(BH9:BI9,BK9)-BJ9,"")</f>
        <v>21.800000000000004</v>
      </c>
      <c r="BX9" s="11">
        <f>IF(SUM(BA9,BE9,BI9)&gt;0,SUM(BA9,BE9,BI9),"")</f>
        <v>12.5</v>
      </c>
      <c r="BY9" s="11">
        <f>IF(SUM(BV9,BW9)&gt;0,SUM(BV9,BW9),"")</f>
        <v>63.3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63.3</v>
      </c>
      <c r="CC9" s="19">
        <v>16.5</v>
      </c>
      <c r="CD9" s="19">
        <v>3.4</v>
      </c>
      <c r="CE9" s="19">
        <v>0.2</v>
      </c>
      <c r="CF9" s="19">
        <v>0</v>
      </c>
      <c r="CG9" s="19">
        <v>17.399999999999999</v>
      </c>
      <c r="CH9" s="19">
        <v>3.2</v>
      </c>
      <c r="CI9" s="19">
        <v>2.4</v>
      </c>
      <c r="CJ9" s="19">
        <v>0</v>
      </c>
      <c r="CK9" s="19">
        <v>17.600000000000001</v>
      </c>
      <c r="CL9" s="19">
        <v>3.4</v>
      </c>
      <c r="CM9" s="19">
        <v>0.2</v>
      </c>
      <c r="CN9" s="19">
        <v>0</v>
      </c>
      <c r="CO9" s="19">
        <v>15.8</v>
      </c>
      <c r="CP9" s="19">
        <v>3.4</v>
      </c>
      <c r="CQ9" s="19">
        <v>0.2</v>
      </c>
      <c r="CR9" s="19">
        <v>0</v>
      </c>
      <c r="CS9" s="19">
        <v>17.7</v>
      </c>
      <c r="CT9" s="19">
        <v>3.2</v>
      </c>
      <c r="CU9" s="19">
        <v>0.4</v>
      </c>
      <c r="CV9" s="19">
        <v>0</v>
      </c>
      <c r="CW9" s="27"/>
      <c r="CX9" s="40">
        <f>IF(SUM(CD9,CH9)&gt;0,SUM(CD9,CH9),"")</f>
        <v>6.6</v>
      </c>
      <c r="CY9" s="40">
        <f>IF(SUM(CC9:CD9,CF9:CH9,CJ9)-CE9-CI9&gt;0,SUM(CC9:CD9,CF9:CH9,CJ9)-CE9-CI9,"")</f>
        <v>37.9</v>
      </c>
      <c r="CZ9" s="40">
        <f>IF(SUM(CK9:CL9,CN9)-CM9&gt;0,SUM(CK9:CL9,CN9)-CM9,"")</f>
        <v>20.8</v>
      </c>
      <c r="DA9" s="40">
        <f>IF(SUM(CD9,CH9,CL9)&gt;0,SUM(CD9,CH9,CL9),"")</f>
        <v>10</v>
      </c>
      <c r="DB9" s="40">
        <f>IF(SUM(CY9,CZ9)&gt;0,SUM(CY9,CZ9),"")</f>
        <v>58.7</v>
      </c>
      <c r="DC9" s="40">
        <f>IF(SUM(CP9,CT9)&gt;0,SUM(CP9,CT9),"")</f>
        <v>6.6</v>
      </c>
      <c r="DD9" s="40">
        <f>IF(SUM(CO9:CP9,CR9:CT9,CV9)-SUM(CQ9,CU9)&gt;0,SUM(CO9:CP9,CR9:CT9,CV9)-SUM(CQ9,CU9),"")</f>
        <v>39.5</v>
      </c>
      <c r="DE9" s="40">
        <f>IF(SUM(CY9,CZ9,DD9)&gt;0,SUM(CY9,CZ9,DD9),"")</f>
        <v>98.2</v>
      </c>
      <c r="DF9" s="50">
        <f>IF(MAX(ED9,FF9,GH9,HJ9,IL9,JN9,KP9,LR9,MT9,NV9,OX9,PZ9)-IF(N9="",0,N9)&gt;0.001,MAX(ED9,FF9,GH9,HJ9,IL9,JN9,KP9,LR9,MT9,NV9,OX9,PZ9)-IF(N9="",0,N9),"")</f>
        <v>5.6000000000000014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16.600000000000001</v>
      </c>
      <c r="GP9" s="18">
        <v>5.3</v>
      </c>
      <c r="GQ9" s="18">
        <v>0</v>
      </c>
      <c r="GR9" s="18">
        <v>0</v>
      </c>
      <c r="GS9" s="18">
        <v>16.100000000000001</v>
      </c>
      <c r="GT9" s="18">
        <v>5.5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10.8</v>
      </c>
      <c r="HJ9" s="11">
        <f>IF(SUM(GO9:GP9,GR9:GT9,GV9)-GQ9-GU9&gt;0,SUM(GO9:GP9,GR9:GT9,GV9)-GQ9-GU9,"")</f>
        <v>43.5</v>
      </c>
      <c r="HK9" s="11" t="str">
        <f>IF(SUM(GW9:GX9,GZ9)-GY9&gt;0,SUM(GW9:GX9,GZ9)-GY9,"")</f>
        <v/>
      </c>
      <c r="HL9" s="11">
        <f>IF(SUM(GP9,GT9,GX9)&gt;0,SUM(GP9,GT9,GX9),"")</f>
        <v>10.8</v>
      </c>
      <c r="HM9" s="11">
        <f>IF(SUM(HJ9,HK9)&gt;0,SUM(HJ9,HK9),"")</f>
        <v>43.5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43.5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16.899999999999999</v>
      </c>
      <c r="IT9" s="18">
        <v>3.5</v>
      </c>
      <c r="IU9" s="18">
        <v>0.4</v>
      </c>
      <c r="IV9" s="18">
        <v>0</v>
      </c>
      <c r="IW9" s="18">
        <v>17.3</v>
      </c>
      <c r="IX9" s="18">
        <v>3.8</v>
      </c>
      <c r="IY9" s="18">
        <v>0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7.3</v>
      </c>
      <c r="JN9" s="11">
        <f>IF(SUM(IS9:IT9,IV9:IX9,IZ9)-IU9-IY9&gt;0,SUM(IS9:IT9,IV9:IX9,IZ9)-IU9-IY9,"")</f>
        <v>41.1</v>
      </c>
      <c r="JO9" s="11" t="str">
        <f>IF(SUM(JA9:JB9,JD9)-JC9&gt;0,SUM(JA9:JB9,JD9)-JC9,"")</f>
        <v/>
      </c>
      <c r="JP9" s="11">
        <f>IF(SUM(IT9,IX9,JB9)&gt;0,SUM(IT9,IX9,JB9),"")</f>
        <v>7.3</v>
      </c>
      <c r="JQ9" s="11">
        <f>IF(SUM(JN9,JO9)&gt;0,SUM(JN9,JO9),"")</f>
        <v>41.1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41.1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16.149999999999999</v>
      </c>
      <c r="QH9" s="22">
        <f>IF($CW9="P",CD9,(CD9+BA9)/2)</f>
        <v>3.95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17.149999999999999</v>
      </c>
      <c r="QL9" s="22">
        <f>IF($CW9="P",CH9,(CH9+BE9)/2)</f>
        <v>3.55</v>
      </c>
      <c r="QM9" s="22">
        <f>IF($CW9="P",CI9,(CI9+BF9)/2)</f>
        <v>1.2</v>
      </c>
      <c r="QN9" s="22">
        <f>IF($CW9="P",CJ9,(CJ9+BG9)/2)</f>
        <v>0.15</v>
      </c>
      <c r="QO9" s="22">
        <f>IF($CW9="P",CK9,(CK9+BH9)/2)</f>
        <v>17.600000000000001</v>
      </c>
      <c r="QP9" s="22">
        <f>IF($CW9="P",CL9,(CL9+BI9)/2)</f>
        <v>3.75</v>
      </c>
      <c r="QQ9" s="22">
        <f>IF($CW9="P",CM9,(CM9+BJ9)/2)</f>
        <v>0.2</v>
      </c>
      <c r="QR9" s="22">
        <f>IF($CW9="P",CN9,(CN9+BK9)/2)</f>
        <v>0.15</v>
      </c>
      <c r="QS9" s="22" t="e">
        <f>IF($CW9="P",CO9,(CO9+BL9)/2)</f>
        <v>#VALUE!</v>
      </c>
      <c r="QT9" s="22" t="e">
        <f>IF($CW9="P",CP9,(CP9+BM9)/2)</f>
        <v>#VALUE!</v>
      </c>
      <c r="QU9" s="22" t="e">
        <f>IF($CW9="P",CQ9,(CQ9+BN9)/2)</f>
        <v>#VALUE!</v>
      </c>
      <c r="QV9" s="22" t="e">
        <f>IF($CW9="P",CR9,(CR9+BO9)/2)</f>
        <v>#VALUE!</v>
      </c>
      <c r="QW9" s="22" t="e">
        <f>IF($CW9="P",CS9,(CS9+BP9)/2)</f>
        <v>#VALUE!</v>
      </c>
      <c r="QX9" s="22" t="e">
        <f>IF($CW9="P",CT9,(CT9+BQ9)/2)</f>
        <v>#VALUE!</v>
      </c>
      <c r="QY9" s="22" t="e">
        <f>IF($CW9="P",CU9,(CU9+BR9)/2)</f>
        <v>#VALUE!</v>
      </c>
      <c r="QZ9" s="22" t="e">
        <f>IF($CW9="P",CV9,(CV9+BS9)/2)</f>
        <v>#VALUE!</v>
      </c>
      <c r="RA9" s="27" t="s">
        <v>46</v>
      </c>
      <c r="RB9" s="40">
        <f>IF(SUM(QH9,QL9)&gt;0,SUM(QH9,QL9),"")</f>
        <v>7.5</v>
      </c>
      <c r="RC9" s="40">
        <f>IF(SUM(QG9:QH9,QJ9:QL9,QN9)-QI9-QM9&gt;0,SUM(QG9:QH9,QJ9:QL9,QN9)-QI9-QM9,"")</f>
        <v>39.699999999999982</v>
      </c>
      <c r="RD9" s="40">
        <f>IF(SUM(QO9:QP9,QR9)-QQ9&gt;0,SUM(QO9:QP9,QR9)-QQ9,"")</f>
        <v>21.3</v>
      </c>
      <c r="RE9" s="40">
        <f>IF(SUM(QH9,QL9,QP9)&gt;0,SUM(QH9,QL9,QP9),"")</f>
        <v>11.25</v>
      </c>
      <c r="RF9" s="40">
        <f>IF(SUM(RC9,RD9)&gt;0,SUM(RC9,RD9),"")</f>
        <v>60.999999999999986</v>
      </c>
      <c r="RG9" s="40" t="e">
        <f>IF(SUM(QT9,QX9)&gt;0,SUM(QT9,QX9),"")</f>
        <v>#VALUE!</v>
      </c>
      <c r="RH9" s="40" t="e">
        <f>IF(SUM(QS9:QT9,QV9:QX9,QZ9)-SUM(QU9,QY9)&gt;0,SUM(QS9:QT9,QV9:QX9,QZ9)-SUM(QU9,QY9),"")</f>
        <v>#VALUE!</v>
      </c>
      <c r="RI9" s="40" t="e">
        <f>IF(SUM(RC9,RD9,RH9)&gt;0,SUM(RC9,RD9,RH9),"")</f>
        <v>#VALUE!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t="str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/>
      </c>
      <c r="C10" s="5" t="s">
        <v>98</v>
      </c>
      <c r="D10" s="4" t="s">
        <v>4</v>
      </c>
      <c r="E10" s="4">
        <v>2003</v>
      </c>
      <c r="F10" s="9">
        <f>SUM(L10:T10)+SUM(L10:P10)*0.0000001+SUM(L10)*0.0000000000001</f>
        <v>147.75000617000435</v>
      </c>
      <c r="G10" s="66" t="s">
        <v>46</v>
      </c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43.500000000000007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0</v>
      </c>
      <c r="O10" s="8" t="str">
        <f>IF(N10=0,"",IF(AND(N10=L10,N10=AS10,N10=BV10),$W$1,IF(AND(N10=L10,N10=AS10,N10=CY10),$W$1,IF(AND(N10=L10,N10=BV10,N10=CY10),$AZ$1,IF(N10=CY10,$CC$1,IF(N10=BV10,$AZ$1,IF(N10=AS10,$W$1,"")))))))</f>
        <v/>
      </c>
      <c r="P10" s="8">
        <f>IF(COUNT(AT10,BW10,CZ10)&gt;0,LARGE((AT10,BW10,CZ10),1),0)</f>
        <v>18.2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42.449999999999996</v>
      </c>
      <c r="S10" s="8" t="str">
        <f>IF(R10=0,"",IF(R10=DD10,$CC$1,IF(R10=CA10,$AZ$1,IF(R10=AX10,$W$1,""))))</f>
        <v>2023 3rd Domestic Trial</v>
      </c>
      <c r="T10" s="8">
        <f>IF(MAX(DF10:DH10)&gt;0,MAX(DF10:DH10),"")</f>
        <v>43.599999999999994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World Championships (Nov 11)</v>
      </c>
      <c r="W10" s="19">
        <v>17.5</v>
      </c>
      <c r="X10" s="19">
        <v>4.3</v>
      </c>
      <c r="Y10" s="19">
        <v>0</v>
      </c>
      <c r="Z10" s="19">
        <v>0.3</v>
      </c>
      <c r="AA10" s="19">
        <v>16.600000000000001</v>
      </c>
      <c r="AB10" s="19">
        <v>4.5999999999999996</v>
      </c>
      <c r="AC10" s="19">
        <v>0.4</v>
      </c>
      <c r="AD10" s="19">
        <v>0.6</v>
      </c>
      <c r="AE10" s="19">
        <v>16</v>
      </c>
      <c r="AF10" s="19">
        <v>1.9</v>
      </c>
      <c r="AG10" s="19">
        <v>0</v>
      </c>
      <c r="AH10" s="19">
        <v>0.3</v>
      </c>
      <c r="AI10" s="19">
        <v>17.2</v>
      </c>
      <c r="AJ10" s="19">
        <v>4.3499999999999996</v>
      </c>
      <c r="AK10" s="19">
        <v>0.1</v>
      </c>
      <c r="AL10" s="19">
        <v>0.44999999999999996</v>
      </c>
      <c r="AM10" s="19">
        <v>16.850000000000001</v>
      </c>
      <c r="AN10" s="19">
        <v>3.25</v>
      </c>
      <c r="AO10" s="19">
        <v>0</v>
      </c>
      <c r="AP10" s="19">
        <v>0.44999999999999996</v>
      </c>
      <c r="AQ10" s="27"/>
      <c r="AR10" s="40">
        <f>IF(SUM(X10,AB10)&gt;0,SUM(X10,AB10),"")</f>
        <v>8.8999999999999986</v>
      </c>
      <c r="AS10" s="40">
        <f>IF(SUM(W10:X10,Z10:AB10,AD10)-Y10-AC10&gt;0,SUM(W10:X10,Z10:AB10,AD10)-Y10-AC10,"")</f>
        <v>43.500000000000007</v>
      </c>
      <c r="AT10" s="40">
        <f>IF(SUM(AE10:AF10,AH10)-AG10&gt;0,SUM(AE10:AF10,AH10)-AG10,"")</f>
        <v>18.2</v>
      </c>
      <c r="AU10" s="40">
        <f>IF(SUM(X10,AB10,AF10)&gt;0,SUM(X10,AB10,AF10),"")</f>
        <v>10.799999999999999</v>
      </c>
      <c r="AV10" s="40">
        <f>IF(SUM(AS10,AT10)&gt;0,SUM(AS10,AT10),"")</f>
        <v>61.7</v>
      </c>
      <c r="AW10" s="40">
        <f>IF(SUM(AJ10,AN10)&gt;0,SUM(AJ10,AN10),"")</f>
        <v>7.6</v>
      </c>
      <c r="AX10" s="40">
        <f>IF(SUM(AI10:AJ10,AL10:AN10,AP10)-SUM(AK10,AO10)&gt;0,SUM(AI10:AJ10,AL10:AN10,AP10)-SUM(AK10,AO10),"")</f>
        <v>42.449999999999996</v>
      </c>
      <c r="AY10" s="40">
        <f>IF(SUM(AS10,AT10,AX10)&gt;0,SUM(AS10,AT10,AX10),"")</f>
        <v>104.15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64"/>
      <c r="CP10" s="64"/>
      <c r="CQ10" s="64"/>
      <c r="CR10" s="64"/>
      <c r="CS10" s="64"/>
      <c r="CT10" s="64"/>
      <c r="CU10" s="64"/>
      <c r="CV10" s="64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65" t="str">
        <f>IF(SUM(CP10,CT10)&gt;0,SUM(CP10,CT10),"")</f>
        <v/>
      </c>
      <c r="DD10" s="65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43.599999999999994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>
        <v>16.8</v>
      </c>
      <c r="EL10" s="18">
        <v>1.9</v>
      </c>
      <c r="EM10" s="18">
        <v>0</v>
      </c>
      <c r="EN10" s="18">
        <v>0</v>
      </c>
      <c r="EO10" s="18">
        <v>16.600000000000001</v>
      </c>
      <c r="EP10" s="18">
        <v>3.5</v>
      </c>
      <c r="EQ10" s="18">
        <v>0.4</v>
      </c>
      <c r="ER10" s="18">
        <v>0</v>
      </c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>
        <f>IF(SUM(EL10,EP10)&gt;0,SUM(EL10,EP10),"")</f>
        <v>5.4</v>
      </c>
      <c r="FF10" s="11">
        <f>IF(SUM(EK10:EL10,EN10:EP10,ER10)-EM10-EQ10&gt;0,SUM(EK10:EL10,EN10:EP10,ER10)-EM10-EQ10,"")</f>
        <v>38.4</v>
      </c>
      <c r="FG10" s="11" t="str">
        <f>IF(SUM(ES10:ET10,EV10)-EU10&gt;0,SUM(ES10:ET10,EV10)-EU10,"")</f>
        <v/>
      </c>
      <c r="FH10" s="11">
        <f>IF(SUM(EL10,EP10,ET10)&gt;0,SUM(EL10,EP10,ET10),"")</f>
        <v>5.4</v>
      </c>
      <c r="FI10" s="11">
        <f>IF(SUM(FF10,FG10)&gt;0,SUM(FF10,FG10),"")</f>
        <v>38.4</v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>
        <f>IF(SUM(FF10,FG10,FK10)&gt;0,SUM(FF10,FG10,FK10),"")</f>
        <v>38.4</v>
      </c>
      <c r="FM10" s="17">
        <v>17.600000000000001</v>
      </c>
      <c r="FN10" s="17">
        <v>3.9</v>
      </c>
      <c r="FO10" s="17">
        <v>0.2</v>
      </c>
      <c r="FP10" s="17">
        <v>0</v>
      </c>
      <c r="FQ10" s="17">
        <v>18</v>
      </c>
      <c r="FR10" s="17">
        <v>4.3</v>
      </c>
      <c r="FS10" s="17">
        <v>0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>IF(SUM(FN10,FR10)&gt;0,SUM(FN10,FR10),"")</f>
        <v>8.1999999999999993</v>
      </c>
      <c r="GH10" s="40">
        <f>IF(SUM(FM10:FN10,FP10:FR10,FT10)-FO10-FS10&gt;0,SUM(FM10:FN10,FP10:FR10,FT10)-FO10-FS10,"")</f>
        <v>43.599999999999994</v>
      </c>
      <c r="GI10" s="40" t="str">
        <f>IF(SUM(FU10:FV10,FX10)-FW10&gt;0,SUM(FU10:FV10,FX10)-FW10,"")</f>
        <v/>
      </c>
      <c r="GJ10" s="40">
        <f>IF(SUM(FN10,FR10,FV10)&gt;0,SUM(FN10,FR10,FV10),"")</f>
        <v>8.1999999999999993</v>
      </c>
      <c r="GK10" s="40">
        <f>IF(SUM(GH10,GI10)&gt;0,SUM(GH10,GI10),"")</f>
        <v>43.599999999999994</v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>
        <f>IF(SUM(GH10,GI10,GM10)&gt;0,SUM(GH10,GI10,GM10),"")</f>
        <v>43.599999999999994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0</v>
      </c>
      <c r="QL10" s="22">
        <f>IF($CW10="P",CH10,(CH10+BE10)/2)</f>
        <v>0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 t="str">
        <f>IF(SUM(QH10,QL10)&gt;0,SUM(QH10,QL10),"")</f>
        <v/>
      </c>
      <c r="RC10" s="40" t="str">
        <f>IF(SUM(QG10:QH10,QJ10:QL10,QN10)-QI10-QM10&gt;0,SUM(QG10:QH10,QJ10:QL10,QN10)-QI10-QM10,"")</f>
        <v/>
      </c>
      <c r="RD10" s="40" t="str">
        <f>IF(SUM(QO10:QP10,QR10)-QQ10&gt;0,SUM(QO10:QP10,QR10)-QQ10,"")</f>
        <v/>
      </c>
      <c r="RE10" s="40" t="str">
        <f>IF(SUM(QH10,QL10,QP10)&gt;0,SUM(QH10,QL10,QP10),"")</f>
        <v/>
      </c>
      <c r="RF10" s="40" t="str">
        <f>IF(SUM(RC10,RD10)&gt;0,SUM(RC10,RD10),"")</f>
        <v/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 t="str">
        <f>IF(SUM(RC10,RD10,RH10)&gt;0,SUM(RC10,RD10,RH10),"")</f>
        <v/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>2</v>
      </c>
      <c r="C11" s="5" t="s">
        <v>120</v>
      </c>
      <c r="D11" s="4" t="s">
        <v>6</v>
      </c>
      <c r="E11" s="4">
        <v>2005</v>
      </c>
      <c r="F11" s="9">
        <f>SUM(L11:T11)+SUM(L11:P11)*0.0000001+SUM(L11)*0.0000000000001</f>
        <v>147.50001045000417</v>
      </c>
      <c r="G11" s="66"/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41.699999999999996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40.200000000000003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22.6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42.999999999999993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>IF(SUM(X11,AB11)&gt;0,SUM(X11,AB11),"")</f>
        <v/>
      </c>
      <c r="AS11" s="40" t="str">
        <f>IF(SUM(W11:X11,Z11:AB11,AD11)-Y11-AC11&gt;0,SUM(W11:X11,Z11:AB11,AD11)-Y11-AC11,"")</f>
        <v/>
      </c>
      <c r="AT11" s="40" t="str">
        <f>IF(SUM(AE11:AF11,AH11)-AG11&gt;0,SUM(AE11:AF11,AH11)-AG11,"")</f>
        <v/>
      </c>
      <c r="AU11" s="40" t="str">
        <f>IF(SUM(X11,AB11,AF11)&gt;0,SUM(X11,AB11,AF11),"")</f>
        <v/>
      </c>
      <c r="AV11" s="40" t="str">
        <f>IF(SUM(AS11,AT11)&gt;0,SUM(AS11,AT11),"")</f>
        <v/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 t="str">
        <f>IF(SUM(AS11,AT11,AX11)&gt;0,SUM(AS11,AT11,AX11),"")</f>
        <v/>
      </c>
      <c r="AZ11" s="18">
        <v>14.9</v>
      </c>
      <c r="BA11" s="18">
        <v>3.9</v>
      </c>
      <c r="BB11" s="18">
        <v>0.2</v>
      </c>
      <c r="BC11" s="18">
        <v>0.3</v>
      </c>
      <c r="BD11" s="18">
        <v>16.8</v>
      </c>
      <c r="BE11" s="18">
        <v>3.9</v>
      </c>
      <c r="BF11" s="18">
        <v>0</v>
      </c>
      <c r="BG11" s="18">
        <v>0.6</v>
      </c>
      <c r="BH11" s="18">
        <v>17.399999999999999</v>
      </c>
      <c r="BI11" s="18">
        <v>4.5999999999999996</v>
      </c>
      <c r="BJ11" s="18">
        <v>0</v>
      </c>
      <c r="BK11" s="18">
        <v>0.6</v>
      </c>
      <c r="BL11" s="18">
        <v>16.399999999999999</v>
      </c>
      <c r="BM11" s="18">
        <v>4.5999999999999996</v>
      </c>
      <c r="BN11" s="18">
        <v>0</v>
      </c>
      <c r="BO11" s="18">
        <v>0.6</v>
      </c>
      <c r="BP11" s="18">
        <v>16.8</v>
      </c>
      <c r="BQ11" s="18">
        <v>3.9</v>
      </c>
      <c r="BR11" s="18">
        <v>0</v>
      </c>
      <c r="BS11" s="18">
        <v>0.6</v>
      </c>
      <c r="BT11" s="28"/>
      <c r="BU11" s="11">
        <f>IF(SUM(BA11,BE11)&gt;0,SUM(BA11,BE11),"")</f>
        <v>7.8</v>
      </c>
      <c r="BV11" s="11">
        <f>IF(SUM(AZ11:BA11,BC11:BE11,BG11)-BB11-BF11&gt;0,SUM(AZ11:BA11,BC11:BE11,BG11)-BB11-BF11,"")</f>
        <v>40.200000000000003</v>
      </c>
      <c r="BW11" s="11">
        <f>IF(SUM(BH11:BI11,BK11)-BJ11&gt;0,SUM(BH11:BI11,BK11)-BJ11,"")</f>
        <v>22.6</v>
      </c>
      <c r="BX11" s="11">
        <f>IF(SUM(BA11,BE11,BI11)&gt;0,SUM(BA11,BE11,BI11),"")</f>
        <v>12.399999999999999</v>
      </c>
      <c r="BY11" s="11">
        <f>IF(SUM(BV11,BW11)&gt;0,SUM(BV11,BW11),"")</f>
        <v>62.800000000000004</v>
      </c>
      <c r="BZ11" s="11">
        <f>IF(SUM(BM11,BQ11)&gt;0,SUM(BM11,BQ11),"")</f>
        <v>8.5</v>
      </c>
      <c r="CA11" s="11">
        <f>IF(SUM(BL11:BM11,BO11:BQ11,BS11)-SUM(BN11,BR11)&gt;0,SUM(BL11:BM11,BO11:BQ11,BS11)-SUM(BN11,BR11),"")</f>
        <v>42.900000000000006</v>
      </c>
      <c r="CB11" s="11">
        <f>IF(SUM(BV11,BW11,CA11)&gt;0,SUM(BV11,BW11,CA11),"")</f>
        <v>105.70000000000002</v>
      </c>
      <c r="CC11" s="19">
        <v>16.2</v>
      </c>
      <c r="CD11" s="19">
        <v>4.0999999999999996</v>
      </c>
      <c r="CE11" s="19">
        <v>0</v>
      </c>
      <c r="CF11" s="19">
        <v>0.3</v>
      </c>
      <c r="CG11" s="19">
        <v>16.899999999999999</v>
      </c>
      <c r="CH11" s="19">
        <v>3.9</v>
      </c>
      <c r="CI11" s="19">
        <v>0</v>
      </c>
      <c r="CJ11" s="19">
        <v>0.3</v>
      </c>
      <c r="CK11" s="19">
        <v>16.899999999999999</v>
      </c>
      <c r="CL11" s="19">
        <v>3.9</v>
      </c>
      <c r="CM11" s="19">
        <v>0</v>
      </c>
      <c r="CN11" s="19">
        <v>0.6</v>
      </c>
      <c r="CO11" s="19">
        <v>17.2</v>
      </c>
      <c r="CP11" s="19">
        <v>4.0999999999999996</v>
      </c>
      <c r="CQ11" s="19">
        <v>0.2</v>
      </c>
      <c r="CR11" s="19">
        <v>0.3</v>
      </c>
      <c r="CS11" s="19">
        <v>17.399999999999999</v>
      </c>
      <c r="CT11" s="19">
        <v>3.9</v>
      </c>
      <c r="CU11" s="19">
        <v>0</v>
      </c>
      <c r="CV11" s="19">
        <v>0.3</v>
      </c>
      <c r="CW11" s="27"/>
      <c r="CX11" s="40">
        <f>IF(SUM(CD11,CH11)&gt;0,SUM(CD11,CH11),"")</f>
        <v>8</v>
      </c>
      <c r="CY11" s="40">
        <f>IF(SUM(CC11:CD11,CF11:CH11,CJ11)-CE11-CI11&gt;0,SUM(CC11:CD11,CF11:CH11,CJ11)-CE11-CI11,"")</f>
        <v>41.699999999999996</v>
      </c>
      <c r="CZ11" s="40">
        <f>IF(SUM(CK11:CL11,CN11)-CM11&gt;0,SUM(CK11:CL11,CN11)-CM11,"")</f>
        <v>21.4</v>
      </c>
      <c r="DA11" s="40">
        <f>IF(SUM(CD11,CH11,CL11)&gt;0,SUM(CD11,CH11,CL11),"")</f>
        <v>11.9</v>
      </c>
      <c r="DB11" s="40">
        <f>IF(SUM(CY11,CZ11)&gt;0,SUM(CY11,CZ11),"")</f>
        <v>63.099999999999994</v>
      </c>
      <c r="DC11" s="40">
        <f>IF(SUM(CP11,CT11)&gt;0,SUM(CP11,CT11),"")</f>
        <v>8</v>
      </c>
      <c r="DD11" s="40">
        <f>IF(SUM(CO11:CP11,CR11:CT11,CV11)-SUM(CQ11,CU11)&gt;0,SUM(CO11:CP11,CR11:CT11,CV11)-SUM(CQ11,CU11),"")</f>
        <v>42.999999999999993</v>
      </c>
      <c r="DE11" s="40">
        <f>IF(SUM(CY11,CZ11,DD11)&gt;0,SUM(CY11,CZ11,DD11),"")</f>
        <v>106.1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15.3</v>
      </c>
      <c r="HR11" s="17">
        <v>2.6</v>
      </c>
      <c r="HS11" s="17">
        <v>0</v>
      </c>
      <c r="HT11" s="17">
        <v>0</v>
      </c>
      <c r="HU11" s="17">
        <v>16.2</v>
      </c>
      <c r="HV11" s="17">
        <v>4.5999999999999996</v>
      </c>
      <c r="HW11" s="17">
        <v>0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7.1999999999999993</v>
      </c>
      <c r="IL11" s="40">
        <f>IF(SUM(HQ11:HR11,HT11:HV11,HX11)-HS11-HW11&gt;0,SUM(HQ11:HR11,HT11:HV11,HX11)-HS11-HW11,"")</f>
        <v>38.700000000000003</v>
      </c>
      <c r="IM11" s="40" t="str">
        <f>IF(SUM(HY11:HZ11,IB11)-IA11&gt;0,SUM(HY11:HZ11,IB11)-IA11,"")</f>
        <v/>
      </c>
      <c r="IN11" s="40">
        <f>IF(SUM(HR11,HV11,HZ11)&gt;0,SUM(HR11,HV11,HZ11),"")</f>
        <v>7.1999999999999993</v>
      </c>
      <c r="IO11" s="40">
        <f>IF(SUM(IL11,IM11)&gt;0,SUM(IL11,IM11),"")</f>
        <v>38.700000000000003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38.700000000000003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15.55</v>
      </c>
      <c r="QH11" s="22">
        <f>IF($CW11="P",CD11,(CD11+BA11)/2)</f>
        <v>4</v>
      </c>
      <c r="QI11" s="22">
        <f>IF($CW11="P",CE11,(CE11+BB11)/2)</f>
        <v>0.1</v>
      </c>
      <c r="QJ11" s="22">
        <f>IF($CW11="P",CF11,(CF11+BC11)/2)</f>
        <v>0.3</v>
      </c>
      <c r="QK11" s="22">
        <f>IF($CW11="P",CG11,(CG11+BD11)/2)</f>
        <v>16.850000000000001</v>
      </c>
      <c r="QL11" s="22">
        <f>IF($CW11="P",CH11,(CH11+BE11)/2)</f>
        <v>3.9</v>
      </c>
      <c r="QM11" s="22">
        <f>IF($CW11="P",CI11,(CI11+BF11)/2)</f>
        <v>0</v>
      </c>
      <c r="QN11" s="22">
        <f>IF($CW11="P",CJ11,(CJ11+BG11)/2)</f>
        <v>0.44999999999999996</v>
      </c>
      <c r="QO11" s="22">
        <f>IF($CW11="P",CK11,(CK11+BH11)/2)</f>
        <v>17.149999999999999</v>
      </c>
      <c r="QP11" s="22">
        <f>IF($CW11="P",CL11,(CL11+BI11)/2)</f>
        <v>4.25</v>
      </c>
      <c r="QQ11" s="22">
        <f>IF($CW11="P",CM11,(CM11+BJ11)/2)</f>
        <v>0</v>
      </c>
      <c r="QR11" s="22">
        <f>IF($CW11="P",CN11,(CN11+BK11)/2)</f>
        <v>0.6</v>
      </c>
      <c r="QS11" s="22">
        <f>IF($CW11="P",CO11,(CO11+BL11)/2)</f>
        <v>16.799999999999997</v>
      </c>
      <c r="QT11" s="22">
        <f>IF($CW11="P",CP11,(CP11+BM11)/2)</f>
        <v>4.3499999999999996</v>
      </c>
      <c r="QU11" s="22">
        <f>IF($CW11="P",CQ11,(CQ11+BN11)/2)</f>
        <v>0.1</v>
      </c>
      <c r="QV11" s="22">
        <f>IF($CW11="P",CR11,(CR11+BO11)/2)</f>
        <v>0.44999999999999996</v>
      </c>
      <c r="QW11" s="22">
        <f>IF($CW11="P",CS11,(CS11+BP11)/2)</f>
        <v>17.100000000000001</v>
      </c>
      <c r="QX11" s="22">
        <f>IF($CW11="P",CT11,(CT11+BQ11)/2)</f>
        <v>3.9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7.9</v>
      </c>
      <c r="RC11" s="40">
        <f>IF(SUM(QG11:QH11,QJ11:QL11,QN11)-QI11-QM11&gt;0,SUM(QG11:QH11,QJ11:QL11,QN11)-QI11-QM11,"")</f>
        <v>40.950000000000003</v>
      </c>
      <c r="RD11" s="40">
        <f>IF(SUM(QO11:QP11,QR11)-QQ11&gt;0,SUM(QO11:QP11,QR11)-QQ11,"")</f>
        <v>22</v>
      </c>
      <c r="RE11" s="40">
        <f>IF(SUM(QH11,QL11,QP11)&gt;0,SUM(QH11,QL11,QP11),"")</f>
        <v>12.15</v>
      </c>
      <c r="RF11" s="40">
        <f>IF(SUM(RC11,RD11)&gt;0,SUM(RC11,RD11),"")</f>
        <v>62.95</v>
      </c>
      <c r="RG11" s="40">
        <f>IF(SUM(QT11,QX11)&gt;0,SUM(QT11,QX11),"")</f>
        <v>8.25</v>
      </c>
      <c r="RH11" s="40">
        <f>IF(SUM(QS11:QT11,QV11:QX11,QZ11)-SUM(QU11,QY11)&gt;0,SUM(QS11:QT11,QV11:QX11,QZ11)-SUM(QU11,QY11),"")</f>
        <v>42.95</v>
      </c>
      <c r="RI11" s="40">
        <f>IF(SUM(RC11,RD11,RH11)&gt;0,SUM(RC11,RD11,RH11),"")</f>
        <v>105.9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3</v>
      </c>
      <c r="C12" s="5" t="s">
        <v>209</v>
      </c>
      <c r="D12" s="4" t="s">
        <v>4</v>
      </c>
      <c r="E12" s="4">
        <v>2004</v>
      </c>
      <c r="F12" s="9">
        <f>SUM(L12:T12)+SUM(L12:P12)*0.0000001+SUM(L12)*0.0000000000001</f>
        <v>147.00001042000434</v>
      </c>
      <c r="G12" s="66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43.300000000000004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39.000000000000007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21.900000000000002</v>
      </c>
      <c r="Q12" s="8" t="str">
        <f>IF(P12=0,"",IF(P12=CZ12,$CC$1,IF(P12=BW12,$AZ$1,IF(P12=AT12,$W$1,""))))</f>
        <v>2024 Nationals</v>
      </c>
      <c r="R12" s="8">
        <f>IF(MAX(AX12,CA12,DD12)&gt;0,MAX(AX12,CA12,DD12),0)</f>
        <v>42.800000000000004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16.100000000000001</v>
      </c>
      <c r="BA12" s="18">
        <v>4.0999999999999996</v>
      </c>
      <c r="BB12" s="18">
        <v>0</v>
      </c>
      <c r="BC12" s="18">
        <v>0.3</v>
      </c>
      <c r="BD12" s="18">
        <v>14.9</v>
      </c>
      <c r="BE12" s="18">
        <v>3.6</v>
      </c>
      <c r="BF12" s="18">
        <v>0</v>
      </c>
      <c r="BG12" s="18">
        <v>0</v>
      </c>
      <c r="BH12" s="18">
        <v>16.399999999999999</v>
      </c>
      <c r="BI12" s="18">
        <v>2.9</v>
      </c>
      <c r="BJ12" s="18">
        <v>0.1</v>
      </c>
      <c r="BK12" s="18">
        <v>0.3</v>
      </c>
      <c r="BL12" s="18">
        <v>15.6</v>
      </c>
      <c r="BM12" s="18">
        <v>6.1</v>
      </c>
      <c r="BN12" s="18">
        <v>0</v>
      </c>
      <c r="BO12" s="18">
        <v>0.3</v>
      </c>
      <c r="BP12" s="18">
        <v>16.7</v>
      </c>
      <c r="BQ12" s="18">
        <v>1.2</v>
      </c>
      <c r="BR12" s="18">
        <v>0</v>
      </c>
      <c r="BS12" s="18">
        <v>0</v>
      </c>
      <c r="BT12" s="28"/>
      <c r="BU12" s="11">
        <f>IF(SUM(BA12,BE12)&gt;0,SUM(BA12,BE12),"")</f>
        <v>7.6999999999999993</v>
      </c>
      <c r="BV12" s="11">
        <f>IF(SUM(AZ12:BA12,BC12:BE12,BG12)-BB12-BF12&gt;0,SUM(AZ12:BA12,BC12:BE12,BG12)-BB12-BF12,"")</f>
        <v>39.000000000000007</v>
      </c>
      <c r="BW12" s="11">
        <f>IF(SUM(BH12:BI12,BK12)-BJ12&gt;0,SUM(BH12:BI12,BK12)-BJ12,"")</f>
        <v>19.499999999999996</v>
      </c>
      <c r="BX12" s="11">
        <f>IF(SUM(BA12,BE12,BI12)&gt;0,SUM(BA12,BE12,BI12),"")</f>
        <v>10.6</v>
      </c>
      <c r="BY12" s="11">
        <f>IF(SUM(BV12,BW12)&gt;0,SUM(BV12,BW12),"")</f>
        <v>58.5</v>
      </c>
      <c r="BZ12" s="11">
        <f>IF(SUM(BM12,BQ12)&gt;0,SUM(BM12,BQ12),"")</f>
        <v>7.3</v>
      </c>
      <c r="CA12" s="11">
        <f>IF(SUM(BL12:BM12,BO12:BQ12,BS12)-SUM(BN12,BR12)&gt;0,SUM(BL12:BM12,BO12:BQ12,BS12)-SUM(BN12,BR12),"")</f>
        <v>39.900000000000006</v>
      </c>
      <c r="CB12" s="11">
        <f>IF(SUM(BV12,BW12,CA12)&gt;0,SUM(BV12,BW12,CA12),"")</f>
        <v>98.4</v>
      </c>
      <c r="CC12" s="19">
        <v>16.399999999999999</v>
      </c>
      <c r="CD12" s="19">
        <v>6.1</v>
      </c>
      <c r="CE12" s="19">
        <v>0</v>
      </c>
      <c r="CF12" s="19">
        <v>0.3</v>
      </c>
      <c r="CG12" s="19">
        <v>16.399999999999999</v>
      </c>
      <c r="CH12" s="19">
        <v>3.5</v>
      </c>
      <c r="CI12" s="19">
        <v>0</v>
      </c>
      <c r="CJ12" s="19">
        <v>0.6</v>
      </c>
      <c r="CK12" s="19">
        <v>15.5</v>
      </c>
      <c r="CL12" s="19">
        <v>6.1</v>
      </c>
      <c r="CM12" s="19">
        <v>0</v>
      </c>
      <c r="CN12" s="19">
        <v>0.3</v>
      </c>
      <c r="CO12" s="19">
        <v>15.9</v>
      </c>
      <c r="CP12" s="19">
        <v>6.1</v>
      </c>
      <c r="CQ12" s="19">
        <v>0</v>
      </c>
      <c r="CR12" s="19">
        <v>0.3</v>
      </c>
      <c r="CS12" s="19">
        <v>16.399999999999999</v>
      </c>
      <c r="CT12" s="19">
        <v>3.5</v>
      </c>
      <c r="CU12" s="19">
        <v>0</v>
      </c>
      <c r="CV12" s="19">
        <v>0.6</v>
      </c>
      <c r="CW12" s="27"/>
      <c r="CX12" s="40">
        <f>IF(SUM(CD12,CH12)&gt;0,SUM(CD12,CH12),"")</f>
        <v>9.6</v>
      </c>
      <c r="CY12" s="40">
        <f>IF(SUM(CC12:CD12,CF12:CH12,CJ12)-CE12-CI12&gt;0,SUM(CC12:CD12,CF12:CH12,CJ12)-CE12-CI12,"")</f>
        <v>43.300000000000004</v>
      </c>
      <c r="CZ12" s="40">
        <f>IF(SUM(CK12:CL12,CN12)-CM12&gt;0,SUM(CK12:CL12,CN12)-CM12,"")</f>
        <v>21.900000000000002</v>
      </c>
      <c r="DA12" s="40">
        <f>IF(SUM(CD12,CH12,CL12)&gt;0,SUM(CD12,CH12,CL12),"")</f>
        <v>15.7</v>
      </c>
      <c r="DB12" s="40">
        <f>IF(SUM(CY12,CZ12)&gt;0,SUM(CY12,CZ12),"")</f>
        <v>65.2</v>
      </c>
      <c r="DC12" s="40">
        <f>IF(SUM(CP12,CT12)&gt;0,SUM(CP12,CT12),"")</f>
        <v>9.6</v>
      </c>
      <c r="DD12" s="40">
        <f>IF(SUM(CO12:CP12,CR12:CT12,CV12)-SUM(CQ12,CU12)&gt;0,SUM(CO12:CP12,CR12:CT12,CV12)-SUM(CQ12,CU12),"")</f>
        <v>42.800000000000004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16.25</v>
      </c>
      <c r="QH12" s="22">
        <f>IF($CW12="P",CD12,(CD12+BA12)/2)</f>
        <v>5.0999999999999996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15.649999999999999</v>
      </c>
      <c r="QL12" s="22">
        <f>IF($CW12="P",CH12,(CH12+BE12)/2)</f>
        <v>3.55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15.95</v>
      </c>
      <c r="QP12" s="22">
        <f>IF($CW12="P",CL12,(CL12+BI12)/2)</f>
        <v>4.5</v>
      </c>
      <c r="QQ12" s="22">
        <f>IF($CW12="P",CM12,(CM12+BJ12)/2)</f>
        <v>0.05</v>
      </c>
      <c r="QR12" s="22">
        <f>IF($CW12="P",CN12,(CN12+BK12)/2)</f>
        <v>0.3</v>
      </c>
      <c r="QS12" s="22">
        <f>IF($CW12="P",CO12,(CO12+BL12)/2)</f>
        <v>15.75</v>
      </c>
      <c r="QT12" s="22">
        <f>IF($CW12="P",CP12,(CP12+BM12)/2)</f>
        <v>6.1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16.549999999999997</v>
      </c>
      <c r="QX12" s="22">
        <f>IF($CW12="P",CT12,(CT12+BQ12)/2)</f>
        <v>2.35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8.6499999999999986</v>
      </c>
      <c r="RC12" s="40">
        <f>IF(SUM(QG12:QH12,QJ12:QL12,QN12)-QI12-QM12&gt;0,SUM(QG12:QH12,QJ12:QL12,QN12)-QI12-QM12,"")</f>
        <v>41.149999999999991</v>
      </c>
      <c r="RD12" s="40">
        <f>IF(SUM(QO12:QP12,QR12)-QQ12&gt;0,SUM(QO12:QP12,QR12)-QQ12,"")</f>
        <v>20.7</v>
      </c>
      <c r="RE12" s="40">
        <f>IF(SUM(QH12,QL12,QP12)&gt;0,SUM(QH12,QL12,QP12),"")</f>
        <v>13.149999999999999</v>
      </c>
      <c r="RF12" s="40">
        <f>IF(SUM(RC12,RD12)&gt;0,SUM(RC12,RD12),"")</f>
        <v>61.849999999999994</v>
      </c>
      <c r="RG12" s="40">
        <f>IF(SUM(QT12,QX12)&gt;0,SUM(QT12,QX12),"")</f>
        <v>8.4499999999999993</v>
      </c>
      <c r="RH12" s="40">
        <f>IF(SUM(QS12:QT12,QV12:QX12,QZ12)-SUM(QU12,QY12)&gt;0,SUM(QS12:QT12,QV12:QX12,QZ12)-SUM(QU12,QY12),"")</f>
        <v>41.35</v>
      </c>
      <c r="RI12" s="40">
        <f>IF(SUM(RC12,RD12,RH12)&gt;0,SUM(RC12,RD12,RH12),"")</f>
        <v>103.19999999999999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4</v>
      </c>
      <c r="C13" s="5" t="s">
        <v>140</v>
      </c>
      <c r="D13" s="4" t="s">
        <v>4</v>
      </c>
      <c r="E13" s="4">
        <v>2005</v>
      </c>
      <c r="F13" s="9">
        <f>SUM(L13:T13)+SUM(L13:P13)*0.0000001+SUM(L13)*0.0000000000001</f>
        <v>141.70000610000426</v>
      </c>
      <c r="G13" s="66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42.3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IF(N13=0,"",IF(AND(N13=L13,N13=AS13,N13=BV13),$W$1,IF(AND(N13=L13,N13=AS13,N13=CY13),$W$1,IF(AND(N13=L13,N13=BV13,N13=CY13),$AZ$1,IF(N13=CY13,$CC$1,IF(N13=BV13,$AZ$1,IF(N13=AS13,$W$1,"")))))))</f>
        <v/>
      </c>
      <c r="P13" s="8">
        <f>IF(COUNT(AT13,BW13,CZ13)&gt;0,LARGE((AT13,BW13,CZ13),1),0)</f>
        <v>18.700000000000003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37.9</v>
      </c>
      <c r="S13" s="8" t="str">
        <f>IF(R13=0,"",IF(R13=DD13,$CC$1,IF(R13=CA13,$AZ$1,IF(R13=AX13,$W$1,""))))</f>
        <v>2024 Elite Canada</v>
      </c>
      <c r="T13" s="8">
        <f>IF(MAX(DF13:DH13)&gt;0,MAX(DF13:DH13),"")</f>
        <v>42.800000000000004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16.899999999999999</v>
      </c>
      <c r="BA13" s="18">
        <v>4.3</v>
      </c>
      <c r="BB13" s="18">
        <v>0</v>
      </c>
      <c r="BC13" s="18">
        <v>0.3</v>
      </c>
      <c r="BD13" s="18">
        <v>16.2</v>
      </c>
      <c r="BE13" s="18">
        <v>4.3</v>
      </c>
      <c r="BF13" s="18">
        <v>0</v>
      </c>
      <c r="BG13" s="18">
        <v>0.3</v>
      </c>
      <c r="BH13" s="18">
        <v>17.100000000000001</v>
      </c>
      <c r="BI13" s="18">
        <v>2.5</v>
      </c>
      <c r="BJ13" s="18">
        <v>1.2</v>
      </c>
      <c r="BK13" s="18">
        <v>0.3</v>
      </c>
      <c r="BL13" s="18">
        <v>16</v>
      </c>
      <c r="BM13" s="18">
        <v>1.9</v>
      </c>
      <c r="BN13" s="18">
        <v>0</v>
      </c>
      <c r="BO13" s="18">
        <v>0.3</v>
      </c>
      <c r="BP13" s="18">
        <v>15.9</v>
      </c>
      <c r="BQ13" s="18">
        <v>3.9</v>
      </c>
      <c r="BR13" s="18">
        <v>0.4</v>
      </c>
      <c r="BS13" s="18">
        <v>0.3</v>
      </c>
      <c r="BT13" s="28"/>
      <c r="BU13" s="11">
        <f>IF(SUM(BA13,BE13)&gt;0,SUM(BA13,BE13),"")</f>
        <v>8.6</v>
      </c>
      <c r="BV13" s="11">
        <f>IF(SUM(AZ13:BA13,BC13:BE13,BG13)-BB13-BF13&gt;0,SUM(AZ13:BA13,BC13:BE13,BG13)-BB13-BF13,"")</f>
        <v>42.3</v>
      </c>
      <c r="BW13" s="11">
        <f>IF(SUM(BH13:BI13,BK13)-BJ13&gt;0,SUM(BH13:BI13,BK13)-BJ13,"")</f>
        <v>18.700000000000003</v>
      </c>
      <c r="BX13" s="11">
        <f>IF(SUM(BA13,BE13,BI13)&gt;0,SUM(BA13,BE13,BI13),"")</f>
        <v>11.1</v>
      </c>
      <c r="BY13" s="11">
        <f>IF(SUM(BV13,BW13)&gt;0,SUM(BV13,BW13),"")</f>
        <v>61</v>
      </c>
      <c r="BZ13" s="11">
        <f>IF(SUM(BM13,BQ13)&gt;0,SUM(BM13,BQ13),"")</f>
        <v>5.8</v>
      </c>
      <c r="CA13" s="11">
        <f>IF(SUM(BL13:BM13,BO13:BQ13,BS13)-SUM(BN13,BR13)&gt;0,SUM(BL13:BM13,BO13:BQ13,BS13)-SUM(BN13,BR13),"")</f>
        <v>37.9</v>
      </c>
      <c r="CB13" s="11">
        <f>IF(SUM(BV13,BW13,CA13)&gt;0,SUM(BV13,BW13,CA13),"")</f>
        <v>98.9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42.800000000000004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>
        <v>17.600000000000001</v>
      </c>
      <c r="GP13" s="18">
        <v>4.0999999999999996</v>
      </c>
      <c r="GQ13" s="18">
        <v>0</v>
      </c>
      <c r="GR13" s="18">
        <v>0</v>
      </c>
      <c r="GS13" s="18">
        <v>17.2</v>
      </c>
      <c r="GT13" s="18">
        <v>3.9</v>
      </c>
      <c r="GU13" s="18">
        <v>0</v>
      </c>
      <c r="GV13" s="18">
        <v>0</v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>
        <f>IF(SUM(GP13,GT13)&gt;0,SUM(GP13,GT13),"")</f>
        <v>8</v>
      </c>
      <c r="HJ13" s="11">
        <f>IF(SUM(GO13:GP13,GR13:GT13,GV13)-GQ13-GU13&gt;0,SUM(GO13:GP13,GR13:GT13,GV13)-GQ13-GU13,"")</f>
        <v>42.800000000000004</v>
      </c>
      <c r="HK13" s="11" t="str">
        <f>IF(SUM(GW13:GX13,GZ13)-GY13&gt;0,SUM(GW13:GX13,GZ13)-GY13,"")</f>
        <v/>
      </c>
      <c r="HL13" s="11">
        <f>IF(SUM(GP13,GT13,GX13)&gt;0,SUM(GP13,GT13,GX13),"")</f>
        <v>8</v>
      </c>
      <c r="HM13" s="11">
        <f>IF(SUM(HJ13,HK13)&gt;0,SUM(HJ13,HK13),"")</f>
        <v>42.800000000000004</v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>
        <f>IF(SUM(HJ13,HK13,HO13)&gt;0,SUM(HJ13,HK13,HO13),"")</f>
        <v>42.800000000000004</v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8.4499999999999993</v>
      </c>
      <c r="QH13" s="22">
        <f>IF($CW13="P",CD13,(CD13+BA13)/2)</f>
        <v>2.15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8.1</v>
      </c>
      <c r="QL13" s="22">
        <f>IF($CW13="P",CH13,(CH13+BE13)/2)</f>
        <v>2.15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8.5500000000000007</v>
      </c>
      <c r="QP13" s="22">
        <f>IF($CW13="P",CL13,(CL13+BI13)/2)</f>
        <v>1.25</v>
      </c>
      <c r="QQ13" s="22">
        <f>IF($CW13="P",CM13,(CM13+BJ13)/2)</f>
        <v>0.6</v>
      </c>
      <c r="QR13" s="22">
        <f>IF($CW13="P",CN13,(CN13+BK13)/2)</f>
        <v>0.15</v>
      </c>
      <c r="QS13" s="22">
        <f>IF($CW13="P",CO13,(CO13+BL13)/2)</f>
        <v>8</v>
      </c>
      <c r="QT13" s="22">
        <f>IF($CW13="P",CP13,(CP13+BM13)/2)</f>
        <v>0.95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7.95</v>
      </c>
      <c r="QX13" s="22">
        <f>IF($CW13="P",CT13,(CT13+BQ13)/2)</f>
        <v>1.95</v>
      </c>
      <c r="QY13" s="22">
        <f>IF($CW13="P",CU13,(CU13+BR13)/2)</f>
        <v>0.2</v>
      </c>
      <c r="QZ13" s="22">
        <f>IF($CW13="P",CV13,(CV13+BS13)/2)</f>
        <v>0.15</v>
      </c>
      <c r="RA13" s="27" t="s">
        <v>46</v>
      </c>
      <c r="RB13" s="40">
        <f>IF(SUM(QH13,QL13)&gt;0,SUM(QH13,QL13),"")</f>
        <v>4.3</v>
      </c>
      <c r="RC13" s="40">
        <f>IF(SUM(QG13:QH13,QJ13:QL13,QN13)-QI13-QM13&gt;0,SUM(QG13:QH13,QJ13:QL13,QN13)-QI13-QM13,"")</f>
        <v>21.15</v>
      </c>
      <c r="RD13" s="40">
        <f>IF(SUM(QO13:QP13,QR13)-QQ13&gt;0,SUM(QO13:QP13,QR13)-QQ13,"")</f>
        <v>9.3500000000000014</v>
      </c>
      <c r="RE13" s="40">
        <f>IF(SUM(QH13,QL13,QP13)&gt;0,SUM(QH13,QL13,QP13),"")</f>
        <v>5.55</v>
      </c>
      <c r="RF13" s="40">
        <f>IF(SUM(RC13,RD13)&gt;0,SUM(RC13,RD13),"")</f>
        <v>30.5</v>
      </c>
      <c r="RG13" s="40">
        <f>IF(SUM(QT13,QX13)&gt;0,SUM(QT13,QX13),"")</f>
        <v>2.9</v>
      </c>
      <c r="RH13" s="40">
        <f>IF(SUM(QS13:QT13,QV13:QX13,QZ13)-SUM(QU13,QY13)&gt;0,SUM(QS13:QT13,QV13:QX13,QZ13)-SUM(QU13,QY13),"")</f>
        <v>18.95</v>
      </c>
      <c r="RI13" s="40">
        <f>IF(SUM(RC13,RD13,RH13)&gt;0,SUM(RC13,RD13,RH13),"")</f>
        <v>49.45</v>
      </c>
    </row>
    <row r="14" spans="1:477" x14ac:dyDescent="0.2">
      <c r="A14" s="4" t="str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/>
      </c>
      <c r="B14" s="4" t="str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/>
      </c>
      <c r="C14" s="5" t="s">
        <v>105</v>
      </c>
      <c r="D14" s="4" t="s">
        <v>3</v>
      </c>
      <c r="E14" s="4">
        <v>2004</v>
      </c>
      <c r="F14" s="9">
        <f>SUM(L14:T14)+SUM(L14:P14)*0.0000001+SUM(L14)*0.0000000000001</f>
        <v>148.12001043700417</v>
      </c>
      <c r="G14" s="66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/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/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41.65</v>
      </c>
      <c r="M14" s="8" t="str">
        <f>IF(L14=0,"",IF(L14=CY14,$CC$1,IF(L14=BV14,$AZ$1,IF(L14=AS14,$W$1,""))))</f>
        <v>2024 Elite Canada</v>
      </c>
      <c r="N14" s="8">
        <f>IF(COUNT(AS14,BV14,CY14)&gt;1,LARGE((AS14,BV14,CY14),2),0)</f>
        <v>41.65</v>
      </c>
      <c r="O14" s="8" t="str">
        <f>IF(N14=0,"",IF(AND(N14=L14,N14=AS14,N14=BV14),$W$1,IF(AND(N14=L14,N14=AS14,N14=CY14),$W$1,IF(AND(N14=L14,N14=BV14,N14=CY14),$AZ$1,IF(N14=CY14,$CC$1,IF(N14=BV14,$AZ$1,IF(N14=AS14,$W$1,"")))))))</f>
        <v>2023 3rd Domestic Trial</v>
      </c>
      <c r="P14" s="8">
        <f>IF(COUNT(AT14,BW14,CZ14)&gt;0,LARGE((AT14,BW14,CZ14),1),0)</f>
        <v>21.070000000000004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43.4</v>
      </c>
      <c r="S14" s="8" t="str">
        <f>IF(R14=0,"",IF(R14=DD14,$CC$1,IF(R14=CA14,$AZ$1,IF(R14=AX14,$W$1,""))))</f>
        <v>2024 Elite Canada</v>
      </c>
      <c r="T14" s="8">
        <f>IF(MAX(DF14:DH14)&gt;0,MAX(DF14:DH14),"")</f>
        <v>0.35000000000000853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2023 WAGC (Nov 17)</v>
      </c>
      <c r="W14" s="19">
        <v>16.600000000000001</v>
      </c>
      <c r="X14" s="19">
        <v>3.95</v>
      </c>
      <c r="Y14" s="19">
        <v>0.1</v>
      </c>
      <c r="Z14" s="19">
        <v>0.15</v>
      </c>
      <c r="AA14" s="19">
        <v>16.75</v>
      </c>
      <c r="AB14" s="19">
        <v>4.0999999999999996</v>
      </c>
      <c r="AC14" s="19">
        <v>0.1</v>
      </c>
      <c r="AD14" s="19">
        <v>0.3</v>
      </c>
      <c r="AE14" s="19">
        <v>16.670000000000002</v>
      </c>
      <c r="AF14" s="19">
        <v>4.0999999999999996</v>
      </c>
      <c r="AG14" s="19">
        <v>0</v>
      </c>
      <c r="AH14" s="19">
        <v>0.3</v>
      </c>
      <c r="AI14" s="19">
        <v>17.3</v>
      </c>
      <c r="AJ14" s="19">
        <v>4.1999999999999993</v>
      </c>
      <c r="AK14" s="19">
        <v>0.1</v>
      </c>
      <c r="AL14" s="19">
        <v>0.3</v>
      </c>
      <c r="AM14" s="19">
        <v>17.399999999999999</v>
      </c>
      <c r="AN14" s="19">
        <v>4</v>
      </c>
      <c r="AO14" s="19">
        <v>0</v>
      </c>
      <c r="AP14" s="19">
        <v>0.3</v>
      </c>
      <c r="AQ14" s="27" t="s">
        <v>46</v>
      </c>
      <c r="AR14" s="40">
        <f>IF(SUM(X14,AB14)&gt;0,SUM(X14,AB14),"")</f>
        <v>8.0500000000000007</v>
      </c>
      <c r="AS14" s="40">
        <f>IF(SUM(W14:X14,Z14:AB14,AD14)-Y14-AC14&gt;0,SUM(W14:X14,Z14:AB14,AD14)-Y14-AC14,"")</f>
        <v>41.65</v>
      </c>
      <c r="AT14" s="40">
        <f>IF(SUM(AE14:AF14,AH14)-AG14&gt;0,SUM(AE14:AF14,AH14)-AG14,"")</f>
        <v>21.070000000000004</v>
      </c>
      <c r="AU14" s="40">
        <f>IF(SUM(X14,AB14,AF14)&gt;0,SUM(X14,AB14,AF14),"")</f>
        <v>12.15</v>
      </c>
      <c r="AV14" s="40">
        <f>IF(SUM(AS14,AT14)&gt;0,SUM(AS14,AT14),"")</f>
        <v>62.72</v>
      </c>
      <c r="AW14" s="40">
        <f>IF(SUM(AJ14,AN14)&gt;0,SUM(AJ14,AN14),"")</f>
        <v>8.1999999999999993</v>
      </c>
      <c r="AX14" s="40">
        <f>IF(SUM(AI14:AJ14,AL14:AN14,AP14)-SUM(AK14,AO14)&gt;0,SUM(AI14:AJ14,AL14:AN14,AP14)-SUM(AK14,AO14),"")</f>
        <v>43.4</v>
      </c>
      <c r="AY14" s="40">
        <f>IF(SUM(AS14,AT14,AX14)&gt;0,SUM(AS14,AT14,AX14),"")</f>
        <v>106.12</v>
      </c>
      <c r="AZ14" s="18">
        <v>16.600000000000001</v>
      </c>
      <c r="BA14" s="18">
        <v>3.95</v>
      </c>
      <c r="BB14" s="18">
        <v>0.1</v>
      </c>
      <c r="BC14" s="18">
        <v>0.15</v>
      </c>
      <c r="BD14" s="18">
        <v>16.75</v>
      </c>
      <c r="BE14" s="18">
        <v>4.0999999999999996</v>
      </c>
      <c r="BF14" s="18">
        <v>0.1</v>
      </c>
      <c r="BG14" s="18">
        <v>0.3</v>
      </c>
      <c r="BH14" s="18">
        <v>16.670000000000002</v>
      </c>
      <c r="BI14" s="18">
        <v>4.0999999999999996</v>
      </c>
      <c r="BJ14" s="18">
        <v>0</v>
      </c>
      <c r="BK14" s="18">
        <v>0.3</v>
      </c>
      <c r="BL14" s="18">
        <v>17.3</v>
      </c>
      <c r="BM14" s="18">
        <v>4.1999999999999993</v>
      </c>
      <c r="BN14" s="18">
        <v>0.1</v>
      </c>
      <c r="BO14" s="18">
        <v>0.3</v>
      </c>
      <c r="BP14" s="18">
        <v>17.399999999999999</v>
      </c>
      <c r="BQ14" s="18">
        <v>4</v>
      </c>
      <c r="BR14" s="18">
        <v>0</v>
      </c>
      <c r="BS14" s="18">
        <v>0.3</v>
      </c>
      <c r="BT14" s="28" t="s">
        <v>46</v>
      </c>
      <c r="BU14" s="11">
        <f>IF(SUM(BA14,BE14)&gt;0,SUM(BA14,BE14),"")</f>
        <v>8.0500000000000007</v>
      </c>
      <c r="BV14" s="11">
        <f>IF(SUM(AZ14:BA14,BC14:BE14,BG14)-BB14-BF14&gt;0,SUM(AZ14:BA14,BC14:BE14,BG14)-BB14-BF14,"")</f>
        <v>41.65</v>
      </c>
      <c r="BW14" s="11">
        <f>IF(SUM(BH14:BI14,BK14)-BJ14&gt;0,SUM(BH14:BI14,BK14)-BJ14,"")</f>
        <v>21.070000000000004</v>
      </c>
      <c r="BX14" s="11">
        <f>IF(SUM(BA14,BE14,BI14)&gt;0,SUM(BA14,BE14,BI14),"")</f>
        <v>12.15</v>
      </c>
      <c r="BY14" s="11">
        <f>IF(SUM(BV14,BW14)&gt;0,SUM(BV14,BW14),"")</f>
        <v>62.72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43.4</v>
      </c>
      <c r="CB14" s="11">
        <f>IF(SUM(BV14,BW14,CA14)&gt;0,SUM(BV14,BW14,CA14),"")</f>
        <v>106.12</v>
      </c>
      <c r="CC14" s="19">
        <v>15.7</v>
      </c>
      <c r="CD14" s="19">
        <v>1.9</v>
      </c>
      <c r="CE14" s="19">
        <v>0</v>
      </c>
      <c r="CF14" s="19">
        <v>0.3</v>
      </c>
      <c r="CG14" s="19">
        <v>15.6</v>
      </c>
      <c r="CH14" s="19">
        <v>1.9</v>
      </c>
      <c r="CI14" s="19">
        <v>0</v>
      </c>
      <c r="CJ14" s="19">
        <v>0.3</v>
      </c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3.8</v>
      </c>
      <c r="CY14" s="40">
        <f>IF(SUM(CC14:CD14,CF14:CH14,CJ14)-CE14-CI14&gt;0,SUM(CC14:CD14,CF14:CH14,CJ14)-CE14-CI14,"")</f>
        <v>35.699999999999996</v>
      </c>
      <c r="CZ14" s="40" t="str">
        <f>IF(SUM(CK14:CL14,CN14)-CM14&gt;0,SUM(CK14:CL14,CN14)-CM14,"")</f>
        <v/>
      </c>
      <c r="DA14" s="40">
        <f>IF(SUM(CD14,CH14,CL14)&gt;0,SUM(CD14,CH14,CL14),"")</f>
        <v>3.8</v>
      </c>
      <c r="DB14" s="40">
        <f>IF(SUM(CY14,CZ14)&gt;0,SUM(CY14,CZ14),"")</f>
        <v>35.699999999999996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35.699999999999996</v>
      </c>
      <c r="DF14" s="50">
        <f>IF(MAX(ED14,FF14,GH14,HJ14,IL14,JN14,KP14,LR14,MT14,NV14,OX14,PZ14)-IF(N14="",0,N14)&gt;0.001,MAX(ED14,FF14,GH14,HJ14,IL14,JN14,KP14,LR14,MT14,NV14,OX14,PZ14)-IF(N14="",0,N14),"")</f>
        <v>0.35000000000000853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>
        <v>15.3</v>
      </c>
      <c r="EL14" s="18">
        <v>4.3</v>
      </c>
      <c r="EM14" s="18">
        <v>0</v>
      </c>
      <c r="EN14" s="18">
        <v>0</v>
      </c>
      <c r="EO14" s="18">
        <v>17.600000000000001</v>
      </c>
      <c r="EP14" s="18">
        <v>4.0999999999999996</v>
      </c>
      <c r="EQ14" s="18">
        <v>0</v>
      </c>
      <c r="ER14" s="18">
        <v>0</v>
      </c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>
        <f>IF(SUM(EL14,EP14)&gt;0,SUM(EL14,EP14),"")</f>
        <v>8.3999999999999986</v>
      </c>
      <c r="FF14" s="11">
        <f>IF(SUM(EK14:EL14,EN14:EP14,ER14)-EM14-EQ14&gt;0,SUM(EK14:EL14,EN14:EP14,ER14)-EM14-EQ14,"")</f>
        <v>41.300000000000004</v>
      </c>
      <c r="FG14" s="11" t="str">
        <f>IF(SUM(ES14:ET14,EV14)-EU14&gt;0,SUM(ES14:ET14,EV14)-EU14,"")</f>
        <v/>
      </c>
      <c r="FH14" s="11">
        <f>IF(SUM(EL14,EP14,ET14)&gt;0,SUM(EL14,EP14,ET14),"")</f>
        <v>8.3999999999999986</v>
      </c>
      <c r="FI14" s="11">
        <f>IF(SUM(FF14,FG14)&gt;0,SUM(FF14,FG14),"")</f>
        <v>41.300000000000004</v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>
        <f>IF(SUM(FF14,FG14,FK14)&gt;0,SUM(FF14,FG14,FK14),"")</f>
        <v>41.300000000000004</v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>
        <v>16.5</v>
      </c>
      <c r="GP14" s="18">
        <v>4.3</v>
      </c>
      <c r="GQ14" s="18">
        <v>0</v>
      </c>
      <c r="GR14" s="18">
        <v>0</v>
      </c>
      <c r="GS14" s="18">
        <v>16.600000000000001</v>
      </c>
      <c r="GT14" s="18">
        <v>4.5999999999999996</v>
      </c>
      <c r="GU14" s="18">
        <v>0</v>
      </c>
      <c r="GV14" s="18">
        <v>0</v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>
        <f>IF(SUM(GP14,GT14)&gt;0,SUM(GP14,GT14),"")</f>
        <v>8.8999999999999986</v>
      </c>
      <c r="HJ14" s="11">
        <f>IF(SUM(GO14:GP14,GR14:GT14,GV14)-GQ14-GU14&gt;0,SUM(GO14:GP14,GR14:GT14,GV14)-GQ14-GU14,"")</f>
        <v>42.000000000000007</v>
      </c>
      <c r="HK14" s="11" t="str">
        <f>IF(SUM(GW14:GX14,GZ14)-GY14&gt;0,SUM(GW14:GX14,GZ14)-GY14,"")</f>
        <v/>
      </c>
      <c r="HL14" s="11">
        <f>IF(SUM(GP14,GT14,GX14)&gt;0,SUM(GP14,GT14,GX14),"")</f>
        <v>8.8999999999999986</v>
      </c>
      <c r="HM14" s="11">
        <f>IF(SUM(HJ14,HK14)&gt;0,SUM(HJ14,HK14),"")</f>
        <v>42.000000000000007</v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>
        <f>IF(SUM(HJ14,HK14,HO14)&gt;0,SUM(HJ14,HK14,HO14),"")</f>
        <v>42.000000000000007</v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16.149999999999999</v>
      </c>
      <c r="QH14" s="22">
        <f>IF($CW14="P",CD14,(CD14+BA14)/2)</f>
        <v>2.9249999999999998</v>
      </c>
      <c r="QI14" s="22">
        <f>IF($CW14="P",CE14,(CE14+BB14)/2)</f>
        <v>0.05</v>
      </c>
      <c r="QJ14" s="22">
        <f>IF($CW14="P",CF14,(CF14+BC14)/2)</f>
        <v>0.22499999999999998</v>
      </c>
      <c r="QK14" s="22">
        <f>IF($CW14="P",CG14,(CG14+BD14)/2)</f>
        <v>16.175000000000001</v>
      </c>
      <c r="QL14" s="22">
        <f>IF($CW14="P",CH14,(CH14+BE14)/2)</f>
        <v>3</v>
      </c>
      <c r="QM14" s="22">
        <f>IF($CW14="P",CI14,(CI14+BF14)/2)</f>
        <v>0.05</v>
      </c>
      <c r="QN14" s="22">
        <f>IF($CW14="P",CJ14,(CJ14+BG14)/2)</f>
        <v>0.3</v>
      </c>
      <c r="QO14" s="22">
        <f>IF($CW14="P",CK14,(CK14+BH14)/2)</f>
        <v>8.3350000000000009</v>
      </c>
      <c r="QP14" s="22">
        <f>IF($CW14="P",CL14,(CL14+BI14)/2)</f>
        <v>2.0499999999999998</v>
      </c>
      <c r="QQ14" s="22">
        <f>IF($CW14="P",CM14,(CM14+BJ14)/2)</f>
        <v>0</v>
      </c>
      <c r="QR14" s="22">
        <f>IF($CW14="P",CN14,(CN14+BK14)/2)</f>
        <v>0.15</v>
      </c>
      <c r="QS14" s="22">
        <f>IF($CW14="P",CO14,(CO14+BL14)/2)</f>
        <v>8.65</v>
      </c>
      <c r="QT14" s="22">
        <f>IF($CW14="P",CP14,(CP14+BM14)/2)</f>
        <v>2.0999999999999996</v>
      </c>
      <c r="QU14" s="22">
        <f>IF($CW14="P",CQ14,(CQ14+BN14)/2)</f>
        <v>0.05</v>
      </c>
      <c r="QV14" s="22">
        <f>IF($CW14="P",CR14,(CR14+BO14)/2)</f>
        <v>0.15</v>
      </c>
      <c r="QW14" s="22">
        <f>IF($CW14="P",CS14,(CS14+BP14)/2)</f>
        <v>8.6999999999999993</v>
      </c>
      <c r="QX14" s="22">
        <f>IF($CW14="P",CT14,(CT14+BQ14)/2)</f>
        <v>2</v>
      </c>
      <c r="QY14" s="22">
        <f>IF($CW14="P",CU14,(CU14+BR14)/2)</f>
        <v>0</v>
      </c>
      <c r="QZ14" s="22">
        <f>IF($CW14="P",CV14,(CV14+BS14)/2)</f>
        <v>0.15</v>
      </c>
      <c r="RA14" s="27" t="s">
        <v>46</v>
      </c>
      <c r="RB14" s="40">
        <f>IF(SUM(QH14,QL14)&gt;0,SUM(QH14,QL14),"")</f>
        <v>5.9249999999999998</v>
      </c>
      <c r="RC14" s="40">
        <f>IF(SUM(QG14:QH14,QJ14:QL14,QN14)-QI14-QM14&gt;0,SUM(QG14:QH14,QJ14:QL14,QN14)-QI14-QM14,"")</f>
        <v>38.675000000000004</v>
      </c>
      <c r="RD14" s="40">
        <f>IF(SUM(QO14:QP14,QR14)-QQ14&gt;0,SUM(QO14:QP14,QR14)-QQ14,"")</f>
        <v>10.535000000000002</v>
      </c>
      <c r="RE14" s="40">
        <f>IF(SUM(QH14,QL14,QP14)&gt;0,SUM(QH14,QL14,QP14),"")</f>
        <v>7.9749999999999996</v>
      </c>
      <c r="RF14" s="40">
        <f>IF(SUM(RC14,RD14)&gt;0,SUM(RC14,RD14),"")</f>
        <v>49.210000000000008</v>
      </c>
      <c r="RG14" s="40">
        <f>IF(SUM(QT14,QX14)&gt;0,SUM(QT14,QX14),"")</f>
        <v>4.0999999999999996</v>
      </c>
      <c r="RH14" s="40">
        <f>IF(SUM(QS14:QT14,QV14:QX14,QZ14)-SUM(QU14,QY14)&gt;0,SUM(QS14:QT14,QV14:QX14,QZ14)-SUM(QU14,QY14),"")</f>
        <v>21.7</v>
      </c>
      <c r="RI14" s="40">
        <f>IF(SUM(RC14,RD14,RH14)&gt;0,SUM(RC14,RD14,RH14),"")</f>
        <v>70.910000000000011</v>
      </c>
    </row>
    <row r="15" spans="1:477" x14ac:dyDescent="0.2">
      <c r="A15" s="4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>11</v>
      </c>
      <c r="B15" s="4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>5</v>
      </c>
      <c r="C15" s="5" t="s">
        <v>211</v>
      </c>
      <c r="D15" s="4" t="s">
        <v>6</v>
      </c>
      <c r="E15" s="4">
        <v>2006</v>
      </c>
      <c r="F15" s="9">
        <f>SUM(L15:T15)+SUM(L15:P15)*0.0000001+SUM(L15)*0.0000000000001</f>
        <v>143.1000101800042</v>
      </c>
      <c r="G15" s="66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>P</v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>No DD</v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42.099999999999994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38.499999999999993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21.200000000000003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41.3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14.9</v>
      </c>
      <c r="BA15" s="18">
        <v>2.9</v>
      </c>
      <c r="BB15" s="18">
        <v>0.1</v>
      </c>
      <c r="BC15" s="18">
        <v>0.3</v>
      </c>
      <c r="BD15" s="18">
        <v>16.399999999999999</v>
      </c>
      <c r="BE15" s="18">
        <v>3.8</v>
      </c>
      <c r="BF15" s="18">
        <v>0</v>
      </c>
      <c r="BG15" s="18">
        <v>0.3</v>
      </c>
      <c r="BH15" s="18">
        <v>16.399999999999999</v>
      </c>
      <c r="BI15" s="18">
        <v>1.8</v>
      </c>
      <c r="BJ15" s="18">
        <v>0</v>
      </c>
      <c r="BK15" s="18">
        <v>0.3</v>
      </c>
      <c r="BL15" s="18">
        <v>17.8</v>
      </c>
      <c r="BM15" s="18">
        <v>3.3</v>
      </c>
      <c r="BN15" s="18">
        <v>0</v>
      </c>
      <c r="BO15" s="18">
        <v>0</v>
      </c>
      <c r="BP15" s="18">
        <v>15.9</v>
      </c>
      <c r="BQ15" s="18">
        <v>1.8</v>
      </c>
      <c r="BR15" s="18">
        <v>0</v>
      </c>
      <c r="BS15" s="18">
        <v>0.3</v>
      </c>
      <c r="BT15" s="28"/>
      <c r="BU15" s="11">
        <f>IF(SUM(BA15,BE15)&gt;0,SUM(BA15,BE15),"")</f>
        <v>6.6999999999999993</v>
      </c>
      <c r="BV15" s="11">
        <f>IF(SUM(AZ15:BA15,BC15:BE15,BG15)-BB15-BF15&gt;0,SUM(AZ15:BA15,BC15:BE15,BG15)-BB15-BF15,"")</f>
        <v>38.499999999999993</v>
      </c>
      <c r="BW15" s="11">
        <f>IF(SUM(BH15:BI15,BK15)-BJ15&gt;0,SUM(BH15:BI15,BK15)-BJ15,"")</f>
        <v>18.5</v>
      </c>
      <c r="BX15" s="11">
        <f>IF(SUM(BA15,BE15,BI15)&gt;0,SUM(BA15,BE15,BI15),"")</f>
        <v>8.5</v>
      </c>
      <c r="BY15" s="11">
        <f>IF(SUM(BV15,BW15)&gt;0,SUM(BV15,BW15),"")</f>
        <v>56.999999999999993</v>
      </c>
      <c r="BZ15" s="11">
        <f>IF(SUM(BM15,BQ15)&gt;0,SUM(BM15,BQ15),"")</f>
        <v>5.0999999999999996</v>
      </c>
      <c r="CA15" s="11">
        <f>IF(SUM(BL15:BM15,BO15:BQ15,BS15)-SUM(BN15,BR15)&gt;0,SUM(BL15:BM15,BO15:BQ15,BS15)-SUM(BN15,BR15),"")</f>
        <v>39.099999999999994</v>
      </c>
      <c r="CB15" s="11">
        <f>IF(SUM(BV15,BW15,CA15)&gt;0,SUM(BV15,BW15,CA15),"")</f>
        <v>96.1</v>
      </c>
      <c r="CC15" s="19">
        <v>17.600000000000001</v>
      </c>
      <c r="CD15" s="19">
        <v>3.3</v>
      </c>
      <c r="CE15" s="19">
        <v>0</v>
      </c>
      <c r="CF15" s="19">
        <v>0</v>
      </c>
      <c r="CG15" s="19">
        <v>17.100000000000001</v>
      </c>
      <c r="CH15" s="19">
        <v>3.8</v>
      </c>
      <c r="CI15" s="19">
        <v>0</v>
      </c>
      <c r="CJ15" s="19">
        <v>0.3</v>
      </c>
      <c r="CK15" s="19">
        <v>17.100000000000001</v>
      </c>
      <c r="CL15" s="19">
        <v>3.8</v>
      </c>
      <c r="CM15" s="19">
        <v>0</v>
      </c>
      <c r="CN15" s="19">
        <v>0.3</v>
      </c>
      <c r="CO15" s="19">
        <v>17.7</v>
      </c>
      <c r="CP15" s="19">
        <v>3.3</v>
      </c>
      <c r="CQ15" s="19">
        <v>0</v>
      </c>
      <c r="CR15" s="19">
        <v>0</v>
      </c>
      <c r="CS15" s="19">
        <v>16.600000000000001</v>
      </c>
      <c r="CT15" s="19">
        <v>3.8</v>
      </c>
      <c r="CU15" s="19">
        <v>0.4</v>
      </c>
      <c r="CV15" s="19">
        <v>0.3</v>
      </c>
      <c r="CW15" s="27"/>
      <c r="CX15" s="40">
        <f>IF(SUM(CD15,CH15)&gt;0,SUM(CD15,CH15),"")</f>
        <v>7.1</v>
      </c>
      <c r="CY15" s="40">
        <f>IF(SUM(CC15:CD15,CF15:CH15,CJ15)-CE15-CI15&gt;0,SUM(CC15:CD15,CF15:CH15,CJ15)-CE15-CI15,"")</f>
        <v>42.099999999999994</v>
      </c>
      <c r="CZ15" s="40">
        <f>IF(SUM(CK15:CL15,CN15)-CM15&gt;0,SUM(CK15:CL15,CN15)-CM15,"")</f>
        <v>21.200000000000003</v>
      </c>
      <c r="DA15" s="40">
        <f>IF(SUM(CD15,CH15,CL15)&gt;0,SUM(CD15,CH15,CL15),"")</f>
        <v>10.899999999999999</v>
      </c>
      <c r="DB15" s="40">
        <f>IF(SUM(CY15,CZ15)&gt;0,SUM(CY15,CZ15),"")</f>
        <v>63.3</v>
      </c>
      <c r="DC15" s="40">
        <f>IF(SUM(CP15,CT15)&gt;0,SUM(CP15,CT15),"")</f>
        <v>7.1</v>
      </c>
      <c r="DD15" s="40">
        <f>IF(SUM(CO15:CP15,CR15:CT15,CV15)-SUM(CQ15,CU15)&gt;0,SUM(CO15:CP15,CR15:CT15,CV15)-SUM(CQ15,CU15),"")</f>
        <v>41.3</v>
      </c>
      <c r="DE15" s="40">
        <f>IF(SUM(CY15,CZ15,DD15)&gt;0,SUM(CY15,CZ15,DD15),"")</f>
        <v>104.6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16.25</v>
      </c>
      <c r="QH15" s="22">
        <f>IF($CW15="P",CD15,(CD15+BA15)/2)</f>
        <v>3.0999999999999996</v>
      </c>
      <c r="QI15" s="22">
        <f>IF($CW15="P",CE15,(CE15+BB15)/2)</f>
        <v>0.05</v>
      </c>
      <c r="QJ15" s="22">
        <f>IF($CW15="P",CF15,(CF15+BC15)/2)</f>
        <v>0.15</v>
      </c>
      <c r="QK15" s="22">
        <f>IF($CW15="P",CG15,(CG15+BD15)/2)</f>
        <v>16.75</v>
      </c>
      <c r="QL15" s="22">
        <f>IF($CW15="P",CH15,(CH15+BE15)/2)</f>
        <v>3.8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16.75</v>
      </c>
      <c r="QP15" s="22">
        <f>IF($CW15="P",CL15,(CL15+BI15)/2)</f>
        <v>2.8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17.75</v>
      </c>
      <c r="QT15" s="22">
        <f>IF($CW15="P",CP15,(CP15+BM15)/2)</f>
        <v>3.3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16.25</v>
      </c>
      <c r="QX15" s="22">
        <f>IF($CW15="P",CT15,(CT15+BQ15)/2)</f>
        <v>2.8</v>
      </c>
      <c r="QY15" s="22">
        <f>IF($CW15="P",CU15,(CU15+BR15)/2)</f>
        <v>0.2</v>
      </c>
      <c r="QZ15" s="22">
        <f>IF($CW15="P",CV15,(CV15+BS15)/2)</f>
        <v>0.3</v>
      </c>
      <c r="RA15" s="27" t="s">
        <v>46</v>
      </c>
      <c r="RB15" s="40">
        <f>IF(SUM(QH15,QL15)&gt;0,SUM(QH15,QL15),"")</f>
        <v>6.8999999999999995</v>
      </c>
      <c r="RC15" s="40">
        <f>IF(SUM(QG15:QH15,QJ15:QL15,QN15)-QI15-QM15&gt;0,SUM(QG15:QH15,QJ15:QL15,QN15)-QI15-QM15,"")</f>
        <v>40.299999999999997</v>
      </c>
      <c r="RD15" s="40">
        <f>IF(SUM(QO15:QP15,QR15)-QQ15&gt;0,SUM(QO15:QP15,QR15)-QQ15,"")</f>
        <v>19.850000000000001</v>
      </c>
      <c r="RE15" s="40">
        <f>IF(SUM(QH15,QL15,QP15)&gt;0,SUM(QH15,QL15,QP15),"")</f>
        <v>9.6999999999999993</v>
      </c>
      <c r="RF15" s="40">
        <f>IF(SUM(RC15,RD15)&gt;0,SUM(RC15,RD15),"")</f>
        <v>60.15</v>
      </c>
      <c r="RG15" s="40">
        <f>IF(SUM(QT15,QX15)&gt;0,SUM(QT15,QX15),"")</f>
        <v>6.1</v>
      </c>
      <c r="RH15" s="40">
        <f>IF(SUM(QS15:QT15,QV15:QX15,QZ15)-SUM(QU15,QY15)&gt;0,SUM(QS15:QT15,QV15:QX15,QZ15)-SUM(QU15,QY15),"")</f>
        <v>40.199999999999989</v>
      </c>
      <c r="RI15" s="40">
        <f>IF(SUM(RC15,RD15,RH15)&gt;0,SUM(RC15,RD15,RH15),"")</f>
        <v>100.35</v>
      </c>
    </row>
    <row r="16" spans="1:477" x14ac:dyDescent="0.2">
      <c r="A16" s="4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>12</v>
      </c>
      <c r="B16" s="4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>6</v>
      </c>
      <c r="C16" s="5" t="s">
        <v>208</v>
      </c>
      <c r="D16" s="4" t="s">
        <v>3</v>
      </c>
      <c r="E16" s="4">
        <v>2007</v>
      </c>
      <c r="F16" s="9">
        <f>SUM(L16:T16)+SUM(L16:P16)*0.0000001+SUM(L16)*0.0000000000001</f>
        <v>142.40000945000392</v>
      </c>
      <c r="G16" s="66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>P</v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>No DD</v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39.300000000000004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33.5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21.700000000000003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42.7</v>
      </c>
      <c r="S16" s="8" t="str">
        <f>IF(R16=0,"",IF(R16=DD16,$CC$1,IF(R16=CA16,$AZ$1,IF(R16=AX16,$W$1,""))))</f>
        <v>2024 Elite Canada</v>
      </c>
      <c r="T16" s="8">
        <f>IF(MAX(DF16:DH16)&gt;0,MAX(DF16:DH16),"")</f>
        <v>5.1999999999999957</v>
      </c>
      <c r="U16" s="11" t="str">
        <f>IF(T16="","",IF(T16=DF16,"("&amp;DF$2&amp;")",IF(T16=DG16,"("&amp;DG$2&amp;")",IF(T16=DH16,"("&amp;DH$2&amp;")"))))</f>
        <v>(Q1)</v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>2024 Coimbra Gym Fest (July 7)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16.5</v>
      </c>
      <c r="BA16" s="18">
        <v>3.8</v>
      </c>
      <c r="BB16" s="18">
        <v>0</v>
      </c>
      <c r="BC16" s="18">
        <v>0.6</v>
      </c>
      <c r="BD16" s="18">
        <v>16.2</v>
      </c>
      <c r="BE16" s="18">
        <v>3.6</v>
      </c>
      <c r="BF16" s="18">
        <v>2</v>
      </c>
      <c r="BG16" s="18">
        <v>0.6</v>
      </c>
      <c r="BH16" s="18">
        <v>17.5</v>
      </c>
      <c r="BI16" s="18">
        <v>3.6</v>
      </c>
      <c r="BJ16" s="18">
        <v>0</v>
      </c>
      <c r="BK16" s="18">
        <v>0.6</v>
      </c>
      <c r="BL16" s="18">
        <v>16.899999999999999</v>
      </c>
      <c r="BM16" s="18">
        <v>3.8</v>
      </c>
      <c r="BN16" s="18">
        <v>0</v>
      </c>
      <c r="BO16" s="18">
        <v>0.6</v>
      </c>
      <c r="BP16" s="18">
        <v>17.2</v>
      </c>
      <c r="BQ16" s="18">
        <v>3.6</v>
      </c>
      <c r="BR16" s="18">
        <v>0</v>
      </c>
      <c r="BS16" s="18">
        <v>0.6</v>
      </c>
      <c r="BT16" s="28"/>
      <c r="BU16" s="11">
        <f>IF(SUM(BA16,BE16)&gt;0,SUM(BA16,BE16),"")</f>
        <v>7.4</v>
      </c>
      <c r="BV16" s="11">
        <f>IF(SUM(AZ16:BA16,BC16:BE16,BG16)-BB16-BF16&gt;0,SUM(AZ16:BA16,BC16:BE16,BG16)-BB16-BF16,"")</f>
        <v>39.300000000000004</v>
      </c>
      <c r="BW16" s="11">
        <f>IF(SUM(BH16:BI16,BK16)-BJ16&gt;0,SUM(BH16:BI16,BK16)-BJ16,"")</f>
        <v>21.700000000000003</v>
      </c>
      <c r="BX16" s="11">
        <f>IF(SUM(BA16,BE16,BI16)&gt;0,SUM(BA16,BE16,BI16),"")</f>
        <v>11</v>
      </c>
      <c r="BY16" s="11">
        <f>IF(SUM(BV16,BW16)&gt;0,SUM(BV16,BW16),"")</f>
        <v>61.000000000000007</v>
      </c>
      <c r="BZ16" s="11">
        <f>IF(SUM(BM16,BQ16)&gt;0,SUM(BM16,BQ16),"")</f>
        <v>7.4</v>
      </c>
      <c r="CA16" s="11">
        <f>IF(SUM(BL16:BM16,BO16:BQ16,BS16)-SUM(BN16,BR16)&gt;0,SUM(BL16:BM16,BO16:BQ16,BS16)-SUM(BN16,BR16),"")</f>
        <v>42.7</v>
      </c>
      <c r="CB16" s="11">
        <f>IF(SUM(BV16,BW16,CA16)&gt;0,SUM(BV16,BW16,CA16),"")</f>
        <v>103.70000000000002</v>
      </c>
      <c r="CC16" s="19">
        <v>17.399999999999999</v>
      </c>
      <c r="CD16" s="19">
        <v>3.6</v>
      </c>
      <c r="CE16" s="19">
        <v>0.2</v>
      </c>
      <c r="CF16" s="19">
        <v>0</v>
      </c>
      <c r="CG16" s="19">
        <v>10</v>
      </c>
      <c r="CH16" s="19">
        <v>2.1</v>
      </c>
      <c r="CI16" s="19">
        <v>0</v>
      </c>
      <c r="CJ16" s="19">
        <v>0.6</v>
      </c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5.7</v>
      </c>
      <c r="CY16" s="40">
        <f>IF(SUM(CC16:CD16,CF16:CH16,CJ16)-CE16-CI16&gt;0,SUM(CC16:CD16,CF16:CH16,CJ16)-CE16-CI16,"")</f>
        <v>33.5</v>
      </c>
      <c r="CZ16" s="40" t="str">
        <f>IF(SUM(CK16:CL16,CN16)-CM16&gt;0,SUM(CK16:CL16,CN16)-CM16,"")</f>
        <v/>
      </c>
      <c r="DA16" s="40">
        <f>IF(SUM(CD16,CH16,CL16)&gt;0,SUM(CD16,CH16,CL16),"")</f>
        <v>5.7</v>
      </c>
      <c r="DB16" s="40">
        <f>IF(SUM(CY16,CZ16)&gt;0,SUM(CY16,CZ16),"")</f>
        <v>33.5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33.5</v>
      </c>
      <c r="DF16" s="50">
        <f>IF(MAX(ED16,FF16,GH16,HJ16,IL16,JN16,KP16,LR16,MT16,NV16,OX16,PZ16)-IF(N16="",0,N16)&gt;0.001,MAX(ED16,FF16,GH16,HJ16,IL16,JN16,KP16,LR16,MT16,NV16,OX16,PZ16)-IF(N16="",0,N16),"")</f>
        <v>5.1999999999999957</v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>
        <v>15.9</v>
      </c>
      <c r="HR16" s="17">
        <v>3.8</v>
      </c>
      <c r="HS16" s="17">
        <v>0.2</v>
      </c>
      <c r="HT16" s="17">
        <v>0</v>
      </c>
      <c r="HU16" s="17">
        <v>16.2</v>
      </c>
      <c r="HV16" s="17">
        <v>3.6</v>
      </c>
      <c r="HW16" s="17">
        <v>0.6</v>
      </c>
      <c r="HX16" s="17">
        <v>0</v>
      </c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>
        <f>IF(SUM(HR16,HV16)&gt;0,SUM(HR16,HV16),"")</f>
        <v>7.4</v>
      </c>
      <c r="IL16" s="40">
        <f>IF(SUM(HQ16:HR16,HT16:HV16,HX16)-HS16-HW16&gt;0,SUM(HQ16:HR16,HT16:HV16,HX16)-HS16-HW16,"")</f>
        <v>38.699999999999996</v>
      </c>
      <c r="IM16" s="40" t="str">
        <f>IF(SUM(HY16:HZ16,IB16)-IA16&gt;0,SUM(HY16:HZ16,IB16)-IA16,"")</f>
        <v/>
      </c>
      <c r="IN16" s="40">
        <f>IF(SUM(HR16,HV16,HZ16)&gt;0,SUM(HR16,HV16,HZ16),"")</f>
        <v>7.4</v>
      </c>
      <c r="IO16" s="40">
        <f>IF(SUM(IL16,IM16)&gt;0,SUM(IL16,IM16),"")</f>
        <v>38.699999999999996</v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>
        <f>IF(SUM(IL16,IM16,IQ16)&gt;0,SUM(IL16,IM16,IQ16),"")</f>
        <v>38.699999999999996</v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16.95</v>
      </c>
      <c r="QH16" s="22">
        <f>IF($CW16="P",CD16,(CD16+BA16)/2)</f>
        <v>3.7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13.1</v>
      </c>
      <c r="QL16" s="22">
        <f>IF($CW16="P",CH16,(CH16+BE16)/2)</f>
        <v>2.85</v>
      </c>
      <c r="QM16" s="22">
        <f>IF($CW16="P",CI16,(CI16+BF16)/2)</f>
        <v>1</v>
      </c>
      <c r="QN16" s="22">
        <f>IF($CW16="P",CJ16,(CJ16+BG16)/2)</f>
        <v>0.6</v>
      </c>
      <c r="QO16" s="22">
        <f>IF($CW16="P",CK16,(CK16+BH16)/2)</f>
        <v>8.75</v>
      </c>
      <c r="QP16" s="22">
        <f>IF($CW16="P",CL16,(CL16+BI16)/2)</f>
        <v>1.8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8.4499999999999993</v>
      </c>
      <c r="QT16" s="22">
        <f>IF($CW16="P",CP16,(CP16+BM16)/2)</f>
        <v>1.9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8.6</v>
      </c>
      <c r="QX16" s="22">
        <f>IF($CW16="P",CT16,(CT16+BQ16)/2)</f>
        <v>1.8</v>
      </c>
      <c r="QY16" s="22">
        <f>IF($CW16="P",CU16,(CU16+BR16)/2)</f>
        <v>0</v>
      </c>
      <c r="QZ16" s="22">
        <f>IF($CW16="P",CV16,(CV16+BS16)/2)</f>
        <v>0.3</v>
      </c>
      <c r="RA16" s="27" t="s">
        <v>46</v>
      </c>
      <c r="RB16" s="40">
        <f>IF(SUM(QH16,QL16)&gt;0,SUM(QH16,QL16),"")</f>
        <v>6.5500000000000007</v>
      </c>
      <c r="RC16" s="40">
        <f>IF(SUM(QG16:QH16,QJ16:QL16,QN16)-QI16-QM16&gt;0,SUM(QG16:QH16,QJ16:QL16,QN16)-QI16-QM16,"")</f>
        <v>36.4</v>
      </c>
      <c r="RD16" s="40">
        <f>IF(SUM(QO16:QP16,QR16)-QQ16&gt;0,SUM(QO16:QP16,QR16)-QQ16,"")</f>
        <v>10.850000000000001</v>
      </c>
      <c r="RE16" s="40">
        <f>IF(SUM(QH16,QL16,QP16)&gt;0,SUM(QH16,QL16,QP16),"")</f>
        <v>8.3500000000000014</v>
      </c>
      <c r="RF16" s="40">
        <f>IF(SUM(RC16,RD16)&gt;0,SUM(RC16,RD16),"")</f>
        <v>47.25</v>
      </c>
      <c r="RG16" s="40">
        <f>IF(SUM(QT16,QX16)&gt;0,SUM(QT16,QX16),"")</f>
        <v>3.7</v>
      </c>
      <c r="RH16" s="40">
        <f>IF(SUM(QS16:QT16,QV16:QX16,QZ16)-SUM(QU16,QY16)&gt;0,SUM(QS16:QT16,QV16:QX16,QZ16)-SUM(QU16,QY16),"")</f>
        <v>21.35</v>
      </c>
      <c r="RI16" s="40">
        <f>IF(SUM(RC16,RD16,RH16)&gt;0,SUM(RC16,RD16,RH16),"")</f>
        <v>68.599999999999994</v>
      </c>
    </row>
    <row r="17" spans="1:477" x14ac:dyDescent="0.2">
      <c r="A17" s="4" t="str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/>
      </c>
      <c r="B17" s="4" t="str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/>
      </c>
      <c r="C17" s="5" t="s">
        <v>155</v>
      </c>
      <c r="D17" s="4" t="s">
        <v>3</v>
      </c>
      <c r="E17" s="4">
        <v>2003</v>
      </c>
      <c r="F17" s="9">
        <f>SUM(L17:T17)+SUM(L17:P17)*0.0000001+SUM(L17)*0.0000000000001</f>
        <v>140.40000994000394</v>
      </c>
      <c r="G17" s="66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/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/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39.4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38.499999999999993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21.500000000000004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40.999999999999993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17.100000000000001</v>
      </c>
      <c r="BA17" s="18">
        <v>2.9</v>
      </c>
      <c r="BB17" s="18">
        <v>0.1</v>
      </c>
      <c r="BC17" s="18">
        <v>0.3</v>
      </c>
      <c r="BD17" s="18">
        <v>17.2</v>
      </c>
      <c r="BE17" s="18">
        <v>2.9</v>
      </c>
      <c r="BF17" s="18">
        <v>2.1</v>
      </c>
      <c r="BG17" s="18">
        <v>0.3</v>
      </c>
      <c r="BH17" s="18">
        <v>17.3</v>
      </c>
      <c r="BI17" s="18">
        <v>3.6</v>
      </c>
      <c r="BJ17" s="18">
        <v>0</v>
      </c>
      <c r="BK17" s="18">
        <v>0.6</v>
      </c>
      <c r="BL17" s="18">
        <v>16.5</v>
      </c>
      <c r="BM17" s="18">
        <v>3.6</v>
      </c>
      <c r="BN17" s="18">
        <v>0</v>
      </c>
      <c r="BO17" s="18">
        <v>0.6</v>
      </c>
      <c r="BP17" s="18">
        <v>17</v>
      </c>
      <c r="BQ17" s="18">
        <v>2.9</v>
      </c>
      <c r="BR17" s="18">
        <v>0.1</v>
      </c>
      <c r="BS17" s="18">
        <v>0.3</v>
      </c>
      <c r="BT17" s="28"/>
      <c r="BU17" s="11">
        <f>IF(SUM(BA17,BE17)&gt;0,SUM(BA17,BE17),"")</f>
        <v>5.8</v>
      </c>
      <c r="BV17" s="11">
        <f>IF(SUM(AZ17:BA17,BC17:BE17,BG17)-BB17-BF17&gt;0,SUM(AZ17:BA17,BC17:BE17,BG17)-BB17-BF17,"")</f>
        <v>38.499999999999993</v>
      </c>
      <c r="BW17" s="11">
        <f>IF(SUM(BH17:BI17,BK17)-BJ17&gt;0,SUM(BH17:BI17,BK17)-BJ17,"")</f>
        <v>21.500000000000004</v>
      </c>
      <c r="BX17" s="11">
        <f>IF(SUM(BA17,BE17,BI17)&gt;0,SUM(BA17,BE17,BI17),"")</f>
        <v>9.4</v>
      </c>
      <c r="BY17" s="11">
        <f>IF(SUM(BV17,BW17)&gt;0,SUM(BV17,BW17),"")</f>
        <v>60</v>
      </c>
      <c r="BZ17" s="11">
        <f>IF(SUM(BM17,BQ17)&gt;0,SUM(BM17,BQ17),"")</f>
        <v>6.5</v>
      </c>
      <c r="CA17" s="11">
        <f>IF(SUM(BL17:BM17,BO17:BQ17,BS17)-SUM(BN17,BR17)&gt;0,SUM(BL17:BM17,BO17:BQ17,BS17)-SUM(BN17,BR17),"")</f>
        <v>40.799999999999997</v>
      </c>
      <c r="CB17" s="11">
        <f>IF(SUM(BV17,BW17,CA17)&gt;0,SUM(BV17,BW17,CA17),"")</f>
        <v>100.8</v>
      </c>
      <c r="CC17" s="19">
        <v>17.600000000000001</v>
      </c>
      <c r="CD17" s="19">
        <v>2.9</v>
      </c>
      <c r="CE17" s="19">
        <v>0.1</v>
      </c>
      <c r="CF17" s="19">
        <v>0.3</v>
      </c>
      <c r="CG17" s="19">
        <v>17.600000000000001</v>
      </c>
      <c r="CH17" s="19">
        <v>2.9</v>
      </c>
      <c r="CI17" s="19">
        <v>2.1</v>
      </c>
      <c r="CJ17" s="19">
        <v>0.3</v>
      </c>
      <c r="CK17" s="19">
        <v>17.600000000000001</v>
      </c>
      <c r="CL17" s="19">
        <v>2.9</v>
      </c>
      <c r="CM17" s="19">
        <v>0.1</v>
      </c>
      <c r="CN17" s="19">
        <v>0.3</v>
      </c>
      <c r="CO17" s="19">
        <v>17.399999999999999</v>
      </c>
      <c r="CP17" s="19">
        <v>2.9</v>
      </c>
      <c r="CQ17" s="19">
        <v>0.1</v>
      </c>
      <c r="CR17" s="19">
        <v>0.3</v>
      </c>
      <c r="CS17" s="19">
        <v>17.399999999999999</v>
      </c>
      <c r="CT17" s="19">
        <v>2.9</v>
      </c>
      <c r="CU17" s="19">
        <v>0.1</v>
      </c>
      <c r="CV17" s="19">
        <v>0.3</v>
      </c>
      <c r="CW17" s="27"/>
      <c r="CX17" s="40">
        <f>IF(SUM(CD17,CH17)&gt;0,SUM(CD17,CH17),"")</f>
        <v>5.8</v>
      </c>
      <c r="CY17" s="40">
        <f>IF(SUM(CC17:CD17,CF17:CH17,CJ17)-CE17-CI17&gt;0,SUM(CC17:CD17,CF17:CH17,CJ17)-CE17-CI17,"")</f>
        <v>39.4</v>
      </c>
      <c r="CZ17" s="40">
        <f>IF(SUM(CK17:CL17,CN17)-CM17&gt;0,SUM(CK17:CL17,CN17)-CM17,"")</f>
        <v>20.7</v>
      </c>
      <c r="DA17" s="40">
        <f>IF(SUM(CD17,CH17,CL17)&gt;0,SUM(CD17,CH17,CL17),"")</f>
        <v>8.6999999999999993</v>
      </c>
      <c r="DB17" s="40">
        <f>IF(SUM(CY17,CZ17)&gt;0,SUM(CY17,CZ17),"")</f>
        <v>60.099999999999994</v>
      </c>
      <c r="DC17" s="40">
        <f>IF(SUM(CP17,CT17)&gt;0,SUM(CP17,CT17),"")</f>
        <v>5.8</v>
      </c>
      <c r="DD17" s="40">
        <f>IF(SUM(CO17:CP17,CR17:CT17,CV17)-SUM(CQ17,CU17)&gt;0,SUM(CO17:CP17,CR17:CT17,CV17)-SUM(CQ17,CU17),"")</f>
        <v>40.999999999999993</v>
      </c>
      <c r="DE17" s="40">
        <f>IF(SUM(CY17,CZ17,DD17)&gt;0,SUM(CY17,CZ17,DD17),"")</f>
        <v>101.1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17.350000000000001</v>
      </c>
      <c r="QH17" s="22">
        <f>IF($CW17="P",CD17,(CD17+BA17)/2)</f>
        <v>2.9</v>
      </c>
      <c r="QI17" s="22">
        <f>IF($CW17="P",CE17,(CE17+BB17)/2)</f>
        <v>0.1</v>
      </c>
      <c r="QJ17" s="22">
        <f>IF($CW17="P",CF17,(CF17+BC17)/2)</f>
        <v>0.3</v>
      </c>
      <c r="QK17" s="22">
        <f>IF($CW17="P",CG17,(CG17+BD17)/2)</f>
        <v>17.399999999999999</v>
      </c>
      <c r="QL17" s="22">
        <f>IF($CW17="P",CH17,(CH17+BE17)/2)</f>
        <v>2.9</v>
      </c>
      <c r="QM17" s="22">
        <f>IF($CW17="P",CI17,(CI17+BF17)/2)</f>
        <v>2.1</v>
      </c>
      <c r="QN17" s="22">
        <f>IF($CW17="P",CJ17,(CJ17+BG17)/2)</f>
        <v>0.3</v>
      </c>
      <c r="QO17" s="22">
        <f>IF($CW17="P",CK17,(CK17+BH17)/2)</f>
        <v>17.450000000000003</v>
      </c>
      <c r="QP17" s="22">
        <f>IF($CW17="P",CL17,(CL17+BI17)/2)</f>
        <v>3.25</v>
      </c>
      <c r="QQ17" s="22">
        <f>IF($CW17="P",CM17,(CM17+BJ17)/2)</f>
        <v>0.05</v>
      </c>
      <c r="QR17" s="22">
        <f>IF($CW17="P",CN17,(CN17+BK17)/2)</f>
        <v>0.44999999999999996</v>
      </c>
      <c r="QS17" s="22">
        <f>IF($CW17="P",CO17,(CO17+BL17)/2)</f>
        <v>16.95</v>
      </c>
      <c r="QT17" s="22">
        <f>IF($CW17="P",CP17,(CP17+BM17)/2)</f>
        <v>3.25</v>
      </c>
      <c r="QU17" s="22">
        <f>IF($CW17="P",CQ17,(CQ17+BN17)/2)</f>
        <v>0.05</v>
      </c>
      <c r="QV17" s="22">
        <f>IF($CW17="P",CR17,(CR17+BO17)/2)</f>
        <v>0.44999999999999996</v>
      </c>
      <c r="QW17" s="22">
        <f>IF($CW17="P",CS17,(CS17+BP17)/2)</f>
        <v>17.2</v>
      </c>
      <c r="QX17" s="22">
        <f>IF($CW17="P",CT17,(CT17+BQ17)/2)</f>
        <v>2.9</v>
      </c>
      <c r="QY17" s="22">
        <f>IF($CW17="P",CU17,(CU17+BR17)/2)</f>
        <v>0.1</v>
      </c>
      <c r="QZ17" s="22">
        <f>IF($CW17="P",CV17,(CV17+BS17)/2)</f>
        <v>0.3</v>
      </c>
      <c r="RA17" s="27" t="s">
        <v>46</v>
      </c>
      <c r="RB17" s="40">
        <f>IF(SUM(QH17,QL17)&gt;0,SUM(QH17,QL17),"")</f>
        <v>5.8</v>
      </c>
      <c r="RC17" s="40">
        <f>IF(SUM(QG17:QH17,QJ17:QL17,QN17)-QI17-QM17&gt;0,SUM(QG17:QH17,QJ17:QL17,QN17)-QI17-QM17,"")</f>
        <v>38.949999999999996</v>
      </c>
      <c r="RD17" s="40">
        <f>IF(SUM(QO17:QP17,QR17)-QQ17&gt;0,SUM(QO17:QP17,QR17)-QQ17,"")</f>
        <v>21.1</v>
      </c>
      <c r="RE17" s="40">
        <f>IF(SUM(QH17,QL17,QP17)&gt;0,SUM(QH17,QL17,QP17),"")</f>
        <v>9.0500000000000007</v>
      </c>
      <c r="RF17" s="40">
        <f>IF(SUM(RC17,RD17)&gt;0,SUM(RC17,RD17),"")</f>
        <v>60.05</v>
      </c>
      <c r="RG17" s="40">
        <f>IF(SUM(QT17,QX17)&gt;0,SUM(QT17,QX17),"")</f>
        <v>6.15</v>
      </c>
      <c r="RH17" s="40">
        <f>IF(SUM(QS17:QT17,QV17:QX17,QZ17)-SUM(QU17,QY17)&gt;0,SUM(QS17:QT17,QV17:QX17,QZ17)-SUM(QU17,QY17),"")</f>
        <v>40.899999999999991</v>
      </c>
      <c r="RI17" s="40">
        <f>IF(SUM(RC17,RD17,RH17)&gt;0,SUM(RC17,RD17,RH17),"")</f>
        <v>100.94999999999999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212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6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15.3</v>
      </c>
      <c r="BA18" s="18">
        <v>1.8</v>
      </c>
      <c r="BB18" s="18">
        <v>1.4</v>
      </c>
      <c r="BC18" s="18">
        <v>0</v>
      </c>
      <c r="BD18" s="18">
        <v>16</v>
      </c>
      <c r="BE18" s="18">
        <v>3.2</v>
      </c>
      <c r="BF18" s="18">
        <v>2</v>
      </c>
      <c r="BG18" s="18">
        <v>0.3</v>
      </c>
      <c r="BH18" s="18">
        <v>15.8</v>
      </c>
      <c r="BI18" s="18">
        <v>3.5</v>
      </c>
      <c r="BJ18" s="18">
        <v>0</v>
      </c>
      <c r="BK18" s="18">
        <v>0.6</v>
      </c>
      <c r="BL18" s="18">
        <v>15.8</v>
      </c>
      <c r="BM18" s="18">
        <v>3.2</v>
      </c>
      <c r="BN18" s="18">
        <v>0</v>
      </c>
      <c r="BO18" s="18">
        <v>0.3</v>
      </c>
      <c r="BP18" s="18">
        <v>15.7</v>
      </c>
      <c r="BQ18" s="18">
        <v>3.5</v>
      </c>
      <c r="BR18" s="18">
        <v>0.4</v>
      </c>
      <c r="BS18" s="18">
        <v>0.6</v>
      </c>
      <c r="BT18" s="28"/>
      <c r="BU18" s="11">
        <f>IF(SUM(BA18,BE18)&gt;0,SUM(BA18,BE18),"")</f>
        <v>5</v>
      </c>
      <c r="BV18" s="11">
        <f>IF(SUM(AZ18:BA18,BC18:BE18,BG18)-BB18-BF18&gt;0,SUM(AZ18:BA18,BC18:BE18,BG18)-BB18-BF18,"")</f>
        <v>33.200000000000003</v>
      </c>
      <c r="BW18" s="11">
        <f>IF(SUM(BH18:BI18,BK18)-BJ18&gt;0,SUM(BH18:BI18,BK18)-BJ18,"")</f>
        <v>19.900000000000002</v>
      </c>
      <c r="BX18" s="11">
        <f>IF(SUM(BA18,BE18,BI18)&gt;0,SUM(BA18,BE18,BI18),"")</f>
        <v>8.5</v>
      </c>
      <c r="BY18" s="11">
        <f>IF(SUM(BV18,BW18)&gt;0,SUM(BV18,BW18),"")</f>
        <v>53.100000000000009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38.700000000000003</v>
      </c>
      <c r="CB18" s="11">
        <f>IF(SUM(BV18,BW18,CA18)&gt;0,SUM(BV18,BW18,CA18),"")</f>
        <v>91.800000000000011</v>
      </c>
      <c r="CC18" s="19">
        <v>16.5</v>
      </c>
      <c r="CD18" s="19">
        <v>1.2</v>
      </c>
      <c r="CE18" s="19">
        <v>0</v>
      </c>
      <c r="CF18" s="19">
        <v>0</v>
      </c>
      <c r="CG18" s="19">
        <v>16.3</v>
      </c>
      <c r="CH18" s="19">
        <v>3.2</v>
      </c>
      <c r="CI18" s="19">
        <v>0</v>
      </c>
      <c r="CJ18" s="19">
        <v>0.3</v>
      </c>
      <c r="CK18" s="19">
        <v>16.399999999999999</v>
      </c>
      <c r="CL18" s="19">
        <v>3.5</v>
      </c>
      <c r="CM18" s="19">
        <v>0</v>
      </c>
      <c r="CN18" s="19">
        <v>0.6</v>
      </c>
      <c r="CO18" s="19">
        <v>16.8</v>
      </c>
      <c r="CP18" s="19">
        <v>3.2</v>
      </c>
      <c r="CQ18" s="19">
        <v>0</v>
      </c>
      <c r="CR18" s="19">
        <v>0.3</v>
      </c>
      <c r="CS18" s="19">
        <v>16.100000000000001</v>
      </c>
      <c r="CT18" s="19">
        <v>3.5</v>
      </c>
      <c r="CU18" s="19">
        <v>0</v>
      </c>
      <c r="CV18" s="19">
        <v>0.6</v>
      </c>
      <c r="CW18" s="27"/>
      <c r="CX18" s="40">
        <f>IF(SUM(CD18,CH18)&gt;0,SUM(CD18,CH18),"")</f>
        <v>4.4000000000000004</v>
      </c>
      <c r="CY18" s="40">
        <f>IF(SUM(CC18:CD18,CF18:CH18,CJ18)-CE18-CI18&gt;0,SUM(CC18:CD18,CF18:CH18,CJ18)-CE18-CI18,"")</f>
        <v>37.5</v>
      </c>
      <c r="CZ18" s="40">
        <f>IF(SUM(CK18:CL18,CN18)-CM18&gt;0,SUM(CK18:CL18,CN18)-CM18,"")</f>
        <v>20.5</v>
      </c>
      <c r="DA18" s="40">
        <f>IF(SUM(CD18,CH18,CL18)&gt;0,SUM(CD18,CH18,CL18),"")</f>
        <v>7.9</v>
      </c>
      <c r="DB18" s="40">
        <f>IF(SUM(CY18,CZ18)&gt;0,SUM(CY18,CZ18),"")</f>
        <v>58</v>
      </c>
      <c r="DC18" s="40">
        <f>IF(SUM(CP18,CT18)&gt;0,SUM(CP18,CT18),"")</f>
        <v>6.7</v>
      </c>
      <c r="DD18" s="40">
        <f>IF(SUM(CO18:CP18,CR18:CT18,CV18)-SUM(CQ18,CU18)&gt;0,SUM(CO18:CP18,CR18:CT18,CV18)-SUM(CQ18,CU18),"")</f>
        <v>40.500000000000007</v>
      </c>
      <c r="DE18" s="40">
        <f>IF(SUM(CY18,CZ18,DD18)&gt;0,SUM(CY18,CZ18,DD18),"")</f>
        <v>98.5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</v>
      </c>
      <c r="QH18" s="22">
        <f>IF($CW18="P",CD18,(CD18+BA18)/2)</f>
        <v>1.5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16.149999999999999</v>
      </c>
      <c r="QL18" s="22">
        <f>IF($CW18="P",CH18,(CH18+BE18)/2)</f>
        <v>3.2</v>
      </c>
      <c r="QM18" s="22">
        <f>IF($CW18="P",CI18,(CI18+BF18)/2)</f>
        <v>1</v>
      </c>
      <c r="QN18" s="22">
        <f>IF($CW18="P",CJ18,(CJ18+BG18)/2)</f>
        <v>0.3</v>
      </c>
      <c r="QO18" s="22">
        <f>IF($CW18="P",CK18,(CK18+BH18)/2)</f>
        <v>16.100000000000001</v>
      </c>
      <c r="QP18" s="22">
        <f>IF($CW18="P",CL18,(CL18+BI18)/2)</f>
        <v>3.5</v>
      </c>
      <c r="QQ18" s="22">
        <f>IF($CW18="P",CM18,(CM18+BJ18)/2)</f>
        <v>0</v>
      </c>
      <c r="QR18" s="22">
        <f>IF($CW18="P",CN18,(CN18+BK18)/2)</f>
        <v>0.6</v>
      </c>
      <c r="QS18" s="22">
        <f>IF($CW18="P",CO18,(CO18+BL18)/2)</f>
        <v>16.3</v>
      </c>
      <c r="QT18" s="22">
        <f>IF($CW18="P",CP18,(CP18+BM18)/2)</f>
        <v>3.2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15.9</v>
      </c>
      <c r="QX18" s="22">
        <f>IF($CW18="P",CT18,(CT18+BQ18)/2)</f>
        <v>3.5</v>
      </c>
      <c r="QY18" s="22">
        <f>IF($CW18="P",CU18,(CU18+BR18)/2)</f>
        <v>0.2</v>
      </c>
      <c r="QZ18" s="22">
        <f>IF($CW18="P",CV18,(CV18+BS18)/2)</f>
        <v>0.6</v>
      </c>
      <c r="RA18" s="27" t="s">
        <v>46</v>
      </c>
      <c r="RB18" s="40">
        <f>IF(SUM(QH18,QL18)&gt;0,SUM(QH18,QL18),"")</f>
        <v>4.7</v>
      </c>
      <c r="RC18" s="40">
        <f>IF(SUM(QG18:QH18,QJ18:QL18,QN18)-QI18-QM18&gt;0,SUM(QG18:QH18,QJ18:QL18,QN18)-QI18-QM18,"")</f>
        <v>35.349999999999994</v>
      </c>
      <c r="RD18" s="40">
        <f>IF(SUM(QO18:QP18,QR18)-QQ18&gt;0,SUM(QO18:QP18,QR18)-QQ18,"")</f>
        <v>20.200000000000003</v>
      </c>
      <c r="RE18" s="40">
        <f>IF(SUM(QH18,QL18,QP18)&gt;0,SUM(QH18,QL18,QP18),"")</f>
        <v>8.1999999999999993</v>
      </c>
      <c r="RF18" s="40">
        <f>IF(SUM(RC18,RD18)&gt;0,SUM(RC18,RD18),"")</f>
        <v>55.55</v>
      </c>
      <c r="RG18" s="40">
        <f>IF(SUM(QT18,QX18)&gt;0,SUM(QT18,QX18),"")</f>
        <v>6.7</v>
      </c>
      <c r="RH18" s="40">
        <f>IF(SUM(QS18:QT18,QV18:QX18,QZ18)-SUM(QU18,QY18)&gt;0,SUM(QS18:QT18,QV18:QX18,QZ18)-SUM(QU18,QY18),"")</f>
        <v>39.6</v>
      </c>
      <c r="RI18" s="40">
        <f>IF(SUM(RC18,RD18,RH18)&gt;0,SUM(RC18,RD18,RH18),"")</f>
        <v>95.15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210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6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16.7</v>
      </c>
      <c r="BA19" s="18">
        <v>1.2</v>
      </c>
      <c r="BB19" s="18">
        <v>0</v>
      </c>
      <c r="BC19" s="18">
        <v>0</v>
      </c>
      <c r="BD19" s="18">
        <v>14</v>
      </c>
      <c r="BE19" s="18">
        <v>1.9</v>
      </c>
      <c r="BF19" s="18">
        <v>0</v>
      </c>
      <c r="BG19" s="18">
        <v>0.3</v>
      </c>
      <c r="BH19" s="18">
        <v>15.8</v>
      </c>
      <c r="BI19" s="18">
        <v>3.2</v>
      </c>
      <c r="BJ19" s="18">
        <v>0</v>
      </c>
      <c r="BK19" s="18">
        <v>0.3</v>
      </c>
      <c r="BL19" s="18">
        <v>18</v>
      </c>
      <c r="BM19" s="18">
        <v>2.2999999999999998</v>
      </c>
      <c r="BN19" s="18">
        <v>0.7</v>
      </c>
      <c r="BO19" s="18">
        <v>0</v>
      </c>
      <c r="BP19" s="18">
        <v>17</v>
      </c>
      <c r="BQ19" s="18">
        <v>2.8</v>
      </c>
      <c r="BR19" s="18">
        <v>0.2</v>
      </c>
      <c r="BS19" s="18">
        <v>0.3</v>
      </c>
      <c r="BT19" s="28"/>
      <c r="BU19" s="11">
        <f>IF(SUM(BA19,BE19)&gt;0,SUM(BA19,BE19),"")</f>
        <v>3.0999999999999996</v>
      </c>
      <c r="BV19" s="11">
        <f>IF(SUM(AZ19:BA19,BC19:BE19,BG19)-BB19-BF19&gt;0,SUM(AZ19:BA19,BC19:BE19,BG19)-BB19-BF19,"")</f>
        <v>34.099999999999994</v>
      </c>
      <c r="BW19" s="11">
        <f>IF(SUM(BH19:BI19,BK19)-BJ19&gt;0,SUM(BH19:BI19,BK19)-BJ19,"")</f>
        <v>19.3</v>
      </c>
      <c r="BX19" s="11">
        <f>IF(SUM(BA19,BE19,BI19)&gt;0,SUM(BA19,BE19,BI19),"")</f>
        <v>6.3</v>
      </c>
      <c r="BY19" s="11">
        <f>IF(SUM(BV19,BW19)&gt;0,SUM(BV19,BW19),"")</f>
        <v>53.399999999999991</v>
      </c>
      <c r="BZ19" s="11">
        <f>IF(SUM(BM19,BQ19)&gt;0,SUM(BM19,BQ19),"")</f>
        <v>5.0999999999999996</v>
      </c>
      <c r="CA19" s="11">
        <f>IF(SUM(BL19:BM19,BO19:BQ19,BS19)-SUM(BN19,BR19)&gt;0,SUM(BL19:BM19,BO19:BQ19,BS19)-SUM(BN19,BR19),"")</f>
        <v>39.499999999999993</v>
      </c>
      <c r="CB19" s="11">
        <f>IF(SUM(BV19,BW19,CA19)&gt;0,SUM(BV19,BW19,CA19),"")</f>
        <v>92.899999999999977</v>
      </c>
      <c r="CC19" s="19">
        <v>15.4</v>
      </c>
      <c r="CD19" s="19">
        <v>2.9</v>
      </c>
      <c r="CE19" s="19">
        <v>0.5</v>
      </c>
      <c r="CF19" s="19">
        <v>0.3</v>
      </c>
      <c r="CG19" s="19">
        <v>17.3</v>
      </c>
      <c r="CH19" s="19">
        <v>2.4</v>
      </c>
      <c r="CI19" s="19">
        <v>2.6</v>
      </c>
      <c r="CJ19" s="19">
        <v>0</v>
      </c>
      <c r="CK19" s="19">
        <v>15.8</v>
      </c>
      <c r="CL19" s="19">
        <v>2</v>
      </c>
      <c r="CM19" s="19">
        <v>0</v>
      </c>
      <c r="CN19" s="19">
        <v>0.3</v>
      </c>
      <c r="CO19" s="19">
        <v>16.7</v>
      </c>
      <c r="CP19" s="19">
        <v>1.3</v>
      </c>
      <c r="CQ19" s="19">
        <v>0</v>
      </c>
      <c r="CR19" s="19">
        <v>0</v>
      </c>
      <c r="CS19" s="19">
        <v>17.2</v>
      </c>
      <c r="CT19" s="19">
        <v>2.9</v>
      </c>
      <c r="CU19" s="19">
        <v>0.1</v>
      </c>
      <c r="CV19" s="19">
        <v>0.3</v>
      </c>
      <c r="CW19" s="27"/>
      <c r="CX19" s="40">
        <f>IF(SUM(CD19,CH19)&gt;0,SUM(CD19,CH19),"")</f>
        <v>5.3</v>
      </c>
      <c r="CY19" s="40">
        <f>IF(SUM(CC19:CD19,CF19:CH19,CJ19)-CE19-CI19&gt;0,SUM(CC19:CD19,CF19:CH19,CJ19)-CE19-CI19,"")</f>
        <v>35.200000000000003</v>
      </c>
      <c r="CZ19" s="40">
        <f>IF(SUM(CK19:CL19,CN19)-CM19&gt;0,SUM(CK19:CL19,CN19)-CM19,"")</f>
        <v>18.100000000000001</v>
      </c>
      <c r="DA19" s="40">
        <f>IF(SUM(CD19,CH19,CL19)&gt;0,SUM(CD19,CH19,CL19),"")</f>
        <v>7.3</v>
      </c>
      <c r="DB19" s="40">
        <f>IF(SUM(CY19,CZ19)&gt;0,SUM(CY19,CZ19),"")</f>
        <v>53.300000000000004</v>
      </c>
      <c r="DC19" s="40">
        <f>IF(SUM(CP19,CT19)&gt;0,SUM(CP19,CT19),"")</f>
        <v>4.2</v>
      </c>
      <c r="DD19" s="40">
        <f>IF(SUM(CO19:CP19,CR19:CT19,CV19)-SUM(CQ19,CU19)&gt;0,SUM(CO19:CP19,CR19:CT19,CV19)-SUM(CQ19,CU19),"")</f>
        <v>38.299999999999997</v>
      </c>
      <c r="DE19" s="40">
        <f>IF(SUM(CY19,CZ19,DD19)&gt;0,SUM(CY19,CZ19,DD19),"")</f>
        <v>91.6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16.05</v>
      </c>
      <c r="QH19" s="22">
        <f>IF($CW19="P",CD19,(CD19+BA19)/2)</f>
        <v>2.0499999999999998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15.65</v>
      </c>
      <c r="QL19" s="22">
        <f>IF($CW19="P",CH19,(CH19+BE19)/2)</f>
        <v>2.15</v>
      </c>
      <c r="QM19" s="22">
        <f>IF($CW19="P",CI19,(CI19+BF19)/2)</f>
        <v>1.3</v>
      </c>
      <c r="QN19" s="22">
        <f>IF($CW19="P",CJ19,(CJ19+BG19)/2)</f>
        <v>0.15</v>
      </c>
      <c r="QO19" s="22">
        <f>IF($CW19="P",CK19,(CK19+BH19)/2)</f>
        <v>15.8</v>
      </c>
      <c r="QP19" s="22">
        <f>IF($CW19="P",CL19,(CL19+BI19)/2)</f>
        <v>2.6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17.350000000000001</v>
      </c>
      <c r="QT19" s="22">
        <f>IF($CW19="P",CP19,(CP19+BM19)/2)</f>
        <v>1.7999999999999998</v>
      </c>
      <c r="QU19" s="22">
        <f>IF($CW19="P",CQ19,(CQ19+BN19)/2)</f>
        <v>0.35</v>
      </c>
      <c r="QV19" s="22">
        <f>IF($CW19="P",CR19,(CR19+BO19)/2)</f>
        <v>0</v>
      </c>
      <c r="QW19" s="22">
        <f>IF($CW19="P",CS19,(CS19+BP19)/2)</f>
        <v>17.100000000000001</v>
      </c>
      <c r="QX19" s="22">
        <f>IF($CW19="P",CT19,(CT19+BQ19)/2)</f>
        <v>2.8499999999999996</v>
      </c>
      <c r="QY19" s="22">
        <f>IF($CW19="P",CU19,(CU19+BR19)/2)</f>
        <v>0.15000000000000002</v>
      </c>
      <c r="QZ19" s="22">
        <f>IF($CW19="P",CV19,(CV19+BS19)/2)</f>
        <v>0.3</v>
      </c>
      <c r="RA19" s="27" t="s">
        <v>46</v>
      </c>
      <c r="RB19" s="40">
        <f>IF(SUM(QH19,QL19)&gt;0,SUM(QH19,QL19),"")</f>
        <v>4.1999999999999993</v>
      </c>
      <c r="RC19" s="40">
        <f>IF(SUM(QG19:QH19,QJ19:QL19,QN19)-QI19-QM19&gt;0,SUM(QG19:QH19,QJ19:QL19,QN19)-QI19-QM19,"")</f>
        <v>34.65</v>
      </c>
      <c r="RD19" s="40">
        <f>IF(SUM(QO19:QP19,QR19)-QQ19&gt;0,SUM(QO19:QP19,QR19)-QQ19,"")</f>
        <v>18.700000000000003</v>
      </c>
      <c r="RE19" s="40">
        <f>IF(SUM(QH19,QL19,QP19)&gt;0,SUM(QH19,QL19,QP19),"")</f>
        <v>6.7999999999999989</v>
      </c>
      <c r="RF19" s="40">
        <f>IF(SUM(RC19,RD19)&gt;0,SUM(RC19,RD19),"")</f>
        <v>53.35</v>
      </c>
      <c r="RG19" s="40">
        <f>IF(SUM(QT19,QX19)&gt;0,SUM(QT19,QX19),"")</f>
        <v>4.6499999999999995</v>
      </c>
      <c r="RH19" s="40">
        <f>IF(SUM(QS19:QT19,QV19:QX19,QZ19)-SUM(QU19,QY19)&gt;0,SUM(QS19:QT19,QV19:QX19,QZ19)-SUM(QU19,QY19),"")</f>
        <v>38.9</v>
      </c>
      <c r="RI19" s="40">
        <f>IF(SUM(RC19,RD19,RH19)&gt;0,SUM(RC19,RD19,RH19),"")</f>
        <v>92.25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215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6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16.100000000000001</v>
      </c>
      <c r="BA20" s="18">
        <v>2.2000000000000002</v>
      </c>
      <c r="BB20" s="18">
        <v>0.8</v>
      </c>
      <c r="BC20" s="18">
        <v>0</v>
      </c>
      <c r="BD20" s="18">
        <v>16.3</v>
      </c>
      <c r="BE20" s="18">
        <v>2</v>
      </c>
      <c r="BF20" s="18">
        <v>3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4.2</v>
      </c>
      <c r="BV20" s="11">
        <f>IF(SUM(AZ20:BA20,BC20:BE20,BG20)-BB20-BF20&gt;0,SUM(AZ20:BA20,BC20:BE20,BG20)-BB20-BF20,"")</f>
        <v>32.800000000000004</v>
      </c>
      <c r="BW20" s="11" t="str">
        <f>IF(SUM(BH20:BI20,BK20)-BJ20&gt;0,SUM(BH20:BI20,BK20)-BJ20,"")</f>
        <v/>
      </c>
      <c r="BX20" s="11">
        <f>IF(SUM(BA20,BE20,BI20)&gt;0,SUM(BA20,BE20,BI20),"")</f>
        <v>4.2</v>
      </c>
      <c r="BY20" s="11">
        <f>IF(SUM(BV20,BW20)&gt;0,SUM(BV20,BW20),"")</f>
        <v>32.800000000000004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32.800000000000004</v>
      </c>
      <c r="CC20" s="19">
        <v>17.8</v>
      </c>
      <c r="CD20" s="19">
        <v>1.5</v>
      </c>
      <c r="CE20" s="19">
        <v>1</v>
      </c>
      <c r="CF20" s="19">
        <v>0</v>
      </c>
      <c r="CG20" s="19">
        <v>15.6</v>
      </c>
      <c r="CH20" s="19">
        <v>3.5</v>
      </c>
      <c r="CI20" s="19">
        <v>2.4</v>
      </c>
      <c r="CJ20" s="19">
        <v>0.6</v>
      </c>
      <c r="CK20" s="19">
        <v>16.3</v>
      </c>
      <c r="CL20" s="19">
        <v>2.9</v>
      </c>
      <c r="CM20" s="19">
        <v>0.1</v>
      </c>
      <c r="CN20" s="19">
        <v>0.3</v>
      </c>
      <c r="CO20" s="19">
        <v>15.5</v>
      </c>
      <c r="CP20" s="19">
        <v>3.5</v>
      </c>
      <c r="CQ20" s="19">
        <v>0</v>
      </c>
      <c r="CR20" s="19">
        <v>0.6</v>
      </c>
      <c r="CS20" s="19">
        <v>15.4</v>
      </c>
      <c r="CT20" s="19">
        <v>3.2</v>
      </c>
      <c r="CU20" s="19">
        <v>0</v>
      </c>
      <c r="CV20" s="19">
        <v>0.6</v>
      </c>
      <c r="CW20" s="27"/>
      <c r="CX20" s="40">
        <f>IF(SUM(CD20,CH20)&gt;0,SUM(CD20,CH20),"")</f>
        <v>5</v>
      </c>
      <c r="CY20" s="40">
        <f>IF(SUM(CC20:CD20,CF20:CH20,CJ20)-CE20-CI20&gt;0,SUM(CC20:CD20,CF20:CH20,CJ20)-CE20-CI20,"")</f>
        <v>35.6</v>
      </c>
      <c r="CZ20" s="40">
        <f>IF(SUM(CK20:CL20,CN20)-CM20&gt;0,SUM(CK20:CL20,CN20)-CM20,"")</f>
        <v>19.399999999999999</v>
      </c>
      <c r="DA20" s="40">
        <f>IF(SUM(CD20,CH20,CL20)&gt;0,SUM(CD20,CH20,CL20),"")</f>
        <v>7.9</v>
      </c>
      <c r="DB20" s="40">
        <f>IF(SUM(CY20,CZ20)&gt;0,SUM(CY20,CZ20),"")</f>
        <v>55</v>
      </c>
      <c r="DC20" s="40">
        <f>IF(SUM(CP20,CT20)&gt;0,SUM(CP20,CT20),"")</f>
        <v>6.7</v>
      </c>
      <c r="DD20" s="40">
        <f>IF(SUM(CO20:CP20,CR20:CT20,CV20)-SUM(CQ20,CU20)&gt;0,SUM(CO20:CP20,CR20:CT20,CV20)-SUM(CQ20,CU20),"")</f>
        <v>38.800000000000004</v>
      </c>
      <c r="DE20" s="40">
        <f>IF(SUM(CY20,CZ20,DD20)&gt;0,SUM(CY20,CZ20,DD20),"")</f>
        <v>93.800000000000011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16.950000000000003</v>
      </c>
      <c r="QH20" s="22">
        <f>IF($CW20="P",CD20,(CD20+BA20)/2)</f>
        <v>1.85</v>
      </c>
      <c r="QI20" s="22">
        <f>IF($CW20="P",CE20,(CE20+BB20)/2)</f>
        <v>0.9</v>
      </c>
      <c r="QJ20" s="22">
        <f>IF($CW20="P",CF20,(CF20+BC20)/2)</f>
        <v>0</v>
      </c>
      <c r="QK20" s="22">
        <f>IF($CW20="P",CG20,(CG20+BD20)/2)</f>
        <v>15.95</v>
      </c>
      <c r="QL20" s="22">
        <f>IF($CW20="P",CH20,(CH20+BE20)/2)</f>
        <v>2.75</v>
      </c>
      <c r="QM20" s="22">
        <f>IF($CW20="P",CI20,(CI20+BF20)/2)</f>
        <v>2.7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4.5999999999999996</v>
      </c>
      <c r="RC20" s="40">
        <f>IF(SUM(QG20:QH20,QJ20:QL20,QN20)-QI20-QM20&gt;0,SUM(QG20:QH20,QJ20:QL20,QN20)-QI20-QM20,"")</f>
        <v>34.199999999999996</v>
      </c>
      <c r="RD20" s="40">
        <f>IF(SUM(QO20:QP20,QR20)-QQ20&gt;0,SUM(QO20:QP20,QR20)-QQ20,"")</f>
        <v>9.6999999999999993</v>
      </c>
      <c r="RE20" s="40">
        <f>IF(SUM(QH20,QL20,QP20)&gt;0,SUM(QH20,QL20,QP20),"")</f>
        <v>6.05</v>
      </c>
      <c r="RF20" s="40">
        <f>IF(SUM(RC20,RD20)&gt;0,SUM(RC20,RD20),"")</f>
        <v>43.899999999999991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63.3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6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15.6</v>
      </c>
      <c r="BA21" s="18">
        <v>2.4</v>
      </c>
      <c r="BB21" s="18">
        <v>0.6</v>
      </c>
      <c r="BC21" s="18">
        <v>0.3</v>
      </c>
      <c r="BD21" s="18">
        <v>17.2</v>
      </c>
      <c r="BE21" s="18">
        <v>1.8</v>
      </c>
      <c r="BF21" s="18">
        <v>5</v>
      </c>
      <c r="BG21" s="18">
        <v>0</v>
      </c>
      <c r="BH21" s="18">
        <v>15.8</v>
      </c>
      <c r="BI21" s="18">
        <v>3.5</v>
      </c>
      <c r="BJ21" s="18">
        <v>0</v>
      </c>
      <c r="BK21" s="18">
        <v>0.6</v>
      </c>
      <c r="BL21" s="18">
        <v>15.6</v>
      </c>
      <c r="BM21" s="18">
        <v>3.1</v>
      </c>
      <c r="BN21" s="18">
        <v>0</v>
      </c>
      <c r="BO21" s="18">
        <v>0.6</v>
      </c>
      <c r="BP21" s="18">
        <v>16.5</v>
      </c>
      <c r="BQ21" s="18">
        <v>2.5</v>
      </c>
      <c r="BR21" s="18">
        <v>0.7</v>
      </c>
      <c r="BS21" s="18">
        <v>0.3</v>
      </c>
      <c r="BT21" s="28"/>
      <c r="BU21" s="11">
        <f>IF(SUM(BA21,BE21)&gt;0,SUM(BA21,BE21),"")</f>
        <v>4.2</v>
      </c>
      <c r="BV21" s="11">
        <f>IF(SUM(AZ21:BA21,BC21:BE21,BG21)-BB21-BF21&gt;0,SUM(AZ21:BA21,BC21:BE21,BG21)-BB21-BF21,"")</f>
        <v>31.699999999999996</v>
      </c>
      <c r="BW21" s="11">
        <f>IF(SUM(BH21:BI21,BK21)-BJ21&gt;0,SUM(BH21:BI21,BK21)-BJ21,"")</f>
        <v>19.900000000000002</v>
      </c>
      <c r="BX21" s="11">
        <f>IF(SUM(BA21,BE21,BI21)&gt;0,SUM(BA21,BE21,BI21),"")</f>
        <v>7.7</v>
      </c>
      <c r="BY21" s="11">
        <f>IF(SUM(BV21,BW21)&gt;0,SUM(BV21,BW21),"")</f>
        <v>51.599999999999994</v>
      </c>
      <c r="BZ21" s="11">
        <f>IF(SUM(BM21,BQ21)&gt;0,SUM(BM21,BQ21),"")</f>
        <v>5.6</v>
      </c>
      <c r="CA21" s="11">
        <f>IF(SUM(BL21:BM21,BO21:BQ21,BS21)-SUM(BN21,BR21)&gt;0,SUM(BL21:BM21,BO21:BQ21,BS21)-SUM(BN21,BR21),"")</f>
        <v>37.899999999999991</v>
      </c>
      <c r="CB21" s="11">
        <f>IF(SUM(BV21,BW21,CA21)&gt;0,SUM(BV21,BW21,CA21),"")</f>
        <v>89.499999999999986</v>
      </c>
      <c r="CC21" s="19">
        <v>9</v>
      </c>
      <c r="CD21" s="19">
        <v>2.1</v>
      </c>
      <c r="CE21" s="19">
        <v>0</v>
      </c>
      <c r="CF21" s="19">
        <v>0.6</v>
      </c>
      <c r="CG21" s="19">
        <v>15.1</v>
      </c>
      <c r="CH21" s="19">
        <v>2.8</v>
      </c>
      <c r="CI21" s="19">
        <v>0.2</v>
      </c>
      <c r="CJ21" s="19">
        <v>0.3</v>
      </c>
      <c r="CK21" s="19">
        <v>16.5</v>
      </c>
      <c r="CL21" s="19">
        <v>5.8</v>
      </c>
      <c r="CM21" s="19">
        <v>0</v>
      </c>
      <c r="CN21" s="19">
        <v>0.6</v>
      </c>
      <c r="CO21" s="19">
        <v>13.8</v>
      </c>
      <c r="CP21" s="19">
        <v>4.5999999999999996</v>
      </c>
      <c r="CQ21" s="19">
        <v>0</v>
      </c>
      <c r="CR21" s="19">
        <v>0.3</v>
      </c>
      <c r="CS21" s="19">
        <v>16.8</v>
      </c>
      <c r="CT21" s="19">
        <v>5.8</v>
      </c>
      <c r="CU21" s="19">
        <v>0</v>
      </c>
      <c r="CV21" s="19">
        <v>0.6</v>
      </c>
      <c r="CW21" s="27"/>
      <c r="CX21" s="40">
        <f>IF(SUM(CD21,CH21)&gt;0,SUM(CD21,CH21),"")</f>
        <v>4.9000000000000004</v>
      </c>
      <c r="CY21" s="40">
        <f>IF(SUM(CC21:CD21,CF21:CH21,CJ21)-CE21-CI21&gt;0,SUM(CC21:CD21,CF21:CH21,CJ21)-CE21-CI21,"")</f>
        <v>29.7</v>
      </c>
      <c r="CZ21" s="40">
        <f>IF(SUM(CK21:CL21,CN21)-CM21&gt;0,SUM(CK21:CL21,CN21)-CM21,"")</f>
        <v>22.900000000000002</v>
      </c>
      <c r="DA21" s="40">
        <f>IF(SUM(CD21,CH21,CL21)&gt;0,SUM(CD21,CH21,CL21),"")</f>
        <v>10.7</v>
      </c>
      <c r="DB21" s="40">
        <f>IF(SUM(CY21,CZ21)&gt;0,SUM(CY21,CZ21),"")</f>
        <v>52.6</v>
      </c>
      <c r="DC21" s="40">
        <f>IF(SUM(CP21,CT21)&gt;0,SUM(CP21,CT21),"")</f>
        <v>10.399999999999999</v>
      </c>
      <c r="DD21" s="40">
        <f>IF(SUM(CO21:CP21,CR21:CT21,CV21)-SUM(CQ21,CU21)&gt;0,SUM(CO21:CP21,CR21:CT21,CV21)-SUM(CQ21,CU21),"")</f>
        <v>41.9</v>
      </c>
      <c r="DE21" s="40">
        <f>IF(SUM(CY21,CZ21,DD21)&gt;0,SUM(CY21,CZ21,DD21),"")</f>
        <v>94.5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12.3</v>
      </c>
      <c r="QH21" s="22">
        <f>IF($CW21="P",CD21,(CD21+BA21)/2)</f>
        <v>2.25</v>
      </c>
      <c r="QI21" s="22">
        <f>IF($CW21="P",CE21,(CE21+BB21)/2)</f>
        <v>0.3</v>
      </c>
      <c r="QJ21" s="22">
        <f>IF($CW21="P",CF21,(CF21+BC21)/2)</f>
        <v>0.44999999999999996</v>
      </c>
      <c r="QK21" s="22">
        <f>IF($CW21="P",CG21,(CG21+BD21)/2)</f>
        <v>16.149999999999999</v>
      </c>
      <c r="QL21" s="22">
        <f>IF($CW21="P",CH21,(CH21+BE21)/2)</f>
        <v>2.2999999999999998</v>
      </c>
      <c r="QM21" s="22">
        <f>IF($CW21="P",CI21,(CI21+BF21)/2)</f>
        <v>2.6</v>
      </c>
      <c r="QN21" s="22">
        <f>IF($CW21="P",CJ21,(CJ21+BG21)/2)</f>
        <v>0.15</v>
      </c>
      <c r="QO21" s="22">
        <f>IF($CW21="P",CK21,(CK21+BH21)/2)</f>
        <v>16.149999999999999</v>
      </c>
      <c r="QP21" s="22">
        <f>IF($CW21="P",CL21,(CL21+BI21)/2)</f>
        <v>4.6500000000000004</v>
      </c>
      <c r="QQ21" s="22">
        <f>IF($CW21="P",CM21,(CM21+BJ21)/2)</f>
        <v>0</v>
      </c>
      <c r="QR21" s="22">
        <f>IF($CW21="P",CN21,(CN21+BK21)/2)</f>
        <v>0.6</v>
      </c>
      <c r="QS21" s="22">
        <f>IF($CW21="P",CO21,(CO21+BL21)/2)</f>
        <v>14.7</v>
      </c>
      <c r="QT21" s="22">
        <f>IF($CW21="P",CP21,(CP21+BM21)/2)</f>
        <v>3.8499999999999996</v>
      </c>
      <c r="QU21" s="22">
        <f>IF($CW21="P",CQ21,(CQ21+BN21)/2)</f>
        <v>0</v>
      </c>
      <c r="QV21" s="22">
        <f>IF($CW21="P",CR21,(CR21+BO21)/2)</f>
        <v>0.44999999999999996</v>
      </c>
      <c r="QW21" s="22">
        <f>IF($CW21="P",CS21,(CS21+BP21)/2)</f>
        <v>16.649999999999999</v>
      </c>
      <c r="QX21" s="22">
        <f>IF($CW21="P",CT21,(CT21+BQ21)/2)</f>
        <v>4.1500000000000004</v>
      </c>
      <c r="QY21" s="22">
        <f>IF($CW21="P",CU21,(CU21+BR21)/2)</f>
        <v>0.35</v>
      </c>
      <c r="QZ21" s="22">
        <f>IF($CW21="P",CV21,(CV21+BS21)/2)</f>
        <v>0.44999999999999996</v>
      </c>
      <c r="RA21" s="27" t="s">
        <v>46</v>
      </c>
      <c r="RB21" s="40">
        <f>IF(SUM(QH21,QL21)&gt;0,SUM(QH21,QL21),"")</f>
        <v>4.55</v>
      </c>
      <c r="RC21" s="40">
        <f>IF(SUM(QG21:QH21,QJ21:QL21,QN21)-QI21-QM21&gt;0,SUM(QG21:QH21,QJ21:QL21,QN21)-QI21-QM21,"")</f>
        <v>30.699999999999996</v>
      </c>
      <c r="RD21" s="40">
        <f>IF(SUM(QO21:QP21,QR21)-QQ21&gt;0,SUM(QO21:QP21,QR21)-QQ21,"")</f>
        <v>21.4</v>
      </c>
      <c r="RE21" s="40">
        <f>IF(SUM(QH21,QL21,QP21)&gt;0,SUM(QH21,QL21,QP21),"")</f>
        <v>9.1999999999999993</v>
      </c>
      <c r="RF21" s="40">
        <f>IF(SUM(RC21,RD21)&gt;0,SUM(RC21,RD21),"")</f>
        <v>52.099999999999994</v>
      </c>
      <c r="RG21" s="40">
        <f>IF(SUM(QT21,QX21)&gt;0,SUM(QT21,QX21),"")</f>
        <v>8</v>
      </c>
      <c r="RH21" s="40">
        <f>IF(SUM(QS21:QT21,QV21:QX21,QZ21)-SUM(QU21,QY21)&gt;0,SUM(QS21:QT21,QV21:QX21,QZ21)-SUM(QU21,QY21),"")</f>
        <v>39.899999999999991</v>
      </c>
      <c r="RI21" s="40">
        <f>IF(SUM(RC21,RD21,RH21)&gt;0,SUM(RC21,RD21,RH21),"")</f>
        <v>91.999999999999986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156</v>
      </c>
      <c r="D22" s="4" t="s">
        <v>3</v>
      </c>
      <c r="E22" s="4">
        <v>2005</v>
      </c>
      <c r="F22" s="9">
        <f>SUM(L22:T22)+SUM(L22:P22)*0.0000001+SUM(L22)*0.0000000000001</f>
        <v>100.30000599000395</v>
      </c>
      <c r="G22" s="66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39.300000000000004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40.4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14.8</v>
      </c>
      <c r="X22" s="19">
        <v>4.0999999999999996</v>
      </c>
      <c r="Y22" s="19">
        <v>0.4</v>
      </c>
      <c r="Z22" s="19">
        <v>0.3</v>
      </c>
      <c r="AA22" s="19">
        <v>16</v>
      </c>
      <c r="AB22" s="19">
        <v>3.9</v>
      </c>
      <c r="AC22" s="19">
        <v>0</v>
      </c>
      <c r="AD22" s="19">
        <v>0.6</v>
      </c>
      <c r="AE22" s="19">
        <v>16.399999999999999</v>
      </c>
      <c r="AF22" s="19">
        <v>3.9</v>
      </c>
      <c r="AG22" s="19">
        <v>0</v>
      </c>
      <c r="AH22" s="19">
        <v>0.3</v>
      </c>
      <c r="AI22" s="19">
        <v>16.399999999999999</v>
      </c>
      <c r="AJ22" s="19">
        <v>3.2</v>
      </c>
      <c r="AK22" s="19">
        <v>0</v>
      </c>
      <c r="AL22" s="19">
        <v>0.3</v>
      </c>
      <c r="AM22" s="19">
        <v>16.100000000000001</v>
      </c>
      <c r="AN22" s="19">
        <v>4.0999999999999996</v>
      </c>
      <c r="AO22" s="19">
        <v>0</v>
      </c>
      <c r="AP22" s="19">
        <v>0.3</v>
      </c>
      <c r="AQ22" s="27"/>
      <c r="AR22" s="40">
        <f>IF(SUM(X22,AB22)&gt;0,SUM(X22,AB22),"")</f>
        <v>8</v>
      </c>
      <c r="AS22" s="40">
        <f>IF(SUM(W22:X22,Z22:AB22,AD22)-Y22-AC22&gt;0,SUM(W22:X22,Z22:AB22,AD22)-Y22-AC22,"")</f>
        <v>39.300000000000004</v>
      </c>
      <c r="AT22" s="40">
        <f>IF(SUM(AE22:AF22,AH22)-AG22&gt;0,SUM(AE22:AF22,AH22)-AG22,"")</f>
        <v>20.599999999999998</v>
      </c>
      <c r="AU22" s="40">
        <f>IF(SUM(X22,AB22,AF22)&gt;0,SUM(X22,AB22,AF22),"")</f>
        <v>11.9</v>
      </c>
      <c r="AV22" s="40">
        <f>IF(SUM(AS22,AT22)&gt;0,SUM(AS22,AT22),"")</f>
        <v>59.900000000000006</v>
      </c>
      <c r="AW22" s="40">
        <f>IF(SUM(AJ22,AN22)&gt;0,SUM(AJ22,AN22),"")</f>
        <v>7.3</v>
      </c>
      <c r="AX22" s="40">
        <f>IF(SUM(AI22:AJ22,AL22:AN22,AP22)-SUM(AK22,AO22)&gt;0,SUM(AI22:AJ22,AL22:AN22,AP22)-SUM(AK22,AO22),"")</f>
        <v>40.4</v>
      </c>
      <c r="AY22" s="40">
        <f>IF(SUM(AS22,AT22,AX22)&gt;0,SUM(AS22,AT22,AX22),"")</f>
        <v>100.30000000000001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213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6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17.100000000000001</v>
      </c>
      <c r="BA23" s="18">
        <v>1.7</v>
      </c>
      <c r="BB23" s="18">
        <v>1</v>
      </c>
      <c r="BC23" s="18">
        <v>0</v>
      </c>
      <c r="BD23" s="18">
        <v>13.7</v>
      </c>
      <c r="BE23" s="18">
        <v>1.9</v>
      </c>
      <c r="BF23" s="18">
        <v>0</v>
      </c>
      <c r="BG23" s="18">
        <v>0.3</v>
      </c>
      <c r="BH23" s="18">
        <v>15.7</v>
      </c>
      <c r="BI23" s="18">
        <v>2.8</v>
      </c>
      <c r="BJ23" s="18">
        <v>0.6</v>
      </c>
      <c r="BK23" s="18">
        <v>0.3</v>
      </c>
      <c r="BL23" s="18">
        <v>16.100000000000001</v>
      </c>
      <c r="BM23" s="18">
        <v>1.2</v>
      </c>
      <c r="BN23" s="18">
        <v>0</v>
      </c>
      <c r="BO23" s="18">
        <v>0</v>
      </c>
      <c r="BP23" s="18">
        <v>15.7</v>
      </c>
      <c r="BQ23" s="18">
        <v>2.8</v>
      </c>
      <c r="BR23" s="18">
        <v>0.6</v>
      </c>
      <c r="BS23" s="18">
        <v>0.3</v>
      </c>
      <c r="BT23" s="28"/>
      <c r="BU23" s="11">
        <f>IF(SUM(BA23,BE23)&gt;0,SUM(BA23,BE23),"")</f>
        <v>3.5999999999999996</v>
      </c>
      <c r="BV23" s="11">
        <f>IF(SUM(AZ23:BA23,BC23:BE23,BG23)-BB23-BF23&gt;0,SUM(AZ23:BA23,BC23:BE23,BG23)-BB23-BF23,"")</f>
        <v>33.699999999999996</v>
      </c>
      <c r="BW23" s="11">
        <f>IF(SUM(BH23:BI23,BK23)-BJ23&gt;0,SUM(BH23:BI23,BK23)-BJ23,"")</f>
        <v>18.2</v>
      </c>
      <c r="BX23" s="11">
        <f>IF(SUM(BA23,BE23,BI23)&gt;0,SUM(BA23,BE23,BI23),"")</f>
        <v>6.3999999999999995</v>
      </c>
      <c r="BY23" s="11">
        <f>IF(SUM(BV23,BW23)&gt;0,SUM(BV23,BW23),"")</f>
        <v>51.899999999999991</v>
      </c>
      <c r="BZ23" s="11">
        <f>IF(SUM(BM23,BQ23)&gt;0,SUM(BM23,BQ23),"")</f>
        <v>4</v>
      </c>
      <c r="CA23" s="11">
        <f>IF(SUM(BL23:BM23,BO23:BQ23,BS23)-SUM(BN23,BR23)&gt;0,SUM(BL23:BM23,BO23:BQ23,BS23)-SUM(BN23,BR23),"")</f>
        <v>35.499999999999993</v>
      </c>
      <c r="CB23" s="11">
        <f>IF(SUM(BV23,BW23,CA23)&gt;0,SUM(BV23,BW23,CA23),"")</f>
        <v>87.399999999999977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8.5500000000000007</v>
      </c>
      <c r="QH23" s="22">
        <f>IF($CW23="P",CD23,(CD23+BA23)/2)</f>
        <v>0.85</v>
      </c>
      <c r="QI23" s="22">
        <f>IF($CW23="P",CE23,(CE23+BB23)/2)</f>
        <v>0.5</v>
      </c>
      <c r="QJ23" s="22">
        <f>IF($CW23="P",CF23,(CF23+BC23)/2)</f>
        <v>0</v>
      </c>
      <c r="QK23" s="22">
        <f>IF($CW23="P",CG23,(CG23+BD23)/2)</f>
        <v>6.85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7.85</v>
      </c>
      <c r="QP23" s="22">
        <f>IF($CW23="P",CL23,(CL23+BI23)/2)</f>
        <v>1.4</v>
      </c>
      <c r="QQ23" s="22">
        <f>IF($CW23="P",CM23,(CM23+BJ23)/2)</f>
        <v>0.3</v>
      </c>
      <c r="QR23" s="22">
        <f>IF($CW23="P",CN23,(CN23+BK23)/2)</f>
        <v>0.15</v>
      </c>
      <c r="QS23" s="22">
        <f>IF($CW23="P",CO23,(CO23+BL23)/2)</f>
        <v>8.0500000000000007</v>
      </c>
      <c r="QT23" s="22">
        <f>IF($CW23="P",CP23,(CP23+BM23)/2)</f>
        <v>0.6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7.85</v>
      </c>
      <c r="QX23" s="22">
        <f>IF($CW23="P",CT23,(CT23+BQ23)/2)</f>
        <v>1.4</v>
      </c>
      <c r="QY23" s="22">
        <f>IF($CW23="P",CU23,(CU23+BR23)/2)</f>
        <v>0.3</v>
      </c>
      <c r="QZ23" s="22">
        <f>IF($CW23="P",CV23,(CV23+BS23)/2)</f>
        <v>0.15</v>
      </c>
      <c r="RA23" s="27" t="s">
        <v>46</v>
      </c>
      <c r="RB23" s="40">
        <f>IF(SUM(QH23,QL23)&gt;0,SUM(QH23,QL23),"")</f>
        <v>1.7999999999999998</v>
      </c>
      <c r="RC23" s="40">
        <f>IF(SUM(QG23:QH23,QJ23:QL23,QN23)-QI23-QM23&gt;0,SUM(QG23:QH23,QJ23:QL23,QN23)-QI23-QM23,"")</f>
        <v>16.849999999999998</v>
      </c>
      <c r="RD23" s="40">
        <f>IF(SUM(QO23:QP23,QR23)-QQ23&gt;0,SUM(QO23:QP23,QR23)-QQ23,"")</f>
        <v>9.1</v>
      </c>
      <c r="RE23" s="40">
        <f>IF(SUM(QH23,QL23,QP23)&gt;0,SUM(QH23,QL23,QP23),"")</f>
        <v>3.1999999999999997</v>
      </c>
      <c r="RF23" s="40">
        <f>IF(SUM(RC23,RD23)&gt;0,SUM(RC23,RD23),"")</f>
        <v>25.949999999999996</v>
      </c>
      <c r="RG23" s="40">
        <f>IF(SUM(QT23,QX23)&gt;0,SUM(QT23,QX23),"")</f>
        <v>2</v>
      </c>
      <c r="RH23" s="40">
        <f>IF(SUM(QS23:QT23,QV23:QX23,QZ23)-SUM(QU23,QY23)&gt;0,SUM(QS23:QT23,QV23:QX23,QZ23)-SUM(QU23,QY23),"")</f>
        <v>17.749999999999996</v>
      </c>
      <c r="RI23" s="40">
        <f>IF(SUM(RC23,RD23,RH23)&gt;0,SUM(RC23,RD23,RH23),"")</f>
        <v>43.699999999999989</v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214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6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0</v>
      </c>
      <c r="BA24" s="18">
        <v>0</v>
      </c>
      <c r="BB24" s="18">
        <v>0</v>
      </c>
      <c r="BC24" s="18">
        <v>0</v>
      </c>
      <c r="BD24" s="18">
        <v>16.399999999999999</v>
      </c>
      <c r="BE24" s="18">
        <v>2.6</v>
      </c>
      <c r="BF24" s="18">
        <v>0.6</v>
      </c>
      <c r="BG24" s="18">
        <v>0.3</v>
      </c>
      <c r="BH24" s="18">
        <v>17.5</v>
      </c>
      <c r="BI24" s="18">
        <v>3.4</v>
      </c>
      <c r="BJ24" s="18">
        <v>0.4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2.6</v>
      </c>
      <c r="BV24" s="11">
        <f>IF(SUM(AZ24:BA24,BC24:BE24,BG24)-BB24-BF24&gt;0,SUM(AZ24:BA24,BC24:BE24,BG24)-BB24-BF24,"")</f>
        <v>18.7</v>
      </c>
      <c r="BW24" s="11">
        <f>IF(SUM(BH24:BI24,BK24)-BJ24&gt;0,SUM(BH24:BI24,BK24)-BJ24,"")</f>
        <v>20.5</v>
      </c>
      <c r="BX24" s="11">
        <f>IF(SUM(BA24,BE24,BI24)&gt;0,SUM(BA24,BE24,BI24),"")</f>
        <v>6</v>
      </c>
      <c r="BY24" s="11">
        <f>IF(SUM(BV24,BW24)&gt;0,SUM(BV24,BW24),"")</f>
        <v>39.200000000000003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39.200000000000003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8.1999999999999993</v>
      </c>
      <c r="QL24" s="22">
        <f>IF($CW24="P",CH24,(CH24+BE24)/2)</f>
        <v>1.3</v>
      </c>
      <c r="QM24" s="22">
        <f>IF($CW24="P",CI24,(CI24+BF24)/2)</f>
        <v>0.3</v>
      </c>
      <c r="QN24" s="22">
        <f>IF($CW24="P",CJ24,(CJ24+BG24)/2)</f>
        <v>0.15</v>
      </c>
      <c r="QO24" s="22">
        <f>IF($CW24="P",CK24,(CK24+BH24)/2)</f>
        <v>8.75</v>
      </c>
      <c r="QP24" s="22">
        <f>IF($CW24="P",CL24,(CL24+BI24)/2)</f>
        <v>1.7</v>
      </c>
      <c r="QQ24" s="22">
        <f>IF($CW24="P",CM24,(CM24+BJ24)/2)</f>
        <v>0.2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1.3</v>
      </c>
      <c r="RC24" s="40">
        <f>IF(SUM(QG24:QH24,QJ24:QL24,QN24)-QI24-QM24&gt;0,SUM(QG24:QH24,QJ24:QL24,QN24)-QI24-QM24,"")</f>
        <v>9.35</v>
      </c>
      <c r="RD24" s="40">
        <f>IF(SUM(QO24:QP24,QR24)-QQ24&gt;0,SUM(QO24:QP24,QR24)-QQ24,"")</f>
        <v>10.25</v>
      </c>
      <c r="RE24" s="40">
        <f>IF(SUM(QH24,QL24,QP24)&gt;0,SUM(QH24,QL24,QP24),"")</f>
        <v>3</v>
      </c>
      <c r="RF24" s="40">
        <f>IF(SUM(RC24,RD24)&gt;0,SUM(RC24,RD24),"")</f>
        <v>19.600000000000001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19.600000000000001</v>
      </c>
    </row>
    <row r="25" spans="1:477" ht="17" x14ac:dyDescent="0.2">
      <c r="G25" s="66"/>
      <c r="T25" s="10"/>
      <c r="U25" s="10"/>
      <c r="V25" s="10"/>
    </row>
    <row r="26" spans="1:477" ht="17" x14ac:dyDescent="0.2">
      <c r="G26" s="66"/>
      <c r="T26" s="10"/>
      <c r="U26" s="10"/>
      <c r="V26" s="10"/>
    </row>
    <row r="27" spans="1:477" ht="17" x14ac:dyDescent="0.2">
      <c r="C27" s="23" t="s">
        <v>44</v>
      </c>
      <c r="G27" s="66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6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6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6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6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6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6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6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6"/>
    </row>
    <row r="36" spans="1:458" x14ac:dyDescent="0.2">
      <c r="A36" s="5"/>
      <c r="B36" s="5"/>
      <c r="C36" s="5"/>
      <c r="D36" s="20"/>
      <c r="G36" s="66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6"/>
    </row>
    <row r="38" spans="1:458" x14ac:dyDescent="0.2">
      <c r="A38" s="5"/>
      <c r="B38" s="5"/>
      <c r="C38" s="5"/>
      <c r="D38" s="20"/>
      <c r="G38" s="66"/>
    </row>
    <row r="39" spans="1:458" x14ac:dyDescent="0.2">
      <c r="A39" s="5"/>
      <c r="B39" s="5"/>
      <c r="C39" s="5"/>
      <c r="D39" s="5"/>
    </row>
    <row r="43" spans="1:458" x14ac:dyDescent="0.2">
      <c r="G43" s="66"/>
    </row>
    <row r="44" spans="1:458" x14ac:dyDescent="0.2">
      <c r="G44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4">
    <cfRule type="expression" dxfId="90" priority="31" stopIfTrue="1">
      <formula>IF($AQ4&lt;&gt;"",1,0)</formula>
    </cfRule>
  </conditionalFormatting>
  <conditionalFormatting sqref="AZ4:CB24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4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77" priority="17" operator="between">
      <formula>AY$34</formula>
      <formula>1000</formula>
    </cfRule>
    <cfRule type="cellIs" dxfId="76" priority="18" operator="between">
      <formula>AY$33</formula>
      <formula>AY$34</formula>
    </cfRule>
    <cfRule type="cellIs" dxfId="75" priority="19" operator="between">
      <formula>AY$32</formula>
      <formula>AY$33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60810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60855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60900" operator="between">
      <formula>AY$27</formula>
      <formula>AY$28</formula>
    </cfRule>
    <cfRule type="cellIs" dxfId="69" priority="160901" operator="between">
      <formula>AY$28</formula>
      <formula>AY$29</formula>
    </cfRule>
    <cfRule type="cellIs" dxfId="68" priority="160902" operator="between">
      <formula>AY$29</formula>
      <formula>AY$30</formula>
    </cfRule>
    <cfRule type="cellIs" dxfId="67" priority="160903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61080" operator="between">
      <formula>AY$31</formula>
      <formula>AY$32</formula>
    </cfRule>
    <cfRule type="cellIs" dxfId="65" priority="161081" operator="between">
      <formula>AY$32</formula>
      <formula>AY$33</formula>
    </cfRule>
    <cfRule type="cellIs" dxfId="64" priority="161082" operator="between">
      <formula>AY$33</formula>
      <formula>AY$34</formula>
    </cfRule>
    <cfRule type="cellIs" dxfId="63" priority="161083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61260" operator="between">
      <formula>AY$30</formula>
      <formula>1000</formula>
    </cfRule>
    <cfRule type="cellIs" dxfId="61" priority="161261" operator="between">
      <formula>AY$29</formula>
      <formula>AY$30</formula>
    </cfRule>
    <cfRule type="cellIs" dxfId="60" priority="161262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150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177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179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225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226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 t="s">
        <v>245</v>
      </c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 t="s">
        <v>246</v>
      </c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203.90001430000578</v>
      </c>
      <c r="G4" s="66" t="s">
        <v>46</v>
      </c>
      <c r="H4" s="3" t="str">
        <f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55.7</v>
      </c>
      <c r="O4" s="8" t="str">
        <f>IF(N4=0,"",IF(AND(N4=L4,N4=AS4,N4=BV4),$W$1,IF(AND(N4=L4,N4=AS4,N4=CY4),$W$1,IF(AND(N4=L4,N4=BV4,N4=CY4),$AZ$1,IF(N4=CY4,$CC$1,IF(N4=BV4,$AZ$1,IF(N4=AS4,$W$1,"")))))))</f>
        <v>2023 3rd Domestic Trial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59.1</v>
      </c>
      <c r="S4" s="8" t="str">
        <f>IF(R4=0,"",IF(R4=DD4,$CC$1,IF(R4=CA4,$AZ$1,IF(R4=AX4,$W$1,""))))</f>
        <v>2024 Elite Canada</v>
      </c>
      <c r="T4" s="8">
        <f>IF(MAX(DF4:DH4)&gt;0,MAX(DF4:DH4),"")</f>
        <v>1.7999999999999901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POR 1 (July 2)</v>
      </c>
      <c r="W4" s="19">
        <v>19</v>
      </c>
      <c r="X4" s="19">
        <v>10</v>
      </c>
      <c r="Y4" s="19">
        <v>0.6</v>
      </c>
      <c r="Z4" s="19">
        <v>0.6</v>
      </c>
      <c r="AA4" s="19">
        <v>18.8</v>
      </c>
      <c r="AB4" s="19">
        <v>8.1</v>
      </c>
      <c r="AC4" s="19">
        <v>0.2</v>
      </c>
      <c r="AD4" s="19">
        <v>0</v>
      </c>
      <c r="AE4" s="19">
        <v>18.3</v>
      </c>
      <c r="AF4" s="19">
        <v>11.1</v>
      </c>
      <c r="AG4" s="19">
        <v>0.6</v>
      </c>
      <c r="AH4" s="19">
        <v>0.6</v>
      </c>
      <c r="AI4" s="19">
        <v>18.600000000000001</v>
      </c>
      <c r="AJ4" s="19">
        <v>10</v>
      </c>
      <c r="AK4" s="19">
        <v>0.6</v>
      </c>
      <c r="AL4" s="19">
        <v>0.6</v>
      </c>
      <c r="AM4" s="19">
        <v>18.7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18.100000000000001</v>
      </c>
      <c r="AS4" s="40">
        <f>IF(SUM(W4:X4,Z4:AB4,AD4)-Y4-AC4&gt;0,SUM(W4:X4,Z4:AB4,AD4)-Y4-AC4,"")</f>
        <v>55.7</v>
      </c>
      <c r="AT4" s="40">
        <f>IF(SUM(AE4:AF4,AH4)-AG4&gt;0,SUM(AE4:AF4,AH4)-AG4,"")</f>
        <v>29.4</v>
      </c>
      <c r="AU4" s="40">
        <f>IF(SUM(X4,AB4,AF4)&gt;0,SUM(X4,AB4,AF4),"")</f>
        <v>29.200000000000003</v>
      </c>
      <c r="AV4" s="40">
        <f>IF(SUM(AS4,AT4)&gt;0,SUM(AS4,AT4),"")</f>
        <v>85.1</v>
      </c>
      <c r="AW4" s="40">
        <f>IF(SUM(AJ4,AN4)&gt;0,SUM(AJ4,AN4),"")</f>
        <v>20.8</v>
      </c>
      <c r="AX4" s="40">
        <f>IF(SUM(AI4:AJ4,AL4:AN4,AP4)-SUM(AK4,AO4)&gt;0,SUM(AI4:AJ4,AL4:AN4,AP4)-SUM(AK4,AO4),"")</f>
        <v>58.1</v>
      </c>
      <c r="AY4" s="40">
        <f>IF(SUM(AS4,AT4,AX4)&gt;0,SUM(AS4,AT4,AX4),"")</f>
        <v>143.19999999999999</v>
      </c>
      <c r="AZ4" s="18">
        <v>18.600000000000001</v>
      </c>
      <c r="BA4" s="18">
        <v>10</v>
      </c>
      <c r="BB4" s="18">
        <v>0.8</v>
      </c>
      <c r="BC4" s="18">
        <v>0.6</v>
      </c>
      <c r="BD4" s="18">
        <v>18.3</v>
      </c>
      <c r="BE4" s="18">
        <v>10.8</v>
      </c>
      <c r="BF4" s="18">
        <v>0.2</v>
      </c>
      <c r="BG4" s="18">
        <v>0.6</v>
      </c>
      <c r="BH4" s="18">
        <v>18.600000000000001</v>
      </c>
      <c r="BI4" s="18">
        <v>8.9</v>
      </c>
      <c r="BJ4" s="18">
        <v>0.8</v>
      </c>
      <c r="BK4" s="18">
        <v>0.3</v>
      </c>
      <c r="BL4" s="18">
        <v>19.100000000000001</v>
      </c>
      <c r="BM4" s="18">
        <v>10</v>
      </c>
      <c r="BN4" s="18">
        <v>0</v>
      </c>
      <c r="BO4" s="18">
        <v>0.6</v>
      </c>
      <c r="BP4" s="18">
        <v>18.2</v>
      </c>
      <c r="BQ4" s="18">
        <v>10.8</v>
      </c>
      <c r="BR4" s="18">
        <v>0.2</v>
      </c>
      <c r="BS4" s="18">
        <v>0.6</v>
      </c>
      <c r="BT4" s="28"/>
      <c r="BU4" s="11">
        <f>IF(SUM(BA4,BE4)&gt;0,SUM(BA4,BE4),"")</f>
        <v>20.8</v>
      </c>
      <c r="BV4" s="11">
        <f>IF(SUM(AZ4:BA4,BC4:BE4,BG4)-BB4-BF4&gt;0,SUM(AZ4:BA4,BC4:BE4,BG4)-BB4-BF4,"")</f>
        <v>57.9</v>
      </c>
      <c r="BW4" s="11">
        <f>IF(SUM(BH4:BI4,BK4)-BJ4&gt;0,SUM(BH4:BI4,BK4)-BJ4,"")</f>
        <v>27</v>
      </c>
      <c r="BX4" s="11">
        <f>IF(SUM(BA4,BE4,BI4)&gt;0,SUM(BA4,BE4,BI4),"")</f>
        <v>29.700000000000003</v>
      </c>
      <c r="BY4" s="11">
        <f>IF(SUM(BV4,BW4)&gt;0,SUM(BV4,BW4),"")</f>
        <v>84.9</v>
      </c>
      <c r="BZ4" s="11">
        <f>IF(SUM(BM4,BQ4)&gt;0,SUM(BM4,BQ4),"")</f>
        <v>20.8</v>
      </c>
      <c r="CA4" s="11">
        <f>IF(SUM(BL4:BM4,BO4:BQ4,BS4)-SUM(BN4,BR4)&gt;0,SUM(BL4:BM4,BO4:BQ4,BS4)-SUM(BN4,BR4),"")</f>
        <v>59.1</v>
      </c>
      <c r="CB4" s="11">
        <f>IF(SUM(BV4,BW4,CA4)&gt;0,SUM(BV4,BW4,CA4),"")</f>
        <v>144</v>
      </c>
      <c r="CC4" s="19">
        <v>19.2</v>
      </c>
      <c r="CD4" s="19">
        <v>10</v>
      </c>
      <c r="CE4" s="19">
        <v>0.6</v>
      </c>
      <c r="CF4" s="19">
        <v>0.6</v>
      </c>
      <c r="CG4" s="19">
        <v>17.399999999999999</v>
      </c>
      <c r="CH4" s="19">
        <v>5.0999999999999996</v>
      </c>
      <c r="CI4" s="19">
        <v>0</v>
      </c>
      <c r="CJ4" s="19">
        <v>0.3</v>
      </c>
      <c r="CK4" s="19">
        <v>18.600000000000001</v>
      </c>
      <c r="CL4" s="19">
        <v>9.3000000000000007</v>
      </c>
      <c r="CM4" s="19">
        <v>0.8</v>
      </c>
      <c r="CN4" s="19">
        <v>0.3</v>
      </c>
      <c r="CO4" s="19">
        <v>19</v>
      </c>
      <c r="CP4" s="19">
        <v>10</v>
      </c>
      <c r="CQ4" s="19">
        <v>0.8</v>
      </c>
      <c r="CR4" s="19">
        <v>0.6</v>
      </c>
      <c r="CS4" s="19">
        <v>18.399999999999999</v>
      </c>
      <c r="CT4" s="19">
        <v>10.8</v>
      </c>
      <c r="CU4" s="19">
        <v>1</v>
      </c>
      <c r="CV4" s="19">
        <v>0.6</v>
      </c>
      <c r="CW4" s="27"/>
      <c r="CX4" s="40">
        <f>IF(SUM(CD4,CH4)&gt;0,SUM(CD4,CH4),"")</f>
        <v>15.1</v>
      </c>
      <c r="CY4" s="40">
        <f>IF(SUM(CC4:CD4,CF4:CH4,CJ4)-CE4-CI4&gt;0,SUM(CC4:CD4,CF4:CH4,CJ4)-CE4-CI4,"")</f>
        <v>52</v>
      </c>
      <c r="CZ4" s="40">
        <f>IF(SUM(CK4:CL4,CN4)-CM4&gt;0,SUM(CK4:CL4,CN4)-CM4,"")</f>
        <v>27.400000000000002</v>
      </c>
      <c r="DA4" s="40">
        <f>IF(SUM(CD4,CH4,CL4)&gt;0,SUM(CD4,CH4,CL4),"")</f>
        <v>24.4</v>
      </c>
      <c r="DB4" s="40">
        <f>IF(SUM(CY4,CZ4)&gt;0,SUM(CY4,CZ4),"")</f>
        <v>79.400000000000006</v>
      </c>
      <c r="DC4" s="40">
        <f>IF(SUM(CP4,CT4)&gt;0,SUM(CP4,CT4),"")</f>
        <v>20.8</v>
      </c>
      <c r="DD4" s="40">
        <f>IF(SUM(CO4:CP4,CR4:CT4,CV4)-SUM(CQ4,CU4)&gt;0,SUM(CO4:CP4,CR4:CT4,CV4)-SUM(CQ4,CU4),"")</f>
        <v>57.6</v>
      </c>
      <c r="DE4" s="40">
        <f>IF(SUM(CY4,CZ4,DD4)&gt;0,SUM(CY4,CZ4,DD4),"")</f>
        <v>137</v>
      </c>
      <c r="DF4" s="50">
        <f>IF(MAX(ED4,FF4,GH4,HJ4,IL4,JN4,KP4,LR4,MT4,NV4,OX4,PZ4)-IF(N4="",0,N4)&gt;0.001,MAX(ED4,FF4,GH4,HJ4,IL4,JN4,KP4,LR4,MT4,NV4,OX4,PZ4)-IF(N4="",0,N4),"")</f>
        <v>1.7999999999999901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10</v>
      </c>
      <c r="DK4" s="17">
        <v>0.6</v>
      </c>
      <c r="DL4" s="17">
        <v>0</v>
      </c>
      <c r="DM4" s="17">
        <v>18.5</v>
      </c>
      <c r="DN4" s="17">
        <v>10.8</v>
      </c>
      <c r="DO4" s="17">
        <v>0</v>
      </c>
      <c r="DP4" s="17">
        <v>0</v>
      </c>
      <c r="DQ4" s="17"/>
      <c r="DR4" s="17"/>
      <c r="DS4" s="17"/>
      <c r="DT4" s="17"/>
      <c r="DU4" s="17">
        <v>18.8</v>
      </c>
      <c r="DV4" s="17">
        <v>10</v>
      </c>
      <c r="DW4" s="17">
        <v>0</v>
      </c>
      <c r="DX4" s="17">
        <v>0</v>
      </c>
      <c r="DY4" s="17">
        <v>18.5</v>
      </c>
      <c r="DZ4" s="17">
        <v>11.1</v>
      </c>
      <c r="EA4" s="17">
        <v>0.6</v>
      </c>
      <c r="EB4" s="17">
        <v>0</v>
      </c>
      <c r="EC4" s="40">
        <f>IF(SUM(DJ4,DN4)&gt;0,SUM(DJ4,DN4),"")</f>
        <v>20.8</v>
      </c>
      <c r="ED4" s="40">
        <f>IF(SUM(DI4:DJ4,DL4:DN4,DP4)-DK4-DO4&gt;0,SUM(DI4:DJ4,DL4:DN4,DP4)-DK4-DO4,"")</f>
        <v>57.499999999999993</v>
      </c>
      <c r="EE4" s="40" t="str">
        <f>IF(SUM(DQ4:DR4,DT4)-DS4&gt;0,SUM(DQ4:DR4,DT4)-DS4,"")</f>
        <v/>
      </c>
      <c r="EF4" s="40">
        <f>IF(SUM(DJ4,DN4,DR4)&gt;0,SUM(DJ4,DN4,DR4),"")</f>
        <v>20.8</v>
      </c>
      <c r="EG4" s="40">
        <f>IF(SUM(ED4,EE4)&gt;0,SUM(ED4,EE4),"")</f>
        <v>57.499999999999993</v>
      </c>
      <c r="EH4" s="40">
        <f>IF(SUM(DV4,DZ4)&gt;0,SUM(DV4,DZ4),"")</f>
        <v>21.1</v>
      </c>
      <c r="EI4" s="40">
        <f>IF(SUM(DU4:DV4,DX4:DZ4,EB4)-SUM(DW4,EA4)&gt;0,SUM(DU4:DV4,DX4:DZ4,EB4)-SUM(DW4,EA4),"")</f>
        <v>57.8</v>
      </c>
      <c r="EJ4" s="40">
        <f>IF(SUM(ED4,EE4,EI4)&gt;0,SUM(ED4,EE4,EI4),"")</f>
        <v>115.29999999999998</v>
      </c>
      <c r="EK4" s="18">
        <v>18.8</v>
      </c>
      <c r="EL4" s="18">
        <v>10</v>
      </c>
      <c r="EM4" s="18">
        <v>0.6</v>
      </c>
      <c r="EN4" s="18">
        <v>0</v>
      </c>
      <c r="EO4" s="18">
        <v>18.600000000000001</v>
      </c>
      <c r="EP4" s="18">
        <v>10.8</v>
      </c>
      <c r="EQ4" s="18">
        <v>0.6</v>
      </c>
      <c r="ER4" s="18">
        <v>0</v>
      </c>
      <c r="ES4" s="18"/>
      <c r="ET4" s="18"/>
      <c r="EU4" s="18"/>
      <c r="EV4" s="18"/>
      <c r="EW4" s="18">
        <v>18.600000000000001</v>
      </c>
      <c r="EX4" s="18">
        <v>10</v>
      </c>
      <c r="EY4" s="18">
        <v>0</v>
      </c>
      <c r="EZ4" s="18">
        <v>0</v>
      </c>
      <c r="FA4" s="18">
        <v>18.3</v>
      </c>
      <c r="FB4" s="18">
        <v>11.1</v>
      </c>
      <c r="FC4" s="18">
        <v>0.8</v>
      </c>
      <c r="FD4" s="18">
        <v>0</v>
      </c>
      <c r="FE4" s="11">
        <f>IF(SUM(EL4,EP4)&gt;0,SUM(EL4,EP4),"")</f>
        <v>20.8</v>
      </c>
      <c r="FF4" s="11">
        <f>IF(SUM(EK4:EL4,EN4:EP4,ER4)-EM4-EQ4&gt;0,SUM(EK4:EL4,EN4:EP4,ER4)-EM4-EQ4,"")</f>
        <v>57</v>
      </c>
      <c r="FG4" s="11" t="str">
        <f>IF(SUM(ES4:ET4,EV4)-EU4&gt;0,SUM(ES4:ET4,EV4)-EU4,"")</f>
        <v/>
      </c>
      <c r="FH4" s="11">
        <f>IF(SUM(EL4,EP4,ET4)&gt;0,SUM(EL4,EP4,ET4),"")</f>
        <v>20.8</v>
      </c>
      <c r="FI4" s="11">
        <f>IF(SUM(FF4,FG4)&gt;0,SUM(FF4,FG4),"")</f>
        <v>57</v>
      </c>
      <c r="FJ4" s="11">
        <f>IF(SUM(EX4,FB4)&gt;0,SUM(EX4,FB4),"")</f>
        <v>21.1</v>
      </c>
      <c r="FK4" s="11">
        <f>IF(SUM(EW4:EX4,EZ4:FB4,FD4)-SUM(EY4,FC4)&gt;0,SUM(EW4:EX4,EZ4:FB4,FD4)-SUM(EY4,FC4),"")</f>
        <v>57.20000000000001</v>
      </c>
      <c r="FL4" s="11">
        <f>IF(SUM(FF4,FG4,FK4)&gt;0,SUM(FF4,FG4,FK4),"")</f>
        <v>114.20000000000002</v>
      </c>
      <c r="FM4" s="17">
        <v>18.600000000000001</v>
      </c>
      <c r="FN4" s="17">
        <v>10</v>
      </c>
      <c r="FO4" s="17">
        <v>0.6</v>
      </c>
      <c r="FP4" s="17">
        <v>0</v>
      </c>
      <c r="FQ4" s="17">
        <v>17.2</v>
      </c>
      <c r="FR4" s="17">
        <v>5.0999999999999996</v>
      </c>
      <c r="FS4" s="17">
        <v>0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15.1</v>
      </c>
      <c r="GH4" s="40">
        <f>IF(SUM(FM4:FN4,FP4:FR4,FT4)-FO4-FS4&gt;0,SUM(FM4:FN4,FP4:FR4,FT4)-FO4-FS4,"")</f>
        <v>50.3</v>
      </c>
      <c r="GI4" s="40" t="str">
        <f>IF(SUM(FU4:FV4,FX4)-FW4&gt;0,SUM(FU4:FV4,FX4)-FW4,"")</f>
        <v/>
      </c>
      <c r="GJ4" s="40">
        <f>IF(SUM(FN4,FR4,FV4)&gt;0,SUM(FN4,FR4,FV4),"")</f>
        <v>15.1</v>
      </c>
      <c r="GK4" s="40">
        <f>IF(SUM(GH4,GI4)&gt;0,SUM(GH4,GI4),"")</f>
        <v>50.3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50.3</v>
      </c>
      <c r="GO4" s="18">
        <v>18.3</v>
      </c>
      <c r="GP4" s="18">
        <v>9.3000000000000007</v>
      </c>
      <c r="GQ4" s="18">
        <v>0</v>
      </c>
      <c r="GR4" s="18">
        <v>0</v>
      </c>
      <c r="GS4" s="18">
        <v>18.8</v>
      </c>
      <c r="GT4" s="18">
        <v>10</v>
      </c>
      <c r="GU4" s="18">
        <v>0.8</v>
      </c>
      <c r="GV4" s="18">
        <v>0</v>
      </c>
      <c r="GW4" s="18">
        <v>18.5</v>
      </c>
      <c r="GX4" s="18">
        <v>9.5</v>
      </c>
      <c r="GY4" s="18">
        <v>1</v>
      </c>
      <c r="GZ4" s="18">
        <v>0</v>
      </c>
      <c r="HA4" s="18">
        <v>18.399999999999999</v>
      </c>
      <c r="HB4" s="18">
        <v>11.1</v>
      </c>
      <c r="HC4" s="18">
        <v>0.6</v>
      </c>
      <c r="HD4" s="18">
        <v>0</v>
      </c>
      <c r="HE4" s="18">
        <v>18.3</v>
      </c>
      <c r="HF4" s="18">
        <v>4.5</v>
      </c>
      <c r="HG4" s="18">
        <v>0</v>
      </c>
      <c r="HH4" s="18">
        <v>0</v>
      </c>
      <c r="HI4" s="11">
        <f>IF(SUM(GP4,GT4)&gt;0,SUM(GP4,GT4),"")</f>
        <v>19.3</v>
      </c>
      <c r="HJ4" s="11">
        <f>IF(SUM(GO4:GP4,GR4:GT4,GV4)-GQ4-GU4&gt;0,SUM(GO4:GP4,GR4:GT4,GV4)-GQ4-GU4,"")</f>
        <v>55.600000000000009</v>
      </c>
      <c r="HK4" s="11">
        <f>IF(SUM(GW4:GX4,GZ4)-GY4&gt;0,SUM(GW4:GX4,GZ4)-GY4,"")</f>
        <v>27</v>
      </c>
      <c r="HL4" s="11">
        <f>IF(SUM(GP4,GT4,GX4)&gt;0,SUM(GP4,GT4,GX4),"")</f>
        <v>28.8</v>
      </c>
      <c r="HM4" s="11">
        <f>IF(SUM(HJ4,HK4)&gt;0,SUM(HJ4,HK4),"")</f>
        <v>82.600000000000009</v>
      </c>
      <c r="HN4" s="11">
        <f>IF(SUM(HB4,HF4)&gt;0,SUM(HB4,HF4),"")</f>
        <v>15.6</v>
      </c>
      <c r="HO4" s="11">
        <f>IF(SUM(HA4:HB4,HD4:HF4,HH4)-SUM(HC4,HG4)&gt;0,SUM(HA4:HB4,HD4:HF4,HH4)-SUM(HC4,HG4),"")</f>
        <v>51.699999999999996</v>
      </c>
      <c r="HP4" s="11">
        <f>IF(SUM(HJ4,HK4,HO4)&gt;0,SUM(HJ4,HK4,HO4),"")</f>
        <v>134.30000000000001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>
        <v>18.8</v>
      </c>
      <c r="LZ4" s="17">
        <v>8.4</v>
      </c>
      <c r="MA4" s="17">
        <v>0.8</v>
      </c>
      <c r="MB4" s="17">
        <v>0</v>
      </c>
      <c r="MC4" s="17">
        <v>18.600000000000001</v>
      </c>
      <c r="MD4" s="17">
        <v>10.8</v>
      </c>
      <c r="ME4" s="17">
        <v>0.8</v>
      </c>
      <c r="MF4" s="17">
        <v>0</v>
      </c>
      <c r="MG4" s="17"/>
      <c r="MH4" s="17"/>
      <c r="MI4" s="17"/>
      <c r="MJ4" s="17"/>
      <c r="MK4" s="17">
        <v>16.8</v>
      </c>
      <c r="ML4" s="17">
        <v>9.5</v>
      </c>
      <c r="MM4" s="17">
        <v>1</v>
      </c>
      <c r="MN4" s="17">
        <v>0</v>
      </c>
      <c r="MO4" s="17"/>
      <c r="MP4" s="17"/>
      <c r="MQ4" s="17"/>
      <c r="MR4" s="17"/>
      <c r="MS4" s="40">
        <f>IF(SUM(LZ4,MD4)&gt;0,SUM(LZ4,MD4),"")</f>
        <v>19.200000000000003</v>
      </c>
      <c r="MT4" s="40">
        <f>IF(SUM(LY4:LZ4,MB4:MD4,MF4)-MA4-ME4&gt;0,SUM(LY4:LZ4,MB4:MD4,MF4)-MA4-ME4,"")</f>
        <v>55.000000000000014</v>
      </c>
      <c r="MU4" s="40" t="str">
        <f>IF(SUM(MG4:MH4,MJ4)-MI4&gt;0,SUM(MG4:MH4,MJ4)-MI4,"")</f>
        <v/>
      </c>
      <c r="MV4" s="40">
        <f>IF(SUM(LZ4,MD4,MH4)&gt;0,SUM(LZ4,MD4,MH4),"")</f>
        <v>19.200000000000003</v>
      </c>
      <c r="MW4" s="40">
        <f>IF(SUM(MT4,MU4)&gt;0,SUM(MT4,MU4),"")</f>
        <v>55.000000000000014</v>
      </c>
      <c r="MX4" s="40">
        <f>IF(SUM(ML4,MP4)&gt;0,SUM(ML4,MP4),"")</f>
        <v>9.5</v>
      </c>
      <c r="MY4" s="40">
        <f>IF(SUM(MK4:ML4,MN4:MP4,MR4)-SUM(MM4,MQ4)&gt;0,SUM(MK4:ML4,MN4:MP4,MR4)-SUM(MM4,MQ4),"")</f>
        <v>25.3</v>
      </c>
      <c r="MZ4" s="40">
        <f>IF(SUM(MT4,MU4,MY4)&gt;0,SUM(MT4,MU4,MY4),"")</f>
        <v>80.300000000000011</v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17.850000000000001</v>
      </c>
      <c r="QL4" s="22">
        <f>IF($CW4="P",CH4,(CH4+BE4)/2)</f>
        <v>7.95</v>
      </c>
      <c r="QM4" s="22">
        <f>IF($CW4="P",CI4,(CI4+BF4)/2)</f>
        <v>0.1</v>
      </c>
      <c r="QN4" s="22">
        <f>IF($CW4="P",CJ4,(CJ4+BG4)/2)</f>
        <v>0.44999999999999996</v>
      </c>
      <c r="QO4" s="22">
        <f>IF($CW4="P",CK4,(CK4+BH4)/2)</f>
        <v>18.600000000000001</v>
      </c>
      <c r="QP4" s="22">
        <f>IF($CW4="P",CL4,(CL4+BI4)/2)</f>
        <v>9.1000000000000014</v>
      </c>
      <c r="QQ4" s="22">
        <f>IF($CW4="P",CM4,(CM4+BJ4)/2)</f>
        <v>0.8</v>
      </c>
      <c r="QR4" s="22">
        <f>IF($CW4="P",CN4,(CN4+BK4)/2)</f>
        <v>0.3</v>
      </c>
      <c r="QS4" s="22">
        <f>IF($CW4="P",CO4,(CO4+BL4)/2)</f>
        <v>19.05</v>
      </c>
      <c r="QT4" s="22">
        <f>IF($CW4="P",CP4,(CP4+BM4)/2)</f>
        <v>10</v>
      </c>
      <c r="QU4" s="22">
        <f>IF($CW4="P",CQ4,(CQ4+BN4)/2)</f>
        <v>0.4</v>
      </c>
      <c r="QV4" s="22">
        <f>IF($CW4="P",CR4,(CR4+BO4)/2)</f>
        <v>0.6</v>
      </c>
      <c r="QW4" s="22">
        <f>IF($CW4="P",CS4,(CS4+BP4)/2)</f>
        <v>18.299999999999997</v>
      </c>
      <c r="QX4" s="22">
        <f>IF($CW4="P",CT4,(CT4+BQ4)/2)</f>
        <v>10.8</v>
      </c>
      <c r="QY4" s="22">
        <f>IF($CW4="P",CU4,(CU4+BR4)/2)</f>
        <v>0.6</v>
      </c>
      <c r="QZ4" s="22">
        <f>IF($CW4="P",CV4,(CV4+BS4)/2)</f>
        <v>0.6</v>
      </c>
      <c r="RA4" s="27" t="s">
        <v>46</v>
      </c>
      <c r="RB4" s="40">
        <f>IF(SUM(QH4,QL4)&gt;0,SUM(QH4,QL4),"")</f>
        <v>17.95</v>
      </c>
      <c r="RC4" s="40">
        <f>IF(SUM(QG4:QH4,QJ4:QL4,QN4)-QI4-QM4&gt;0,SUM(QG4:QH4,QJ4:QL4,QN4)-QI4-QM4,"")</f>
        <v>54.95</v>
      </c>
      <c r="RD4" s="40">
        <f>IF(SUM(QO4:QP4,QR4)-QQ4&gt;0,SUM(QO4:QP4,QR4)-QQ4,"")</f>
        <v>27.200000000000003</v>
      </c>
      <c r="RE4" s="40">
        <f>IF(SUM(QH4,QL4,QP4)&gt;0,SUM(QH4,QL4,QP4),"")</f>
        <v>27.05</v>
      </c>
      <c r="RF4" s="40">
        <f>IF(SUM(RC4,RD4)&gt;0,SUM(RC4,RD4),"")</f>
        <v>82.15</v>
      </c>
      <c r="RG4" s="40">
        <f>IF(SUM(QT4,QX4)&gt;0,SUM(QT4,QX4),"")</f>
        <v>20.8</v>
      </c>
      <c r="RH4" s="40">
        <f>IF(SUM(QS4:QT4,QV4:QX4,QZ4)-SUM(QU4,QY4)&gt;0,SUM(QS4:QT4,QV4:QX4,QZ4)-SUM(QU4,QY4),"")</f>
        <v>58.35</v>
      </c>
      <c r="RI4" s="40">
        <f>IF(SUM(RC4,RD4,RH4)&gt;0,SUM(RC4,RD4,RH4),"")</f>
        <v>140.5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188.10001306000521</v>
      </c>
      <c r="G5" s="66" t="s">
        <v>46</v>
      </c>
      <c r="H5" s="3" t="str">
        <f>IF(OR(AND(AR5&gt;=AY$42,AS5&gt;=AY$46,AR5&lt;&gt;"",AQ5=""),AND(AW5&gt;=AY$42,AX5&gt;=AY$46,AW5&lt;&gt;"",AQ5=""),AND(BU5&gt;=CB$42,BV5&gt;=CB$46,BU5&lt;&gt;"",BT5=""),AND(BZ5&gt;=CB$42,CA5&gt;=CB$46,BZ5&lt;&gt;"",BT5=""),AND(CX5&gt;=DE$42,CY5&gt;=DE$46,CX5&lt;&gt;"",CW5=""),AND(DC5&gt;=DE$42,DD5&gt;=DE$46,DC5&lt;&gt;""),AND(EC5&gt;=EJ$42,ED5&gt;=EJ$46,EC5&lt;&gt;""),AND(EH5&gt;=EJ$42,EI5&gt;=EJ$46,EH5&lt;&gt;""),AND(FE5&gt;=FL$42,FF5&gt;=FL$46,FE5&lt;&gt;""),AND(FJ5&gt;=FL$42,FK5&gt;=FL$46,FJ5&lt;&gt;""),AND(GG5&gt;=GN$42,GH5&gt;=GN$46,GG5&lt;&gt;""),AND(GL5&gt;=GN$42,GM5&gt;=GN$46,GL5&lt;&gt;""),AND(HI5&gt;=HP$42,HJ5&gt;=HP$46,HI5&lt;&gt;""),AND(HN5&gt;=HP$42,HO5&gt;=HP$46,HN5&lt;&gt;""),AND(IK5&gt;=IR$42,IL5&gt;=IR$46,IK5&lt;&gt;""),AND(IP5&gt;=IR$42,IQ5&gt;=IR$46,IP5&lt;&gt;""),AND(JM5&gt;=JT$42,JN5&gt;=JT$46,JM5&lt;&gt;""),AND(JR5&gt;=JT$42,JS5&gt;=JT$46,JR5&lt;&gt;""),AND(KO5&gt;=KV$42,KP5&gt;=KV$46,KO5&lt;&gt;""),AND(KT5&gt;=KV$42,KU5&gt;=KV$46,KT5&lt;&gt;""),AND(LQ5&gt;=LX$42,LR5&gt;=LX$46,LQ5&lt;&gt;""),AND(LV5&gt;=LX$42,LW5&gt;=LX$46,LV5&lt;&gt;""),AND(MS5&gt;=MZ$42,MT5&gt;=MZ$46,MS5&lt;&gt;""),AND(MX5&gt;=MZ$42,MY5&gt;=MZ$46,MX5&lt;&gt;""),AND(NU5&gt;=OB$42,NV5&gt;=OB$46,NU5&lt;&gt;""),AND(NZ5&gt;=OB$42,OA5&gt;=OB$46,NZ5&lt;&gt;""),AND(OW5&gt;=PD$42,OX5&gt;=PD$46,OW5&lt;&gt;""),AND(PB5&gt;=PD$42,PC5&gt;=PD$46,PB5&lt;&gt;""),AND(PY5&gt;=QF$42,PZ5&gt;=QF$46,PY5&lt;&gt;""),AND(QD5&gt;=QF$42,QE5&gt;=QF$46,QD5&lt;&gt;"")),"P","")</f>
        <v>P</v>
      </c>
      <c r="I5" s="3" t="str">
        <f>IF(OR(AND(AS5&gt;=AY$46,AS5&lt;&gt;"",AQ5=""),AND(AX5&gt;=AY$46,AX5&lt;&gt;"",AQ5=""),AND(BV5&gt;=CB$46,BV5&lt;&gt;"",BT5=""),AND(CA5&gt;=CB$46,CA5&lt;&gt;"",BT5=""),AND(CY5&gt;=DE$46,CY5&lt;&gt;"",CW5=""),AND(DD5&gt;=DE$46,DD5&lt;&gt;"",CW5=""),AND(ED5&gt;=EJ$46,ED5&lt;&gt;""),AND(EI5&gt;=EJ$46,EI5&lt;&gt;""),AND(FF5&gt;=FL$46,FF5&lt;&gt;""),AND(FK5&gt;=FL$46,FK5&lt;&gt;""),AND(GH5&gt;=GN$46,GH5&lt;&gt;""),AND(GM5&gt;=GN$46,GM5&lt;&gt;""),AND(HJ5&gt;=HP$46,HJ5&lt;&gt;""),AND(HO5&gt;=HP$46,HO5&lt;&gt;""),AND(IL5&gt;=IR$46,IL5&lt;&gt;""),AND(IQ5&gt;=IR$46,IQ5&lt;&gt;""),AND(JN5&gt;=JT$46,JN5&lt;&gt;""),AND(JS5&gt;=JT$46,JS5&lt;&gt;""),AND(KP5&gt;=KV$46,KP5&lt;&gt;""),AND(KU5&gt;=KV$46,KU5&lt;&gt;""),AND(LR5&gt;=LX$46,LR5&lt;&gt;""),AND(LW5&gt;=LX$46,LW5&lt;&gt;""),AND(MT5&gt;=MZ$46,MT5&lt;&gt;""),AND(MY5&gt;=MZ$46,MY5&lt;&gt;""),AND(NV5&gt;=OB$46,NV5&lt;&gt;""),AND(OA5&gt;=OB$46,OA5&lt;&gt;""),AND(OX5&gt;=PD$46,OX5&lt;&gt;""),AND(PC5&gt;=PD$46,PC5&lt;&gt;""),AND(PZ5&gt;=QF$46,PZ5&lt;&gt;""),AND(QE5&gt;=QF$46,QE5&lt;&gt;"")),"P","")</f>
        <v>P</v>
      </c>
      <c r="J5" s="36" t="str">
        <f>IF(AND(I5="P",H5=""),"No DD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Merit",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Excellence",IF(K5="P","Worlds Team",IF(H5="P","National Team","")))))</f>
        <v>National Team</v>
      </c>
      <c r="K5" s="3" t="str">
        <f>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P","")</f>
        <v/>
      </c>
      <c r="L5" s="8">
        <f>IF(COUNT(AS5,BV5,CY5)&gt;0,LARGE((AS5,BV5,CY5),1),0)</f>
        <v>52.2</v>
      </c>
      <c r="M5" s="8" t="str">
        <f>IF(L5=0,"",IF(L5=CY5,$CC$1,IF(L5=BV5,$AZ$1,IF(L5=AS5,$W$1,""))))</f>
        <v>2024 Elite Canada</v>
      </c>
      <c r="N5" s="8">
        <f>IF(COUNT(AS5,BV5,CY5)&gt;1,LARGE((AS5,BV5,CY5),2),0)</f>
        <v>50.9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27.500000000000004</v>
      </c>
      <c r="Q5" s="8" t="str">
        <f>IF(P5=0,"",IF(P5=CZ5,$CC$1,IF(P5=BW5,$AZ$1,IF(P5=AT5,$W$1,""))))</f>
        <v>2024 Nationals</v>
      </c>
      <c r="R5" s="8">
        <f>IF(MAX(AX5,CA5,DD5)&gt;0,MAX(AX5,CA5,DD5),0)</f>
        <v>54.099999999999987</v>
      </c>
      <c r="S5" s="8" t="str">
        <f>IF(R5=0,"",IF(R5=DD5,$CC$1,IF(R5=CA5,$AZ$1,IF(R5=AX5,$W$1,""))))</f>
        <v>2024 Nationals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18.7</v>
      </c>
      <c r="X5" s="19">
        <v>7.2</v>
      </c>
      <c r="Y5" s="19">
        <v>0.6</v>
      </c>
      <c r="Z5" s="19">
        <v>0</v>
      </c>
      <c r="AA5" s="19">
        <v>18</v>
      </c>
      <c r="AB5" s="19">
        <v>7.6</v>
      </c>
      <c r="AC5" s="19">
        <v>0</v>
      </c>
      <c r="AD5" s="19">
        <v>0</v>
      </c>
      <c r="AE5" s="19">
        <v>18.5</v>
      </c>
      <c r="AF5" s="19">
        <v>8.8000000000000007</v>
      </c>
      <c r="AG5" s="19">
        <v>0.8</v>
      </c>
      <c r="AH5" s="19">
        <v>0.3</v>
      </c>
      <c r="AI5" s="19">
        <v>18.399999999999999</v>
      </c>
      <c r="AJ5" s="19">
        <v>8.4</v>
      </c>
      <c r="AK5" s="19">
        <v>1</v>
      </c>
      <c r="AL5" s="19">
        <v>0</v>
      </c>
      <c r="AM5" s="19">
        <v>18.3</v>
      </c>
      <c r="AN5" s="19">
        <v>8.4</v>
      </c>
      <c r="AO5" s="19">
        <v>0.6</v>
      </c>
      <c r="AP5" s="19">
        <v>0.3</v>
      </c>
      <c r="AQ5" s="27"/>
      <c r="AR5" s="40">
        <f>IF(SUM(X5,AB5)&gt;0,SUM(X5,AB5),"")</f>
        <v>14.8</v>
      </c>
      <c r="AS5" s="40">
        <f>IF(SUM(W5:X5,Z5:AB5,AD5)-Y5-AC5&gt;0,SUM(W5:X5,Z5:AB5,AD5)-Y5-AC5,"")</f>
        <v>50.9</v>
      </c>
      <c r="AT5" s="40">
        <f>IF(SUM(AE5:AF5,AH5)-AG5&gt;0,SUM(AE5:AF5,AH5)-AG5,"")</f>
        <v>26.8</v>
      </c>
      <c r="AU5" s="40">
        <f>IF(SUM(X5,AB5,AF5)&gt;0,SUM(X5,AB5,AF5),"")</f>
        <v>23.6</v>
      </c>
      <c r="AV5" s="40">
        <f>IF(SUM(AS5,AT5)&gt;0,SUM(AS5,AT5),"")</f>
        <v>77.7</v>
      </c>
      <c r="AW5" s="40">
        <f>IF(SUM(AJ5,AN5)&gt;0,SUM(AJ5,AN5),"")</f>
        <v>16.8</v>
      </c>
      <c r="AX5" s="40">
        <f>IF(SUM(AI5:AJ5,AL5:AN5,AP5)-SUM(AK5,AO5)&gt;0,SUM(AI5:AJ5,AL5:AN5,AP5)-SUM(AK5,AO5),"")</f>
        <v>52.199999999999989</v>
      </c>
      <c r="AY5" s="40">
        <f>IF(SUM(AS5,AT5,AX5)&gt;0,SUM(AS5,AT5,AX5),"")</f>
        <v>129.89999999999998</v>
      </c>
      <c r="AZ5" s="18">
        <v>18.399999999999999</v>
      </c>
      <c r="BA5" s="18">
        <v>7.6</v>
      </c>
      <c r="BB5" s="18">
        <v>0</v>
      </c>
      <c r="BC5" s="18">
        <v>0</v>
      </c>
      <c r="BD5" s="18">
        <v>18.600000000000001</v>
      </c>
      <c r="BE5" s="18">
        <v>7.6</v>
      </c>
      <c r="BF5" s="18">
        <v>0</v>
      </c>
      <c r="BG5" s="18">
        <v>0</v>
      </c>
      <c r="BH5" s="18">
        <v>17.2</v>
      </c>
      <c r="BI5" s="18">
        <v>3.2</v>
      </c>
      <c r="BJ5" s="18">
        <v>0</v>
      </c>
      <c r="BK5" s="18">
        <v>0</v>
      </c>
      <c r="BL5" s="18"/>
      <c r="BM5" s="18"/>
      <c r="BN5" s="18"/>
      <c r="BO5" s="18"/>
      <c r="BP5" s="18"/>
      <c r="BQ5" s="18"/>
      <c r="BR5" s="18"/>
      <c r="BS5" s="18"/>
      <c r="BT5" s="28"/>
      <c r="BU5" s="11">
        <f>IF(SUM(BA5,BE5)&gt;0,SUM(BA5,BE5),"")</f>
        <v>15.2</v>
      </c>
      <c r="BV5" s="11">
        <f>IF(SUM(AZ5:BA5,BC5:BE5,BG5)-BB5-BF5&gt;0,SUM(AZ5:BA5,BC5:BE5,BG5)-BB5-BF5,"")</f>
        <v>52.2</v>
      </c>
      <c r="BW5" s="11">
        <f>IF(SUM(BH5:BI5,BK5)-BJ5&gt;0,SUM(BH5:BI5,BK5)-BJ5,"")</f>
        <v>20.399999999999999</v>
      </c>
      <c r="BX5" s="11">
        <f>IF(SUM(BA5,BE5,BI5)&gt;0,SUM(BA5,BE5,BI5),"")</f>
        <v>18.399999999999999</v>
      </c>
      <c r="BY5" s="11">
        <f>IF(SUM(BV5,BW5)&gt;0,SUM(BV5,BW5),"")</f>
        <v>72.599999999999994</v>
      </c>
      <c r="BZ5" s="11" t="str">
        <f>IF(SUM(BM5,BQ5)&gt;0,SUM(BM5,BQ5),"")</f>
        <v/>
      </c>
      <c r="CA5" s="11" t="str">
        <f>IF(SUM(BL5:BM5,BO5:BQ5,BS5)-SUM(BN5,BR5)&gt;0,SUM(BL5:BM5,BO5:BQ5,BS5)-SUM(BN5,BR5),"")</f>
        <v/>
      </c>
      <c r="CB5" s="11">
        <f>IF(SUM(BV5,BW5,CA5)&gt;0,SUM(BV5,BW5,CA5),"")</f>
        <v>72.599999999999994</v>
      </c>
      <c r="CC5" s="19">
        <v>18.600000000000001</v>
      </c>
      <c r="CD5" s="19">
        <v>8.4</v>
      </c>
      <c r="CE5" s="19">
        <v>0.6</v>
      </c>
      <c r="CF5" s="19">
        <v>0</v>
      </c>
      <c r="CG5" s="19">
        <v>17.3</v>
      </c>
      <c r="CH5" s="19">
        <v>3.6</v>
      </c>
      <c r="CI5" s="19">
        <v>0</v>
      </c>
      <c r="CJ5" s="19">
        <v>0</v>
      </c>
      <c r="CK5" s="19">
        <v>18.8</v>
      </c>
      <c r="CL5" s="19">
        <v>8.4</v>
      </c>
      <c r="CM5" s="19">
        <v>0</v>
      </c>
      <c r="CN5" s="19">
        <v>0.3</v>
      </c>
      <c r="CO5" s="19">
        <v>19</v>
      </c>
      <c r="CP5" s="19">
        <v>8.4</v>
      </c>
      <c r="CQ5" s="19">
        <v>0.2</v>
      </c>
      <c r="CR5" s="19">
        <v>0</v>
      </c>
      <c r="CS5" s="19">
        <v>18.2</v>
      </c>
      <c r="CT5" s="19">
        <v>8.4</v>
      </c>
      <c r="CU5" s="19">
        <v>0</v>
      </c>
      <c r="CV5" s="19">
        <v>0.3</v>
      </c>
      <c r="CW5" s="27"/>
      <c r="CX5" s="40">
        <f>IF(SUM(CD5,CH5)&gt;0,SUM(CD5,CH5),"")</f>
        <v>12</v>
      </c>
      <c r="CY5" s="40">
        <f>IF(SUM(CC5:CD5,CF5:CH5,CJ5)-CE5-CI5&gt;0,SUM(CC5:CD5,CF5:CH5,CJ5)-CE5-CI5,"")</f>
        <v>47.3</v>
      </c>
      <c r="CZ5" s="40">
        <f>IF(SUM(CK5:CL5,CN5)-CM5&gt;0,SUM(CK5:CL5,CN5)-CM5,"")</f>
        <v>27.500000000000004</v>
      </c>
      <c r="DA5" s="40">
        <f>IF(SUM(CD5,CH5,CL5)&gt;0,SUM(CD5,CH5,CL5),"")</f>
        <v>20.399999999999999</v>
      </c>
      <c r="DB5" s="40">
        <f>IF(SUM(CY5,CZ5)&gt;0,SUM(CY5,CZ5),"")</f>
        <v>74.8</v>
      </c>
      <c r="DC5" s="40">
        <f>IF(SUM(CP5,CT5)&gt;0,SUM(CP5,CT5),"")</f>
        <v>16.8</v>
      </c>
      <c r="DD5" s="40">
        <f>IF(SUM(CO5:CP5,CR5:CT5,CV5)-SUM(CQ5,CU5)&gt;0,SUM(CO5:CP5,CR5:CT5,CV5)-SUM(CQ5,CU5),"")</f>
        <v>54.099999999999987</v>
      </c>
      <c r="DE5" s="40">
        <f>IF(SUM(CY5,CZ5,DD5)&gt;0,SUM(CY5,CZ5,DD5),"")</f>
        <v>128.89999999999998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18.899999999999999</v>
      </c>
      <c r="DJ5" s="17">
        <v>8.4</v>
      </c>
      <c r="DK5" s="17">
        <v>0</v>
      </c>
      <c r="DL5" s="17">
        <v>0</v>
      </c>
      <c r="DM5" s="17">
        <v>18.600000000000001</v>
      </c>
      <c r="DN5" s="17">
        <v>8.4</v>
      </c>
      <c r="DO5" s="17">
        <v>0</v>
      </c>
      <c r="DP5" s="17">
        <v>0</v>
      </c>
      <c r="DQ5" s="17"/>
      <c r="DR5" s="17"/>
      <c r="DS5" s="17"/>
      <c r="DT5" s="17"/>
      <c r="DU5" s="17">
        <v>18.8</v>
      </c>
      <c r="DV5" s="17">
        <v>9.1999999999999993</v>
      </c>
      <c r="DW5" s="17">
        <v>0</v>
      </c>
      <c r="DX5" s="17">
        <v>0</v>
      </c>
      <c r="DY5" s="17">
        <v>18.2</v>
      </c>
      <c r="DZ5" s="17">
        <v>8</v>
      </c>
      <c r="EA5" s="17">
        <v>0.6</v>
      </c>
      <c r="EB5" s="17">
        <v>0</v>
      </c>
      <c r="EC5" s="40">
        <f>IF(SUM(DJ5,DN5)&gt;0,SUM(DJ5,DN5),"")</f>
        <v>16.8</v>
      </c>
      <c r="ED5" s="40">
        <f>IF(SUM(DI5:DJ5,DL5:DN5,DP5)-DK5-DO5&gt;0,SUM(DI5:DJ5,DL5:DN5,DP5)-DK5-DO5,"")</f>
        <v>54.3</v>
      </c>
      <c r="EE5" s="40" t="str">
        <f>IF(SUM(DQ5:DR5,DT5)-DS5&gt;0,SUM(DQ5:DR5,DT5)-DS5,"")</f>
        <v/>
      </c>
      <c r="EF5" s="40">
        <f>IF(SUM(DJ5,DN5,DR5)&gt;0,SUM(DJ5,DN5,DR5),"")</f>
        <v>16.8</v>
      </c>
      <c r="EG5" s="40">
        <f>IF(SUM(ED5,EE5)&gt;0,SUM(ED5,EE5),"")</f>
        <v>54.3</v>
      </c>
      <c r="EH5" s="40">
        <f>IF(SUM(DV5,DZ5)&gt;0,SUM(DV5,DZ5),"")</f>
        <v>17.2</v>
      </c>
      <c r="EI5" s="40">
        <f>IF(SUM(DU5:DV5,DX5:DZ5,EB5)-SUM(DW5,EA5)&gt;0,SUM(DU5:DV5,DX5:DZ5,EB5)-SUM(DW5,EA5),"")</f>
        <v>53.6</v>
      </c>
      <c r="EJ5" s="40">
        <f>IF(SUM(ED5,EE5,EI5)&gt;0,SUM(ED5,EE5,EI5),"")</f>
        <v>107.9</v>
      </c>
      <c r="EK5" s="18">
        <v>18.100000000000001</v>
      </c>
      <c r="EL5" s="18">
        <v>8</v>
      </c>
      <c r="EM5" s="18">
        <v>0.8</v>
      </c>
      <c r="EN5" s="18">
        <v>0</v>
      </c>
      <c r="EO5" s="18">
        <v>17.899999999999999</v>
      </c>
      <c r="EP5" s="18">
        <v>8.8000000000000007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16.8</v>
      </c>
      <c r="FF5" s="11">
        <f>IF(SUM(EK5:EL5,EN5:EP5,ER5)-EM5-EQ5&gt;0,SUM(EK5:EL5,EN5:EP5,ER5)-EM5-EQ5,"")</f>
        <v>51.4</v>
      </c>
      <c r="FG5" s="11" t="str">
        <f>IF(SUM(ES5:ET5,EV5)-EU5&gt;0,SUM(ES5:ET5,EV5)-EU5,"")</f>
        <v/>
      </c>
      <c r="FH5" s="11">
        <f>IF(SUM(EL5,EP5,ET5)&gt;0,SUM(EL5,EP5,ET5),"")</f>
        <v>16.8</v>
      </c>
      <c r="FI5" s="11">
        <f>IF(SUM(FF5,FG5)&gt;0,SUM(FF5,FG5),"")</f>
        <v>51.4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51.4</v>
      </c>
      <c r="FM5" s="17">
        <v>18.399999999999999</v>
      </c>
      <c r="FN5" s="17">
        <v>8.8000000000000007</v>
      </c>
      <c r="FO5" s="17">
        <v>0</v>
      </c>
      <c r="FP5" s="17">
        <v>0</v>
      </c>
      <c r="FQ5" s="17">
        <v>18.100000000000001</v>
      </c>
      <c r="FR5" s="17">
        <v>7.2</v>
      </c>
      <c r="FS5" s="17">
        <v>0.6</v>
      </c>
      <c r="FT5" s="17">
        <v>0</v>
      </c>
      <c r="FU5" s="17"/>
      <c r="FV5" s="17"/>
      <c r="FW5" s="17"/>
      <c r="FX5" s="17"/>
      <c r="FY5" s="17">
        <v>18.600000000000001</v>
      </c>
      <c r="FZ5" s="17">
        <v>9.1999999999999993</v>
      </c>
      <c r="GA5" s="17">
        <v>0.6</v>
      </c>
      <c r="GB5" s="17">
        <v>0</v>
      </c>
      <c r="GC5" s="17">
        <v>18.399999999999999</v>
      </c>
      <c r="GD5" s="17">
        <v>8.4</v>
      </c>
      <c r="GE5" s="17">
        <v>0.6</v>
      </c>
      <c r="GF5" s="17">
        <v>0</v>
      </c>
      <c r="GG5" s="40">
        <f>IF(SUM(FN5,FR5)&gt;0,SUM(FN5,FR5),"")</f>
        <v>16</v>
      </c>
      <c r="GH5" s="40">
        <f>IF(SUM(FM5:FN5,FP5:FR5,FT5)-FO5-FS5&gt;0,SUM(FM5:FN5,FP5:FR5,FT5)-FO5-FS5,"")</f>
        <v>51.9</v>
      </c>
      <c r="GI5" s="40" t="str">
        <f>IF(SUM(FU5:FV5,FX5)-FW5&gt;0,SUM(FU5:FV5,FX5)-FW5,"")</f>
        <v/>
      </c>
      <c r="GJ5" s="40">
        <f>IF(SUM(FN5,FR5,FV5)&gt;0,SUM(FN5,FR5,FV5),"")</f>
        <v>16</v>
      </c>
      <c r="GK5" s="40">
        <f>IF(SUM(GH5,GI5)&gt;0,SUM(GH5,GI5),"")</f>
        <v>51.9</v>
      </c>
      <c r="GL5" s="40">
        <f>IF(SUM(FZ5,GD5)&gt;0,SUM(FZ5,GD5),"")</f>
        <v>17.600000000000001</v>
      </c>
      <c r="GM5" s="40">
        <f>IF(SUM(FY5:FZ5,GB5:GD5,GF5)-SUM(GA5,GE5)&gt;0,SUM(FY5:FZ5,GB5:GD5,GF5)-SUM(GA5,GE5),"")</f>
        <v>53.4</v>
      </c>
      <c r="GN5" s="40">
        <f>IF(SUM(GH5,GI5,GM5)&gt;0,SUM(GH5,GI5,GM5),"")</f>
        <v>105.3</v>
      </c>
      <c r="GO5" s="18">
        <v>18.100000000000001</v>
      </c>
      <c r="GP5" s="18">
        <v>9.1999999999999993</v>
      </c>
      <c r="GQ5" s="18">
        <v>0.6</v>
      </c>
      <c r="GR5" s="18">
        <v>0</v>
      </c>
      <c r="GS5" s="18">
        <v>18.600000000000001</v>
      </c>
      <c r="GT5" s="18">
        <v>8.4</v>
      </c>
      <c r="GU5" s="18">
        <v>0</v>
      </c>
      <c r="GV5" s="18">
        <v>0</v>
      </c>
      <c r="GW5" s="18">
        <v>18.8</v>
      </c>
      <c r="GX5" s="18">
        <v>7.6</v>
      </c>
      <c r="GY5" s="18">
        <v>0</v>
      </c>
      <c r="GZ5" s="18">
        <v>0</v>
      </c>
      <c r="HA5" s="18">
        <v>18.399999999999999</v>
      </c>
      <c r="HB5" s="18">
        <v>7.6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17.600000000000001</v>
      </c>
      <c r="HJ5" s="11">
        <f>IF(SUM(GO5:GP5,GR5:GT5,GV5)-GQ5-GU5&gt;0,SUM(GO5:GP5,GR5:GT5,GV5)-GQ5-GU5,"")</f>
        <v>53.7</v>
      </c>
      <c r="HK5" s="11">
        <f>IF(SUM(GW5:GX5,GZ5)-GY5&gt;0,SUM(GW5:GX5,GZ5)-GY5,"")</f>
        <v>26.4</v>
      </c>
      <c r="HL5" s="11">
        <f>IF(SUM(GP5,GT5,GX5)&gt;0,SUM(GP5,GT5,GX5),"")</f>
        <v>25.200000000000003</v>
      </c>
      <c r="HM5" s="11">
        <f>IF(SUM(HJ5,HK5)&gt;0,SUM(HJ5,HK5),"")</f>
        <v>80.099999999999994</v>
      </c>
      <c r="HN5" s="11">
        <f>IF(SUM(HB5,HF5)&gt;0,SUM(HB5,HF5),"")</f>
        <v>7.6</v>
      </c>
      <c r="HO5" s="11">
        <f>IF(SUM(HA5:HB5,HD5:HF5,HH5)-SUM(HC5,HG5)&gt;0,SUM(HA5:HB5,HD5:HF5,HH5)-SUM(HC5,HG5),"")</f>
        <v>26</v>
      </c>
      <c r="HP5" s="11">
        <f>IF(SUM(HJ5,HK5,HO5)&gt;0,SUM(HJ5,HK5,HO5),"")</f>
        <v>106.1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>
        <v>16.3</v>
      </c>
      <c r="LZ5" s="17">
        <v>8</v>
      </c>
      <c r="MA5" s="17">
        <v>0.8</v>
      </c>
      <c r="MB5" s="17">
        <v>0</v>
      </c>
      <c r="MC5" s="17">
        <v>18.600000000000001</v>
      </c>
      <c r="MD5" s="17">
        <v>8.4</v>
      </c>
      <c r="ME5" s="17">
        <v>0.6</v>
      </c>
      <c r="MF5" s="17">
        <v>0</v>
      </c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>
        <f>IF(SUM(LZ5,MD5)&gt;0,SUM(LZ5,MD5),"")</f>
        <v>16.399999999999999</v>
      </c>
      <c r="MT5" s="40">
        <f>IF(SUM(LY5:LZ5,MB5:MD5,MF5)-MA5-ME5&gt;0,SUM(LY5:LZ5,MB5:MD5,MF5)-MA5-ME5,"")</f>
        <v>49.900000000000006</v>
      </c>
      <c r="MU5" s="40" t="str">
        <f>IF(SUM(MG5:MH5,MJ5)-MI5&gt;0,SUM(MG5:MH5,MJ5)-MI5,"")</f>
        <v/>
      </c>
      <c r="MV5" s="40">
        <f>IF(SUM(LZ5,MD5,MH5)&gt;0,SUM(LZ5,MD5,MH5),"")</f>
        <v>16.399999999999999</v>
      </c>
      <c r="MW5" s="40">
        <f>IF(SUM(MT5,MU5)&gt;0,SUM(MT5,MU5),"")</f>
        <v>49.900000000000006</v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>
        <f>IF(SUM(MT5,MU5,MY5)&gt;0,SUM(MT5,MU5,MY5),"")</f>
        <v>49.900000000000006</v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</v>
      </c>
      <c r="QH5" s="22">
        <f>IF($CW5="P",CD5,(CD5+BA5)/2)</f>
        <v>8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17.950000000000003</v>
      </c>
      <c r="QL5" s="22">
        <f>IF($CW5="P",CH5,(CH5+BE5)/2)</f>
        <v>5.6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</v>
      </c>
      <c r="QP5" s="22">
        <f>IF($CW5="P",CL5,(CL5+BI5)/2)</f>
        <v>5.8000000000000007</v>
      </c>
      <c r="QQ5" s="22">
        <f>IF($CW5="P",CM5,(CM5+BJ5)/2)</f>
        <v>0</v>
      </c>
      <c r="QR5" s="22">
        <f>IF($CW5="P",CN5,(CN5+BK5)/2)</f>
        <v>0.15</v>
      </c>
      <c r="QS5" s="22">
        <f>IF($CW5="P",CO5,(CO5+BL5)/2)</f>
        <v>9.5</v>
      </c>
      <c r="QT5" s="22">
        <f>IF($CW5="P",CP5,(CP5+BM5)/2)</f>
        <v>4.2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9.1</v>
      </c>
      <c r="QX5" s="22">
        <f>IF($CW5="P",CT5,(CT5+BQ5)/2)</f>
        <v>4.2</v>
      </c>
      <c r="QY5" s="22">
        <f>IF($CW5="P",CU5,(CU5+BR5)/2)</f>
        <v>0</v>
      </c>
      <c r="QZ5" s="22">
        <f>IF($CW5="P",CV5,(CV5+BS5)/2)</f>
        <v>0.15</v>
      </c>
      <c r="RA5" s="27" t="s">
        <v>46</v>
      </c>
      <c r="RB5" s="40">
        <f>IF(SUM(QH5,QL5)&gt;0,SUM(QH5,QL5),"")</f>
        <v>13.6</v>
      </c>
      <c r="RC5" s="40">
        <f>IF(SUM(QG5:QH5,QJ5:QL5,QN5)-QI5-QM5&gt;0,SUM(QG5:QH5,QJ5:QL5,QN5)-QI5-QM5,"")</f>
        <v>49.750000000000007</v>
      </c>
      <c r="RD5" s="40">
        <f>IF(SUM(QO5:QP5,QR5)-QQ5&gt;0,SUM(QO5:QP5,QR5)-QQ5,"")</f>
        <v>23.95</v>
      </c>
      <c r="RE5" s="40">
        <f>IF(SUM(QH5,QL5,QP5)&gt;0,SUM(QH5,QL5,QP5),"")</f>
        <v>19.399999999999999</v>
      </c>
      <c r="RF5" s="40">
        <f>IF(SUM(RC5,RD5)&gt;0,SUM(RC5,RD5),"")</f>
        <v>73.7</v>
      </c>
      <c r="RG5" s="40">
        <f>IF(SUM(QT5,QX5)&gt;0,SUM(QT5,QX5),"")</f>
        <v>8.4</v>
      </c>
      <c r="RH5" s="40">
        <f>IF(SUM(QS5:QT5,QV5:QX5,QZ5)-SUM(QU5,QY5)&gt;0,SUM(QS5:QT5,QV5:QX5,QZ5)-SUM(QU5,QY5),"")</f>
        <v>27.049999999999994</v>
      </c>
      <c r="RI5" s="40">
        <f>IF(SUM(RC5,RD5,RH5)&gt;0,SUM(RC5,RD5,RH5),"")</f>
        <v>100.75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96</v>
      </c>
      <c r="D6" s="4" t="s">
        <v>4</v>
      </c>
      <c r="E6" s="4">
        <v>2004</v>
      </c>
      <c r="F6" s="9">
        <f>SUM(L6:T6)+SUM(L6:Q6)*0.0000001+SUM(L6)*0.0000000000001</f>
        <v>188.0000132700053</v>
      </c>
      <c r="G6" s="66" t="s">
        <v>46</v>
      </c>
      <c r="H6" s="3" t="str">
        <f>IF(OR(AND(AR6&gt;=AY$42,AS6&gt;=AY$46,AR6&lt;&gt;"",AQ6=""),AND(AW6&gt;=AY$42,AX6&gt;=AY$46,AW6&lt;&gt;"",AQ6=""),AND(BU6&gt;=CB$42,BV6&gt;=CB$46,BU6&lt;&gt;"",BT6=""),AND(BZ6&gt;=CB$42,CA6&gt;=CB$46,BZ6&lt;&gt;"",BT6=""),AND(CX6&gt;=DE$42,CY6&gt;=DE$46,CX6&lt;&gt;"",CW6=""),AND(DC6&gt;=DE$42,DD6&gt;=DE$46,DC6&lt;&gt;""),AND(EC6&gt;=EJ$42,ED6&gt;=EJ$46,EC6&lt;&gt;""),AND(EH6&gt;=EJ$42,EI6&gt;=EJ$46,EH6&lt;&gt;""),AND(FE6&gt;=FL$42,FF6&gt;=FL$46,FE6&lt;&gt;""),AND(FJ6&gt;=FL$42,FK6&gt;=FL$46,FJ6&lt;&gt;""),AND(GG6&gt;=GN$42,GH6&gt;=GN$46,GG6&lt;&gt;""),AND(GL6&gt;=GN$42,GM6&gt;=GN$46,GL6&lt;&gt;""),AND(HI6&gt;=HP$42,HJ6&gt;=HP$46,HI6&lt;&gt;""),AND(HN6&gt;=HP$42,HO6&gt;=HP$46,HN6&lt;&gt;""),AND(IK6&gt;=IR$42,IL6&gt;=IR$46,IK6&lt;&gt;""),AND(IP6&gt;=IR$42,IQ6&gt;=IR$46,IP6&lt;&gt;""),AND(JM6&gt;=JT$42,JN6&gt;=JT$46,JM6&lt;&gt;""),AND(JR6&gt;=JT$42,JS6&gt;=JT$46,JR6&lt;&gt;""),AND(KO6&gt;=KV$42,KP6&gt;=KV$46,KO6&lt;&gt;""),AND(KT6&gt;=KV$42,KU6&gt;=KV$46,KT6&lt;&gt;""),AND(LQ6&gt;=LX$42,LR6&gt;=LX$46,LQ6&lt;&gt;""),AND(LV6&gt;=LX$42,LW6&gt;=LX$46,LV6&lt;&gt;""),AND(MS6&gt;=MZ$42,MT6&gt;=MZ$46,MS6&lt;&gt;""),AND(MX6&gt;=MZ$42,MY6&gt;=MZ$46,MX6&lt;&gt;""),AND(NU6&gt;=OB$42,NV6&gt;=OB$46,NU6&lt;&gt;""),AND(NZ6&gt;=OB$42,OA6&gt;=OB$46,NZ6&lt;&gt;""),AND(OW6&gt;=PD$42,OX6&gt;=PD$46,OW6&lt;&gt;""),AND(PB6&gt;=PD$42,PC6&gt;=PD$46,PB6&lt;&gt;""),AND(PY6&gt;=QF$42,PZ6&gt;=QF$46,PY6&lt;&gt;""),AND(QD6&gt;=QF$42,QE6&gt;=QF$46,QD6&lt;&gt;"")),"P","")</f>
        <v>P</v>
      </c>
      <c r="I6" s="3" t="str">
        <f>IF(OR(AND(AS6&gt;=AY$46,AS6&lt;&gt;"",AQ6=""),AND(AX6&gt;=AY$46,AX6&lt;&gt;"",AQ6=""),AND(BV6&gt;=CB$46,BV6&lt;&gt;"",BT6=""),AND(CA6&gt;=CB$46,CA6&lt;&gt;"",BT6=""),AND(CY6&gt;=DE$46,CY6&lt;&gt;"",CW6=""),AND(DD6&gt;=DE$46,DD6&lt;&gt;"",CW6=""),AND(ED6&gt;=EJ$46,ED6&lt;&gt;""),AND(EI6&gt;=EJ$46,EI6&lt;&gt;""),AND(FF6&gt;=FL$46,FF6&lt;&gt;""),AND(FK6&gt;=FL$46,FK6&lt;&gt;""),AND(GH6&gt;=GN$46,GH6&lt;&gt;""),AND(GM6&gt;=GN$46,GM6&lt;&gt;""),AND(HJ6&gt;=HP$46,HJ6&lt;&gt;""),AND(HO6&gt;=HP$46,HO6&lt;&gt;""),AND(IL6&gt;=IR$46,IL6&lt;&gt;""),AND(IQ6&gt;=IR$46,IQ6&lt;&gt;""),AND(JN6&gt;=JT$46,JN6&lt;&gt;""),AND(JS6&gt;=JT$46,JS6&lt;&gt;""),AND(KP6&gt;=KV$46,KP6&lt;&gt;""),AND(KU6&gt;=KV$46,KU6&lt;&gt;""),AND(LR6&gt;=LX$46,LR6&lt;&gt;""),AND(LW6&gt;=LX$46,LW6&lt;&gt;""),AND(MT6&gt;=MZ$46,MT6&lt;&gt;""),AND(MY6&gt;=MZ$46,MY6&lt;&gt;""),AND(NV6&gt;=OB$46,NV6&lt;&gt;""),AND(OA6&gt;=OB$46,OA6&lt;&gt;""),AND(OX6&gt;=PD$46,OX6&lt;&gt;""),AND(PC6&gt;=PD$46,PC6&lt;&gt;""),AND(PZ6&gt;=QF$46,PZ6&lt;&gt;""),AND(QE6&gt;=QF$46,QE6&lt;&gt;"")),"P","")</f>
        <v>P</v>
      </c>
      <c r="J6" s="36" t="str">
        <f>IF(AND(I6="P",H6=""),"No DD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Merit",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Excellence",IF(K6="P","Worlds Team",IF(H6="P","National Team","")))))</f>
        <v>National Team</v>
      </c>
      <c r="K6" s="3" t="str">
        <f>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P","")</f>
        <v/>
      </c>
      <c r="L6" s="8">
        <f>IF(COUNT(AS6,BV6,CY6)&gt;0,LARGE((AS6,BV6,CY6),1),0)</f>
        <v>53</v>
      </c>
      <c r="M6" s="8" t="str">
        <f>IF(L6=0,"",IF(L6=CY6,$CC$1,IF(L6=BV6,$AZ$1,IF(L6=AS6,$W$1,""))))</f>
        <v>2024 Nationals</v>
      </c>
      <c r="N6" s="8">
        <f>IF(COUNT(AS6,BV6,CY6)&gt;1,LARGE((AS6,BV6,CY6),2),0)</f>
        <v>51.4</v>
      </c>
      <c r="O6" s="8" t="str">
        <f>IF(N6=0,"",IF(AND(N6=L6,N6=AS6,N6=BV6),$W$1,IF(AND(N6=L6,N6=AS6,N6=CY6),$W$1,IF(AND(N6=L6,N6=BV6,N6=CY6),$AZ$1,IF(N6=CY6,$CC$1,IF(N6=BV6,$AZ$1,IF(N6=AS6,$W$1,"")))))))</f>
        <v>2023 3rd Domestic Trial</v>
      </c>
      <c r="P6" s="8">
        <f>IF(COUNT(AT6,BW6,CZ6)&gt;0,LARGE((AT6,BW6,CZ6),1),0)</f>
        <v>28.3</v>
      </c>
      <c r="Q6" s="8" t="str">
        <f>IF(P6=0,"",IF(P6=CZ6,$CC$1,IF(P6=BW6,$AZ$1,IF(P6=AT6,$W$1,""))))</f>
        <v>2024 Elite Canada</v>
      </c>
      <c r="R6" s="8">
        <f>IF(MAX(AX6,CA6,DD6)&gt;0,MAX(AX6,CA6,DD6),0)</f>
        <v>54.29999999999999</v>
      </c>
      <c r="S6" s="8" t="str">
        <f>IF(R6=0,"",IF(R6=DD6,$CC$1,IF(R6=CA6,$AZ$1,IF(R6=AX6,$W$1,""))))</f>
        <v>2023 3rd Domestic Trial</v>
      </c>
      <c r="T6" s="8">
        <f>IF(MAX(DF6:DH6)&gt;0,MAX(DF6:DH6),"")</f>
        <v>0.99999999999999289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USA (Aug 5)</v>
      </c>
      <c r="W6" s="19">
        <v>18.399999999999999</v>
      </c>
      <c r="X6" s="19">
        <v>7.6</v>
      </c>
      <c r="Y6" s="19">
        <v>1</v>
      </c>
      <c r="Z6" s="19">
        <v>0</v>
      </c>
      <c r="AA6" s="19">
        <v>19</v>
      </c>
      <c r="AB6" s="19">
        <v>8</v>
      </c>
      <c r="AC6" s="19">
        <v>0.6</v>
      </c>
      <c r="AD6" s="19">
        <v>0</v>
      </c>
      <c r="AE6" s="19">
        <v>19.2</v>
      </c>
      <c r="AF6" s="19">
        <v>8</v>
      </c>
      <c r="AG6" s="19">
        <v>0.6</v>
      </c>
      <c r="AH6" s="19">
        <v>0.3</v>
      </c>
      <c r="AI6" s="19">
        <v>18.399999999999999</v>
      </c>
      <c r="AJ6" s="19">
        <v>9.1999999999999993</v>
      </c>
      <c r="AK6" s="19">
        <v>0.6</v>
      </c>
      <c r="AL6" s="19">
        <v>0.3</v>
      </c>
      <c r="AM6" s="19">
        <v>18.399999999999999</v>
      </c>
      <c r="AN6" s="19">
        <v>8.9</v>
      </c>
      <c r="AO6" s="19">
        <v>0.6</v>
      </c>
      <c r="AP6" s="19">
        <v>0.3</v>
      </c>
      <c r="AQ6" s="27"/>
      <c r="AR6" s="40">
        <f>IF(SUM(X6,AB6)&gt;0,SUM(X6,AB6),"")</f>
        <v>15.6</v>
      </c>
      <c r="AS6" s="40">
        <f>IF(SUM(W6:X6,Z6:AB6,AD6)-Y6-AC6&gt;0,SUM(W6:X6,Z6:AB6,AD6)-Y6-AC6,"")</f>
        <v>51.4</v>
      </c>
      <c r="AT6" s="40">
        <f>IF(SUM(AE6:AF6,AH6)-AG6&gt;0,SUM(AE6:AF6,AH6)-AG6,"")</f>
        <v>26.9</v>
      </c>
      <c r="AU6" s="40">
        <f>IF(SUM(X6,AB6,AF6)&gt;0,SUM(X6,AB6,AF6),"")</f>
        <v>23.6</v>
      </c>
      <c r="AV6" s="40">
        <f>IF(SUM(AS6,AT6)&gt;0,SUM(AS6,AT6),"")</f>
        <v>78.3</v>
      </c>
      <c r="AW6" s="40">
        <f>IF(SUM(AJ6,AN6)&gt;0,SUM(AJ6,AN6),"")</f>
        <v>18.100000000000001</v>
      </c>
      <c r="AX6" s="40">
        <f>IF(SUM(AI6:AJ6,AL6:AN6,AP6)-SUM(AK6,AO6)&gt;0,SUM(AI6:AJ6,AL6:AN6,AP6)-SUM(AK6,AO6),"")</f>
        <v>54.29999999999999</v>
      </c>
      <c r="AY6" s="40">
        <f>IF(SUM(AS6,AT6,AX6)&gt;0,SUM(AS6,AT6,AX6),"")</f>
        <v>132.6</v>
      </c>
      <c r="AZ6" s="18">
        <v>16.8</v>
      </c>
      <c r="BA6" s="18">
        <v>8.1</v>
      </c>
      <c r="BB6" s="18">
        <v>0.2</v>
      </c>
      <c r="BC6" s="18">
        <v>0.3</v>
      </c>
      <c r="BD6" s="18">
        <v>17.399999999999999</v>
      </c>
      <c r="BE6" s="18">
        <v>3.6</v>
      </c>
      <c r="BF6" s="18">
        <v>0</v>
      </c>
      <c r="BG6" s="18">
        <v>0</v>
      </c>
      <c r="BH6" s="18">
        <v>18.8</v>
      </c>
      <c r="BI6" s="18">
        <v>9.1999999999999993</v>
      </c>
      <c r="BJ6" s="18">
        <v>0</v>
      </c>
      <c r="BK6" s="18">
        <v>0.3</v>
      </c>
      <c r="BL6" s="18">
        <v>18.899999999999999</v>
      </c>
      <c r="BM6" s="18">
        <v>9.1999999999999993</v>
      </c>
      <c r="BN6" s="18">
        <v>0.2</v>
      </c>
      <c r="BO6" s="18">
        <v>0.3</v>
      </c>
      <c r="BP6" s="18">
        <v>16.600000000000001</v>
      </c>
      <c r="BQ6" s="18">
        <v>6</v>
      </c>
      <c r="BR6" s="18">
        <v>1</v>
      </c>
      <c r="BS6" s="18">
        <v>0</v>
      </c>
      <c r="BT6" s="28"/>
      <c r="BU6" s="11">
        <f>IF(SUM(BA6,BE6)&gt;0,SUM(BA6,BE6),"")</f>
        <v>11.7</v>
      </c>
      <c r="BV6" s="11">
        <f>IF(SUM(AZ6:BA6,BC6:BE6,BG6)-BB6-BF6&gt;0,SUM(AZ6:BA6,BC6:BE6,BG6)-BB6-BF6,"")</f>
        <v>45.999999999999993</v>
      </c>
      <c r="BW6" s="11">
        <f>IF(SUM(BH6:BI6,BK6)-BJ6&gt;0,SUM(BH6:BI6,BK6)-BJ6,"")</f>
        <v>28.3</v>
      </c>
      <c r="BX6" s="11">
        <f>IF(SUM(BA6,BE6,BI6)&gt;0,SUM(BA6,BE6,BI6),"")</f>
        <v>20.9</v>
      </c>
      <c r="BY6" s="11">
        <f>IF(SUM(BV6,BW6)&gt;0,SUM(BV6,BW6),"")</f>
        <v>74.3</v>
      </c>
      <c r="BZ6" s="11">
        <f>IF(SUM(BM6,BQ6)&gt;0,SUM(BM6,BQ6),"")</f>
        <v>15.2</v>
      </c>
      <c r="CA6" s="11">
        <f>IF(SUM(BL6:BM6,BO6:BQ6,BS6)-SUM(BN6,BR6)&gt;0,SUM(BL6:BM6,BO6:BQ6,BS6)-SUM(BN6,BR6),"")</f>
        <v>49.8</v>
      </c>
      <c r="CB6" s="11">
        <f>IF(SUM(BV6,BW6,CA6)&gt;0,SUM(BV6,BW6,CA6),"")</f>
        <v>124.1</v>
      </c>
      <c r="CC6" s="19">
        <v>16.600000000000001</v>
      </c>
      <c r="CD6" s="19">
        <v>8.9</v>
      </c>
      <c r="CE6" s="19">
        <v>0.8</v>
      </c>
      <c r="CF6" s="19">
        <v>0.3</v>
      </c>
      <c r="CG6" s="19">
        <v>18.7</v>
      </c>
      <c r="CH6" s="19">
        <v>9.1999999999999993</v>
      </c>
      <c r="CI6" s="19">
        <v>0.2</v>
      </c>
      <c r="CJ6" s="19">
        <v>0.3</v>
      </c>
      <c r="CK6" s="19">
        <v>0</v>
      </c>
      <c r="CL6" s="19">
        <v>0</v>
      </c>
      <c r="CM6" s="19">
        <v>0</v>
      </c>
      <c r="CN6" s="19">
        <v>0</v>
      </c>
      <c r="CO6" s="19"/>
      <c r="CP6" s="19"/>
      <c r="CQ6" s="19"/>
      <c r="CR6" s="19"/>
      <c r="CS6" s="19"/>
      <c r="CT6" s="19"/>
      <c r="CU6" s="19"/>
      <c r="CV6" s="19"/>
      <c r="CW6" s="27"/>
      <c r="CX6" s="40">
        <f>IF(SUM(CD6,CH6)&gt;0,SUM(CD6,CH6),"")</f>
        <v>18.100000000000001</v>
      </c>
      <c r="CY6" s="40">
        <f>IF(SUM(CC6:CD6,CF6:CH6,CJ6)-CE6-CI6&gt;0,SUM(CC6:CD6,CF6:CH6,CJ6)-CE6-CI6,"")</f>
        <v>53</v>
      </c>
      <c r="CZ6" s="40" t="str">
        <f>IF(SUM(CK6:CL6,CN6)-CM6&gt;0,SUM(CK6:CL6,CN6)-CM6,"")</f>
        <v/>
      </c>
      <c r="DA6" s="40">
        <f>IF(SUM(CD6,CH6,CL6)&gt;0,SUM(CD6,CH6,CL6),"")</f>
        <v>18.100000000000001</v>
      </c>
      <c r="DB6" s="40">
        <f>IF(SUM(CY6,CZ6)&gt;0,SUM(CY6,CZ6),"")</f>
        <v>53</v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>
        <f>IF(SUM(CY6,CZ6,DD6)&gt;0,SUM(CY6,CZ6,DD6),"")</f>
        <v>53</v>
      </c>
      <c r="DF6" s="50">
        <f>IF(MAX(ED6,FF6,GH6,HJ6,IL6,JN6,KP6,LR6,MT6,NV6,OX6,PZ6)-IF(N6="",0,N6)&gt;0.001,MAX(ED6,FF6,GH6,HJ6,IL6,JN6,KP6,LR6,MT6,NV6,OX6,PZ6)-IF(N6="",0,N6),"")</f>
        <v>0.99999999999999289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18.600000000000001</v>
      </c>
      <c r="FN6" s="17">
        <v>9.1999999999999993</v>
      </c>
      <c r="FO6" s="17">
        <v>0.6</v>
      </c>
      <c r="FP6" s="17">
        <v>0</v>
      </c>
      <c r="FQ6" s="17">
        <v>16.5</v>
      </c>
      <c r="FR6" s="17">
        <v>8.9</v>
      </c>
      <c r="FS6" s="17">
        <v>0.2</v>
      </c>
      <c r="FT6" s="17">
        <v>0</v>
      </c>
      <c r="FU6" s="17"/>
      <c r="FV6" s="17"/>
      <c r="FW6" s="17"/>
      <c r="FX6" s="17"/>
      <c r="FY6" s="17">
        <v>18.7</v>
      </c>
      <c r="FZ6" s="17">
        <v>9.1999999999999993</v>
      </c>
      <c r="GA6" s="17">
        <v>0.8</v>
      </c>
      <c r="GB6" s="17">
        <v>0</v>
      </c>
      <c r="GC6" s="17">
        <v>0</v>
      </c>
      <c r="GD6" s="17">
        <v>0</v>
      </c>
      <c r="GE6" s="17">
        <v>0</v>
      </c>
      <c r="GF6" s="17">
        <v>0</v>
      </c>
      <c r="GG6" s="40">
        <f>IF(SUM(FN6,FR6)&gt;0,SUM(FN6,FR6),"")</f>
        <v>18.100000000000001</v>
      </c>
      <c r="GH6" s="40">
        <f>IF(SUM(FM6:FN6,FP6:FR6,FT6)-FO6-FS6&gt;0,SUM(FM6:FN6,FP6:FR6,FT6)-FO6-FS6,"")</f>
        <v>52.399999999999991</v>
      </c>
      <c r="GI6" s="40" t="str">
        <f>IF(SUM(FU6:FV6,FX6)-FW6&gt;0,SUM(FU6:FV6,FX6)-FW6,"")</f>
        <v/>
      </c>
      <c r="GJ6" s="40">
        <f>IF(SUM(FN6,FR6,FV6)&gt;0,SUM(FN6,FR6,FV6),"")</f>
        <v>18.100000000000001</v>
      </c>
      <c r="GK6" s="40">
        <f>IF(SUM(GH6,GI6)&gt;0,SUM(GH6,GI6),"")</f>
        <v>52.399999999999991</v>
      </c>
      <c r="GL6" s="40">
        <f>IF(SUM(FZ6,GD6)&gt;0,SUM(FZ6,GD6),"")</f>
        <v>9.1999999999999993</v>
      </c>
      <c r="GM6" s="40">
        <f>IF(SUM(FY6:FZ6,GB6:GD6,GF6)-SUM(GA6,GE6)&gt;0,SUM(FY6:FZ6,GB6:GD6,GF6)-SUM(GA6,GE6),"")</f>
        <v>27.099999999999998</v>
      </c>
      <c r="GN6" s="40">
        <f>IF(SUM(GH6,GI6,GM6)&gt;0,SUM(GH6,GI6,GM6),"")</f>
        <v>79.499999999999986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18.8</v>
      </c>
      <c r="IT6" s="18">
        <v>9.1999999999999993</v>
      </c>
      <c r="IU6" s="18">
        <v>0.6</v>
      </c>
      <c r="IV6" s="18">
        <v>0</v>
      </c>
      <c r="IW6" s="18">
        <v>16.399999999999999</v>
      </c>
      <c r="IX6" s="18">
        <v>8.9</v>
      </c>
      <c r="IY6" s="18">
        <v>0.8</v>
      </c>
      <c r="IZ6" s="18">
        <v>0</v>
      </c>
      <c r="JA6" s="18"/>
      <c r="JB6" s="18"/>
      <c r="JC6" s="18"/>
      <c r="JD6" s="18"/>
      <c r="JE6" s="18">
        <v>17.899999999999999</v>
      </c>
      <c r="JF6" s="18">
        <v>8.9</v>
      </c>
      <c r="JG6" s="18">
        <v>0.2</v>
      </c>
      <c r="JH6" s="18">
        <v>0</v>
      </c>
      <c r="JI6" s="18">
        <v>18.5</v>
      </c>
      <c r="JJ6" s="18">
        <v>9.1999999999999993</v>
      </c>
      <c r="JK6" s="18">
        <v>0.6</v>
      </c>
      <c r="JL6" s="18">
        <v>0</v>
      </c>
      <c r="JM6" s="11">
        <f>IF(SUM(IT6,IX6)&gt;0,SUM(IT6,IX6),"")</f>
        <v>18.100000000000001</v>
      </c>
      <c r="JN6" s="11">
        <f>IF(SUM(IS6:IT6,IV6:IX6,IZ6)-IU6-IY6&gt;0,SUM(IS6:IT6,IV6:IX6,IZ6)-IU6-IY6,"")</f>
        <v>51.9</v>
      </c>
      <c r="JO6" s="11" t="str">
        <f>IF(SUM(JA6:JB6,JD6)-JC6&gt;0,SUM(JA6:JB6,JD6)-JC6,"")</f>
        <v/>
      </c>
      <c r="JP6" s="11">
        <f>IF(SUM(IT6,IX6,JB6)&gt;0,SUM(IT6,IX6,JB6),"")</f>
        <v>18.100000000000001</v>
      </c>
      <c r="JQ6" s="11">
        <f>IF(SUM(JN6,JO6)&gt;0,SUM(JN6,JO6),"")</f>
        <v>51.9</v>
      </c>
      <c r="JR6" s="11">
        <f>IF(SUM(JF6,JJ6)&gt;0,SUM(JF6,JJ6),"")</f>
        <v>18.100000000000001</v>
      </c>
      <c r="JS6" s="11">
        <f>IF(SUM(JE6:JF6,JH6:JJ6,JL6)-SUM(JG6,JK6)&gt;0,SUM(JE6:JF6,JH6:JJ6,JL6)-SUM(JG6,JK6),"")</f>
        <v>53.7</v>
      </c>
      <c r="JT6" s="11">
        <f>IF(SUM(JN6,JO6,JS6)&gt;0,SUM(JN6,JO6,JS6),"")</f>
        <v>105.6</v>
      </c>
      <c r="JU6" s="17">
        <v>18.3</v>
      </c>
      <c r="JV6" s="17">
        <v>9.1999999999999993</v>
      </c>
      <c r="JW6" s="17">
        <v>0.4</v>
      </c>
      <c r="JX6" s="17">
        <v>0</v>
      </c>
      <c r="JY6" s="17">
        <v>18.2</v>
      </c>
      <c r="JZ6" s="17">
        <v>6.8</v>
      </c>
      <c r="KA6" s="17">
        <v>0.6</v>
      </c>
      <c r="KB6" s="17">
        <v>0</v>
      </c>
      <c r="KC6" s="17"/>
      <c r="KD6" s="17"/>
      <c r="KE6" s="17"/>
      <c r="KF6" s="17"/>
      <c r="KG6" s="17">
        <v>17.899999999999999</v>
      </c>
      <c r="KH6" s="17">
        <v>4.2</v>
      </c>
      <c r="KI6" s="17">
        <v>1</v>
      </c>
      <c r="KJ6" s="17">
        <v>0</v>
      </c>
      <c r="KK6" s="17">
        <v>0</v>
      </c>
      <c r="KL6" s="17">
        <v>0</v>
      </c>
      <c r="KM6" s="17">
        <v>0</v>
      </c>
      <c r="KN6" s="17">
        <v>0</v>
      </c>
      <c r="KO6" s="40">
        <f>IF(SUM(JV6,JZ6)&gt;0,SUM(JV6,JZ6),"")</f>
        <v>16</v>
      </c>
      <c r="KP6" s="40">
        <f>IF(SUM(JU6:JV6,JX6:JZ6,KB6)-JW6-KA6&gt;0,SUM(JU6:JV6,JX6:JZ6,KB6)-JW6-KA6,"")</f>
        <v>51.5</v>
      </c>
      <c r="KQ6" s="40" t="str">
        <f>IF(SUM(KC6:KD6,KF6)-KE6&gt;0,SUM(KC6:KD6,KF6)-KE6,"")</f>
        <v/>
      </c>
      <c r="KR6" s="40">
        <f>IF(SUM(JV6,JZ6,KD6)&gt;0,SUM(JV6,JZ6,KD6),"")</f>
        <v>16</v>
      </c>
      <c r="KS6" s="40">
        <f>IF(SUM(KP6,KQ6)&gt;0,SUM(KP6,KQ6),"")</f>
        <v>51.5</v>
      </c>
      <c r="KT6" s="40">
        <f>IF(SUM(KH6,KL6)&gt;0,SUM(KH6,KL6),"")</f>
        <v>4.2</v>
      </c>
      <c r="KU6" s="40">
        <f>IF(SUM(KG6:KH6,KJ6:KL6,KN6)-SUM(KI6,KM6)&gt;0,SUM(KG6:KH6,KJ6:KL6,KN6)-SUM(KI6,KM6),"")</f>
        <v>21.099999999999998</v>
      </c>
      <c r="KV6" s="40">
        <f>IF(SUM(KP6,KQ6,KU6)&gt;0,SUM(KP6,KQ6,KU6),"")</f>
        <v>72.599999999999994</v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>
        <v>18.8</v>
      </c>
      <c r="LZ6" s="17">
        <v>10</v>
      </c>
      <c r="MA6" s="17">
        <v>1</v>
      </c>
      <c r="MB6" s="17">
        <v>0</v>
      </c>
      <c r="MC6" s="17">
        <v>0</v>
      </c>
      <c r="MD6" s="17">
        <v>0</v>
      </c>
      <c r="ME6" s="17">
        <v>0</v>
      </c>
      <c r="MF6" s="17">
        <v>0</v>
      </c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>
        <f>IF(SUM(LZ6,MD6)&gt;0,SUM(LZ6,MD6),"")</f>
        <v>10</v>
      </c>
      <c r="MT6" s="40">
        <f>IF(SUM(LY6:LZ6,MB6:MD6,MF6)-MA6-ME6&gt;0,SUM(LY6:LZ6,MB6:MD6,MF6)-MA6-ME6,"")</f>
        <v>27.8</v>
      </c>
      <c r="MU6" s="40" t="str">
        <f>IF(SUM(MG6:MH6,MJ6)-MI6&gt;0,SUM(MG6:MH6,MJ6)-MI6,"")</f>
        <v/>
      </c>
      <c r="MV6" s="40">
        <f>IF(SUM(LZ6,MD6,MH6)&gt;0,SUM(LZ6,MD6,MH6),"")</f>
        <v>10</v>
      </c>
      <c r="MW6" s="40">
        <f>IF(SUM(MT6,MU6)&gt;0,SUM(MT6,MU6),"")</f>
        <v>27.8</v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>
        <f>IF(SUM(MT6,MU6,MY6)&gt;0,SUM(MT6,MU6,MY6),"")</f>
        <v>27.8</v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16.700000000000003</v>
      </c>
      <c r="QH6" s="22">
        <f>IF($CW6="P",CD6,(CD6+BA6)/2)</f>
        <v>8.5</v>
      </c>
      <c r="QI6" s="22">
        <f>IF($CW6="P",CE6,(CE6+BB6)/2)</f>
        <v>0.5</v>
      </c>
      <c r="QJ6" s="22">
        <f>IF($CW6="P",CF6,(CF6+BC6)/2)</f>
        <v>0.3</v>
      </c>
      <c r="QK6" s="22">
        <f>IF($CW6="P",CG6,(CG6+BD6)/2)</f>
        <v>18.049999999999997</v>
      </c>
      <c r="QL6" s="22">
        <f>IF($CW6="P",CH6,(CH6+BE6)/2)</f>
        <v>6.3999999999999995</v>
      </c>
      <c r="QM6" s="22">
        <f>IF($CW6="P",CI6,(CI6+BF6)/2)</f>
        <v>0.1</v>
      </c>
      <c r="QN6" s="22">
        <f>IF($CW6="P",CJ6,(CJ6+BG6)/2)</f>
        <v>0.15</v>
      </c>
      <c r="QO6" s="22">
        <f>IF($CW6="P",CK6,(CK6+BH6)/2)</f>
        <v>9.4</v>
      </c>
      <c r="QP6" s="22">
        <f>IF($CW6="P",CL6,(CL6+BI6)/2)</f>
        <v>4.5999999999999996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9.4499999999999993</v>
      </c>
      <c r="QT6" s="22">
        <f>IF($CW6="P",CP6,(CP6+BM6)/2)</f>
        <v>4.5999999999999996</v>
      </c>
      <c r="QU6" s="22">
        <f>IF($CW6="P",CQ6,(CQ6+BN6)/2)</f>
        <v>0.1</v>
      </c>
      <c r="QV6" s="22">
        <f>IF($CW6="P",CR6,(CR6+BO6)/2)</f>
        <v>0.15</v>
      </c>
      <c r="QW6" s="22">
        <f>IF($CW6="P",CS6,(CS6+BP6)/2)</f>
        <v>8.3000000000000007</v>
      </c>
      <c r="QX6" s="22">
        <f>IF($CW6="P",CT6,(CT6+BQ6)/2)</f>
        <v>3</v>
      </c>
      <c r="QY6" s="22">
        <f>IF($CW6="P",CU6,(CU6+BR6)/2)</f>
        <v>0.5</v>
      </c>
      <c r="QZ6" s="22">
        <f>IF($CW6="P",CV6,(CV6+BS6)/2)</f>
        <v>0</v>
      </c>
      <c r="RA6" s="27" t="s">
        <v>46</v>
      </c>
      <c r="RB6" s="40">
        <f>IF(SUM(QH6,QL6)&gt;0,SUM(QH6,QL6),"")</f>
        <v>14.899999999999999</v>
      </c>
      <c r="RC6" s="40">
        <f>IF(SUM(QG6:QH6,QJ6:QL6,QN6)-QI6-QM6&gt;0,SUM(QG6:QH6,QJ6:QL6,QN6)-QI6-QM6,"")</f>
        <v>49.499999999999993</v>
      </c>
      <c r="RD6" s="40">
        <f>IF(SUM(QO6:QP6,QR6)-QQ6&gt;0,SUM(QO6:QP6,QR6)-QQ6,"")</f>
        <v>14.15</v>
      </c>
      <c r="RE6" s="40">
        <f>IF(SUM(QH6,QL6,QP6)&gt;0,SUM(QH6,QL6,QP6),"")</f>
        <v>19.5</v>
      </c>
      <c r="RF6" s="40">
        <f>IF(SUM(RC6,RD6)&gt;0,SUM(RC6,RD6),"")</f>
        <v>63.649999999999991</v>
      </c>
      <c r="RG6" s="40">
        <f>IF(SUM(QT6,QX6)&gt;0,SUM(QT6,QX6),"")</f>
        <v>7.6</v>
      </c>
      <c r="RH6" s="40">
        <f>IF(SUM(QS6:QT6,QV6:QX6,QZ6)-SUM(QU6,QY6)&gt;0,SUM(QS6:QT6,QV6:QX6,QZ6)-SUM(QU6,QY6),"")</f>
        <v>24.9</v>
      </c>
      <c r="RI6" s="40">
        <f>IF(SUM(RC6,RD6,RH6)&gt;0,SUM(RC6,RD6,RH6),"")</f>
        <v>88.549999999999983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61</v>
      </c>
      <c r="D7" s="4" t="s">
        <v>3</v>
      </c>
      <c r="E7" s="4">
        <v>2003</v>
      </c>
      <c r="F7" s="9">
        <f>SUM(L7:T7)+SUM(L7:Q7)*0.0000001+SUM(L7)*0.0000000000001</f>
        <v>186.80001301500516</v>
      </c>
      <c r="G7" s="66" t="s">
        <v>46</v>
      </c>
      <c r="H7" s="3" t="str">
        <f>IF(OR(AND(AR7&gt;=AY$42,AS7&gt;=AY$46,AR7&lt;&gt;"",AQ7=""),AND(AW7&gt;=AY$42,AX7&gt;=AY$46,AW7&lt;&gt;"",AQ7=""),AND(BU7&gt;=CB$42,BV7&gt;=CB$46,BU7&lt;&gt;"",BT7=""),AND(BZ7&gt;=CB$42,CA7&gt;=CB$46,BZ7&lt;&gt;"",BT7=""),AND(CX7&gt;=DE$42,CY7&gt;=DE$46,CX7&lt;&gt;"",CW7=""),AND(DC7&gt;=DE$42,DD7&gt;=DE$46,DC7&lt;&gt;""),AND(EC7&gt;=EJ$42,ED7&gt;=EJ$46,EC7&lt;&gt;""),AND(EH7&gt;=EJ$42,EI7&gt;=EJ$46,EH7&lt;&gt;""),AND(FE7&gt;=FL$42,FF7&gt;=FL$46,FE7&lt;&gt;""),AND(FJ7&gt;=FL$42,FK7&gt;=FL$46,FJ7&lt;&gt;""),AND(GG7&gt;=GN$42,GH7&gt;=GN$46,GG7&lt;&gt;""),AND(GL7&gt;=GN$42,GM7&gt;=GN$46,GL7&lt;&gt;""),AND(HI7&gt;=HP$42,HJ7&gt;=HP$46,HI7&lt;&gt;""),AND(HN7&gt;=HP$42,HO7&gt;=HP$46,HN7&lt;&gt;""),AND(IK7&gt;=IR$42,IL7&gt;=IR$46,IK7&lt;&gt;""),AND(IP7&gt;=IR$42,IQ7&gt;=IR$46,IP7&lt;&gt;""),AND(JM7&gt;=JT$42,JN7&gt;=JT$46,JM7&lt;&gt;""),AND(JR7&gt;=JT$42,JS7&gt;=JT$46,JR7&lt;&gt;""),AND(KO7&gt;=KV$42,KP7&gt;=KV$46,KO7&lt;&gt;""),AND(KT7&gt;=KV$42,KU7&gt;=KV$46,KT7&lt;&gt;""),AND(LQ7&gt;=LX$42,LR7&gt;=LX$46,LQ7&lt;&gt;""),AND(LV7&gt;=LX$42,LW7&gt;=LX$46,LV7&lt;&gt;""),AND(MS7&gt;=MZ$42,MT7&gt;=MZ$46,MS7&lt;&gt;""),AND(MX7&gt;=MZ$42,MY7&gt;=MZ$46,MX7&lt;&gt;""),AND(NU7&gt;=OB$42,NV7&gt;=OB$46,NU7&lt;&gt;""),AND(NZ7&gt;=OB$42,OA7&gt;=OB$46,NZ7&lt;&gt;""),AND(OW7&gt;=PD$42,OX7&gt;=PD$46,OW7&lt;&gt;""),AND(PB7&gt;=PD$42,PC7&gt;=PD$46,PB7&lt;&gt;""),AND(PY7&gt;=QF$42,PZ7&gt;=QF$46,PY7&lt;&gt;""),AND(QD7&gt;=QF$42,QE7&gt;=QF$46,QD7&lt;&gt;"")),"P","")</f>
        <v>P</v>
      </c>
      <c r="I7" s="3" t="str">
        <f>IF(OR(AND(AS7&gt;=AY$46,AS7&lt;&gt;"",AQ7=""),AND(AX7&gt;=AY$46,AX7&lt;&gt;"",AQ7=""),AND(BV7&gt;=CB$46,BV7&lt;&gt;"",BT7=""),AND(CA7&gt;=CB$46,CA7&lt;&gt;"",BT7=""),AND(CY7&gt;=DE$46,CY7&lt;&gt;"",CW7=""),AND(DD7&gt;=DE$46,DD7&lt;&gt;"",CW7=""),AND(ED7&gt;=EJ$46,ED7&lt;&gt;""),AND(EI7&gt;=EJ$46,EI7&lt;&gt;""),AND(FF7&gt;=FL$46,FF7&lt;&gt;""),AND(FK7&gt;=FL$46,FK7&lt;&gt;""),AND(GH7&gt;=GN$46,GH7&lt;&gt;""),AND(GM7&gt;=GN$46,GM7&lt;&gt;""),AND(HJ7&gt;=HP$46,HJ7&lt;&gt;""),AND(HO7&gt;=HP$46,HO7&lt;&gt;""),AND(IL7&gt;=IR$46,IL7&lt;&gt;""),AND(IQ7&gt;=IR$46,IQ7&lt;&gt;""),AND(JN7&gt;=JT$46,JN7&lt;&gt;""),AND(JS7&gt;=JT$46,JS7&lt;&gt;""),AND(KP7&gt;=KV$46,KP7&lt;&gt;""),AND(KU7&gt;=KV$46,KU7&lt;&gt;""),AND(LR7&gt;=LX$46,LR7&lt;&gt;""),AND(LW7&gt;=LX$46,LW7&lt;&gt;""),AND(MT7&gt;=MZ$46,MT7&lt;&gt;""),AND(MY7&gt;=MZ$46,MY7&lt;&gt;""),AND(NV7&gt;=OB$46,NV7&lt;&gt;""),AND(OA7&gt;=OB$46,OA7&lt;&gt;""),AND(OX7&gt;=PD$46,OX7&lt;&gt;""),AND(PC7&gt;=PD$46,PC7&lt;&gt;""),AND(PZ7&gt;=QF$46,PZ7&lt;&gt;""),AND(QE7&gt;=QF$46,QE7&lt;&gt;"")),"P","")</f>
        <v>P</v>
      </c>
      <c r="J7" s="36" t="str">
        <f>IF(AND(I7="P",H7=""),"No DD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Merit",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Excellence",IF(K7="P","Worlds Team",IF(H7="P","National Team","")))))</f>
        <v>National Team</v>
      </c>
      <c r="K7" s="3" t="str">
        <f>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P","")</f>
        <v/>
      </c>
      <c r="L7" s="8">
        <f>IF(COUNT(AS7,BV7,CY7)&gt;0,LARGE((AS7,BV7,CY7),1),0)</f>
        <v>51.5</v>
      </c>
      <c r="M7" s="8" t="str">
        <f>IF(L7=0,"",IF(L7=CY7,$CC$1,IF(L7=BV7,$AZ$1,IF(L7=AS7,$W$1,""))))</f>
        <v>2023 3rd Domestic Trial</v>
      </c>
      <c r="N7" s="8">
        <f>IF(COUNT(AS7,BV7,CY7)&gt;1,LARGE((AS7,BV7,CY7),2),0)</f>
        <v>51.35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27.3</v>
      </c>
      <c r="Q7" s="8" t="str">
        <f>IF(P7=0,"",IF(P7=CZ7,$CC$1,IF(P7=BW7,$AZ$1,IF(P7=AT7,$W$1,""))))</f>
        <v>2023 3rd Domestic Trial</v>
      </c>
      <c r="R7" s="8">
        <f>IF(MAX(AX7,CA7,DD7)&gt;0,MAX(AX7,CA7,DD7),0)</f>
        <v>52.600000000000009</v>
      </c>
      <c r="S7" s="8" t="str">
        <f>IF(R7=0,"",IF(R7=DD7,$CC$1,IF(R7=CA7,$AZ$1,IF(R7=AX7,$W$1,""))))</f>
        <v>2023 3rd Domestic Trial</v>
      </c>
      <c r="T7" s="8">
        <f>IF(MAX(DF7:DH7)&gt;0,MAX(DF7:DH7),"")</f>
        <v>4.0500000000000043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POR 2 (July 8)</v>
      </c>
      <c r="W7" s="19">
        <v>17.100000000000001</v>
      </c>
      <c r="X7" s="19">
        <v>8</v>
      </c>
      <c r="Y7" s="19">
        <v>1</v>
      </c>
      <c r="Z7" s="19">
        <v>0.3</v>
      </c>
      <c r="AA7" s="19">
        <v>19.100000000000001</v>
      </c>
      <c r="AB7" s="19">
        <v>8.4</v>
      </c>
      <c r="AC7" s="19">
        <v>0.4</v>
      </c>
      <c r="AD7" s="19">
        <v>0</v>
      </c>
      <c r="AE7" s="19">
        <v>19</v>
      </c>
      <c r="AF7" s="19">
        <v>8.4</v>
      </c>
      <c r="AG7" s="19">
        <v>0.4</v>
      </c>
      <c r="AH7" s="19">
        <v>0.3</v>
      </c>
      <c r="AI7" s="19">
        <v>19.100000000000001</v>
      </c>
      <c r="AJ7" s="19">
        <v>8</v>
      </c>
      <c r="AK7" s="19">
        <v>0.6</v>
      </c>
      <c r="AL7" s="19">
        <v>0.3</v>
      </c>
      <c r="AM7" s="19">
        <v>19</v>
      </c>
      <c r="AN7" s="19">
        <v>7.6</v>
      </c>
      <c r="AO7" s="19">
        <v>0.8</v>
      </c>
      <c r="AP7" s="19">
        <v>0</v>
      </c>
      <c r="AQ7" s="27"/>
      <c r="AR7" s="40">
        <f>IF(SUM(X7,AB7)&gt;0,SUM(X7,AB7),"")</f>
        <v>16.399999999999999</v>
      </c>
      <c r="AS7" s="40">
        <f>IF(SUM(W7:X7,Z7:AB7,AD7)-Y7-AC7&gt;0,SUM(W7:X7,Z7:AB7,AD7)-Y7-AC7,"")</f>
        <v>51.5</v>
      </c>
      <c r="AT7" s="40">
        <f>IF(SUM(AE7:AF7,AH7)-AG7&gt;0,SUM(AE7:AF7,AH7)-AG7,"")</f>
        <v>27.3</v>
      </c>
      <c r="AU7" s="40">
        <f>IF(SUM(X7,AB7,AF7)&gt;0,SUM(X7,AB7,AF7),"")</f>
        <v>24.799999999999997</v>
      </c>
      <c r="AV7" s="40">
        <f>IF(SUM(AS7,AT7)&gt;0,SUM(AS7,AT7),"")</f>
        <v>78.8</v>
      </c>
      <c r="AW7" s="40">
        <f>IF(SUM(AJ7,AN7)&gt;0,SUM(AJ7,AN7),"")</f>
        <v>15.6</v>
      </c>
      <c r="AX7" s="40">
        <f>IF(SUM(AI7:AJ7,AL7:AN7,AP7)-SUM(AK7,AO7)&gt;0,SUM(AI7:AJ7,AL7:AN7,AP7)-SUM(AK7,AO7),"")</f>
        <v>52.600000000000009</v>
      </c>
      <c r="AY7" s="40">
        <f>IF(SUM(AS7,AT7,AX7)&gt;0,SUM(AS7,AT7,AX7),"")</f>
        <v>131.4</v>
      </c>
      <c r="AZ7" s="18">
        <v>18.149999999999999</v>
      </c>
      <c r="BA7" s="18">
        <v>8.6</v>
      </c>
      <c r="BB7" s="18">
        <v>0.6</v>
      </c>
      <c r="BC7" s="18">
        <v>0.3</v>
      </c>
      <c r="BD7" s="18">
        <v>18.350000000000001</v>
      </c>
      <c r="BE7" s="18">
        <v>6.6</v>
      </c>
      <c r="BF7" s="18">
        <v>0.2</v>
      </c>
      <c r="BG7" s="18">
        <v>0.15</v>
      </c>
      <c r="BH7" s="18">
        <v>18.3</v>
      </c>
      <c r="BI7" s="18">
        <v>6</v>
      </c>
      <c r="BJ7" s="18">
        <v>0.2</v>
      </c>
      <c r="BK7" s="18">
        <v>0.15</v>
      </c>
      <c r="BL7" s="18">
        <v>9.5500000000000007</v>
      </c>
      <c r="BM7" s="18">
        <v>4</v>
      </c>
      <c r="BN7" s="18">
        <v>0.3</v>
      </c>
      <c r="BO7" s="18">
        <v>0.15</v>
      </c>
      <c r="BP7" s="18">
        <v>9.5</v>
      </c>
      <c r="BQ7" s="18">
        <v>3.8</v>
      </c>
      <c r="BR7" s="18">
        <v>0.4</v>
      </c>
      <c r="BS7" s="18">
        <v>0</v>
      </c>
      <c r="BT7" s="28" t="s">
        <v>46</v>
      </c>
      <c r="BU7" s="11">
        <f>IF(SUM(BA7,BE7)&gt;0,SUM(BA7,BE7),"")</f>
        <v>15.2</v>
      </c>
      <c r="BV7" s="11">
        <f>IF(SUM(AZ7:BA7,BC7:BE7,BG7)-BB7-BF7&gt;0,SUM(AZ7:BA7,BC7:BE7,BG7)-BB7-BF7,"")</f>
        <v>51.35</v>
      </c>
      <c r="BW7" s="11">
        <f>IF(SUM(BH7:BI7,BK7)-BJ7&gt;0,SUM(BH7:BI7,BK7)-BJ7,"")</f>
        <v>24.25</v>
      </c>
      <c r="BX7" s="11">
        <f>IF(SUM(BA7,BE7,BI7)&gt;0,SUM(BA7,BE7,BI7),"")</f>
        <v>21.2</v>
      </c>
      <c r="BY7" s="11">
        <f>IF(SUM(BV7,BW7)&gt;0,SUM(BV7,BW7),"")</f>
        <v>75.599999999999994</v>
      </c>
      <c r="BZ7" s="11">
        <f>IF(SUM(BM7,BQ7)&gt;0,SUM(BM7,BQ7),"")</f>
        <v>7.8</v>
      </c>
      <c r="CA7" s="11">
        <f>IF(SUM(BL7:BM7,BO7:BQ7,BS7)-SUM(BN7,BR7)&gt;0,SUM(BL7:BM7,BO7:BQ7,BS7)-SUM(BN7,BR7),"")</f>
        <v>26.300000000000004</v>
      </c>
      <c r="CB7" s="11">
        <f>IF(SUM(BV7,BW7,CA7)&gt;0,SUM(BV7,BW7,CA7),"")</f>
        <v>101.9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4.0500000000000043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18.600000000000001</v>
      </c>
      <c r="EL7" s="18">
        <v>9.1999999999999993</v>
      </c>
      <c r="EM7" s="18">
        <v>0.2</v>
      </c>
      <c r="EN7" s="18">
        <v>0</v>
      </c>
      <c r="EO7" s="18">
        <v>18.600000000000001</v>
      </c>
      <c r="EP7" s="18">
        <v>9.1999999999999993</v>
      </c>
      <c r="EQ7" s="18">
        <v>0</v>
      </c>
      <c r="ER7" s="18">
        <v>0</v>
      </c>
      <c r="ES7" s="18"/>
      <c r="ET7" s="18"/>
      <c r="EU7" s="18"/>
      <c r="EV7" s="18"/>
      <c r="EW7" s="18">
        <v>18.399999999999999</v>
      </c>
      <c r="EX7" s="18">
        <v>10</v>
      </c>
      <c r="EY7" s="18">
        <v>0.6</v>
      </c>
      <c r="EZ7" s="18">
        <v>0</v>
      </c>
      <c r="FA7" s="18"/>
      <c r="FB7" s="18"/>
      <c r="FC7" s="18"/>
      <c r="FD7" s="18"/>
      <c r="FE7" s="11">
        <f>IF(SUM(EL7,EP7)&gt;0,SUM(EL7,EP7),"")</f>
        <v>18.399999999999999</v>
      </c>
      <c r="FF7" s="11">
        <f>IF(SUM(EK7:EL7,EN7:EP7,ER7)-EM7-EQ7&gt;0,SUM(EK7:EL7,EN7:EP7,ER7)-EM7-EQ7,"")</f>
        <v>55.400000000000006</v>
      </c>
      <c r="FG7" s="11" t="str">
        <f>IF(SUM(ES7:ET7,EV7)-EU7&gt;0,SUM(ES7:ET7,EV7)-EU7,"")</f>
        <v/>
      </c>
      <c r="FH7" s="11">
        <f>IF(SUM(EL7,EP7,ET7)&gt;0,SUM(EL7,EP7,ET7),"")</f>
        <v>18.399999999999999</v>
      </c>
      <c r="FI7" s="11">
        <f>IF(SUM(FF7,FG7)&gt;0,SUM(FF7,FG7),"")</f>
        <v>55.400000000000006</v>
      </c>
      <c r="FJ7" s="11">
        <f>IF(SUM(EX7,FB7)&gt;0,SUM(EX7,FB7),"")</f>
        <v>10</v>
      </c>
      <c r="FK7" s="11">
        <f>IF(SUM(EW7:EX7,EZ7:FB7,FD7)-SUM(EY7,FC7)&gt;0,SUM(EW7:EX7,EZ7:FB7,FD7)-SUM(EY7,FC7),"")</f>
        <v>27.799999999999997</v>
      </c>
      <c r="FL7" s="11">
        <f>IF(SUM(FF7,FG7,FK7)&gt;0,SUM(FF7,FG7,FK7),"")</f>
        <v>83.2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9.0749999999999993</v>
      </c>
      <c r="QH7" s="22">
        <f>IF($CW7="P",CD7,(CD7+BA7)/2)</f>
        <v>4.3</v>
      </c>
      <c r="QI7" s="22">
        <f>IF($CW7="P",CE7,(CE7+BB7)/2)</f>
        <v>0.3</v>
      </c>
      <c r="QJ7" s="22">
        <f>IF($CW7="P",CF7,(CF7+BC7)/2)</f>
        <v>0.15</v>
      </c>
      <c r="QK7" s="22">
        <f>IF($CW7="P",CG7,(CG7+BD7)/2)</f>
        <v>9.1750000000000007</v>
      </c>
      <c r="QL7" s="22">
        <f>IF($CW7="P",CH7,(CH7+BE7)/2)</f>
        <v>3.3</v>
      </c>
      <c r="QM7" s="22">
        <f>IF($CW7="P",CI7,(CI7+BF7)/2)</f>
        <v>0.1</v>
      </c>
      <c r="QN7" s="22">
        <f>IF($CW7="P",CJ7,(CJ7+BG7)/2)</f>
        <v>7.4999999999999997E-2</v>
      </c>
      <c r="QO7" s="22">
        <f>IF($CW7="P",CK7,(CK7+BH7)/2)</f>
        <v>9.15</v>
      </c>
      <c r="QP7" s="22">
        <f>IF($CW7="P",CL7,(CL7+BI7)/2)</f>
        <v>3</v>
      </c>
      <c r="QQ7" s="22">
        <f>IF($CW7="P",CM7,(CM7+BJ7)/2)</f>
        <v>0.1</v>
      </c>
      <c r="QR7" s="22">
        <f>IF($CW7="P",CN7,(CN7+BK7)/2)</f>
        <v>7.4999999999999997E-2</v>
      </c>
      <c r="QS7" s="22">
        <f>IF($CW7="P",CO7,(CO7+BL7)/2)</f>
        <v>4.7750000000000004</v>
      </c>
      <c r="QT7" s="22">
        <f>IF($CW7="P",CP7,(CP7+BM7)/2)</f>
        <v>2</v>
      </c>
      <c r="QU7" s="22">
        <f>IF($CW7="P",CQ7,(CQ7+BN7)/2)</f>
        <v>0.15</v>
      </c>
      <c r="QV7" s="22">
        <f>IF($CW7="P",CR7,(CR7+BO7)/2)</f>
        <v>7.4999999999999997E-2</v>
      </c>
      <c r="QW7" s="22">
        <f>IF($CW7="P",CS7,(CS7+BP7)/2)</f>
        <v>4.75</v>
      </c>
      <c r="QX7" s="22">
        <f>IF($CW7="P",CT7,(CT7+BQ7)/2)</f>
        <v>1.9</v>
      </c>
      <c r="QY7" s="22">
        <f>IF($CW7="P",CU7,(CU7+BR7)/2)</f>
        <v>0.2</v>
      </c>
      <c r="QZ7" s="22">
        <f>IF($CW7="P",CV7,(CV7+BS7)/2)</f>
        <v>0</v>
      </c>
      <c r="RA7" s="27" t="s">
        <v>46</v>
      </c>
      <c r="RB7" s="40">
        <f>IF(SUM(QH7,QL7)&gt;0,SUM(QH7,QL7),"")</f>
        <v>7.6</v>
      </c>
      <c r="RC7" s="40">
        <f>IF(SUM(QG7:QH7,QJ7:QL7,QN7)-QI7-QM7&gt;0,SUM(QG7:QH7,QJ7:QL7,QN7)-QI7-QM7,"")</f>
        <v>25.675000000000001</v>
      </c>
      <c r="RD7" s="40">
        <f>IF(SUM(QO7:QP7,QR7)-QQ7&gt;0,SUM(QO7:QP7,QR7)-QQ7,"")</f>
        <v>12.125</v>
      </c>
      <c r="RE7" s="40">
        <f>IF(SUM(QH7,QL7,QP7)&gt;0,SUM(QH7,QL7,QP7),"")</f>
        <v>10.6</v>
      </c>
      <c r="RF7" s="40">
        <f>IF(SUM(RC7,RD7)&gt;0,SUM(RC7,RD7),"")</f>
        <v>37.799999999999997</v>
      </c>
      <c r="RG7" s="40">
        <f>IF(SUM(QT7,QX7)&gt;0,SUM(QT7,QX7),"")</f>
        <v>3.9</v>
      </c>
      <c r="RH7" s="40">
        <f>IF(SUM(QS7:QT7,QV7:QX7,QZ7)-SUM(QU7,QY7)&gt;0,SUM(QS7:QT7,QV7:QX7,QZ7)-SUM(QU7,QY7),"")</f>
        <v>13.150000000000002</v>
      </c>
      <c r="RI7" s="40">
        <f>IF(SUM(RC7,RD7,RH7)&gt;0,SUM(RC7,RD7,RH7),"")</f>
        <v>50.95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185</v>
      </c>
      <c r="D8" s="4" t="s">
        <v>5</v>
      </c>
      <c r="E8" s="4">
        <v>2007</v>
      </c>
      <c r="F8" s="9">
        <f>SUM(L8:T8)+SUM(L8:Q8)*0.0000001+SUM(L8)*0.0000000000001</f>
        <v>182.90001277000511</v>
      </c>
      <c r="G8" s="66" t="s">
        <v>46</v>
      </c>
      <c r="H8" s="3" t="str">
        <f>IF(OR(AND(AR8&gt;=AY$42,AS8&gt;=AY$46,AR8&lt;&gt;"",AQ8=""),AND(AW8&gt;=AY$42,AX8&gt;=AY$46,AW8&lt;&gt;"",AQ8=""),AND(BU8&gt;=CB$42,BV8&gt;=CB$46,BU8&lt;&gt;"",BT8=""),AND(BZ8&gt;=CB$42,CA8&gt;=CB$46,BZ8&lt;&gt;"",BT8=""),AND(CX8&gt;=DE$42,CY8&gt;=DE$46,CX8&lt;&gt;"",CW8=""),AND(DC8&gt;=DE$42,DD8&gt;=DE$46,DC8&lt;&gt;""),AND(EC8&gt;=EJ$42,ED8&gt;=EJ$46,EC8&lt;&gt;""),AND(EH8&gt;=EJ$42,EI8&gt;=EJ$46,EH8&lt;&gt;""),AND(FE8&gt;=FL$42,FF8&gt;=FL$46,FE8&lt;&gt;""),AND(FJ8&gt;=FL$42,FK8&gt;=FL$46,FJ8&lt;&gt;""),AND(GG8&gt;=GN$42,GH8&gt;=GN$46,GG8&lt;&gt;""),AND(GL8&gt;=GN$42,GM8&gt;=GN$46,GL8&lt;&gt;""),AND(HI8&gt;=HP$42,HJ8&gt;=HP$46,HI8&lt;&gt;""),AND(HN8&gt;=HP$42,HO8&gt;=HP$46,HN8&lt;&gt;""),AND(IK8&gt;=IR$42,IL8&gt;=IR$46,IK8&lt;&gt;""),AND(IP8&gt;=IR$42,IQ8&gt;=IR$46,IP8&lt;&gt;""),AND(JM8&gt;=JT$42,JN8&gt;=JT$46,JM8&lt;&gt;""),AND(JR8&gt;=JT$42,JS8&gt;=JT$46,JR8&lt;&gt;""),AND(KO8&gt;=KV$42,KP8&gt;=KV$46,KO8&lt;&gt;""),AND(KT8&gt;=KV$42,KU8&gt;=KV$46,KT8&lt;&gt;""),AND(LQ8&gt;=LX$42,LR8&gt;=LX$46,LQ8&lt;&gt;""),AND(LV8&gt;=LX$42,LW8&gt;=LX$46,LV8&lt;&gt;""),AND(MS8&gt;=MZ$42,MT8&gt;=MZ$46,MS8&lt;&gt;""),AND(MX8&gt;=MZ$42,MY8&gt;=MZ$46,MX8&lt;&gt;""),AND(NU8&gt;=OB$42,NV8&gt;=OB$46,NU8&lt;&gt;""),AND(NZ8&gt;=OB$42,OA8&gt;=OB$46,NZ8&lt;&gt;""),AND(OW8&gt;=PD$42,OX8&gt;=PD$46,OW8&lt;&gt;""),AND(PB8&gt;=PD$42,PC8&gt;=PD$46,PB8&lt;&gt;""),AND(PY8&gt;=QF$42,PZ8&gt;=QF$46,PY8&lt;&gt;""),AND(QD8&gt;=QF$42,QE8&gt;=QF$46,QD8&lt;&gt;"")),"P","")</f>
        <v>P</v>
      </c>
      <c r="I8" s="3" t="str">
        <f>IF(OR(AND(AS8&gt;=AY$46,AS8&lt;&gt;"",AQ8=""),AND(AX8&gt;=AY$46,AX8&lt;&gt;"",AQ8=""),AND(BV8&gt;=CB$46,BV8&lt;&gt;"",BT8=""),AND(CA8&gt;=CB$46,CA8&lt;&gt;"",BT8=""),AND(CY8&gt;=DE$46,CY8&lt;&gt;"",CW8=""),AND(DD8&gt;=DE$46,DD8&lt;&gt;"",CW8=""),AND(ED8&gt;=EJ$46,ED8&lt;&gt;""),AND(EI8&gt;=EJ$46,EI8&lt;&gt;""),AND(FF8&gt;=FL$46,FF8&lt;&gt;""),AND(FK8&gt;=FL$46,FK8&lt;&gt;""),AND(GH8&gt;=GN$46,GH8&lt;&gt;""),AND(GM8&gt;=GN$46,GM8&lt;&gt;""),AND(HJ8&gt;=HP$46,HJ8&lt;&gt;""),AND(HO8&gt;=HP$46,HO8&lt;&gt;""),AND(IL8&gt;=IR$46,IL8&lt;&gt;""),AND(IQ8&gt;=IR$46,IQ8&lt;&gt;""),AND(JN8&gt;=JT$46,JN8&lt;&gt;""),AND(JS8&gt;=JT$46,JS8&lt;&gt;""),AND(KP8&gt;=KV$46,KP8&lt;&gt;""),AND(KU8&gt;=KV$46,KU8&lt;&gt;""),AND(LR8&gt;=LX$46,LR8&lt;&gt;""),AND(LW8&gt;=LX$46,LW8&lt;&gt;""),AND(MT8&gt;=MZ$46,MT8&lt;&gt;""),AND(MY8&gt;=MZ$46,MY8&lt;&gt;""),AND(NV8&gt;=OB$46,NV8&lt;&gt;""),AND(OA8&gt;=OB$46,OA8&lt;&gt;""),AND(OX8&gt;=PD$46,OX8&lt;&gt;""),AND(PC8&gt;=PD$46,PC8&lt;&gt;""),AND(PZ8&gt;=QF$46,PZ8&lt;&gt;""),AND(QE8&gt;=QF$46,QE8&lt;&gt;"")),"P","")</f>
        <v>P</v>
      </c>
      <c r="J8" s="36" t="str">
        <f>IF(AND(I8="P",H8=""),"No DD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Merit",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Excellence",IF(K8="P","Worlds Team",IF(H8="P","National Team","")))))</f>
        <v>National Team</v>
      </c>
      <c r="K8" s="3" t="str">
        <f>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P","")</f>
        <v/>
      </c>
      <c r="L8" s="8">
        <f>IF(COUNT(AS8,BV8,CY8)&gt;0,LARGE((AS8,BV8,CY8),1),0)</f>
        <v>51.1</v>
      </c>
      <c r="M8" s="8" t="str">
        <f>IF(L8=0,"",IF(L8=CY8,$CC$1,IF(L8=BV8,$AZ$1,IF(L8=AS8,$W$1,""))))</f>
        <v>2023 3rd Domestic Trial</v>
      </c>
      <c r="N8" s="8">
        <f>IF(COUNT(AS8,BV8,CY8)&gt;1,LARGE((AS8,BV8,CY8),2),0)</f>
        <v>50.5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>
        <f>IF(MAX(DF8:DH8)&gt;0,MAX(DF8:DH8),"")</f>
        <v>2.7999999999999972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2024 Coimbra Gym Fest (July 7)</v>
      </c>
      <c r="W8" s="19">
        <v>19.100000000000001</v>
      </c>
      <c r="X8" s="19">
        <v>7.2</v>
      </c>
      <c r="Y8" s="19">
        <v>0.6</v>
      </c>
      <c r="Z8" s="19">
        <v>0</v>
      </c>
      <c r="AA8" s="19">
        <v>18.8</v>
      </c>
      <c r="AB8" s="19">
        <v>7.2</v>
      </c>
      <c r="AC8" s="19">
        <v>0.6</v>
      </c>
      <c r="AD8" s="19">
        <v>0</v>
      </c>
      <c r="AE8" s="19">
        <v>17.899999999999999</v>
      </c>
      <c r="AF8" s="19">
        <v>6</v>
      </c>
      <c r="AG8" s="19">
        <v>1</v>
      </c>
      <c r="AH8" s="19">
        <v>0</v>
      </c>
      <c r="AI8" s="19">
        <v>18.399999999999999</v>
      </c>
      <c r="AJ8" s="19">
        <v>7.2</v>
      </c>
      <c r="AK8" s="19">
        <v>0.6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/>
      <c r="AR8" s="40">
        <f>IF(SUM(X8,AB8)&gt;0,SUM(X8,AB8),"")</f>
        <v>14.4</v>
      </c>
      <c r="AS8" s="40">
        <f>IF(SUM(W8:X8,Z8:AB8,AD8)-Y8-AC8&gt;0,SUM(W8:X8,Z8:AB8,AD8)-Y8-AC8,"")</f>
        <v>51.1</v>
      </c>
      <c r="AT8" s="40">
        <f>IF(SUM(AE8:AF8,AH8)-AG8&gt;0,SUM(AE8:AF8,AH8)-AG8,"")</f>
        <v>22.9</v>
      </c>
      <c r="AU8" s="40">
        <f>IF(SUM(X8,AB8,AF8)&gt;0,SUM(X8,AB8,AF8),"")</f>
        <v>20.399999999999999</v>
      </c>
      <c r="AV8" s="40">
        <f>IF(SUM(AS8,AT8)&gt;0,SUM(AS8,AT8),"")</f>
        <v>74</v>
      </c>
      <c r="AW8" s="40">
        <f>IF(SUM(AJ8,AN8)&gt;0,SUM(AJ8,AN8),"")</f>
        <v>7.2</v>
      </c>
      <c r="AX8" s="40">
        <f>IF(SUM(AI8:AJ8,AL8:AN8,AP8)-SUM(AK8,AO8)&gt;0,SUM(AI8:AJ8,AL8:AN8,AP8)-SUM(AK8,AO8),"")</f>
        <v>24.999999999999996</v>
      </c>
      <c r="AY8" s="40">
        <f>IF(SUM(AS8,AT8,AX8)&gt;0,SUM(AS8,AT8,AX8),"")</f>
        <v>99</v>
      </c>
      <c r="AZ8" s="18">
        <v>18.399999999999999</v>
      </c>
      <c r="BA8" s="18">
        <v>7.2</v>
      </c>
      <c r="BB8" s="18">
        <v>1</v>
      </c>
      <c r="BC8" s="18">
        <v>0</v>
      </c>
      <c r="BD8" s="18">
        <v>18.5</v>
      </c>
      <c r="BE8" s="18">
        <v>7.2</v>
      </c>
      <c r="BF8" s="18">
        <v>0.2</v>
      </c>
      <c r="BG8" s="18">
        <v>0</v>
      </c>
      <c r="BH8" s="18">
        <v>18.899999999999999</v>
      </c>
      <c r="BI8" s="18">
        <v>7.2</v>
      </c>
      <c r="BJ8" s="18">
        <v>0</v>
      </c>
      <c r="BK8" s="18">
        <v>0</v>
      </c>
      <c r="BL8" s="18">
        <v>18.600000000000001</v>
      </c>
      <c r="BM8" s="18">
        <v>7.2</v>
      </c>
      <c r="BN8" s="18">
        <v>0.2</v>
      </c>
      <c r="BO8" s="18">
        <v>0</v>
      </c>
      <c r="BP8" s="18">
        <v>18.600000000000001</v>
      </c>
      <c r="BQ8" s="18">
        <v>8.4</v>
      </c>
      <c r="BR8" s="18">
        <v>0.2</v>
      </c>
      <c r="BS8" s="18">
        <v>0</v>
      </c>
      <c r="BT8" s="28"/>
      <c r="BU8" s="11">
        <f>IF(SUM(BA8,BE8)&gt;0,SUM(BA8,BE8),"")</f>
        <v>14.4</v>
      </c>
      <c r="BV8" s="11">
        <f>IF(SUM(AZ8:BA8,BC8:BE8,BG8)-BB8-BF8&gt;0,SUM(AZ8:BA8,BC8:BE8,BG8)-BB8-BF8,"")</f>
        <v>50.099999999999994</v>
      </c>
      <c r="BW8" s="11">
        <f>IF(SUM(BH8:BI8,BK8)-BJ8&gt;0,SUM(BH8:BI8,BK8)-BJ8,"")</f>
        <v>26.099999999999998</v>
      </c>
      <c r="BX8" s="11">
        <f>IF(SUM(BA8,BE8,BI8)&gt;0,SUM(BA8,BE8,BI8),"")</f>
        <v>21.6</v>
      </c>
      <c r="BY8" s="11">
        <f>IF(SUM(BV8,BW8)&gt;0,SUM(BV8,BW8),"")</f>
        <v>76.199999999999989</v>
      </c>
      <c r="BZ8" s="11">
        <f>IF(SUM(BM8,BQ8)&gt;0,SUM(BM8,BQ8),"")</f>
        <v>15.600000000000001</v>
      </c>
      <c r="CA8" s="11">
        <f>IF(SUM(BL8:BM8,BO8:BQ8,BS8)-SUM(BN8,BR8)&gt;0,SUM(BL8:BM8,BO8:BQ8,BS8)-SUM(BN8,BR8),"")</f>
        <v>52.400000000000006</v>
      </c>
      <c r="CB8" s="11">
        <f>IF(SUM(BV8,BW8,CA8)&gt;0,SUM(BV8,BW8,CA8),"")</f>
        <v>128.6</v>
      </c>
      <c r="CC8" s="19">
        <v>16.5</v>
      </c>
      <c r="CD8" s="19">
        <v>8.1</v>
      </c>
      <c r="CE8" s="19">
        <v>0.2</v>
      </c>
      <c r="CF8" s="19">
        <v>0</v>
      </c>
      <c r="CG8" s="19">
        <v>18.899999999999999</v>
      </c>
      <c r="CH8" s="19">
        <v>7.2</v>
      </c>
      <c r="CI8" s="19">
        <v>0</v>
      </c>
      <c r="CJ8" s="19">
        <v>0</v>
      </c>
      <c r="CK8" s="19">
        <v>18.7</v>
      </c>
      <c r="CL8" s="19">
        <v>7.2</v>
      </c>
      <c r="CM8" s="19">
        <v>0.6</v>
      </c>
      <c r="CN8" s="19">
        <v>0.3</v>
      </c>
      <c r="CO8" s="19">
        <v>18.600000000000001</v>
      </c>
      <c r="CP8" s="19">
        <v>7.2</v>
      </c>
      <c r="CQ8" s="19">
        <v>1</v>
      </c>
      <c r="CR8" s="19">
        <v>0.3</v>
      </c>
      <c r="CS8" s="19">
        <v>0</v>
      </c>
      <c r="CT8" s="19">
        <v>0</v>
      </c>
      <c r="CU8" s="19">
        <v>0</v>
      </c>
      <c r="CV8" s="19">
        <v>0</v>
      </c>
      <c r="CW8" s="27"/>
      <c r="CX8" s="40">
        <f>IF(SUM(CD8,CH8)&gt;0,SUM(CD8,CH8),"")</f>
        <v>15.3</v>
      </c>
      <c r="CY8" s="40">
        <f>IF(SUM(CC8:CD8,CF8:CH8,CJ8)-CE8-CI8&gt;0,SUM(CC8:CD8,CF8:CH8,CJ8)-CE8-CI8,"")</f>
        <v>50.5</v>
      </c>
      <c r="CZ8" s="40">
        <f>IF(SUM(CK8:CL8,CN8)-CM8&gt;0,SUM(CK8:CL8,CN8)-CM8,"")</f>
        <v>25.599999999999998</v>
      </c>
      <c r="DA8" s="40">
        <f>IF(SUM(CD8,CH8,CL8)&gt;0,SUM(CD8,CH8,CL8),"")</f>
        <v>22.5</v>
      </c>
      <c r="DB8" s="40">
        <f>IF(SUM(CY8,CZ8)&gt;0,SUM(CY8,CZ8),"")</f>
        <v>76.099999999999994</v>
      </c>
      <c r="DC8" s="40">
        <f>IF(SUM(CP8,CT8)&gt;0,SUM(CP8,CT8),"")</f>
        <v>7.2</v>
      </c>
      <c r="DD8" s="40">
        <f>IF(SUM(CO8:CP8,CR8:CT8,CV8)-SUM(CQ8,CU8)&gt;0,SUM(CO8:CP8,CR8:CT8,CV8)-SUM(CQ8,CU8),"")</f>
        <v>25.1</v>
      </c>
      <c r="DE8" s="40">
        <f>IF(SUM(CY8,CZ8,DD8)&gt;0,SUM(CY8,CZ8,DD8),"")</f>
        <v>101.19999999999999</v>
      </c>
      <c r="DF8" s="50">
        <f>IF(MAX(ED8,FF8,GH8,HJ8,IL8,JN8,KP8,LR8,MT8,NV8,OX8,PZ8)-IF(N8="",0,N8)&gt;0.001,MAX(ED8,FF8,GH8,HJ8,IL8,JN8,KP8,LR8,MT8,NV8,OX8,PZ8)-IF(N8="",0,N8),"")</f>
        <v>2.7999999999999972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>
        <v>18.8</v>
      </c>
      <c r="HR8" s="17">
        <v>8</v>
      </c>
      <c r="HS8" s="17">
        <v>0</v>
      </c>
      <c r="HT8" s="17">
        <v>0</v>
      </c>
      <c r="HU8" s="17">
        <v>17.3</v>
      </c>
      <c r="HV8" s="17">
        <v>4</v>
      </c>
      <c r="HW8" s="17">
        <v>0</v>
      </c>
      <c r="HX8" s="17">
        <v>0</v>
      </c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>
        <f>IF(SUM(HR8,HV8)&gt;0,SUM(HR8,HV8),"")</f>
        <v>12</v>
      </c>
      <c r="IL8" s="40">
        <f>IF(SUM(HQ8:HR8,HT8:HV8,HX8)-HS8-HW8&gt;0,SUM(HQ8:HR8,HT8:HV8,HX8)-HS8-HW8,"")</f>
        <v>48.1</v>
      </c>
      <c r="IM8" s="40" t="str">
        <f>IF(SUM(HY8:HZ8,IB8)-IA8&gt;0,SUM(HY8:HZ8,IB8)-IA8,"")</f>
        <v/>
      </c>
      <c r="IN8" s="40">
        <f>IF(SUM(HR8,HV8,HZ8)&gt;0,SUM(HR8,HV8,HZ8),"")</f>
        <v>12</v>
      </c>
      <c r="IO8" s="40">
        <f>IF(SUM(IL8,IM8)&gt;0,SUM(IL8,IM8),"")</f>
        <v>48.1</v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>
        <f>IF(SUM(IL8,IM8,IQ8)&gt;0,SUM(IL8,IM8,IQ8),"")</f>
        <v>48.1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>
        <v>18.399999999999999</v>
      </c>
      <c r="KX8" s="18">
        <v>8.8000000000000007</v>
      </c>
      <c r="KY8" s="18">
        <v>0.8</v>
      </c>
      <c r="KZ8" s="18">
        <v>0</v>
      </c>
      <c r="LA8" s="18">
        <v>18.399999999999999</v>
      </c>
      <c r="LB8" s="18">
        <v>9.3000000000000007</v>
      </c>
      <c r="LC8" s="18">
        <v>0.8</v>
      </c>
      <c r="LD8" s="18">
        <v>0</v>
      </c>
      <c r="LE8" s="18"/>
      <c r="LF8" s="18"/>
      <c r="LG8" s="18"/>
      <c r="LH8" s="18"/>
      <c r="LI8" s="18">
        <v>16.5</v>
      </c>
      <c r="LJ8" s="18">
        <v>8.5</v>
      </c>
      <c r="LK8" s="18">
        <v>0.6</v>
      </c>
      <c r="LL8" s="18">
        <v>0</v>
      </c>
      <c r="LM8" s="18"/>
      <c r="LN8" s="18"/>
      <c r="LO8" s="18"/>
      <c r="LP8" s="18"/>
      <c r="LQ8" s="11">
        <f>IF(SUM(KX8,LB8)&gt;0,SUM(KX8,LB8),"")</f>
        <v>18.100000000000001</v>
      </c>
      <c r="LR8" s="11">
        <f>IF(SUM(KW8:KX8,KZ8:LB8,LD8)-KY8-LC8&gt;0,SUM(KW8:KX8,KZ8:LB8,LD8)-KY8-LC8,"")</f>
        <v>53.3</v>
      </c>
      <c r="LS8" s="11" t="str">
        <f>IF(SUM(LE8:LF8,LH8)-LG8&gt;0,SUM(LE8:LF8,LH8)-LG8,"")</f>
        <v/>
      </c>
      <c r="LT8" s="11">
        <f>IF(SUM(KX8,LB8,LF8)&gt;0,SUM(KX8,LB8,LF8),"")</f>
        <v>18.100000000000001</v>
      </c>
      <c r="LU8" s="11">
        <f>IF(SUM(LR8,LS8)&gt;0,SUM(LR8,LS8),"")</f>
        <v>53.3</v>
      </c>
      <c r="LV8" s="11">
        <f>IF(SUM(LJ8,LN8)&gt;0,SUM(LJ8,LN8),"")</f>
        <v>8.5</v>
      </c>
      <c r="LW8" s="11">
        <f>IF(SUM(LI8:LJ8,LL8:LN8,LP8)-SUM(LK8,LO8)&gt;0,SUM(LI8:LJ8,LL8:LN8,LP8)-SUM(LK8,LO8),"")</f>
        <v>24.4</v>
      </c>
      <c r="LX8" s="11">
        <f>IF(SUM(LR8,LS8,LW8)&gt;0,SUM(LR8,LS8,LW8),"")</f>
        <v>77.699999999999989</v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17.45</v>
      </c>
      <c r="QH8" s="22">
        <f>IF($CW8="P",CD8,(CD8+BA8)/2)</f>
        <v>7.65</v>
      </c>
      <c r="QI8" s="22">
        <f>IF($CW8="P",CE8,(CE8+BB8)/2)</f>
        <v>0.6</v>
      </c>
      <c r="QJ8" s="22">
        <f>IF($CW8="P",CF8,(CF8+BC8)/2)</f>
        <v>0</v>
      </c>
      <c r="QK8" s="22">
        <f>IF($CW8="P",CG8,(CG8+BD8)/2)</f>
        <v>18.7</v>
      </c>
      <c r="QL8" s="22">
        <f>IF($CW8="P",CH8,(CH8+BE8)/2)</f>
        <v>7.2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18.799999999999997</v>
      </c>
      <c r="QP8" s="22">
        <f>IF($CW8="P",CL8,(CL8+BI8)/2)</f>
        <v>7.2</v>
      </c>
      <c r="QQ8" s="22">
        <f>IF($CW8="P",CM8,(CM8+BJ8)/2)</f>
        <v>0.3</v>
      </c>
      <c r="QR8" s="22">
        <f>IF($CW8="P",CN8,(CN8+BK8)/2)</f>
        <v>0.15</v>
      </c>
      <c r="QS8" s="22">
        <f>IF($CW8="P",CO8,(CO8+BL8)/2)</f>
        <v>18.600000000000001</v>
      </c>
      <c r="QT8" s="22">
        <f>IF($CW8="P",CP8,(CP8+BM8)/2)</f>
        <v>7.2</v>
      </c>
      <c r="QU8" s="22">
        <f>IF($CW8="P",CQ8,(CQ8+BN8)/2)</f>
        <v>0.6</v>
      </c>
      <c r="QV8" s="22">
        <f>IF($CW8="P",CR8,(CR8+BO8)/2)</f>
        <v>0.15</v>
      </c>
      <c r="QW8" s="22">
        <f>IF($CW8="P",CS8,(CS8+BP8)/2)</f>
        <v>9.3000000000000007</v>
      </c>
      <c r="QX8" s="22">
        <f>IF($CW8="P",CT8,(CT8+BQ8)/2)</f>
        <v>4.2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14.850000000000001</v>
      </c>
      <c r="RC8" s="40">
        <f>IF(SUM(QG8:QH8,QJ8:QL8,QN8)-QI8-QM8&gt;0,SUM(QG8:QH8,QJ8:QL8,QN8)-QI8-QM8,"")</f>
        <v>50.3</v>
      </c>
      <c r="RD8" s="40">
        <f>IF(SUM(QO8:QP8,QR8)-QQ8&gt;0,SUM(QO8:QP8,QR8)-QQ8,"")</f>
        <v>25.849999999999994</v>
      </c>
      <c r="RE8" s="40">
        <f>IF(SUM(QH8,QL8,QP8)&gt;0,SUM(QH8,QL8,QP8),"")</f>
        <v>22.05</v>
      </c>
      <c r="RF8" s="40">
        <f>IF(SUM(RC8,RD8)&gt;0,SUM(RC8,RD8),"")</f>
        <v>76.149999999999991</v>
      </c>
      <c r="RG8" s="40">
        <f>IF(SUM(QT8,QX8)&gt;0,SUM(QT8,QX8),"")</f>
        <v>11.4</v>
      </c>
      <c r="RH8" s="40">
        <f>IF(SUM(QS8:QT8,QV8:QX8,QZ8)-SUM(QU8,QY8)&gt;0,SUM(QS8:QT8,QV8:QX8,QZ8)-SUM(QU8,QY8),"")</f>
        <v>38.75</v>
      </c>
      <c r="RI8" s="40">
        <f>IF(SUM(RC8,RD8,RH8)&gt;0,SUM(RC8,RD8,RH8),"")</f>
        <v>114.89999999999999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t="str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/>
      </c>
      <c r="C9" s="5" t="s">
        <v>99</v>
      </c>
      <c r="D9" s="4" t="s">
        <v>4</v>
      </c>
      <c r="E9" s="4">
        <v>2004</v>
      </c>
      <c r="F9" s="9">
        <f>SUM(L9:T9)+SUM(L9:Q9)*0.0000001+SUM(L9)*0.0000000000001</f>
        <v>182.10001300000519</v>
      </c>
      <c r="G9" s="66" t="s">
        <v>46</v>
      </c>
      <c r="H9" s="3" t="str">
        <f>IF(OR(AND(AR9&gt;=AY$42,AS9&gt;=AY$46,AR9&lt;&gt;"",AQ9=""),AND(AW9&gt;=AY$42,AX9&gt;=AY$46,AW9&lt;&gt;"",AQ9=""),AND(BU9&gt;=CB$42,BV9&gt;=CB$46,BU9&lt;&gt;"",BT9=""),AND(BZ9&gt;=CB$42,CA9&gt;=CB$46,BZ9&lt;&gt;"",BT9=""),AND(CX9&gt;=DE$42,CY9&gt;=DE$46,CX9&lt;&gt;"",CW9=""),AND(DC9&gt;=DE$42,DD9&gt;=DE$46,DC9&lt;&gt;""),AND(EC9&gt;=EJ$42,ED9&gt;=EJ$46,EC9&lt;&gt;""),AND(EH9&gt;=EJ$42,EI9&gt;=EJ$46,EH9&lt;&gt;""),AND(FE9&gt;=FL$42,FF9&gt;=FL$46,FE9&lt;&gt;""),AND(FJ9&gt;=FL$42,FK9&gt;=FL$46,FJ9&lt;&gt;""),AND(GG9&gt;=GN$42,GH9&gt;=GN$46,GG9&lt;&gt;""),AND(GL9&gt;=GN$42,GM9&gt;=GN$46,GL9&lt;&gt;""),AND(HI9&gt;=HP$42,HJ9&gt;=HP$46,HI9&lt;&gt;""),AND(HN9&gt;=HP$42,HO9&gt;=HP$46,HN9&lt;&gt;""),AND(IK9&gt;=IR$42,IL9&gt;=IR$46,IK9&lt;&gt;""),AND(IP9&gt;=IR$42,IQ9&gt;=IR$46,IP9&lt;&gt;""),AND(JM9&gt;=JT$42,JN9&gt;=JT$46,JM9&lt;&gt;""),AND(JR9&gt;=JT$42,JS9&gt;=JT$46,JR9&lt;&gt;""),AND(KO9&gt;=KV$42,KP9&gt;=KV$46,KO9&lt;&gt;""),AND(KT9&gt;=KV$42,KU9&gt;=KV$46,KT9&lt;&gt;""),AND(LQ9&gt;=LX$42,LR9&gt;=LX$46,LQ9&lt;&gt;""),AND(LV9&gt;=LX$42,LW9&gt;=LX$46,LV9&lt;&gt;""),AND(MS9&gt;=MZ$42,MT9&gt;=MZ$46,MS9&lt;&gt;""),AND(MX9&gt;=MZ$42,MY9&gt;=MZ$46,MX9&lt;&gt;""),AND(NU9&gt;=OB$42,NV9&gt;=OB$46,NU9&lt;&gt;""),AND(NZ9&gt;=OB$42,OA9&gt;=OB$46,NZ9&lt;&gt;""),AND(OW9&gt;=PD$42,OX9&gt;=PD$46,OW9&lt;&gt;""),AND(PB9&gt;=PD$42,PC9&gt;=PD$46,PB9&lt;&gt;""),AND(PY9&gt;=QF$42,PZ9&gt;=QF$46,PY9&lt;&gt;""),AND(QD9&gt;=QF$42,QE9&gt;=QF$46,QD9&lt;&gt;"")),"P","")</f>
        <v>P</v>
      </c>
      <c r="I9" s="3" t="str">
        <f>IF(OR(AND(AS9&gt;=AY$46,AS9&lt;&gt;"",AQ9=""),AND(AX9&gt;=AY$46,AX9&lt;&gt;"",AQ9=""),AND(BV9&gt;=CB$46,BV9&lt;&gt;"",BT9=""),AND(CA9&gt;=CB$46,CA9&lt;&gt;"",BT9=""),AND(CY9&gt;=DE$46,CY9&lt;&gt;"",CW9=""),AND(DD9&gt;=DE$46,DD9&lt;&gt;"",CW9=""),AND(ED9&gt;=EJ$46,ED9&lt;&gt;""),AND(EI9&gt;=EJ$46,EI9&lt;&gt;""),AND(FF9&gt;=FL$46,FF9&lt;&gt;""),AND(FK9&gt;=FL$46,FK9&lt;&gt;""),AND(GH9&gt;=GN$46,GH9&lt;&gt;""),AND(GM9&gt;=GN$46,GM9&lt;&gt;""),AND(HJ9&gt;=HP$46,HJ9&lt;&gt;""),AND(HO9&gt;=HP$46,HO9&lt;&gt;""),AND(IL9&gt;=IR$46,IL9&lt;&gt;""),AND(IQ9&gt;=IR$46,IQ9&lt;&gt;""),AND(JN9&gt;=JT$46,JN9&lt;&gt;""),AND(JS9&gt;=JT$46,JS9&lt;&gt;""),AND(KP9&gt;=KV$46,KP9&lt;&gt;""),AND(KU9&gt;=KV$46,KU9&lt;&gt;""),AND(LR9&gt;=LX$46,LR9&lt;&gt;""),AND(LW9&gt;=LX$46,LW9&lt;&gt;""),AND(MT9&gt;=MZ$46,MT9&lt;&gt;""),AND(MY9&gt;=MZ$46,MY9&lt;&gt;""),AND(NV9&gt;=OB$46,NV9&lt;&gt;""),AND(OA9&gt;=OB$46,OA9&lt;&gt;""),AND(OX9&gt;=PD$46,OX9&lt;&gt;""),AND(PC9&gt;=PD$46,PC9&lt;&gt;""),AND(PZ9&gt;=QF$46,PZ9&lt;&gt;""),AND(QE9&gt;=QF$46,QE9&lt;&gt;"")),"P","")</f>
        <v>P</v>
      </c>
      <c r="J9" s="36" t="str">
        <f>IF(AND(I9="P",H9=""),"No DD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Merit",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Excellence",IF(K9="P","Worlds Team",IF(H9="P","National Team","")))))</f>
        <v>National Team</v>
      </c>
      <c r="K9" s="3" t="str">
        <f>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P","")</f>
        <v/>
      </c>
      <c r="L9" s="8">
        <f>IF(COUNT(AS9,BV9,CY9)&gt;0,LARGE((AS9,BV9,CY9),1),0)</f>
        <v>52.1</v>
      </c>
      <c r="M9" s="8" t="str">
        <f>IF(L9=0,"",IF(L9=CY9,$CC$1,IF(L9=BV9,$AZ$1,IF(L9=AS9,$W$1,""))))</f>
        <v>2024 Elite Canada</v>
      </c>
      <c r="N9" s="8">
        <f>IF(COUNT(AS9,BV9,CY9)&gt;1,LARGE((AS9,BV9,CY9),2),0)</f>
        <v>50.699999999999996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27.200000000000003</v>
      </c>
      <c r="Q9" s="8" t="str">
        <f>IF(P9=0,"",IF(P9=CZ9,$CC$1,IF(P9=BW9,$AZ$1,IF(P9=AT9,$W$1,""))))</f>
        <v>2024 Nationals</v>
      </c>
      <c r="R9" s="8">
        <f>IF(MAX(AX9,CA9,DD9)&gt;0,MAX(AX9,CA9,DD9),0)</f>
        <v>52.099999999999994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17.2</v>
      </c>
      <c r="X9" s="19">
        <v>3.6</v>
      </c>
      <c r="Y9" s="19">
        <v>0</v>
      </c>
      <c r="Z9" s="19">
        <v>0</v>
      </c>
      <c r="AA9" s="19">
        <v>18.600000000000001</v>
      </c>
      <c r="AB9" s="19">
        <v>7.6</v>
      </c>
      <c r="AC9" s="19">
        <v>1</v>
      </c>
      <c r="AD9" s="19">
        <v>0</v>
      </c>
      <c r="AE9" s="19">
        <v>17.600000000000001</v>
      </c>
      <c r="AF9" s="19">
        <v>2.8</v>
      </c>
      <c r="AG9" s="19">
        <v>0</v>
      </c>
      <c r="AH9" s="19">
        <v>0</v>
      </c>
      <c r="AI9" s="19"/>
      <c r="AJ9" s="19"/>
      <c r="AK9" s="19"/>
      <c r="AL9" s="19"/>
      <c r="AM9" s="19"/>
      <c r="AN9" s="19"/>
      <c r="AO9" s="19"/>
      <c r="AP9" s="19"/>
      <c r="AQ9" s="27"/>
      <c r="AR9" s="40">
        <f>IF(SUM(X9,AB9)&gt;0,SUM(X9,AB9),"")</f>
        <v>11.2</v>
      </c>
      <c r="AS9" s="40">
        <f>IF(SUM(W9:X9,Z9:AB9,AD9)-Y9-AC9&gt;0,SUM(W9:X9,Z9:AB9,AD9)-Y9-AC9,"")</f>
        <v>46.000000000000007</v>
      </c>
      <c r="AT9" s="40">
        <f>IF(SUM(AE9:AF9,AH9)-AG9&gt;0,SUM(AE9:AF9,AH9)-AG9,"")</f>
        <v>20.400000000000002</v>
      </c>
      <c r="AU9" s="40">
        <f>IF(SUM(X9,AB9,AF9)&gt;0,SUM(X9,AB9,AF9),"")</f>
        <v>14</v>
      </c>
      <c r="AV9" s="40">
        <f>IF(SUM(AS9,AT9)&gt;0,SUM(AS9,AT9),"")</f>
        <v>66.400000000000006</v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>
        <f>IF(SUM(AS9,AT9,AX9)&gt;0,SUM(AS9,AT9,AX9),"")</f>
        <v>66.400000000000006</v>
      </c>
      <c r="AZ9" s="18">
        <v>18.5</v>
      </c>
      <c r="BA9" s="18">
        <v>8.4</v>
      </c>
      <c r="BB9" s="18">
        <v>0.6</v>
      </c>
      <c r="BC9" s="18">
        <v>0</v>
      </c>
      <c r="BD9" s="18">
        <v>18.600000000000001</v>
      </c>
      <c r="BE9" s="18">
        <v>7.2</v>
      </c>
      <c r="BF9" s="18">
        <v>0</v>
      </c>
      <c r="BG9" s="18">
        <v>0</v>
      </c>
      <c r="BH9" s="18">
        <v>16.8</v>
      </c>
      <c r="BI9" s="18">
        <v>8.1</v>
      </c>
      <c r="BJ9" s="18">
        <v>0.2</v>
      </c>
      <c r="BK9" s="18">
        <v>0.3</v>
      </c>
      <c r="BL9" s="18">
        <v>16.600000000000001</v>
      </c>
      <c r="BM9" s="18">
        <v>8.4</v>
      </c>
      <c r="BN9" s="18">
        <v>1</v>
      </c>
      <c r="BO9" s="18">
        <v>0</v>
      </c>
      <c r="BP9" s="18">
        <v>17.100000000000001</v>
      </c>
      <c r="BQ9" s="18">
        <v>5.0999999999999996</v>
      </c>
      <c r="BR9" s="18">
        <v>0</v>
      </c>
      <c r="BS9" s="18">
        <v>0.3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52.1</v>
      </c>
      <c r="BW9" s="11">
        <f>IF(SUM(BH9:BI9,BK9)-BJ9&gt;0,SUM(BH9:BI9,BK9)-BJ9,"")</f>
        <v>25</v>
      </c>
      <c r="BX9" s="11">
        <f>IF(SUM(BA9,BE9,BI9)&gt;0,SUM(BA9,BE9,BI9),"")</f>
        <v>23.700000000000003</v>
      </c>
      <c r="BY9" s="11">
        <f>IF(SUM(BV9,BW9)&gt;0,SUM(BV9,BW9),"")</f>
        <v>77.099999999999994</v>
      </c>
      <c r="BZ9" s="11">
        <f>IF(SUM(BM9,BQ9)&gt;0,SUM(BM9,BQ9),"")</f>
        <v>13.5</v>
      </c>
      <c r="CA9" s="11">
        <f>IF(SUM(BL9:BM9,BO9:BQ9,BS9)-SUM(BN9,BR9)&gt;0,SUM(BL9:BM9,BO9:BQ9,BS9)-SUM(BN9,BR9),"")</f>
        <v>46.5</v>
      </c>
      <c r="CB9" s="11">
        <f>IF(SUM(BV9,BW9,CA9)&gt;0,SUM(BV9,BW9,CA9),"")</f>
        <v>123.6</v>
      </c>
      <c r="CC9" s="19">
        <v>18.5</v>
      </c>
      <c r="CD9" s="19">
        <v>7.3</v>
      </c>
      <c r="CE9" s="19">
        <v>0.2</v>
      </c>
      <c r="CF9" s="19">
        <v>0</v>
      </c>
      <c r="CG9" s="19">
        <v>18.5</v>
      </c>
      <c r="CH9" s="19">
        <v>7.2</v>
      </c>
      <c r="CI9" s="19">
        <v>0.6</v>
      </c>
      <c r="CJ9" s="19">
        <v>0</v>
      </c>
      <c r="CK9" s="19">
        <v>18.8</v>
      </c>
      <c r="CL9" s="19">
        <v>8.4</v>
      </c>
      <c r="CM9" s="19">
        <v>0</v>
      </c>
      <c r="CN9" s="19">
        <v>0</v>
      </c>
      <c r="CO9" s="19">
        <v>18.2</v>
      </c>
      <c r="CP9" s="19">
        <v>7.6</v>
      </c>
      <c r="CQ9" s="19">
        <v>0.2</v>
      </c>
      <c r="CR9" s="19">
        <v>0</v>
      </c>
      <c r="CS9" s="19">
        <v>18.899999999999999</v>
      </c>
      <c r="CT9" s="19">
        <v>7.6</v>
      </c>
      <c r="CU9" s="19">
        <v>0</v>
      </c>
      <c r="CV9" s="19">
        <v>0</v>
      </c>
      <c r="CW9" s="27"/>
      <c r="CX9" s="40">
        <f>IF(SUM(CD9,CH9)&gt;0,SUM(CD9,CH9),"")</f>
        <v>14.5</v>
      </c>
      <c r="CY9" s="40">
        <f>IF(SUM(CC9:CD9,CF9:CH9,CJ9)-CE9-CI9&gt;0,SUM(CC9:CD9,CF9:CH9,CJ9)-CE9-CI9,"")</f>
        <v>50.699999999999996</v>
      </c>
      <c r="CZ9" s="40">
        <f>IF(SUM(CK9:CL9,CN9)-CM9&gt;0,SUM(CK9:CL9,CN9)-CM9,"")</f>
        <v>27.200000000000003</v>
      </c>
      <c r="DA9" s="40">
        <f>IF(SUM(CD9,CH9,CL9)&gt;0,SUM(CD9,CH9,CL9),"")</f>
        <v>22.9</v>
      </c>
      <c r="DB9" s="40">
        <f>IF(SUM(CY9,CZ9)&gt;0,SUM(CY9,CZ9),"")</f>
        <v>77.900000000000006</v>
      </c>
      <c r="DC9" s="40">
        <f>IF(SUM(CP9,CT9)&gt;0,SUM(CP9,CT9),"")</f>
        <v>15.2</v>
      </c>
      <c r="DD9" s="40">
        <f>IF(SUM(CO9:CP9,CR9:CT9,CV9)-SUM(CQ9,CU9)&gt;0,SUM(CO9:CP9,CR9:CT9,CV9)-SUM(CQ9,CU9),"")</f>
        <v>52.099999999999994</v>
      </c>
      <c r="DE9" s="40">
        <f>IF(SUM(CY9,CZ9,DD9)&gt;0,SUM(CY9,CZ9,DD9),"")</f>
        <v>130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17.3</v>
      </c>
      <c r="HR9" s="17">
        <v>2.8</v>
      </c>
      <c r="HS9" s="17">
        <v>0</v>
      </c>
      <c r="HT9" s="17">
        <v>0</v>
      </c>
      <c r="HU9" s="17">
        <v>18.2</v>
      </c>
      <c r="HV9" s="17">
        <v>8.4</v>
      </c>
      <c r="HW9" s="17">
        <v>1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11.2</v>
      </c>
      <c r="IL9" s="40">
        <f>IF(SUM(HQ9:HR9,HT9:HV9,HX9)-HS9-HW9&gt;0,SUM(HQ9:HR9,HT9:HV9,HX9)-HS9-HW9,"")</f>
        <v>45.699999999999996</v>
      </c>
      <c r="IM9" s="40" t="str">
        <f>IF(SUM(HY9:HZ9,IB9)-IA9&gt;0,SUM(HY9:HZ9,IB9)-IA9,"")</f>
        <v/>
      </c>
      <c r="IN9" s="40">
        <f>IF(SUM(HR9,HV9,HZ9)&gt;0,SUM(HR9,HV9,HZ9),"")</f>
        <v>11.2</v>
      </c>
      <c r="IO9" s="40">
        <f>IF(SUM(IL9,IM9)&gt;0,SUM(IL9,IM9),"")</f>
        <v>45.699999999999996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45.699999999999996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18.5</v>
      </c>
      <c r="QH9" s="22">
        <f>IF($CW9="P",CD9,(CD9+BA9)/2)</f>
        <v>7.85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18.55</v>
      </c>
      <c r="QL9" s="22">
        <f>IF($CW9="P",CH9,(CH9+BE9)/2)</f>
        <v>7.2</v>
      </c>
      <c r="QM9" s="22">
        <f>IF($CW9="P",CI9,(CI9+BF9)/2)</f>
        <v>0.3</v>
      </c>
      <c r="QN9" s="22">
        <f>IF($CW9="P",CJ9,(CJ9+BG9)/2)</f>
        <v>0</v>
      </c>
      <c r="QO9" s="22">
        <f>IF($CW9="P",CK9,(CK9+BH9)/2)</f>
        <v>17.8</v>
      </c>
      <c r="QP9" s="22">
        <f>IF($CW9="P",CL9,(CL9+BI9)/2)</f>
        <v>8.25</v>
      </c>
      <c r="QQ9" s="22">
        <f>IF($CW9="P",CM9,(CM9+BJ9)/2)</f>
        <v>0.1</v>
      </c>
      <c r="QR9" s="22">
        <f>IF($CW9="P",CN9,(CN9+BK9)/2)</f>
        <v>0.15</v>
      </c>
      <c r="QS9" s="22">
        <f>IF($CW9="P",CO9,(CO9+BL9)/2)</f>
        <v>17.399999999999999</v>
      </c>
      <c r="QT9" s="22">
        <f>IF($CW9="P",CP9,(CP9+BM9)/2)</f>
        <v>8</v>
      </c>
      <c r="QU9" s="22">
        <f>IF($CW9="P",CQ9,(CQ9+BN9)/2)</f>
        <v>0.6</v>
      </c>
      <c r="QV9" s="22">
        <f>IF($CW9="P",CR9,(CR9+BO9)/2)</f>
        <v>0</v>
      </c>
      <c r="QW9" s="22">
        <f>IF($CW9="P",CS9,(CS9+BP9)/2)</f>
        <v>18</v>
      </c>
      <c r="QX9" s="22">
        <f>IF($CW9="P",CT9,(CT9+BQ9)/2)</f>
        <v>6.35</v>
      </c>
      <c r="QY9" s="22">
        <f>IF($CW9="P",CU9,(CU9+BR9)/2)</f>
        <v>0</v>
      </c>
      <c r="QZ9" s="22">
        <f>IF($CW9="P",CV9,(CV9+BS9)/2)</f>
        <v>0.15</v>
      </c>
      <c r="RA9" s="27" t="s">
        <v>46</v>
      </c>
      <c r="RB9" s="40">
        <f>IF(SUM(QH9,QL9)&gt;0,SUM(QH9,QL9),"")</f>
        <v>15.05</v>
      </c>
      <c r="RC9" s="40">
        <f>IF(SUM(QG9:QH9,QJ9:QL9,QN9)-QI9-QM9&gt;0,SUM(QG9:QH9,QJ9:QL9,QN9)-QI9-QM9,"")</f>
        <v>51.400000000000013</v>
      </c>
      <c r="RD9" s="40">
        <f>IF(SUM(QO9:QP9,QR9)-QQ9&gt;0,SUM(QO9:QP9,QR9)-QQ9,"")</f>
        <v>26.099999999999998</v>
      </c>
      <c r="RE9" s="40">
        <f>IF(SUM(QH9,QL9,QP9)&gt;0,SUM(QH9,QL9,QP9),"")</f>
        <v>23.3</v>
      </c>
      <c r="RF9" s="40">
        <f>IF(SUM(RC9,RD9)&gt;0,SUM(RC9,RD9),"")</f>
        <v>77.500000000000014</v>
      </c>
      <c r="RG9" s="40">
        <f>IF(SUM(QT9,QX9)&gt;0,SUM(QT9,QX9),"")</f>
        <v>14.35</v>
      </c>
      <c r="RH9" s="40">
        <f>IF(SUM(QS9:QT9,QV9:QX9,QZ9)-SUM(QU9,QY9)&gt;0,SUM(QS9:QT9,QV9:QX9,QZ9)-SUM(QU9,QY9),"")</f>
        <v>49.3</v>
      </c>
      <c r="RI9" s="40">
        <f>IF(SUM(RC9,RD9,RH9)&gt;0,SUM(RC9,RD9,RH9),"")</f>
        <v>126.80000000000001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1</v>
      </c>
      <c r="C10" s="5" t="s">
        <v>187</v>
      </c>
      <c r="D10" s="4" t="s">
        <v>4</v>
      </c>
      <c r="E10" s="4">
        <v>2007</v>
      </c>
      <c r="F10" s="9">
        <f>SUM(L10:T10)+SUM(L10:Q10)*0.0000001+SUM(L10)*0.0000000000001</f>
        <v>181.30001271000521</v>
      </c>
      <c r="G10" s="66"/>
      <c r="H10" s="3" t="str">
        <f>IF(OR(AND(AR10&gt;=AY$42,AS10&gt;=AY$46,AR10&lt;&gt;"",AQ10=""),AND(AW10&gt;=AY$42,AX10&gt;=AY$46,AW10&lt;&gt;"",AQ10=""),AND(BU10&gt;=CB$42,BV10&gt;=CB$46,BU10&lt;&gt;"",BT10=""),AND(BZ10&gt;=CB$42,CA10&gt;=CB$46,BZ10&lt;&gt;"",BT10=""),AND(CX10&gt;=DE$42,CY10&gt;=DE$46,CX10&lt;&gt;"",CW10=""),AND(DC10&gt;=DE$42,DD10&gt;=DE$46,DC10&lt;&gt;""),AND(EC10&gt;=EJ$42,ED10&gt;=EJ$46,EC10&lt;&gt;""),AND(EH10&gt;=EJ$42,EI10&gt;=EJ$46,EH10&lt;&gt;""),AND(FE10&gt;=FL$42,FF10&gt;=FL$46,FE10&lt;&gt;""),AND(FJ10&gt;=FL$42,FK10&gt;=FL$46,FJ10&lt;&gt;""),AND(GG10&gt;=GN$42,GH10&gt;=GN$46,GG10&lt;&gt;""),AND(GL10&gt;=GN$42,GM10&gt;=GN$46,GL10&lt;&gt;""),AND(HI10&gt;=HP$42,HJ10&gt;=HP$46,HI10&lt;&gt;""),AND(HN10&gt;=HP$42,HO10&gt;=HP$46,HN10&lt;&gt;""),AND(IK10&gt;=IR$42,IL10&gt;=IR$46,IK10&lt;&gt;""),AND(IP10&gt;=IR$42,IQ10&gt;=IR$46,IP10&lt;&gt;""),AND(JM10&gt;=JT$42,JN10&gt;=JT$46,JM10&lt;&gt;""),AND(JR10&gt;=JT$42,JS10&gt;=JT$46,JR10&lt;&gt;""),AND(KO10&gt;=KV$42,KP10&gt;=KV$46,KO10&lt;&gt;""),AND(KT10&gt;=KV$42,KU10&gt;=KV$46,KT10&lt;&gt;""),AND(LQ10&gt;=LX$42,LR10&gt;=LX$46,LQ10&lt;&gt;""),AND(LV10&gt;=LX$42,LW10&gt;=LX$46,LV10&lt;&gt;""),AND(MS10&gt;=MZ$42,MT10&gt;=MZ$46,MS10&lt;&gt;""),AND(MX10&gt;=MZ$42,MY10&gt;=MZ$46,MX10&lt;&gt;""),AND(NU10&gt;=OB$42,NV10&gt;=OB$46,NU10&lt;&gt;""),AND(NZ10&gt;=OB$42,OA10&gt;=OB$46,NZ10&lt;&gt;""),AND(OW10&gt;=PD$42,OX10&gt;=PD$46,OW10&lt;&gt;""),AND(PB10&gt;=PD$42,PC10&gt;=PD$46,PB10&lt;&gt;""),AND(PY10&gt;=QF$42,PZ10&gt;=QF$46,PY10&lt;&gt;""),AND(QD10&gt;=QF$42,QE10&gt;=QF$46,QD10&lt;&gt;"")),"P","")</f>
        <v>P</v>
      </c>
      <c r="I10" s="3" t="str">
        <f>IF(OR(AND(AS10&gt;=AY$46,AS10&lt;&gt;"",AQ10=""),AND(AX10&gt;=AY$46,AX10&lt;&gt;"",AQ10=""),AND(BV10&gt;=CB$46,BV10&lt;&gt;"",BT10=""),AND(CA10&gt;=CB$46,CA10&lt;&gt;"",BT10=""),AND(CY10&gt;=DE$46,CY10&lt;&gt;"",CW10=""),AND(DD10&gt;=DE$46,DD10&lt;&gt;"",CW10=""),AND(ED10&gt;=EJ$46,ED10&lt;&gt;""),AND(EI10&gt;=EJ$46,EI10&lt;&gt;""),AND(FF10&gt;=FL$46,FF10&lt;&gt;""),AND(FK10&gt;=FL$46,FK10&lt;&gt;""),AND(GH10&gt;=GN$46,GH10&lt;&gt;""),AND(GM10&gt;=GN$46,GM10&lt;&gt;""),AND(HJ10&gt;=HP$46,HJ10&lt;&gt;""),AND(HO10&gt;=HP$46,HO10&lt;&gt;""),AND(IL10&gt;=IR$46,IL10&lt;&gt;""),AND(IQ10&gt;=IR$46,IQ10&lt;&gt;""),AND(JN10&gt;=JT$46,JN10&lt;&gt;""),AND(JS10&gt;=JT$46,JS10&lt;&gt;""),AND(KP10&gt;=KV$46,KP10&lt;&gt;""),AND(KU10&gt;=KV$46,KU10&lt;&gt;""),AND(LR10&gt;=LX$46,LR10&lt;&gt;""),AND(LW10&gt;=LX$46,LW10&lt;&gt;""),AND(MT10&gt;=MZ$46,MT10&lt;&gt;""),AND(MY10&gt;=MZ$46,MY10&lt;&gt;""),AND(NV10&gt;=OB$46,NV10&lt;&gt;""),AND(OA10&gt;=OB$46,OA10&lt;&gt;""),AND(OX10&gt;=PD$46,OX10&lt;&gt;""),AND(PC10&gt;=PD$46,PC10&lt;&gt;""),AND(PZ10&gt;=QF$46,PZ10&lt;&gt;""),AND(QE10&gt;=QF$46,QE10&lt;&gt;"")),"P","")</f>
        <v>P</v>
      </c>
      <c r="J10" s="36" t="str">
        <f>IF(AND(I10="P",H10=""),"No DD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Merit",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Excellence",IF(K10="P","Worlds Team",IF(H10="P","National Team","")))))</f>
        <v>National Team</v>
      </c>
      <c r="K10" s="3" t="str">
        <f>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P","")</f>
        <v/>
      </c>
      <c r="L10" s="8">
        <f>IF(COUNT(AS10,BV10,CY10)&gt;0,LARGE((AS10,BV10,CY10),1),0)</f>
        <v>51.7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50.199999999999996</v>
      </c>
      <c r="O10" s="8" t="str">
        <f>IF(N10=0,"",IF(AND(N10=L10,N10=AS10,N10=BV10),$W$1,IF(AND(N10=L10,N10=AS10,N10=CY10),$W$1,IF(AND(N10=L10,N10=BV10,N10=CY10),$AZ$1,IF(N10=CY10,$CC$1,IF(N10=BV10,$AZ$1,IF(N10=AS10,$W$1,"")))))))</f>
        <v>2023 3rd Domestic Trial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53</v>
      </c>
      <c r="S10" s="8" t="str">
        <f>IF(R10=0,"",IF(R10=DD10,$CC$1,IF(R10=CA10,$AZ$1,IF(R10=AX10,$W$1,""))))</f>
        <v>2024 Nationals</v>
      </c>
      <c r="T10" s="8">
        <f>IF(MAX(DF10:DH10)&gt;0,MAX(DF10:DH10),"")</f>
        <v>1.2000000000000099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18.600000000000001</v>
      </c>
      <c r="X10" s="19">
        <v>7.2</v>
      </c>
      <c r="Y10" s="19">
        <v>0.6</v>
      </c>
      <c r="Z10" s="19">
        <v>0</v>
      </c>
      <c r="AA10" s="19">
        <v>18.2</v>
      </c>
      <c r="AB10" s="19">
        <v>6.8</v>
      </c>
      <c r="AC10" s="19">
        <v>0</v>
      </c>
      <c r="AD10" s="19">
        <v>0</v>
      </c>
      <c r="AE10" s="19">
        <v>17.7</v>
      </c>
      <c r="AF10" s="19">
        <v>6</v>
      </c>
      <c r="AG10" s="19">
        <v>0.6</v>
      </c>
      <c r="AH10" s="19">
        <v>0</v>
      </c>
      <c r="AI10" s="19">
        <v>18.2</v>
      </c>
      <c r="AJ10" s="19">
        <v>7.2</v>
      </c>
      <c r="AK10" s="19">
        <v>0.8</v>
      </c>
      <c r="AL10" s="19">
        <v>0</v>
      </c>
      <c r="AM10" s="19">
        <v>18</v>
      </c>
      <c r="AN10" s="19">
        <v>6.8000000000000007</v>
      </c>
      <c r="AO10" s="19">
        <v>0.6</v>
      </c>
      <c r="AP10" s="19">
        <v>0</v>
      </c>
      <c r="AQ10" s="27"/>
      <c r="AR10" s="40">
        <f>IF(SUM(X10,AB10)&gt;0,SUM(X10,AB10),"")</f>
        <v>14</v>
      </c>
      <c r="AS10" s="40">
        <f>IF(SUM(W10:X10,Z10:AB10,AD10)-Y10-AC10&gt;0,SUM(W10:X10,Z10:AB10,AD10)-Y10-AC10,"")</f>
        <v>50.199999999999996</v>
      </c>
      <c r="AT10" s="40">
        <f>IF(SUM(AE10:AF10,AH10)-AG10&gt;0,SUM(AE10:AF10,AH10)-AG10,"")</f>
        <v>23.099999999999998</v>
      </c>
      <c r="AU10" s="40">
        <f>IF(SUM(X10,AB10,AF10)&gt;0,SUM(X10,AB10,AF10),"")</f>
        <v>20</v>
      </c>
      <c r="AV10" s="40">
        <f>IF(SUM(AS10,AT10)&gt;0,SUM(AS10,AT10),"")</f>
        <v>73.3</v>
      </c>
      <c r="AW10" s="40">
        <f>IF(SUM(AJ10,AN10)&gt;0,SUM(AJ10,AN10),"")</f>
        <v>14</v>
      </c>
      <c r="AX10" s="40">
        <f>IF(SUM(AI10:AJ10,AL10:AN10,AP10)-SUM(AK10,AO10)&gt;0,SUM(AI10:AJ10,AL10:AN10,AP10)-SUM(AK10,AO10),"")</f>
        <v>48.800000000000004</v>
      </c>
      <c r="AY10" s="40">
        <f>IF(SUM(AS10,AT10,AX10)&gt;0,SUM(AS10,AT10,AX10),"")</f>
        <v>122.1</v>
      </c>
      <c r="AZ10" s="18">
        <v>18.2</v>
      </c>
      <c r="BA10" s="18">
        <v>8.4</v>
      </c>
      <c r="BB10" s="18">
        <v>0.6</v>
      </c>
      <c r="BC10" s="18">
        <v>0</v>
      </c>
      <c r="BD10" s="18">
        <v>18.5</v>
      </c>
      <c r="BE10" s="18">
        <v>7.2</v>
      </c>
      <c r="BF10" s="18">
        <v>0</v>
      </c>
      <c r="BG10" s="18">
        <v>0</v>
      </c>
      <c r="BH10" s="18">
        <v>18.100000000000001</v>
      </c>
      <c r="BI10" s="18">
        <v>7.7</v>
      </c>
      <c r="BJ10" s="18">
        <v>0.6</v>
      </c>
      <c r="BK10" s="18">
        <v>0</v>
      </c>
      <c r="BL10" s="18">
        <v>18.7</v>
      </c>
      <c r="BM10" s="18">
        <v>8.4</v>
      </c>
      <c r="BN10" s="18">
        <v>0.6</v>
      </c>
      <c r="BO10" s="18">
        <v>0</v>
      </c>
      <c r="BP10" s="18">
        <v>18.3</v>
      </c>
      <c r="BQ10" s="18">
        <v>6.8</v>
      </c>
      <c r="BR10" s="18">
        <v>0.8</v>
      </c>
      <c r="BS10" s="18">
        <v>0</v>
      </c>
      <c r="BT10" s="28"/>
      <c r="BU10" s="11">
        <f>IF(SUM(BA10,BE10)&gt;0,SUM(BA10,BE10),"")</f>
        <v>15.600000000000001</v>
      </c>
      <c r="BV10" s="11">
        <f>IF(SUM(AZ10:BA10,BC10:BE10,BG10)-BB10-BF10&gt;0,SUM(AZ10:BA10,BC10:BE10,BG10)-BB10-BF10,"")</f>
        <v>51.7</v>
      </c>
      <c r="BW10" s="11">
        <f>IF(SUM(BH10:BI10,BK10)-BJ10&gt;0,SUM(BH10:BI10,BK10)-BJ10,"")</f>
        <v>25.2</v>
      </c>
      <c r="BX10" s="11">
        <f>IF(SUM(BA10,BE10,BI10)&gt;0,SUM(BA10,BE10,BI10),"")</f>
        <v>23.3</v>
      </c>
      <c r="BY10" s="11">
        <f>IF(SUM(BV10,BW10)&gt;0,SUM(BV10,BW10),"")</f>
        <v>76.900000000000006</v>
      </c>
      <c r="BZ10" s="11">
        <f>IF(SUM(BM10,BQ10)&gt;0,SUM(BM10,BQ10),"")</f>
        <v>15.2</v>
      </c>
      <c r="CA10" s="11">
        <f>IF(SUM(BL10:BM10,BO10:BQ10,BS10)-SUM(BN10,BR10)&gt;0,SUM(BL10:BM10,BO10:BQ10,BS10)-SUM(BN10,BR10),"")</f>
        <v>50.800000000000004</v>
      </c>
      <c r="CB10" s="11">
        <f>IF(SUM(BV10,BW10,CA10)&gt;0,SUM(BV10,BW10,CA10),"")</f>
        <v>127.70000000000002</v>
      </c>
      <c r="CC10" s="19">
        <v>18.2</v>
      </c>
      <c r="CD10" s="19">
        <v>7.2</v>
      </c>
      <c r="CE10" s="19">
        <v>1</v>
      </c>
      <c r="CF10" s="19">
        <v>0</v>
      </c>
      <c r="CG10" s="19">
        <v>17</v>
      </c>
      <c r="CH10" s="19">
        <v>8.4</v>
      </c>
      <c r="CI10" s="19">
        <v>1</v>
      </c>
      <c r="CJ10" s="19">
        <v>0</v>
      </c>
      <c r="CK10" s="19">
        <v>18</v>
      </c>
      <c r="CL10" s="19">
        <v>6.8</v>
      </c>
      <c r="CM10" s="19">
        <v>0.8</v>
      </c>
      <c r="CN10" s="19">
        <v>0</v>
      </c>
      <c r="CO10" s="19">
        <v>19</v>
      </c>
      <c r="CP10" s="19">
        <v>8.4</v>
      </c>
      <c r="CQ10" s="19">
        <v>0</v>
      </c>
      <c r="CR10" s="19">
        <v>0</v>
      </c>
      <c r="CS10" s="19">
        <v>18.8</v>
      </c>
      <c r="CT10" s="19">
        <v>6.8</v>
      </c>
      <c r="CU10" s="19">
        <v>0</v>
      </c>
      <c r="CV10" s="19">
        <v>0</v>
      </c>
      <c r="CW10" s="27"/>
      <c r="CX10" s="40">
        <f>IF(SUM(CD10,CH10)&gt;0,SUM(CD10,CH10),"")</f>
        <v>15.600000000000001</v>
      </c>
      <c r="CY10" s="40">
        <f>IF(SUM(CC10:CD10,CF10:CH10,CJ10)-CE10-CI10&gt;0,SUM(CC10:CD10,CF10:CH10,CJ10)-CE10-CI10,"")</f>
        <v>48.8</v>
      </c>
      <c r="CZ10" s="40">
        <f>IF(SUM(CK10:CL10,CN10)-CM10&gt;0,SUM(CK10:CL10,CN10)-CM10,"")</f>
        <v>24</v>
      </c>
      <c r="DA10" s="40">
        <f>IF(SUM(CD10,CH10,CL10)&gt;0,SUM(CD10,CH10,CL10),"")</f>
        <v>22.400000000000002</v>
      </c>
      <c r="DB10" s="40">
        <f>IF(SUM(CY10,CZ10)&gt;0,SUM(CY10,CZ10),"")</f>
        <v>72.8</v>
      </c>
      <c r="DC10" s="40">
        <f>IF(SUM(CP10,CT10)&gt;0,SUM(CP10,CT10),"")</f>
        <v>15.2</v>
      </c>
      <c r="DD10" s="40">
        <f>IF(SUM(CO10:CP10,CR10:CT10,CV10)-SUM(CQ10,CU10)&gt;0,SUM(CO10:CP10,CR10:CT10,CV10)-SUM(CQ10,CU10),"")</f>
        <v>53</v>
      </c>
      <c r="DE10" s="40">
        <f>IF(SUM(CY10,CZ10,DD10)&gt;0,SUM(CY10,CZ10,DD10),"")</f>
        <v>125.8</v>
      </c>
      <c r="DF10" s="50">
        <f>IF(MAX(ED10,FF10,GH10,HJ10,IL10,JN10,KP10,LR10,MT10,NV10,OX10,PZ10)-IF(N10="",0,N10)&gt;0.001,MAX(ED10,FF10,GH10,HJ10,IL10,JN10,KP10,LR10,MT10,NV10,OX10,PZ10)-IF(N10="",0,N10),"")</f>
        <v>1.2000000000000099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18.5</v>
      </c>
      <c r="HR10" s="17">
        <v>7.6</v>
      </c>
      <c r="HS10" s="17">
        <v>0.6</v>
      </c>
      <c r="HT10" s="17">
        <v>0</v>
      </c>
      <c r="HU10" s="17">
        <v>18.3</v>
      </c>
      <c r="HV10" s="17">
        <v>7.6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>IF(SUM(HR10,HV10)&gt;0,SUM(HR10,HV10),"")</f>
        <v>15.2</v>
      </c>
      <c r="IL10" s="40">
        <f>IF(SUM(HQ10:HR10,HT10:HV10,HX10)-HS10-HW10&gt;0,SUM(HQ10:HR10,HT10:HV10,HX10)-HS10-HW10,"")</f>
        <v>51.400000000000006</v>
      </c>
      <c r="IM10" s="40" t="str">
        <f>IF(SUM(HY10:HZ10,IB10)-IA10&gt;0,SUM(HY10:HZ10,IB10)-IA10,"")</f>
        <v/>
      </c>
      <c r="IN10" s="40">
        <f>IF(SUM(HR10,HV10,HZ10)&gt;0,SUM(HR10,HV10,HZ10),"")</f>
        <v>15.2</v>
      </c>
      <c r="IO10" s="40">
        <f>IF(SUM(IL10,IM10)&gt;0,SUM(IL10,IM10),"")</f>
        <v>51.400000000000006</v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>
        <f>IF(SUM(IL10,IM10,IQ10)&gt;0,SUM(IL10,IM10,IQ10),"")</f>
        <v>51.400000000000006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>
        <v>0</v>
      </c>
      <c r="KX10" s="18">
        <v>0</v>
      </c>
      <c r="KY10" s="18">
        <v>0</v>
      </c>
      <c r="KZ10" s="18">
        <v>0</v>
      </c>
      <c r="LA10" s="18">
        <v>18.8</v>
      </c>
      <c r="LB10" s="18">
        <v>8.4</v>
      </c>
      <c r="LC10" s="18">
        <v>0</v>
      </c>
      <c r="LD10" s="18">
        <v>0</v>
      </c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>
        <f>IF(SUM(KX10,LB10)&gt;0,SUM(KX10,LB10),"")</f>
        <v>8.4</v>
      </c>
      <c r="LR10" s="11">
        <f>IF(SUM(KW10:KX10,KZ10:LB10,LD10)-KY10-LC10&gt;0,SUM(KW10:KX10,KZ10:LB10,LD10)-KY10-LC10,"")</f>
        <v>27.200000000000003</v>
      </c>
      <c r="LS10" s="11" t="str">
        <f>IF(SUM(LE10:LF10,LH10)-LG10&gt;0,SUM(LE10:LF10,LH10)-LG10,"")</f>
        <v/>
      </c>
      <c r="LT10" s="11">
        <f>IF(SUM(KX10,LB10,LF10)&gt;0,SUM(KX10,LB10,LF10),"")</f>
        <v>8.4</v>
      </c>
      <c r="LU10" s="11">
        <f>IF(SUM(LR10,LS10)&gt;0,SUM(LR10,LS10),"")</f>
        <v>27.200000000000003</v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>
        <f>IF(SUM(LR10,LS10,LW10)&gt;0,SUM(LR10,LS10,LW10),"")</f>
        <v>27.200000000000003</v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18.2</v>
      </c>
      <c r="QH10" s="22">
        <f>IF($CW10="P",CD10,(CD10+BA10)/2)</f>
        <v>7.8000000000000007</v>
      </c>
      <c r="QI10" s="22">
        <f>IF($CW10="P",CE10,(CE10+BB10)/2)</f>
        <v>0.8</v>
      </c>
      <c r="QJ10" s="22">
        <f>IF($CW10="P",CF10,(CF10+BC10)/2)</f>
        <v>0</v>
      </c>
      <c r="QK10" s="22">
        <f>IF($CW10="P",CG10,(CG10+BD10)/2)</f>
        <v>17.75</v>
      </c>
      <c r="QL10" s="22">
        <f>IF($CW10="P",CH10,(CH10+BE10)/2)</f>
        <v>7.8000000000000007</v>
      </c>
      <c r="QM10" s="22">
        <f>IF($CW10="P",CI10,(CI10+BF10)/2)</f>
        <v>0.5</v>
      </c>
      <c r="QN10" s="22">
        <f>IF($CW10="P",CJ10,(CJ10+BG10)/2)</f>
        <v>0</v>
      </c>
      <c r="QO10" s="22">
        <f>IF($CW10="P",CK10,(CK10+BH10)/2)</f>
        <v>18.05</v>
      </c>
      <c r="QP10" s="22">
        <f>IF($CW10="P",CL10,(CL10+BI10)/2)</f>
        <v>7.25</v>
      </c>
      <c r="QQ10" s="22">
        <f>IF($CW10="P",CM10,(CM10+BJ10)/2)</f>
        <v>0.7</v>
      </c>
      <c r="QR10" s="22">
        <f>IF($CW10="P",CN10,(CN10+BK10)/2)</f>
        <v>0</v>
      </c>
      <c r="QS10" s="22">
        <f>IF($CW10="P",CO10,(CO10+BL10)/2)</f>
        <v>18.850000000000001</v>
      </c>
      <c r="QT10" s="22">
        <f>IF($CW10="P",CP10,(CP10+BM10)/2)</f>
        <v>8.4</v>
      </c>
      <c r="QU10" s="22">
        <f>IF($CW10="P",CQ10,(CQ10+BN10)/2)</f>
        <v>0.3</v>
      </c>
      <c r="QV10" s="22">
        <f>IF($CW10="P",CR10,(CR10+BO10)/2)</f>
        <v>0</v>
      </c>
      <c r="QW10" s="22">
        <f>IF($CW10="P",CS10,(CS10+BP10)/2)</f>
        <v>18.55</v>
      </c>
      <c r="QX10" s="22">
        <f>IF($CW10="P",CT10,(CT10+BQ10)/2)</f>
        <v>6.8</v>
      </c>
      <c r="QY10" s="22">
        <f>IF($CW10="P",CU10,(CU10+BR10)/2)</f>
        <v>0.4</v>
      </c>
      <c r="QZ10" s="22">
        <f>IF($CW10="P",CV10,(CV10+BS10)/2)</f>
        <v>0</v>
      </c>
      <c r="RA10" s="27" t="s">
        <v>46</v>
      </c>
      <c r="RB10" s="40">
        <f>IF(SUM(QH10,QL10)&gt;0,SUM(QH10,QL10),"")</f>
        <v>15.600000000000001</v>
      </c>
      <c r="RC10" s="40">
        <f>IF(SUM(QG10:QH10,QJ10:QL10,QN10)-QI10-QM10&gt;0,SUM(QG10:QH10,QJ10:QL10,QN10)-QI10-QM10,"")</f>
        <v>50.25</v>
      </c>
      <c r="RD10" s="40">
        <f>IF(SUM(QO10:QP10,QR10)-QQ10&gt;0,SUM(QO10:QP10,QR10)-QQ10,"")</f>
        <v>24.6</v>
      </c>
      <c r="RE10" s="40">
        <f>IF(SUM(QH10,QL10,QP10)&gt;0,SUM(QH10,QL10,QP10),"")</f>
        <v>22.85</v>
      </c>
      <c r="RF10" s="40">
        <f>IF(SUM(RC10,RD10)&gt;0,SUM(RC10,RD10),"")</f>
        <v>74.849999999999994</v>
      </c>
      <c r="RG10" s="40">
        <f>IF(SUM(QT10,QX10)&gt;0,SUM(QT10,QX10),"")</f>
        <v>15.2</v>
      </c>
      <c r="RH10" s="40">
        <f>IF(SUM(QS10:QT10,QV10:QX10,QZ10)-SUM(QU10,QY10)&gt;0,SUM(QS10:QT10,QV10:QX10,QZ10)-SUM(QU10,QY10),"")</f>
        <v>51.899999999999991</v>
      </c>
      <c r="RI10" s="40">
        <f>IF(SUM(RC10,RD10,RH10)&gt;0,SUM(RC10,RD10,RH10),"")</f>
        <v>126.74999999999999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t="str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/>
      </c>
      <c r="C11" s="5" t="s">
        <v>95</v>
      </c>
      <c r="D11" s="4" t="s">
        <v>5</v>
      </c>
      <c r="E11" s="4">
        <v>2003</v>
      </c>
      <c r="F11" s="9">
        <f>SUM(L11:T11)+SUM(L11:Q11)*0.0000001+SUM(L11)*0.0000000000001</f>
        <v>180.7000128900051</v>
      </c>
      <c r="G11" s="66" t="s">
        <v>46</v>
      </c>
      <c r="H11" s="3" t="str">
        <f>IF(OR(AND(AR11&gt;=AY$42,AS11&gt;=AY$46,AR11&lt;&gt;"",AQ11=""),AND(AW11&gt;=AY$42,AX11&gt;=AY$46,AW11&lt;&gt;"",AQ11=""),AND(BU11&gt;=CB$42,BV11&gt;=CB$46,BU11&lt;&gt;"",BT11=""),AND(BZ11&gt;=CB$42,CA11&gt;=CB$46,BZ11&lt;&gt;"",BT11=""),AND(CX11&gt;=DE$42,CY11&gt;=DE$46,CX11&lt;&gt;"",CW11=""),AND(DC11&gt;=DE$42,DD11&gt;=DE$46,DC11&lt;&gt;""),AND(EC11&gt;=EJ$42,ED11&gt;=EJ$46,EC11&lt;&gt;""),AND(EH11&gt;=EJ$42,EI11&gt;=EJ$46,EH11&lt;&gt;""),AND(FE11&gt;=FL$42,FF11&gt;=FL$46,FE11&lt;&gt;""),AND(FJ11&gt;=FL$42,FK11&gt;=FL$46,FJ11&lt;&gt;""),AND(GG11&gt;=GN$42,GH11&gt;=GN$46,GG11&lt;&gt;""),AND(GL11&gt;=GN$42,GM11&gt;=GN$46,GL11&lt;&gt;""),AND(HI11&gt;=HP$42,HJ11&gt;=HP$46,HI11&lt;&gt;""),AND(HN11&gt;=HP$42,HO11&gt;=HP$46,HN11&lt;&gt;""),AND(IK11&gt;=IR$42,IL11&gt;=IR$46,IK11&lt;&gt;""),AND(IP11&gt;=IR$42,IQ11&gt;=IR$46,IP11&lt;&gt;""),AND(JM11&gt;=JT$42,JN11&gt;=JT$46,JM11&lt;&gt;""),AND(JR11&gt;=JT$42,JS11&gt;=JT$46,JR11&lt;&gt;""),AND(KO11&gt;=KV$42,KP11&gt;=KV$46,KO11&lt;&gt;""),AND(KT11&gt;=KV$42,KU11&gt;=KV$46,KT11&lt;&gt;""),AND(LQ11&gt;=LX$42,LR11&gt;=LX$46,LQ11&lt;&gt;""),AND(LV11&gt;=LX$42,LW11&gt;=LX$46,LV11&lt;&gt;""),AND(MS11&gt;=MZ$42,MT11&gt;=MZ$46,MS11&lt;&gt;""),AND(MX11&gt;=MZ$42,MY11&gt;=MZ$46,MX11&lt;&gt;""),AND(NU11&gt;=OB$42,NV11&gt;=OB$46,NU11&lt;&gt;""),AND(NZ11&gt;=OB$42,OA11&gt;=OB$46,NZ11&lt;&gt;""),AND(OW11&gt;=PD$42,OX11&gt;=PD$46,OW11&lt;&gt;""),AND(PB11&gt;=PD$42,PC11&gt;=PD$46,PB11&lt;&gt;""),AND(PY11&gt;=QF$42,PZ11&gt;=QF$46,PY11&lt;&gt;""),AND(QD11&gt;=QF$42,QE11&gt;=QF$46,QD11&lt;&gt;"")),"P","")</f>
        <v>P</v>
      </c>
      <c r="I11" s="3" t="str">
        <f>IF(OR(AND(AS11&gt;=AY$46,AS11&lt;&gt;"",AQ11=""),AND(AX11&gt;=AY$46,AX11&lt;&gt;"",AQ11=""),AND(BV11&gt;=CB$46,BV11&lt;&gt;"",BT11=""),AND(CA11&gt;=CB$46,CA11&lt;&gt;"",BT11=""),AND(CY11&gt;=DE$46,CY11&lt;&gt;"",CW11=""),AND(DD11&gt;=DE$46,DD11&lt;&gt;"",CW11=""),AND(ED11&gt;=EJ$46,ED11&lt;&gt;""),AND(EI11&gt;=EJ$46,EI11&lt;&gt;""),AND(FF11&gt;=FL$46,FF11&lt;&gt;""),AND(FK11&gt;=FL$46,FK11&lt;&gt;""),AND(GH11&gt;=GN$46,GH11&lt;&gt;""),AND(GM11&gt;=GN$46,GM11&lt;&gt;""),AND(HJ11&gt;=HP$46,HJ11&lt;&gt;""),AND(HO11&gt;=HP$46,HO11&lt;&gt;""),AND(IL11&gt;=IR$46,IL11&lt;&gt;""),AND(IQ11&gt;=IR$46,IQ11&lt;&gt;""),AND(JN11&gt;=JT$46,JN11&lt;&gt;""),AND(JS11&gt;=JT$46,JS11&lt;&gt;""),AND(KP11&gt;=KV$46,KP11&lt;&gt;""),AND(KU11&gt;=KV$46,KU11&lt;&gt;""),AND(LR11&gt;=LX$46,LR11&lt;&gt;""),AND(LW11&gt;=LX$46,LW11&lt;&gt;""),AND(MT11&gt;=MZ$46,MT11&lt;&gt;""),AND(MY11&gt;=MZ$46,MY11&lt;&gt;""),AND(NV11&gt;=OB$46,NV11&lt;&gt;""),AND(OA11&gt;=OB$46,OA11&lt;&gt;""),AND(OX11&gt;=PD$46,OX11&lt;&gt;""),AND(PC11&gt;=PD$46,PC11&lt;&gt;""),AND(PZ11&gt;=QF$46,PZ11&lt;&gt;""),AND(QE11&gt;=QF$46,QE11&lt;&gt;"")),"P","")</f>
        <v>P</v>
      </c>
      <c r="J11" s="36" t="str">
        <f>IF(AND(I11="P",H11=""),"No DD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Merit",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Excellence",IF(K11="P","Worlds Team",IF(H11="P","National Team","")))))</f>
        <v>National Team</v>
      </c>
      <c r="K11" s="3" t="str">
        <f>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P","")</f>
        <v/>
      </c>
      <c r="L11" s="8">
        <f>IF(COUNT(AS11,BV11,CY11)&gt;0,LARGE((AS11,BV11,CY11),1),0)</f>
        <v>51.29999999999999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51.2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26.400000000000002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51.8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18.3</v>
      </c>
      <c r="X11" s="19">
        <v>7.7</v>
      </c>
      <c r="Y11" s="19">
        <v>0.2</v>
      </c>
      <c r="Z11" s="19">
        <v>0.3</v>
      </c>
      <c r="AA11" s="19">
        <v>18.5</v>
      </c>
      <c r="AB11" s="19">
        <v>7.3</v>
      </c>
      <c r="AC11" s="19">
        <v>0.6</v>
      </c>
      <c r="AD11" s="19">
        <v>0</v>
      </c>
      <c r="AE11" s="19">
        <v>17.2</v>
      </c>
      <c r="AF11" s="19">
        <v>5.4</v>
      </c>
      <c r="AG11" s="19">
        <v>0</v>
      </c>
      <c r="AH11" s="19">
        <v>0.3</v>
      </c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15</v>
      </c>
      <c r="AS11" s="40">
        <f>IF(SUM(W11:X11,Z11:AB11,AD11)-Y11-AC11&gt;0,SUM(W11:X11,Z11:AB11,AD11)-Y11-AC11,"")</f>
        <v>51.29999999999999</v>
      </c>
      <c r="AT11" s="40">
        <f>IF(SUM(AE11:AF11,AH11)-AG11&gt;0,SUM(AE11:AF11,AH11)-AG11,"")</f>
        <v>22.900000000000002</v>
      </c>
      <c r="AU11" s="40">
        <f>IF(SUM(X11,AB11,AF11)&gt;0,SUM(X11,AB11,AF11),"")</f>
        <v>20.399999999999999</v>
      </c>
      <c r="AV11" s="40">
        <f>IF(SUM(AS11,AT11)&gt;0,SUM(AS11,AT11),"")</f>
        <v>74.199999999999989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74.199999999999989</v>
      </c>
      <c r="AZ11" s="18">
        <v>17.8</v>
      </c>
      <c r="BA11" s="18">
        <v>6.9</v>
      </c>
      <c r="BB11" s="18">
        <v>0.2</v>
      </c>
      <c r="BC11" s="18">
        <v>0</v>
      </c>
      <c r="BD11" s="18">
        <v>18.399999999999999</v>
      </c>
      <c r="BE11" s="18">
        <v>8.1</v>
      </c>
      <c r="BF11" s="18">
        <v>0.2</v>
      </c>
      <c r="BG11" s="18">
        <v>0.3</v>
      </c>
      <c r="BH11" s="18">
        <v>18.600000000000001</v>
      </c>
      <c r="BI11" s="18">
        <v>7.5</v>
      </c>
      <c r="BJ11" s="18">
        <v>0</v>
      </c>
      <c r="BK11" s="18">
        <v>0.3</v>
      </c>
      <c r="BL11" s="18">
        <v>18.600000000000001</v>
      </c>
      <c r="BM11" s="18">
        <v>8.1</v>
      </c>
      <c r="BN11" s="18">
        <v>0.6</v>
      </c>
      <c r="BO11" s="18">
        <v>0.3</v>
      </c>
      <c r="BP11" s="18">
        <v>16.3</v>
      </c>
      <c r="BQ11" s="18">
        <v>9.6</v>
      </c>
      <c r="BR11" s="18">
        <v>1</v>
      </c>
      <c r="BS11" s="18">
        <v>0.3</v>
      </c>
      <c r="BT11" s="28"/>
      <c r="BU11" s="11">
        <f>IF(SUM(BA11,BE11)&gt;0,SUM(BA11,BE11),"")</f>
        <v>15</v>
      </c>
      <c r="BV11" s="11">
        <f>IF(SUM(AZ11:BA11,BC11:BE11,BG11)-BB11-BF11&gt;0,SUM(AZ11:BA11,BC11:BE11,BG11)-BB11-BF11,"")</f>
        <v>51.099999999999994</v>
      </c>
      <c r="BW11" s="11">
        <f>IF(SUM(BH11:BI11,BK11)-BJ11&gt;0,SUM(BH11:BI11,BK11)-BJ11,"")</f>
        <v>26.400000000000002</v>
      </c>
      <c r="BX11" s="11">
        <f>IF(SUM(BA11,BE11,BI11)&gt;0,SUM(BA11,BE11,BI11),"")</f>
        <v>22.5</v>
      </c>
      <c r="BY11" s="11">
        <f>IF(SUM(BV11,BW11)&gt;0,SUM(BV11,BW11),"")</f>
        <v>77.5</v>
      </c>
      <c r="BZ11" s="11">
        <f>IF(SUM(BM11,BQ11)&gt;0,SUM(BM11,BQ11),"")</f>
        <v>17.7</v>
      </c>
      <c r="CA11" s="11">
        <f>IF(SUM(BL11:BM11,BO11:BQ11,BS11)-SUM(BN11,BR11)&gt;0,SUM(BL11:BM11,BO11:BQ11,BS11)-SUM(BN11,BR11),"")</f>
        <v>51.6</v>
      </c>
      <c r="CB11" s="11">
        <f>IF(SUM(BV11,BW11,CA11)&gt;0,SUM(BV11,BW11,CA11),"")</f>
        <v>129.1</v>
      </c>
      <c r="CC11" s="19">
        <v>18.600000000000001</v>
      </c>
      <c r="CD11" s="19">
        <v>7.3</v>
      </c>
      <c r="CE11" s="19">
        <v>0.2</v>
      </c>
      <c r="CF11" s="19">
        <v>0</v>
      </c>
      <c r="CG11" s="19">
        <v>18.5</v>
      </c>
      <c r="CH11" s="19">
        <v>7.5</v>
      </c>
      <c r="CI11" s="19">
        <v>0.8</v>
      </c>
      <c r="CJ11" s="19">
        <v>0.3</v>
      </c>
      <c r="CK11" s="19">
        <v>18.600000000000001</v>
      </c>
      <c r="CL11" s="19">
        <v>4.4000000000000004</v>
      </c>
      <c r="CM11" s="19">
        <v>1</v>
      </c>
      <c r="CN11" s="19">
        <v>0</v>
      </c>
      <c r="CO11" s="19">
        <v>18.3</v>
      </c>
      <c r="CP11" s="19">
        <v>7.3</v>
      </c>
      <c r="CQ11" s="19">
        <v>0</v>
      </c>
      <c r="CR11" s="19">
        <v>0</v>
      </c>
      <c r="CS11" s="19">
        <v>18.399999999999999</v>
      </c>
      <c r="CT11" s="19">
        <v>7.5</v>
      </c>
      <c r="CU11" s="19">
        <v>0</v>
      </c>
      <c r="CV11" s="19">
        <v>0.3</v>
      </c>
      <c r="CW11" s="27"/>
      <c r="CX11" s="40">
        <f>IF(SUM(CD11,CH11)&gt;0,SUM(CD11,CH11),"")</f>
        <v>14.8</v>
      </c>
      <c r="CY11" s="40">
        <f>IF(SUM(CC11:CD11,CF11:CH11,CJ11)-CE11-CI11&gt;0,SUM(CC11:CD11,CF11:CH11,CJ11)-CE11-CI11,"")</f>
        <v>51.2</v>
      </c>
      <c r="CZ11" s="40">
        <f>IF(SUM(CK11:CL11,CN11)-CM11&gt;0,SUM(CK11:CL11,CN11)-CM11,"")</f>
        <v>22</v>
      </c>
      <c r="DA11" s="40">
        <f>IF(SUM(CD11,CH11,CL11)&gt;0,SUM(CD11,CH11,CL11),"")</f>
        <v>19.200000000000003</v>
      </c>
      <c r="DB11" s="40">
        <f>IF(SUM(CY11,CZ11)&gt;0,SUM(CY11,CZ11),"")</f>
        <v>73.2</v>
      </c>
      <c r="DC11" s="40">
        <f>IF(SUM(CP11,CT11)&gt;0,SUM(CP11,CT11),"")</f>
        <v>14.8</v>
      </c>
      <c r="DD11" s="40">
        <f>IF(SUM(CO11:CP11,CR11:CT11,CV11)-SUM(CQ11,CU11)&gt;0,SUM(CO11:CP11,CR11:CT11,CV11)-SUM(CQ11,CU11),"")</f>
        <v>51.8</v>
      </c>
      <c r="DE11" s="40">
        <f>IF(SUM(CY11,CZ11,DD11)&gt;0,SUM(CY11,CZ11,DD11),"")</f>
        <v>125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17.5</v>
      </c>
      <c r="HR11" s="17">
        <v>2.8</v>
      </c>
      <c r="HS11" s="17">
        <v>0</v>
      </c>
      <c r="HT11" s="17">
        <v>0</v>
      </c>
      <c r="HU11" s="17">
        <v>17.2</v>
      </c>
      <c r="HV11" s="17">
        <v>5.0999999999999996</v>
      </c>
      <c r="HW11" s="17">
        <v>0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7.8999999999999995</v>
      </c>
      <c r="IL11" s="40">
        <f>IF(SUM(HQ11:HR11,HT11:HV11,HX11)-HS11-HW11&gt;0,SUM(HQ11:HR11,HT11:HV11,HX11)-HS11-HW11,"")</f>
        <v>42.6</v>
      </c>
      <c r="IM11" s="40" t="str">
        <f>IF(SUM(HY11:HZ11,IB11)-IA11&gt;0,SUM(HY11:HZ11,IB11)-IA11,"")</f>
        <v/>
      </c>
      <c r="IN11" s="40">
        <f>IF(SUM(HR11,HV11,HZ11)&gt;0,SUM(HR11,HV11,HZ11),"")</f>
        <v>7.8999999999999995</v>
      </c>
      <c r="IO11" s="40">
        <f>IF(SUM(IL11,IM11)&gt;0,SUM(IL11,IM11),"")</f>
        <v>42.6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42.6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>
        <v>16.8</v>
      </c>
      <c r="KX11" s="18">
        <v>8.1</v>
      </c>
      <c r="KY11" s="18">
        <v>1</v>
      </c>
      <c r="KZ11" s="18">
        <v>0</v>
      </c>
      <c r="LA11" s="18">
        <v>17.100000000000001</v>
      </c>
      <c r="LB11" s="18">
        <v>5.0999999999999996</v>
      </c>
      <c r="LC11" s="18">
        <v>0</v>
      </c>
      <c r="LD11" s="18">
        <v>0</v>
      </c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>
        <f>IF(SUM(KX11,LB11)&gt;0,SUM(KX11,LB11),"")</f>
        <v>13.2</v>
      </c>
      <c r="LR11" s="11">
        <f>IF(SUM(KW11:KX11,KZ11:LB11,LD11)-KY11-LC11&gt;0,SUM(KW11:KX11,KZ11:LB11,LD11)-KY11-LC11,"")</f>
        <v>46.1</v>
      </c>
      <c r="LS11" s="11" t="str">
        <f>IF(SUM(LE11:LF11,LH11)-LG11&gt;0,SUM(LE11:LF11,LH11)-LG11,"")</f>
        <v/>
      </c>
      <c r="LT11" s="11">
        <f>IF(SUM(KX11,LB11,LF11)&gt;0,SUM(KX11,LB11,LF11),"")</f>
        <v>13.2</v>
      </c>
      <c r="LU11" s="11">
        <f>IF(SUM(LR11,LS11)&gt;0,SUM(LR11,LS11),"")</f>
        <v>46.1</v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>
        <f>IF(SUM(LR11,LS11,LW11)&gt;0,SUM(LR11,LS11,LW11),"")</f>
        <v>46.1</v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18.200000000000003</v>
      </c>
      <c r="QH11" s="22">
        <f>IF($CW11="P",CD11,(CD11+BA11)/2)</f>
        <v>7.1</v>
      </c>
      <c r="QI11" s="22">
        <f>IF($CW11="P",CE11,(CE11+BB11)/2)</f>
        <v>0.2</v>
      </c>
      <c r="QJ11" s="22">
        <f>IF($CW11="P",CF11,(CF11+BC11)/2)</f>
        <v>0</v>
      </c>
      <c r="QK11" s="22">
        <f>IF($CW11="P",CG11,(CG11+BD11)/2)</f>
        <v>18.45</v>
      </c>
      <c r="QL11" s="22">
        <f>IF($CW11="P",CH11,(CH11+BE11)/2)</f>
        <v>7.8</v>
      </c>
      <c r="QM11" s="22">
        <f>IF($CW11="P",CI11,(CI11+BF11)/2)</f>
        <v>0.5</v>
      </c>
      <c r="QN11" s="22">
        <f>IF($CW11="P",CJ11,(CJ11+BG11)/2)</f>
        <v>0.3</v>
      </c>
      <c r="QO11" s="22">
        <f>IF($CW11="P",CK11,(CK11+BH11)/2)</f>
        <v>18.600000000000001</v>
      </c>
      <c r="QP11" s="22">
        <f>IF($CW11="P",CL11,(CL11+BI11)/2)</f>
        <v>5.95</v>
      </c>
      <c r="QQ11" s="22">
        <f>IF($CW11="P",CM11,(CM11+BJ11)/2)</f>
        <v>0.5</v>
      </c>
      <c r="QR11" s="22">
        <f>IF($CW11="P",CN11,(CN11+BK11)/2)</f>
        <v>0.15</v>
      </c>
      <c r="QS11" s="22">
        <f>IF($CW11="P",CO11,(CO11+BL11)/2)</f>
        <v>18.450000000000003</v>
      </c>
      <c r="QT11" s="22">
        <f>IF($CW11="P",CP11,(CP11+BM11)/2)</f>
        <v>7.6999999999999993</v>
      </c>
      <c r="QU11" s="22">
        <f>IF($CW11="P",CQ11,(CQ11+BN11)/2)</f>
        <v>0.3</v>
      </c>
      <c r="QV11" s="22">
        <f>IF($CW11="P",CR11,(CR11+BO11)/2)</f>
        <v>0.15</v>
      </c>
      <c r="QW11" s="22">
        <f>IF($CW11="P",CS11,(CS11+BP11)/2)</f>
        <v>17.350000000000001</v>
      </c>
      <c r="QX11" s="22">
        <f>IF($CW11="P",CT11,(CT11+BQ11)/2)</f>
        <v>8.5500000000000007</v>
      </c>
      <c r="QY11" s="22">
        <f>IF($CW11="P",CU11,(CU11+BR11)/2)</f>
        <v>0.5</v>
      </c>
      <c r="QZ11" s="22">
        <f>IF($CW11="P",CV11,(CV11+BS11)/2)</f>
        <v>0.3</v>
      </c>
      <c r="RA11" s="27" t="s">
        <v>46</v>
      </c>
      <c r="RB11" s="40">
        <f>IF(SUM(QH11,QL11)&gt;0,SUM(QH11,QL11),"")</f>
        <v>14.899999999999999</v>
      </c>
      <c r="RC11" s="40">
        <f>IF(SUM(QG11:QH11,QJ11:QL11,QN11)-QI11-QM11&gt;0,SUM(QG11:QH11,QJ11:QL11,QN11)-QI11-QM11,"")</f>
        <v>51.149999999999991</v>
      </c>
      <c r="RD11" s="40">
        <f>IF(SUM(QO11:QP11,QR11)-QQ11&gt;0,SUM(QO11:QP11,QR11)-QQ11,"")</f>
        <v>24.2</v>
      </c>
      <c r="RE11" s="40">
        <f>IF(SUM(QH11,QL11,QP11)&gt;0,SUM(QH11,QL11,QP11),"")</f>
        <v>20.849999999999998</v>
      </c>
      <c r="RF11" s="40">
        <f>IF(SUM(RC11,RD11)&gt;0,SUM(RC11,RD11),"")</f>
        <v>75.349999999999994</v>
      </c>
      <c r="RG11" s="40">
        <f>IF(SUM(QT11,QX11)&gt;0,SUM(QT11,QX11),"")</f>
        <v>16.25</v>
      </c>
      <c r="RH11" s="40">
        <f>IF(SUM(QS11:QT11,QV11:QX11,QZ11)-SUM(QU11,QY11)&gt;0,SUM(QS11:QT11,QV11:QX11,QZ11)-SUM(QU11,QY11),"")</f>
        <v>51.7</v>
      </c>
      <c r="RI11" s="40">
        <f>IF(SUM(RC11,RD11,RH11)&gt;0,SUM(RC11,RD11,RH11),"")</f>
        <v>127.05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2</v>
      </c>
      <c r="C12" s="5" t="s">
        <v>123</v>
      </c>
      <c r="D12" s="4" t="s">
        <v>106</v>
      </c>
      <c r="E12" s="4">
        <v>2005</v>
      </c>
      <c r="F12" s="9">
        <f>SUM(L12:T12)+SUM(L12:Q12)*0.0000001+SUM(L12)*0.0000000000001</f>
        <v>178.70001281000523</v>
      </c>
      <c r="G12" s="66"/>
      <c r="H12" s="3" t="str">
        <f>IF(OR(AND(AR12&gt;=AY$42,AS12&gt;=AY$46,AR12&lt;&gt;"",AQ12=""),AND(AW12&gt;=AY$42,AX12&gt;=AY$46,AW12&lt;&gt;"",AQ12=""),AND(BU12&gt;=CB$42,BV12&gt;=CB$46,BU12&lt;&gt;"",BT12=""),AND(BZ12&gt;=CB$42,CA12&gt;=CB$46,BZ12&lt;&gt;"",BT12=""),AND(CX12&gt;=DE$42,CY12&gt;=DE$46,CX12&lt;&gt;"",CW12=""),AND(DC12&gt;=DE$42,DD12&gt;=DE$46,DC12&lt;&gt;""),AND(EC12&gt;=EJ$42,ED12&gt;=EJ$46,EC12&lt;&gt;""),AND(EH12&gt;=EJ$42,EI12&gt;=EJ$46,EH12&lt;&gt;""),AND(FE12&gt;=FL$42,FF12&gt;=FL$46,FE12&lt;&gt;""),AND(FJ12&gt;=FL$42,FK12&gt;=FL$46,FJ12&lt;&gt;""),AND(GG12&gt;=GN$42,GH12&gt;=GN$46,GG12&lt;&gt;""),AND(GL12&gt;=GN$42,GM12&gt;=GN$46,GL12&lt;&gt;""),AND(HI12&gt;=HP$42,HJ12&gt;=HP$46,HI12&lt;&gt;""),AND(HN12&gt;=HP$42,HO12&gt;=HP$46,HN12&lt;&gt;""),AND(IK12&gt;=IR$42,IL12&gt;=IR$46,IK12&lt;&gt;""),AND(IP12&gt;=IR$42,IQ12&gt;=IR$46,IP12&lt;&gt;""),AND(JM12&gt;=JT$42,JN12&gt;=JT$46,JM12&lt;&gt;""),AND(JR12&gt;=JT$42,JS12&gt;=JT$46,JR12&lt;&gt;""),AND(KO12&gt;=KV$42,KP12&gt;=KV$46,KO12&lt;&gt;""),AND(KT12&gt;=KV$42,KU12&gt;=KV$46,KT12&lt;&gt;""),AND(LQ12&gt;=LX$42,LR12&gt;=LX$46,LQ12&lt;&gt;""),AND(LV12&gt;=LX$42,LW12&gt;=LX$46,LV12&lt;&gt;""),AND(MS12&gt;=MZ$42,MT12&gt;=MZ$46,MS12&lt;&gt;""),AND(MX12&gt;=MZ$42,MY12&gt;=MZ$46,MX12&lt;&gt;""),AND(NU12&gt;=OB$42,NV12&gt;=OB$46,NU12&lt;&gt;""),AND(NZ12&gt;=OB$42,OA12&gt;=OB$46,NZ12&lt;&gt;""),AND(OW12&gt;=PD$42,OX12&gt;=PD$46,OW12&lt;&gt;""),AND(PB12&gt;=PD$42,PC12&gt;=PD$46,PB12&lt;&gt;""),AND(PY12&gt;=QF$42,PZ12&gt;=QF$46,PY12&lt;&gt;""),AND(QD12&gt;=QF$42,QE12&gt;=QF$46,QD12&lt;&gt;"")),"P","")</f>
        <v>P</v>
      </c>
      <c r="I12" s="3" t="str">
        <f>IF(OR(AND(AS12&gt;=AY$46,AS12&lt;&gt;"",AQ12=""),AND(AX12&gt;=AY$46,AX12&lt;&gt;"",AQ12=""),AND(BV12&gt;=CB$46,BV12&lt;&gt;"",BT12=""),AND(CA12&gt;=CB$46,CA12&lt;&gt;"",BT12=""),AND(CY12&gt;=DE$46,CY12&lt;&gt;"",CW12=""),AND(DD12&gt;=DE$46,DD12&lt;&gt;"",CW12=""),AND(ED12&gt;=EJ$46,ED12&lt;&gt;""),AND(EI12&gt;=EJ$46,EI12&lt;&gt;""),AND(FF12&gt;=FL$46,FF12&lt;&gt;""),AND(FK12&gt;=FL$46,FK12&lt;&gt;""),AND(GH12&gt;=GN$46,GH12&lt;&gt;""),AND(GM12&gt;=GN$46,GM12&lt;&gt;""),AND(HJ12&gt;=HP$46,HJ12&lt;&gt;""),AND(HO12&gt;=HP$46,HO12&lt;&gt;""),AND(IL12&gt;=IR$46,IL12&lt;&gt;""),AND(IQ12&gt;=IR$46,IQ12&lt;&gt;""),AND(JN12&gt;=JT$46,JN12&lt;&gt;""),AND(JS12&gt;=JT$46,JS12&lt;&gt;""),AND(KP12&gt;=KV$46,KP12&lt;&gt;""),AND(KU12&gt;=KV$46,KU12&lt;&gt;""),AND(LR12&gt;=LX$46,LR12&lt;&gt;""),AND(LW12&gt;=LX$46,LW12&lt;&gt;""),AND(MT12&gt;=MZ$46,MT12&lt;&gt;""),AND(MY12&gt;=MZ$46,MY12&lt;&gt;""),AND(NV12&gt;=OB$46,NV12&lt;&gt;""),AND(OA12&gt;=OB$46,OA12&lt;&gt;""),AND(OX12&gt;=PD$46,OX12&lt;&gt;""),AND(PC12&gt;=PD$46,PC12&lt;&gt;""),AND(PZ12&gt;=QF$46,PZ12&lt;&gt;""),AND(QE12&gt;=QF$46,QE12&lt;&gt;"")),"P","")</f>
        <v>P</v>
      </c>
      <c r="J12" s="36" t="str">
        <f>IF(AND(I12="P",H12=""),"No DD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Merit",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Excellence",IF(K12="P","Worlds Team",IF(H12="P","National Team","")))))</f>
        <v>National Team</v>
      </c>
      <c r="K12" s="3" t="str">
        <f>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>
        <f>IF(MAX(DF12:DH12)&gt;0,MAX(DF12:DH12),"")</f>
        <v>0.19999999999999574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18.600000000000001</v>
      </c>
      <c r="X12" s="19">
        <v>6.8000000000000007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17.600000000000001</v>
      </c>
      <c r="AF12" s="19">
        <v>2.4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14</v>
      </c>
      <c r="AS12" s="40">
        <f>IF(SUM(W12:X12,Z12:AB12,AD12)-Y12-AC12&gt;0,SUM(W12:X12,Z12:AB12,AD12)-Y12-AC12,"")</f>
        <v>50.6</v>
      </c>
      <c r="AT12" s="40">
        <f>IF(SUM(AE12:AF12,AH12)-AG12&gt;0,SUM(AE12:AF12,AH12)-AG12,"")</f>
        <v>20</v>
      </c>
      <c r="AU12" s="40">
        <f>IF(SUM(X12,AB12,AF12)&gt;0,SUM(X12,AB12,AF12),"")</f>
        <v>16.399999999999999</v>
      </c>
      <c r="AV12" s="40">
        <f>IF(SUM(AS12,AT12)&gt;0,SUM(AS12,AT12),"")</f>
        <v>70.599999999999994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70.599999999999994</v>
      </c>
      <c r="AZ12" s="18">
        <v>18.3</v>
      </c>
      <c r="BA12" s="18">
        <v>7.6</v>
      </c>
      <c r="BB12" s="18">
        <v>0.6</v>
      </c>
      <c r="BC12" s="18">
        <v>0</v>
      </c>
      <c r="BD12" s="18">
        <v>18.5</v>
      </c>
      <c r="BE12" s="18">
        <v>7.2</v>
      </c>
      <c r="BF12" s="18">
        <v>0</v>
      </c>
      <c r="BG12" s="18">
        <v>0</v>
      </c>
      <c r="BH12" s="18">
        <v>16.5</v>
      </c>
      <c r="BI12" s="18">
        <v>8</v>
      </c>
      <c r="BJ12" s="18">
        <v>0.2</v>
      </c>
      <c r="BK12" s="18">
        <v>0.3</v>
      </c>
      <c r="BL12" s="18">
        <v>16.8</v>
      </c>
      <c r="BM12" s="18">
        <v>8</v>
      </c>
      <c r="BN12" s="18">
        <v>0.2</v>
      </c>
      <c r="BO12" s="18">
        <v>0.3</v>
      </c>
      <c r="BP12" s="18">
        <v>18.100000000000001</v>
      </c>
      <c r="BQ12" s="18">
        <v>7.6</v>
      </c>
      <c r="BR12" s="18">
        <v>0.2</v>
      </c>
      <c r="BS12" s="18">
        <v>0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</v>
      </c>
      <c r="BW12" s="11">
        <f>IF(SUM(BH12:BI12,BK12)-BJ12&gt;0,SUM(BH12:BI12,BK12)-BJ12,"")</f>
        <v>24.6</v>
      </c>
      <c r="BX12" s="11">
        <f>IF(SUM(BA12,BE12,BI12)&gt;0,SUM(BA12,BE12,BI12),"")</f>
        <v>22.8</v>
      </c>
      <c r="BY12" s="11">
        <f>IF(SUM(BV12,BW12)&gt;0,SUM(BV12,BW12),"")</f>
        <v>75.599999999999994</v>
      </c>
      <c r="BZ12" s="11">
        <f>IF(SUM(BM12,BQ12)&gt;0,SUM(BM12,BQ12),"")</f>
        <v>15.6</v>
      </c>
      <c r="CA12" s="11">
        <f>IF(SUM(BL12:BM12,BO12:BQ12,BS12)-SUM(BN12,BR12)&gt;0,SUM(BL12:BM12,BO12:BQ12,BS12)-SUM(BN12,BR12),"")</f>
        <v>50.400000000000006</v>
      </c>
      <c r="CB12" s="11">
        <f>IF(SUM(BV12,BW12,CA12)&gt;0,SUM(BV12,BW12,CA12),"")</f>
        <v>126</v>
      </c>
      <c r="CC12" s="19">
        <v>19.100000000000001</v>
      </c>
      <c r="CD12" s="19">
        <v>8</v>
      </c>
      <c r="CE12" s="19">
        <v>0.2</v>
      </c>
      <c r="CF12" s="19">
        <v>0.3</v>
      </c>
      <c r="CG12" s="19">
        <v>18.5</v>
      </c>
      <c r="CH12" s="19">
        <v>7.6</v>
      </c>
      <c r="CI12" s="19">
        <v>0.8</v>
      </c>
      <c r="CJ12" s="19">
        <v>0</v>
      </c>
      <c r="CK12" s="19">
        <v>17.7</v>
      </c>
      <c r="CL12" s="19">
        <v>2.4</v>
      </c>
      <c r="CM12" s="19">
        <v>0</v>
      </c>
      <c r="CN12" s="19">
        <v>0</v>
      </c>
      <c r="CO12" s="19">
        <v>18.899999999999999</v>
      </c>
      <c r="CP12" s="19">
        <v>8</v>
      </c>
      <c r="CQ12" s="19">
        <v>0.2</v>
      </c>
      <c r="CR12" s="19">
        <v>0.3</v>
      </c>
      <c r="CS12" s="19">
        <v>16.5</v>
      </c>
      <c r="CT12" s="19">
        <v>6.8</v>
      </c>
      <c r="CU12" s="19">
        <v>1</v>
      </c>
      <c r="CV12" s="19">
        <v>0</v>
      </c>
      <c r="CW12" s="27"/>
      <c r="CX12" s="40">
        <f>IF(SUM(CD12,CH12)&gt;0,SUM(CD12,CH12),"")</f>
        <v>15.6</v>
      </c>
      <c r="CY12" s="40">
        <f>IF(SUM(CC12:CD12,CF12:CH12,CJ12)-CE12-CI12&gt;0,SUM(CC12:CD12,CF12:CH12,CJ12)-CE12-CI12,"")</f>
        <v>52.500000000000007</v>
      </c>
      <c r="CZ12" s="40">
        <f>IF(SUM(CK12:CL12,CN12)-CM12&gt;0,SUM(CK12:CL12,CN12)-CM12,"")</f>
        <v>20.099999999999998</v>
      </c>
      <c r="DA12" s="40">
        <f>IF(SUM(CD12,CH12,CL12)&gt;0,SUM(CD12,CH12,CL12),"")</f>
        <v>18</v>
      </c>
      <c r="DB12" s="40">
        <f>IF(SUM(CY12,CZ12)&gt;0,SUM(CY12,CZ12),"")</f>
        <v>72.600000000000009</v>
      </c>
      <c r="DC12" s="40">
        <f>IF(SUM(CP12,CT12)&gt;0,SUM(CP12,CT12),"")</f>
        <v>14.8</v>
      </c>
      <c r="DD12" s="40">
        <f>IF(SUM(CO12:CP12,CR12:CT12,CV12)-SUM(CQ12,CU12)&gt;0,SUM(CO12:CP12,CR12:CT12,CV12)-SUM(CQ12,CU12),"")</f>
        <v>49.3</v>
      </c>
      <c r="DE12" s="40">
        <f>IF(SUM(CY12,CZ12,DD12)&gt;0,SUM(CY12,CZ12,DD12),"")</f>
        <v>121.9</v>
      </c>
      <c r="DF12" s="50">
        <f>IF(MAX(ED12,FF12,GH12,HJ12,IL12,JN12,KP12,LR12,MT12,NV12,OX12,PZ12)-IF(N12="",0,N12)&gt;0.001,MAX(ED12,FF12,GH12,HJ12,IL12,JN12,KP12,LR12,MT12,NV12,OX12,PZ12)-IF(N12="",0,N12),"")</f>
        <v>0.19999999999999574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>
        <v>18.7</v>
      </c>
      <c r="HR12" s="17">
        <v>7.6</v>
      </c>
      <c r="HS12" s="17">
        <v>0</v>
      </c>
      <c r="HT12" s="17">
        <v>0</v>
      </c>
      <c r="HU12" s="17">
        <v>18.2</v>
      </c>
      <c r="HV12" s="17">
        <v>7.3</v>
      </c>
      <c r="HW12" s="17">
        <v>0.6</v>
      </c>
      <c r="HX12" s="17">
        <v>0</v>
      </c>
      <c r="HY12" s="17"/>
      <c r="HZ12" s="17"/>
      <c r="IA12" s="17"/>
      <c r="IB12" s="17"/>
      <c r="IC12" s="17">
        <v>18.2</v>
      </c>
      <c r="ID12" s="17">
        <v>6.8</v>
      </c>
      <c r="IE12" s="17">
        <v>0.6</v>
      </c>
      <c r="IF12" s="17">
        <v>0</v>
      </c>
      <c r="IG12" s="17"/>
      <c r="IH12" s="17"/>
      <c r="II12" s="17"/>
      <c r="IJ12" s="17"/>
      <c r="IK12" s="40">
        <f>IF(SUM(HR12,HV12)&gt;0,SUM(HR12,HV12),"")</f>
        <v>14.899999999999999</v>
      </c>
      <c r="IL12" s="40">
        <f>IF(SUM(HQ12:HR12,HT12:HV12,HX12)-HS12-HW12&gt;0,SUM(HQ12:HR12,HT12:HV12,HX12)-HS12-HW12,"")</f>
        <v>51.199999999999996</v>
      </c>
      <c r="IM12" s="40" t="str">
        <f>IF(SUM(HY12:HZ12,IB12)-IA12&gt;0,SUM(HY12:HZ12,IB12)-IA12,"")</f>
        <v/>
      </c>
      <c r="IN12" s="40">
        <f>IF(SUM(HR12,HV12,HZ12)&gt;0,SUM(HR12,HV12,HZ12),"")</f>
        <v>14.899999999999999</v>
      </c>
      <c r="IO12" s="40">
        <f>IF(SUM(IL12,IM12)&gt;0,SUM(IL12,IM12),"")</f>
        <v>51.199999999999996</v>
      </c>
      <c r="IP12" s="40">
        <f>IF(SUM(ID12,IH12)&gt;0,SUM(ID12,IH12),"")</f>
        <v>6.8</v>
      </c>
      <c r="IQ12" s="40">
        <f>IF(SUM(IC12:ID12,IF12:IH12,IJ12)-SUM(IE12,II12)&gt;0,SUM(IC12:ID12,IF12:IH12,IJ12)-SUM(IE12,II12),"")</f>
        <v>24.4</v>
      </c>
      <c r="IR12" s="40">
        <f>IF(SUM(IL12,IM12,IQ12)&gt;0,SUM(IL12,IM12,IQ12),"")</f>
        <v>75.599999999999994</v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18.700000000000003</v>
      </c>
      <c r="QH12" s="22">
        <f>IF($CW12="P",CD12,(CD12+BA12)/2)</f>
        <v>7.8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18.5</v>
      </c>
      <c r="QL12" s="22">
        <f>IF($CW12="P",CH12,(CH12+BE12)/2)</f>
        <v>7.4</v>
      </c>
      <c r="QM12" s="22">
        <f>IF($CW12="P",CI12,(CI12+BF12)/2)</f>
        <v>0.4</v>
      </c>
      <c r="QN12" s="22">
        <f>IF($CW12="P",CJ12,(CJ12+BG12)/2)</f>
        <v>0</v>
      </c>
      <c r="QO12" s="22">
        <f>IF($CW12="P",CK12,(CK12+BH12)/2)</f>
        <v>17.100000000000001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17.850000000000001</v>
      </c>
      <c r="QT12" s="22">
        <f>IF($CW12="P",CP12,(CP12+BM12)/2)</f>
        <v>8</v>
      </c>
      <c r="QU12" s="22">
        <f>IF($CW12="P",CQ12,(CQ12+BN12)/2)</f>
        <v>0.2</v>
      </c>
      <c r="QV12" s="22">
        <f>IF($CW12="P",CR12,(CR12+BO12)/2)</f>
        <v>0.3</v>
      </c>
      <c r="QW12" s="22">
        <f>IF($CW12="P",CS12,(CS12+BP12)/2)</f>
        <v>17.3</v>
      </c>
      <c r="QX12" s="22">
        <f>IF($CW12="P",CT12,(CT12+BQ12)/2)</f>
        <v>7.1999999999999993</v>
      </c>
      <c r="QY12" s="22">
        <f>IF($CW12="P",CU12,(CU12+BR12)/2)</f>
        <v>0.6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51.750000000000007</v>
      </c>
      <c r="RD12" s="40">
        <f>IF(SUM(QO12:QP12,QR12)-QQ12&gt;0,SUM(QO12:QP12,QR12)-QQ12,"")</f>
        <v>22.349999999999998</v>
      </c>
      <c r="RE12" s="40">
        <f>IF(SUM(QH12,QL12,QP12)&gt;0,SUM(QH12,QL12,QP12),"")</f>
        <v>20.399999999999999</v>
      </c>
      <c r="RF12" s="40">
        <f>IF(SUM(RC12,RD12)&gt;0,SUM(RC12,RD12),"")</f>
        <v>74.100000000000009</v>
      </c>
      <c r="RG12" s="40">
        <f>IF(SUM(QT12,QX12)&gt;0,SUM(QT12,QX12),"")</f>
        <v>15.2</v>
      </c>
      <c r="RH12" s="40">
        <f>IF(SUM(QS12:QT12,QV12:QX12,QZ12)-SUM(QU12,QY12)&gt;0,SUM(QS12:QT12,QV12:QX12,QZ12)-SUM(QU12,QY12),"")</f>
        <v>49.850000000000009</v>
      </c>
      <c r="RI12" s="40">
        <f>IF(SUM(RC12,RD12,RH12)&gt;0,SUM(RC12,RD12,RH12),"")</f>
        <v>123.95000000000002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3</v>
      </c>
      <c r="C13" s="5" t="s">
        <v>188</v>
      </c>
      <c r="D13" s="4" t="s">
        <v>5</v>
      </c>
      <c r="E13" s="4">
        <v>2007</v>
      </c>
      <c r="F13" s="9">
        <f>SUM(L13:T13)+SUM(L13:Q13)*0.0000001+SUM(L13)*0.0000000000001</f>
        <v>174.30001237000496</v>
      </c>
      <c r="G13" s="66"/>
      <c r="H13" s="3" t="str">
        <f>IF(OR(AND(AR13&gt;=AY$42,AS13&gt;=AY$46,AR13&lt;&gt;"",AQ13=""),AND(AW13&gt;=AY$42,AX13&gt;=AY$46,AW13&lt;&gt;"",AQ13=""),AND(BU13&gt;=CB$42,BV13&gt;=CB$46,BU13&lt;&gt;"",BT13=""),AND(BZ13&gt;=CB$42,CA13&gt;=CB$46,BZ13&lt;&gt;"",BT13=""),AND(CX13&gt;=DE$42,CY13&gt;=DE$46,CX13&lt;&gt;"",CW13=""),AND(DC13&gt;=DE$42,DD13&gt;=DE$46,DC13&lt;&gt;""),AND(EC13&gt;=EJ$42,ED13&gt;=EJ$46,EC13&lt;&gt;""),AND(EH13&gt;=EJ$42,EI13&gt;=EJ$46,EH13&lt;&gt;""),AND(FE13&gt;=FL$42,FF13&gt;=FL$46,FE13&lt;&gt;""),AND(FJ13&gt;=FL$42,FK13&gt;=FL$46,FJ13&lt;&gt;""),AND(GG13&gt;=GN$42,GH13&gt;=GN$46,GG13&lt;&gt;""),AND(GL13&gt;=GN$42,GM13&gt;=GN$46,GL13&lt;&gt;""),AND(HI13&gt;=HP$42,HJ13&gt;=HP$46,HI13&lt;&gt;""),AND(HN13&gt;=HP$42,HO13&gt;=HP$46,HN13&lt;&gt;""),AND(IK13&gt;=IR$42,IL13&gt;=IR$46,IK13&lt;&gt;""),AND(IP13&gt;=IR$42,IQ13&gt;=IR$46,IP13&lt;&gt;""),AND(JM13&gt;=JT$42,JN13&gt;=JT$46,JM13&lt;&gt;""),AND(JR13&gt;=JT$42,JS13&gt;=JT$46,JR13&lt;&gt;""),AND(KO13&gt;=KV$42,KP13&gt;=KV$46,KO13&lt;&gt;""),AND(KT13&gt;=KV$42,KU13&gt;=KV$46,KT13&lt;&gt;""),AND(LQ13&gt;=LX$42,LR13&gt;=LX$46,LQ13&lt;&gt;""),AND(LV13&gt;=LX$42,LW13&gt;=LX$46,LV13&lt;&gt;""),AND(MS13&gt;=MZ$42,MT13&gt;=MZ$46,MS13&lt;&gt;""),AND(MX13&gt;=MZ$42,MY13&gt;=MZ$46,MX13&lt;&gt;""),AND(NU13&gt;=OB$42,NV13&gt;=OB$46,NU13&lt;&gt;""),AND(NZ13&gt;=OB$42,OA13&gt;=OB$46,NZ13&lt;&gt;""),AND(OW13&gt;=PD$42,OX13&gt;=PD$46,OW13&lt;&gt;""),AND(PB13&gt;=PD$42,PC13&gt;=PD$46,PB13&lt;&gt;""),AND(PY13&gt;=QF$42,PZ13&gt;=QF$46,PY13&lt;&gt;""),AND(QD13&gt;=QF$42,QE13&gt;=QF$46,QD13&lt;&gt;"")),"P","")</f>
        <v>P</v>
      </c>
      <c r="I13" s="3" t="str">
        <f>IF(OR(AND(AS13&gt;=AY$46,AS13&lt;&gt;"",AQ13=""),AND(AX13&gt;=AY$46,AX13&lt;&gt;"",AQ13=""),AND(BV13&gt;=CB$46,BV13&lt;&gt;"",BT13=""),AND(CA13&gt;=CB$46,CA13&lt;&gt;"",BT13=""),AND(CY13&gt;=DE$46,CY13&lt;&gt;"",CW13=""),AND(DD13&gt;=DE$46,DD13&lt;&gt;"",CW13=""),AND(ED13&gt;=EJ$46,ED13&lt;&gt;""),AND(EI13&gt;=EJ$46,EI13&lt;&gt;""),AND(FF13&gt;=FL$46,FF13&lt;&gt;""),AND(FK13&gt;=FL$46,FK13&lt;&gt;""),AND(GH13&gt;=GN$46,GH13&lt;&gt;""),AND(GM13&gt;=GN$46,GM13&lt;&gt;""),AND(HJ13&gt;=HP$46,HJ13&lt;&gt;""),AND(HO13&gt;=HP$46,HO13&lt;&gt;""),AND(IL13&gt;=IR$46,IL13&lt;&gt;""),AND(IQ13&gt;=IR$46,IQ13&lt;&gt;""),AND(JN13&gt;=JT$46,JN13&lt;&gt;""),AND(JS13&gt;=JT$46,JS13&lt;&gt;""),AND(KP13&gt;=KV$46,KP13&lt;&gt;""),AND(KU13&gt;=KV$46,KU13&lt;&gt;""),AND(LR13&gt;=LX$46,LR13&lt;&gt;""),AND(LW13&gt;=LX$46,LW13&lt;&gt;""),AND(MT13&gt;=MZ$46,MT13&lt;&gt;""),AND(MY13&gt;=MZ$46,MY13&lt;&gt;""),AND(NV13&gt;=OB$46,NV13&lt;&gt;""),AND(OA13&gt;=OB$46,OA13&lt;&gt;""),AND(OX13&gt;=PD$46,OX13&lt;&gt;""),AND(PC13&gt;=PD$46,PC13&lt;&gt;""),AND(PZ13&gt;=QF$46,PZ13&lt;&gt;""),AND(QE13&gt;=QF$46,QE13&lt;&gt;"")),"P","")</f>
        <v>P</v>
      </c>
      <c r="J13" s="36" t="str">
        <f>IF(AND(I13="P",H13=""),"No DD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Merit",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Excellence",IF(K13="P","Worlds Team",IF(H13="P","National Team","")))))</f>
        <v>National Team</v>
      </c>
      <c r="K13" s="3" t="str">
        <f>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P","")</f>
        <v/>
      </c>
      <c r="L13" s="8">
        <f>IF(COUNT(AS13,BV13,CY13)&gt;0,LARGE((AS13,BV13,CY13),1),0)</f>
        <v>49.6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48.499999999999993</v>
      </c>
      <c r="O13" s="8" t="str">
        <f>IF(N13=0,"",IF(AND(N13=L13,N13=AS13,N13=BV13),$W$1,IF(AND(N13=L13,N13=AS13,N13=CY13),$W$1,IF(AND(N13=L13,N13=BV13,N13=CY13),$AZ$1,IF(N13=CY13,$CC$1,IF(N13=BV13,$AZ$1,IF(N13=AS13,$W$1,"")))))))</f>
        <v>2023 3rd Domestic Trial</v>
      </c>
      <c r="P13" s="8">
        <f>IF(COUNT(AT13,BW13,CZ13)&gt;0,LARGE((AT13,BW13,CZ13),1),0)</f>
        <v>25.599999999999998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18.8</v>
      </c>
      <c r="X13" s="19">
        <v>6</v>
      </c>
      <c r="Y13" s="19">
        <v>0.2</v>
      </c>
      <c r="Z13" s="19">
        <v>0</v>
      </c>
      <c r="AA13" s="19">
        <v>18.5</v>
      </c>
      <c r="AB13" s="19">
        <v>6</v>
      </c>
      <c r="AC13" s="19">
        <v>0.6</v>
      </c>
      <c r="AD13" s="19">
        <v>0</v>
      </c>
      <c r="AE13" s="19">
        <v>18.399999999999999</v>
      </c>
      <c r="AF13" s="19">
        <v>4.3</v>
      </c>
      <c r="AG13" s="19">
        <v>0.2</v>
      </c>
      <c r="AH13" s="19">
        <v>0</v>
      </c>
      <c r="AI13" s="19">
        <v>18.399999999999999</v>
      </c>
      <c r="AJ13" s="19">
        <v>5.6</v>
      </c>
      <c r="AK13" s="19">
        <v>0.6</v>
      </c>
      <c r="AL13" s="19">
        <v>0</v>
      </c>
      <c r="AM13" s="19">
        <v>18.3</v>
      </c>
      <c r="AN13" s="19">
        <v>7.3</v>
      </c>
      <c r="AO13" s="19">
        <v>0.8</v>
      </c>
      <c r="AP13" s="19">
        <v>0</v>
      </c>
      <c r="AQ13" s="27"/>
      <c r="AR13" s="40">
        <f>IF(SUM(X13,AB13)&gt;0,SUM(X13,AB13),"")</f>
        <v>12</v>
      </c>
      <c r="AS13" s="40">
        <f>IF(SUM(W13:X13,Z13:AB13,AD13)-Y13-AC13&gt;0,SUM(W13:X13,Z13:AB13,AD13)-Y13-AC13,"")</f>
        <v>48.499999999999993</v>
      </c>
      <c r="AT13" s="40">
        <f>IF(SUM(AE13:AF13,AH13)-AG13&gt;0,SUM(AE13:AF13,AH13)-AG13,"")</f>
        <v>22.5</v>
      </c>
      <c r="AU13" s="40">
        <f>IF(SUM(X13,AB13,AF13)&gt;0,SUM(X13,AB13,AF13),"")</f>
        <v>16.3</v>
      </c>
      <c r="AV13" s="40">
        <f>IF(SUM(AS13,AT13)&gt;0,SUM(AS13,AT13),"")</f>
        <v>71</v>
      </c>
      <c r="AW13" s="40">
        <f>IF(SUM(AJ13,AN13)&gt;0,SUM(AJ13,AN13),"")</f>
        <v>12.899999999999999</v>
      </c>
      <c r="AX13" s="40">
        <f>IF(SUM(AI13:AJ13,AL13:AN13,AP13)-SUM(AK13,AO13)&gt;0,SUM(AI13:AJ13,AL13:AN13,AP13)-SUM(AK13,AO13),"")</f>
        <v>48.199999999999996</v>
      </c>
      <c r="AY13" s="40">
        <f>IF(SUM(AS13,AT13,AX13)&gt;0,SUM(AS13,AT13,AX13),"")</f>
        <v>119.19999999999999</v>
      </c>
      <c r="AZ13" s="18">
        <v>18.100000000000001</v>
      </c>
      <c r="BA13" s="18">
        <v>6.8</v>
      </c>
      <c r="BB13" s="18">
        <v>0.6</v>
      </c>
      <c r="BC13" s="18">
        <v>0</v>
      </c>
      <c r="BD13" s="18">
        <v>18.7</v>
      </c>
      <c r="BE13" s="18">
        <v>7.2</v>
      </c>
      <c r="BF13" s="18">
        <v>0.6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18.3</v>
      </c>
      <c r="BM13" s="18">
        <v>7.2</v>
      </c>
      <c r="BN13" s="18">
        <v>0.6</v>
      </c>
      <c r="BO13" s="18">
        <v>0</v>
      </c>
      <c r="BP13" s="18">
        <v>18.100000000000001</v>
      </c>
      <c r="BQ13" s="18">
        <v>7.6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49.6</v>
      </c>
      <c r="BW13" s="11">
        <f>IF(SUM(BH13:BI13,BK13)-BJ13&gt;0,SUM(BH13:BI13,BK13)-BJ13,"")</f>
        <v>25.599999999999998</v>
      </c>
      <c r="BX13" s="11">
        <f>IF(SUM(BA13,BE13,BI13)&gt;0,SUM(BA13,BE13,BI13),"")</f>
        <v>21.2</v>
      </c>
      <c r="BY13" s="11">
        <f>IF(SUM(BV13,BW13)&gt;0,SUM(BV13,BW13),"")</f>
        <v>75.2</v>
      </c>
      <c r="BZ13" s="11">
        <f>IF(SUM(BM13,BQ13)&gt;0,SUM(BM13,BQ13),"")</f>
        <v>14.8</v>
      </c>
      <c r="CA13" s="11">
        <f>IF(SUM(BL13:BM13,BO13:BQ13,BS13)-SUM(BN13,BR13)&gt;0,SUM(BL13:BM13,BO13:BQ13,BS13)-SUM(BN13,BR13),"")</f>
        <v>50.6</v>
      </c>
      <c r="CB13" s="11">
        <f>IF(SUM(BV13,BW13,CA13)&gt;0,SUM(BV13,BW13,CA13),"")</f>
        <v>125.80000000000001</v>
      </c>
      <c r="CC13" s="19">
        <v>0</v>
      </c>
      <c r="CD13" s="19">
        <v>0</v>
      </c>
      <c r="CE13" s="19">
        <v>0</v>
      </c>
      <c r="CF13" s="19">
        <v>0</v>
      </c>
      <c r="CG13" s="19">
        <v>18</v>
      </c>
      <c r="CH13" s="19">
        <v>6.8</v>
      </c>
      <c r="CI13" s="19">
        <v>0.8</v>
      </c>
      <c r="CJ13" s="19">
        <v>0</v>
      </c>
      <c r="CK13" s="19">
        <v>17.399999999999999</v>
      </c>
      <c r="CL13" s="19">
        <v>3.6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6.8</v>
      </c>
      <c r="CY13" s="40">
        <f>IF(SUM(CC13:CD13,CF13:CH13,CJ13)-CE13-CI13&gt;0,SUM(CC13:CD13,CF13:CH13,CJ13)-CE13-CI13,"")</f>
        <v>24</v>
      </c>
      <c r="CZ13" s="40">
        <f>IF(SUM(CK13:CL13,CN13)-CM13&gt;0,SUM(CK13:CL13,CN13)-CM13,"")</f>
        <v>21</v>
      </c>
      <c r="DA13" s="40">
        <f>IF(SUM(CD13,CH13,CL13)&gt;0,SUM(CD13,CH13,CL13),"")</f>
        <v>10.4</v>
      </c>
      <c r="DB13" s="40">
        <f>IF(SUM(CY13,CZ13)&gt;0,SUM(CY13,CZ13),"")</f>
        <v>45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3.4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18.350000000000001</v>
      </c>
      <c r="QL13" s="22">
        <f>IF($CW13="P",CH13,(CH13+BE13)/2)</f>
        <v>7</v>
      </c>
      <c r="QM13" s="22">
        <f>IF($CW13="P",CI13,(CI13+BF13)/2)</f>
        <v>0.7</v>
      </c>
      <c r="QN13" s="22">
        <f>IF($CW13="P",CJ13,(CJ13+BG13)/2)</f>
        <v>0</v>
      </c>
      <c r="QO13" s="22">
        <f>IF($CW13="P",CK13,(CK13+BH13)/2)</f>
        <v>17.899999999999999</v>
      </c>
      <c r="QP13" s="22">
        <f>IF($CW13="P",CL13,(CL13+BI13)/2)</f>
        <v>5.4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9.15</v>
      </c>
      <c r="QT13" s="22">
        <f>IF($CW13="P",CP13,(CP13+BM13)/2)</f>
        <v>3.6</v>
      </c>
      <c r="QU13" s="22">
        <f>IF($CW13="P",CQ13,(CQ13+BN13)/2)</f>
        <v>0.3</v>
      </c>
      <c r="QV13" s="22">
        <f>IF($CW13="P",CR13,(CR13+BO13)/2)</f>
        <v>0</v>
      </c>
      <c r="QW13" s="22">
        <f>IF($CW13="P",CS13,(CS13+BP13)/2)</f>
        <v>9.0500000000000007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10.4</v>
      </c>
      <c r="RC13" s="40">
        <f>IF(SUM(QG13:QH13,QJ13:QL13,QN13)-QI13-QM13&gt;0,SUM(QG13:QH13,QJ13:QL13,QN13)-QI13-QM13,"")</f>
        <v>36.800000000000004</v>
      </c>
      <c r="RD13" s="40">
        <f>IF(SUM(QO13:QP13,QR13)-QQ13&gt;0,SUM(QO13:QP13,QR13)-QQ13,"")</f>
        <v>23.299999999999997</v>
      </c>
      <c r="RE13" s="40">
        <f>IF(SUM(QH13,QL13,QP13)&gt;0,SUM(QH13,QL13,QP13),"")</f>
        <v>15.8</v>
      </c>
      <c r="RF13" s="40">
        <f>IF(SUM(RC13,RD13)&gt;0,SUM(RC13,RD13),"")</f>
        <v>60.1</v>
      </c>
      <c r="RG13" s="40">
        <f>IF(SUM(QT13,QX13)&gt;0,SUM(QT13,QX13),"")</f>
        <v>7.4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85.4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4</v>
      </c>
      <c r="C14" s="5" t="s">
        <v>137</v>
      </c>
      <c r="D14" s="4" t="s">
        <v>3</v>
      </c>
      <c r="E14" s="4">
        <v>2006</v>
      </c>
      <c r="F14" s="9">
        <f>SUM(L14:T14)+SUM(L14:Q14)*0.0000001+SUM(L14)*0.0000000000001</f>
        <v>171.600012290005</v>
      </c>
      <c r="G14" s="66"/>
      <c r="H14" s="3" t="str">
        <f>IF(OR(AND(AR14&gt;=AY$42,AS14&gt;=AY$46,AR14&lt;&gt;"",AQ14=""),AND(AW14&gt;=AY$42,AX14&gt;=AY$46,AW14&lt;&gt;"",AQ14=""),AND(BU14&gt;=CB$42,BV14&gt;=CB$46,BU14&lt;&gt;"",BT14=""),AND(BZ14&gt;=CB$42,CA14&gt;=CB$46,BZ14&lt;&gt;"",BT14=""),AND(CX14&gt;=DE$42,CY14&gt;=DE$46,CX14&lt;&gt;"",CW14=""),AND(DC14&gt;=DE$42,DD14&gt;=DE$46,DC14&lt;&gt;""),AND(EC14&gt;=EJ$42,ED14&gt;=EJ$46,EC14&lt;&gt;""),AND(EH14&gt;=EJ$42,EI14&gt;=EJ$46,EH14&lt;&gt;""),AND(FE14&gt;=FL$42,FF14&gt;=FL$46,FE14&lt;&gt;""),AND(FJ14&gt;=FL$42,FK14&gt;=FL$46,FJ14&lt;&gt;""),AND(GG14&gt;=GN$42,GH14&gt;=GN$46,GG14&lt;&gt;""),AND(GL14&gt;=GN$42,GM14&gt;=GN$46,GL14&lt;&gt;""),AND(HI14&gt;=HP$42,HJ14&gt;=HP$46,HI14&lt;&gt;""),AND(HN14&gt;=HP$42,HO14&gt;=HP$46,HN14&lt;&gt;""),AND(IK14&gt;=IR$42,IL14&gt;=IR$46,IK14&lt;&gt;""),AND(IP14&gt;=IR$42,IQ14&gt;=IR$46,IP14&lt;&gt;""),AND(JM14&gt;=JT$42,JN14&gt;=JT$46,JM14&lt;&gt;""),AND(JR14&gt;=JT$42,JS14&gt;=JT$46,JR14&lt;&gt;""),AND(KO14&gt;=KV$42,KP14&gt;=KV$46,KO14&lt;&gt;""),AND(KT14&gt;=KV$42,KU14&gt;=KV$46,KT14&lt;&gt;""),AND(LQ14&gt;=LX$42,LR14&gt;=LX$46,LQ14&lt;&gt;""),AND(LV14&gt;=LX$42,LW14&gt;=LX$46,LV14&lt;&gt;""),AND(MS14&gt;=MZ$42,MT14&gt;=MZ$46,MS14&lt;&gt;""),AND(MX14&gt;=MZ$42,MY14&gt;=MZ$46,MX14&lt;&gt;""),AND(NU14&gt;=OB$42,NV14&gt;=OB$46,NU14&lt;&gt;""),AND(NZ14&gt;=OB$42,OA14&gt;=OB$46,NZ14&lt;&gt;""),AND(OW14&gt;=PD$42,OX14&gt;=PD$46,OW14&lt;&gt;""),AND(PB14&gt;=PD$42,PC14&gt;=PD$46,PB14&lt;&gt;""),AND(PY14&gt;=QF$42,PZ14&gt;=QF$46,PY14&lt;&gt;""),AND(QD14&gt;=QF$42,QE14&gt;=QF$46,QD14&lt;&gt;"")),"P","")</f>
        <v>P</v>
      </c>
      <c r="I14" s="3" t="str">
        <f>IF(OR(AND(AS14&gt;=AY$46,AS14&lt;&gt;"",AQ14=""),AND(AX14&gt;=AY$46,AX14&lt;&gt;"",AQ14=""),AND(BV14&gt;=CB$46,BV14&lt;&gt;"",BT14=""),AND(CA14&gt;=CB$46,CA14&lt;&gt;"",BT14=""),AND(CY14&gt;=DE$46,CY14&lt;&gt;"",CW14=""),AND(DD14&gt;=DE$46,DD14&lt;&gt;"",CW14=""),AND(ED14&gt;=EJ$46,ED14&lt;&gt;""),AND(EI14&gt;=EJ$46,EI14&lt;&gt;""),AND(FF14&gt;=FL$46,FF14&lt;&gt;""),AND(FK14&gt;=FL$46,FK14&lt;&gt;""),AND(GH14&gt;=GN$46,GH14&lt;&gt;""),AND(GM14&gt;=GN$46,GM14&lt;&gt;""),AND(HJ14&gt;=HP$46,HJ14&lt;&gt;""),AND(HO14&gt;=HP$46,HO14&lt;&gt;""),AND(IL14&gt;=IR$46,IL14&lt;&gt;""),AND(IQ14&gt;=IR$46,IQ14&lt;&gt;""),AND(JN14&gt;=JT$46,JN14&lt;&gt;""),AND(JS14&gt;=JT$46,JS14&lt;&gt;""),AND(KP14&gt;=KV$46,KP14&lt;&gt;""),AND(KU14&gt;=KV$46,KU14&lt;&gt;""),AND(LR14&gt;=LX$46,LR14&lt;&gt;""),AND(LW14&gt;=LX$46,LW14&lt;&gt;""),AND(MT14&gt;=MZ$46,MT14&lt;&gt;""),AND(MY14&gt;=MZ$46,MY14&lt;&gt;""),AND(NV14&gt;=OB$46,NV14&lt;&gt;""),AND(OA14&gt;=OB$46,OA14&lt;&gt;""),AND(OX14&gt;=PD$46,OX14&lt;&gt;""),AND(PC14&gt;=PD$46,PC14&lt;&gt;""),AND(PZ14&gt;=QF$46,PZ14&lt;&gt;""),AND(QE14&gt;=QF$46,QE14&lt;&gt;"")),"P","")</f>
        <v>P</v>
      </c>
      <c r="J14" s="36" t="str">
        <f>IF(AND(I14="P",H14=""),"No DD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Merit",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Excellence",IF(K14="P","Worlds Team",IF(H14="P","National Team","")))))</f>
        <v>National Team</v>
      </c>
      <c r="K14" s="3" t="str">
        <f>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P","")</f>
        <v/>
      </c>
      <c r="L14" s="8">
        <f>IF(COUNT(AS14,BV14,CY14)&gt;0,LARGE((AS14,BV14,CY14),1),0)</f>
        <v>50.199999999999996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48.599999999999994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24.099999999999998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48.7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18.399999999999999</v>
      </c>
      <c r="X14" s="19">
        <v>6.4</v>
      </c>
      <c r="Y14" s="19">
        <v>0</v>
      </c>
      <c r="Z14" s="19">
        <v>0</v>
      </c>
      <c r="AA14" s="19">
        <v>19</v>
      </c>
      <c r="AB14" s="19">
        <v>6.4</v>
      </c>
      <c r="AC14" s="19">
        <v>0</v>
      </c>
      <c r="AD14" s="19">
        <v>0</v>
      </c>
      <c r="AE14" s="19">
        <v>18.7</v>
      </c>
      <c r="AF14" s="19">
        <v>6</v>
      </c>
      <c r="AG14" s="19">
        <v>0.6</v>
      </c>
      <c r="AH14" s="19">
        <v>0</v>
      </c>
      <c r="AI14" s="19">
        <v>18.8</v>
      </c>
      <c r="AJ14" s="19">
        <v>6</v>
      </c>
      <c r="AK14" s="19">
        <v>0.2</v>
      </c>
      <c r="AL14" s="19">
        <v>0</v>
      </c>
      <c r="AM14" s="19">
        <v>18.7</v>
      </c>
      <c r="AN14" s="19">
        <v>6</v>
      </c>
      <c r="AO14" s="19">
        <v>0.6</v>
      </c>
      <c r="AP14" s="19">
        <v>0</v>
      </c>
      <c r="AQ14" s="27"/>
      <c r="AR14" s="40">
        <f>IF(SUM(X14,AB14)&gt;0,SUM(X14,AB14),"")</f>
        <v>12.8</v>
      </c>
      <c r="AS14" s="40">
        <f>IF(SUM(W14:X14,Z14:AB14,AD14)-Y14-AC14&gt;0,SUM(W14:X14,Z14:AB14,AD14)-Y14-AC14,"")</f>
        <v>50.199999999999996</v>
      </c>
      <c r="AT14" s="40">
        <f>IF(SUM(AE14:AF14,AH14)-AG14&gt;0,SUM(AE14:AF14,AH14)-AG14,"")</f>
        <v>24.099999999999998</v>
      </c>
      <c r="AU14" s="40">
        <f>IF(SUM(X14,AB14,AF14)&gt;0,SUM(X14,AB14,AF14),"")</f>
        <v>18.8</v>
      </c>
      <c r="AV14" s="40">
        <f>IF(SUM(AS14,AT14)&gt;0,SUM(AS14,AT14),"")</f>
        <v>74.3</v>
      </c>
      <c r="AW14" s="40">
        <f>IF(SUM(AJ14,AN14)&gt;0,SUM(AJ14,AN14),"")</f>
        <v>12</v>
      </c>
      <c r="AX14" s="40">
        <f>IF(SUM(AI14:AJ14,AL14:AN14,AP14)-SUM(AK14,AO14)&gt;0,SUM(AI14:AJ14,AL14:AN14,AP14)-SUM(AK14,AO14),"")</f>
        <v>48.7</v>
      </c>
      <c r="AY14" s="40">
        <f>IF(SUM(AS14,AT14,AX14)&gt;0,SUM(AS14,AT14,AX14),"")</f>
        <v>123</v>
      </c>
      <c r="AZ14" s="18">
        <v>18.600000000000001</v>
      </c>
      <c r="BA14" s="18">
        <v>5.2</v>
      </c>
      <c r="BB14" s="18">
        <v>0.6</v>
      </c>
      <c r="BC14" s="18">
        <v>0</v>
      </c>
      <c r="BD14" s="18">
        <v>19</v>
      </c>
      <c r="BE14" s="18">
        <v>6.4</v>
      </c>
      <c r="BF14" s="18">
        <v>0</v>
      </c>
      <c r="BG14" s="18">
        <v>0</v>
      </c>
      <c r="BH14" s="18">
        <v>18.7</v>
      </c>
      <c r="BI14" s="18">
        <v>6</v>
      </c>
      <c r="BJ14" s="18">
        <v>0.6</v>
      </c>
      <c r="BK14" s="18">
        <v>0</v>
      </c>
      <c r="BL14" s="18">
        <v>18.3</v>
      </c>
      <c r="BM14" s="18">
        <v>6.4</v>
      </c>
      <c r="BN14" s="18">
        <v>0.6</v>
      </c>
      <c r="BO14" s="18">
        <v>0</v>
      </c>
      <c r="BP14" s="18">
        <v>18.399999999999999</v>
      </c>
      <c r="BQ14" s="18">
        <v>6.8</v>
      </c>
      <c r="BR14" s="18">
        <v>0.6</v>
      </c>
      <c r="BS14" s="18">
        <v>0</v>
      </c>
      <c r="BT14" s="28"/>
      <c r="BU14" s="11">
        <f>IF(SUM(BA14,BE14)&gt;0,SUM(BA14,BE14),"")</f>
        <v>11.600000000000001</v>
      </c>
      <c r="BV14" s="11">
        <f>IF(SUM(AZ14:BA14,BC14:BE14,BG14)-BB14-BF14&gt;0,SUM(AZ14:BA14,BC14:BE14,BG14)-BB14-BF14,"")</f>
        <v>48.599999999999994</v>
      </c>
      <c r="BW14" s="11">
        <f>IF(SUM(BH14:BI14,BK14)-BJ14&gt;0,SUM(BH14:BI14,BK14)-BJ14,"")</f>
        <v>24.099999999999998</v>
      </c>
      <c r="BX14" s="11">
        <f>IF(SUM(BA14,BE14,BI14)&gt;0,SUM(BA14,BE14,BI14),"")</f>
        <v>17.600000000000001</v>
      </c>
      <c r="BY14" s="11">
        <f>IF(SUM(BV14,BW14)&gt;0,SUM(BV14,BW14),"")</f>
        <v>72.699999999999989</v>
      </c>
      <c r="BZ14" s="11">
        <f>IF(SUM(BM14,BQ14)&gt;0,SUM(BM14,BQ14),"")</f>
        <v>13.2</v>
      </c>
      <c r="CA14" s="11">
        <f>IF(SUM(BL14:BM14,BO14:BQ14,BS14)-SUM(BN14,BR14)&gt;0,SUM(BL14:BM14,BO14:BQ14,BS14)-SUM(BN14,BR14),"")</f>
        <v>48.699999999999996</v>
      </c>
      <c r="CB14" s="11">
        <f>IF(SUM(BV14,BW14,CA14)&gt;0,SUM(BV14,BW14,CA14),"")</f>
        <v>121.39999999999998</v>
      </c>
      <c r="CC14" s="19">
        <v>17.399999999999999</v>
      </c>
      <c r="CD14" s="19">
        <v>3.6</v>
      </c>
      <c r="CE14" s="19">
        <v>0</v>
      </c>
      <c r="CF14" s="19">
        <v>0</v>
      </c>
      <c r="CG14" s="19">
        <v>18</v>
      </c>
      <c r="CH14" s="19">
        <v>6</v>
      </c>
      <c r="CI14" s="19">
        <v>0.8</v>
      </c>
      <c r="CJ14" s="19">
        <v>0</v>
      </c>
      <c r="CK14" s="19">
        <v>18.600000000000001</v>
      </c>
      <c r="CL14" s="19">
        <v>2.8</v>
      </c>
      <c r="CM14" s="19">
        <v>0.5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9.6</v>
      </c>
      <c r="CY14" s="40">
        <f>IF(SUM(CC14:CD14,CF14:CH14,CJ14)-CE14-CI14&gt;0,SUM(CC14:CD14,CF14:CH14,CJ14)-CE14-CI14,"")</f>
        <v>44.2</v>
      </c>
      <c r="CZ14" s="40">
        <f>IF(SUM(CK14:CL14,CN14)-CM14&gt;0,SUM(CK14:CL14,CN14)-CM14,"")</f>
        <v>20.900000000000002</v>
      </c>
      <c r="DA14" s="40">
        <f>IF(SUM(CD14,CH14,CL14)&gt;0,SUM(CD14,CH14,CL14),"")</f>
        <v>12.399999999999999</v>
      </c>
      <c r="DB14" s="40">
        <f>IF(SUM(CY14,CZ14)&gt;0,SUM(CY14,CZ14),"")</f>
        <v>65.100000000000009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65.100000000000009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</v>
      </c>
      <c r="QH14" s="22">
        <f>IF($CW14="P",CD14,(CD14+BA14)/2)</f>
        <v>4.4000000000000004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18.5</v>
      </c>
      <c r="QL14" s="22">
        <f>IF($CW14="P",CH14,(CH14+BE14)/2)</f>
        <v>6.2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18.649999999999999</v>
      </c>
      <c r="QP14" s="22">
        <f>IF($CW14="P",CL14,(CL14+BI14)/2)</f>
        <v>4.4000000000000004</v>
      </c>
      <c r="QQ14" s="22">
        <f>IF($CW14="P",CM14,(CM14+BJ14)/2)</f>
        <v>0.55000000000000004</v>
      </c>
      <c r="QR14" s="22">
        <f>IF($CW14="P",CN14,(CN14+BK14)/2)</f>
        <v>0</v>
      </c>
      <c r="QS14" s="22">
        <f>IF($CW14="P",CO14,(CO14+BL14)/2)</f>
        <v>9.15</v>
      </c>
      <c r="QT14" s="22">
        <f>IF($CW14="P",CP14,(CP14+BM14)/2)</f>
        <v>3.2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9.1999999999999993</v>
      </c>
      <c r="QX14" s="22">
        <f>IF($CW14="P",CT14,(CT14+BQ14)/2)</f>
        <v>3.4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10.600000000000001</v>
      </c>
      <c r="RC14" s="40">
        <f>IF(SUM(QG14:QH14,QJ14:QL14,QN14)-QI14-QM14&gt;0,SUM(QG14:QH14,QJ14:QL14,QN14)-QI14-QM14,"")</f>
        <v>46.400000000000006</v>
      </c>
      <c r="RD14" s="40">
        <f>IF(SUM(QO14:QP14,QR14)-QQ14&gt;0,SUM(QO14:QP14,QR14)-QQ14,"")</f>
        <v>22.499999999999996</v>
      </c>
      <c r="RE14" s="40">
        <f>IF(SUM(QH14,QL14,QP14)&gt;0,SUM(QH14,QL14,QP14),"")</f>
        <v>15.000000000000002</v>
      </c>
      <c r="RF14" s="40">
        <f>IF(SUM(RC14,RD14)&gt;0,SUM(RC14,RD14),"")</f>
        <v>68.900000000000006</v>
      </c>
      <c r="RG14" s="40">
        <f>IF(SUM(QT14,QX14)&gt;0,SUM(QT14,QX14),"")</f>
        <v>6.6</v>
      </c>
      <c r="RH14" s="40">
        <f>IF(SUM(QS14:QT14,QV14:QX14,QZ14)-SUM(QU14,QY14)&gt;0,SUM(QS14:QT14,QV14:QX14,QZ14)-SUM(QU14,QY14),"")</f>
        <v>24.349999999999998</v>
      </c>
      <c r="RI14" s="40">
        <f>IF(SUM(RC14,RD14,RH14)&gt;0,SUM(RC14,RD14,RH14),"")</f>
        <v>93.25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5</v>
      </c>
      <c r="C15" s="5" t="s">
        <v>131</v>
      </c>
      <c r="D15" s="4" t="s">
        <v>6</v>
      </c>
      <c r="E15" s="4">
        <v>2006</v>
      </c>
      <c r="F15" s="9">
        <f>SUM(L15:T15)+SUM(L15:Q15)*0.0000001+SUM(L15)*0.0000000000001</f>
        <v>170.70001207000507</v>
      </c>
      <c r="G15" s="66"/>
      <c r="H15" s="3" t="str">
        <f>IF(OR(AND(AR15&gt;=AY$42,AS15&gt;=AY$46,AR15&lt;&gt;"",AQ15=""),AND(AW15&gt;=AY$42,AX15&gt;=AY$46,AW15&lt;&gt;"",AQ15=""),AND(BU15&gt;=CB$42,BV15&gt;=CB$46,BU15&lt;&gt;"",BT15=""),AND(BZ15&gt;=CB$42,CA15&gt;=CB$46,BZ15&lt;&gt;"",BT15=""),AND(CX15&gt;=DE$42,CY15&gt;=DE$46,CX15&lt;&gt;"",CW15=""),AND(DC15&gt;=DE$42,DD15&gt;=DE$46,DC15&lt;&gt;""),AND(EC15&gt;=EJ$42,ED15&gt;=EJ$46,EC15&lt;&gt;""),AND(EH15&gt;=EJ$42,EI15&gt;=EJ$46,EH15&lt;&gt;""),AND(FE15&gt;=FL$42,FF15&gt;=FL$46,FE15&lt;&gt;""),AND(FJ15&gt;=FL$42,FK15&gt;=FL$46,FJ15&lt;&gt;""),AND(GG15&gt;=GN$42,GH15&gt;=GN$46,GG15&lt;&gt;""),AND(GL15&gt;=GN$42,GM15&gt;=GN$46,GL15&lt;&gt;""),AND(HI15&gt;=HP$42,HJ15&gt;=HP$46,HI15&lt;&gt;""),AND(HN15&gt;=HP$42,HO15&gt;=HP$46,HN15&lt;&gt;""),AND(IK15&gt;=IR$42,IL15&gt;=IR$46,IK15&lt;&gt;""),AND(IP15&gt;=IR$42,IQ15&gt;=IR$46,IP15&lt;&gt;""),AND(JM15&gt;=JT$42,JN15&gt;=JT$46,JM15&lt;&gt;""),AND(JR15&gt;=JT$42,JS15&gt;=JT$46,JR15&lt;&gt;""),AND(KO15&gt;=KV$42,KP15&gt;=KV$46,KO15&lt;&gt;""),AND(KT15&gt;=KV$42,KU15&gt;=KV$46,KT15&lt;&gt;""),AND(LQ15&gt;=LX$42,LR15&gt;=LX$46,LQ15&lt;&gt;""),AND(LV15&gt;=LX$42,LW15&gt;=LX$46,LV15&lt;&gt;""),AND(MS15&gt;=MZ$42,MT15&gt;=MZ$46,MS15&lt;&gt;""),AND(MX15&gt;=MZ$42,MY15&gt;=MZ$46,MX15&lt;&gt;""),AND(NU15&gt;=OB$42,NV15&gt;=OB$46,NU15&lt;&gt;""),AND(NZ15&gt;=OB$42,OA15&gt;=OB$46,NZ15&lt;&gt;""),AND(OW15&gt;=PD$42,OX15&gt;=PD$46,OW15&lt;&gt;""),AND(PB15&gt;=PD$42,PC15&gt;=PD$46,PB15&lt;&gt;""),AND(PY15&gt;=QF$42,PZ15&gt;=QF$46,PY15&lt;&gt;""),AND(QD15&gt;=QF$42,QE15&gt;=QF$46,QD15&lt;&gt;"")),"P","")</f>
        <v>P</v>
      </c>
      <c r="I15" s="3" t="str">
        <f>IF(OR(AND(AS15&gt;=AY$46,AS15&lt;&gt;"",AQ15=""),AND(AX15&gt;=AY$46,AX15&lt;&gt;"",AQ15=""),AND(BV15&gt;=CB$46,BV15&lt;&gt;"",BT15=""),AND(CA15&gt;=CB$46,CA15&lt;&gt;"",BT15=""),AND(CY15&gt;=DE$46,CY15&lt;&gt;"",CW15=""),AND(DD15&gt;=DE$46,DD15&lt;&gt;"",CW15=""),AND(ED15&gt;=EJ$46,ED15&lt;&gt;""),AND(EI15&gt;=EJ$46,EI15&lt;&gt;""),AND(FF15&gt;=FL$46,FF15&lt;&gt;""),AND(FK15&gt;=FL$46,FK15&lt;&gt;""),AND(GH15&gt;=GN$46,GH15&lt;&gt;""),AND(GM15&gt;=GN$46,GM15&lt;&gt;""),AND(HJ15&gt;=HP$46,HJ15&lt;&gt;""),AND(HO15&gt;=HP$46,HO15&lt;&gt;""),AND(IL15&gt;=IR$46,IL15&lt;&gt;""),AND(IQ15&gt;=IR$46,IQ15&lt;&gt;""),AND(JN15&gt;=JT$46,JN15&lt;&gt;""),AND(JS15&gt;=JT$46,JS15&lt;&gt;""),AND(KP15&gt;=KV$46,KP15&lt;&gt;""),AND(KU15&gt;=KV$46,KU15&lt;&gt;""),AND(LR15&gt;=LX$46,LR15&lt;&gt;""),AND(LW15&gt;=LX$46,LW15&lt;&gt;""),AND(MT15&gt;=MZ$46,MT15&lt;&gt;""),AND(MY15&gt;=MZ$46,MY15&lt;&gt;""),AND(NV15&gt;=OB$46,NV15&lt;&gt;""),AND(OA15&gt;=OB$46,OA15&lt;&gt;""),AND(OX15&gt;=PD$46,OX15&lt;&gt;""),AND(PC15&gt;=PD$46,PC15&lt;&gt;""),AND(PZ15&gt;=QF$46,PZ15&lt;&gt;""),AND(QE15&gt;=QF$46,QE15&lt;&gt;"")),"P","")</f>
        <v>P</v>
      </c>
      <c r="J15" s="36" t="str">
        <f>IF(AND(I15="P",H15=""),"No DD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Merit",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Excellence",IF(K15="P","Worlds Team",IF(H15="P","National Team","")))))</f>
        <v>National Team</v>
      </c>
      <c r="K15" s="3" t="str">
        <f>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P","")</f>
        <v/>
      </c>
      <c r="L15" s="8">
        <f>IF(COUNT(AS15,BV15,CY15)&gt;0,LARGE((AS15,BV15,CY15),1),0)</f>
        <v>51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46</v>
      </c>
      <c r="O15" s="8" t="str">
        <f>IF(N15=0,"",IF(AND(N15=L15,N15=AS15,N15=BV15),$W$1,IF(AND(N15=L15,N15=AS15,N15=CY15),$W$1,IF(AND(N15=L15,N15=BV15,N15=CY15),$AZ$1,IF(N15=CY15,$CC$1,IF(N15=BV15,$AZ$1,IF(N15=AS15,$W$1,"")))))))</f>
        <v>2023 3rd Domestic Trial</v>
      </c>
      <c r="P15" s="8">
        <f>IF(COUNT(AT15,BW15,CZ15)&gt;0,LARGE((AT15,BW15,CZ15),1),0)</f>
        <v>23.700000000000003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0</v>
      </c>
      <c r="S15" s="8" t="str">
        <f>IF(R15=0,"",IF(R15=DD15,$CC$1,IF(R15=CA15,$AZ$1,IF(R15=AX15,$W$1,""))))</f>
        <v/>
      </c>
      <c r="T15" s="8">
        <f>IF(MAX(DF15:DH15)&gt;0,MAX(DF15:DH15),"")</f>
        <v>50</v>
      </c>
      <c r="U15" s="11" t="str">
        <f>IF(T15="","",IF(T15=DF15,"("&amp;DF$2&amp;")",IF(T15=DG15,"("&amp;DG$2&amp;")",IF(T15=DH15,"("&amp;DH$2&amp;")"))))</f>
        <v>(Final)</v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>2024 Coimbra Gym Fest (July 7)</v>
      </c>
      <c r="W15" s="19">
        <v>18.600000000000001</v>
      </c>
      <c r="X15" s="19">
        <v>7.6</v>
      </c>
      <c r="Y15" s="19">
        <v>0</v>
      </c>
      <c r="Z15" s="19">
        <v>0</v>
      </c>
      <c r="AA15" s="19">
        <v>17.8</v>
      </c>
      <c r="AB15" s="19">
        <v>3.2</v>
      </c>
      <c r="AC15" s="19">
        <v>1.2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/>
      <c r="AJ15" s="19"/>
      <c r="AK15" s="19"/>
      <c r="AL15" s="19"/>
      <c r="AM15" s="19"/>
      <c r="AN15" s="19"/>
      <c r="AO15" s="19"/>
      <c r="AP15" s="19"/>
      <c r="AQ15" s="27"/>
      <c r="AR15" s="40">
        <f>IF(SUM(X15,AB15)&gt;0,SUM(X15,AB15),"")</f>
        <v>10.8</v>
      </c>
      <c r="AS15" s="40">
        <f>IF(SUM(W15:X15,Z15:AB15,AD15)-Y15-AC15&gt;0,SUM(W15:X15,Z15:AB15,AD15)-Y15-AC15,"")</f>
        <v>46</v>
      </c>
      <c r="AT15" s="40" t="str">
        <f>IF(SUM(AE15:AF15,AH15)-AG15&gt;0,SUM(AE15:AF15,AH15)-AG15,"")</f>
        <v/>
      </c>
      <c r="AU15" s="40">
        <f>IF(SUM(X15,AB15,AF15)&gt;0,SUM(X15,AB15,AF15),"")</f>
        <v>10.8</v>
      </c>
      <c r="AV15" s="40">
        <f>IF(SUM(AS15,AT15)&gt;0,SUM(AS15,AT15),"")</f>
        <v>46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46</v>
      </c>
      <c r="AZ15" s="18">
        <v>18.7</v>
      </c>
      <c r="BA15" s="18">
        <v>7.6</v>
      </c>
      <c r="BB15" s="18">
        <v>0.6</v>
      </c>
      <c r="BC15" s="18">
        <v>0</v>
      </c>
      <c r="BD15" s="18">
        <v>18.5</v>
      </c>
      <c r="BE15" s="18">
        <v>7.6</v>
      </c>
      <c r="BF15" s="18">
        <v>0.8</v>
      </c>
      <c r="BG15" s="18">
        <v>0</v>
      </c>
      <c r="BH15" s="18">
        <v>16.399999999999999</v>
      </c>
      <c r="BI15" s="18">
        <v>7.3</v>
      </c>
      <c r="BJ15" s="18">
        <v>0.8</v>
      </c>
      <c r="BK15" s="18">
        <v>0</v>
      </c>
      <c r="BL15" s="18"/>
      <c r="BM15" s="18"/>
      <c r="BN15" s="18"/>
      <c r="BO15" s="18"/>
      <c r="BP15" s="18"/>
      <c r="BQ15" s="18"/>
      <c r="BR15" s="18"/>
      <c r="BS15" s="18"/>
      <c r="BT15" s="28"/>
      <c r="BU15" s="11">
        <f>IF(SUM(BA15,BE15)&gt;0,SUM(BA15,BE15),"")</f>
        <v>15.2</v>
      </c>
      <c r="BV15" s="11">
        <f>IF(SUM(AZ15:BA15,BC15:BE15,BG15)-BB15-BF15&gt;0,SUM(AZ15:BA15,BC15:BE15,BG15)-BB15-BF15,"")</f>
        <v>51</v>
      </c>
      <c r="BW15" s="11">
        <f>IF(SUM(BH15:BI15,BK15)-BJ15&gt;0,SUM(BH15:BI15,BK15)-BJ15,"")</f>
        <v>22.9</v>
      </c>
      <c r="BX15" s="11">
        <f>IF(SUM(BA15,BE15,BI15)&gt;0,SUM(BA15,BE15,BI15),"")</f>
        <v>22.5</v>
      </c>
      <c r="BY15" s="11">
        <f>IF(SUM(BV15,BW15)&gt;0,SUM(BV15,BW15),"")</f>
        <v>73.900000000000006</v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>
        <f>IF(SUM(BV15,BW15,CA15)&gt;0,SUM(BV15,BW15,CA15),"")</f>
        <v>73.900000000000006</v>
      </c>
      <c r="CC15" s="19">
        <v>18.8</v>
      </c>
      <c r="CD15" s="19">
        <v>7.6</v>
      </c>
      <c r="CE15" s="19">
        <v>0.6</v>
      </c>
      <c r="CF15" s="19">
        <v>0</v>
      </c>
      <c r="CG15" s="19">
        <v>18.2</v>
      </c>
      <c r="CH15" s="19">
        <v>3.2</v>
      </c>
      <c r="CI15" s="19">
        <v>1.6</v>
      </c>
      <c r="CJ15" s="19">
        <v>0</v>
      </c>
      <c r="CK15" s="19">
        <v>16.600000000000001</v>
      </c>
      <c r="CL15" s="19">
        <v>7.3</v>
      </c>
      <c r="CM15" s="19">
        <v>0.2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10.8</v>
      </c>
      <c r="CY15" s="40">
        <f>IF(SUM(CC15:CD15,CF15:CH15,CJ15)-CE15-CI15&gt;0,SUM(CC15:CD15,CF15:CH15,CJ15)-CE15-CI15,"")</f>
        <v>45.599999999999994</v>
      </c>
      <c r="CZ15" s="40">
        <f>IF(SUM(CK15:CL15,CN15)-CM15&gt;0,SUM(CK15:CL15,CN15)-CM15,"")</f>
        <v>23.700000000000003</v>
      </c>
      <c r="DA15" s="40">
        <f>IF(SUM(CD15,CH15,CL15)&gt;0,SUM(CD15,CH15,CL15),"")</f>
        <v>18.100000000000001</v>
      </c>
      <c r="DB15" s="40">
        <f>IF(SUM(CY15,CZ15)&gt;0,SUM(CY15,CZ15),"")</f>
        <v>69.3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69.3</v>
      </c>
      <c r="DF15" s="50">
        <f>IF(MAX(ED15,FF15,GH15,HJ15,IL15,JN15,KP15,LR15,MT15,NV15,OX15,PZ15)-IF(N15="",0,N15)&gt;0.001,MAX(ED15,FF15,GH15,HJ15,IL15,JN15,KP15,LR15,MT15,NV15,OX15,PZ15)-IF(N15="",0,N15),"")</f>
        <v>6.6000000000000085</v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>
        <f>IF(MAX(EI15,FK15,GM15,HO15,IQ15,JS15,KU15,LW15,MY15,OA15,PC15,QE15)-IF(R15="",0,R15)&gt;0.001,MAX(EI15,FK15,GM15,HO15,IQ15,JS15,KU15,LW15,MY15,OA15,PC15,QE15)-IF(R15="",0,R15),"")</f>
        <v>50</v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>
        <v>19</v>
      </c>
      <c r="KX15" s="18">
        <v>8.4</v>
      </c>
      <c r="KY15" s="18">
        <v>0</v>
      </c>
      <c r="KZ15" s="18">
        <v>0</v>
      </c>
      <c r="LA15" s="18">
        <v>18.3</v>
      </c>
      <c r="LB15" s="18">
        <v>7.7</v>
      </c>
      <c r="LC15" s="18">
        <v>0.8</v>
      </c>
      <c r="LD15" s="18">
        <v>0</v>
      </c>
      <c r="LE15" s="18"/>
      <c r="LF15" s="18"/>
      <c r="LG15" s="18"/>
      <c r="LH15" s="18"/>
      <c r="LI15" s="18">
        <v>18.899999999999999</v>
      </c>
      <c r="LJ15" s="18">
        <v>8.4</v>
      </c>
      <c r="LK15" s="18">
        <v>0.6</v>
      </c>
      <c r="LL15" s="18">
        <v>0</v>
      </c>
      <c r="LM15" s="18">
        <v>16.399999999999999</v>
      </c>
      <c r="LN15" s="18">
        <v>7.7</v>
      </c>
      <c r="LO15" s="18">
        <v>0.8</v>
      </c>
      <c r="LP15" s="18">
        <v>0</v>
      </c>
      <c r="LQ15" s="11">
        <f>IF(SUM(KX15,LB15)&gt;0,SUM(KX15,LB15),"")</f>
        <v>16.100000000000001</v>
      </c>
      <c r="LR15" s="11">
        <f>IF(SUM(KW15:KX15,KZ15:LB15,LD15)-KY15-LC15&gt;0,SUM(KW15:KX15,KZ15:LB15,LD15)-KY15-LC15,"")</f>
        <v>52.600000000000009</v>
      </c>
      <c r="LS15" s="11" t="str">
        <f>IF(SUM(LE15:LF15,LH15)-LG15&gt;0,SUM(LE15:LF15,LH15)-LG15,"")</f>
        <v/>
      </c>
      <c r="LT15" s="11">
        <f>IF(SUM(KX15,LB15,LF15)&gt;0,SUM(KX15,LB15,LF15),"")</f>
        <v>16.100000000000001</v>
      </c>
      <c r="LU15" s="11">
        <f>IF(SUM(LR15,LS15)&gt;0,SUM(LR15,LS15),"")</f>
        <v>52.600000000000009</v>
      </c>
      <c r="LV15" s="11">
        <f>IF(SUM(LJ15,LN15)&gt;0,SUM(LJ15,LN15),"")</f>
        <v>16.100000000000001</v>
      </c>
      <c r="LW15" s="11">
        <f>IF(SUM(LI15:LJ15,LL15:LN15,LP15)-SUM(LK15,LO15)&gt;0,SUM(LI15:LJ15,LL15:LN15,LP15)-SUM(LK15,LO15),"")</f>
        <v>50</v>
      </c>
      <c r="LX15" s="11">
        <f>IF(SUM(LR15,LS15,LW15)&gt;0,SUM(LR15,LS15,LW15),"")</f>
        <v>102.60000000000001</v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18.75</v>
      </c>
      <c r="QH15" s="22">
        <f>IF($CW15="P",CD15,(CD15+BA15)/2)</f>
        <v>7.6</v>
      </c>
      <c r="QI15" s="22">
        <f>IF($CW15="P",CE15,(CE15+BB15)/2)</f>
        <v>0.6</v>
      </c>
      <c r="QJ15" s="22">
        <f>IF($CW15="P",CF15,(CF15+BC15)/2)</f>
        <v>0</v>
      </c>
      <c r="QK15" s="22">
        <f>IF($CW15="P",CG15,(CG15+BD15)/2)</f>
        <v>18.350000000000001</v>
      </c>
      <c r="QL15" s="22">
        <f>IF($CW15="P",CH15,(CH15+BE15)/2)</f>
        <v>5.4</v>
      </c>
      <c r="QM15" s="22">
        <f>IF($CW15="P",CI15,(CI15+BF15)/2)</f>
        <v>1.2000000000000002</v>
      </c>
      <c r="QN15" s="22">
        <f>IF($CW15="P",CJ15,(CJ15+BG15)/2)</f>
        <v>0</v>
      </c>
      <c r="QO15" s="22">
        <f>IF($CW15="P",CK15,(CK15+BH15)/2)</f>
        <v>16.5</v>
      </c>
      <c r="QP15" s="22">
        <f>IF($CW15="P",CL15,(CL15+BI15)/2)</f>
        <v>7.3</v>
      </c>
      <c r="QQ15" s="22">
        <f>IF($CW15="P",CM15,(CM15+BJ15)/2)</f>
        <v>0.5</v>
      </c>
      <c r="QR15" s="22">
        <f>IF($CW15="P",CN15,(CN15+BK15)/2)</f>
        <v>0</v>
      </c>
      <c r="QS15" s="22">
        <f>IF($CW15="P",CO15,(CO15+BL15)/2)</f>
        <v>0</v>
      </c>
      <c r="QT15" s="22">
        <f>IF($CW15="P",CP15,(CP15+BM15)/2)</f>
        <v>0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0</v>
      </c>
      <c r="QX15" s="22">
        <f>IF($CW15="P",CT15,(CT15+BQ15)/2)</f>
        <v>0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13</v>
      </c>
      <c r="RC15" s="40">
        <f>IF(SUM(QG15:QH15,QJ15:QL15,QN15)-QI15-QM15&gt;0,SUM(QG15:QH15,QJ15:QL15,QN15)-QI15-QM15,"")</f>
        <v>48.3</v>
      </c>
      <c r="RD15" s="40">
        <f>IF(SUM(QO15:QP15,QR15)-QQ15&gt;0,SUM(QO15:QP15,QR15)-QQ15,"")</f>
        <v>23.3</v>
      </c>
      <c r="RE15" s="40">
        <f>IF(SUM(QH15,QL15,QP15)&gt;0,SUM(QH15,QL15,QP15),"")</f>
        <v>20.3</v>
      </c>
      <c r="RF15" s="40">
        <f>IF(SUM(RC15,RD15)&gt;0,SUM(RC15,RD15),"")</f>
        <v>71.599999999999994</v>
      </c>
      <c r="RG15" s="40" t="str">
        <f>IF(SUM(QT15,QX15)&gt;0,SUM(QT15,QX15),"")</f>
        <v/>
      </c>
      <c r="RH15" s="40" t="str">
        <f>IF(SUM(QS15:QT15,QV15:QX15,QZ15)-SUM(QU15,QY15)&gt;0,SUM(QS15:QT15,QV15:QX15,QZ15)-SUM(QU15,QY15),"")</f>
        <v/>
      </c>
      <c r="RI15" s="40">
        <f>IF(SUM(RC15,RD15,RH15)&gt;0,SUM(RC15,RD15,RH15),"")</f>
        <v>71.599999999999994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6</v>
      </c>
      <c r="C16" s="5" t="s">
        <v>138</v>
      </c>
      <c r="D16" s="4" t="s">
        <v>6</v>
      </c>
      <c r="E16" s="4">
        <v>2004</v>
      </c>
      <c r="F16" s="9">
        <f>SUM(L16:T16)+SUM(L16:Q16)*0.0000001+SUM(L16)*0.0000000000001</f>
        <v>170.30001239000501</v>
      </c>
      <c r="G16" s="66"/>
      <c r="H16" s="3" t="str">
        <f>IF(OR(AND(AR16&gt;=AY$42,AS16&gt;=AY$46,AR16&lt;&gt;"",AQ16=""),AND(AW16&gt;=AY$42,AX16&gt;=AY$46,AW16&lt;&gt;"",AQ16=""),AND(BU16&gt;=CB$42,BV16&gt;=CB$46,BU16&lt;&gt;"",BT16=""),AND(BZ16&gt;=CB$42,CA16&gt;=CB$46,BZ16&lt;&gt;"",BT16=""),AND(CX16&gt;=DE$42,CY16&gt;=DE$46,CX16&lt;&gt;"",CW16=""),AND(DC16&gt;=DE$42,DD16&gt;=DE$46,DC16&lt;&gt;""),AND(EC16&gt;=EJ$42,ED16&gt;=EJ$46,EC16&lt;&gt;""),AND(EH16&gt;=EJ$42,EI16&gt;=EJ$46,EH16&lt;&gt;""),AND(FE16&gt;=FL$42,FF16&gt;=FL$46,FE16&lt;&gt;""),AND(FJ16&gt;=FL$42,FK16&gt;=FL$46,FJ16&lt;&gt;""),AND(GG16&gt;=GN$42,GH16&gt;=GN$46,GG16&lt;&gt;""),AND(GL16&gt;=GN$42,GM16&gt;=GN$46,GL16&lt;&gt;""),AND(HI16&gt;=HP$42,HJ16&gt;=HP$46,HI16&lt;&gt;""),AND(HN16&gt;=HP$42,HO16&gt;=HP$46,HN16&lt;&gt;""),AND(IK16&gt;=IR$42,IL16&gt;=IR$46,IK16&lt;&gt;""),AND(IP16&gt;=IR$42,IQ16&gt;=IR$46,IP16&lt;&gt;""),AND(JM16&gt;=JT$42,JN16&gt;=JT$46,JM16&lt;&gt;""),AND(JR16&gt;=JT$42,JS16&gt;=JT$46,JR16&lt;&gt;""),AND(KO16&gt;=KV$42,KP16&gt;=KV$46,KO16&lt;&gt;""),AND(KT16&gt;=KV$42,KU16&gt;=KV$46,KT16&lt;&gt;""),AND(LQ16&gt;=LX$42,LR16&gt;=LX$46,LQ16&lt;&gt;""),AND(LV16&gt;=LX$42,LW16&gt;=LX$46,LV16&lt;&gt;""),AND(MS16&gt;=MZ$42,MT16&gt;=MZ$46,MS16&lt;&gt;""),AND(MX16&gt;=MZ$42,MY16&gt;=MZ$46,MX16&lt;&gt;""),AND(NU16&gt;=OB$42,NV16&gt;=OB$46,NU16&lt;&gt;""),AND(NZ16&gt;=OB$42,OA16&gt;=OB$46,NZ16&lt;&gt;""),AND(OW16&gt;=PD$42,OX16&gt;=PD$46,OW16&lt;&gt;""),AND(PB16&gt;=PD$42,PC16&gt;=PD$46,PB16&lt;&gt;""),AND(PY16&gt;=QF$42,PZ16&gt;=QF$46,PY16&lt;&gt;""),AND(QD16&gt;=QF$42,QE16&gt;=QF$46,QD16&lt;&gt;"")),"P","")</f>
        <v>P</v>
      </c>
      <c r="I16" s="3" t="str">
        <f>IF(OR(AND(AS16&gt;=AY$46,AS16&lt;&gt;"",AQ16=""),AND(AX16&gt;=AY$46,AX16&lt;&gt;"",AQ16=""),AND(BV16&gt;=CB$46,BV16&lt;&gt;"",BT16=""),AND(CA16&gt;=CB$46,CA16&lt;&gt;"",BT16=""),AND(CY16&gt;=DE$46,CY16&lt;&gt;"",CW16=""),AND(DD16&gt;=DE$46,DD16&lt;&gt;"",CW16=""),AND(ED16&gt;=EJ$46,ED16&lt;&gt;""),AND(EI16&gt;=EJ$46,EI16&lt;&gt;""),AND(FF16&gt;=FL$46,FF16&lt;&gt;""),AND(FK16&gt;=FL$46,FK16&lt;&gt;""),AND(GH16&gt;=GN$46,GH16&lt;&gt;""),AND(GM16&gt;=GN$46,GM16&lt;&gt;""),AND(HJ16&gt;=HP$46,HJ16&lt;&gt;""),AND(HO16&gt;=HP$46,HO16&lt;&gt;""),AND(IL16&gt;=IR$46,IL16&lt;&gt;""),AND(IQ16&gt;=IR$46,IQ16&lt;&gt;""),AND(JN16&gt;=JT$46,JN16&lt;&gt;""),AND(JS16&gt;=JT$46,JS16&lt;&gt;""),AND(KP16&gt;=KV$46,KP16&lt;&gt;""),AND(KU16&gt;=KV$46,KU16&lt;&gt;""),AND(LR16&gt;=LX$46,LR16&lt;&gt;""),AND(LW16&gt;=LX$46,LW16&lt;&gt;""),AND(MT16&gt;=MZ$46,MT16&lt;&gt;""),AND(MY16&gt;=MZ$46,MY16&lt;&gt;""),AND(NV16&gt;=OB$46,NV16&lt;&gt;""),AND(OA16&gt;=OB$46,OA16&lt;&gt;""),AND(OX16&gt;=PD$46,OX16&lt;&gt;""),AND(PC16&gt;=PD$46,PC16&lt;&gt;""),AND(PZ16&gt;=QF$46,PZ16&lt;&gt;""),AND(QE16&gt;=QF$46,QE16&lt;&gt;"")),"P","")</f>
        <v>P</v>
      </c>
      <c r="J16" s="36" t="str">
        <f>IF(AND(I16="P",H16=""),"No DD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Merit",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Excellence",IF(K16="P","Worlds Team",IF(H16="P","National Team","")))))</f>
        <v>National Team</v>
      </c>
      <c r="K16" s="3" t="str">
        <f>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P","")</f>
        <v/>
      </c>
      <c r="L16" s="8">
        <f>IF(COUNT(AS16,BV16,CY16)&gt;0,LARGE((AS16,BV16,CY16),1),0)</f>
        <v>49.9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49.9</v>
      </c>
      <c r="O16" s="8" t="str">
        <f>IF(N16=0,"",IF(AND(N16=L16,N16=AS16,N16=BV16),$W$1,IF(AND(N16=L16,N16=AS16,N16=CY16),$W$1,IF(AND(N16=L16,N16=BV16,N16=CY16),$AZ$1,IF(N16=CY16,$CC$1,IF(N16=BV16,$AZ$1,IF(N16=AS16,$W$1,"")))))))</f>
        <v>2023 3rd Domestic Trial</v>
      </c>
      <c r="P16" s="8">
        <f>IF(COUNT(AT16,BW16,CZ16)&gt;0,LARGE((AT16,BW16,CZ16),1),0)</f>
        <v>24.1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46.4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19</v>
      </c>
      <c r="X16" s="19">
        <v>6.8000000000000007</v>
      </c>
      <c r="Y16" s="19">
        <v>0</v>
      </c>
      <c r="Z16" s="19">
        <v>0</v>
      </c>
      <c r="AA16" s="19">
        <v>18.5</v>
      </c>
      <c r="AB16" s="19">
        <v>6.4</v>
      </c>
      <c r="AC16" s="19">
        <v>0.8</v>
      </c>
      <c r="AD16" s="19">
        <v>0</v>
      </c>
      <c r="AE16" s="19">
        <v>18.8</v>
      </c>
      <c r="AF16" s="19">
        <v>3.9000000000000004</v>
      </c>
      <c r="AG16" s="19">
        <v>0</v>
      </c>
      <c r="AH16" s="19">
        <v>0</v>
      </c>
      <c r="AI16" s="19">
        <v>19</v>
      </c>
      <c r="AJ16" s="19">
        <v>6.8000000000000007</v>
      </c>
      <c r="AK16" s="19">
        <v>0.6</v>
      </c>
      <c r="AL16" s="19">
        <v>0</v>
      </c>
      <c r="AM16" s="19">
        <v>18.2</v>
      </c>
      <c r="AN16" s="19">
        <v>3.6</v>
      </c>
      <c r="AO16" s="19">
        <v>0.6</v>
      </c>
      <c r="AP16" s="19">
        <v>0</v>
      </c>
      <c r="AQ16" s="27"/>
      <c r="AR16" s="40">
        <f>IF(SUM(X16,AB16)&gt;0,SUM(X16,AB16),"")</f>
        <v>13.200000000000001</v>
      </c>
      <c r="AS16" s="40">
        <f>IF(SUM(W16:X16,Z16:AB16,AD16)-Y16-AC16&gt;0,SUM(W16:X16,Z16:AB16,AD16)-Y16-AC16,"")</f>
        <v>49.9</v>
      </c>
      <c r="AT16" s="40">
        <f>IF(SUM(AE16:AF16,AH16)-AG16&gt;0,SUM(AE16:AF16,AH16)-AG16,"")</f>
        <v>22.700000000000003</v>
      </c>
      <c r="AU16" s="40">
        <f>IF(SUM(X16,AB16,AF16)&gt;0,SUM(X16,AB16,AF16),"")</f>
        <v>17.100000000000001</v>
      </c>
      <c r="AV16" s="40">
        <f>IF(SUM(AS16,AT16)&gt;0,SUM(AS16,AT16),"")</f>
        <v>72.599999999999994</v>
      </c>
      <c r="AW16" s="40">
        <f>IF(SUM(AJ16,AN16)&gt;0,SUM(AJ16,AN16),"")</f>
        <v>10.4</v>
      </c>
      <c r="AX16" s="40">
        <f>IF(SUM(AI16:AJ16,AL16:AN16,AP16)-SUM(AK16,AO16)&gt;0,SUM(AI16:AJ16,AL16:AN16,AP16)-SUM(AK16,AO16),"")</f>
        <v>46.4</v>
      </c>
      <c r="AY16" s="40">
        <f>IF(SUM(AS16,AT16,AX16)&gt;0,SUM(AS16,AT16,AX16),"")</f>
        <v>119</v>
      </c>
      <c r="AZ16" s="18">
        <v>18.600000000000001</v>
      </c>
      <c r="BA16" s="18">
        <v>6.8</v>
      </c>
      <c r="BB16" s="18">
        <v>0.2</v>
      </c>
      <c r="BC16" s="18">
        <v>0</v>
      </c>
      <c r="BD16" s="18">
        <v>18.5</v>
      </c>
      <c r="BE16" s="18">
        <v>6.4</v>
      </c>
      <c r="BF16" s="18">
        <v>0.2</v>
      </c>
      <c r="BG16" s="18">
        <v>0</v>
      </c>
      <c r="BH16" s="18">
        <v>18.3</v>
      </c>
      <c r="BI16" s="18">
        <v>6</v>
      </c>
      <c r="BJ16" s="18">
        <v>0.2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18">
        <v>0</v>
      </c>
      <c r="BS16" s="18">
        <v>0</v>
      </c>
      <c r="BT16" s="28"/>
      <c r="BU16" s="11">
        <f>IF(SUM(BA16,BE16)&gt;0,SUM(BA16,BE16),"")</f>
        <v>13.2</v>
      </c>
      <c r="BV16" s="11">
        <f>IF(SUM(AZ16:BA16,BC16:BE16,BG16)-BB16-BF16&gt;0,SUM(AZ16:BA16,BC16:BE16,BG16)-BB16-BF16,"")</f>
        <v>49.9</v>
      </c>
      <c r="BW16" s="11">
        <f>IF(SUM(BH16:BI16,BK16)-BJ16&gt;0,SUM(BH16:BI16,BK16)-BJ16,"")</f>
        <v>24.1</v>
      </c>
      <c r="BX16" s="11">
        <f>IF(SUM(BA16,BE16,BI16)&gt;0,SUM(BA16,BE16,BI16),"")</f>
        <v>19.2</v>
      </c>
      <c r="BY16" s="11">
        <f>IF(SUM(BV16,BW16)&gt;0,SUM(BV16,BW16),"")</f>
        <v>74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74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9.3000000000000007</v>
      </c>
      <c r="QH16" s="22">
        <f>IF($CW16="P",CD16,(CD16+BA16)/2)</f>
        <v>3.4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9.25</v>
      </c>
      <c r="QL16" s="22">
        <f>IF($CW16="P",CH16,(CH16+BE16)/2)</f>
        <v>3.2</v>
      </c>
      <c r="QM16" s="22">
        <f>IF($CW16="P",CI16,(CI16+BF16)/2)</f>
        <v>0.1</v>
      </c>
      <c r="QN16" s="22">
        <f>IF($CW16="P",CJ16,(CJ16+BG16)/2)</f>
        <v>0</v>
      </c>
      <c r="QO16" s="22">
        <f>IF($CW16="P",CK16,(CK16+BH16)/2)</f>
        <v>9.15</v>
      </c>
      <c r="QP16" s="22">
        <f>IF($CW16="P",CL16,(CL16+BI16)/2)</f>
        <v>3</v>
      </c>
      <c r="QQ16" s="22">
        <f>IF($CW16="P",CM16,(CM16+BJ16)/2)</f>
        <v>0.1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6.6</v>
      </c>
      <c r="RC16" s="40">
        <f>IF(SUM(QG16:QH16,QJ16:QL16,QN16)-QI16-QM16&gt;0,SUM(QG16:QH16,QJ16:QL16,QN16)-QI16-QM16,"")</f>
        <v>24.95</v>
      </c>
      <c r="RD16" s="40">
        <f>IF(SUM(QO16:QP16,QR16)-QQ16&gt;0,SUM(QO16:QP16,QR16)-QQ16,"")</f>
        <v>12.05</v>
      </c>
      <c r="RE16" s="40">
        <f>IF(SUM(QH16,QL16,QP16)&gt;0,SUM(QH16,QL16,QP16),"")</f>
        <v>9.6</v>
      </c>
      <c r="RF16" s="40">
        <f>IF(SUM(RC16,RD16)&gt;0,SUM(RC16,RD16),"")</f>
        <v>37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37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7</v>
      </c>
      <c r="C17" s="5" t="s">
        <v>216</v>
      </c>
      <c r="D17" s="4" t="s">
        <v>106</v>
      </c>
      <c r="E17" s="4">
        <v>2007</v>
      </c>
      <c r="F17" s="9">
        <f>SUM(L17:T17)+SUM(L17:Q17)*0.0000001+SUM(L17)*0.0000000000001</f>
        <v>169.90001215000493</v>
      </c>
      <c r="G17" s="66"/>
      <c r="H17" s="3" t="str">
        <f>IF(OR(AND(AR17&gt;=AY$42,AS17&gt;=AY$46,AR17&lt;&gt;"",AQ17=""),AND(AW17&gt;=AY$42,AX17&gt;=AY$46,AW17&lt;&gt;"",AQ17=""),AND(BU17&gt;=CB$42,BV17&gt;=CB$46,BU17&lt;&gt;"",BT17=""),AND(BZ17&gt;=CB$42,CA17&gt;=CB$46,BZ17&lt;&gt;"",BT17=""),AND(CX17&gt;=DE$42,CY17&gt;=DE$46,CX17&lt;&gt;"",CW17=""),AND(DC17&gt;=DE$42,DD17&gt;=DE$46,DC17&lt;&gt;""),AND(EC17&gt;=EJ$42,ED17&gt;=EJ$46,EC17&lt;&gt;""),AND(EH17&gt;=EJ$42,EI17&gt;=EJ$46,EH17&lt;&gt;""),AND(FE17&gt;=FL$42,FF17&gt;=FL$46,FE17&lt;&gt;""),AND(FJ17&gt;=FL$42,FK17&gt;=FL$46,FJ17&lt;&gt;""),AND(GG17&gt;=GN$42,GH17&gt;=GN$46,GG17&lt;&gt;""),AND(GL17&gt;=GN$42,GM17&gt;=GN$46,GL17&lt;&gt;""),AND(HI17&gt;=HP$42,HJ17&gt;=HP$46,HI17&lt;&gt;""),AND(HN17&gt;=HP$42,HO17&gt;=HP$46,HN17&lt;&gt;""),AND(IK17&gt;=IR$42,IL17&gt;=IR$46,IK17&lt;&gt;""),AND(IP17&gt;=IR$42,IQ17&gt;=IR$46,IP17&lt;&gt;""),AND(JM17&gt;=JT$42,JN17&gt;=JT$46,JM17&lt;&gt;""),AND(JR17&gt;=JT$42,JS17&gt;=JT$46,JR17&lt;&gt;""),AND(KO17&gt;=KV$42,KP17&gt;=KV$46,KO17&lt;&gt;""),AND(KT17&gt;=KV$42,KU17&gt;=KV$46,KT17&lt;&gt;""),AND(LQ17&gt;=LX$42,LR17&gt;=LX$46,LQ17&lt;&gt;""),AND(LV17&gt;=LX$42,LW17&gt;=LX$46,LV17&lt;&gt;""),AND(MS17&gt;=MZ$42,MT17&gt;=MZ$46,MS17&lt;&gt;""),AND(MX17&gt;=MZ$42,MY17&gt;=MZ$46,MX17&lt;&gt;""),AND(NU17&gt;=OB$42,NV17&gt;=OB$46,NU17&lt;&gt;""),AND(NZ17&gt;=OB$42,OA17&gt;=OB$46,NZ17&lt;&gt;""),AND(OW17&gt;=PD$42,OX17&gt;=PD$46,OW17&lt;&gt;""),AND(PB17&gt;=PD$42,PC17&gt;=PD$46,PB17&lt;&gt;""),AND(PY17&gt;=QF$42,PZ17&gt;=QF$46,PY17&lt;&gt;""),AND(QD17&gt;=QF$42,QE17&gt;=QF$46,QD17&lt;&gt;"")),"P","")</f>
        <v>P</v>
      </c>
      <c r="I17" s="3" t="str">
        <f>IF(OR(AND(AS17&gt;=AY$46,AS17&lt;&gt;"",AQ17=""),AND(AX17&gt;=AY$46,AX17&lt;&gt;"",AQ17=""),AND(BV17&gt;=CB$46,BV17&lt;&gt;"",BT17=""),AND(CA17&gt;=CB$46,CA17&lt;&gt;"",BT17=""),AND(CY17&gt;=DE$46,CY17&lt;&gt;"",CW17=""),AND(DD17&gt;=DE$46,DD17&lt;&gt;"",CW17=""),AND(ED17&gt;=EJ$46,ED17&lt;&gt;""),AND(EI17&gt;=EJ$46,EI17&lt;&gt;""),AND(FF17&gt;=FL$46,FF17&lt;&gt;""),AND(FK17&gt;=FL$46,FK17&lt;&gt;""),AND(GH17&gt;=GN$46,GH17&lt;&gt;""),AND(GM17&gt;=GN$46,GM17&lt;&gt;""),AND(HJ17&gt;=HP$46,HJ17&lt;&gt;""),AND(HO17&gt;=HP$46,HO17&lt;&gt;""),AND(IL17&gt;=IR$46,IL17&lt;&gt;""),AND(IQ17&gt;=IR$46,IQ17&lt;&gt;""),AND(JN17&gt;=JT$46,JN17&lt;&gt;""),AND(JS17&gt;=JT$46,JS17&lt;&gt;""),AND(KP17&gt;=KV$46,KP17&lt;&gt;""),AND(KU17&gt;=KV$46,KU17&lt;&gt;""),AND(LR17&gt;=LX$46,LR17&lt;&gt;""),AND(LW17&gt;=LX$46,LW17&lt;&gt;""),AND(MT17&gt;=MZ$46,MT17&lt;&gt;""),AND(MY17&gt;=MZ$46,MY17&lt;&gt;""),AND(NV17&gt;=OB$46,NV17&lt;&gt;""),AND(OA17&gt;=OB$46,OA17&lt;&gt;""),AND(OX17&gt;=PD$46,OX17&lt;&gt;""),AND(PC17&gt;=PD$46,PC17&lt;&gt;""),AND(PZ17&gt;=QF$46,PZ17&lt;&gt;""),AND(QE17&gt;=QF$46,QE17&lt;&gt;"")),"P","")</f>
        <v>P</v>
      </c>
      <c r="J17" s="36" t="str">
        <f>IF(AND(I17="P",H17=""),"No DD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Merit",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Excellence",IF(K17="P","Worlds Team",IF(H17="P","National Team","")))))</f>
        <v>National Team</v>
      </c>
      <c r="K17" s="3" t="str">
        <f>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P","")</f>
        <v/>
      </c>
      <c r="L17" s="8">
        <f>IF(COUNT(AS17,BV17,CY17)&gt;0,LARGE((AS17,BV17,CY17),1),0)</f>
        <v>49.1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48.4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24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48.4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18.5</v>
      </c>
      <c r="BA17" s="18">
        <v>6</v>
      </c>
      <c r="BB17" s="18">
        <v>0</v>
      </c>
      <c r="BC17" s="18">
        <v>0</v>
      </c>
      <c r="BD17" s="18">
        <v>18.600000000000001</v>
      </c>
      <c r="BE17" s="18">
        <v>6</v>
      </c>
      <c r="BF17" s="18">
        <v>0</v>
      </c>
      <c r="BG17" s="18">
        <v>0</v>
      </c>
      <c r="BH17" s="18">
        <v>18.399999999999999</v>
      </c>
      <c r="BI17" s="18">
        <v>5.6</v>
      </c>
      <c r="BJ17" s="18">
        <v>0</v>
      </c>
      <c r="BK17" s="18">
        <v>0</v>
      </c>
      <c r="BL17" s="18">
        <v>18.100000000000001</v>
      </c>
      <c r="BM17" s="18">
        <v>5.2</v>
      </c>
      <c r="BN17" s="18">
        <v>0</v>
      </c>
      <c r="BO17" s="18">
        <v>0</v>
      </c>
      <c r="BP17" s="18">
        <v>18.399999999999999</v>
      </c>
      <c r="BQ17" s="18">
        <v>6</v>
      </c>
      <c r="BR17" s="18">
        <v>0.2</v>
      </c>
      <c r="BS17" s="18">
        <v>0</v>
      </c>
      <c r="BT17" s="28"/>
      <c r="BU17" s="11">
        <f>IF(SUM(BA17,BE17)&gt;0,SUM(BA17,BE17),"")</f>
        <v>12</v>
      </c>
      <c r="BV17" s="11">
        <f>IF(SUM(AZ17:BA17,BC17:BE17,BG17)-BB17-BF17&gt;0,SUM(AZ17:BA17,BC17:BE17,BG17)-BB17-BF17,"")</f>
        <v>49.1</v>
      </c>
      <c r="BW17" s="11">
        <f>IF(SUM(BH17:BI17,BK17)-BJ17&gt;0,SUM(BH17:BI17,BK17)-BJ17,"")</f>
        <v>24</v>
      </c>
      <c r="BX17" s="11">
        <f>IF(SUM(BA17,BE17,BI17)&gt;0,SUM(BA17,BE17,BI17),"")</f>
        <v>17.600000000000001</v>
      </c>
      <c r="BY17" s="11">
        <f>IF(SUM(BV17,BW17)&gt;0,SUM(BV17,BW17),"")</f>
        <v>73.099999999999994</v>
      </c>
      <c r="BZ17" s="11">
        <f>IF(SUM(BM17,BQ17)&gt;0,SUM(BM17,BQ17),"")</f>
        <v>11.2</v>
      </c>
      <c r="CA17" s="11">
        <f>IF(SUM(BL17:BM17,BO17:BQ17,BS17)-SUM(BN17,BR17)&gt;0,SUM(BL17:BM17,BO17:BQ17,BS17)-SUM(BN17,BR17),"")</f>
        <v>47.5</v>
      </c>
      <c r="CB17" s="11">
        <f>IF(SUM(BV17,BW17,CA17)&gt;0,SUM(BV17,BW17,CA17),"")</f>
        <v>120.6</v>
      </c>
      <c r="CC17" s="19">
        <v>18.7</v>
      </c>
      <c r="CD17" s="19">
        <v>6</v>
      </c>
      <c r="CE17" s="19">
        <v>0</v>
      </c>
      <c r="CF17" s="19">
        <v>0</v>
      </c>
      <c r="CG17" s="19">
        <v>18.7</v>
      </c>
      <c r="CH17" s="19">
        <v>5.6</v>
      </c>
      <c r="CI17" s="19">
        <v>0.6</v>
      </c>
      <c r="CJ17" s="19">
        <v>0</v>
      </c>
      <c r="CK17" s="19">
        <v>18.8</v>
      </c>
      <c r="CL17" s="19">
        <v>4</v>
      </c>
      <c r="CM17" s="19">
        <v>0</v>
      </c>
      <c r="CN17" s="19">
        <v>0</v>
      </c>
      <c r="CO17" s="19">
        <v>18.5</v>
      </c>
      <c r="CP17" s="19">
        <v>6</v>
      </c>
      <c r="CQ17" s="19">
        <v>0</v>
      </c>
      <c r="CR17" s="19">
        <v>0</v>
      </c>
      <c r="CS17" s="19">
        <v>18.3</v>
      </c>
      <c r="CT17" s="19">
        <v>5.6</v>
      </c>
      <c r="CU17" s="19">
        <v>0</v>
      </c>
      <c r="CV17" s="19">
        <v>0</v>
      </c>
      <c r="CW17" s="27"/>
      <c r="CX17" s="40">
        <f>IF(SUM(CD17,CH17)&gt;0,SUM(CD17,CH17),"")</f>
        <v>11.6</v>
      </c>
      <c r="CY17" s="40">
        <f>IF(SUM(CC17:CD17,CF17:CH17,CJ17)-CE17-CI17&gt;0,SUM(CC17:CD17,CF17:CH17,CJ17)-CE17-CI17,"")</f>
        <v>48.4</v>
      </c>
      <c r="CZ17" s="40">
        <f>IF(SUM(CK17:CL17,CN17)-CM17&gt;0,SUM(CK17:CL17,CN17)-CM17,"")</f>
        <v>22.8</v>
      </c>
      <c r="DA17" s="40">
        <f>IF(SUM(CD17,CH17,CL17)&gt;0,SUM(CD17,CH17,CL17),"")</f>
        <v>15.6</v>
      </c>
      <c r="DB17" s="40">
        <f>IF(SUM(CY17,CZ17)&gt;0,SUM(CY17,CZ17),"")</f>
        <v>71.2</v>
      </c>
      <c r="DC17" s="40">
        <f>IF(SUM(CP17,CT17)&gt;0,SUM(CP17,CT17),"")</f>
        <v>11.6</v>
      </c>
      <c r="DD17" s="40">
        <f>IF(SUM(CO17:CP17,CR17:CT17,CV17)-SUM(CQ17,CU17)&gt;0,SUM(CO17:CP17,CR17:CT17,CV17)-SUM(CQ17,CU17),"")</f>
        <v>48.4</v>
      </c>
      <c r="DE17" s="40">
        <f>IF(SUM(CY17,CZ17,DD17)&gt;0,SUM(CY17,CZ17,DD17),"")</f>
        <v>119.6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>
        <v>18.600000000000001</v>
      </c>
      <c r="KX17" s="18">
        <v>6.4</v>
      </c>
      <c r="KY17" s="18">
        <v>0</v>
      </c>
      <c r="KZ17" s="18">
        <v>0</v>
      </c>
      <c r="LA17" s="18">
        <v>17.2</v>
      </c>
      <c r="LB17" s="18">
        <v>3.2</v>
      </c>
      <c r="LC17" s="18">
        <v>0</v>
      </c>
      <c r="LD17" s="18">
        <v>0</v>
      </c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>
        <f>IF(SUM(KX17,LB17)&gt;0,SUM(KX17,LB17),"")</f>
        <v>9.6000000000000014</v>
      </c>
      <c r="LR17" s="11">
        <f>IF(SUM(KW17:KX17,KZ17:LB17,LD17)-KY17-LC17&gt;0,SUM(KW17:KX17,KZ17:LB17,LD17)-KY17-LC17,"")</f>
        <v>45.400000000000006</v>
      </c>
      <c r="LS17" s="11" t="str">
        <f>IF(SUM(LE17:LF17,LH17)-LG17&gt;0,SUM(LE17:LF17,LH17)-LG17,"")</f>
        <v/>
      </c>
      <c r="LT17" s="11">
        <f>IF(SUM(KX17,LB17,LF17)&gt;0,SUM(KX17,LB17,LF17),"")</f>
        <v>9.6000000000000014</v>
      </c>
      <c r="LU17" s="11">
        <f>IF(SUM(LR17,LS17)&gt;0,SUM(LR17,LS17),"")</f>
        <v>45.400000000000006</v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>
        <f>IF(SUM(LR17,LS17,LW17)&gt;0,SUM(LR17,LS17,LW17),"")</f>
        <v>45.400000000000006</v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18.600000000000001</v>
      </c>
      <c r="QH17" s="22">
        <f>IF($CW17="P",CD17,(CD17+BA17)/2)</f>
        <v>6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18.649999999999999</v>
      </c>
      <c r="QL17" s="22">
        <f>IF($CW17="P",CH17,(CH17+BE17)/2)</f>
        <v>5.8</v>
      </c>
      <c r="QM17" s="22">
        <f>IF($CW17="P",CI17,(CI17+BF17)/2)</f>
        <v>0.3</v>
      </c>
      <c r="QN17" s="22">
        <f>IF($CW17="P",CJ17,(CJ17+BG17)/2)</f>
        <v>0</v>
      </c>
      <c r="QO17" s="22">
        <f>IF($CW17="P",CK17,(CK17+BH17)/2)</f>
        <v>18.600000000000001</v>
      </c>
      <c r="QP17" s="22">
        <f>IF($CW17="P",CL17,(CL17+BI17)/2)</f>
        <v>4.8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18.3</v>
      </c>
      <c r="QT17" s="22">
        <f>IF($CW17="P",CP17,(CP17+BM17)/2)</f>
        <v>5.6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18.350000000000001</v>
      </c>
      <c r="QX17" s="22">
        <f>IF($CW17="P",CT17,(CT17+BQ17)/2)</f>
        <v>5.8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48.75</v>
      </c>
      <c r="RD17" s="40">
        <f>IF(SUM(QO17:QP17,QR17)-QQ17&gt;0,SUM(QO17:QP17,QR17)-QQ17,"")</f>
        <v>23.400000000000002</v>
      </c>
      <c r="RE17" s="40">
        <f>IF(SUM(QH17,QL17,QP17)&gt;0,SUM(QH17,QL17,QP17),"")</f>
        <v>16.600000000000001</v>
      </c>
      <c r="RF17" s="40">
        <f>IF(SUM(RC17,RD17)&gt;0,SUM(RC17,RD17),"")</f>
        <v>72.150000000000006</v>
      </c>
      <c r="RG17" s="40">
        <f>IF(SUM(QT17,QX17)&gt;0,SUM(QT17,QX17),"")</f>
        <v>11.399999999999999</v>
      </c>
      <c r="RH17" s="40">
        <f>IF(SUM(QS17:QT17,QV17:QX17,QZ17)-SUM(QU17,QY17)&gt;0,SUM(QS17:QT17,QV17:QX17,QZ17)-SUM(QU17,QY17),"")</f>
        <v>47.949999999999996</v>
      </c>
      <c r="RI17" s="40">
        <f>IF(SUM(RC17,RD17,RH17)&gt;0,SUM(RC17,RD17,RH17),"")</f>
        <v>120.1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8</v>
      </c>
      <c r="C18" s="5" t="s">
        <v>180</v>
      </c>
      <c r="D18" s="4" t="s">
        <v>4</v>
      </c>
      <c r="E18" s="4">
        <v>2007</v>
      </c>
      <c r="F18" s="9">
        <f>SUM(L18:T18)+SUM(L18:Q18)*0.0000001+SUM(L18)*0.0000000000001</f>
        <v>169.80001202000489</v>
      </c>
      <c r="G18" s="66"/>
      <c r="H18" s="3" t="str">
        <f>IF(OR(AND(AR18&gt;=AY$42,AS18&gt;=AY$46,AR18&lt;&gt;"",AQ18=""),AND(AW18&gt;=AY$42,AX18&gt;=AY$46,AW18&lt;&gt;"",AQ18=""),AND(BU18&gt;=CB$42,BV18&gt;=CB$46,BU18&lt;&gt;"",BT18=""),AND(BZ18&gt;=CB$42,CA18&gt;=CB$46,BZ18&lt;&gt;"",BT18=""),AND(CX18&gt;=DE$42,CY18&gt;=DE$46,CX18&lt;&gt;"",CW18=""),AND(DC18&gt;=DE$42,DD18&gt;=DE$46,DC18&lt;&gt;""),AND(EC18&gt;=EJ$42,ED18&gt;=EJ$46,EC18&lt;&gt;""),AND(EH18&gt;=EJ$42,EI18&gt;=EJ$46,EH18&lt;&gt;""),AND(FE18&gt;=FL$42,FF18&gt;=FL$46,FE18&lt;&gt;""),AND(FJ18&gt;=FL$42,FK18&gt;=FL$46,FJ18&lt;&gt;""),AND(GG18&gt;=GN$42,GH18&gt;=GN$46,GG18&lt;&gt;""),AND(GL18&gt;=GN$42,GM18&gt;=GN$46,GL18&lt;&gt;""),AND(HI18&gt;=HP$42,HJ18&gt;=HP$46,HI18&lt;&gt;""),AND(HN18&gt;=HP$42,HO18&gt;=HP$46,HN18&lt;&gt;""),AND(IK18&gt;=IR$42,IL18&gt;=IR$46,IK18&lt;&gt;""),AND(IP18&gt;=IR$42,IQ18&gt;=IR$46,IP18&lt;&gt;""),AND(JM18&gt;=JT$42,JN18&gt;=JT$46,JM18&lt;&gt;""),AND(JR18&gt;=JT$42,JS18&gt;=JT$46,JR18&lt;&gt;""),AND(KO18&gt;=KV$42,KP18&gt;=KV$46,KO18&lt;&gt;""),AND(KT18&gt;=KV$42,KU18&gt;=KV$46,KT18&lt;&gt;""),AND(LQ18&gt;=LX$42,LR18&gt;=LX$46,LQ18&lt;&gt;""),AND(LV18&gt;=LX$42,LW18&gt;=LX$46,LV18&lt;&gt;""),AND(MS18&gt;=MZ$42,MT18&gt;=MZ$46,MS18&lt;&gt;""),AND(MX18&gt;=MZ$42,MY18&gt;=MZ$46,MX18&lt;&gt;""),AND(NU18&gt;=OB$42,NV18&gt;=OB$46,NU18&lt;&gt;""),AND(NZ18&gt;=OB$42,OA18&gt;=OB$46,NZ18&lt;&gt;""),AND(OW18&gt;=PD$42,OX18&gt;=PD$46,OW18&lt;&gt;""),AND(PB18&gt;=PD$42,PC18&gt;=PD$46,PB18&lt;&gt;""),AND(PY18&gt;=QF$42,PZ18&gt;=QF$46,PY18&lt;&gt;""),AND(QD18&gt;=QF$42,QE18&gt;=QF$46,QD18&lt;&gt;"")),"P","")</f>
        <v>P</v>
      </c>
      <c r="I18" s="3" t="str">
        <f>IF(OR(AND(AS18&gt;=AY$46,AS18&lt;&gt;"",AQ18=""),AND(AX18&gt;=AY$46,AX18&lt;&gt;"",AQ18=""),AND(BV18&gt;=CB$46,BV18&lt;&gt;"",BT18=""),AND(CA18&gt;=CB$46,CA18&lt;&gt;"",BT18=""),AND(CY18&gt;=DE$46,CY18&lt;&gt;"",CW18=""),AND(DD18&gt;=DE$46,DD18&lt;&gt;"",CW18=""),AND(ED18&gt;=EJ$46,ED18&lt;&gt;""),AND(EI18&gt;=EJ$46,EI18&lt;&gt;""),AND(FF18&gt;=FL$46,FF18&lt;&gt;""),AND(FK18&gt;=FL$46,FK18&lt;&gt;""),AND(GH18&gt;=GN$46,GH18&lt;&gt;""),AND(GM18&gt;=GN$46,GM18&lt;&gt;""),AND(HJ18&gt;=HP$46,HJ18&lt;&gt;""),AND(HO18&gt;=HP$46,HO18&lt;&gt;""),AND(IL18&gt;=IR$46,IL18&lt;&gt;""),AND(IQ18&gt;=IR$46,IQ18&lt;&gt;""),AND(JN18&gt;=JT$46,JN18&lt;&gt;""),AND(JS18&gt;=JT$46,JS18&lt;&gt;""),AND(KP18&gt;=KV$46,KP18&lt;&gt;""),AND(KU18&gt;=KV$46,KU18&lt;&gt;""),AND(LR18&gt;=LX$46,LR18&lt;&gt;""),AND(LW18&gt;=LX$46,LW18&lt;&gt;""),AND(MT18&gt;=MZ$46,MT18&lt;&gt;""),AND(MY18&gt;=MZ$46,MY18&lt;&gt;""),AND(NV18&gt;=OB$46,NV18&lt;&gt;""),AND(OA18&gt;=OB$46,OA18&lt;&gt;""),AND(OX18&gt;=PD$46,OX18&lt;&gt;""),AND(PC18&gt;=PD$46,PC18&lt;&gt;""),AND(PZ18&gt;=QF$46,PZ18&lt;&gt;""),AND(QE18&gt;=QF$46,QE18&lt;&gt;"")),"P","")</f>
        <v>P</v>
      </c>
      <c r="J18" s="36" t="str">
        <f>IF(AND(I18="P",H18=""),"No DD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Merit",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Excellence",IF(K18="P","Worlds Team",IF(H18="P","National Team","")))))</f>
        <v>National Team</v>
      </c>
      <c r="K18" s="3" t="str">
        <f>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P","")</f>
        <v/>
      </c>
      <c r="L18" s="8">
        <f>IF(COUNT(AS18,BV18,CY18)&gt;0,LARGE((AS18,BV18,CY18),1),0)</f>
        <v>48.999999999999993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46.8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24.4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49.6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18.600000000000001</v>
      </c>
      <c r="X18" s="19">
        <v>6.4</v>
      </c>
      <c r="Y18" s="19">
        <v>0.6</v>
      </c>
      <c r="Z18" s="19">
        <v>0</v>
      </c>
      <c r="AA18" s="19">
        <v>17.2</v>
      </c>
      <c r="AB18" s="19">
        <v>3.6</v>
      </c>
      <c r="AC18" s="19">
        <v>0</v>
      </c>
      <c r="AD18" s="19">
        <v>0</v>
      </c>
      <c r="AE18" s="19">
        <v>18.8</v>
      </c>
      <c r="AF18" s="19">
        <v>5.6</v>
      </c>
      <c r="AG18" s="19">
        <v>0</v>
      </c>
      <c r="AH18" s="19">
        <v>0</v>
      </c>
      <c r="AI18" s="19">
        <v>18.600000000000001</v>
      </c>
      <c r="AJ18" s="19">
        <v>6.8000000000000007</v>
      </c>
      <c r="AK18" s="19">
        <v>0.2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27"/>
      <c r="AR18" s="40">
        <f>IF(SUM(X18,AB18)&gt;0,SUM(X18,AB18),"")</f>
        <v>10</v>
      </c>
      <c r="AS18" s="40">
        <f>IF(SUM(W18:X18,Z18:AB18,AD18)-Y18-AC18&gt;0,SUM(W18:X18,Z18:AB18,AD18)-Y18-AC18,"")</f>
        <v>45.2</v>
      </c>
      <c r="AT18" s="40">
        <f>IF(SUM(AE18:AF18,AH18)-AG18&gt;0,SUM(AE18:AF18,AH18)-AG18,"")</f>
        <v>24.4</v>
      </c>
      <c r="AU18" s="40">
        <f>IF(SUM(X18,AB18,AF18)&gt;0,SUM(X18,AB18,AF18),"")</f>
        <v>15.6</v>
      </c>
      <c r="AV18" s="40">
        <f>IF(SUM(AS18,AT18)&gt;0,SUM(AS18,AT18),"")</f>
        <v>69.599999999999994</v>
      </c>
      <c r="AW18" s="40">
        <f>IF(SUM(AJ18,AN18)&gt;0,SUM(AJ18,AN18),"")</f>
        <v>6.8000000000000007</v>
      </c>
      <c r="AX18" s="40">
        <f>IF(SUM(AI18:AJ18,AL18:AN18,AP18)-SUM(AK18,AO18)&gt;0,SUM(AI18:AJ18,AL18:AN18,AP18)-SUM(AK18,AO18),"")</f>
        <v>25.200000000000003</v>
      </c>
      <c r="AY18" s="40">
        <f>IF(SUM(AS18,AT18,AX18)&gt;0,SUM(AS18,AT18,AX18),"")</f>
        <v>94.8</v>
      </c>
      <c r="AZ18" s="18">
        <v>18.8</v>
      </c>
      <c r="BA18" s="18">
        <v>4.8</v>
      </c>
      <c r="BB18" s="18">
        <v>1.6</v>
      </c>
      <c r="BC18" s="18">
        <v>0</v>
      </c>
      <c r="BD18" s="18">
        <v>18.600000000000001</v>
      </c>
      <c r="BE18" s="18">
        <v>6.4</v>
      </c>
      <c r="BF18" s="18">
        <v>0.2</v>
      </c>
      <c r="BG18" s="18">
        <v>0</v>
      </c>
      <c r="BH18" s="18">
        <v>18.899999999999999</v>
      </c>
      <c r="BI18" s="18">
        <v>5.6</v>
      </c>
      <c r="BJ18" s="18">
        <v>1.2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11.2</v>
      </c>
      <c r="BV18" s="11">
        <f>IF(SUM(AZ18:BA18,BC18:BE18,BG18)-BB18-BF18&gt;0,SUM(AZ18:BA18,BC18:BE18,BG18)-BB18-BF18,"")</f>
        <v>46.8</v>
      </c>
      <c r="BW18" s="11">
        <f>IF(SUM(BH18:BI18,BK18)-BJ18&gt;0,SUM(BH18:BI18,BK18)-BJ18,"")</f>
        <v>23.3</v>
      </c>
      <c r="BX18" s="11">
        <f>IF(SUM(BA18,BE18,BI18)&gt;0,SUM(BA18,BE18,BI18),"")</f>
        <v>16.799999999999997</v>
      </c>
      <c r="BY18" s="11">
        <f>IF(SUM(BV18,BW18)&gt;0,SUM(BV18,BW18),"")</f>
        <v>70.099999999999994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70.099999999999994</v>
      </c>
      <c r="CC18" s="19">
        <v>18.600000000000001</v>
      </c>
      <c r="CD18" s="19">
        <v>6.4</v>
      </c>
      <c r="CE18" s="19">
        <v>0.2</v>
      </c>
      <c r="CF18" s="19">
        <v>0</v>
      </c>
      <c r="CG18" s="19">
        <v>18.8</v>
      </c>
      <c r="CH18" s="19">
        <v>6</v>
      </c>
      <c r="CI18" s="19">
        <v>0.6</v>
      </c>
      <c r="CJ18" s="19">
        <v>0</v>
      </c>
      <c r="CK18" s="19">
        <v>19.100000000000001</v>
      </c>
      <c r="CL18" s="19">
        <v>5.6</v>
      </c>
      <c r="CM18" s="19">
        <v>0.4</v>
      </c>
      <c r="CN18" s="19">
        <v>0</v>
      </c>
      <c r="CO18" s="19">
        <v>18.8</v>
      </c>
      <c r="CP18" s="19">
        <v>6.4</v>
      </c>
      <c r="CQ18" s="19">
        <v>0.6</v>
      </c>
      <c r="CR18" s="19">
        <v>0</v>
      </c>
      <c r="CS18" s="19">
        <v>19</v>
      </c>
      <c r="CT18" s="19">
        <v>6</v>
      </c>
      <c r="CU18" s="19">
        <v>0</v>
      </c>
      <c r="CV18" s="19">
        <v>0</v>
      </c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48.999999999999993</v>
      </c>
      <c r="CZ18" s="40">
        <f>IF(SUM(CK18:CL18,CN18)-CM18&gt;0,SUM(CK18:CL18,CN18)-CM18,"")</f>
        <v>24.300000000000004</v>
      </c>
      <c r="DA18" s="40">
        <f>IF(SUM(CD18,CH18,CL18)&gt;0,SUM(CD18,CH18,CL18),"")</f>
        <v>18</v>
      </c>
      <c r="DB18" s="40">
        <f>IF(SUM(CY18,CZ18)&gt;0,SUM(CY18,CZ18),"")</f>
        <v>73.3</v>
      </c>
      <c r="DC18" s="40">
        <f>IF(SUM(CP18,CT18)&gt;0,SUM(CP18,CT18),"")</f>
        <v>12.4</v>
      </c>
      <c r="DD18" s="40">
        <f>IF(SUM(CO18:CP18,CR18:CT18,CV18)-SUM(CQ18,CU18)&gt;0,SUM(CO18:CP18,CR18:CT18,CV18)-SUM(CQ18,CU18),"")</f>
        <v>49.6</v>
      </c>
      <c r="DE18" s="40">
        <f>IF(SUM(CY18,CZ18,DD18)&gt;0,SUM(CY18,CZ18,DD18),"")</f>
        <v>122.9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>
        <v>18.399999999999999</v>
      </c>
      <c r="HR18" s="17">
        <v>5.2</v>
      </c>
      <c r="HS18" s="17">
        <v>0</v>
      </c>
      <c r="HT18" s="17">
        <v>0</v>
      </c>
      <c r="HU18" s="17">
        <v>16.5</v>
      </c>
      <c r="HV18" s="17">
        <v>6.4</v>
      </c>
      <c r="HW18" s="17">
        <v>0.2</v>
      </c>
      <c r="HX18" s="17">
        <v>0</v>
      </c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>
        <f>IF(SUM(HR18,HV18)&gt;0,SUM(HR18,HV18),"")</f>
        <v>11.600000000000001</v>
      </c>
      <c r="IL18" s="40">
        <f>IF(SUM(HQ18:HR18,HT18:HV18,HX18)-HS18-HW18&gt;0,SUM(HQ18:HR18,HT18:HV18,HX18)-HS18-HW18,"")</f>
        <v>46.29999999999999</v>
      </c>
      <c r="IM18" s="40" t="str">
        <f>IF(SUM(HY18:HZ18,IB18)-IA18&gt;0,SUM(HY18:HZ18,IB18)-IA18,"")</f>
        <v/>
      </c>
      <c r="IN18" s="40">
        <f>IF(SUM(HR18,HV18,HZ18)&gt;0,SUM(HR18,HV18,HZ18),"")</f>
        <v>11.600000000000001</v>
      </c>
      <c r="IO18" s="40">
        <f>IF(SUM(IL18,IM18)&gt;0,SUM(IL18,IM18),"")</f>
        <v>46.29999999999999</v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>
        <f>IF(SUM(IL18,IM18,IQ18)&gt;0,SUM(IL18,IM18,IQ18),"")</f>
        <v>46.29999999999999</v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18.700000000000003</v>
      </c>
      <c r="QH18" s="22">
        <f>IF($CW18="P",CD18,(CD18+BA18)/2)</f>
        <v>5.6</v>
      </c>
      <c r="QI18" s="22">
        <f>IF($CW18="P",CE18,(CE18+BB18)/2)</f>
        <v>0.9</v>
      </c>
      <c r="QJ18" s="22">
        <f>IF($CW18="P",CF18,(CF18+BC18)/2)</f>
        <v>0</v>
      </c>
      <c r="QK18" s="22">
        <f>IF($CW18="P",CG18,(CG18+BD18)/2)</f>
        <v>18.700000000000003</v>
      </c>
      <c r="QL18" s="22">
        <f>IF($CW18="P",CH18,(CH18+BE18)/2)</f>
        <v>6.2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19</v>
      </c>
      <c r="QP18" s="22">
        <f>IF($CW18="P",CL18,(CL18+BI18)/2)</f>
        <v>5.6</v>
      </c>
      <c r="QQ18" s="22">
        <f>IF($CW18="P",CM18,(CM18+BJ18)/2)</f>
        <v>0.8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3.2</v>
      </c>
      <c r="QU18" s="22">
        <f>IF($CW18="P",CQ18,(CQ18+BN18)/2)</f>
        <v>0.3</v>
      </c>
      <c r="QV18" s="22">
        <f>IF($CW18="P",CR18,(CR18+BO18)/2)</f>
        <v>0</v>
      </c>
      <c r="QW18" s="22">
        <f>IF($CW18="P",CS18,(CS18+BP18)/2)</f>
        <v>9.5</v>
      </c>
      <c r="QX18" s="22">
        <f>IF($CW18="P",CT18,(CT18+BQ18)/2)</f>
        <v>3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11.8</v>
      </c>
      <c r="RC18" s="40">
        <f>IF(SUM(QG18:QH18,QJ18:QL18,QN18)-QI18-QM18&gt;0,SUM(QG18:QH18,QJ18:QL18,QN18)-QI18-QM18,"")</f>
        <v>47.900000000000013</v>
      </c>
      <c r="RD18" s="40">
        <f>IF(SUM(QO18:QP18,QR18)-QQ18&gt;0,SUM(QO18:QP18,QR18)-QQ18,"")</f>
        <v>23.8</v>
      </c>
      <c r="RE18" s="40">
        <f>IF(SUM(QH18,QL18,QP18)&gt;0,SUM(QH18,QL18,QP18),"")</f>
        <v>17.399999999999999</v>
      </c>
      <c r="RF18" s="40">
        <f>IF(SUM(RC18,RD18)&gt;0,SUM(RC18,RD18),"")</f>
        <v>71.700000000000017</v>
      </c>
      <c r="RG18" s="40">
        <f>IF(SUM(QT18,QX18)&gt;0,SUM(QT18,QX18),"")</f>
        <v>6.2</v>
      </c>
      <c r="RH18" s="40">
        <f>IF(SUM(QS18:QT18,QV18:QX18,QZ18)-SUM(QU18,QY18)&gt;0,SUM(QS18:QT18,QV18:QX18,QZ18)-SUM(QU18,QY18),"")</f>
        <v>24.8</v>
      </c>
      <c r="RI18" s="40">
        <f>IF(SUM(RC18,RD18,RH18)&gt;0,SUM(RC18,RD18,RH18),"")</f>
        <v>96.500000000000014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9</v>
      </c>
      <c r="C19" s="5" t="s">
        <v>194</v>
      </c>
      <c r="D19" s="4" t="s">
        <v>5</v>
      </c>
      <c r="E19" s="4">
        <v>2007</v>
      </c>
      <c r="F19" s="9">
        <f>SUM(L19:T19)+SUM(L19:Q19)*0.0000001+SUM(L19)*0.0000000000001</f>
        <v>169.10001208000492</v>
      </c>
      <c r="G19" s="66"/>
      <c r="H19" s="3" t="str">
        <f>IF(OR(AND(AR19&gt;=AY$42,AS19&gt;=AY$46,AR19&lt;&gt;"",AQ19=""),AND(AW19&gt;=AY$42,AX19&gt;=AY$46,AW19&lt;&gt;"",AQ19=""),AND(BU19&gt;=CB$42,BV19&gt;=CB$46,BU19&lt;&gt;"",BT19=""),AND(BZ19&gt;=CB$42,CA19&gt;=CB$46,BZ19&lt;&gt;"",BT19=""),AND(CX19&gt;=DE$42,CY19&gt;=DE$46,CX19&lt;&gt;"",CW19=""),AND(DC19&gt;=DE$42,DD19&gt;=DE$46,DC19&lt;&gt;""),AND(EC19&gt;=EJ$42,ED19&gt;=EJ$46,EC19&lt;&gt;""),AND(EH19&gt;=EJ$42,EI19&gt;=EJ$46,EH19&lt;&gt;""),AND(FE19&gt;=FL$42,FF19&gt;=FL$46,FE19&lt;&gt;""),AND(FJ19&gt;=FL$42,FK19&gt;=FL$46,FJ19&lt;&gt;""),AND(GG19&gt;=GN$42,GH19&gt;=GN$46,GG19&lt;&gt;""),AND(GL19&gt;=GN$42,GM19&gt;=GN$46,GL19&lt;&gt;""),AND(HI19&gt;=HP$42,HJ19&gt;=HP$46,HI19&lt;&gt;""),AND(HN19&gt;=HP$42,HO19&gt;=HP$46,HN19&lt;&gt;""),AND(IK19&gt;=IR$42,IL19&gt;=IR$46,IK19&lt;&gt;""),AND(IP19&gt;=IR$42,IQ19&gt;=IR$46,IP19&lt;&gt;""),AND(JM19&gt;=JT$42,JN19&gt;=JT$46,JM19&lt;&gt;""),AND(JR19&gt;=JT$42,JS19&gt;=JT$46,JR19&lt;&gt;""),AND(KO19&gt;=KV$42,KP19&gt;=KV$46,KO19&lt;&gt;""),AND(KT19&gt;=KV$42,KU19&gt;=KV$46,KT19&lt;&gt;""),AND(LQ19&gt;=LX$42,LR19&gt;=LX$46,LQ19&lt;&gt;""),AND(LV19&gt;=LX$42,LW19&gt;=LX$46,LV19&lt;&gt;""),AND(MS19&gt;=MZ$42,MT19&gt;=MZ$46,MS19&lt;&gt;""),AND(MX19&gt;=MZ$42,MY19&gt;=MZ$46,MX19&lt;&gt;""),AND(NU19&gt;=OB$42,NV19&gt;=OB$46,NU19&lt;&gt;""),AND(NZ19&gt;=OB$42,OA19&gt;=OB$46,NZ19&lt;&gt;""),AND(OW19&gt;=PD$42,OX19&gt;=PD$46,OW19&lt;&gt;""),AND(PB19&gt;=PD$42,PC19&gt;=PD$46,PB19&lt;&gt;""),AND(PY19&gt;=QF$42,PZ19&gt;=QF$46,PY19&lt;&gt;""),AND(QD19&gt;=QF$42,QE19&gt;=QF$46,QD19&lt;&gt;"")),"P","")</f>
        <v>P</v>
      </c>
      <c r="I19" s="3" t="str">
        <f>IF(OR(AND(AS19&gt;=AY$46,AS19&lt;&gt;"",AQ19=""),AND(AX19&gt;=AY$46,AX19&lt;&gt;"",AQ19=""),AND(BV19&gt;=CB$46,BV19&lt;&gt;"",BT19=""),AND(CA19&gt;=CB$46,CA19&lt;&gt;"",BT19=""),AND(CY19&gt;=DE$46,CY19&lt;&gt;"",CW19=""),AND(DD19&gt;=DE$46,DD19&lt;&gt;"",CW19=""),AND(ED19&gt;=EJ$46,ED19&lt;&gt;""),AND(EI19&gt;=EJ$46,EI19&lt;&gt;""),AND(FF19&gt;=FL$46,FF19&lt;&gt;""),AND(FK19&gt;=FL$46,FK19&lt;&gt;""),AND(GH19&gt;=GN$46,GH19&lt;&gt;""),AND(GM19&gt;=GN$46,GM19&lt;&gt;""),AND(HJ19&gt;=HP$46,HJ19&lt;&gt;""),AND(HO19&gt;=HP$46,HO19&lt;&gt;""),AND(IL19&gt;=IR$46,IL19&lt;&gt;""),AND(IQ19&gt;=IR$46,IQ19&lt;&gt;""),AND(JN19&gt;=JT$46,JN19&lt;&gt;""),AND(JS19&gt;=JT$46,JS19&lt;&gt;""),AND(KP19&gt;=KV$46,KP19&lt;&gt;""),AND(KU19&gt;=KV$46,KU19&lt;&gt;""),AND(LR19&gt;=LX$46,LR19&lt;&gt;""),AND(LW19&gt;=LX$46,LW19&lt;&gt;""),AND(MT19&gt;=MZ$46,MT19&lt;&gt;""),AND(MY19&gt;=MZ$46,MY19&lt;&gt;""),AND(NV19&gt;=OB$46,NV19&lt;&gt;""),AND(OA19&gt;=OB$46,OA19&lt;&gt;""),AND(OX19&gt;=PD$46,OX19&lt;&gt;""),AND(PC19&gt;=PD$46,PC19&lt;&gt;""),AND(PZ19&gt;=QF$46,PZ19&lt;&gt;""),AND(QE19&gt;=QF$46,QE19&lt;&gt;"")),"P","")</f>
        <v>P</v>
      </c>
      <c r="J19" s="36" t="str">
        <f>IF(AND(I19="P",H19=""),"No DD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Merit",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Excellence",IF(K19="P","Worlds Team",IF(H19="P","National Team","")))))</f>
        <v>National Team</v>
      </c>
      <c r="K19" s="3" t="str">
        <f>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P","")</f>
        <v/>
      </c>
      <c r="L19" s="8">
        <f>IF(COUNT(AS19,BV19,CY19)&gt;0,LARGE((AS19,BV19,CY19),1),0)</f>
        <v>49.29999999999999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47.300000000000004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24.2</v>
      </c>
      <c r="Q19" s="8" t="str">
        <f>IF(P19=0,"",IF(P19=CZ19,$CC$1,IF(P19=BW19,$AZ$1,IF(P19=AT19,$W$1,""))))</f>
        <v>2024 Nationals</v>
      </c>
      <c r="R19" s="8">
        <f>IF(MAX(AX19,CA19,DD19)&gt;0,MAX(AX19,CA19,DD19),0)</f>
        <v>48.300000000000004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18.600000000000001</v>
      </c>
      <c r="BA19" s="18">
        <v>6</v>
      </c>
      <c r="BB19" s="18">
        <v>0.6</v>
      </c>
      <c r="BC19" s="18">
        <v>0</v>
      </c>
      <c r="BD19" s="18">
        <v>18.100000000000001</v>
      </c>
      <c r="BE19" s="18">
        <v>6</v>
      </c>
      <c r="BF19" s="18">
        <v>0.8</v>
      </c>
      <c r="BG19" s="18">
        <v>0</v>
      </c>
      <c r="BH19" s="18">
        <v>18.100000000000001</v>
      </c>
      <c r="BI19" s="18">
        <v>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12</v>
      </c>
      <c r="BV19" s="11">
        <f>IF(SUM(AZ19:BA19,BC19:BE19,BG19)-BB19-BF19&gt;0,SUM(AZ19:BA19,BC19:BE19,BG19)-BB19-BF19,"")</f>
        <v>47.300000000000004</v>
      </c>
      <c r="BW19" s="11">
        <f>IF(SUM(BH19:BI19,BK19)-BJ19&gt;0,SUM(BH19:BI19,BK19)-BJ19,"")</f>
        <v>24.1</v>
      </c>
      <c r="BX19" s="11">
        <f>IF(SUM(BA19,BE19,BI19)&gt;0,SUM(BA19,BE19,BI19),"")</f>
        <v>18</v>
      </c>
      <c r="BY19" s="11">
        <f>IF(SUM(BV19,BW19)&gt;0,SUM(BV19,BW19),"")</f>
        <v>71.400000000000006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71.400000000000006</v>
      </c>
      <c r="CC19" s="19">
        <v>18.2</v>
      </c>
      <c r="CD19" s="19">
        <v>6</v>
      </c>
      <c r="CE19" s="19">
        <v>0.2</v>
      </c>
      <c r="CF19" s="19">
        <v>0</v>
      </c>
      <c r="CG19" s="19">
        <v>18.899999999999999</v>
      </c>
      <c r="CH19" s="19">
        <v>6.4</v>
      </c>
      <c r="CI19" s="19">
        <v>0</v>
      </c>
      <c r="CJ19" s="19">
        <v>0</v>
      </c>
      <c r="CK19" s="19">
        <v>18.2</v>
      </c>
      <c r="CL19" s="19">
        <v>6</v>
      </c>
      <c r="CM19" s="19">
        <v>0</v>
      </c>
      <c r="CN19" s="19">
        <v>0</v>
      </c>
      <c r="CO19" s="19">
        <v>17.899999999999999</v>
      </c>
      <c r="CP19" s="19">
        <v>6</v>
      </c>
      <c r="CQ19" s="19">
        <v>0.8</v>
      </c>
      <c r="CR19" s="19">
        <v>0</v>
      </c>
      <c r="CS19" s="19">
        <v>18.8</v>
      </c>
      <c r="CT19" s="19">
        <v>6.4</v>
      </c>
      <c r="CU19" s="19">
        <v>0</v>
      </c>
      <c r="CV19" s="19">
        <v>0</v>
      </c>
      <c r="CW19" s="27"/>
      <c r="CX19" s="40">
        <f>IF(SUM(CD19,CH19)&gt;0,SUM(CD19,CH19),"")</f>
        <v>12.4</v>
      </c>
      <c r="CY19" s="40">
        <f>IF(SUM(CC19:CD19,CF19:CH19,CJ19)-CE19-CI19&gt;0,SUM(CC19:CD19,CF19:CH19,CJ19)-CE19-CI19,"")</f>
        <v>49.29999999999999</v>
      </c>
      <c r="CZ19" s="40">
        <f>IF(SUM(CK19:CL19,CN19)-CM19&gt;0,SUM(CK19:CL19,CN19)-CM19,"")</f>
        <v>24.2</v>
      </c>
      <c r="DA19" s="40">
        <f>IF(SUM(CD19,CH19,CL19)&gt;0,SUM(CD19,CH19,CL19),"")</f>
        <v>18.399999999999999</v>
      </c>
      <c r="DB19" s="40">
        <f>IF(SUM(CY19,CZ19)&gt;0,SUM(CY19,CZ19),"")</f>
        <v>73.499999999999986</v>
      </c>
      <c r="DC19" s="40">
        <f>IF(SUM(CP19,CT19)&gt;0,SUM(CP19,CT19),"")</f>
        <v>12.4</v>
      </c>
      <c r="DD19" s="40">
        <f>IF(SUM(CO19:CP19,CR19:CT19,CV19)-SUM(CQ19,CU19)&gt;0,SUM(CO19:CP19,CR19:CT19,CV19)-SUM(CQ19,CU19),"")</f>
        <v>48.300000000000004</v>
      </c>
      <c r="DE19" s="40">
        <f>IF(SUM(CY19,CZ19,DD19)&gt;0,SUM(CY19,CZ19,DD19),"")</f>
        <v>121.79999999999998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18.399999999999999</v>
      </c>
      <c r="QH19" s="22">
        <f>IF($CW19="P",CD19,(CD19+BA19)/2)</f>
        <v>6</v>
      </c>
      <c r="QI19" s="22">
        <f>IF($CW19="P",CE19,(CE19+BB19)/2)</f>
        <v>0.4</v>
      </c>
      <c r="QJ19" s="22">
        <f>IF($CW19="P",CF19,(CF19+BC19)/2)</f>
        <v>0</v>
      </c>
      <c r="QK19" s="22">
        <f>IF($CW19="P",CG19,(CG19+BD19)/2)</f>
        <v>18.5</v>
      </c>
      <c r="QL19" s="22">
        <f>IF($CW19="P",CH19,(CH19+BE19)/2)</f>
        <v>6.2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18.149999999999999</v>
      </c>
      <c r="QP19" s="22">
        <f>IF($CW19="P",CL19,(CL19+BI19)/2)</f>
        <v>6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8.9499999999999993</v>
      </c>
      <c r="QT19" s="22">
        <f>IF($CW19="P",CP19,(CP19+BM19)/2)</f>
        <v>3</v>
      </c>
      <c r="QU19" s="22">
        <f>IF($CW19="P",CQ19,(CQ19+BN19)/2)</f>
        <v>0.4</v>
      </c>
      <c r="QV19" s="22">
        <f>IF($CW19="P",CR19,(CR19+BO19)/2)</f>
        <v>0</v>
      </c>
      <c r="QW19" s="22">
        <f>IF($CW19="P",CS19,(CS19+BP19)/2)</f>
        <v>9.4</v>
      </c>
      <c r="QX19" s="22">
        <f>IF($CW19="P",CT19,(CT19+BQ19)/2)</f>
        <v>3.2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12.2</v>
      </c>
      <c r="RC19" s="40">
        <f>IF(SUM(QG19:QH19,QJ19:QL19,QN19)-QI19-QM19&gt;0,SUM(QG19:QH19,QJ19:QL19,QN19)-QI19-QM19,"")</f>
        <v>48.300000000000004</v>
      </c>
      <c r="RD19" s="40">
        <f>IF(SUM(QO19:QP19,QR19)-QQ19&gt;0,SUM(QO19:QP19,QR19)-QQ19,"")</f>
        <v>24.15</v>
      </c>
      <c r="RE19" s="40">
        <f>IF(SUM(QH19,QL19,QP19)&gt;0,SUM(QH19,QL19,QP19),"")</f>
        <v>18.2</v>
      </c>
      <c r="RF19" s="40">
        <f>IF(SUM(RC19,RD19)&gt;0,SUM(RC19,RD19),"")</f>
        <v>72.45</v>
      </c>
      <c r="RG19" s="40">
        <f>IF(SUM(QT19,QX19)&gt;0,SUM(QT19,QX19),"")</f>
        <v>6.2</v>
      </c>
      <c r="RH19" s="40">
        <f>IF(SUM(QS19:QT19,QV19:QX19,QZ19)-SUM(QU19,QY19)&gt;0,SUM(QS19:QT19,QV19:QX19,QZ19)-SUM(QU19,QY19),"")</f>
        <v>24.150000000000002</v>
      </c>
      <c r="RI19" s="40">
        <f>IF(SUM(RC19,RD19,RH19)&gt;0,SUM(RC19,RD19,RH19),"")</f>
        <v>96.600000000000009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10</v>
      </c>
      <c r="C20" s="5" t="s">
        <v>181</v>
      </c>
      <c r="D20" s="4" t="s">
        <v>4</v>
      </c>
      <c r="E20" s="4">
        <v>2007</v>
      </c>
      <c r="F20" s="9">
        <f>SUM(L20:T20)+SUM(L20:Q20)*0.0000001+SUM(L20)*0.0000000000001</f>
        <v>165.90001156000466</v>
      </c>
      <c r="G20" s="66"/>
      <c r="H20" s="3" t="str">
        <f>IF(OR(AND(AR20&gt;=AY$42,AS20&gt;=AY$46,AR20&lt;&gt;"",AQ20=""),AND(AW20&gt;=AY$42,AX20&gt;=AY$46,AW20&lt;&gt;"",AQ20=""),AND(BU20&gt;=CB$42,BV20&gt;=CB$46,BU20&lt;&gt;"",BT20=""),AND(BZ20&gt;=CB$42,CA20&gt;=CB$46,BZ20&lt;&gt;"",BT20=""),AND(CX20&gt;=DE$42,CY20&gt;=DE$46,CX20&lt;&gt;"",CW20=""),AND(DC20&gt;=DE$42,DD20&gt;=DE$46,DC20&lt;&gt;""),AND(EC20&gt;=EJ$42,ED20&gt;=EJ$46,EC20&lt;&gt;""),AND(EH20&gt;=EJ$42,EI20&gt;=EJ$46,EH20&lt;&gt;""),AND(FE20&gt;=FL$42,FF20&gt;=FL$46,FE20&lt;&gt;""),AND(FJ20&gt;=FL$42,FK20&gt;=FL$46,FJ20&lt;&gt;""),AND(GG20&gt;=GN$42,GH20&gt;=GN$46,GG20&lt;&gt;""),AND(GL20&gt;=GN$42,GM20&gt;=GN$46,GL20&lt;&gt;""),AND(HI20&gt;=HP$42,HJ20&gt;=HP$46,HI20&lt;&gt;""),AND(HN20&gt;=HP$42,HO20&gt;=HP$46,HN20&lt;&gt;""),AND(IK20&gt;=IR$42,IL20&gt;=IR$46,IK20&lt;&gt;""),AND(IP20&gt;=IR$42,IQ20&gt;=IR$46,IP20&lt;&gt;""),AND(JM20&gt;=JT$42,JN20&gt;=JT$46,JM20&lt;&gt;""),AND(JR20&gt;=JT$42,JS20&gt;=JT$46,JR20&lt;&gt;""),AND(KO20&gt;=KV$42,KP20&gt;=KV$46,KO20&lt;&gt;""),AND(KT20&gt;=KV$42,KU20&gt;=KV$46,KT20&lt;&gt;""),AND(LQ20&gt;=LX$42,LR20&gt;=LX$46,LQ20&lt;&gt;""),AND(LV20&gt;=LX$42,LW20&gt;=LX$46,LV20&lt;&gt;""),AND(MS20&gt;=MZ$42,MT20&gt;=MZ$46,MS20&lt;&gt;""),AND(MX20&gt;=MZ$42,MY20&gt;=MZ$46,MX20&lt;&gt;""),AND(NU20&gt;=OB$42,NV20&gt;=OB$46,NU20&lt;&gt;""),AND(NZ20&gt;=OB$42,OA20&gt;=OB$46,NZ20&lt;&gt;""),AND(OW20&gt;=PD$42,OX20&gt;=PD$46,OW20&lt;&gt;""),AND(PB20&gt;=PD$42,PC20&gt;=PD$46,PB20&lt;&gt;""),AND(PY20&gt;=QF$42,PZ20&gt;=QF$46,PY20&lt;&gt;""),AND(QD20&gt;=QF$42,QE20&gt;=QF$46,QD20&lt;&gt;"")),"P","")</f>
        <v>P</v>
      </c>
      <c r="I20" s="3" t="str">
        <f>IF(OR(AND(AS20&gt;=AY$46,AS20&lt;&gt;"",AQ20=""),AND(AX20&gt;=AY$46,AX20&lt;&gt;"",AQ20=""),AND(BV20&gt;=CB$46,BV20&lt;&gt;"",BT20=""),AND(CA20&gt;=CB$46,CA20&lt;&gt;"",BT20=""),AND(CY20&gt;=DE$46,CY20&lt;&gt;"",CW20=""),AND(DD20&gt;=DE$46,DD20&lt;&gt;"",CW20=""),AND(ED20&gt;=EJ$46,ED20&lt;&gt;""),AND(EI20&gt;=EJ$46,EI20&lt;&gt;""),AND(FF20&gt;=FL$46,FF20&lt;&gt;""),AND(FK20&gt;=FL$46,FK20&lt;&gt;""),AND(GH20&gt;=GN$46,GH20&lt;&gt;""),AND(GM20&gt;=GN$46,GM20&lt;&gt;""),AND(HJ20&gt;=HP$46,HJ20&lt;&gt;""),AND(HO20&gt;=HP$46,HO20&lt;&gt;""),AND(IL20&gt;=IR$46,IL20&lt;&gt;""),AND(IQ20&gt;=IR$46,IQ20&lt;&gt;""),AND(JN20&gt;=JT$46,JN20&lt;&gt;""),AND(JS20&gt;=JT$46,JS20&lt;&gt;""),AND(KP20&gt;=KV$46,KP20&lt;&gt;""),AND(KU20&gt;=KV$46,KU20&lt;&gt;""),AND(LR20&gt;=LX$46,LR20&lt;&gt;""),AND(LW20&gt;=LX$46,LW20&lt;&gt;""),AND(MT20&gt;=MZ$46,MT20&lt;&gt;""),AND(MY20&gt;=MZ$46,MY20&lt;&gt;""),AND(NV20&gt;=OB$46,NV20&lt;&gt;""),AND(OA20&gt;=OB$46,OA20&lt;&gt;""),AND(OX20&gt;=PD$46,OX20&lt;&gt;""),AND(PC20&gt;=PD$46,PC20&lt;&gt;""),AND(PZ20&gt;=QF$46,PZ20&lt;&gt;""),AND(QE20&gt;=QF$46,QE20&lt;&gt;"")),"P","")</f>
        <v>P</v>
      </c>
      <c r="J20" s="36" t="str">
        <f>IF(AND(I20="P",H20=""),"No DD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Merit",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Excellence",IF(K20="P","Worlds Team",IF(H20="P","National Team","")))))</f>
        <v>National Team</v>
      </c>
      <c r="K20" s="3" t="str">
        <f>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P","")</f>
        <v/>
      </c>
      <c r="L20" s="8">
        <f>IF(COUNT(AS20,BV20,CY20)&gt;0,LARGE((AS20,BV20,CY20),1),0)</f>
        <v>46.8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44.199999999999996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24.6</v>
      </c>
      <c r="Q20" s="8" t="str">
        <f>IF(P20=0,"",IF(P20=CZ20,$CC$1,IF(P20=BW20,$AZ$1,IF(P20=AT20,$W$1,""))))</f>
        <v>2023 3rd Domestic Trial</v>
      </c>
      <c r="R20" s="8">
        <f>IF(MAX(AX20,CA20,DD20)&gt;0,MAX(AX20,CA20,DD20),0)</f>
        <v>50.29999999999999</v>
      </c>
      <c r="S20" s="8" t="str">
        <f>IF(R20=0,"",IF(R20=DD20,$CC$1,IF(R20=CA20,$AZ$1,IF(R20=AX20,$W$1,""))))</f>
        <v>2023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16.7</v>
      </c>
      <c r="X20" s="19">
        <v>3.4</v>
      </c>
      <c r="Y20" s="19">
        <v>1.7000000000000002</v>
      </c>
      <c r="Z20" s="19">
        <v>0</v>
      </c>
      <c r="AA20" s="19">
        <v>18.8</v>
      </c>
      <c r="AB20" s="19">
        <v>6.8000000000000007</v>
      </c>
      <c r="AC20" s="19">
        <v>0.6</v>
      </c>
      <c r="AD20" s="19">
        <v>0</v>
      </c>
      <c r="AE20" s="19">
        <v>18.600000000000001</v>
      </c>
      <c r="AF20" s="19">
        <v>6</v>
      </c>
      <c r="AG20" s="19">
        <v>0</v>
      </c>
      <c r="AH20" s="19">
        <v>0</v>
      </c>
      <c r="AI20" s="19">
        <v>18.399999999999999</v>
      </c>
      <c r="AJ20" s="19">
        <v>7.2</v>
      </c>
      <c r="AK20" s="19">
        <v>0</v>
      </c>
      <c r="AL20" s="19">
        <v>0</v>
      </c>
      <c r="AM20" s="19">
        <v>18.5</v>
      </c>
      <c r="AN20" s="19">
        <v>6.8000000000000007</v>
      </c>
      <c r="AO20" s="19">
        <v>0.6</v>
      </c>
      <c r="AP20" s="19">
        <v>0</v>
      </c>
      <c r="AQ20" s="27"/>
      <c r="AR20" s="40">
        <f>IF(SUM(X20,AB20)&gt;0,SUM(X20,AB20),"")</f>
        <v>10.200000000000001</v>
      </c>
      <c r="AS20" s="40">
        <f>IF(SUM(W20:X20,Z20:AB20,AD20)-Y20-AC20&gt;0,SUM(W20:X20,Z20:AB20,AD20)-Y20-AC20,"")</f>
        <v>43.4</v>
      </c>
      <c r="AT20" s="40">
        <f>IF(SUM(AE20:AF20,AH20)-AG20&gt;0,SUM(AE20:AF20,AH20)-AG20,"")</f>
        <v>24.6</v>
      </c>
      <c r="AU20" s="40">
        <f>IF(SUM(X20,AB20,AF20)&gt;0,SUM(X20,AB20,AF20),"")</f>
        <v>16.200000000000003</v>
      </c>
      <c r="AV20" s="40">
        <f>IF(SUM(AS20,AT20)&gt;0,SUM(AS20,AT20),"")</f>
        <v>68</v>
      </c>
      <c r="AW20" s="40">
        <f>IF(SUM(AJ20,AN20)&gt;0,SUM(AJ20,AN20),"")</f>
        <v>14</v>
      </c>
      <c r="AX20" s="40">
        <f>IF(SUM(AI20:AJ20,AL20:AN20,AP20)-SUM(AK20,AO20)&gt;0,SUM(AI20:AJ20,AL20:AN20,AP20)-SUM(AK20,AO20),"")</f>
        <v>50.29999999999999</v>
      </c>
      <c r="AY20" s="40">
        <f>IF(SUM(AS20,AT20,AX20)&gt;0,SUM(AS20,AT20,AX20),"")</f>
        <v>118.29999999999998</v>
      </c>
      <c r="AZ20" s="18">
        <v>18.399999999999999</v>
      </c>
      <c r="BA20" s="18">
        <v>7.2</v>
      </c>
      <c r="BB20" s="18">
        <v>0.6</v>
      </c>
      <c r="BC20" s="18">
        <v>0</v>
      </c>
      <c r="BD20" s="18">
        <v>16.8</v>
      </c>
      <c r="BE20" s="18">
        <v>6</v>
      </c>
      <c r="BF20" s="18">
        <v>1</v>
      </c>
      <c r="BG20" s="18">
        <v>0</v>
      </c>
      <c r="BH20" s="18">
        <v>18.600000000000001</v>
      </c>
      <c r="BI20" s="18">
        <v>6</v>
      </c>
      <c r="BJ20" s="18">
        <v>0.8</v>
      </c>
      <c r="BK20" s="18">
        <v>0</v>
      </c>
      <c r="BL20" s="18">
        <v>18.8</v>
      </c>
      <c r="BM20" s="18">
        <v>7.2</v>
      </c>
      <c r="BN20" s="18">
        <v>1</v>
      </c>
      <c r="BO20" s="18">
        <v>0</v>
      </c>
      <c r="BP20" s="18">
        <v>18.600000000000001</v>
      </c>
      <c r="BQ20" s="18">
        <v>6.8</v>
      </c>
      <c r="BR20" s="18">
        <v>0.8</v>
      </c>
      <c r="BS20" s="18">
        <v>0</v>
      </c>
      <c r="BT20" s="28"/>
      <c r="BU20" s="11">
        <f>IF(SUM(BA20,BE20)&gt;0,SUM(BA20,BE20),"")</f>
        <v>13.2</v>
      </c>
      <c r="BV20" s="11">
        <f>IF(SUM(AZ20:BA20,BC20:BE20,BG20)-BB20-BF20&gt;0,SUM(AZ20:BA20,BC20:BE20,BG20)-BB20-BF20,"")</f>
        <v>46.8</v>
      </c>
      <c r="BW20" s="11">
        <f>IF(SUM(BH20:BI20,BK20)-BJ20&gt;0,SUM(BH20:BI20,BK20)-BJ20,"")</f>
        <v>23.8</v>
      </c>
      <c r="BX20" s="11">
        <f>IF(SUM(BA20,BE20,BI20)&gt;0,SUM(BA20,BE20,BI20),"")</f>
        <v>19.2</v>
      </c>
      <c r="BY20" s="11">
        <f>IF(SUM(BV20,BW20)&gt;0,SUM(BV20,BW20),"")</f>
        <v>70.599999999999994</v>
      </c>
      <c r="BZ20" s="11">
        <f>IF(SUM(BM20,BQ20)&gt;0,SUM(BM20,BQ20),"")</f>
        <v>14</v>
      </c>
      <c r="CA20" s="11">
        <f>IF(SUM(BL20:BM20,BO20:BQ20,BS20)-SUM(BN20,BR20)&gt;0,SUM(BL20:BM20,BO20:BQ20,BS20)-SUM(BN20,BR20),"")</f>
        <v>49.6</v>
      </c>
      <c r="CB20" s="11">
        <f>IF(SUM(BV20,BW20,CA20)&gt;0,SUM(BV20,BW20,CA20),"")</f>
        <v>120.19999999999999</v>
      </c>
      <c r="CC20" s="19">
        <v>18.2</v>
      </c>
      <c r="CD20" s="19">
        <v>7.2</v>
      </c>
      <c r="CE20" s="19">
        <v>0.8</v>
      </c>
      <c r="CF20" s="19">
        <v>0</v>
      </c>
      <c r="CG20" s="19">
        <v>17.2</v>
      </c>
      <c r="CH20" s="19">
        <v>2.4</v>
      </c>
      <c r="CI20" s="19">
        <v>0</v>
      </c>
      <c r="CJ20" s="19">
        <v>0</v>
      </c>
      <c r="CK20" s="19">
        <v>16.399999999999999</v>
      </c>
      <c r="CL20" s="19">
        <v>6.8</v>
      </c>
      <c r="CM20" s="19">
        <v>0.8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9.6</v>
      </c>
      <c r="CY20" s="40">
        <f>IF(SUM(CC20:CD20,CF20:CH20,CJ20)-CE20-CI20&gt;0,SUM(CC20:CD20,CF20:CH20,CJ20)-CE20-CI20,"")</f>
        <v>44.199999999999996</v>
      </c>
      <c r="CZ20" s="40">
        <f>IF(SUM(CK20:CL20,CN20)-CM20&gt;0,SUM(CK20:CL20,CN20)-CM20,"")</f>
        <v>22.4</v>
      </c>
      <c r="DA20" s="40">
        <f>IF(SUM(CD20,CH20,CL20)&gt;0,SUM(CD20,CH20,CL20),"")</f>
        <v>16.399999999999999</v>
      </c>
      <c r="DB20" s="40">
        <f>IF(SUM(CY20,CZ20)&gt;0,SUM(CY20,CZ20),"")</f>
        <v>66.599999999999994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66.599999999999994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18.299999999999997</v>
      </c>
      <c r="QH20" s="22">
        <f>IF($CW20="P",CD20,(CD20+BA20)/2)</f>
        <v>7.2</v>
      </c>
      <c r="QI20" s="22">
        <f>IF($CW20="P",CE20,(CE20+BB20)/2)</f>
        <v>0.7</v>
      </c>
      <c r="QJ20" s="22">
        <f>IF($CW20="P",CF20,(CF20+BC20)/2)</f>
        <v>0</v>
      </c>
      <c r="QK20" s="22">
        <f>IF($CW20="P",CG20,(CG20+BD20)/2)</f>
        <v>17</v>
      </c>
      <c r="QL20" s="22">
        <f>IF($CW20="P",CH20,(CH20+BE20)/2)</f>
        <v>4.2</v>
      </c>
      <c r="QM20" s="22">
        <f>IF($CW20="P",CI20,(CI20+BF20)/2)</f>
        <v>0.5</v>
      </c>
      <c r="QN20" s="22">
        <f>IF($CW20="P",CJ20,(CJ20+BG20)/2)</f>
        <v>0</v>
      </c>
      <c r="QO20" s="22">
        <f>IF($CW20="P",CK20,(CK20+BH20)/2)</f>
        <v>17.5</v>
      </c>
      <c r="QP20" s="22">
        <f>IF($CW20="P",CL20,(CL20+BI20)/2)</f>
        <v>6.4</v>
      </c>
      <c r="QQ20" s="22">
        <f>IF($CW20="P",CM20,(CM20+BJ20)/2)</f>
        <v>0.8</v>
      </c>
      <c r="QR20" s="22">
        <f>IF($CW20="P",CN20,(CN20+BK20)/2)</f>
        <v>0</v>
      </c>
      <c r="QS20" s="22">
        <f>IF($CW20="P",CO20,(CO20+BL20)/2)</f>
        <v>9.4</v>
      </c>
      <c r="QT20" s="22">
        <f>IF($CW20="P",CP20,(CP20+BM20)/2)</f>
        <v>3.6</v>
      </c>
      <c r="QU20" s="22">
        <f>IF($CW20="P",CQ20,(CQ20+BN20)/2)</f>
        <v>0.5</v>
      </c>
      <c r="QV20" s="22">
        <f>IF($CW20="P",CR20,(CR20+BO20)/2)</f>
        <v>0</v>
      </c>
      <c r="QW20" s="22">
        <f>IF($CW20="P",CS20,(CS20+BP20)/2)</f>
        <v>9.3000000000000007</v>
      </c>
      <c r="QX20" s="22">
        <f>IF($CW20="P",CT20,(CT20+BQ20)/2)</f>
        <v>3.4</v>
      </c>
      <c r="QY20" s="22">
        <f>IF($CW20="P",CU20,(CU20+BR20)/2)</f>
        <v>0.4</v>
      </c>
      <c r="QZ20" s="22">
        <f>IF($CW20="P",CV20,(CV20+BS20)/2)</f>
        <v>0</v>
      </c>
      <c r="RA20" s="27" t="s">
        <v>46</v>
      </c>
      <c r="RB20" s="40">
        <f>IF(SUM(QH20,QL20)&gt;0,SUM(QH20,QL20),"")</f>
        <v>11.4</v>
      </c>
      <c r="RC20" s="40">
        <f>IF(SUM(QG20:QH20,QJ20:QL20,QN20)-QI20-QM20&gt;0,SUM(QG20:QH20,QJ20:QL20,QN20)-QI20-QM20,"")</f>
        <v>45.5</v>
      </c>
      <c r="RD20" s="40">
        <f>IF(SUM(QO20:QP20,QR20)-QQ20&gt;0,SUM(QO20:QP20,QR20)-QQ20,"")</f>
        <v>23.099999999999998</v>
      </c>
      <c r="RE20" s="40">
        <f>IF(SUM(QH20,QL20,QP20)&gt;0,SUM(QH20,QL20,QP20),"")</f>
        <v>17.8</v>
      </c>
      <c r="RF20" s="40">
        <f>IF(SUM(RC20,RD20)&gt;0,SUM(RC20,RD20),"")</f>
        <v>68.599999999999994</v>
      </c>
      <c r="RG20" s="40">
        <f>IF(SUM(QT20,QX20)&gt;0,SUM(QT20,QX20),"")</f>
        <v>7</v>
      </c>
      <c r="RH20" s="40">
        <f>IF(SUM(QS20:QT20,QV20:QX20,QZ20)-SUM(QU20,QY20)&gt;0,SUM(QS20:QT20,QV20:QX20,QZ20)-SUM(QU20,QY20),"")</f>
        <v>24.8</v>
      </c>
      <c r="RI20" s="40">
        <f>IF(SUM(RC20,RD20,RH20)&gt;0,SUM(RC20,RD20,RH20),"")</f>
        <v>93.399999999999991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11</v>
      </c>
      <c r="C21" s="5" t="s">
        <v>146</v>
      </c>
      <c r="D21" s="4" t="s">
        <v>5</v>
      </c>
      <c r="E21" s="4">
        <v>2006</v>
      </c>
      <c r="F21" s="9">
        <f>SUM(L21:T21)+SUM(L21:Q21)*0.0000001+SUM(L21)*0.0000000000001</f>
        <v>163.20001144000494</v>
      </c>
      <c r="G21" s="66"/>
      <c r="H21" s="3" t="str">
        <f>IF(OR(AND(AR21&gt;=AY$42,AS21&gt;=AY$46,AR21&lt;&gt;"",AQ21=""),AND(AW21&gt;=AY$42,AX21&gt;=AY$46,AW21&lt;&gt;"",AQ21=""),AND(BU21&gt;=CB$42,BV21&gt;=CB$46,BU21&lt;&gt;"",BT21=""),AND(BZ21&gt;=CB$42,CA21&gt;=CB$46,BZ21&lt;&gt;"",BT21=""),AND(CX21&gt;=DE$42,CY21&gt;=DE$46,CX21&lt;&gt;"",CW21=""),AND(DC21&gt;=DE$42,DD21&gt;=DE$46,DC21&lt;&gt;""),AND(EC21&gt;=EJ$42,ED21&gt;=EJ$46,EC21&lt;&gt;""),AND(EH21&gt;=EJ$42,EI21&gt;=EJ$46,EH21&lt;&gt;""),AND(FE21&gt;=FL$42,FF21&gt;=FL$46,FE21&lt;&gt;""),AND(FJ21&gt;=FL$42,FK21&gt;=FL$46,FJ21&lt;&gt;""),AND(GG21&gt;=GN$42,GH21&gt;=GN$46,GG21&lt;&gt;""),AND(GL21&gt;=GN$42,GM21&gt;=GN$46,GL21&lt;&gt;""),AND(HI21&gt;=HP$42,HJ21&gt;=HP$46,HI21&lt;&gt;""),AND(HN21&gt;=HP$42,HO21&gt;=HP$46,HN21&lt;&gt;""),AND(IK21&gt;=IR$42,IL21&gt;=IR$46,IK21&lt;&gt;""),AND(IP21&gt;=IR$42,IQ21&gt;=IR$46,IP21&lt;&gt;""),AND(JM21&gt;=JT$42,JN21&gt;=JT$46,JM21&lt;&gt;""),AND(JR21&gt;=JT$42,JS21&gt;=JT$46,JR21&lt;&gt;""),AND(KO21&gt;=KV$42,KP21&gt;=KV$46,KO21&lt;&gt;""),AND(KT21&gt;=KV$42,KU21&gt;=KV$46,KT21&lt;&gt;""),AND(LQ21&gt;=LX$42,LR21&gt;=LX$46,LQ21&lt;&gt;""),AND(LV21&gt;=LX$42,LW21&gt;=LX$46,LV21&lt;&gt;""),AND(MS21&gt;=MZ$42,MT21&gt;=MZ$46,MS21&lt;&gt;""),AND(MX21&gt;=MZ$42,MY21&gt;=MZ$46,MX21&lt;&gt;""),AND(NU21&gt;=OB$42,NV21&gt;=OB$46,NU21&lt;&gt;""),AND(NZ21&gt;=OB$42,OA21&gt;=OB$46,NZ21&lt;&gt;""),AND(OW21&gt;=PD$42,OX21&gt;=PD$46,OW21&lt;&gt;""),AND(PB21&gt;=PD$42,PC21&gt;=PD$46,PB21&lt;&gt;""),AND(PY21&gt;=QF$42,PZ21&gt;=QF$46,PY21&lt;&gt;""),AND(QD21&gt;=QF$42,QE21&gt;=QF$46,QD21&lt;&gt;"")),"P","")</f>
        <v>P</v>
      </c>
      <c r="I21" s="3" t="str">
        <f>IF(OR(AND(AS21&gt;=AY$46,AS21&lt;&gt;"",AQ21=""),AND(AX21&gt;=AY$46,AX21&lt;&gt;"",AQ21=""),AND(BV21&gt;=CB$46,BV21&lt;&gt;"",BT21=""),AND(CA21&gt;=CB$46,CA21&lt;&gt;"",BT21=""),AND(CY21&gt;=DE$46,CY21&lt;&gt;"",CW21=""),AND(DD21&gt;=DE$46,DD21&lt;&gt;"",CW21=""),AND(ED21&gt;=EJ$46,ED21&lt;&gt;""),AND(EI21&gt;=EJ$46,EI21&lt;&gt;""),AND(FF21&gt;=FL$46,FF21&lt;&gt;""),AND(FK21&gt;=FL$46,FK21&lt;&gt;""),AND(GH21&gt;=GN$46,GH21&lt;&gt;""),AND(GM21&gt;=GN$46,GM21&lt;&gt;""),AND(HJ21&gt;=HP$46,HJ21&lt;&gt;""),AND(HO21&gt;=HP$46,HO21&lt;&gt;""),AND(IL21&gt;=IR$46,IL21&lt;&gt;""),AND(IQ21&gt;=IR$46,IQ21&lt;&gt;""),AND(JN21&gt;=JT$46,JN21&lt;&gt;""),AND(JS21&gt;=JT$46,JS21&lt;&gt;""),AND(KP21&gt;=KV$46,KP21&lt;&gt;""),AND(KU21&gt;=KV$46,KU21&lt;&gt;""),AND(LR21&gt;=LX$46,LR21&lt;&gt;""),AND(LW21&gt;=LX$46,LW21&lt;&gt;""),AND(MT21&gt;=MZ$46,MT21&lt;&gt;""),AND(MY21&gt;=MZ$46,MY21&lt;&gt;""),AND(NV21&gt;=OB$46,NV21&lt;&gt;""),AND(OA21&gt;=OB$46,OA21&lt;&gt;""),AND(OX21&gt;=PD$46,OX21&lt;&gt;""),AND(PC21&gt;=PD$46,PC21&lt;&gt;""),AND(PZ21&gt;=QF$46,PZ21&lt;&gt;""),AND(QE21&gt;=QF$46,QE21&lt;&gt;"")),"P","")</f>
        <v>P</v>
      </c>
      <c r="J21" s="36" t="str">
        <f>IF(AND(I21="P",H21=""),"No DD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Merit",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Excellence",IF(K21="P","Worlds Team",IF(H21="P","National Team","")))))</f>
        <v>National Team</v>
      </c>
      <c r="K21" s="3" t="str">
        <f>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P","")</f>
        <v/>
      </c>
      <c r="L21" s="8">
        <f>IF(COUNT(AS21,BV21,CY21)&gt;0,LARGE((AS21,BV21,CY21),1),0)</f>
        <v>49.5</v>
      </c>
      <c r="M21" s="8" t="str">
        <f>IF(L21=0,"",IF(L21=CY21,$CC$1,IF(L21=BV21,$AZ$1,IF(L21=AS21,$W$1,""))))</f>
        <v>2023 3rd Domestic Trial</v>
      </c>
      <c r="N21" s="8">
        <f>IF(COUNT(AS21,BV21,CY21)&gt;1,LARGE((AS21,BV21,CY21),2),0)</f>
        <v>44.699999999999996</v>
      </c>
      <c r="O21" s="8" t="str">
        <f>IF(N21=0,"",IF(AND(N21=L21,N21=AS21,N21=BV21),$W$1,IF(AND(N21=L21,N21=AS21,N21=CY21),$W$1,IF(AND(N21=L21,N21=BV21,N21=CY21),$AZ$1,IF(N21=CY21,$CC$1,IF(N21=BV21,$AZ$1,IF(N21=AS21,$W$1,"")))))))</f>
        <v>2024 Elite Canada</v>
      </c>
      <c r="P21" s="8">
        <f>IF(COUNT(AT21,BW21,CZ21)&gt;0,LARGE((AT21,BW21,CZ21),1),0)</f>
        <v>20.2</v>
      </c>
      <c r="Q21" s="8" t="str">
        <f>IF(P21=0,"",IF(P21=CZ21,$CC$1,IF(P21=BW21,$AZ$1,IF(P21=AT21,$W$1,""))))</f>
        <v>2024 Nationals</v>
      </c>
      <c r="R21" s="8">
        <f>IF(MAX(AX21,CA21,DD21)&gt;0,MAX(AX21,CA21,DD21),0)</f>
        <v>48.800000000000004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18.2</v>
      </c>
      <c r="X21" s="19">
        <v>6.8000000000000007</v>
      </c>
      <c r="Y21" s="19">
        <v>0</v>
      </c>
      <c r="Z21" s="19">
        <v>0</v>
      </c>
      <c r="AA21" s="19">
        <v>18.5</v>
      </c>
      <c r="AB21" s="19">
        <v>6</v>
      </c>
      <c r="AC21" s="19">
        <v>0</v>
      </c>
      <c r="AD21" s="19">
        <v>0</v>
      </c>
      <c r="AE21" s="19">
        <v>18.2</v>
      </c>
      <c r="AF21" s="19">
        <v>2.7</v>
      </c>
      <c r="AG21" s="19">
        <v>1.6</v>
      </c>
      <c r="AH21" s="19">
        <v>0</v>
      </c>
      <c r="AI21" s="19">
        <v>18.600000000000001</v>
      </c>
      <c r="AJ21" s="19">
        <v>6.8000000000000007</v>
      </c>
      <c r="AK21" s="19">
        <v>0</v>
      </c>
      <c r="AL21" s="19">
        <v>0</v>
      </c>
      <c r="AM21" s="19">
        <v>18</v>
      </c>
      <c r="AN21" s="19">
        <v>6</v>
      </c>
      <c r="AO21" s="19">
        <v>0.6</v>
      </c>
      <c r="AP21" s="19">
        <v>0</v>
      </c>
      <c r="AQ21" s="27"/>
      <c r="AR21" s="40">
        <f>IF(SUM(X21,AB21)&gt;0,SUM(X21,AB21),"")</f>
        <v>12.8</v>
      </c>
      <c r="AS21" s="40">
        <f>IF(SUM(W21:X21,Z21:AB21,AD21)-Y21-AC21&gt;0,SUM(W21:X21,Z21:AB21,AD21)-Y21-AC21,"")</f>
        <v>49.5</v>
      </c>
      <c r="AT21" s="40">
        <f>IF(SUM(AE21:AF21,AH21)-AG21&gt;0,SUM(AE21:AF21,AH21)-AG21,"")</f>
        <v>19.299999999999997</v>
      </c>
      <c r="AU21" s="40">
        <f>IF(SUM(X21,AB21,AF21)&gt;0,SUM(X21,AB21,AF21),"")</f>
        <v>15.5</v>
      </c>
      <c r="AV21" s="40">
        <f>IF(SUM(AS21,AT21)&gt;0,SUM(AS21,AT21),"")</f>
        <v>68.8</v>
      </c>
      <c r="AW21" s="40">
        <f>IF(SUM(AJ21,AN21)&gt;0,SUM(AJ21,AN21),"")</f>
        <v>12.8</v>
      </c>
      <c r="AX21" s="40">
        <f>IF(SUM(AI21:AJ21,AL21:AN21,AP21)-SUM(AK21,AO21)&gt;0,SUM(AI21:AJ21,AL21:AN21,AP21)-SUM(AK21,AO21),"")</f>
        <v>48.800000000000004</v>
      </c>
      <c r="AY21" s="40">
        <f>IF(SUM(AS21,AT21,AX21)&gt;0,SUM(AS21,AT21,AX21),"")</f>
        <v>117.6</v>
      </c>
      <c r="AZ21" s="18">
        <v>17.7</v>
      </c>
      <c r="BA21" s="18">
        <v>3.4</v>
      </c>
      <c r="BB21" s="18">
        <v>1.2</v>
      </c>
      <c r="BC21" s="18">
        <v>0</v>
      </c>
      <c r="BD21" s="18">
        <v>17.5</v>
      </c>
      <c r="BE21" s="18">
        <v>8.1</v>
      </c>
      <c r="BF21" s="18">
        <v>0.8</v>
      </c>
      <c r="BG21" s="18">
        <v>0</v>
      </c>
      <c r="BH21" s="18">
        <v>17.3</v>
      </c>
      <c r="BI21" s="18">
        <v>2.4</v>
      </c>
      <c r="BJ21" s="18">
        <v>0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11.5</v>
      </c>
      <c r="BV21" s="11">
        <f>IF(SUM(AZ21:BA21,BC21:BE21,BG21)-BB21-BF21&gt;0,SUM(AZ21:BA21,BC21:BE21,BG21)-BB21-BF21,"")</f>
        <v>44.699999999999996</v>
      </c>
      <c r="BW21" s="11">
        <f>IF(SUM(BH21:BI21,BK21)-BJ21&gt;0,SUM(BH21:BI21,BK21)-BJ21,"")</f>
        <v>19.7</v>
      </c>
      <c r="BX21" s="11">
        <f>IF(SUM(BA21,BE21,BI21)&gt;0,SUM(BA21,BE21,BI21),"")</f>
        <v>13.9</v>
      </c>
      <c r="BY21" s="11">
        <f>IF(SUM(BV21,BW21)&gt;0,SUM(BV21,BW21),"")</f>
        <v>64.399999999999991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64.399999999999991</v>
      </c>
      <c r="CC21" s="19">
        <v>18</v>
      </c>
      <c r="CD21" s="19">
        <v>4.4000000000000004</v>
      </c>
      <c r="CE21" s="19">
        <v>1</v>
      </c>
      <c r="CF21" s="19">
        <v>0</v>
      </c>
      <c r="CG21" s="19">
        <v>17.399999999999999</v>
      </c>
      <c r="CH21" s="19">
        <v>2.8</v>
      </c>
      <c r="CI21" s="19">
        <v>0</v>
      </c>
      <c r="CJ21" s="19">
        <v>0</v>
      </c>
      <c r="CK21" s="19">
        <v>17</v>
      </c>
      <c r="CL21" s="19">
        <v>3.2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7.2</v>
      </c>
      <c r="CY21" s="40">
        <f>IF(SUM(CC21:CD21,CF21:CH21,CJ21)-CE21-CI21&gt;0,SUM(CC21:CD21,CF21:CH21,CJ21)-CE21-CI21,"")</f>
        <v>41.599999999999994</v>
      </c>
      <c r="CZ21" s="40">
        <f>IF(SUM(CK21:CL21,CN21)-CM21&gt;0,SUM(CK21:CL21,CN21)-CM21,"")</f>
        <v>20.2</v>
      </c>
      <c r="DA21" s="40">
        <f>IF(SUM(CD21,CH21,CL21)&gt;0,SUM(CD21,CH21,CL21),"")</f>
        <v>10.4</v>
      </c>
      <c r="DB21" s="40">
        <f>IF(SUM(CY21,CZ21)&gt;0,SUM(CY21,CZ21),"")</f>
        <v>61.8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61.8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17.850000000000001</v>
      </c>
      <c r="QH21" s="22">
        <f>IF($CW21="P",CD21,(CD21+BA21)/2)</f>
        <v>3.9000000000000004</v>
      </c>
      <c r="QI21" s="22">
        <f>IF($CW21="P",CE21,(CE21+BB21)/2)</f>
        <v>1.1000000000000001</v>
      </c>
      <c r="QJ21" s="22">
        <f>IF($CW21="P",CF21,(CF21+BC21)/2)</f>
        <v>0</v>
      </c>
      <c r="QK21" s="22">
        <f>IF($CW21="P",CG21,(CG21+BD21)/2)</f>
        <v>17.45</v>
      </c>
      <c r="QL21" s="22">
        <f>IF($CW21="P",CH21,(CH21+BE21)/2)</f>
        <v>5.4499999999999993</v>
      </c>
      <c r="QM21" s="22">
        <f>IF($CW21="P",CI21,(CI21+BF21)/2)</f>
        <v>0.4</v>
      </c>
      <c r="QN21" s="22">
        <f>IF($CW21="P",CJ21,(CJ21+BG21)/2)</f>
        <v>0</v>
      </c>
      <c r="QO21" s="22">
        <f>IF($CW21="P",CK21,(CK21+BH21)/2)</f>
        <v>17.149999999999999</v>
      </c>
      <c r="QP21" s="22">
        <f>IF($CW21="P",CL21,(CL21+BI21)/2)</f>
        <v>2.8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9.35</v>
      </c>
      <c r="RC21" s="40">
        <f>IF(SUM(QG21:QH21,QJ21:QL21,QN21)-QI21-QM21&gt;0,SUM(QG21:QH21,QJ21:QL21,QN21)-QI21-QM21,"")</f>
        <v>43.150000000000006</v>
      </c>
      <c r="RD21" s="40">
        <f>IF(SUM(QO21:QP21,QR21)-QQ21&gt;0,SUM(QO21:QP21,QR21)-QQ21,"")</f>
        <v>19.95</v>
      </c>
      <c r="RE21" s="40">
        <f>IF(SUM(QH21,QL21,QP21)&gt;0,SUM(QH21,QL21,QP21),"")</f>
        <v>12.149999999999999</v>
      </c>
      <c r="RF21" s="40">
        <f>IF(SUM(RC21,RD21)&gt;0,SUM(RC21,RD21),"")</f>
        <v>63.100000000000009</v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>
        <f>IF(SUM(RC21,RD21,RH21)&gt;0,SUM(RC21,RD21,RH21),"")</f>
        <v>63.100000000000009</v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12</v>
      </c>
      <c r="C22" s="5" t="s">
        <v>189</v>
      </c>
      <c r="D22" s="4" t="s">
        <v>5</v>
      </c>
      <c r="E22" s="4">
        <v>2007</v>
      </c>
      <c r="F22" s="9">
        <f>SUM(L22:T22)+SUM(L22:Q22)*0.0000001+SUM(L22)*0.0000000000001</f>
        <v>160.70001172000485</v>
      </c>
      <c r="G22" s="66"/>
      <c r="H22" s="3" t="str">
        <f>IF(OR(AND(AR22&gt;=AY$42,AS22&gt;=AY$46,AR22&lt;&gt;"",AQ22=""),AND(AW22&gt;=AY$42,AX22&gt;=AY$46,AW22&lt;&gt;"",AQ22=""),AND(BU22&gt;=CB$42,BV22&gt;=CB$46,BU22&lt;&gt;"",BT22=""),AND(BZ22&gt;=CB$42,CA22&gt;=CB$46,BZ22&lt;&gt;"",BT22=""),AND(CX22&gt;=DE$42,CY22&gt;=DE$46,CX22&lt;&gt;"",CW22=""),AND(DC22&gt;=DE$42,DD22&gt;=DE$46,DC22&lt;&gt;""),AND(EC22&gt;=EJ$42,ED22&gt;=EJ$46,EC22&lt;&gt;""),AND(EH22&gt;=EJ$42,EI22&gt;=EJ$46,EH22&lt;&gt;""),AND(FE22&gt;=FL$42,FF22&gt;=FL$46,FE22&lt;&gt;""),AND(FJ22&gt;=FL$42,FK22&gt;=FL$46,FJ22&lt;&gt;""),AND(GG22&gt;=GN$42,GH22&gt;=GN$46,GG22&lt;&gt;""),AND(GL22&gt;=GN$42,GM22&gt;=GN$46,GL22&lt;&gt;""),AND(HI22&gt;=HP$42,HJ22&gt;=HP$46,HI22&lt;&gt;""),AND(HN22&gt;=HP$42,HO22&gt;=HP$46,HN22&lt;&gt;""),AND(IK22&gt;=IR$42,IL22&gt;=IR$46,IK22&lt;&gt;""),AND(IP22&gt;=IR$42,IQ22&gt;=IR$46,IP22&lt;&gt;""),AND(JM22&gt;=JT$42,JN22&gt;=JT$46,JM22&lt;&gt;""),AND(JR22&gt;=JT$42,JS22&gt;=JT$46,JR22&lt;&gt;""),AND(KO22&gt;=KV$42,KP22&gt;=KV$46,KO22&lt;&gt;""),AND(KT22&gt;=KV$42,KU22&gt;=KV$46,KT22&lt;&gt;""),AND(LQ22&gt;=LX$42,LR22&gt;=LX$46,LQ22&lt;&gt;""),AND(LV22&gt;=LX$42,LW22&gt;=LX$46,LV22&lt;&gt;""),AND(MS22&gt;=MZ$42,MT22&gt;=MZ$46,MS22&lt;&gt;""),AND(MX22&gt;=MZ$42,MY22&gt;=MZ$46,MX22&lt;&gt;""),AND(NU22&gt;=OB$42,NV22&gt;=OB$46,NU22&lt;&gt;""),AND(NZ22&gt;=OB$42,OA22&gt;=OB$46,NZ22&lt;&gt;""),AND(OW22&gt;=PD$42,OX22&gt;=PD$46,OW22&lt;&gt;""),AND(PB22&gt;=PD$42,PC22&gt;=PD$46,PB22&lt;&gt;""),AND(PY22&gt;=QF$42,PZ22&gt;=QF$46,PY22&lt;&gt;""),AND(QD22&gt;=QF$42,QE22&gt;=QF$46,QD22&lt;&gt;"")),"P","")</f>
        <v>P</v>
      </c>
      <c r="I22" s="3" t="str">
        <f>IF(OR(AND(AS22&gt;=AY$46,AS22&lt;&gt;"",AQ22=""),AND(AX22&gt;=AY$46,AX22&lt;&gt;"",AQ22=""),AND(BV22&gt;=CB$46,BV22&lt;&gt;"",BT22=""),AND(CA22&gt;=CB$46,CA22&lt;&gt;"",BT22=""),AND(CY22&gt;=DE$46,CY22&lt;&gt;"",CW22=""),AND(DD22&gt;=DE$46,DD22&lt;&gt;"",CW22=""),AND(ED22&gt;=EJ$46,ED22&lt;&gt;""),AND(EI22&gt;=EJ$46,EI22&lt;&gt;""),AND(FF22&gt;=FL$46,FF22&lt;&gt;""),AND(FK22&gt;=FL$46,FK22&lt;&gt;""),AND(GH22&gt;=GN$46,GH22&lt;&gt;""),AND(GM22&gt;=GN$46,GM22&lt;&gt;""),AND(HJ22&gt;=HP$46,HJ22&lt;&gt;""),AND(HO22&gt;=HP$46,HO22&lt;&gt;""),AND(IL22&gt;=IR$46,IL22&lt;&gt;""),AND(IQ22&gt;=IR$46,IQ22&lt;&gt;""),AND(JN22&gt;=JT$46,JN22&lt;&gt;""),AND(JS22&gt;=JT$46,JS22&lt;&gt;""),AND(KP22&gt;=KV$46,KP22&lt;&gt;""),AND(KU22&gt;=KV$46,KU22&lt;&gt;""),AND(LR22&gt;=LX$46,LR22&lt;&gt;""),AND(LW22&gt;=LX$46,LW22&lt;&gt;""),AND(MT22&gt;=MZ$46,MT22&lt;&gt;""),AND(MY22&gt;=MZ$46,MY22&lt;&gt;""),AND(NV22&gt;=OB$46,NV22&lt;&gt;""),AND(OA22&gt;=OB$46,OA22&lt;&gt;""),AND(OX22&gt;=PD$46,OX22&lt;&gt;""),AND(PC22&gt;=PD$46,PC22&lt;&gt;""),AND(PZ22&gt;=QF$46,PZ22&lt;&gt;""),AND(QE22&gt;=QF$46,QE22&lt;&gt;"")),"P","")</f>
        <v>P</v>
      </c>
      <c r="J22" s="36" t="str">
        <f>IF(AND(I22="P",H22=""),"No DD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Merit",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Excellence",IF(K22="P","Worlds Team",IF(H22="P","National Team","")))))</f>
        <v>National Team</v>
      </c>
      <c r="K22" s="3" t="str">
        <f>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P","")</f>
        <v/>
      </c>
      <c r="L22" s="8">
        <f>IF(COUNT(AS22,BV22,CY22)&gt;0,LARGE((AS22,BV22,CY22),1),0)</f>
        <v>48.6</v>
      </c>
      <c r="M22" s="8" t="str">
        <f>IF(L22=0,"",IF(L22=CY22,$CC$1,IF(L22=BV22,$AZ$1,IF(L22=AS22,$W$1,""))))</f>
        <v>2024 Nationals</v>
      </c>
      <c r="N22" s="8">
        <f>IF(COUNT(AS22,BV22,CY22)&gt;1,LARGE((AS22,BV22,CY22),2),0)</f>
        <v>48</v>
      </c>
      <c r="O22" s="8" t="str">
        <f>IF(N22=0,"",IF(AND(N22=L22,N22=AS22,N22=BV22),$W$1,IF(AND(N22=L22,N22=AS22,N22=CY22),$W$1,IF(AND(N22=L22,N22=BV22,N22=CY22),$AZ$1,IF(N22=CY22,$CC$1,IF(N22=BV22,$AZ$1,IF(N22=AS22,$W$1,"")))))))</f>
        <v>2023 3rd Domestic Trial</v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43.500000000000007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18.8</v>
      </c>
      <c r="X22" s="19">
        <v>5.1999999999999993</v>
      </c>
      <c r="Y22" s="19">
        <v>0</v>
      </c>
      <c r="Z22" s="19">
        <v>0</v>
      </c>
      <c r="AA22" s="19">
        <v>18</v>
      </c>
      <c r="AB22" s="19">
        <v>6</v>
      </c>
      <c r="AC22" s="19">
        <v>0</v>
      </c>
      <c r="AD22" s="19">
        <v>0</v>
      </c>
      <c r="AE22" s="19">
        <v>18.600000000000001</v>
      </c>
      <c r="AF22" s="19">
        <v>1.2999999999999998</v>
      </c>
      <c r="AG22" s="19">
        <v>3.6</v>
      </c>
      <c r="AH22" s="19">
        <v>0</v>
      </c>
      <c r="AI22" s="19">
        <v>18.8</v>
      </c>
      <c r="AJ22" s="19">
        <v>5.1999999999999993</v>
      </c>
      <c r="AK22" s="19">
        <v>0.8</v>
      </c>
      <c r="AL22" s="19">
        <v>0</v>
      </c>
      <c r="AM22" s="19">
        <v>17.100000000000001</v>
      </c>
      <c r="AN22" s="19">
        <v>3.2</v>
      </c>
      <c r="AO22" s="19">
        <v>0</v>
      </c>
      <c r="AP22" s="19">
        <v>0</v>
      </c>
      <c r="AQ22" s="27"/>
      <c r="AR22" s="40">
        <f>IF(SUM(X22,AB22)&gt;0,SUM(X22,AB22),"")</f>
        <v>11.2</v>
      </c>
      <c r="AS22" s="40">
        <f>IF(SUM(W22:X22,Z22:AB22,AD22)-Y22-AC22&gt;0,SUM(W22:X22,Z22:AB22,AD22)-Y22-AC22,"")</f>
        <v>48</v>
      </c>
      <c r="AT22" s="40">
        <f>IF(SUM(AE22:AF22,AH22)-AG22&gt;0,SUM(AE22:AF22,AH22)-AG22,"")</f>
        <v>16.3</v>
      </c>
      <c r="AU22" s="40">
        <f>IF(SUM(X22,AB22,AF22)&gt;0,SUM(X22,AB22,AF22),"")</f>
        <v>12.5</v>
      </c>
      <c r="AV22" s="40">
        <f>IF(SUM(AS22,AT22)&gt;0,SUM(AS22,AT22),"")</f>
        <v>64.3</v>
      </c>
      <c r="AW22" s="40">
        <f>IF(SUM(AJ22,AN22)&gt;0,SUM(AJ22,AN22),"")</f>
        <v>8.3999999999999986</v>
      </c>
      <c r="AX22" s="40">
        <f>IF(SUM(AI22:AJ22,AL22:AN22,AP22)-SUM(AK22,AO22)&gt;0,SUM(AI22:AJ22,AL22:AN22,AP22)-SUM(AK22,AO22),"")</f>
        <v>43.500000000000007</v>
      </c>
      <c r="AY22" s="40">
        <f>IF(SUM(AS22,AT22,AX22)&gt;0,SUM(AS22,AT22,AX22),"")</f>
        <v>107.80000000000001</v>
      </c>
      <c r="AZ22" s="18">
        <v>16.399999999999999</v>
      </c>
      <c r="BA22" s="18">
        <v>6.8</v>
      </c>
      <c r="BB22" s="18">
        <v>0.8</v>
      </c>
      <c r="BC22" s="18">
        <v>0</v>
      </c>
      <c r="BD22" s="18">
        <v>18</v>
      </c>
      <c r="BE22" s="18">
        <v>3.4</v>
      </c>
      <c r="BF22" s="18">
        <v>1.8</v>
      </c>
      <c r="BG22" s="18">
        <v>0</v>
      </c>
      <c r="BH22" s="18">
        <v>18</v>
      </c>
      <c r="BI22" s="18">
        <v>4.4000000000000004</v>
      </c>
      <c r="BJ22" s="18">
        <v>1.8</v>
      </c>
      <c r="BK22" s="18">
        <v>0</v>
      </c>
      <c r="BL22" s="18"/>
      <c r="BM22" s="18"/>
      <c r="BN22" s="18"/>
      <c r="BO22" s="18"/>
      <c r="BP22" s="18"/>
      <c r="BQ22" s="18"/>
      <c r="BR22" s="18"/>
      <c r="BS22" s="18"/>
      <c r="BT22" s="28"/>
      <c r="BU22" s="11">
        <f>IF(SUM(BA22,BE22)&gt;0,SUM(BA22,BE22),"")</f>
        <v>10.199999999999999</v>
      </c>
      <c r="BV22" s="11">
        <f>IF(SUM(AZ22:BA22,BC22:BE22,BG22)-BB22-BF22&gt;0,SUM(AZ22:BA22,BC22:BE22,BG22)-BB22-BF22,"")</f>
        <v>42.000000000000007</v>
      </c>
      <c r="BW22" s="11">
        <f>IF(SUM(BH22:BI22,BK22)-BJ22&gt;0,SUM(BH22:BI22,BK22)-BJ22,"")</f>
        <v>20.599999999999998</v>
      </c>
      <c r="BX22" s="11">
        <f>IF(SUM(BA22,BE22,BI22)&gt;0,SUM(BA22,BE22,BI22),"")</f>
        <v>14.6</v>
      </c>
      <c r="BY22" s="11">
        <f>IF(SUM(BV22,BW22)&gt;0,SUM(BV22,BW22),"")</f>
        <v>62.600000000000009</v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>
        <f>IF(SUM(BV22,BW22,CA22)&gt;0,SUM(BV22,BW22,CA22),"")</f>
        <v>62.600000000000009</v>
      </c>
      <c r="CC22" s="19">
        <v>18.399999999999999</v>
      </c>
      <c r="CD22" s="19">
        <v>6.8</v>
      </c>
      <c r="CE22" s="19">
        <v>0</v>
      </c>
      <c r="CF22" s="19">
        <v>0</v>
      </c>
      <c r="CG22" s="19">
        <v>18.2</v>
      </c>
      <c r="CH22" s="19">
        <v>5.6</v>
      </c>
      <c r="CI22" s="19">
        <v>0.4</v>
      </c>
      <c r="CJ22" s="19">
        <v>0</v>
      </c>
      <c r="CK22" s="19">
        <v>17.2</v>
      </c>
      <c r="CL22" s="19">
        <v>3.2</v>
      </c>
      <c r="CM22" s="19">
        <v>0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12.399999999999999</v>
      </c>
      <c r="CY22" s="40">
        <f>IF(SUM(CC22:CD22,CF22:CH22,CJ22)-CE22-CI22&gt;0,SUM(CC22:CD22,CF22:CH22,CJ22)-CE22-CI22,"")</f>
        <v>48.6</v>
      </c>
      <c r="CZ22" s="40">
        <f>IF(SUM(CK22:CL22,CN22)-CM22&gt;0,SUM(CK22:CL22,CN22)-CM22,"")</f>
        <v>20.399999999999999</v>
      </c>
      <c r="DA22" s="40">
        <f>IF(SUM(CD22,CH22,CL22)&gt;0,SUM(CD22,CH22,CL22),"")</f>
        <v>15.599999999999998</v>
      </c>
      <c r="DB22" s="40">
        <f>IF(SUM(CY22,CZ22)&gt;0,SUM(CY22,CZ22),"")</f>
        <v>69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69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17.399999999999999</v>
      </c>
      <c r="QH22" s="22">
        <f>IF($CW22="P",CD22,(CD22+BA22)/2)</f>
        <v>6.8</v>
      </c>
      <c r="QI22" s="22">
        <f>IF($CW22="P",CE22,(CE22+BB22)/2)</f>
        <v>0.4</v>
      </c>
      <c r="QJ22" s="22">
        <f>IF($CW22="P",CF22,(CF22+BC22)/2)</f>
        <v>0</v>
      </c>
      <c r="QK22" s="22">
        <f>IF($CW22="P",CG22,(CG22+BD22)/2)</f>
        <v>18.100000000000001</v>
      </c>
      <c r="QL22" s="22">
        <f>IF($CW22="P",CH22,(CH22+BE22)/2)</f>
        <v>4.5</v>
      </c>
      <c r="QM22" s="22">
        <f>IF($CW22="P",CI22,(CI22+BF22)/2)</f>
        <v>1.1000000000000001</v>
      </c>
      <c r="QN22" s="22">
        <f>IF($CW22="P",CJ22,(CJ22+BG22)/2)</f>
        <v>0</v>
      </c>
      <c r="QO22" s="22">
        <f>IF($CW22="P",CK22,(CK22+BH22)/2)</f>
        <v>17.600000000000001</v>
      </c>
      <c r="QP22" s="22">
        <f>IF($CW22="P",CL22,(CL22+BI22)/2)</f>
        <v>3.8000000000000003</v>
      </c>
      <c r="QQ22" s="22">
        <f>IF($CW22="P",CM22,(CM22+BJ22)/2)</f>
        <v>0.9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11.3</v>
      </c>
      <c r="RC22" s="40">
        <f>IF(SUM(QG22:QH22,QJ22:QL22,QN22)-QI22-QM22&gt;0,SUM(QG22:QH22,QJ22:QL22,QN22)-QI22-QM22,"")</f>
        <v>45.3</v>
      </c>
      <c r="RD22" s="40">
        <f>IF(SUM(QO22:QP22,QR22)-QQ22&gt;0,SUM(QO22:QP22,QR22)-QQ22,"")</f>
        <v>20.500000000000004</v>
      </c>
      <c r="RE22" s="40">
        <f>IF(SUM(QH22,QL22,QP22)&gt;0,SUM(QH22,QL22,QP22),"")</f>
        <v>15.100000000000001</v>
      </c>
      <c r="RF22" s="40">
        <f>IF(SUM(RC22,RD22)&gt;0,SUM(RC22,RD22),"")</f>
        <v>65.8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65.8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13</v>
      </c>
      <c r="C23" s="5" t="s">
        <v>119</v>
      </c>
      <c r="D23" s="4" t="s">
        <v>4</v>
      </c>
      <c r="E23" s="4">
        <v>2005</v>
      </c>
      <c r="F23" s="9">
        <f>SUM(L23:T23)+SUM(L23:Q23)*0.0000001+SUM(L23)*0.0000000000001</f>
        <v>150.90001263500517</v>
      </c>
      <c r="G23" s="66"/>
      <c r="H23" s="3" t="str">
        <f>IF(OR(AND(AR23&gt;=AY$42,AS23&gt;=AY$46,AR23&lt;&gt;"",AQ23=""),AND(AW23&gt;=AY$42,AX23&gt;=AY$46,AW23&lt;&gt;"",AQ23=""),AND(BU23&gt;=CB$42,BV23&gt;=CB$46,BU23&lt;&gt;"",BT23=""),AND(BZ23&gt;=CB$42,CA23&gt;=CB$46,BZ23&lt;&gt;"",BT23=""),AND(CX23&gt;=DE$42,CY23&gt;=DE$46,CX23&lt;&gt;"",CW23=""),AND(DC23&gt;=DE$42,DD23&gt;=DE$46,DC23&lt;&gt;""),AND(EC23&gt;=EJ$42,ED23&gt;=EJ$46,EC23&lt;&gt;""),AND(EH23&gt;=EJ$42,EI23&gt;=EJ$46,EH23&lt;&gt;""),AND(FE23&gt;=FL$42,FF23&gt;=FL$46,FE23&lt;&gt;""),AND(FJ23&gt;=FL$42,FK23&gt;=FL$46,FJ23&lt;&gt;""),AND(GG23&gt;=GN$42,GH23&gt;=GN$46,GG23&lt;&gt;""),AND(GL23&gt;=GN$42,GM23&gt;=GN$46,GL23&lt;&gt;""),AND(HI23&gt;=HP$42,HJ23&gt;=HP$46,HI23&lt;&gt;""),AND(HN23&gt;=HP$42,HO23&gt;=HP$46,HN23&lt;&gt;""),AND(IK23&gt;=IR$42,IL23&gt;=IR$46,IK23&lt;&gt;""),AND(IP23&gt;=IR$42,IQ23&gt;=IR$46,IP23&lt;&gt;""),AND(JM23&gt;=JT$42,JN23&gt;=JT$46,JM23&lt;&gt;""),AND(JR23&gt;=JT$42,JS23&gt;=JT$46,JR23&lt;&gt;""),AND(KO23&gt;=KV$42,KP23&gt;=KV$46,KO23&lt;&gt;""),AND(KT23&gt;=KV$42,KU23&gt;=KV$46,KT23&lt;&gt;""),AND(LQ23&gt;=LX$42,LR23&gt;=LX$46,LQ23&lt;&gt;""),AND(LV23&gt;=LX$42,LW23&gt;=LX$46,LV23&lt;&gt;""),AND(MS23&gt;=MZ$42,MT23&gt;=MZ$46,MS23&lt;&gt;""),AND(MX23&gt;=MZ$42,MY23&gt;=MZ$46,MX23&lt;&gt;""),AND(NU23&gt;=OB$42,NV23&gt;=OB$46,NU23&lt;&gt;""),AND(NZ23&gt;=OB$42,OA23&gt;=OB$46,NZ23&lt;&gt;""),AND(OW23&gt;=PD$42,OX23&gt;=PD$46,OW23&lt;&gt;""),AND(PB23&gt;=PD$42,PC23&gt;=PD$46,PB23&lt;&gt;""),AND(PY23&gt;=QF$42,PZ23&gt;=QF$46,PY23&lt;&gt;""),AND(QD23&gt;=QF$42,QE23&gt;=QF$46,QD23&lt;&gt;"")),"P","")</f>
        <v>P</v>
      </c>
      <c r="I23" s="3" t="str">
        <f>IF(OR(AND(AS23&gt;=AY$46,AS23&lt;&gt;"",AQ23=""),AND(AX23&gt;=AY$46,AX23&lt;&gt;"",AQ23=""),AND(BV23&gt;=CB$46,BV23&lt;&gt;"",BT23=""),AND(CA23&gt;=CB$46,CA23&lt;&gt;"",BT23=""),AND(CY23&gt;=DE$46,CY23&lt;&gt;"",CW23=""),AND(DD23&gt;=DE$46,DD23&lt;&gt;"",CW23=""),AND(ED23&gt;=EJ$46,ED23&lt;&gt;""),AND(EI23&gt;=EJ$46,EI23&lt;&gt;""),AND(FF23&gt;=FL$46,FF23&lt;&gt;""),AND(FK23&gt;=FL$46,FK23&lt;&gt;""),AND(GH23&gt;=GN$46,GH23&lt;&gt;""),AND(GM23&gt;=GN$46,GM23&lt;&gt;""),AND(HJ23&gt;=HP$46,HJ23&lt;&gt;""),AND(HO23&gt;=HP$46,HO23&lt;&gt;""),AND(IL23&gt;=IR$46,IL23&lt;&gt;""),AND(IQ23&gt;=IR$46,IQ23&lt;&gt;""),AND(JN23&gt;=JT$46,JN23&lt;&gt;""),AND(JS23&gt;=JT$46,JS23&lt;&gt;""),AND(KP23&gt;=KV$46,KP23&lt;&gt;""),AND(KU23&gt;=KV$46,KU23&lt;&gt;""),AND(LR23&gt;=LX$46,LR23&lt;&gt;""),AND(LW23&gt;=LX$46,LW23&lt;&gt;""),AND(MT23&gt;=MZ$46,MT23&lt;&gt;""),AND(MY23&gt;=MZ$46,MY23&lt;&gt;""),AND(NV23&gt;=OB$46,NV23&lt;&gt;""),AND(OA23&gt;=OB$46,OA23&lt;&gt;""),AND(OX23&gt;=PD$46,OX23&lt;&gt;""),AND(PC23&gt;=PD$46,PC23&lt;&gt;""),AND(PZ23&gt;=QF$46,PZ23&lt;&gt;""),AND(QE23&gt;=QF$46,QE23&lt;&gt;"")),"P","")</f>
        <v>P</v>
      </c>
      <c r="J23" s="36" t="str">
        <f>IF(AND(I23="P",H23=""),"No DD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Merit",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Excellence",IF(K23="P","Worlds Team",IF(H23="P","National Team","")))))</f>
        <v>National Team</v>
      </c>
      <c r="K23" s="3" t="str">
        <f>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P","")</f>
        <v/>
      </c>
      <c r="L23" s="8">
        <f>IF(COUNT(AS23,BV23,CY23)&gt;0,LARGE((AS23,BV23,CY23),1),0)</f>
        <v>51.800000000000004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50.75</v>
      </c>
      <c r="O23" s="8" t="str">
        <f>IF(N23=0,"",IF(AND(N23=L23,N23=AS23,N23=BV23),$W$1,IF(AND(N23=L23,N23=AS23,N23=CY23),$W$1,IF(AND(N23=L23,N23=BV23,N23=CY23),$AZ$1,IF(N23=CY23,$CC$1,IF(N23=BV23,$AZ$1,IF(N23=AS23,$W$1,"")))))))</f>
        <v>2024 Elite Canada</v>
      </c>
      <c r="P23" s="8">
        <f>IF(COUNT(AT23,BW23,CZ23)&gt;0,LARGE((AT23,BW23,CZ23),1),0)</f>
        <v>23.799999999999997</v>
      </c>
      <c r="Q23" s="8" t="str">
        <f>IF(P23=0,"",IF(P23=CZ23,$CC$1,IF(P23=BW23,$AZ$1,IF(P23=AT23,$W$1,""))))</f>
        <v>2024 Nationals</v>
      </c>
      <c r="R23" s="8">
        <f>IF(MAX(AX23,CA23,DD23)&gt;0,MAX(AX23,CA23,DD23),0)</f>
        <v>24.55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7.7</v>
      </c>
      <c r="Y23" s="19">
        <v>0</v>
      </c>
      <c r="Z23" s="19">
        <v>0.3</v>
      </c>
      <c r="AA23" s="19">
        <v>18.600000000000001</v>
      </c>
      <c r="AB23" s="19">
        <v>7.2</v>
      </c>
      <c r="AC23" s="19">
        <v>0</v>
      </c>
      <c r="AD23" s="19">
        <v>0</v>
      </c>
      <c r="AE23" s="19">
        <v>17</v>
      </c>
      <c r="AF23" s="19">
        <v>3.6</v>
      </c>
      <c r="AG23" s="19">
        <v>0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>IF(SUM(X23,AB23)&gt;0,SUM(X23,AB23),"")</f>
        <v>14.9</v>
      </c>
      <c r="AS23" s="40">
        <f>IF(SUM(W23:X23,Z23:AB23,AD23)-Y23-AC23&gt;0,SUM(W23:X23,Z23:AB23,AD23)-Y23-AC23,"")</f>
        <v>51.800000000000004</v>
      </c>
      <c r="AT23" s="40">
        <f>IF(SUM(AE23:AF23,AH23)-AG23&gt;0,SUM(AE23:AF23,AH23)-AG23,"")</f>
        <v>20.6</v>
      </c>
      <c r="AU23" s="40">
        <f>IF(SUM(X23,AB23,AF23)&gt;0,SUM(X23,AB23,AF23),"")</f>
        <v>18.5</v>
      </c>
      <c r="AV23" s="40">
        <f>IF(SUM(AS23,AT23)&gt;0,SUM(AS23,AT23),"")</f>
        <v>72.400000000000006</v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>
        <f>IF(SUM(AS23,AT23,AX23)&gt;0,SUM(AS23,AT23,AX23),"")</f>
        <v>72.400000000000006</v>
      </c>
      <c r="AZ23" s="18">
        <v>18.149999999999999</v>
      </c>
      <c r="BA23" s="18">
        <v>7.25</v>
      </c>
      <c r="BB23" s="18">
        <v>0.1</v>
      </c>
      <c r="BC23" s="18">
        <v>0.15</v>
      </c>
      <c r="BD23" s="18">
        <v>18.450000000000003</v>
      </c>
      <c r="BE23" s="18">
        <v>7.25</v>
      </c>
      <c r="BF23" s="18">
        <v>0.4</v>
      </c>
      <c r="BG23" s="18">
        <v>0</v>
      </c>
      <c r="BH23" s="18">
        <v>18.100000000000001</v>
      </c>
      <c r="BI23" s="18">
        <v>3.95</v>
      </c>
      <c r="BJ23" s="18">
        <v>0</v>
      </c>
      <c r="BK23" s="18">
        <v>0</v>
      </c>
      <c r="BL23" s="18">
        <v>9.3000000000000007</v>
      </c>
      <c r="BM23" s="18">
        <v>3.4</v>
      </c>
      <c r="BN23" s="18">
        <v>0.3</v>
      </c>
      <c r="BO23" s="18">
        <v>0</v>
      </c>
      <c r="BP23" s="18">
        <v>9</v>
      </c>
      <c r="BQ23" s="18">
        <v>3.65</v>
      </c>
      <c r="BR23" s="18">
        <v>0.5</v>
      </c>
      <c r="BS23" s="18">
        <v>0</v>
      </c>
      <c r="BT23" s="28" t="s">
        <v>46</v>
      </c>
      <c r="BU23" s="11">
        <f>IF(SUM(BA23,BE23)&gt;0,SUM(BA23,BE23),"")</f>
        <v>14.5</v>
      </c>
      <c r="BV23" s="11">
        <f>IF(SUM(AZ23:BA23,BC23:BE23,BG23)-BB23-BF23&gt;0,SUM(AZ23:BA23,BC23:BE23,BG23)-BB23-BF23,"")</f>
        <v>50.75</v>
      </c>
      <c r="BW23" s="11">
        <f>IF(SUM(BH23:BI23,BK23)-BJ23&gt;0,SUM(BH23:BI23,BK23)-BJ23,"")</f>
        <v>22.05</v>
      </c>
      <c r="BX23" s="11">
        <f>IF(SUM(BA23,BE23,BI23)&gt;0,SUM(BA23,BE23,BI23),"")</f>
        <v>18.45</v>
      </c>
      <c r="BY23" s="11">
        <f>IF(SUM(BV23,BW23)&gt;0,SUM(BV23,BW23),"")</f>
        <v>72.8</v>
      </c>
      <c r="BZ23" s="11">
        <f>IF(SUM(BM23,BQ23)&gt;0,SUM(BM23,BQ23),"")</f>
        <v>7.05</v>
      </c>
      <c r="CA23" s="11">
        <f>IF(SUM(BL23:BM23,BO23:BQ23,BS23)-SUM(BN23,BR23)&gt;0,SUM(BL23:BM23,BO23:BQ23,BS23)-SUM(BN23,BR23),"")</f>
        <v>24.55</v>
      </c>
      <c r="CB23" s="11">
        <f>IF(SUM(BV23,BW23,CA23)&gt;0,SUM(BV23,BW23,CA23),"")</f>
        <v>97.35</v>
      </c>
      <c r="CC23" s="19">
        <v>16.3</v>
      </c>
      <c r="CD23" s="19">
        <v>2.9</v>
      </c>
      <c r="CE23" s="19">
        <v>2</v>
      </c>
      <c r="CF23" s="19">
        <v>0</v>
      </c>
      <c r="CG23" s="19">
        <v>18.399999999999999</v>
      </c>
      <c r="CH23" s="19">
        <v>8.1</v>
      </c>
      <c r="CI23" s="19">
        <v>0</v>
      </c>
      <c r="CJ23" s="19">
        <v>0.3</v>
      </c>
      <c r="CK23" s="19">
        <v>18.399999999999999</v>
      </c>
      <c r="CL23" s="19">
        <v>6</v>
      </c>
      <c r="CM23" s="19">
        <v>0.6</v>
      </c>
      <c r="CN23" s="19">
        <v>0</v>
      </c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>IF(SUM(CD23,CH23)&gt;0,SUM(CD23,CH23),"")</f>
        <v>11</v>
      </c>
      <c r="CY23" s="40">
        <f>IF(SUM(CC23:CD23,CF23:CH23,CJ23)-CE23-CI23&gt;0,SUM(CC23:CD23,CF23:CH23,CJ23)-CE23-CI23,"")</f>
        <v>43.999999999999993</v>
      </c>
      <c r="CZ23" s="40">
        <f>IF(SUM(CK23:CL23,CN23)-CM23&gt;0,SUM(CK23:CL23,CN23)-CM23,"")</f>
        <v>23.799999999999997</v>
      </c>
      <c r="DA23" s="40">
        <f>IF(SUM(CD23,CH23,CL23)&gt;0,SUM(CD23,CH23,CL23),"")</f>
        <v>17</v>
      </c>
      <c r="DB23" s="40">
        <f>IF(SUM(CY23,CZ23)&gt;0,SUM(CY23,CZ23),"")</f>
        <v>67.799999999999983</v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>
        <f>IF(SUM(CY23,CZ23,DD23)&gt;0,SUM(CY23,CZ23,DD23),"")</f>
        <v>67.799999999999983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17.225000000000001</v>
      </c>
      <c r="QH23" s="22">
        <f>IF($CW23="P",CD23,(CD23+BA23)/2)</f>
        <v>5.0750000000000002</v>
      </c>
      <c r="QI23" s="22">
        <f>IF($CW23="P",CE23,(CE23+BB23)/2)</f>
        <v>1.05</v>
      </c>
      <c r="QJ23" s="22">
        <f>IF($CW23="P",CF23,(CF23+BC23)/2)</f>
        <v>7.4999999999999997E-2</v>
      </c>
      <c r="QK23" s="22">
        <f>IF($CW23="P",CG23,(CG23+BD23)/2)</f>
        <v>18.425000000000001</v>
      </c>
      <c r="QL23" s="22">
        <f>IF($CW23="P",CH23,(CH23+BE23)/2)</f>
        <v>7.6749999999999998</v>
      </c>
      <c r="QM23" s="22">
        <f>IF($CW23="P",CI23,(CI23+BF23)/2)</f>
        <v>0.2</v>
      </c>
      <c r="QN23" s="22">
        <f>IF($CW23="P",CJ23,(CJ23+BG23)/2)</f>
        <v>0.15</v>
      </c>
      <c r="QO23" s="22">
        <f>IF($CW23="P",CK23,(CK23+BH23)/2)</f>
        <v>18.25</v>
      </c>
      <c r="QP23" s="22">
        <f>IF($CW23="P",CL23,(CL23+BI23)/2)</f>
        <v>4.9749999999999996</v>
      </c>
      <c r="QQ23" s="22">
        <f>IF($CW23="P",CM23,(CM23+BJ23)/2)</f>
        <v>0.3</v>
      </c>
      <c r="QR23" s="22">
        <f>IF($CW23="P",CN23,(CN23+BK23)/2)</f>
        <v>0</v>
      </c>
      <c r="QS23" s="22">
        <f>IF($CW23="P",CO23,(CO23+BL23)/2)</f>
        <v>4.6500000000000004</v>
      </c>
      <c r="QT23" s="22">
        <f>IF($CW23="P",CP23,(CP23+BM23)/2)</f>
        <v>1.7</v>
      </c>
      <c r="QU23" s="22">
        <f>IF($CW23="P",CQ23,(CQ23+BN23)/2)</f>
        <v>0.15</v>
      </c>
      <c r="QV23" s="22">
        <f>IF($CW23="P",CR23,(CR23+BO23)/2)</f>
        <v>0</v>
      </c>
      <c r="QW23" s="22">
        <f>IF($CW23="P",CS23,(CS23+BP23)/2)</f>
        <v>4.5</v>
      </c>
      <c r="QX23" s="22">
        <f>IF($CW23="P",CT23,(CT23+BQ23)/2)</f>
        <v>1.825</v>
      </c>
      <c r="QY23" s="22">
        <f>IF($CW23="P",CU23,(CU23+BR23)/2)</f>
        <v>0.25</v>
      </c>
      <c r="QZ23" s="22">
        <f>IF($CW23="P",CV23,(CV23+BS23)/2)</f>
        <v>0</v>
      </c>
      <c r="RA23" s="27" t="s">
        <v>46</v>
      </c>
      <c r="RB23" s="40">
        <f>IF(SUM(QH23,QL23)&gt;0,SUM(QH23,QL23),"")</f>
        <v>12.75</v>
      </c>
      <c r="RC23" s="40">
        <f>IF(SUM(QG23:QH23,QJ23:QL23,QN23)-QI23-QM23&gt;0,SUM(QG23:QH23,QJ23:QL23,QN23)-QI23-QM23,"")</f>
        <v>47.374999999999993</v>
      </c>
      <c r="RD23" s="40">
        <f>IF(SUM(QO23:QP23,QR23)-QQ23&gt;0,SUM(QO23:QP23,QR23)-QQ23,"")</f>
        <v>22.925000000000001</v>
      </c>
      <c r="RE23" s="40">
        <f>IF(SUM(QH23,QL23,QP23)&gt;0,SUM(QH23,QL23,QP23),"")</f>
        <v>17.725000000000001</v>
      </c>
      <c r="RF23" s="40">
        <f>IF(SUM(RC23,RD23)&gt;0,SUM(RC23,RD23),"")</f>
        <v>70.3</v>
      </c>
      <c r="RG23" s="40">
        <f>IF(SUM(QT23,QX23)&gt;0,SUM(QT23,QX23),"")</f>
        <v>3.5249999999999999</v>
      </c>
      <c r="RH23" s="40">
        <f>IF(SUM(QS23:QT23,QV23:QX23,QZ23)-SUM(QU23,QY23)&gt;0,SUM(QS23:QT23,QV23:QX23,QZ23)-SUM(QU23,QY23),"")</f>
        <v>12.275</v>
      </c>
      <c r="RI23" s="40">
        <f>IF(SUM(RC23,RD23,RH23)&gt;0,SUM(RC23,RD23,RH23),"")</f>
        <v>82.575000000000003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14</v>
      </c>
      <c r="C24" s="5" t="s">
        <v>111</v>
      </c>
      <c r="D24" s="4" t="s">
        <v>3</v>
      </c>
      <c r="E24" s="4">
        <v>2005</v>
      </c>
      <c r="F24" s="9">
        <f>SUM(L24:T24)+SUM(L24:Q24)*0.0000001+SUM(L24)*0.0000000000001</f>
        <v>146.60001012000507</v>
      </c>
      <c r="G24" s="66"/>
      <c r="H24" s="3" t="str">
        <f>IF(OR(AND(AR24&gt;=AY$42,AS24&gt;=AY$46,AR24&lt;&gt;"",AQ24=""),AND(AW24&gt;=AY$42,AX24&gt;=AY$46,AW24&lt;&gt;"",AQ24=""),AND(BU24&gt;=CB$42,BV24&gt;=CB$46,BU24&lt;&gt;"",BT24=""),AND(BZ24&gt;=CB$42,CA24&gt;=CB$46,BZ24&lt;&gt;"",BT24=""),AND(CX24&gt;=DE$42,CY24&gt;=DE$46,CX24&lt;&gt;"",CW24=""),AND(DC24&gt;=DE$42,DD24&gt;=DE$46,DC24&lt;&gt;""),AND(EC24&gt;=EJ$42,ED24&gt;=EJ$46,EC24&lt;&gt;""),AND(EH24&gt;=EJ$42,EI24&gt;=EJ$46,EH24&lt;&gt;""),AND(FE24&gt;=FL$42,FF24&gt;=FL$46,FE24&lt;&gt;""),AND(FJ24&gt;=FL$42,FK24&gt;=FL$46,FJ24&lt;&gt;""),AND(GG24&gt;=GN$42,GH24&gt;=GN$46,GG24&lt;&gt;""),AND(GL24&gt;=GN$42,GM24&gt;=GN$46,GL24&lt;&gt;""),AND(HI24&gt;=HP$42,HJ24&gt;=HP$46,HI24&lt;&gt;""),AND(HN24&gt;=HP$42,HO24&gt;=HP$46,HN24&lt;&gt;""),AND(IK24&gt;=IR$42,IL24&gt;=IR$46,IK24&lt;&gt;""),AND(IP24&gt;=IR$42,IQ24&gt;=IR$46,IP24&lt;&gt;""),AND(JM24&gt;=JT$42,JN24&gt;=JT$46,JM24&lt;&gt;""),AND(JR24&gt;=JT$42,JS24&gt;=JT$46,JR24&lt;&gt;""),AND(KO24&gt;=KV$42,KP24&gt;=KV$46,KO24&lt;&gt;""),AND(KT24&gt;=KV$42,KU24&gt;=KV$46,KT24&lt;&gt;""),AND(LQ24&gt;=LX$42,LR24&gt;=LX$46,LQ24&lt;&gt;""),AND(LV24&gt;=LX$42,LW24&gt;=LX$46,LV24&lt;&gt;""),AND(MS24&gt;=MZ$42,MT24&gt;=MZ$46,MS24&lt;&gt;""),AND(MX24&gt;=MZ$42,MY24&gt;=MZ$46,MX24&lt;&gt;""),AND(NU24&gt;=OB$42,NV24&gt;=OB$46,NU24&lt;&gt;""),AND(NZ24&gt;=OB$42,OA24&gt;=OB$46,NZ24&lt;&gt;""),AND(OW24&gt;=PD$42,OX24&gt;=PD$46,OW24&lt;&gt;""),AND(PB24&gt;=PD$42,PC24&gt;=PD$46,PB24&lt;&gt;""),AND(PY24&gt;=QF$42,PZ24&gt;=QF$46,PY24&lt;&gt;""),AND(QD24&gt;=QF$42,QE24&gt;=QF$46,QD24&lt;&gt;"")),"P","")</f>
        <v>P</v>
      </c>
      <c r="I24" s="3" t="str">
        <f>IF(OR(AND(AS24&gt;=AY$46,AS24&lt;&gt;"",AQ24=""),AND(AX24&gt;=AY$46,AX24&lt;&gt;"",AQ24=""),AND(BV24&gt;=CB$46,BV24&lt;&gt;"",BT24=""),AND(CA24&gt;=CB$46,CA24&lt;&gt;"",BT24=""),AND(CY24&gt;=DE$46,CY24&lt;&gt;"",CW24=""),AND(DD24&gt;=DE$46,DD24&lt;&gt;"",CW24=""),AND(ED24&gt;=EJ$46,ED24&lt;&gt;""),AND(EI24&gt;=EJ$46,EI24&lt;&gt;""),AND(FF24&gt;=FL$46,FF24&lt;&gt;""),AND(FK24&gt;=FL$46,FK24&lt;&gt;""),AND(GH24&gt;=GN$46,GH24&lt;&gt;""),AND(GM24&gt;=GN$46,GM24&lt;&gt;""),AND(HJ24&gt;=HP$46,HJ24&lt;&gt;""),AND(HO24&gt;=HP$46,HO24&lt;&gt;""),AND(IL24&gt;=IR$46,IL24&lt;&gt;""),AND(IQ24&gt;=IR$46,IQ24&lt;&gt;""),AND(JN24&gt;=JT$46,JN24&lt;&gt;""),AND(JS24&gt;=JT$46,JS24&lt;&gt;""),AND(KP24&gt;=KV$46,KP24&lt;&gt;""),AND(KU24&gt;=KV$46,KU24&lt;&gt;""),AND(LR24&gt;=LX$46,LR24&lt;&gt;""),AND(LW24&gt;=LX$46,LW24&lt;&gt;""),AND(MT24&gt;=MZ$46,MT24&lt;&gt;""),AND(MY24&gt;=MZ$46,MY24&lt;&gt;""),AND(NV24&gt;=OB$46,NV24&lt;&gt;""),AND(OA24&gt;=OB$46,OA24&lt;&gt;""),AND(OX24&gt;=PD$46,OX24&lt;&gt;""),AND(PC24&gt;=PD$46,PC24&lt;&gt;""),AND(PZ24&gt;=QF$46,PZ24&lt;&gt;""),AND(QE24&gt;=QF$46,QE24&lt;&gt;"")),"P","")</f>
        <v>P</v>
      </c>
      <c r="J24" s="36" t="str">
        <f>IF(AND(I24="P",H24=""),"No DD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Merit",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Excellence",IF(K24="P","Worlds Team",IF(H24="P","National Team","")))))</f>
        <v>National Team</v>
      </c>
      <c r="K24" s="3" t="str">
        <f>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P","")</f>
        <v/>
      </c>
      <c r="L24" s="8">
        <f>IF(COUNT(AS24,BV24,CY24)&gt;0,LARGE((AS24,BV24,CY24),1),0)</f>
        <v>50.599999999999994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24.999999999999996</v>
      </c>
      <c r="O24" s="8" t="str">
        <f>IF(N24=0,"",IF(AND(N24=L24,N24=AS24,N24=BV24),$W$1,IF(AND(N24=L24,N24=AS24,N24=CY24),$W$1,IF(AND(N24=L24,N24=BV24,N24=CY24),$AZ$1,IF(N24=CY24,$CC$1,IF(N24=BV24,$AZ$1,IF(N24=AS24,$W$1,"")))))))</f>
        <v>2024 Elite Canada</v>
      </c>
      <c r="P24" s="8">
        <f>IF(COUNT(AT24,BW24,CZ24)&gt;0,LARGE((AT24,BW24,CZ24),1),0)</f>
        <v>25.6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45.400000000000006</v>
      </c>
      <c r="S24" s="8" t="str">
        <f>IF(R24=0,"",IF(R24=DD24,$CC$1,IF(R24=CA24,$AZ$1,IF(R24=AX24,$W$1,""))))</f>
        <v>2023 3rd Domestic Trial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18.8</v>
      </c>
      <c r="X24" s="19">
        <v>7.2</v>
      </c>
      <c r="Y24" s="19">
        <v>0.6</v>
      </c>
      <c r="Z24" s="19">
        <v>0</v>
      </c>
      <c r="AA24" s="19">
        <v>18.399999999999999</v>
      </c>
      <c r="AB24" s="19">
        <v>6.8</v>
      </c>
      <c r="AC24" s="19">
        <v>0</v>
      </c>
      <c r="AD24" s="19">
        <v>0</v>
      </c>
      <c r="AE24" s="19">
        <v>18.600000000000001</v>
      </c>
      <c r="AF24" s="19">
        <v>6</v>
      </c>
      <c r="AG24" s="19">
        <v>0.6</v>
      </c>
      <c r="AH24" s="19">
        <v>0</v>
      </c>
      <c r="AI24" s="19">
        <v>18.600000000000001</v>
      </c>
      <c r="AJ24" s="19">
        <v>6.4</v>
      </c>
      <c r="AK24" s="19">
        <v>0</v>
      </c>
      <c r="AL24" s="19">
        <v>0</v>
      </c>
      <c r="AM24" s="19">
        <v>17.2</v>
      </c>
      <c r="AN24" s="19">
        <v>3.2</v>
      </c>
      <c r="AO24" s="19">
        <v>0</v>
      </c>
      <c r="AP24" s="19">
        <v>0</v>
      </c>
      <c r="AQ24" s="27"/>
      <c r="AR24" s="40">
        <f>IF(SUM(X24,AB24)&gt;0,SUM(X24,AB24),"")</f>
        <v>14</v>
      </c>
      <c r="AS24" s="40">
        <f>IF(SUM(W24:X24,Z24:AB24,AD24)-Y24-AC24&gt;0,SUM(W24:X24,Z24:AB24,AD24)-Y24-AC24,"")</f>
        <v>50.599999999999994</v>
      </c>
      <c r="AT24" s="40">
        <f>IF(SUM(AE24:AF24,AH24)-AG24&gt;0,SUM(AE24:AF24,AH24)-AG24,"")</f>
        <v>24</v>
      </c>
      <c r="AU24" s="40">
        <f>IF(SUM(X24,AB24,AF24)&gt;0,SUM(X24,AB24,AF24),"")</f>
        <v>20</v>
      </c>
      <c r="AV24" s="40">
        <f>IF(SUM(AS24,AT24)&gt;0,SUM(AS24,AT24),"")</f>
        <v>74.599999999999994</v>
      </c>
      <c r="AW24" s="40">
        <f>IF(SUM(AJ24,AN24)&gt;0,SUM(AJ24,AN24),"")</f>
        <v>9.6000000000000014</v>
      </c>
      <c r="AX24" s="40">
        <f>IF(SUM(AI24:AJ24,AL24:AN24,AP24)-SUM(AK24,AO24)&gt;0,SUM(AI24:AJ24,AL24:AN24,AP24)-SUM(AK24,AO24),"")</f>
        <v>45.400000000000006</v>
      </c>
      <c r="AY24" s="40">
        <f>IF(SUM(AS24,AT24,AX24)&gt;0,SUM(AS24,AT24,AX24),"")</f>
        <v>120</v>
      </c>
      <c r="AZ24" s="18">
        <v>18.399999999999999</v>
      </c>
      <c r="BA24" s="18">
        <v>7.2</v>
      </c>
      <c r="BB24" s="18">
        <v>0.6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18.8</v>
      </c>
      <c r="BI24" s="18">
        <v>6.8</v>
      </c>
      <c r="BJ24" s="18">
        <v>0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7.2</v>
      </c>
      <c r="BV24" s="11">
        <f>IF(SUM(AZ24:BA24,BC24:BE24,BG24)-BB24-BF24&gt;0,SUM(AZ24:BA24,BC24:BE24,BG24)-BB24-BF24,"")</f>
        <v>24.999999999999996</v>
      </c>
      <c r="BW24" s="11">
        <f>IF(SUM(BH24:BI24,BK24)-BJ24&gt;0,SUM(BH24:BI24,BK24)-BJ24,"")</f>
        <v>25.6</v>
      </c>
      <c r="BX24" s="11">
        <f>IF(SUM(BA24,BE24,BI24)&gt;0,SUM(BA24,BE24,BI24),"")</f>
        <v>14</v>
      </c>
      <c r="BY24" s="11">
        <f>IF(SUM(BV24,BW24)&gt;0,SUM(BV24,BW24),"")</f>
        <v>50.599999999999994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50.599999999999994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9.1999999999999993</v>
      </c>
      <c r="QH24" s="22">
        <f>IF($CW24="P",CD24,(CD24+BA24)/2)</f>
        <v>3.6</v>
      </c>
      <c r="QI24" s="22">
        <f>IF($CW24="P",CE24,(CE24+BB24)/2)</f>
        <v>0.3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9.4</v>
      </c>
      <c r="QP24" s="22">
        <f>IF($CW24="P",CL24,(CL24+BI24)/2)</f>
        <v>3.4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3.6</v>
      </c>
      <c r="RC24" s="40">
        <f>IF(SUM(QG24:QH24,QJ24:QL24,QN24)-QI24-QM24&gt;0,SUM(QG24:QH24,QJ24:QL24,QN24)-QI24-QM24,"")</f>
        <v>12.499999999999998</v>
      </c>
      <c r="RD24" s="40">
        <f>IF(SUM(QO24:QP24,QR24)-QQ24&gt;0,SUM(QO24:QP24,QR24)-QQ24,"")</f>
        <v>12.8</v>
      </c>
      <c r="RE24" s="40">
        <f>IF(SUM(QH24,QL24,QP24)&gt;0,SUM(QH24,QL24,QP24),"")</f>
        <v>7</v>
      </c>
      <c r="RF24" s="40">
        <f>IF(SUM(RC24,RD24)&gt;0,SUM(RC24,RD24),"")</f>
        <v>25.299999999999997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25.299999999999997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15</v>
      </c>
      <c r="C25" s="5" t="s">
        <v>112</v>
      </c>
      <c r="D25" s="4" t="s">
        <v>5</v>
      </c>
      <c r="E25" s="4">
        <v>2005</v>
      </c>
      <c r="F25" s="9">
        <f>SUM(L25:T25)+SUM(L25:Q25)*0.0000001+SUM(L25)*0.0000000000001</f>
        <v>126.90001269000517</v>
      </c>
      <c r="G25" s="66"/>
      <c r="H25" s="3" t="str">
        <f>IF(OR(AND(AR25&gt;=AY$42,AS25&gt;=AY$46,AR25&lt;&gt;"",AQ25=""),AND(AW25&gt;=AY$42,AX25&gt;=AY$46,AW25&lt;&gt;"",AQ25=""),AND(BU25&gt;=CB$42,BV25&gt;=CB$46,BU25&lt;&gt;"",BT25=""),AND(BZ25&gt;=CB$42,CA25&gt;=CB$46,BZ25&lt;&gt;"",BT25=""),AND(CX25&gt;=DE$42,CY25&gt;=DE$46,CX25&lt;&gt;"",CW25=""),AND(DC25&gt;=DE$42,DD25&gt;=DE$46,DC25&lt;&gt;""),AND(EC25&gt;=EJ$42,ED25&gt;=EJ$46,EC25&lt;&gt;""),AND(EH25&gt;=EJ$42,EI25&gt;=EJ$46,EH25&lt;&gt;""),AND(FE25&gt;=FL$42,FF25&gt;=FL$46,FE25&lt;&gt;""),AND(FJ25&gt;=FL$42,FK25&gt;=FL$46,FJ25&lt;&gt;""),AND(GG25&gt;=GN$42,GH25&gt;=GN$46,GG25&lt;&gt;""),AND(GL25&gt;=GN$42,GM25&gt;=GN$46,GL25&lt;&gt;""),AND(HI25&gt;=HP$42,HJ25&gt;=HP$46,HI25&lt;&gt;""),AND(HN25&gt;=HP$42,HO25&gt;=HP$46,HN25&lt;&gt;""),AND(IK25&gt;=IR$42,IL25&gt;=IR$46,IK25&lt;&gt;""),AND(IP25&gt;=IR$42,IQ25&gt;=IR$46,IP25&lt;&gt;""),AND(JM25&gt;=JT$42,JN25&gt;=JT$46,JM25&lt;&gt;""),AND(JR25&gt;=JT$42,JS25&gt;=JT$46,JR25&lt;&gt;""),AND(KO25&gt;=KV$42,KP25&gt;=KV$46,KO25&lt;&gt;""),AND(KT25&gt;=KV$42,KU25&gt;=KV$46,KT25&lt;&gt;""),AND(LQ25&gt;=LX$42,LR25&gt;=LX$46,LQ25&lt;&gt;""),AND(LV25&gt;=LX$42,LW25&gt;=LX$46,LV25&lt;&gt;""),AND(MS25&gt;=MZ$42,MT25&gt;=MZ$46,MS25&lt;&gt;""),AND(MX25&gt;=MZ$42,MY25&gt;=MZ$46,MX25&lt;&gt;""),AND(NU25&gt;=OB$42,NV25&gt;=OB$46,NU25&lt;&gt;""),AND(NZ25&gt;=OB$42,OA25&gt;=OB$46,NZ25&lt;&gt;""),AND(OW25&gt;=PD$42,OX25&gt;=PD$46,OW25&lt;&gt;""),AND(PB25&gt;=PD$42,PC25&gt;=PD$46,PB25&lt;&gt;""),AND(PY25&gt;=QF$42,PZ25&gt;=QF$46,PY25&lt;&gt;""),AND(QD25&gt;=QF$42,QE25&gt;=QF$46,QD25&lt;&gt;"")),"P","")</f>
        <v>P</v>
      </c>
      <c r="I25" s="3" t="str">
        <f>IF(OR(AND(AS25&gt;=AY$46,AS25&lt;&gt;"",AQ25=""),AND(AX25&gt;=AY$46,AX25&lt;&gt;"",AQ25=""),AND(BV25&gt;=CB$46,BV25&lt;&gt;"",BT25=""),AND(CA25&gt;=CB$46,CA25&lt;&gt;"",BT25=""),AND(CY25&gt;=DE$46,CY25&lt;&gt;"",CW25=""),AND(DD25&gt;=DE$46,DD25&lt;&gt;"",CW25=""),AND(ED25&gt;=EJ$46,ED25&lt;&gt;""),AND(EI25&gt;=EJ$46,EI25&lt;&gt;""),AND(FF25&gt;=FL$46,FF25&lt;&gt;""),AND(FK25&gt;=FL$46,FK25&lt;&gt;""),AND(GH25&gt;=GN$46,GH25&lt;&gt;""),AND(GM25&gt;=GN$46,GM25&lt;&gt;""),AND(HJ25&gt;=HP$46,HJ25&lt;&gt;""),AND(HO25&gt;=HP$46,HO25&lt;&gt;""),AND(IL25&gt;=IR$46,IL25&lt;&gt;""),AND(IQ25&gt;=IR$46,IQ25&lt;&gt;""),AND(JN25&gt;=JT$46,JN25&lt;&gt;""),AND(JS25&gt;=JT$46,JS25&lt;&gt;""),AND(KP25&gt;=KV$46,KP25&lt;&gt;""),AND(KU25&gt;=KV$46,KU25&lt;&gt;""),AND(LR25&gt;=LX$46,LR25&lt;&gt;""),AND(LW25&gt;=LX$46,LW25&lt;&gt;""),AND(MT25&gt;=MZ$46,MT25&lt;&gt;""),AND(MY25&gt;=MZ$46,MY25&lt;&gt;""),AND(NV25&gt;=OB$46,NV25&lt;&gt;""),AND(OA25&gt;=OB$46,OA25&lt;&gt;""),AND(OX25&gt;=PD$46,OX25&lt;&gt;""),AND(PC25&gt;=PD$46,PC25&lt;&gt;""),AND(PZ25&gt;=QF$46,PZ25&lt;&gt;""),AND(QE25&gt;=QF$46,QE25&lt;&gt;"")),"P","")</f>
        <v>P</v>
      </c>
      <c r="J25" s="36" t="str">
        <f>IF(AND(I25="P",H25=""),"No DD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Merit",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Excellence",IF(K25="P","Worlds Team",IF(H25="P","National Team","")))))</f>
        <v>National Team</v>
      </c>
      <c r="K25" s="3" t="str">
        <f>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P","")</f>
        <v/>
      </c>
      <c r="L25" s="8">
        <f>IF(COUNT(AS25,BV25,CY25)&gt;0,LARGE((AS25,BV25,CY25),1),0)</f>
        <v>51.699999999999996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48.9</v>
      </c>
      <c r="O25" s="8" t="str">
        <f>IF(N25=0,"",IF(AND(N25=L25,N25=AS25,N25=BV25),$W$1,IF(AND(N25=L25,N25=AS25,N25=CY25),$W$1,IF(AND(N25=L25,N25=BV25,N25=CY25),$AZ$1,IF(N25=CY25,$CC$1,IF(N25=BV25,$AZ$1,IF(N25=AS25,$W$1,"")))))))</f>
        <v>2024 Elite Canada</v>
      </c>
      <c r="P25" s="8">
        <f>IF(COUNT(AT25,BW25,CZ25)&gt;0,LARGE((AT25,BW25,CZ25),1),0)</f>
        <v>26.299999999999997</v>
      </c>
      <c r="Q25" s="8" t="str">
        <f>IF(P25=0,"",IF(P25=CZ25,$CC$1,IF(P25=BW25,$AZ$1,IF(P25=AT25,$W$1,""))))</f>
        <v>2023 3rd Domestic Trial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18.100000000000001</v>
      </c>
      <c r="X25" s="19">
        <v>6.8</v>
      </c>
      <c r="Y25" s="19">
        <v>0</v>
      </c>
      <c r="Z25" s="19">
        <v>0</v>
      </c>
      <c r="AA25" s="19">
        <v>17</v>
      </c>
      <c r="AB25" s="19">
        <v>2.4</v>
      </c>
      <c r="AC25" s="19">
        <v>0</v>
      </c>
      <c r="AD25" s="19">
        <v>0</v>
      </c>
      <c r="AE25" s="19">
        <v>18.2</v>
      </c>
      <c r="AF25" s="19">
        <v>8.1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9.1999999999999993</v>
      </c>
      <c r="AS25" s="40">
        <f>IF(SUM(W25:X25,Z25:AB25,AD25)-Y25-AC25&gt;0,SUM(W25:X25,Z25:AB25,AD25)-Y25-AC25,"")</f>
        <v>44.300000000000004</v>
      </c>
      <c r="AT25" s="40">
        <f>IF(SUM(AE25:AF25,AH25)-AG25&gt;0,SUM(AE25:AF25,AH25)-AG25,"")</f>
        <v>26.299999999999997</v>
      </c>
      <c r="AU25" s="40">
        <f>IF(SUM(X25,AB25,AF25)&gt;0,SUM(X25,AB25,AF25),"")</f>
        <v>17.299999999999997</v>
      </c>
      <c r="AV25" s="40">
        <f>IF(SUM(AS25,AT25)&gt;0,SUM(AS25,AT25),"")</f>
        <v>70.599999999999994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70.599999999999994</v>
      </c>
      <c r="AZ25" s="18">
        <v>16.7</v>
      </c>
      <c r="BA25" s="18">
        <v>8</v>
      </c>
      <c r="BB25" s="18">
        <v>0.8</v>
      </c>
      <c r="BC25" s="18">
        <v>0.3</v>
      </c>
      <c r="BD25" s="18">
        <v>17.899999999999999</v>
      </c>
      <c r="BE25" s="18">
        <v>6.8</v>
      </c>
      <c r="BF25" s="18">
        <v>0</v>
      </c>
      <c r="BG25" s="18">
        <v>0</v>
      </c>
      <c r="BH25" s="18">
        <v>18</v>
      </c>
      <c r="BI25" s="18">
        <v>6.4</v>
      </c>
      <c r="BJ25" s="18">
        <v>0.8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14.8</v>
      </c>
      <c r="BV25" s="11">
        <f>IF(SUM(AZ25:BA25,BC25:BE25,BG25)-BB25-BF25&gt;0,SUM(AZ25:BA25,BC25:BE25,BG25)-BB25-BF25,"")</f>
        <v>48.9</v>
      </c>
      <c r="BW25" s="11">
        <f>IF(SUM(BH25:BI25,BK25)-BJ25&gt;0,SUM(BH25:BI25,BK25)-BJ25,"")</f>
        <v>23.599999999999998</v>
      </c>
      <c r="BX25" s="11">
        <f>IF(SUM(BA25,BE25,BI25)&gt;0,SUM(BA25,BE25,BI25),"")</f>
        <v>21.200000000000003</v>
      </c>
      <c r="BY25" s="11">
        <f>IF(SUM(BV25,BW25)&gt;0,SUM(BV25,BW25),"")</f>
        <v>72.5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72.5</v>
      </c>
      <c r="CC25" s="19">
        <v>18.2</v>
      </c>
      <c r="CD25" s="19">
        <v>8.4</v>
      </c>
      <c r="CE25" s="19">
        <v>0</v>
      </c>
      <c r="CF25" s="19">
        <v>0.3</v>
      </c>
      <c r="CG25" s="19">
        <v>18.2</v>
      </c>
      <c r="CH25" s="19">
        <v>6.8</v>
      </c>
      <c r="CI25" s="19">
        <v>0.2</v>
      </c>
      <c r="CJ25" s="19">
        <v>0</v>
      </c>
      <c r="CK25" s="19">
        <v>17.399999999999999</v>
      </c>
      <c r="CL25" s="19">
        <v>2.8</v>
      </c>
      <c r="CM25" s="19">
        <v>0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15.2</v>
      </c>
      <c r="CY25" s="40">
        <f>IF(SUM(CC25:CD25,CF25:CH25,CJ25)-CE25-CI25&gt;0,SUM(CC25:CD25,CF25:CH25,CJ25)-CE25-CI25,"")</f>
        <v>51.699999999999996</v>
      </c>
      <c r="CZ25" s="40">
        <f>IF(SUM(CK25:CL25,CN25)-CM25&gt;0,SUM(CK25:CL25,CN25)-CM25,"")</f>
        <v>20.2</v>
      </c>
      <c r="DA25" s="40">
        <f>IF(SUM(CD25,CH25,CL25)&gt;0,SUM(CD25,CH25,CL25),"")</f>
        <v>18</v>
      </c>
      <c r="DB25" s="40">
        <f>IF(SUM(CY25,CZ25)&gt;0,SUM(CY25,CZ25),"")</f>
        <v>71.899999999999991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71.899999999999991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>
        <v>18.399999999999999</v>
      </c>
      <c r="KX25" s="18">
        <v>8.4</v>
      </c>
      <c r="KY25" s="18">
        <v>0.8</v>
      </c>
      <c r="KZ25" s="18">
        <v>0</v>
      </c>
      <c r="LA25" s="18">
        <v>17.2</v>
      </c>
      <c r="LB25" s="18">
        <v>3.6</v>
      </c>
      <c r="LC25" s="18">
        <v>0</v>
      </c>
      <c r="LD25" s="18">
        <v>0</v>
      </c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>
        <f>IF(SUM(KX25,LB25)&gt;0,SUM(KX25,LB25),"")</f>
        <v>12</v>
      </c>
      <c r="LR25" s="11">
        <f>IF(SUM(KW25:KX25,KZ25:LB25,LD25)-KY25-LC25&gt;0,SUM(KW25:KX25,KZ25:LB25,LD25)-KY25-LC25,"")</f>
        <v>46.800000000000004</v>
      </c>
      <c r="LS25" s="11" t="str">
        <f>IF(SUM(LE25:LF25,LH25)-LG25&gt;0,SUM(LE25:LF25,LH25)-LG25,"")</f>
        <v/>
      </c>
      <c r="LT25" s="11">
        <f>IF(SUM(KX25,LB25,LF25)&gt;0,SUM(KX25,LB25,LF25),"")</f>
        <v>12</v>
      </c>
      <c r="LU25" s="11">
        <f>IF(SUM(LR25,LS25)&gt;0,SUM(LR25,LS25),"")</f>
        <v>46.800000000000004</v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>
        <f>IF(SUM(LR25,LS25,LW25)&gt;0,SUM(LR25,LS25,LW25),"")</f>
        <v>46.800000000000004</v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17.45</v>
      </c>
      <c r="QH25" s="22">
        <f>IF($CW25="P",CD25,(CD25+BA25)/2)</f>
        <v>8.1999999999999993</v>
      </c>
      <c r="QI25" s="22">
        <f>IF($CW25="P",CE25,(CE25+BB25)/2)</f>
        <v>0.4</v>
      </c>
      <c r="QJ25" s="22">
        <f>IF($CW25="P",CF25,(CF25+BC25)/2)</f>
        <v>0.3</v>
      </c>
      <c r="QK25" s="22">
        <f>IF($CW25="P",CG25,(CG25+BD25)/2)</f>
        <v>18.049999999999997</v>
      </c>
      <c r="QL25" s="22">
        <f>IF($CW25="P",CH25,(CH25+BE25)/2)</f>
        <v>6.8</v>
      </c>
      <c r="QM25" s="22">
        <f>IF($CW25="P",CI25,(CI25+BF25)/2)</f>
        <v>0.1</v>
      </c>
      <c r="QN25" s="22">
        <f>IF($CW25="P",CJ25,(CJ25+BG25)/2)</f>
        <v>0</v>
      </c>
      <c r="QO25" s="22">
        <f>IF($CW25="P",CK25,(CK25+BH25)/2)</f>
        <v>17.7</v>
      </c>
      <c r="QP25" s="22">
        <f>IF($CW25="P",CL25,(CL25+BI25)/2)</f>
        <v>4.5999999999999996</v>
      </c>
      <c r="QQ25" s="22">
        <f>IF($CW25="P",CM25,(CM25+BJ25)/2)</f>
        <v>0.4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15</v>
      </c>
      <c r="RC25" s="40">
        <f>IF(SUM(QG25:QH25,QJ25:QL25,QN25)-QI25-QM25&gt;0,SUM(QG25:QH25,QJ25:QL25,QN25)-QI25-QM25,"")</f>
        <v>50.3</v>
      </c>
      <c r="RD25" s="40">
        <f>IF(SUM(QO25:QP25,QR25)-QQ25&gt;0,SUM(QO25:QP25,QR25)-QQ25,"")</f>
        <v>21.9</v>
      </c>
      <c r="RE25" s="40">
        <f>IF(SUM(QH25,QL25,QP25)&gt;0,SUM(QH25,QL25,QP25),"")</f>
        <v>19.600000000000001</v>
      </c>
      <c r="RF25" s="40">
        <f>IF(SUM(RC25,RD25)&gt;0,SUM(RC25,RD25),"")</f>
        <v>72.199999999999989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72.199999999999989</v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16</v>
      </c>
      <c r="C26" s="5" t="s">
        <v>122</v>
      </c>
      <c r="D26" s="4" t="s">
        <v>6</v>
      </c>
      <c r="E26" s="4">
        <v>2004</v>
      </c>
      <c r="F26" s="9">
        <f>SUM(L26:T26)+SUM(L26:Q26)*0.0000001+SUM(L26)*0.0000000000001</f>
        <v>120.80000715000511</v>
      </c>
      <c r="G26" s="66"/>
      <c r="H26" s="3" t="str">
        <f>IF(OR(AND(AR26&gt;=AY$42,AS26&gt;=AY$46,AR26&lt;&gt;"",AQ26=""),AND(AW26&gt;=AY$42,AX26&gt;=AY$46,AW26&lt;&gt;"",AQ26=""),AND(BU26&gt;=CB$42,BV26&gt;=CB$46,BU26&lt;&gt;"",BT26=""),AND(BZ26&gt;=CB$42,CA26&gt;=CB$46,BZ26&lt;&gt;"",BT26=""),AND(CX26&gt;=DE$42,CY26&gt;=DE$46,CX26&lt;&gt;"",CW26=""),AND(DC26&gt;=DE$42,DD26&gt;=DE$46,DC26&lt;&gt;""),AND(EC26&gt;=EJ$42,ED26&gt;=EJ$46,EC26&lt;&gt;""),AND(EH26&gt;=EJ$42,EI26&gt;=EJ$46,EH26&lt;&gt;""),AND(FE26&gt;=FL$42,FF26&gt;=FL$46,FE26&lt;&gt;""),AND(FJ26&gt;=FL$42,FK26&gt;=FL$46,FJ26&lt;&gt;""),AND(GG26&gt;=GN$42,GH26&gt;=GN$46,GG26&lt;&gt;""),AND(GL26&gt;=GN$42,GM26&gt;=GN$46,GL26&lt;&gt;""),AND(HI26&gt;=HP$42,HJ26&gt;=HP$46,HI26&lt;&gt;""),AND(HN26&gt;=HP$42,HO26&gt;=HP$46,HN26&lt;&gt;""),AND(IK26&gt;=IR$42,IL26&gt;=IR$46,IK26&lt;&gt;""),AND(IP26&gt;=IR$42,IQ26&gt;=IR$46,IP26&lt;&gt;""),AND(JM26&gt;=JT$42,JN26&gt;=JT$46,JM26&lt;&gt;""),AND(JR26&gt;=JT$42,JS26&gt;=JT$46,JR26&lt;&gt;""),AND(KO26&gt;=KV$42,KP26&gt;=KV$46,KO26&lt;&gt;""),AND(KT26&gt;=KV$42,KU26&gt;=KV$46,KT26&lt;&gt;""),AND(LQ26&gt;=LX$42,LR26&gt;=LX$46,LQ26&lt;&gt;""),AND(LV26&gt;=LX$42,LW26&gt;=LX$46,LV26&lt;&gt;""),AND(MS26&gt;=MZ$42,MT26&gt;=MZ$46,MS26&lt;&gt;""),AND(MX26&gt;=MZ$42,MY26&gt;=MZ$46,MX26&lt;&gt;""),AND(NU26&gt;=OB$42,NV26&gt;=OB$46,NU26&lt;&gt;""),AND(NZ26&gt;=OB$42,OA26&gt;=OB$46,NZ26&lt;&gt;""),AND(OW26&gt;=PD$42,OX26&gt;=PD$46,OW26&lt;&gt;""),AND(PB26&gt;=PD$42,PC26&gt;=PD$46,PB26&lt;&gt;""),AND(PY26&gt;=QF$42,PZ26&gt;=QF$46,PY26&lt;&gt;""),AND(QD26&gt;=QF$42,QE26&gt;=QF$46,QD26&lt;&gt;"")),"P","")</f>
        <v>P</v>
      </c>
      <c r="I26" s="3" t="str">
        <f>IF(OR(AND(AS26&gt;=AY$46,AS26&lt;&gt;"",AQ26=""),AND(AX26&gt;=AY$46,AX26&lt;&gt;"",AQ26=""),AND(BV26&gt;=CB$46,BV26&lt;&gt;"",BT26=""),AND(CA26&gt;=CB$46,CA26&lt;&gt;"",BT26=""),AND(CY26&gt;=DE$46,CY26&lt;&gt;"",CW26=""),AND(DD26&gt;=DE$46,DD26&lt;&gt;"",CW26=""),AND(ED26&gt;=EJ$46,ED26&lt;&gt;""),AND(EI26&gt;=EJ$46,EI26&lt;&gt;""),AND(FF26&gt;=FL$46,FF26&lt;&gt;""),AND(FK26&gt;=FL$46,FK26&lt;&gt;""),AND(GH26&gt;=GN$46,GH26&lt;&gt;""),AND(GM26&gt;=GN$46,GM26&lt;&gt;""),AND(HJ26&gt;=HP$46,HJ26&lt;&gt;""),AND(HO26&gt;=HP$46,HO26&lt;&gt;""),AND(IL26&gt;=IR$46,IL26&lt;&gt;""),AND(IQ26&gt;=IR$46,IQ26&lt;&gt;""),AND(JN26&gt;=JT$46,JN26&lt;&gt;""),AND(JS26&gt;=JT$46,JS26&lt;&gt;""),AND(KP26&gt;=KV$46,KP26&lt;&gt;""),AND(KU26&gt;=KV$46,KU26&lt;&gt;""),AND(LR26&gt;=LX$46,LR26&lt;&gt;""),AND(LW26&gt;=LX$46,LW26&lt;&gt;""),AND(MT26&gt;=MZ$46,MT26&lt;&gt;""),AND(MY26&gt;=MZ$46,MY26&lt;&gt;""),AND(NV26&gt;=OB$46,NV26&lt;&gt;""),AND(OA26&gt;=OB$46,OA26&lt;&gt;""),AND(OX26&gt;=PD$46,OX26&lt;&gt;""),AND(PC26&gt;=PD$46,PC26&lt;&gt;""),AND(PZ26&gt;=QF$46,PZ26&lt;&gt;""),AND(QE26&gt;=QF$46,QE26&lt;&gt;"")),"P","")</f>
        <v>P</v>
      </c>
      <c r="J26" s="36" t="str">
        <f>IF(AND(I26="P",H26=""),"No DD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Merit",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Excellence",IF(K26="P","Worlds Team",IF(H26="P","National Team","")))))</f>
        <v>National Team</v>
      </c>
      <c r="K26" s="3" t="str">
        <f>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P","")</f>
        <v/>
      </c>
      <c r="L26" s="8">
        <f>IF(COUNT(AS26,BV26,CY26)&gt;0,LARGE((AS26,BV26,CY26),1),0)</f>
        <v>51.2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20.3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49.3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18.7</v>
      </c>
      <c r="CD26" s="19">
        <v>6.9</v>
      </c>
      <c r="CE26" s="19">
        <v>0</v>
      </c>
      <c r="CF26" s="19">
        <v>0</v>
      </c>
      <c r="CG26" s="19">
        <v>19</v>
      </c>
      <c r="CH26" s="19">
        <v>7.2</v>
      </c>
      <c r="CI26" s="19">
        <v>0.6</v>
      </c>
      <c r="CJ26" s="19">
        <v>0</v>
      </c>
      <c r="CK26" s="19">
        <v>17.3</v>
      </c>
      <c r="CL26" s="19">
        <v>3.2</v>
      </c>
      <c r="CM26" s="19">
        <v>0.2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14.100000000000001</v>
      </c>
      <c r="CY26" s="40">
        <f>IF(SUM(CC26:CD26,CF26:CH26,CJ26)-CE26-CI26&gt;0,SUM(CC26:CD26,CF26:CH26,CJ26)-CE26-CI26,"")</f>
        <v>51.2</v>
      </c>
      <c r="CZ26" s="40">
        <f>IF(SUM(CK26:CL26,CN26)-CM26&gt;0,SUM(CK26:CL26,CN26)-CM26,"")</f>
        <v>20.3</v>
      </c>
      <c r="DA26" s="40">
        <f>IF(SUM(CD26,CH26,CL26)&gt;0,SUM(CD26,CH26,CL26),"")</f>
        <v>17.3</v>
      </c>
      <c r="DB26" s="40">
        <f>IF(SUM(CY26,CZ26)&gt;0,SUM(CY26,CZ26),"")</f>
        <v>71.5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71.5</v>
      </c>
      <c r="DF26" s="50">
        <f>IF(MAX(ED26,FF26,GH26,HJ26,IL26,JN26,KP26,LR26,MT26,NV26,OX26,PZ26)-IF(N26="",0,N26)&gt;0.001,MAX(ED26,FF26,GH26,HJ26,IL26,JN26,KP26,LR26,MT26,NV26,OX26,PZ26)-IF(N26="",0,N26),"")</f>
        <v>49.3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>
        <v>18.5</v>
      </c>
      <c r="KX26" s="18">
        <v>4.8</v>
      </c>
      <c r="KY26" s="18">
        <v>0</v>
      </c>
      <c r="KZ26" s="18">
        <v>0</v>
      </c>
      <c r="LA26" s="18">
        <v>18.7</v>
      </c>
      <c r="LB26" s="18">
        <v>7.3</v>
      </c>
      <c r="LC26" s="18">
        <v>0</v>
      </c>
      <c r="LD26" s="18">
        <v>0</v>
      </c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>
        <f>IF(SUM(KX26,LB26)&gt;0,SUM(KX26,LB26),"")</f>
        <v>12.1</v>
      </c>
      <c r="LR26" s="11">
        <f>IF(SUM(KW26:KX26,KZ26:LB26,LD26)-KY26-LC26&gt;0,SUM(KW26:KX26,KZ26:LB26,LD26)-KY26-LC26,"")</f>
        <v>49.3</v>
      </c>
      <c r="LS26" s="11" t="str">
        <f>IF(SUM(LE26:LF26,LH26)-LG26&gt;0,SUM(LE26:LF26,LH26)-LG26,"")</f>
        <v/>
      </c>
      <c r="LT26" s="11">
        <f>IF(SUM(KX26,LB26,LF26)&gt;0,SUM(KX26,LB26,LF26),"")</f>
        <v>12.1</v>
      </c>
      <c r="LU26" s="11">
        <f>IF(SUM(LR26,LS26)&gt;0,SUM(LR26,LS26),"")</f>
        <v>49.3</v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>
        <f>IF(SUM(LR26,LS26,LW26)&gt;0,SUM(LR26,LS26,LW26),"")</f>
        <v>49.3</v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9.35</v>
      </c>
      <c r="QH26" s="22">
        <f>IF($CW26="P",CD26,(CD26+BA26)/2)</f>
        <v>3.45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9.5</v>
      </c>
      <c r="QL26" s="22">
        <f>IF($CW26="P",CH26,(CH26+BE26)/2)</f>
        <v>3.6</v>
      </c>
      <c r="QM26" s="22">
        <f>IF($CW26="P",CI26,(CI26+BF26)/2)</f>
        <v>0.3</v>
      </c>
      <c r="QN26" s="22">
        <f>IF($CW26="P",CJ26,(CJ26+BG26)/2)</f>
        <v>0</v>
      </c>
      <c r="QO26" s="22">
        <f>IF($CW26="P",CK26,(CK26+BH26)/2)</f>
        <v>8.65</v>
      </c>
      <c r="QP26" s="22">
        <f>IF($CW26="P",CL26,(CL26+BI26)/2)</f>
        <v>1.6</v>
      </c>
      <c r="QQ26" s="22">
        <f>IF($CW26="P",CM26,(CM26+BJ26)/2)</f>
        <v>0.1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7.0500000000000007</v>
      </c>
      <c r="RC26" s="40">
        <f>IF(SUM(QG26:QH26,QJ26:QL26,QN26)-QI26-QM26&gt;0,SUM(QG26:QH26,QJ26:QL26,QN26)-QI26-QM26,"")</f>
        <v>25.6</v>
      </c>
      <c r="RD26" s="40">
        <f>IF(SUM(QO26:QP26,QR26)-QQ26&gt;0,SUM(QO26:QP26,QR26)-QQ26,"")</f>
        <v>10.15</v>
      </c>
      <c r="RE26" s="40">
        <f>IF(SUM(QH26,QL26,QP26)&gt;0,SUM(QH26,QL26,QP26),"")</f>
        <v>8.65</v>
      </c>
      <c r="RF26" s="40">
        <f>IF(SUM(RC26,RD26)&gt;0,SUM(RC26,RD26),"")</f>
        <v>35.75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35.75</v>
      </c>
    </row>
    <row r="27" spans="1:477" x14ac:dyDescent="0.2">
      <c r="A27" s="4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>24</v>
      </c>
      <c r="B27" s="4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>17</v>
      </c>
      <c r="C27" s="5" t="s">
        <v>145</v>
      </c>
      <c r="D27" s="4" t="s">
        <v>3</v>
      </c>
      <c r="E27" s="4">
        <v>2006</v>
      </c>
      <c r="F27" s="9">
        <f>SUM(L27:T27)+SUM(L27:Q27)*0.0000001+SUM(L27)*0.0000000000001</f>
        <v>115.10000709000487</v>
      </c>
      <c r="G27" s="66"/>
      <c r="H27" s="3" t="str">
        <f>IF(OR(AND(AR27&gt;=AY$42,AS27&gt;=AY$46,AR27&lt;&gt;"",AQ27=""),AND(AW27&gt;=AY$42,AX27&gt;=AY$46,AW27&lt;&gt;"",AQ27=""),AND(BU27&gt;=CB$42,BV27&gt;=CB$46,BU27&lt;&gt;"",BT27=""),AND(BZ27&gt;=CB$42,CA27&gt;=CB$46,BZ27&lt;&gt;"",BT27=""),AND(CX27&gt;=DE$42,CY27&gt;=DE$46,CX27&lt;&gt;"",CW27=""),AND(DC27&gt;=DE$42,DD27&gt;=DE$46,DC27&lt;&gt;""),AND(EC27&gt;=EJ$42,ED27&gt;=EJ$46,EC27&lt;&gt;""),AND(EH27&gt;=EJ$42,EI27&gt;=EJ$46,EH27&lt;&gt;""),AND(FE27&gt;=FL$42,FF27&gt;=FL$46,FE27&lt;&gt;""),AND(FJ27&gt;=FL$42,FK27&gt;=FL$46,FJ27&lt;&gt;""),AND(GG27&gt;=GN$42,GH27&gt;=GN$46,GG27&lt;&gt;""),AND(GL27&gt;=GN$42,GM27&gt;=GN$46,GL27&lt;&gt;""),AND(HI27&gt;=HP$42,HJ27&gt;=HP$46,HI27&lt;&gt;""),AND(HN27&gt;=HP$42,HO27&gt;=HP$46,HN27&lt;&gt;""),AND(IK27&gt;=IR$42,IL27&gt;=IR$46,IK27&lt;&gt;""),AND(IP27&gt;=IR$42,IQ27&gt;=IR$46,IP27&lt;&gt;""),AND(JM27&gt;=JT$42,JN27&gt;=JT$46,JM27&lt;&gt;""),AND(JR27&gt;=JT$42,JS27&gt;=JT$46,JR27&lt;&gt;""),AND(KO27&gt;=KV$42,KP27&gt;=KV$46,KO27&lt;&gt;""),AND(KT27&gt;=KV$42,KU27&gt;=KV$46,KT27&lt;&gt;""),AND(LQ27&gt;=LX$42,LR27&gt;=LX$46,LQ27&lt;&gt;""),AND(LV27&gt;=LX$42,LW27&gt;=LX$46,LV27&lt;&gt;""),AND(MS27&gt;=MZ$42,MT27&gt;=MZ$46,MS27&lt;&gt;""),AND(MX27&gt;=MZ$42,MY27&gt;=MZ$46,MX27&lt;&gt;""),AND(NU27&gt;=OB$42,NV27&gt;=OB$46,NU27&lt;&gt;""),AND(NZ27&gt;=OB$42,OA27&gt;=OB$46,NZ27&lt;&gt;""),AND(OW27&gt;=PD$42,OX27&gt;=PD$46,OW27&lt;&gt;""),AND(PB27&gt;=PD$42,PC27&gt;=PD$46,PB27&lt;&gt;""),AND(PY27&gt;=QF$42,PZ27&gt;=QF$46,PY27&lt;&gt;""),AND(QD27&gt;=QF$42,QE27&gt;=QF$46,QD27&lt;&gt;"")),"P","")</f>
        <v>P</v>
      </c>
      <c r="I27" s="3" t="str">
        <f>IF(OR(AND(AS27&gt;=AY$46,AS27&lt;&gt;"",AQ27=""),AND(AX27&gt;=AY$46,AX27&lt;&gt;"",AQ27=""),AND(BV27&gt;=CB$46,BV27&lt;&gt;"",BT27=""),AND(CA27&gt;=CB$46,CA27&lt;&gt;"",BT27=""),AND(CY27&gt;=DE$46,CY27&lt;&gt;"",CW27=""),AND(DD27&gt;=DE$46,DD27&lt;&gt;"",CW27=""),AND(ED27&gt;=EJ$46,ED27&lt;&gt;""),AND(EI27&gt;=EJ$46,EI27&lt;&gt;""),AND(FF27&gt;=FL$46,FF27&lt;&gt;""),AND(FK27&gt;=FL$46,FK27&lt;&gt;""),AND(GH27&gt;=GN$46,GH27&lt;&gt;""),AND(GM27&gt;=GN$46,GM27&lt;&gt;""),AND(HJ27&gt;=HP$46,HJ27&lt;&gt;""),AND(HO27&gt;=HP$46,HO27&lt;&gt;""),AND(IL27&gt;=IR$46,IL27&lt;&gt;""),AND(IQ27&gt;=IR$46,IQ27&lt;&gt;""),AND(JN27&gt;=JT$46,JN27&lt;&gt;""),AND(JS27&gt;=JT$46,JS27&lt;&gt;""),AND(KP27&gt;=KV$46,KP27&lt;&gt;""),AND(KU27&gt;=KV$46,KU27&lt;&gt;""),AND(LR27&gt;=LX$46,LR27&lt;&gt;""),AND(LW27&gt;=LX$46,LW27&lt;&gt;""),AND(MT27&gt;=MZ$46,MT27&lt;&gt;""),AND(MY27&gt;=MZ$46,MY27&lt;&gt;""),AND(NV27&gt;=OB$46,NV27&lt;&gt;""),AND(OA27&gt;=OB$46,OA27&lt;&gt;""),AND(OX27&gt;=PD$46,OX27&lt;&gt;""),AND(PC27&gt;=PD$46,PC27&lt;&gt;""),AND(PZ27&gt;=QF$46,PZ27&lt;&gt;""),AND(QE27&gt;=QF$46,QE27&lt;&gt;"")),"P","")</f>
        <v>P</v>
      </c>
      <c r="J27" s="36" t="str">
        <f>IF(AND(I27="P",H27=""),"No DD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Merit",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Excellence",IF(K27="P","Worlds Team",IF(H27="P","National Team","")))))</f>
        <v>National Team</v>
      </c>
      <c r="K27" s="3" t="str">
        <f>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P","")</f>
        <v/>
      </c>
      <c r="L27" s="8">
        <f>IF(COUNT(AS27,BV27,CY27)&gt;0,LARGE((AS27,BV27,CY27),1),0)</f>
        <v>48.800000000000004</v>
      </c>
      <c r="M27" s="8" t="str">
        <f>IF(L27=0,"",IF(L27=CY27,$CC$1,IF(L27=BV27,$AZ$1,IF(L27=AS27,$W$1,""))))</f>
        <v>2023 3rd Domestic Trial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22.1</v>
      </c>
      <c r="Q27" s="8" t="str">
        <f>IF(P27=0,"",IF(P27=CZ27,$CC$1,IF(P27=BW27,$AZ$1,IF(P27=AT27,$W$1,""))))</f>
        <v>2023 3rd Domestic Trial</v>
      </c>
      <c r="R27" s="8">
        <f>IF(MAX(AX27,CA27,DD27)&gt;0,MAX(AX27,CA27,DD27),0)</f>
        <v>44.199999999999996</v>
      </c>
      <c r="S27" s="8" t="str">
        <f>IF(R27=0,"",IF(R27=DD27,$CC$1,IF(R27=CA27,$AZ$1,IF(R27=AX27,$W$1,""))))</f>
        <v>2023 3rd Domestic Trial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6.4</v>
      </c>
      <c r="Y27" s="19">
        <v>0.6</v>
      </c>
      <c r="Z27" s="19">
        <v>0</v>
      </c>
      <c r="AA27" s="19">
        <v>18.600000000000001</v>
      </c>
      <c r="AB27" s="19">
        <v>6.8000000000000007</v>
      </c>
      <c r="AC27" s="19">
        <v>0.8</v>
      </c>
      <c r="AD27" s="19">
        <v>0</v>
      </c>
      <c r="AE27" s="19">
        <v>16.100000000000001</v>
      </c>
      <c r="AF27" s="19">
        <v>6.8000000000000007</v>
      </c>
      <c r="AG27" s="19">
        <v>0.8</v>
      </c>
      <c r="AH27" s="19">
        <v>0</v>
      </c>
      <c r="AI27" s="19">
        <v>18</v>
      </c>
      <c r="AJ27" s="19">
        <v>6.4</v>
      </c>
      <c r="AK27" s="19">
        <v>0</v>
      </c>
      <c r="AL27" s="19">
        <v>0</v>
      </c>
      <c r="AM27" s="19">
        <v>17.399999999999999</v>
      </c>
      <c r="AN27" s="19">
        <v>2.4</v>
      </c>
      <c r="AO27" s="19">
        <v>0</v>
      </c>
      <c r="AP27" s="19">
        <v>0</v>
      </c>
      <c r="AQ27" s="27"/>
      <c r="AR27" s="40">
        <f>IF(SUM(X27,AB27)&gt;0,SUM(X27,AB27),"")</f>
        <v>13.200000000000001</v>
      </c>
      <c r="AS27" s="40">
        <f>IF(SUM(W27:X27,Z27:AB27,AD27)-Y27-AC27&gt;0,SUM(W27:X27,Z27:AB27,AD27)-Y27-AC27,"")</f>
        <v>48.800000000000004</v>
      </c>
      <c r="AT27" s="40">
        <f>IF(SUM(AE27:AF27,AH27)-AG27&gt;0,SUM(AE27:AF27,AH27)-AG27,"")</f>
        <v>22.1</v>
      </c>
      <c r="AU27" s="40">
        <f>IF(SUM(X27,AB27,AF27)&gt;0,SUM(X27,AB27,AF27),"")</f>
        <v>20</v>
      </c>
      <c r="AV27" s="40">
        <f>IF(SUM(AS27,AT27)&gt;0,SUM(AS27,AT27),"")</f>
        <v>70.900000000000006</v>
      </c>
      <c r="AW27" s="40">
        <f>IF(SUM(AJ27,AN27)&gt;0,SUM(AJ27,AN27),"")</f>
        <v>8.8000000000000007</v>
      </c>
      <c r="AX27" s="40">
        <f>IF(SUM(AI27:AJ27,AL27:AN27,AP27)-SUM(AK27,AO27)&gt;0,SUM(AI27:AJ27,AL27:AN27,AP27)-SUM(AK27,AO27),"")</f>
        <v>44.199999999999996</v>
      </c>
      <c r="AY27" s="40">
        <f>IF(SUM(AS27,AT27,AX27)&gt;0,SUM(AS27,AT27,AX27),"")</f>
        <v>115.1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>25</v>
      </c>
      <c r="B28" s="4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>18</v>
      </c>
      <c r="C28" s="5" t="s">
        <v>121</v>
      </c>
      <c r="D28" s="4" t="s">
        <v>4</v>
      </c>
      <c r="E28" s="4">
        <v>2004</v>
      </c>
      <c r="F28" s="9">
        <f>SUM(L28:T28)+SUM(L28:Q28)*0.0000001+SUM(L28)*0.0000000000001</f>
        <v>114.7000066700044</v>
      </c>
      <c r="G28" s="66"/>
      <c r="H28" s="3" t="str">
        <f>IF(OR(AND(AR28&gt;=AY$42,AS28&gt;=AY$46,AR28&lt;&gt;"",AQ28=""),AND(AW28&gt;=AY$42,AX28&gt;=AY$46,AW28&lt;&gt;"",AQ28=""),AND(BU28&gt;=CB$42,BV28&gt;=CB$46,BU28&lt;&gt;"",BT28=""),AND(BZ28&gt;=CB$42,CA28&gt;=CB$46,BZ28&lt;&gt;"",BT28=""),AND(CX28&gt;=DE$42,CY28&gt;=DE$46,CX28&lt;&gt;"",CW28=""),AND(DC28&gt;=DE$42,DD28&gt;=DE$46,DC28&lt;&gt;""),AND(EC28&gt;=EJ$42,ED28&gt;=EJ$46,EC28&lt;&gt;""),AND(EH28&gt;=EJ$42,EI28&gt;=EJ$46,EH28&lt;&gt;""),AND(FE28&gt;=FL$42,FF28&gt;=FL$46,FE28&lt;&gt;""),AND(FJ28&gt;=FL$42,FK28&gt;=FL$46,FJ28&lt;&gt;""),AND(GG28&gt;=GN$42,GH28&gt;=GN$46,GG28&lt;&gt;""),AND(GL28&gt;=GN$42,GM28&gt;=GN$46,GL28&lt;&gt;""),AND(HI28&gt;=HP$42,HJ28&gt;=HP$46,HI28&lt;&gt;""),AND(HN28&gt;=HP$42,HO28&gt;=HP$46,HN28&lt;&gt;""),AND(IK28&gt;=IR$42,IL28&gt;=IR$46,IK28&lt;&gt;""),AND(IP28&gt;=IR$42,IQ28&gt;=IR$46,IP28&lt;&gt;""),AND(JM28&gt;=JT$42,JN28&gt;=JT$46,JM28&lt;&gt;""),AND(JR28&gt;=JT$42,JS28&gt;=JT$46,JR28&lt;&gt;""),AND(KO28&gt;=KV$42,KP28&gt;=KV$46,KO28&lt;&gt;""),AND(KT28&gt;=KV$42,KU28&gt;=KV$46,KT28&lt;&gt;""),AND(LQ28&gt;=LX$42,LR28&gt;=LX$46,LQ28&lt;&gt;""),AND(LV28&gt;=LX$42,LW28&gt;=LX$46,LV28&lt;&gt;""),AND(MS28&gt;=MZ$42,MT28&gt;=MZ$46,MS28&lt;&gt;""),AND(MX28&gt;=MZ$42,MY28&gt;=MZ$46,MX28&lt;&gt;""),AND(NU28&gt;=OB$42,NV28&gt;=OB$46,NU28&lt;&gt;""),AND(NZ28&gt;=OB$42,OA28&gt;=OB$46,NZ28&lt;&gt;""),AND(OW28&gt;=PD$42,OX28&gt;=PD$46,OW28&lt;&gt;""),AND(PB28&gt;=PD$42,PC28&gt;=PD$46,PB28&lt;&gt;""),AND(PY28&gt;=QF$42,PZ28&gt;=QF$46,PY28&lt;&gt;""),AND(QD28&gt;=QF$42,QE28&gt;=QF$46,QD28&lt;&gt;"")),"P","")</f>
        <v>P</v>
      </c>
      <c r="I28" s="3" t="str">
        <f>IF(OR(AND(AS28&gt;=AY$46,AS28&lt;&gt;"",AQ28=""),AND(AX28&gt;=AY$46,AX28&lt;&gt;"",AQ28=""),AND(BV28&gt;=CB$46,BV28&lt;&gt;"",BT28=""),AND(CA28&gt;=CB$46,CA28&lt;&gt;"",BT28=""),AND(CY28&gt;=DE$46,CY28&lt;&gt;"",CW28=""),AND(DD28&gt;=DE$46,DD28&lt;&gt;"",CW28=""),AND(ED28&gt;=EJ$46,ED28&lt;&gt;""),AND(EI28&gt;=EJ$46,EI28&lt;&gt;""),AND(FF28&gt;=FL$46,FF28&lt;&gt;""),AND(FK28&gt;=FL$46,FK28&lt;&gt;""),AND(GH28&gt;=GN$46,GH28&lt;&gt;""),AND(GM28&gt;=GN$46,GM28&lt;&gt;""),AND(HJ28&gt;=HP$46,HJ28&lt;&gt;""),AND(HO28&gt;=HP$46,HO28&lt;&gt;""),AND(IL28&gt;=IR$46,IL28&lt;&gt;""),AND(IQ28&gt;=IR$46,IQ28&lt;&gt;""),AND(JN28&gt;=JT$46,JN28&lt;&gt;""),AND(JS28&gt;=JT$46,JS28&lt;&gt;""),AND(KP28&gt;=KV$46,KP28&lt;&gt;""),AND(KU28&gt;=KV$46,KU28&lt;&gt;""),AND(LR28&gt;=LX$46,LR28&lt;&gt;""),AND(LW28&gt;=LX$46,LW28&lt;&gt;""),AND(MT28&gt;=MZ$46,MT28&lt;&gt;""),AND(MY28&gt;=MZ$46,MY28&lt;&gt;""),AND(NV28&gt;=OB$46,NV28&lt;&gt;""),AND(OA28&gt;=OB$46,OA28&lt;&gt;""),AND(OX28&gt;=PD$46,OX28&lt;&gt;""),AND(PC28&gt;=PD$46,PC28&lt;&gt;""),AND(PZ28&gt;=QF$46,PZ28&lt;&gt;""),AND(QE28&gt;=QF$46,QE28&lt;&gt;"")),"P","")</f>
        <v>P</v>
      </c>
      <c r="J28" s="36" t="str">
        <f>IF(AND(I28="P",H28=""),"No DD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Merit",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Excellence",IF(K28="P","Worlds Team",IF(H28="P","National Team","")))))</f>
        <v>National Team</v>
      </c>
      <c r="K28" s="3" t="str">
        <f>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P","")</f>
        <v/>
      </c>
      <c r="L28" s="8">
        <f>IF(COUNT(AS28,BV28,CY28)&gt;0,LARGE((AS28,BV28,CY28),1),0)</f>
        <v>43.999999999999993</v>
      </c>
      <c r="M28" s="8" t="str">
        <f>IF(L28=0,"",IF(L28=CY28,$CC$1,IF(L28=BV28,$AZ$1,IF(L28=AS28,$W$1,""))))</f>
        <v>2023 3rd Domestic Trial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22.7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48</v>
      </c>
      <c r="S28" s="8" t="str">
        <f>IF(R28=0,"",IF(R28=DD28,$CC$1,IF(R28=CA28,$AZ$1,IF(R28=AX28,$W$1,""))))</f>
        <v>2023 3rd Domestic Trial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18.399999999999999</v>
      </c>
      <c r="X28" s="19">
        <v>6</v>
      </c>
      <c r="Y28" s="19">
        <v>0.6</v>
      </c>
      <c r="Z28" s="19">
        <v>0</v>
      </c>
      <c r="AA28" s="19">
        <v>17.399999999999999</v>
      </c>
      <c r="AB28" s="19">
        <v>2.8</v>
      </c>
      <c r="AC28" s="19">
        <v>0</v>
      </c>
      <c r="AD28" s="19">
        <v>0</v>
      </c>
      <c r="AE28" s="19">
        <v>19.2</v>
      </c>
      <c r="AF28" s="19">
        <v>3.5</v>
      </c>
      <c r="AG28" s="19">
        <v>0</v>
      </c>
      <c r="AH28" s="19">
        <v>0</v>
      </c>
      <c r="AI28" s="19">
        <v>18.600000000000001</v>
      </c>
      <c r="AJ28" s="19">
        <v>6</v>
      </c>
      <c r="AK28" s="19">
        <v>0.2</v>
      </c>
      <c r="AL28" s="19">
        <v>0</v>
      </c>
      <c r="AM28" s="19">
        <v>18.399999999999999</v>
      </c>
      <c r="AN28" s="19">
        <v>6</v>
      </c>
      <c r="AO28" s="19">
        <v>0.8</v>
      </c>
      <c r="AP28" s="19">
        <v>0</v>
      </c>
      <c r="AQ28" s="27"/>
      <c r="AR28" s="40">
        <f>IF(SUM(X28,AB28)&gt;0,SUM(X28,AB28),"")</f>
        <v>8.8000000000000007</v>
      </c>
      <c r="AS28" s="40">
        <f>IF(SUM(W28:X28,Z28:AB28,AD28)-Y28-AC28&gt;0,SUM(W28:X28,Z28:AB28,AD28)-Y28-AC28,"")</f>
        <v>43.999999999999993</v>
      </c>
      <c r="AT28" s="40">
        <f>IF(SUM(AE28:AF28,AH28)-AG28&gt;0,SUM(AE28:AF28,AH28)-AG28,"")</f>
        <v>22.7</v>
      </c>
      <c r="AU28" s="40">
        <f>IF(SUM(X28,AB28,AF28)&gt;0,SUM(X28,AB28,AF28),"")</f>
        <v>12.3</v>
      </c>
      <c r="AV28" s="40">
        <f>IF(SUM(AS28,AT28)&gt;0,SUM(AS28,AT28),"")</f>
        <v>66.699999999999989</v>
      </c>
      <c r="AW28" s="40">
        <f>IF(SUM(AJ28,AN28)&gt;0,SUM(AJ28,AN28),"")</f>
        <v>12</v>
      </c>
      <c r="AX28" s="40">
        <f>IF(SUM(AI28:AJ28,AL28:AN28,AP28)-SUM(AK28,AO28)&gt;0,SUM(AI28:AJ28,AL28:AN28,AP28)-SUM(AK28,AO28),"")</f>
        <v>48</v>
      </c>
      <c r="AY28" s="40">
        <f>IF(SUM(AS28,AT28,AX28)&gt;0,SUM(AS28,AT28,AX28),"")</f>
        <v>114.69999999999999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>26</v>
      </c>
      <c r="B29" s="4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>19</v>
      </c>
      <c r="C29" s="5" t="s">
        <v>153</v>
      </c>
      <c r="D29" s="4" t="s">
        <v>5</v>
      </c>
      <c r="E29" s="4">
        <v>2005</v>
      </c>
      <c r="F29" s="9">
        <f>SUM(L29:T29)+SUM(L29:Q29)*0.0000001+SUM(L29)*0.0000000000001</f>
        <v>111.20000688000489</v>
      </c>
      <c r="G29" s="66"/>
      <c r="H29" s="3" t="str">
        <f>IF(OR(AND(AR29&gt;=AY$42,AS29&gt;=AY$46,AR29&lt;&gt;"",AQ29=""),AND(AW29&gt;=AY$42,AX29&gt;=AY$46,AW29&lt;&gt;"",AQ29=""),AND(BU29&gt;=CB$42,BV29&gt;=CB$46,BU29&lt;&gt;"",BT29=""),AND(BZ29&gt;=CB$42,CA29&gt;=CB$46,BZ29&lt;&gt;"",BT29=""),AND(CX29&gt;=DE$42,CY29&gt;=DE$46,CX29&lt;&gt;"",CW29=""),AND(DC29&gt;=DE$42,DD29&gt;=DE$46,DC29&lt;&gt;""),AND(EC29&gt;=EJ$42,ED29&gt;=EJ$46,EC29&lt;&gt;""),AND(EH29&gt;=EJ$42,EI29&gt;=EJ$46,EH29&lt;&gt;""),AND(FE29&gt;=FL$42,FF29&gt;=FL$46,FE29&lt;&gt;""),AND(FJ29&gt;=FL$42,FK29&gt;=FL$46,FJ29&lt;&gt;""),AND(GG29&gt;=GN$42,GH29&gt;=GN$46,GG29&lt;&gt;""),AND(GL29&gt;=GN$42,GM29&gt;=GN$46,GL29&lt;&gt;""),AND(HI29&gt;=HP$42,HJ29&gt;=HP$46,HI29&lt;&gt;""),AND(HN29&gt;=HP$42,HO29&gt;=HP$46,HN29&lt;&gt;""),AND(IK29&gt;=IR$42,IL29&gt;=IR$46,IK29&lt;&gt;""),AND(IP29&gt;=IR$42,IQ29&gt;=IR$46,IP29&lt;&gt;""),AND(JM29&gt;=JT$42,JN29&gt;=JT$46,JM29&lt;&gt;""),AND(JR29&gt;=JT$42,JS29&gt;=JT$46,JR29&lt;&gt;""),AND(KO29&gt;=KV$42,KP29&gt;=KV$46,KO29&lt;&gt;""),AND(KT29&gt;=KV$42,KU29&gt;=KV$46,KT29&lt;&gt;""),AND(LQ29&gt;=LX$42,LR29&gt;=LX$46,LQ29&lt;&gt;""),AND(LV29&gt;=LX$42,LW29&gt;=LX$46,LV29&lt;&gt;""),AND(MS29&gt;=MZ$42,MT29&gt;=MZ$46,MS29&lt;&gt;""),AND(MX29&gt;=MZ$42,MY29&gt;=MZ$46,MX29&lt;&gt;""),AND(NU29&gt;=OB$42,NV29&gt;=OB$46,NU29&lt;&gt;""),AND(NZ29&gt;=OB$42,OA29&gt;=OB$46,NZ29&lt;&gt;""),AND(OW29&gt;=PD$42,OX29&gt;=PD$46,OW29&lt;&gt;""),AND(PB29&gt;=PD$42,PC29&gt;=PD$46,PB29&lt;&gt;""),AND(PY29&gt;=QF$42,PZ29&gt;=QF$46,PY29&lt;&gt;""),AND(QD29&gt;=QF$42,QE29&gt;=QF$46,QD29&lt;&gt;"")),"P","")</f>
        <v>P</v>
      </c>
      <c r="I29" s="3" t="str">
        <f>IF(OR(AND(AS29&gt;=AY$46,AS29&lt;&gt;"",AQ29=""),AND(AX29&gt;=AY$46,AX29&lt;&gt;"",AQ29=""),AND(BV29&gt;=CB$46,BV29&lt;&gt;"",BT29=""),AND(CA29&gt;=CB$46,CA29&lt;&gt;"",BT29=""),AND(CY29&gt;=DE$46,CY29&lt;&gt;"",CW29=""),AND(DD29&gt;=DE$46,DD29&lt;&gt;"",CW29=""),AND(ED29&gt;=EJ$46,ED29&lt;&gt;""),AND(EI29&gt;=EJ$46,EI29&lt;&gt;""),AND(FF29&gt;=FL$46,FF29&lt;&gt;""),AND(FK29&gt;=FL$46,FK29&lt;&gt;""),AND(GH29&gt;=GN$46,GH29&lt;&gt;""),AND(GM29&gt;=GN$46,GM29&lt;&gt;""),AND(HJ29&gt;=HP$46,HJ29&lt;&gt;""),AND(HO29&gt;=HP$46,HO29&lt;&gt;""),AND(IL29&gt;=IR$46,IL29&lt;&gt;""),AND(IQ29&gt;=IR$46,IQ29&lt;&gt;""),AND(JN29&gt;=JT$46,JN29&lt;&gt;""),AND(JS29&gt;=JT$46,JS29&lt;&gt;""),AND(KP29&gt;=KV$46,KP29&lt;&gt;""),AND(KU29&gt;=KV$46,KU29&lt;&gt;""),AND(LR29&gt;=LX$46,LR29&lt;&gt;""),AND(LW29&gt;=LX$46,LW29&lt;&gt;""),AND(MT29&gt;=MZ$46,MT29&lt;&gt;""),AND(MY29&gt;=MZ$46,MY29&lt;&gt;""),AND(NV29&gt;=OB$46,NV29&lt;&gt;""),AND(OA29&gt;=OB$46,OA29&lt;&gt;""),AND(OX29&gt;=PD$46,OX29&lt;&gt;""),AND(PC29&gt;=PD$46,PC29&lt;&gt;""),AND(PZ29&gt;=QF$46,PZ29&lt;&gt;""),AND(QE29&gt;=QF$46,QE29&lt;&gt;"")),"P","")</f>
        <v>P</v>
      </c>
      <c r="J29" s="36" t="str">
        <f>IF(AND(I29="P",H29=""),"No DD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Merit",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Excellence",IF(K29="P","Worlds Team",IF(H29="P","National Team","")))))</f>
        <v>National Team</v>
      </c>
      <c r="K29" s="3" t="str">
        <f>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P","")</f>
        <v/>
      </c>
      <c r="L29" s="8">
        <f>IF(COUNT(AS29,BV29,CY29)&gt;0,LARGE((AS29,BV29,CY29),1),0)</f>
        <v>49</v>
      </c>
      <c r="M29" s="8" t="str">
        <f>IF(L29=0,"",IF(L29=CY29,$CC$1,IF(L29=BV29,$AZ$1,IF(L29=AS29,$W$1,""))))</f>
        <v>2023 3rd Domestic Trial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19.799999999999997</v>
      </c>
      <c r="Q29" s="8" t="str">
        <f>IF(P29=0,"",IF(P29=CZ29,$CC$1,IF(P29=BW29,$AZ$1,IF(P29=AT29,$W$1,""))))</f>
        <v>2023 3rd Domestic Trial</v>
      </c>
      <c r="R29" s="8">
        <f>IF(MAX(AX29,CA29,DD29)&gt;0,MAX(AX29,CA29,DD29),0)</f>
        <v>42.399999999999991</v>
      </c>
      <c r="S29" s="8" t="str">
        <f>IF(R29=0,"",IF(R29=DD29,$CC$1,IF(R29=CA29,$AZ$1,IF(R29=AX29,$W$1,""))))</f>
        <v>2023 3rd Domestic Trial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18.2</v>
      </c>
      <c r="X29" s="19">
        <v>6</v>
      </c>
      <c r="Y29" s="19">
        <v>0.8</v>
      </c>
      <c r="Z29" s="19">
        <v>0</v>
      </c>
      <c r="AA29" s="19">
        <v>18.600000000000001</v>
      </c>
      <c r="AB29" s="19">
        <v>7.2</v>
      </c>
      <c r="AC29" s="19">
        <v>0.2</v>
      </c>
      <c r="AD29" s="19">
        <v>0</v>
      </c>
      <c r="AE29" s="19">
        <v>17.399999999999999</v>
      </c>
      <c r="AF29" s="19">
        <v>2.4</v>
      </c>
      <c r="AG29" s="19">
        <v>0</v>
      </c>
      <c r="AH29" s="19">
        <v>0</v>
      </c>
      <c r="AI29" s="19">
        <v>17.2</v>
      </c>
      <c r="AJ29" s="19">
        <v>4</v>
      </c>
      <c r="AK29" s="19">
        <v>0</v>
      </c>
      <c r="AL29" s="19">
        <v>0</v>
      </c>
      <c r="AM29" s="19">
        <v>18.399999999999999</v>
      </c>
      <c r="AN29" s="19">
        <v>3.4</v>
      </c>
      <c r="AO29" s="19">
        <v>0.6</v>
      </c>
      <c r="AP29" s="19">
        <v>0</v>
      </c>
      <c r="AQ29" s="27"/>
      <c r="AR29" s="40">
        <f>IF(SUM(X29,AB29)&gt;0,SUM(X29,AB29),"")</f>
        <v>13.2</v>
      </c>
      <c r="AS29" s="40">
        <f>IF(SUM(W29:X29,Z29:AB29,AD29)-Y29-AC29&gt;0,SUM(W29:X29,Z29:AB29,AD29)-Y29-AC29,"")</f>
        <v>49</v>
      </c>
      <c r="AT29" s="40">
        <f>IF(SUM(AE29:AF29,AH29)-AG29&gt;0,SUM(AE29:AF29,AH29)-AG29,"")</f>
        <v>19.799999999999997</v>
      </c>
      <c r="AU29" s="40">
        <f>IF(SUM(X29,AB29,AF29)&gt;0,SUM(X29,AB29,AF29),"")</f>
        <v>15.6</v>
      </c>
      <c r="AV29" s="40">
        <f>IF(SUM(AS29,AT29)&gt;0,SUM(AS29,AT29),"")</f>
        <v>68.8</v>
      </c>
      <c r="AW29" s="40">
        <f>IF(SUM(AJ29,AN29)&gt;0,SUM(AJ29,AN29),"")</f>
        <v>7.4</v>
      </c>
      <c r="AX29" s="40">
        <f>IF(SUM(AI29:AJ29,AL29:AN29,AP29)-SUM(AK29,AO29)&gt;0,SUM(AI29:AJ29,AL29:AN29,AP29)-SUM(AK29,AO29),"")</f>
        <v>42.399999999999991</v>
      </c>
      <c r="AY29" s="40">
        <f>IF(SUM(AS29,AT29,AX29)&gt;0,SUM(AS29,AT29,AX29),"")</f>
        <v>111.19999999999999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217</v>
      </c>
      <c r="D30" s="4" t="s">
        <v>4</v>
      </c>
      <c r="E30" s="4">
        <v>2005</v>
      </c>
      <c r="F30" s="9">
        <f>SUM(L30:T30)+SUM(L30:Q30)*0.0000001+SUM(L30)*0.0000000000001</f>
        <v>163.90001163000468</v>
      </c>
      <c r="G30" s="66"/>
      <c r="H30" s="3" t="str">
        <f>IF(OR(AND(AR30&gt;=AY$42,AS30&gt;=AY$46,AR30&lt;&gt;"",AQ30=""),AND(AW30&gt;=AY$42,AX30&gt;=AY$46,AW30&lt;&gt;"",AQ30=""),AND(BU30&gt;=CB$42,BV30&gt;=CB$46,BU30&lt;&gt;"",BT30=""),AND(BZ30&gt;=CB$42,CA30&gt;=CB$46,BZ30&lt;&gt;"",BT30=""),AND(CX30&gt;=DE$42,CY30&gt;=DE$46,CX30&lt;&gt;"",CW30=""),AND(DC30&gt;=DE$42,DD30&gt;=DE$46,DC30&lt;&gt;""),AND(EC30&gt;=EJ$42,ED30&gt;=EJ$46,EC30&lt;&gt;""),AND(EH30&gt;=EJ$42,EI30&gt;=EJ$46,EH30&lt;&gt;""),AND(FE30&gt;=FL$42,FF30&gt;=FL$46,FE30&lt;&gt;""),AND(FJ30&gt;=FL$42,FK30&gt;=FL$46,FJ30&lt;&gt;""),AND(GG30&gt;=GN$42,GH30&gt;=GN$46,GG30&lt;&gt;""),AND(GL30&gt;=GN$42,GM30&gt;=GN$46,GL30&lt;&gt;""),AND(HI30&gt;=HP$42,HJ30&gt;=HP$46,HI30&lt;&gt;""),AND(HN30&gt;=HP$42,HO30&gt;=HP$46,HN30&lt;&gt;""),AND(IK30&gt;=IR$42,IL30&gt;=IR$46,IK30&lt;&gt;""),AND(IP30&gt;=IR$42,IQ30&gt;=IR$46,IP30&lt;&gt;""),AND(JM30&gt;=JT$42,JN30&gt;=JT$46,JM30&lt;&gt;""),AND(JR30&gt;=JT$42,JS30&gt;=JT$46,JR30&lt;&gt;""),AND(KO30&gt;=KV$42,KP30&gt;=KV$46,KO30&lt;&gt;""),AND(KT30&gt;=KV$42,KU30&gt;=KV$46,KT30&lt;&gt;""),AND(LQ30&gt;=LX$42,LR30&gt;=LX$46,LQ30&lt;&gt;""),AND(LV30&gt;=LX$42,LW30&gt;=LX$46,LV30&lt;&gt;""),AND(MS30&gt;=MZ$42,MT30&gt;=MZ$46,MS30&lt;&gt;""),AND(MX30&gt;=MZ$42,MY30&gt;=MZ$46,MX30&lt;&gt;""),AND(NU30&gt;=OB$42,NV30&gt;=OB$46,NU30&lt;&gt;""),AND(NZ30&gt;=OB$42,OA30&gt;=OB$46,NZ30&lt;&gt;""),AND(OW30&gt;=PD$42,OX30&gt;=PD$46,OW30&lt;&gt;""),AND(PB30&gt;=PD$42,PC30&gt;=PD$46,PB30&lt;&gt;""),AND(PY30&gt;=QF$42,PZ30&gt;=QF$46,PY30&lt;&gt;""),AND(QD30&gt;=QF$42,QE30&gt;=QF$46,QD30&lt;&gt;"")),"P","")</f>
        <v/>
      </c>
      <c r="I30" s="3" t="str">
        <f>IF(OR(AND(AS30&gt;=AY$46,AS30&lt;&gt;"",AQ30=""),AND(AX30&gt;=AY$46,AX30&lt;&gt;"",AQ30=""),AND(BV30&gt;=CB$46,BV30&lt;&gt;"",BT30=""),AND(CA30&gt;=CB$46,CA30&lt;&gt;"",BT30=""),AND(CY30&gt;=DE$46,CY30&lt;&gt;"",CW30=""),AND(DD30&gt;=DE$46,DD30&lt;&gt;"",CW30=""),AND(ED30&gt;=EJ$46,ED30&lt;&gt;""),AND(EI30&gt;=EJ$46,EI30&lt;&gt;""),AND(FF30&gt;=FL$46,FF30&lt;&gt;""),AND(FK30&gt;=FL$46,FK30&lt;&gt;""),AND(GH30&gt;=GN$46,GH30&lt;&gt;""),AND(GM30&gt;=GN$46,GM30&lt;&gt;""),AND(HJ30&gt;=HP$46,HJ30&lt;&gt;""),AND(HO30&gt;=HP$46,HO30&lt;&gt;""),AND(IL30&gt;=IR$46,IL30&lt;&gt;""),AND(IQ30&gt;=IR$46,IQ30&lt;&gt;""),AND(JN30&gt;=JT$46,JN30&lt;&gt;""),AND(JS30&gt;=JT$46,JS30&lt;&gt;""),AND(KP30&gt;=KV$46,KP30&lt;&gt;""),AND(KU30&gt;=KV$46,KU30&lt;&gt;""),AND(LR30&gt;=LX$46,LR30&lt;&gt;""),AND(LW30&gt;=LX$46,LW30&lt;&gt;""),AND(MT30&gt;=MZ$46,MT30&lt;&gt;""),AND(MY30&gt;=MZ$46,MY30&lt;&gt;""),AND(NV30&gt;=OB$46,NV30&lt;&gt;""),AND(OA30&gt;=OB$46,OA30&lt;&gt;""),AND(OX30&gt;=PD$46,OX30&lt;&gt;""),AND(PC30&gt;=PD$46,PC30&lt;&gt;""),AND(PZ30&gt;=QF$46,PZ30&lt;&gt;""),AND(QE30&gt;=QF$46,QE30&lt;&gt;"")),"P","")</f>
        <v/>
      </c>
      <c r="J30" s="36" t="str">
        <f>IF(AND(I30="P",H30=""),"No DD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Merit",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Excellence",IF(K30="P","Worlds Team",IF(H30="P","National Team","")))))</f>
        <v/>
      </c>
      <c r="K30" s="3" t="str">
        <f>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P","")</f>
        <v/>
      </c>
      <c r="L30" s="8">
        <f>IF(COUNT(AS30,BV30,CY30)&gt;0,LARGE((AS30,BV30,CY30),1),0)</f>
        <v>47.3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45.399999999999991</v>
      </c>
      <c r="O30" s="8" t="str">
        <f>IF(N30=0,"",IF(AND(N30=L30,N30=AS30,N30=BV30),$W$1,IF(AND(N30=L30,N30=AS30,N30=CY30),$W$1,IF(AND(N30=L30,N30=BV30,N30=CY30),$AZ$1,IF(N30=CY30,$CC$1,IF(N30=BV30,$AZ$1,IF(N30=AS30,$W$1,"")))))))</f>
        <v>2024 Elite Canada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47.6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18.399999999999999</v>
      </c>
      <c r="BA30" s="18">
        <v>5.2</v>
      </c>
      <c r="BB30" s="18">
        <v>0</v>
      </c>
      <c r="BC30" s="18">
        <v>0</v>
      </c>
      <c r="BD30" s="18">
        <v>18.5</v>
      </c>
      <c r="BE30" s="18">
        <v>3.5</v>
      </c>
      <c r="BF30" s="18">
        <v>0.2</v>
      </c>
      <c r="BG30" s="18">
        <v>0</v>
      </c>
      <c r="BH30" s="18">
        <v>18.399999999999999</v>
      </c>
      <c r="BI30" s="18">
        <v>5.2</v>
      </c>
      <c r="BJ30" s="18">
        <v>0</v>
      </c>
      <c r="BK30" s="18">
        <v>0</v>
      </c>
      <c r="BL30" s="18">
        <v>18.600000000000001</v>
      </c>
      <c r="BM30" s="18">
        <v>4.3</v>
      </c>
      <c r="BN30" s="18">
        <v>0</v>
      </c>
      <c r="BO30" s="18">
        <v>0</v>
      </c>
      <c r="BP30" s="18">
        <v>18.899999999999999</v>
      </c>
      <c r="BQ30" s="18">
        <v>5.2</v>
      </c>
      <c r="BR30" s="18">
        <v>0.2</v>
      </c>
      <c r="BS30" s="18">
        <v>0</v>
      </c>
      <c r="BT30" s="28"/>
      <c r="BU30" s="11">
        <f>IF(SUM(BA30,BE30)&gt;0,SUM(BA30,BE30),"")</f>
        <v>8.6999999999999993</v>
      </c>
      <c r="BV30" s="11">
        <f>IF(SUM(AZ30:BA30,BC30:BE30,BG30)-BB30-BF30&gt;0,SUM(AZ30:BA30,BC30:BE30,BG30)-BB30-BF30,"")</f>
        <v>45.399999999999991</v>
      </c>
      <c r="BW30" s="11">
        <f>IF(SUM(BH30:BI30,BK30)-BJ30&gt;0,SUM(BH30:BI30,BK30)-BJ30,"")</f>
        <v>23.599999999999998</v>
      </c>
      <c r="BX30" s="11">
        <f>IF(SUM(BA30,BE30,BI30)&gt;0,SUM(BA30,BE30,BI30),"")</f>
        <v>13.899999999999999</v>
      </c>
      <c r="BY30" s="11">
        <f>IF(SUM(BV30,BW30)&gt;0,SUM(BV30,BW30),"")</f>
        <v>68.999999999999986</v>
      </c>
      <c r="BZ30" s="11">
        <f>IF(SUM(BM30,BQ30)&gt;0,SUM(BM30,BQ30),"")</f>
        <v>9.5</v>
      </c>
      <c r="CA30" s="11">
        <f>IF(SUM(BL30:BM30,BO30:BQ30,BS30)-SUM(BN30,BR30)&gt;0,SUM(BL30:BM30,BO30:BQ30,BS30)-SUM(BN30,BR30),"")</f>
        <v>46.8</v>
      </c>
      <c r="CB30" s="11">
        <f>IF(SUM(BV30,BW30,CA30)&gt;0,SUM(BV30,BW30,CA30),"")</f>
        <v>115.79999999999998</v>
      </c>
      <c r="CC30" s="19">
        <v>17.899999999999999</v>
      </c>
      <c r="CD30" s="19">
        <v>6</v>
      </c>
      <c r="CE30" s="19">
        <v>0.6</v>
      </c>
      <c r="CF30" s="19">
        <v>0</v>
      </c>
      <c r="CG30" s="19">
        <v>18</v>
      </c>
      <c r="CH30" s="19">
        <v>6</v>
      </c>
      <c r="CI30" s="19">
        <v>0</v>
      </c>
      <c r="CJ30" s="19">
        <v>0</v>
      </c>
      <c r="CK30" s="19">
        <v>17</v>
      </c>
      <c r="CL30" s="19">
        <v>2.4</v>
      </c>
      <c r="CM30" s="19">
        <v>0</v>
      </c>
      <c r="CN30" s="19">
        <v>0</v>
      </c>
      <c r="CO30" s="19">
        <v>18.2</v>
      </c>
      <c r="CP30" s="19">
        <v>6</v>
      </c>
      <c r="CQ30" s="19">
        <v>0.8</v>
      </c>
      <c r="CR30" s="19">
        <v>0</v>
      </c>
      <c r="CS30" s="19">
        <v>18.600000000000001</v>
      </c>
      <c r="CT30" s="19">
        <v>5.6</v>
      </c>
      <c r="CU30" s="19">
        <v>0</v>
      </c>
      <c r="CV30" s="19">
        <v>0</v>
      </c>
      <c r="CW30" s="27"/>
      <c r="CX30" s="40">
        <f>IF(SUM(CD30,CH30)&gt;0,SUM(CD30,CH30),"")</f>
        <v>12</v>
      </c>
      <c r="CY30" s="40">
        <f>IF(SUM(CC30:CD30,CF30:CH30,CJ30)-CE30-CI30&gt;0,SUM(CC30:CD30,CF30:CH30,CJ30)-CE30-CI30,"")</f>
        <v>47.3</v>
      </c>
      <c r="CZ30" s="40">
        <f>IF(SUM(CK30:CL30,CN30)-CM30&gt;0,SUM(CK30:CL30,CN30)-CM30,"")</f>
        <v>19.399999999999999</v>
      </c>
      <c r="DA30" s="40">
        <f>IF(SUM(CD30,CH30,CL30)&gt;0,SUM(CD30,CH30,CL30),"")</f>
        <v>14.4</v>
      </c>
      <c r="DB30" s="40">
        <f>IF(SUM(CY30,CZ30)&gt;0,SUM(CY30,CZ30),"")</f>
        <v>66.699999999999989</v>
      </c>
      <c r="DC30" s="40">
        <f>IF(SUM(CP30,CT30)&gt;0,SUM(CP30,CT30),"")</f>
        <v>11.6</v>
      </c>
      <c r="DD30" s="40">
        <f>IF(SUM(CO30:CP30,CR30:CT30,CV30)-SUM(CQ30,CU30)&gt;0,SUM(CO30:CP30,CR30:CT30,CV30)-SUM(CQ30,CU30),"")</f>
        <v>47.6</v>
      </c>
      <c r="DE30" s="40">
        <f>IF(SUM(CY30,CZ30,DD30)&gt;0,SUM(CY30,CZ30,DD30),"")</f>
        <v>114.29999999999998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18.149999999999999</v>
      </c>
      <c r="QH30" s="22">
        <f>IF($CW30="P",CD30,(CD30+BA30)/2)</f>
        <v>5.6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18.25</v>
      </c>
      <c r="QL30" s="22">
        <f>IF($CW30="P",CH30,(CH30+BE30)/2)</f>
        <v>4.75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17.7</v>
      </c>
      <c r="QP30" s="22">
        <f>IF($CW30="P",CL30,(CL30+BI30)/2)</f>
        <v>3.8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18.399999999999999</v>
      </c>
      <c r="QT30" s="22">
        <f>IF($CW30="P",CP30,(CP30+BM30)/2)</f>
        <v>5.15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18.75</v>
      </c>
      <c r="QX30" s="22">
        <f>IF($CW30="P",CT30,(CT30+BQ30)/2)</f>
        <v>5.4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10.35</v>
      </c>
      <c r="RC30" s="40">
        <f>IF(SUM(QG30:QH30,QJ30:QL30,QN30)-QI30-QM30&gt;0,SUM(QG30:QH30,QJ30:QL30,QN30)-QI30-QM30,"")</f>
        <v>46.35</v>
      </c>
      <c r="RD30" s="40">
        <f>IF(SUM(QO30:QP30,QR30)-QQ30&gt;0,SUM(QO30:QP30,QR30)-QQ30,"")</f>
        <v>21.5</v>
      </c>
      <c r="RE30" s="40">
        <f>IF(SUM(QH30,QL30,QP30)&gt;0,SUM(QH30,QL30,QP30),"")</f>
        <v>14.149999999999999</v>
      </c>
      <c r="RF30" s="40">
        <f>IF(SUM(RC30,RD30)&gt;0,SUM(RC30,RD30),"")</f>
        <v>67.849999999999994</v>
      </c>
      <c r="RG30" s="40">
        <f>IF(SUM(QT30,QX30)&gt;0,SUM(QT30,QX30),"")</f>
        <v>10.55</v>
      </c>
      <c r="RH30" s="40">
        <f>IF(SUM(QS30:QT30,QV30:QX30,QZ30)-SUM(QU30,QY30)&gt;0,SUM(QS30:QT30,QV30:QX30,QZ30)-SUM(QU30,QY30),"")</f>
        <v>47.199999999999996</v>
      </c>
      <c r="RI30" s="40">
        <f>IF(SUM(RC30,RD30,RH30)&gt;0,SUM(RC30,RD30,RH30),"")</f>
        <v>115.04999999999998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218</v>
      </c>
      <c r="D31" s="4" t="s">
        <v>6</v>
      </c>
      <c r="E31" s="4">
        <v>2005</v>
      </c>
      <c r="F31" s="9">
        <f>SUM(L31:T31)+SUM(L31:Q31)*0.0000001+SUM(L31)*0.0000000000001</f>
        <v>157.80001093000459</v>
      </c>
      <c r="G31" s="66"/>
      <c r="H31" s="3" t="str">
        <f>IF(OR(AND(AR31&gt;=AY$42,AS31&gt;=AY$46,AR31&lt;&gt;"",AQ31=""),AND(AW31&gt;=AY$42,AX31&gt;=AY$46,AW31&lt;&gt;"",AQ31=""),AND(BU31&gt;=CB$42,BV31&gt;=CB$46,BU31&lt;&gt;"",BT31=""),AND(BZ31&gt;=CB$42,CA31&gt;=CB$46,BZ31&lt;&gt;"",BT31=""),AND(CX31&gt;=DE$42,CY31&gt;=DE$46,CX31&lt;&gt;"",CW31=""),AND(DC31&gt;=DE$42,DD31&gt;=DE$46,DC31&lt;&gt;""),AND(EC31&gt;=EJ$42,ED31&gt;=EJ$46,EC31&lt;&gt;""),AND(EH31&gt;=EJ$42,EI31&gt;=EJ$46,EH31&lt;&gt;""),AND(FE31&gt;=FL$42,FF31&gt;=FL$46,FE31&lt;&gt;""),AND(FJ31&gt;=FL$42,FK31&gt;=FL$46,FJ31&lt;&gt;""),AND(GG31&gt;=GN$42,GH31&gt;=GN$46,GG31&lt;&gt;""),AND(GL31&gt;=GN$42,GM31&gt;=GN$46,GL31&lt;&gt;""),AND(HI31&gt;=HP$42,HJ31&gt;=HP$46,HI31&lt;&gt;""),AND(HN31&gt;=HP$42,HO31&gt;=HP$46,HN31&lt;&gt;""),AND(IK31&gt;=IR$42,IL31&gt;=IR$46,IK31&lt;&gt;""),AND(IP31&gt;=IR$42,IQ31&gt;=IR$46,IP31&lt;&gt;""),AND(JM31&gt;=JT$42,JN31&gt;=JT$46,JM31&lt;&gt;""),AND(JR31&gt;=JT$42,JS31&gt;=JT$46,JR31&lt;&gt;""),AND(KO31&gt;=KV$42,KP31&gt;=KV$46,KO31&lt;&gt;""),AND(KT31&gt;=KV$42,KU31&gt;=KV$46,KT31&lt;&gt;""),AND(LQ31&gt;=LX$42,LR31&gt;=LX$46,LQ31&lt;&gt;""),AND(LV31&gt;=LX$42,LW31&gt;=LX$46,LV31&lt;&gt;""),AND(MS31&gt;=MZ$42,MT31&gt;=MZ$46,MS31&lt;&gt;""),AND(MX31&gt;=MZ$42,MY31&gt;=MZ$46,MX31&lt;&gt;""),AND(NU31&gt;=OB$42,NV31&gt;=OB$46,NU31&lt;&gt;""),AND(NZ31&gt;=OB$42,OA31&gt;=OB$46,NZ31&lt;&gt;""),AND(OW31&gt;=PD$42,OX31&gt;=PD$46,OW31&lt;&gt;""),AND(PB31&gt;=PD$42,PC31&gt;=PD$46,PB31&lt;&gt;""),AND(PY31&gt;=QF$42,PZ31&gt;=QF$46,PY31&lt;&gt;""),AND(QD31&gt;=QF$42,QE31&gt;=QF$46,QD31&lt;&gt;"")),"P","")</f>
        <v/>
      </c>
      <c r="I31" s="3" t="str">
        <f>IF(OR(AND(AS31&gt;=AY$46,AS31&lt;&gt;"",AQ31=""),AND(AX31&gt;=AY$46,AX31&lt;&gt;"",AQ31=""),AND(BV31&gt;=CB$46,BV31&lt;&gt;"",BT31=""),AND(CA31&gt;=CB$46,CA31&lt;&gt;"",BT31=""),AND(CY31&gt;=DE$46,CY31&lt;&gt;"",CW31=""),AND(DD31&gt;=DE$46,DD31&lt;&gt;"",CW31=""),AND(ED31&gt;=EJ$46,ED31&lt;&gt;""),AND(EI31&gt;=EJ$46,EI31&lt;&gt;""),AND(FF31&gt;=FL$46,FF31&lt;&gt;""),AND(FK31&gt;=FL$46,FK31&lt;&gt;""),AND(GH31&gt;=GN$46,GH31&lt;&gt;""),AND(GM31&gt;=GN$46,GM31&lt;&gt;""),AND(HJ31&gt;=HP$46,HJ31&lt;&gt;""),AND(HO31&gt;=HP$46,HO31&lt;&gt;""),AND(IL31&gt;=IR$46,IL31&lt;&gt;""),AND(IQ31&gt;=IR$46,IQ31&lt;&gt;""),AND(JN31&gt;=JT$46,JN31&lt;&gt;""),AND(JS31&gt;=JT$46,JS31&lt;&gt;""),AND(KP31&gt;=KV$46,KP31&lt;&gt;""),AND(KU31&gt;=KV$46,KU31&lt;&gt;""),AND(LR31&gt;=LX$46,LR31&lt;&gt;""),AND(LW31&gt;=LX$46,LW31&lt;&gt;""),AND(MT31&gt;=MZ$46,MT31&lt;&gt;""),AND(MY31&gt;=MZ$46,MY31&lt;&gt;""),AND(NV31&gt;=OB$46,NV31&lt;&gt;""),AND(OA31&gt;=OB$46,OA31&lt;&gt;""),AND(OX31&gt;=PD$46,OX31&lt;&gt;""),AND(PC31&gt;=PD$46,PC31&lt;&gt;""),AND(PZ31&gt;=QF$46,PZ31&lt;&gt;""),AND(QE31&gt;=QF$46,QE31&lt;&gt;"")),"P","")</f>
        <v/>
      </c>
      <c r="J31" s="36" t="str">
        <f>IF(AND(I31="P",H31=""),"No DD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Merit",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Excellence",IF(K31="P","Worlds Team",IF(H31="P","National Team","")))))</f>
        <v/>
      </c>
      <c r="K31" s="3" t="str">
        <f>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P","")</f>
        <v/>
      </c>
      <c r="L31" s="8">
        <f>IF(COUNT(AS31,BV31,CY31)&gt;0,LARGE((AS31,BV31,CY31),1),0)</f>
        <v>46.199999999999996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42.900000000000006</v>
      </c>
      <c r="O31" s="8" t="str">
        <f>IF(N31=0,"",IF(AND(N31=L31,N31=AS31,N31=BV31),$W$1,IF(AND(N31=L31,N31=AS31,N31=CY31),$W$1,IF(AND(N31=L31,N31=BV31,N31=CY31),$AZ$1,IF(N31=CY31,$CC$1,IF(N31=BV31,$AZ$1,IF(N31=AS31,$W$1,"")))))))</f>
        <v>2024 Elite Canada</v>
      </c>
      <c r="P31" s="8">
        <f>IF(COUNT(AT31,BW31,CZ31)&gt;0,LARGE((AT31,BW31,CZ31),1),0)</f>
        <v>20.2</v>
      </c>
      <c r="Q31" s="8" t="str">
        <f>IF(P31=0,"",IF(P31=CZ31,$CC$1,IF(P31=BW31,$AZ$1,IF(P31=AT31,$W$1,""))))</f>
        <v>2024 Elite Canada</v>
      </c>
      <c r="R31" s="8">
        <f>IF(MAX(AX31,CA31,DD31)&gt;0,MAX(AX31,CA31,DD31),0)</f>
        <v>44.099999999999994</v>
      </c>
      <c r="S31" s="8" t="str">
        <f>IF(R31=0,"",IF(R31=DD31,$CC$1,IF(R31=CA31,$AZ$1,IF(R31=AX31,$W$1,""))))</f>
        <v>2024 Elite Canada</v>
      </c>
      <c r="T31" s="8">
        <f>IF(MAX(DF31:DH31)&gt;0,MAX(DF31:DH31),"")</f>
        <v>4.3999999999999915</v>
      </c>
      <c r="U31" s="11" t="str">
        <f>IF(T31="","",IF(T31=DF31,"("&amp;DF$2&amp;")",IF(T31=DG31,"("&amp;DG$2&amp;")",IF(T31=DH31,"("&amp;DH$2&amp;")"))))</f>
        <v>(Q1)</v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>2024 Coimbra Gym Fest (July 7)</v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18.600000000000001</v>
      </c>
      <c r="BA31" s="18">
        <v>5.2</v>
      </c>
      <c r="BB31" s="18">
        <v>0</v>
      </c>
      <c r="BC31" s="18">
        <v>0</v>
      </c>
      <c r="BD31" s="18">
        <v>16.600000000000001</v>
      </c>
      <c r="BE31" s="18">
        <v>3.5</v>
      </c>
      <c r="BF31" s="18">
        <v>1</v>
      </c>
      <c r="BG31" s="18">
        <v>0</v>
      </c>
      <c r="BH31" s="18">
        <v>17.399999999999999</v>
      </c>
      <c r="BI31" s="18">
        <v>2.8</v>
      </c>
      <c r="BJ31" s="18">
        <v>0</v>
      </c>
      <c r="BK31" s="18">
        <v>0</v>
      </c>
      <c r="BL31" s="18">
        <v>18.7</v>
      </c>
      <c r="BM31" s="18">
        <v>3.5</v>
      </c>
      <c r="BN31" s="18">
        <v>0</v>
      </c>
      <c r="BO31" s="18">
        <v>0</v>
      </c>
      <c r="BP31" s="18">
        <v>18.600000000000001</v>
      </c>
      <c r="BQ31" s="18">
        <v>3.5</v>
      </c>
      <c r="BR31" s="18">
        <v>0.2</v>
      </c>
      <c r="BS31" s="18">
        <v>0</v>
      </c>
      <c r="BT31" s="28"/>
      <c r="BU31" s="11">
        <f>IF(SUM(BA31,BE31)&gt;0,SUM(BA31,BE31),"")</f>
        <v>8.6999999999999993</v>
      </c>
      <c r="BV31" s="11">
        <f>IF(SUM(AZ31:BA31,BC31:BE31,BG31)-BB31-BF31&gt;0,SUM(AZ31:BA31,BC31:BE31,BG31)-BB31-BF31,"")</f>
        <v>42.900000000000006</v>
      </c>
      <c r="BW31" s="11">
        <f>IF(SUM(BH31:BI31,BK31)-BJ31&gt;0,SUM(BH31:BI31,BK31)-BJ31,"")</f>
        <v>20.2</v>
      </c>
      <c r="BX31" s="11">
        <f>IF(SUM(BA31,BE31,BI31)&gt;0,SUM(BA31,BE31,BI31),"")</f>
        <v>11.5</v>
      </c>
      <c r="BY31" s="11">
        <f>IF(SUM(BV31,BW31)&gt;0,SUM(BV31,BW31),"")</f>
        <v>63.100000000000009</v>
      </c>
      <c r="BZ31" s="11">
        <f>IF(SUM(BM31,BQ31)&gt;0,SUM(BM31,BQ31),"")</f>
        <v>7</v>
      </c>
      <c r="CA31" s="11">
        <f>IF(SUM(BL31:BM31,BO31:BQ31,BS31)-SUM(BN31,BR31)&gt;0,SUM(BL31:BM31,BO31:BQ31,BS31)-SUM(BN31,BR31),"")</f>
        <v>44.099999999999994</v>
      </c>
      <c r="CB31" s="11">
        <f>IF(SUM(BV31,BW31,CA31)&gt;0,SUM(BV31,BW31,CA31),"")</f>
        <v>107.2</v>
      </c>
      <c r="CC31" s="19">
        <v>18.8</v>
      </c>
      <c r="CD31" s="19">
        <v>5.2</v>
      </c>
      <c r="CE31" s="19">
        <v>0.2</v>
      </c>
      <c r="CF31" s="19">
        <v>0</v>
      </c>
      <c r="CG31" s="19">
        <v>18.399999999999999</v>
      </c>
      <c r="CH31" s="19">
        <v>4.8</v>
      </c>
      <c r="CI31" s="19">
        <v>0.8</v>
      </c>
      <c r="CJ31" s="19">
        <v>0</v>
      </c>
      <c r="CK31" s="19">
        <v>17.600000000000001</v>
      </c>
      <c r="CL31" s="19">
        <v>0.7</v>
      </c>
      <c r="CM31" s="19">
        <v>0</v>
      </c>
      <c r="CN31" s="19">
        <v>0</v>
      </c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10</v>
      </c>
      <c r="CY31" s="40">
        <f>IF(SUM(CC31:CD31,CF31:CH31,CJ31)-CE31-CI31&gt;0,SUM(CC31:CD31,CF31:CH31,CJ31)-CE31-CI31,"")</f>
        <v>46.199999999999996</v>
      </c>
      <c r="CZ31" s="40">
        <f>IF(SUM(CK31:CL31,CN31)-CM31&gt;0,SUM(CK31:CL31,CN31)-CM31,"")</f>
        <v>18.3</v>
      </c>
      <c r="DA31" s="40">
        <f>IF(SUM(CD31,CH31,CL31)&gt;0,SUM(CD31,CH31,CL31),"")</f>
        <v>10.7</v>
      </c>
      <c r="DB31" s="40">
        <f>IF(SUM(CY31,CZ31)&gt;0,SUM(CY31,CZ31),"")</f>
        <v>64.5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64.5</v>
      </c>
      <c r="DF31" s="50">
        <f>IF(MAX(ED31,FF31,GH31,HJ31,IL31,JN31,KP31,LR31,MT31,NV31,OX31,PZ31)-IF(N31="",0,N31)&gt;0.001,MAX(ED31,FF31,GH31,HJ31,IL31,JN31,KP31,LR31,MT31,NV31,OX31,PZ31)-IF(N31="",0,N31),"")</f>
        <v>4.3999999999999915</v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>
        <v>18.399999999999999</v>
      </c>
      <c r="KX31" s="18">
        <v>5.6</v>
      </c>
      <c r="KY31" s="18">
        <v>0</v>
      </c>
      <c r="KZ31" s="18">
        <v>0</v>
      </c>
      <c r="LA31" s="18">
        <v>18.7</v>
      </c>
      <c r="LB31" s="18">
        <v>4.8</v>
      </c>
      <c r="LC31" s="18">
        <v>0.2</v>
      </c>
      <c r="LD31" s="18">
        <v>0</v>
      </c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>
        <f>IF(SUM(KX31,LB31)&gt;0,SUM(KX31,LB31),"")</f>
        <v>10.399999999999999</v>
      </c>
      <c r="LR31" s="11">
        <f>IF(SUM(KW31:KX31,KZ31:LB31,LD31)-KY31-LC31&gt;0,SUM(KW31:KX31,KZ31:LB31,LD31)-KY31-LC31,"")</f>
        <v>47.3</v>
      </c>
      <c r="LS31" s="11" t="str">
        <f>IF(SUM(LE31:LF31,LH31)-LG31&gt;0,SUM(LE31:LF31,LH31)-LG31,"")</f>
        <v/>
      </c>
      <c r="LT31" s="11">
        <f>IF(SUM(KX31,LB31,LF31)&gt;0,SUM(KX31,LB31,LF31),"")</f>
        <v>10.399999999999999</v>
      </c>
      <c r="LU31" s="11">
        <f>IF(SUM(LR31,LS31)&gt;0,SUM(LR31,LS31),"")</f>
        <v>47.3</v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>
        <f>IF(SUM(LR31,LS31,LW31)&gt;0,SUM(LR31,LS31,LW31),"")</f>
        <v>47.3</v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18.700000000000003</v>
      </c>
      <c r="QH31" s="22">
        <f>IF($CW31="P",CD31,(CD31+BA31)/2)</f>
        <v>5.2</v>
      </c>
      <c r="QI31" s="22">
        <f>IF($CW31="P",CE31,(CE31+BB31)/2)</f>
        <v>0.1</v>
      </c>
      <c r="QJ31" s="22">
        <f>IF($CW31="P",CF31,(CF31+BC31)/2)</f>
        <v>0</v>
      </c>
      <c r="QK31" s="22">
        <f>IF($CW31="P",CG31,(CG31+BD31)/2)</f>
        <v>17.5</v>
      </c>
      <c r="QL31" s="22">
        <f>IF($CW31="P",CH31,(CH31+BE31)/2)</f>
        <v>4.1500000000000004</v>
      </c>
      <c r="QM31" s="22">
        <f>IF($CW31="P",CI31,(CI31+BF31)/2)</f>
        <v>0.9</v>
      </c>
      <c r="QN31" s="22">
        <f>IF($CW31="P",CJ31,(CJ31+BG31)/2)</f>
        <v>0</v>
      </c>
      <c r="QO31" s="22">
        <f>IF($CW31="P",CK31,(CK31+BH31)/2)</f>
        <v>17.5</v>
      </c>
      <c r="QP31" s="22">
        <f>IF($CW31="P",CL31,(CL31+BI31)/2)</f>
        <v>1.75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9.35</v>
      </c>
      <c r="QT31" s="22">
        <f>IF($CW31="P",CP31,(CP31+BM31)/2)</f>
        <v>1.75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9.3000000000000007</v>
      </c>
      <c r="QX31" s="22">
        <f>IF($CW31="P",CT31,(CT31+BQ31)/2)</f>
        <v>1.75</v>
      </c>
      <c r="QY31" s="22">
        <f>IF($CW31="P",CU31,(CU31+BR31)/2)</f>
        <v>0.1</v>
      </c>
      <c r="QZ31" s="22">
        <f>IF($CW31="P",CV31,(CV31+BS31)/2)</f>
        <v>0</v>
      </c>
      <c r="RA31" s="27" t="s">
        <v>46</v>
      </c>
      <c r="RB31" s="40">
        <f>IF(SUM(QH31,QL31)&gt;0,SUM(QH31,QL31),"")</f>
        <v>9.3500000000000014</v>
      </c>
      <c r="RC31" s="40">
        <f>IF(SUM(QG31:QH31,QJ31:QL31,QN31)-QI31-QM31&gt;0,SUM(QG31:QH31,QJ31:QL31,QN31)-QI31-QM31,"")</f>
        <v>44.550000000000004</v>
      </c>
      <c r="RD31" s="40">
        <f>IF(SUM(QO31:QP31,QR31)-QQ31&gt;0,SUM(QO31:QP31,QR31)-QQ31,"")</f>
        <v>19.25</v>
      </c>
      <c r="RE31" s="40">
        <f>IF(SUM(QH31,QL31,QP31)&gt;0,SUM(QH31,QL31,QP31),"")</f>
        <v>11.100000000000001</v>
      </c>
      <c r="RF31" s="40">
        <f>IF(SUM(RC31,RD31)&gt;0,SUM(RC31,RD31),"")</f>
        <v>63.800000000000004</v>
      </c>
      <c r="RG31" s="40">
        <f>IF(SUM(QT31,QX31)&gt;0,SUM(QT31,QX31),"")</f>
        <v>3.5</v>
      </c>
      <c r="RH31" s="40">
        <f>IF(SUM(QS31:QT31,QV31:QX31,QZ31)-SUM(QU31,QY31)&gt;0,SUM(QS31:QT31,QV31:QX31,QZ31)-SUM(QU31,QY31),"")</f>
        <v>22.049999999999997</v>
      </c>
      <c r="RI31" s="40">
        <f>IF(SUM(RC31,RD31,RH31)&gt;0,SUM(RC31,RD31,RH31),"")</f>
        <v>85.85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152</v>
      </c>
      <c r="D32" s="4" t="s">
        <v>3</v>
      </c>
      <c r="E32" s="4">
        <v>2006</v>
      </c>
      <c r="F32" s="9">
        <f>SUM(L32:T32)+SUM(L32:Q32)*0.0000001+SUM(L32)*0.0000000000001</f>
        <v>156.40001095000446</v>
      </c>
      <c r="G32" s="66"/>
      <c r="H32" s="3" t="str">
        <f>IF(OR(AND(AR32&gt;=AY$42,AS32&gt;=AY$46,AR32&lt;&gt;"",AQ32=""),AND(AW32&gt;=AY$42,AX32&gt;=AY$46,AW32&lt;&gt;"",AQ32=""),AND(BU32&gt;=CB$42,BV32&gt;=CB$46,BU32&lt;&gt;"",BT32=""),AND(BZ32&gt;=CB$42,CA32&gt;=CB$46,BZ32&lt;&gt;"",BT32=""),AND(CX32&gt;=DE$42,CY32&gt;=DE$46,CX32&lt;&gt;"",CW32=""),AND(DC32&gt;=DE$42,DD32&gt;=DE$46,DC32&lt;&gt;""),AND(EC32&gt;=EJ$42,ED32&gt;=EJ$46,EC32&lt;&gt;""),AND(EH32&gt;=EJ$42,EI32&gt;=EJ$46,EH32&lt;&gt;""),AND(FE32&gt;=FL$42,FF32&gt;=FL$46,FE32&lt;&gt;""),AND(FJ32&gt;=FL$42,FK32&gt;=FL$46,FJ32&lt;&gt;""),AND(GG32&gt;=GN$42,GH32&gt;=GN$46,GG32&lt;&gt;""),AND(GL32&gt;=GN$42,GM32&gt;=GN$46,GL32&lt;&gt;""),AND(HI32&gt;=HP$42,HJ32&gt;=HP$46,HI32&lt;&gt;""),AND(HN32&gt;=HP$42,HO32&gt;=HP$46,HN32&lt;&gt;""),AND(IK32&gt;=IR$42,IL32&gt;=IR$46,IK32&lt;&gt;""),AND(IP32&gt;=IR$42,IQ32&gt;=IR$46,IP32&lt;&gt;""),AND(JM32&gt;=JT$42,JN32&gt;=JT$46,JM32&lt;&gt;""),AND(JR32&gt;=JT$42,JS32&gt;=JT$46,JR32&lt;&gt;""),AND(KO32&gt;=KV$42,KP32&gt;=KV$46,KO32&lt;&gt;""),AND(KT32&gt;=KV$42,KU32&gt;=KV$46,KT32&lt;&gt;""),AND(LQ32&gt;=LX$42,LR32&gt;=LX$46,LQ32&lt;&gt;""),AND(LV32&gt;=LX$42,LW32&gt;=LX$46,LV32&lt;&gt;""),AND(MS32&gt;=MZ$42,MT32&gt;=MZ$46,MS32&lt;&gt;""),AND(MX32&gt;=MZ$42,MY32&gt;=MZ$46,MX32&lt;&gt;""),AND(NU32&gt;=OB$42,NV32&gt;=OB$46,NU32&lt;&gt;""),AND(NZ32&gt;=OB$42,OA32&gt;=OB$46,NZ32&lt;&gt;""),AND(OW32&gt;=PD$42,OX32&gt;=PD$46,OW32&lt;&gt;""),AND(PB32&gt;=PD$42,PC32&gt;=PD$46,PB32&lt;&gt;""),AND(PY32&gt;=QF$42,PZ32&gt;=QF$46,PY32&lt;&gt;""),AND(QD32&gt;=QF$42,QE32&gt;=QF$46,QD32&lt;&gt;"")),"P","")</f>
        <v/>
      </c>
      <c r="I32" s="3" t="str">
        <f>IF(OR(AND(AS32&gt;=AY$46,AS32&lt;&gt;"",AQ32=""),AND(AX32&gt;=AY$46,AX32&lt;&gt;"",AQ32=""),AND(BV32&gt;=CB$46,BV32&lt;&gt;"",BT32=""),AND(CA32&gt;=CB$46,CA32&lt;&gt;"",BT32=""),AND(CY32&gt;=DE$46,CY32&lt;&gt;"",CW32=""),AND(DD32&gt;=DE$46,DD32&lt;&gt;"",CW32=""),AND(ED32&gt;=EJ$46,ED32&lt;&gt;""),AND(EI32&gt;=EJ$46,EI32&lt;&gt;""),AND(FF32&gt;=FL$46,FF32&lt;&gt;""),AND(FK32&gt;=FL$46,FK32&lt;&gt;""),AND(GH32&gt;=GN$46,GH32&lt;&gt;""),AND(GM32&gt;=GN$46,GM32&lt;&gt;""),AND(HJ32&gt;=HP$46,HJ32&lt;&gt;""),AND(HO32&gt;=HP$46,HO32&lt;&gt;""),AND(IL32&gt;=IR$46,IL32&lt;&gt;""),AND(IQ32&gt;=IR$46,IQ32&lt;&gt;""),AND(JN32&gt;=JT$46,JN32&lt;&gt;""),AND(JS32&gt;=JT$46,JS32&lt;&gt;""),AND(KP32&gt;=KV$46,KP32&lt;&gt;""),AND(KU32&gt;=KV$46,KU32&lt;&gt;""),AND(LR32&gt;=LX$46,LR32&lt;&gt;""),AND(LW32&gt;=LX$46,LW32&lt;&gt;""),AND(MT32&gt;=MZ$46,MT32&lt;&gt;""),AND(MY32&gt;=MZ$46,MY32&lt;&gt;""),AND(NV32&gt;=OB$46,NV32&lt;&gt;""),AND(OA32&gt;=OB$46,OA32&lt;&gt;""),AND(OX32&gt;=PD$46,OX32&lt;&gt;""),AND(PC32&gt;=PD$46,PC32&lt;&gt;""),AND(PZ32&gt;=QF$46,PZ32&lt;&gt;""),AND(QE32&gt;=QF$46,QE32&lt;&gt;"")),"P","")</f>
        <v/>
      </c>
      <c r="J32" s="36" t="str">
        <f>IF(AND(I32="P",H32=""),"No DD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Merit",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Excellence",IF(K32="P","Worlds Team",IF(H32="P","National Team","")))))</f>
        <v/>
      </c>
      <c r="K32" s="3" t="str">
        <f>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P","")</f>
        <v/>
      </c>
      <c r="L32" s="8">
        <f>IF(COUNT(AS32,BV32,CY32)&gt;0,LARGE((AS32,BV32,CY32),1),0)</f>
        <v>44.6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42.899999999999991</v>
      </c>
      <c r="O32" s="8" t="str">
        <f>IF(N32=0,"",IF(AND(N32=L32,N32=AS32,N32=BV32),$W$1,IF(AND(N32=L32,N32=AS32,N32=CY32),$W$1,IF(AND(N32=L32,N32=BV32,N32=CY32),$AZ$1,IF(N32=CY32,$CC$1,IF(N32=BV32,$AZ$1,IF(N32=AS32,$W$1,"")))))))</f>
        <v>2023 3rd Domestic Trial</v>
      </c>
      <c r="P32" s="8">
        <f>IF(COUNT(AT32,BW32,CZ32)&gt;0,LARGE((AT32,BW32,CZ32),1),0)</f>
        <v>22</v>
      </c>
      <c r="Q32" s="8" t="str">
        <f>IF(P32=0,"",IF(P32=CZ32,$CC$1,IF(P32=BW32,$AZ$1,IF(P32=AT32,$W$1,""))))</f>
        <v>2024 Nationals</v>
      </c>
      <c r="R32" s="8">
        <f>IF(MAX(AX32,CA32,DD32)&gt;0,MAX(AX32,CA32,DD32),0)</f>
        <v>46.9</v>
      </c>
      <c r="S32" s="8" t="str">
        <f>IF(R32=0,"",IF(R32=DD32,$CC$1,IF(R32=CA32,$AZ$1,IF(R32=AX32,$W$1,""))))</f>
        <v>2023 3rd Domestic Trial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18.2</v>
      </c>
      <c r="X32" s="19">
        <v>5.6</v>
      </c>
      <c r="Y32" s="19">
        <v>1</v>
      </c>
      <c r="Z32" s="19">
        <v>0</v>
      </c>
      <c r="AA32" s="19">
        <v>18.399999999999999</v>
      </c>
      <c r="AB32" s="19">
        <v>2.8</v>
      </c>
      <c r="AC32" s="19">
        <v>1.1000000000000001</v>
      </c>
      <c r="AD32" s="19">
        <v>0</v>
      </c>
      <c r="AE32" s="19">
        <v>17.8</v>
      </c>
      <c r="AF32" s="19">
        <v>4</v>
      </c>
      <c r="AG32" s="19">
        <v>1</v>
      </c>
      <c r="AH32" s="19">
        <v>0</v>
      </c>
      <c r="AI32" s="19">
        <v>18.399999999999999</v>
      </c>
      <c r="AJ32" s="19">
        <v>5.6</v>
      </c>
      <c r="AK32" s="19">
        <v>0.6</v>
      </c>
      <c r="AL32" s="19">
        <v>0</v>
      </c>
      <c r="AM32" s="19">
        <v>17.899999999999999</v>
      </c>
      <c r="AN32" s="19">
        <v>6</v>
      </c>
      <c r="AO32" s="19">
        <v>0.4</v>
      </c>
      <c r="AP32" s="19">
        <v>0</v>
      </c>
      <c r="AQ32" s="27"/>
      <c r="AR32" s="40">
        <f>IF(SUM(X32,AB32)&gt;0,SUM(X32,AB32),"")</f>
        <v>8.3999999999999986</v>
      </c>
      <c r="AS32" s="40">
        <f>IF(SUM(W32:X32,Z32:AB32,AD32)-Y32-AC32&gt;0,SUM(W32:X32,Z32:AB32,AD32)-Y32-AC32,"")</f>
        <v>42.899999999999991</v>
      </c>
      <c r="AT32" s="40">
        <f>IF(SUM(AE32:AF32,AH32)-AG32&gt;0,SUM(AE32:AF32,AH32)-AG32,"")</f>
        <v>20.8</v>
      </c>
      <c r="AU32" s="40">
        <f>IF(SUM(X32,AB32,AF32)&gt;0,SUM(X32,AB32,AF32),"")</f>
        <v>12.399999999999999</v>
      </c>
      <c r="AV32" s="40">
        <f>IF(SUM(AS32,AT32)&gt;0,SUM(AS32,AT32),"")</f>
        <v>63.699999999999989</v>
      </c>
      <c r="AW32" s="40">
        <f>IF(SUM(AJ32,AN32)&gt;0,SUM(AJ32,AN32),"")</f>
        <v>11.6</v>
      </c>
      <c r="AX32" s="40">
        <f>IF(SUM(AI32:AJ32,AL32:AN32,AP32)-SUM(AK32,AO32)&gt;0,SUM(AI32:AJ32,AL32:AN32,AP32)-SUM(AK32,AO32),"")</f>
        <v>46.9</v>
      </c>
      <c r="AY32" s="40">
        <f>IF(SUM(AS32,AT32,AX32)&gt;0,SUM(AS32,AT32,AX32),"")</f>
        <v>110.6</v>
      </c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 t="str">
        <f>IF(SUM(BA32,BE32)&gt;0,SUM(BA32,BE32),"")</f>
        <v/>
      </c>
      <c r="BV32" s="11" t="str">
        <f>IF(SUM(AZ32:BA32,BC32:BE32,BG32)-BB32-BF32&gt;0,SUM(AZ32:BA32,BC32:BE32,BG32)-BB32-BF32,"")</f>
        <v/>
      </c>
      <c r="BW32" s="11" t="str">
        <f>IF(SUM(BH32:BI32,BK32)-BJ32&gt;0,SUM(BH32:BI32,BK32)-BJ32,"")</f>
        <v/>
      </c>
      <c r="BX32" s="11" t="str">
        <f>IF(SUM(BA32,BE32,BI32)&gt;0,SUM(BA32,BE32,BI32),"")</f>
        <v/>
      </c>
      <c r="BY32" s="11" t="str">
        <f>IF(SUM(BV32,BW32)&gt;0,SUM(BV32,BW32),"")</f>
        <v/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 t="str">
        <f>IF(SUM(BV32,BW32,CA32)&gt;0,SUM(BV32,BW32,CA32),"")</f>
        <v/>
      </c>
      <c r="CC32" s="19">
        <v>17.600000000000001</v>
      </c>
      <c r="CD32" s="19">
        <v>5.2</v>
      </c>
      <c r="CE32" s="19">
        <v>1</v>
      </c>
      <c r="CF32" s="19">
        <v>0</v>
      </c>
      <c r="CG32" s="19">
        <v>18.2</v>
      </c>
      <c r="CH32" s="19">
        <v>5.2</v>
      </c>
      <c r="CI32" s="19">
        <v>0.6</v>
      </c>
      <c r="CJ32" s="19">
        <v>0</v>
      </c>
      <c r="CK32" s="19">
        <v>18.2</v>
      </c>
      <c r="CL32" s="19">
        <v>4</v>
      </c>
      <c r="CM32" s="19">
        <v>0.2</v>
      </c>
      <c r="CN32" s="19">
        <v>0</v>
      </c>
      <c r="CO32" s="19">
        <v>18.2</v>
      </c>
      <c r="CP32" s="19">
        <v>5.2</v>
      </c>
      <c r="CQ32" s="19">
        <v>0.6</v>
      </c>
      <c r="CR32" s="19">
        <v>0</v>
      </c>
      <c r="CS32" s="19">
        <v>18.2</v>
      </c>
      <c r="CT32" s="19">
        <v>5.6</v>
      </c>
      <c r="CU32" s="19">
        <v>0.6</v>
      </c>
      <c r="CV32" s="19">
        <v>0</v>
      </c>
      <c r="CW32" s="27"/>
      <c r="CX32" s="40">
        <f>IF(SUM(CD32,CH32)&gt;0,SUM(CD32,CH32),"")</f>
        <v>10.4</v>
      </c>
      <c r="CY32" s="40">
        <f>IF(SUM(CC32:CD32,CF32:CH32,CJ32)-CE32-CI32&gt;0,SUM(CC32:CD32,CF32:CH32,CJ32)-CE32-CI32,"")</f>
        <v>44.6</v>
      </c>
      <c r="CZ32" s="40">
        <f>IF(SUM(CK32:CL32,CN32)-CM32&gt;0,SUM(CK32:CL32,CN32)-CM32,"")</f>
        <v>22</v>
      </c>
      <c r="DA32" s="40">
        <f>IF(SUM(CD32,CH32,CL32)&gt;0,SUM(CD32,CH32,CL32),"")</f>
        <v>14.4</v>
      </c>
      <c r="DB32" s="40">
        <f>IF(SUM(CY32,CZ32)&gt;0,SUM(CY32,CZ32),"")</f>
        <v>66.599999999999994</v>
      </c>
      <c r="DC32" s="40">
        <f>IF(SUM(CP32,CT32)&gt;0,SUM(CP32,CT32),"")</f>
        <v>10.8</v>
      </c>
      <c r="DD32" s="40">
        <f>IF(SUM(CO32:CP32,CR32:CT32,CV32)-SUM(CQ32,CU32)&gt;0,SUM(CO32:CP32,CR32:CT32,CV32)-SUM(CQ32,CU32),"")</f>
        <v>45.999999999999993</v>
      </c>
      <c r="DE32" s="40">
        <f>IF(SUM(CY32,CZ32,DD32)&gt;0,SUM(CY32,CZ32,DD32),"")</f>
        <v>112.6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8.8000000000000007</v>
      </c>
      <c r="QH32" s="22">
        <f>IF($CW32="P",CD32,(CD32+BA32)/2)</f>
        <v>2.6</v>
      </c>
      <c r="QI32" s="22">
        <f>IF($CW32="P",CE32,(CE32+BB32)/2)</f>
        <v>0.5</v>
      </c>
      <c r="QJ32" s="22">
        <f>IF($CW32="P",CF32,(CF32+BC32)/2)</f>
        <v>0</v>
      </c>
      <c r="QK32" s="22">
        <f>IF($CW32="P",CG32,(CG32+BD32)/2)</f>
        <v>9.1</v>
      </c>
      <c r="QL32" s="22">
        <f>IF($CW32="P",CH32,(CH32+BE32)/2)</f>
        <v>2.6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9.1</v>
      </c>
      <c r="QP32" s="22">
        <f>IF($CW32="P",CL32,(CL32+BI32)/2)</f>
        <v>2</v>
      </c>
      <c r="QQ32" s="22">
        <f>IF($CW32="P",CM32,(CM32+BJ32)/2)</f>
        <v>0.1</v>
      </c>
      <c r="QR32" s="22">
        <f>IF($CW32="P",CN32,(CN32+BK32)/2)</f>
        <v>0</v>
      </c>
      <c r="QS32" s="22">
        <f>IF($CW32="P",CO32,(CO32+BL32)/2)</f>
        <v>9.1</v>
      </c>
      <c r="QT32" s="22">
        <f>IF($CW32="P",CP32,(CP32+BM32)/2)</f>
        <v>2.6</v>
      </c>
      <c r="QU32" s="22">
        <f>IF($CW32="P",CQ32,(CQ32+BN32)/2)</f>
        <v>0.3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2.8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5.2</v>
      </c>
      <c r="RC32" s="40">
        <f>IF(SUM(QG32:QH32,QJ32:QL32,QN32)-QI32-QM32&gt;0,SUM(QG32:QH32,QJ32:QL32,QN32)-QI32-QM32,"")</f>
        <v>22.3</v>
      </c>
      <c r="RD32" s="40">
        <f>IF(SUM(QO32:QP32,QR32)-QQ32&gt;0,SUM(QO32:QP32,QR32)-QQ32,"")</f>
        <v>11</v>
      </c>
      <c r="RE32" s="40">
        <f>IF(SUM(QH32,QL32,QP32)&gt;0,SUM(QH32,QL32,QP32),"")</f>
        <v>7.2</v>
      </c>
      <c r="RF32" s="40">
        <f>IF(SUM(RC32,RD32)&gt;0,SUM(RC32,RD32),"")</f>
        <v>33.299999999999997</v>
      </c>
      <c r="RG32" s="40">
        <f>IF(SUM(QT32,QX32)&gt;0,SUM(QT32,QX32),"")</f>
        <v>5.4</v>
      </c>
      <c r="RH32" s="40">
        <f>IF(SUM(QS32:QT32,QV32:QX32,QZ32)-SUM(QU32,QY32)&gt;0,SUM(QS32:QT32,QV32:QX32,QZ32)-SUM(QU32,QY32),"")</f>
        <v>22.999999999999996</v>
      </c>
      <c r="RI32" s="40">
        <f>IF(SUM(RC32,RD32,RH32)&gt;0,SUM(RC32,RD32,RH32),"")</f>
        <v>56.3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219</v>
      </c>
      <c r="D33" s="4" t="s">
        <v>4</v>
      </c>
      <c r="E33" s="4">
        <v>2006</v>
      </c>
      <c r="F33" s="9">
        <f>SUM(L33:T33)+SUM(L33:Q33)*0.0000001+SUM(L33)*0.0000000000001</f>
        <v>153.30001124000455</v>
      </c>
      <c r="G33" s="66"/>
      <c r="H33" s="3" t="str">
        <f>IF(OR(AND(AR33&gt;=AY$42,AS33&gt;=AY$46,AR33&lt;&gt;"",AQ33=""),AND(AW33&gt;=AY$42,AX33&gt;=AY$46,AW33&lt;&gt;"",AQ33=""),AND(BU33&gt;=CB$42,BV33&gt;=CB$46,BU33&lt;&gt;"",BT33=""),AND(BZ33&gt;=CB$42,CA33&gt;=CB$46,BZ33&lt;&gt;"",BT33=""),AND(CX33&gt;=DE$42,CY33&gt;=DE$46,CX33&lt;&gt;"",CW33=""),AND(DC33&gt;=DE$42,DD33&gt;=DE$46,DC33&lt;&gt;""),AND(EC33&gt;=EJ$42,ED33&gt;=EJ$46,EC33&lt;&gt;""),AND(EH33&gt;=EJ$42,EI33&gt;=EJ$46,EH33&lt;&gt;""),AND(FE33&gt;=FL$42,FF33&gt;=FL$46,FE33&lt;&gt;""),AND(FJ33&gt;=FL$42,FK33&gt;=FL$46,FJ33&lt;&gt;""),AND(GG33&gt;=GN$42,GH33&gt;=GN$46,GG33&lt;&gt;""),AND(GL33&gt;=GN$42,GM33&gt;=GN$46,GL33&lt;&gt;""),AND(HI33&gt;=HP$42,HJ33&gt;=HP$46,HI33&lt;&gt;""),AND(HN33&gt;=HP$42,HO33&gt;=HP$46,HN33&lt;&gt;""),AND(IK33&gt;=IR$42,IL33&gt;=IR$46,IK33&lt;&gt;""),AND(IP33&gt;=IR$42,IQ33&gt;=IR$46,IP33&lt;&gt;""),AND(JM33&gt;=JT$42,JN33&gt;=JT$46,JM33&lt;&gt;""),AND(JR33&gt;=JT$42,JS33&gt;=JT$46,JR33&lt;&gt;""),AND(KO33&gt;=KV$42,KP33&gt;=KV$46,KO33&lt;&gt;""),AND(KT33&gt;=KV$42,KU33&gt;=KV$46,KT33&lt;&gt;""),AND(LQ33&gt;=LX$42,LR33&gt;=LX$46,LQ33&lt;&gt;""),AND(LV33&gt;=LX$42,LW33&gt;=LX$46,LV33&lt;&gt;""),AND(MS33&gt;=MZ$42,MT33&gt;=MZ$46,MS33&lt;&gt;""),AND(MX33&gt;=MZ$42,MY33&gt;=MZ$46,MX33&lt;&gt;""),AND(NU33&gt;=OB$42,NV33&gt;=OB$46,NU33&lt;&gt;""),AND(NZ33&gt;=OB$42,OA33&gt;=OB$46,NZ33&lt;&gt;""),AND(OW33&gt;=PD$42,OX33&gt;=PD$46,OW33&lt;&gt;""),AND(PB33&gt;=PD$42,PC33&gt;=PD$46,PB33&lt;&gt;""),AND(PY33&gt;=QF$42,PZ33&gt;=QF$46,PY33&lt;&gt;""),AND(QD33&gt;=QF$42,QE33&gt;=QF$46,QD33&lt;&gt;"")),"P","")</f>
        <v/>
      </c>
      <c r="I33" s="3" t="str">
        <f>IF(OR(AND(AS33&gt;=AY$46,AS33&lt;&gt;"",AQ33=""),AND(AX33&gt;=AY$46,AX33&lt;&gt;"",AQ33=""),AND(BV33&gt;=CB$46,BV33&lt;&gt;"",BT33=""),AND(CA33&gt;=CB$46,CA33&lt;&gt;"",BT33=""),AND(CY33&gt;=DE$46,CY33&lt;&gt;"",CW33=""),AND(DD33&gt;=DE$46,DD33&lt;&gt;"",CW33=""),AND(ED33&gt;=EJ$46,ED33&lt;&gt;""),AND(EI33&gt;=EJ$46,EI33&lt;&gt;""),AND(FF33&gt;=FL$46,FF33&lt;&gt;""),AND(FK33&gt;=FL$46,FK33&lt;&gt;""),AND(GH33&gt;=GN$46,GH33&lt;&gt;""),AND(GM33&gt;=GN$46,GM33&lt;&gt;""),AND(HJ33&gt;=HP$46,HJ33&lt;&gt;""),AND(HO33&gt;=HP$46,HO33&lt;&gt;""),AND(IL33&gt;=IR$46,IL33&lt;&gt;""),AND(IQ33&gt;=IR$46,IQ33&lt;&gt;""),AND(JN33&gt;=JT$46,JN33&lt;&gt;""),AND(JS33&gt;=JT$46,JS33&lt;&gt;""),AND(KP33&gt;=KV$46,KP33&lt;&gt;""),AND(KU33&gt;=KV$46,KU33&lt;&gt;""),AND(LR33&gt;=LX$46,LR33&lt;&gt;""),AND(LW33&gt;=LX$46,LW33&lt;&gt;""),AND(MT33&gt;=MZ$46,MT33&lt;&gt;""),AND(MY33&gt;=MZ$46,MY33&lt;&gt;""),AND(NV33&gt;=OB$46,NV33&lt;&gt;""),AND(OA33&gt;=OB$46,OA33&lt;&gt;""),AND(OX33&gt;=PD$46,OX33&lt;&gt;""),AND(PC33&gt;=PD$46,PC33&lt;&gt;""),AND(PZ33&gt;=QF$46,PZ33&lt;&gt;""),AND(QE33&gt;=QF$46,QE33&lt;&gt;"")),"P","")</f>
        <v/>
      </c>
      <c r="J33" s="36" t="str">
        <f>IF(AND(I33="P",H33=""),"No DD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Merit",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Excellence",IF(K33="P","Worlds Team",IF(H33="P","National Team","")))))</f>
        <v/>
      </c>
      <c r="K33" s="3" t="str">
        <f>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P","")</f>
        <v/>
      </c>
      <c r="L33" s="8">
        <f>IF(COUNT(AS33,BV33,CY33)&gt;0,LARGE((AS33,BV33,CY33),1),0)</f>
        <v>45.599999999999994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44.70000000000001</v>
      </c>
      <c r="O33" s="8" t="str">
        <f>IF(N33=0,"",IF(AND(N33=L33,N33=AS33,N33=BV33),$W$1,IF(AND(N33=L33,N33=AS33,N33=CY33),$W$1,IF(AND(N33=L33,N33=BV33,N33=CY33),$AZ$1,IF(N33=CY33,$CC$1,IF(N33=BV33,$AZ$1,IF(N33=AS33,$W$1,"")))))))</f>
        <v>2024 Nationals</v>
      </c>
      <c r="P33" s="8">
        <f>IF(COUNT(AT33,BW33,CZ33)&gt;0,LARGE((AT33,BW33,CZ33),1),0)</f>
        <v>22.1</v>
      </c>
      <c r="Q33" s="8" t="str">
        <f>IF(P33=0,"",IF(P33=CZ33,$CC$1,IF(P33=BW33,$AZ$1,IF(P33=AT33,$W$1,""))))</f>
        <v>2024 Nationals</v>
      </c>
      <c r="R33" s="8">
        <f>IF(MAX(AX33,CA33,DD33)&gt;0,MAX(AX33,CA33,DD33),0)</f>
        <v>40.9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18.2</v>
      </c>
      <c r="BA33" s="18">
        <v>4.8</v>
      </c>
      <c r="BB33" s="18">
        <v>0</v>
      </c>
      <c r="BC33" s="18">
        <v>0</v>
      </c>
      <c r="BD33" s="18">
        <v>18.399999999999999</v>
      </c>
      <c r="BE33" s="18">
        <v>4.8</v>
      </c>
      <c r="BF33" s="18">
        <v>0.6</v>
      </c>
      <c r="BG33" s="18">
        <v>0</v>
      </c>
      <c r="BH33" s="18">
        <v>18</v>
      </c>
      <c r="BI33" s="18">
        <v>3.5</v>
      </c>
      <c r="BJ33" s="18">
        <v>0.8</v>
      </c>
      <c r="BK33" s="18">
        <v>0</v>
      </c>
      <c r="BL33" s="18">
        <v>18.2</v>
      </c>
      <c r="BM33" s="18">
        <v>6</v>
      </c>
      <c r="BN33" s="18">
        <v>0.2</v>
      </c>
      <c r="BO33" s="18">
        <v>0</v>
      </c>
      <c r="BP33" s="18">
        <v>0</v>
      </c>
      <c r="BQ33" s="18">
        <v>0</v>
      </c>
      <c r="BR33" s="18">
        <v>0</v>
      </c>
      <c r="BS33" s="18">
        <v>0</v>
      </c>
      <c r="BT33" s="28"/>
      <c r="BU33" s="11">
        <f>IF(SUM(BA33,BE33)&gt;0,SUM(BA33,BE33),"")</f>
        <v>9.6</v>
      </c>
      <c r="BV33" s="11">
        <f>IF(SUM(AZ33:BA33,BC33:BE33,BG33)-BB33-BF33&gt;0,SUM(AZ33:BA33,BC33:BE33,BG33)-BB33-BF33,"")</f>
        <v>45.599999999999994</v>
      </c>
      <c r="BW33" s="11">
        <f>IF(SUM(BH33:BI33,BK33)-BJ33&gt;0,SUM(BH33:BI33,BK33)-BJ33,"")</f>
        <v>20.7</v>
      </c>
      <c r="BX33" s="11">
        <f>IF(SUM(BA33,BE33,BI33)&gt;0,SUM(BA33,BE33,BI33),"")</f>
        <v>13.1</v>
      </c>
      <c r="BY33" s="11">
        <f>IF(SUM(BV33,BW33)&gt;0,SUM(BV33,BW33),"")</f>
        <v>66.3</v>
      </c>
      <c r="BZ33" s="11">
        <f>IF(SUM(BM33,BQ33)&gt;0,SUM(BM33,BQ33),"")</f>
        <v>6</v>
      </c>
      <c r="CA33" s="11">
        <f>IF(SUM(BL33:BM33,BO33:BQ33,BS33)-SUM(BN33,BR33)&gt;0,SUM(BL33:BM33,BO33:BQ33,BS33)-SUM(BN33,BR33),"")</f>
        <v>24</v>
      </c>
      <c r="CB33" s="11">
        <f>IF(SUM(BV33,BW33,CA33)&gt;0,SUM(BV33,BW33,CA33),"")</f>
        <v>90.3</v>
      </c>
      <c r="CC33" s="19">
        <v>18.2</v>
      </c>
      <c r="CD33" s="19">
        <v>4.4000000000000004</v>
      </c>
      <c r="CE33" s="19">
        <v>0.8</v>
      </c>
      <c r="CF33" s="19">
        <v>0</v>
      </c>
      <c r="CG33" s="19">
        <v>18.3</v>
      </c>
      <c r="CH33" s="19">
        <v>5.2</v>
      </c>
      <c r="CI33" s="19">
        <v>0.6</v>
      </c>
      <c r="CJ33" s="19">
        <v>0</v>
      </c>
      <c r="CK33" s="19">
        <v>18</v>
      </c>
      <c r="CL33" s="19">
        <v>4.3</v>
      </c>
      <c r="CM33" s="19">
        <v>0.2</v>
      </c>
      <c r="CN33" s="19">
        <v>0</v>
      </c>
      <c r="CO33" s="19">
        <v>18.3</v>
      </c>
      <c r="CP33" s="19">
        <v>5.2</v>
      </c>
      <c r="CQ33" s="19">
        <v>0.2</v>
      </c>
      <c r="CR33" s="19">
        <v>0</v>
      </c>
      <c r="CS33" s="19">
        <v>17.899999999999999</v>
      </c>
      <c r="CT33" s="19">
        <v>2</v>
      </c>
      <c r="CU33" s="19">
        <v>2.2999999999999998</v>
      </c>
      <c r="CV33" s="19">
        <v>0</v>
      </c>
      <c r="CW33" s="27"/>
      <c r="CX33" s="40">
        <f>IF(SUM(CD33,CH33)&gt;0,SUM(CD33,CH33),"")</f>
        <v>9.6000000000000014</v>
      </c>
      <c r="CY33" s="40">
        <f>IF(SUM(CC33:CD33,CF33:CH33,CJ33)-CE33-CI33&gt;0,SUM(CC33:CD33,CF33:CH33,CJ33)-CE33-CI33,"")</f>
        <v>44.70000000000001</v>
      </c>
      <c r="CZ33" s="40">
        <f>IF(SUM(CK33:CL33,CN33)-CM33&gt;0,SUM(CK33:CL33,CN33)-CM33,"")</f>
        <v>22.1</v>
      </c>
      <c r="DA33" s="40">
        <f>IF(SUM(CD33,CH33,CL33)&gt;0,SUM(CD33,CH33,CL33),"")</f>
        <v>13.900000000000002</v>
      </c>
      <c r="DB33" s="40">
        <f>IF(SUM(CY33,CZ33)&gt;0,SUM(CY33,CZ33),"")</f>
        <v>66.800000000000011</v>
      </c>
      <c r="DC33" s="40">
        <f>IF(SUM(CP33,CT33)&gt;0,SUM(CP33,CT33),"")</f>
        <v>7.2</v>
      </c>
      <c r="DD33" s="40">
        <f>IF(SUM(CO33:CP33,CR33:CT33,CV33)-SUM(CQ33,CU33)&gt;0,SUM(CO33:CP33,CR33:CT33,CV33)-SUM(CQ33,CU33),"")</f>
        <v>40.9</v>
      </c>
      <c r="DE33" s="40">
        <f>IF(SUM(CY33,CZ33,DD33)&gt;0,SUM(CY33,CZ33,DD33),"")</f>
        <v>107.70000000000002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18.2</v>
      </c>
      <c r="QH33" s="22">
        <f>IF($CW33="P",CD33,(CD33+BA33)/2)</f>
        <v>4.5999999999999996</v>
      </c>
      <c r="QI33" s="22">
        <f>IF($CW33="P",CE33,(CE33+BB33)/2)</f>
        <v>0.4</v>
      </c>
      <c r="QJ33" s="22">
        <f>IF($CW33="P",CF33,(CF33+BC33)/2)</f>
        <v>0</v>
      </c>
      <c r="QK33" s="22">
        <f>IF($CW33="P",CG33,(CG33+BD33)/2)</f>
        <v>18.350000000000001</v>
      </c>
      <c r="QL33" s="22">
        <f>IF($CW33="P",CH33,(CH33+BE33)/2)</f>
        <v>5</v>
      </c>
      <c r="QM33" s="22">
        <f>IF($CW33="P",CI33,(CI33+BF33)/2)</f>
        <v>0.6</v>
      </c>
      <c r="QN33" s="22">
        <f>IF($CW33="P",CJ33,(CJ33+BG33)/2)</f>
        <v>0</v>
      </c>
      <c r="QO33" s="22">
        <f>IF($CW33="P",CK33,(CK33+BH33)/2)</f>
        <v>18</v>
      </c>
      <c r="QP33" s="22">
        <f>IF($CW33="P",CL33,(CL33+BI33)/2)</f>
        <v>3.9</v>
      </c>
      <c r="QQ33" s="22">
        <f>IF($CW33="P",CM33,(CM33+BJ33)/2)</f>
        <v>0.5</v>
      </c>
      <c r="QR33" s="22">
        <f>IF($CW33="P",CN33,(CN33+BK33)/2)</f>
        <v>0</v>
      </c>
      <c r="QS33" s="22">
        <f>IF($CW33="P",CO33,(CO33+BL33)/2)</f>
        <v>18.25</v>
      </c>
      <c r="QT33" s="22">
        <f>IF($CW33="P",CP33,(CP33+BM33)/2)</f>
        <v>5.6</v>
      </c>
      <c r="QU33" s="22">
        <f>IF($CW33="P",CQ33,(CQ33+BN33)/2)</f>
        <v>0.2</v>
      </c>
      <c r="QV33" s="22">
        <f>IF($CW33="P",CR33,(CR33+BO33)/2)</f>
        <v>0</v>
      </c>
      <c r="QW33" s="22">
        <f>IF($CW33="P",CS33,(CS33+BP33)/2)</f>
        <v>8.9499999999999993</v>
      </c>
      <c r="QX33" s="22">
        <f>IF($CW33="P",CT33,(CT33+BQ33)/2)</f>
        <v>1</v>
      </c>
      <c r="QY33" s="22">
        <f>IF($CW33="P",CU33,(CU33+BR33)/2)</f>
        <v>1.1499999999999999</v>
      </c>
      <c r="QZ33" s="22">
        <f>IF($CW33="P",CV33,(CV33+BS33)/2)</f>
        <v>0</v>
      </c>
      <c r="RA33" s="27" t="s">
        <v>46</v>
      </c>
      <c r="RB33" s="40">
        <f>IF(SUM(QH33,QL33)&gt;0,SUM(QH33,QL33),"")</f>
        <v>9.6</v>
      </c>
      <c r="RC33" s="40">
        <f>IF(SUM(QG33:QH33,QJ33:QL33,QN33)-QI33-QM33&gt;0,SUM(QG33:QH33,QJ33:QL33,QN33)-QI33-QM33,"")</f>
        <v>45.15</v>
      </c>
      <c r="RD33" s="40">
        <f>IF(SUM(QO33:QP33,QR33)-QQ33&gt;0,SUM(QO33:QP33,QR33)-QQ33,"")</f>
        <v>21.4</v>
      </c>
      <c r="RE33" s="40">
        <f>IF(SUM(QH33,QL33,QP33)&gt;0,SUM(QH33,QL33,QP33),"")</f>
        <v>13.5</v>
      </c>
      <c r="RF33" s="40">
        <f>IF(SUM(RC33,RD33)&gt;0,SUM(RC33,RD33),"")</f>
        <v>66.55</v>
      </c>
      <c r="RG33" s="40">
        <f>IF(SUM(QT33,QX33)&gt;0,SUM(QT33,QX33),"")</f>
        <v>6.6</v>
      </c>
      <c r="RH33" s="40">
        <f>IF(SUM(QS33:QT33,QV33:QX33,QZ33)-SUM(QU33,QY33)&gt;0,SUM(QS33:QT33,QV33:QX33,QZ33)-SUM(QU33,QY33),"")</f>
        <v>32.449999999999996</v>
      </c>
      <c r="RI33" s="40">
        <f>IF(SUM(RC33,RD33,RH33)&gt;0,SUM(RC33,RD33,RH33),"")</f>
        <v>99</v>
      </c>
    </row>
    <row r="34" spans="1:477" x14ac:dyDescent="0.2">
      <c r="A34" s="4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>27</v>
      </c>
      <c r="B34" s="4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>20</v>
      </c>
      <c r="C34" s="5" t="s">
        <v>195</v>
      </c>
      <c r="D34" s="4" t="s">
        <v>6</v>
      </c>
      <c r="E34" s="4">
        <v>2007</v>
      </c>
      <c r="F34" s="9">
        <f>SUM(L34:T34)+SUM(L34:Q34)*0.0000001+SUM(L34)*0.0000000000001</f>
        <v>118.60000706000486</v>
      </c>
      <c r="H34" s="3" t="str">
        <f>IF(OR(AND(AR34&gt;=AY$42,AS34&gt;=AY$46,AR34&lt;&gt;"",AQ34=""),AND(AW34&gt;=AY$42,AX34&gt;=AY$46,AW34&lt;&gt;"",AQ34=""),AND(BU34&gt;=CB$42,BV34&gt;=CB$46,BU34&lt;&gt;"",BT34=""),AND(BZ34&gt;=CB$42,CA34&gt;=CB$46,BZ34&lt;&gt;"",BT34=""),AND(CX34&gt;=DE$42,CY34&gt;=DE$46,CX34&lt;&gt;"",CW34=""),AND(DC34&gt;=DE$42,DD34&gt;=DE$46,DC34&lt;&gt;""),AND(EC34&gt;=EJ$42,ED34&gt;=EJ$46,EC34&lt;&gt;""),AND(EH34&gt;=EJ$42,EI34&gt;=EJ$46,EH34&lt;&gt;""),AND(FE34&gt;=FL$42,FF34&gt;=FL$46,FE34&lt;&gt;""),AND(FJ34&gt;=FL$42,FK34&gt;=FL$46,FJ34&lt;&gt;""),AND(GG34&gt;=GN$42,GH34&gt;=GN$46,GG34&lt;&gt;""),AND(GL34&gt;=GN$42,GM34&gt;=GN$46,GL34&lt;&gt;""),AND(HI34&gt;=HP$42,HJ34&gt;=HP$46,HI34&lt;&gt;""),AND(HN34&gt;=HP$42,HO34&gt;=HP$46,HN34&lt;&gt;""),AND(IK34&gt;=IR$42,IL34&gt;=IR$46,IK34&lt;&gt;""),AND(IP34&gt;=IR$42,IQ34&gt;=IR$46,IP34&lt;&gt;""),AND(JM34&gt;=JT$42,JN34&gt;=JT$46,JM34&lt;&gt;""),AND(JR34&gt;=JT$42,JS34&gt;=JT$46,JR34&lt;&gt;""),AND(KO34&gt;=KV$42,KP34&gt;=KV$46,KO34&lt;&gt;""),AND(KT34&gt;=KV$42,KU34&gt;=KV$46,KT34&lt;&gt;""),AND(LQ34&gt;=LX$42,LR34&gt;=LX$46,LQ34&lt;&gt;""),AND(LV34&gt;=LX$42,LW34&gt;=LX$46,LV34&lt;&gt;""),AND(MS34&gt;=MZ$42,MT34&gt;=MZ$46,MS34&lt;&gt;""),AND(MX34&gt;=MZ$42,MY34&gt;=MZ$46,MX34&lt;&gt;""),AND(NU34&gt;=OB$42,NV34&gt;=OB$46,NU34&lt;&gt;""),AND(NZ34&gt;=OB$42,OA34&gt;=OB$46,NZ34&lt;&gt;""),AND(OW34&gt;=PD$42,OX34&gt;=PD$46,OW34&lt;&gt;""),AND(PB34&gt;=PD$42,PC34&gt;=PD$46,PB34&lt;&gt;""),AND(PY34&gt;=QF$42,PZ34&gt;=QF$46,PY34&lt;&gt;""),AND(QD34&gt;=QF$42,QE34&gt;=QF$46,QD34&lt;&gt;"")),"P","")</f>
        <v/>
      </c>
      <c r="I34" s="3" t="str">
        <f>IF(OR(AND(AS34&gt;=AY$46,AS34&lt;&gt;"",AQ34=""),AND(AX34&gt;=AY$46,AX34&lt;&gt;"",AQ34=""),AND(BV34&gt;=CB$46,BV34&lt;&gt;"",BT34=""),AND(CA34&gt;=CB$46,CA34&lt;&gt;"",BT34=""),AND(CY34&gt;=DE$46,CY34&lt;&gt;"",CW34=""),AND(DD34&gt;=DE$46,DD34&lt;&gt;"",CW34=""),AND(ED34&gt;=EJ$46,ED34&lt;&gt;""),AND(EI34&gt;=EJ$46,EI34&lt;&gt;""),AND(FF34&gt;=FL$46,FF34&lt;&gt;""),AND(FK34&gt;=FL$46,FK34&lt;&gt;""),AND(GH34&gt;=GN$46,GH34&lt;&gt;""),AND(GM34&gt;=GN$46,GM34&lt;&gt;""),AND(HJ34&gt;=HP$46,HJ34&lt;&gt;""),AND(HO34&gt;=HP$46,HO34&lt;&gt;""),AND(IL34&gt;=IR$46,IL34&lt;&gt;""),AND(IQ34&gt;=IR$46,IQ34&lt;&gt;""),AND(JN34&gt;=JT$46,JN34&lt;&gt;""),AND(JS34&gt;=JT$46,JS34&lt;&gt;""),AND(KP34&gt;=KV$46,KP34&lt;&gt;""),AND(KU34&gt;=KV$46,KU34&lt;&gt;""),AND(LR34&gt;=LX$46,LR34&lt;&gt;""),AND(LW34&gt;=LX$46,LW34&lt;&gt;""),AND(MT34&gt;=MZ$46,MT34&lt;&gt;""),AND(MY34&gt;=MZ$46,MY34&lt;&gt;""),AND(NV34&gt;=OB$46,NV34&lt;&gt;""),AND(OA34&gt;=OB$46,OA34&lt;&gt;""),AND(OX34&gt;=PD$46,OX34&lt;&gt;""),AND(PC34&gt;=PD$46,PC34&lt;&gt;""),AND(PZ34&gt;=QF$46,PZ34&lt;&gt;""),AND(QE34&gt;=QF$46,QE34&lt;&gt;"")),"P","")</f>
        <v>P</v>
      </c>
      <c r="J34" s="36" t="str">
        <f>IF(AND(I34="P",H34=""),"No DD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Merit",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Excellence",IF(K34="P","Worlds Team",IF(H34="P","National Team","")))))</f>
        <v>No DD</v>
      </c>
      <c r="K34" s="3" t="str">
        <f>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P","")</f>
        <v/>
      </c>
      <c r="L34" s="8">
        <f>IF(COUNT(AS34,BV34,CY34)&gt;0,LARGE((AS34,BV34,CY34),1),0)</f>
        <v>48.400000000000006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IF(N34=0,"",IF(AND(N34=L34,N34=AS34,N34=BV34),$W$1,IF(AND(N34=L34,N34=AS34,N34=CY34),$W$1,IF(AND(N34=L34,N34=BV34,N34=CY34),$AZ$1,IF(N34=CY34,$CC$1,IF(N34=BV34,$AZ$1,IF(N34=AS34,$W$1,"")))))))</f>
        <v/>
      </c>
      <c r="P34" s="8">
        <f>IF(COUNT(AT34,BW34,CZ34)&gt;0,LARGE((AT34,BW34,CZ34),1),0)</f>
        <v>22.2</v>
      </c>
      <c r="Q34" s="8" t="str">
        <f>IF(P34=0,"",IF(P34=CZ34,$CC$1,IF(P34=BW34,$AZ$1,IF(P34=AT34,$W$1,""))))</f>
        <v>2024 Nationals</v>
      </c>
      <c r="R34" s="8">
        <f>IF(MAX(AX34,CA34,DD34)&gt;0,MAX(AX34,CA34,DD34),0)</f>
        <v>48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5.2</v>
      </c>
      <c r="CE34" s="19">
        <v>0</v>
      </c>
      <c r="CF34" s="19">
        <v>0</v>
      </c>
      <c r="CG34" s="19">
        <v>19</v>
      </c>
      <c r="CH34" s="19">
        <v>5.2</v>
      </c>
      <c r="CI34" s="19">
        <v>0</v>
      </c>
      <c r="CJ34" s="19">
        <v>0</v>
      </c>
      <c r="CK34" s="19">
        <v>18.5</v>
      </c>
      <c r="CL34" s="19">
        <v>3.9</v>
      </c>
      <c r="CM34" s="19">
        <v>0.2</v>
      </c>
      <c r="CN34" s="19">
        <v>0</v>
      </c>
      <c r="CO34" s="19">
        <v>18.899999999999999</v>
      </c>
      <c r="CP34" s="19">
        <v>5.2</v>
      </c>
      <c r="CQ34" s="19">
        <v>0.2</v>
      </c>
      <c r="CR34" s="19">
        <v>0</v>
      </c>
      <c r="CS34" s="19">
        <v>18.899999999999999</v>
      </c>
      <c r="CT34" s="19">
        <v>5.2</v>
      </c>
      <c r="CU34" s="19">
        <v>0</v>
      </c>
      <c r="CV34" s="19">
        <v>0</v>
      </c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48.400000000000006</v>
      </c>
      <c r="CZ34" s="40">
        <f>IF(SUM(CK34:CL34,CN34)-CM34&gt;0,SUM(CK34:CL34,CN34)-CM34,"")</f>
        <v>22.2</v>
      </c>
      <c r="DA34" s="40">
        <f>IF(SUM(CD34,CH34,CL34)&gt;0,SUM(CD34,CH34,CL34),"")</f>
        <v>14.3</v>
      </c>
      <c r="DB34" s="40">
        <f>IF(SUM(CY34,CZ34)&gt;0,SUM(CY34,CZ34),"")</f>
        <v>70.600000000000009</v>
      </c>
      <c r="DC34" s="40">
        <f>IF(SUM(CP34,CT34)&gt;0,SUM(CP34,CT34),"")</f>
        <v>10.4</v>
      </c>
      <c r="DD34" s="40">
        <f>IF(SUM(CO34:CP34,CR34:CT34,CV34)-SUM(CQ34,CU34)&gt;0,SUM(CO34:CP34,CR34:CT34,CV34)-SUM(CQ34,CU34),"")</f>
        <v>48</v>
      </c>
      <c r="DE34" s="40">
        <f>IF(SUM(CY34,CZ34,DD34)&gt;0,SUM(CY34,CZ34,DD34),"")</f>
        <v>118.60000000000001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9.5</v>
      </c>
      <c r="QL34" s="22">
        <f>IF($CW34="P",CH34,(CH34+BE34)/2)</f>
        <v>2.6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9.25</v>
      </c>
      <c r="QP34" s="22">
        <f>IF($CW34="P",CL34,(CL34+BI34)/2)</f>
        <v>1.95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9.4499999999999993</v>
      </c>
      <c r="QT34" s="22">
        <f>IF($CW34="P",CP34,(CP34+BM34)/2)</f>
        <v>2.6</v>
      </c>
      <c r="QU34" s="22">
        <f>IF($CW34="P",CQ34,(CQ34+BN34)/2)</f>
        <v>0.1</v>
      </c>
      <c r="QV34" s="22">
        <f>IF($CW34="P",CR34,(CR34+BO34)/2)</f>
        <v>0</v>
      </c>
      <c r="QW34" s="22">
        <f>IF($CW34="P",CS34,(CS34+BP34)/2)</f>
        <v>9.4499999999999993</v>
      </c>
      <c r="QX34" s="22">
        <f>IF($CW34="P",CT34,(CT34+BQ34)/2)</f>
        <v>2.6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24.200000000000003</v>
      </c>
      <c r="RD34" s="40">
        <f>IF(SUM(QO34:QP34,QR34)-QQ34&gt;0,SUM(QO34:QP34,QR34)-QQ34,"")</f>
        <v>11.1</v>
      </c>
      <c r="RE34" s="40">
        <f>IF(SUM(QH34,QL34,QP34)&gt;0,SUM(QH34,QL34,QP34),"")</f>
        <v>7.15</v>
      </c>
      <c r="RF34" s="40">
        <f>IF(SUM(RC34,RD34)&gt;0,SUM(RC34,RD34),"")</f>
        <v>35.300000000000004</v>
      </c>
      <c r="RG34" s="40">
        <f>IF(SUM(QT34,QX34)&gt;0,SUM(QT34,QX34),"")</f>
        <v>5.2</v>
      </c>
      <c r="RH34" s="40">
        <f>IF(SUM(QS34:QT34,QV34:QX34,QZ34)-SUM(QU34,QY34)&gt;0,SUM(QS34:QT34,QV34:QX34,QZ34)-SUM(QU34,QY34),"")</f>
        <v>24</v>
      </c>
      <c r="RI34" s="40">
        <f>IF(SUM(RC34,RD34,RH34)&gt;0,SUM(RC34,RD34,RH34),"")</f>
        <v>59.300000000000004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170</v>
      </c>
      <c r="D35" s="4" t="s">
        <v>3</v>
      </c>
      <c r="E35" s="4">
        <v>2008</v>
      </c>
      <c r="F35" s="9">
        <f>SUM(L35:T35)+SUM(L35:Q35)*0.0000001+SUM(L35)*0.0000000000001</f>
        <v>116.90000701000471</v>
      </c>
      <c r="G35" s="66"/>
      <c r="H35" s="3" t="str">
        <f>IF(OR(AND(AR35&gt;=AY$42,AS35&gt;=AY$46,AR35&lt;&gt;"",AQ35=""),AND(AW35&gt;=AY$42,AX35&gt;=AY$46,AW35&lt;&gt;"",AQ35=""),AND(BU35&gt;=CB$42,BV35&gt;=CB$46,BU35&lt;&gt;"",BT35=""),AND(BZ35&gt;=CB$42,CA35&gt;=CB$46,BZ35&lt;&gt;"",BT35=""),AND(CX35&gt;=DE$42,CY35&gt;=DE$46,CX35&lt;&gt;"",CW35=""),AND(DC35&gt;=DE$42,DD35&gt;=DE$46,DC35&lt;&gt;""),AND(EC35&gt;=EJ$42,ED35&gt;=EJ$46,EC35&lt;&gt;""),AND(EH35&gt;=EJ$42,EI35&gt;=EJ$46,EH35&lt;&gt;""),AND(FE35&gt;=FL$42,FF35&gt;=FL$46,FE35&lt;&gt;""),AND(FJ35&gt;=FL$42,FK35&gt;=FL$46,FJ35&lt;&gt;""),AND(GG35&gt;=GN$42,GH35&gt;=GN$46,GG35&lt;&gt;""),AND(GL35&gt;=GN$42,GM35&gt;=GN$46,GL35&lt;&gt;""),AND(HI35&gt;=HP$42,HJ35&gt;=HP$46,HI35&lt;&gt;""),AND(HN35&gt;=HP$42,HO35&gt;=HP$46,HN35&lt;&gt;""),AND(IK35&gt;=IR$42,IL35&gt;=IR$46,IK35&lt;&gt;""),AND(IP35&gt;=IR$42,IQ35&gt;=IR$46,IP35&lt;&gt;""),AND(JM35&gt;=JT$42,JN35&gt;=JT$46,JM35&lt;&gt;""),AND(JR35&gt;=JT$42,JS35&gt;=JT$46,JR35&lt;&gt;""),AND(KO35&gt;=KV$42,KP35&gt;=KV$46,KO35&lt;&gt;""),AND(KT35&gt;=KV$42,KU35&gt;=KV$46,KT35&lt;&gt;""),AND(LQ35&gt;=LX$42,LR35&gt;=LX$46,LQ35&lt;&gt;""),AND(LV35&gt;=LX$42,LW35&gt;=LX$46,LV35&lt;&gt;""),AND(MS35&gt;=MZ$42,MT35&gt;=MZ$46,MS35&lt;&gt;""),AND(MX35&gt;=MZ$42,MY35&gt;=MZ$46,MX35&lt;&gt;""),AND(NU35&gt;=OB$42,NV35&gt;=OB$46,NU35&lt;&gt;""),AND(NZ35&gt;=OB$42,OA35&gt;=OB$46,NZ35&lt;&gt;""),AND(OW35&gt;=PD$42,OX35&gt;=PD$46,OW35&lt;&gt;""),AND(PB35&gt;=PD$42,PC35&gt;=PD$46,PB35&lt;&gt;""),AND(PY35&gt;=QF$42,PZ35&gt;=QF$46,PY35&lt;&gt;""),AND(QD35&gt;=QF$42,QE35&gt;=QF$46,QD35&lt;&gt;"")),"P","")</f>
        <v/>
      </c>
      <c r="I35" s="3" t="str">
        <f>IF(OR(AND(AS35&gt;=AY$46,AS35&lt;&gt;"",AQ35=""),AND(AX35&gt;=AY$46,AX35&lt;&gt;"",AQ35=""),AND(BV35&gt;=CB$46,BV35&lt;&gt;"",BT35=""),AND(CA35&gt;=CB$46,CA35&lt;&gt;"",BT35=""),AND(CY35&gt;=DE$46,CY35&lt;&gt;"",CW35=""),AND(DD35&gt;=DE$46,DD35&lt;&gt;"",CW35=""),AND(ED35&gt;=EJ$46,ED35&lt;&gt;""),AND(EI35&gt;=EJ$46,EI35&lt;&gt;""),AND(FF35&gt;=FL$46,FF35&lt;&gt;""),AND(FK35&gt;=FL$46,FK35&lt;&gt;""),AND(GH35&gt;=GN$46,GH35&lt;&gt;""),AND(GM35&gt;=GN$46,GM35&lt;&gt;""),AND(HJ35&gt;=HP$46,HJ35&lt;&gt;""),AND(HO35&gt;=HP$46,HO35&lt;&gt;""),AND(IL35&gt;=IR$46,IL35&lt;&gt;""),AND(IQ35&gt;=IR$46,IQ35&lt;&gt;""),AND(JN35&gt;=JT$46,JN35&lt;&gt;""),AND(JS35&gt;=JT$46,JS35&lt;&gt;""),AND(KP35&gt;=KV$46,KP35&lt;&gt;""),AND(KU35&gt;=KV$46,KU35&lt;&gt;""),AND(LR35&gt;=LX$46,LR35&lt;&gt;""),AND(LW35&gt;=LX$46,LW35&lt;&gt;""),AND(MT35&gt;=MZ$46,MT35&lt;&gt;""),AND(MY35&gt;=MZ$46,MY35&lt;&gt;""),AND(NV35&gt;=OB$46,NV35&lt;&gt;""),AND(OA35&gt;=OB$46,OA35&lt;&gt;""),AND(OX35&gt;=PD$46,OX35&lt;&gt;""),AND(PC35&gt;=PD$46,PC35&lt;&gt;""),AND(PZ35&gt;=QF$46,PZ35&lt;&gt;""),AND(QE35&gt;=QF$46,QE35&lt;&gt;"")),"P","")</f>
        <v/>
      </c>
      <c r="J35" s="36" t="str">
        <f>IF(AND(I35="P",H35=""),"No DD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Merit",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Excellence",IF(K35="P","Worlds Team",IF(H35="P","National Team","")))))</f>
        <v/>
      </c>
      <c r="K35" s="3" t="str">
        <f>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P","")</f>
        <v/>
      </c>
      <c r="L35" s="8">
        <f>IF(COUNT(AS35,BV35,CY35)&gt;0,LARGE((AS35,BV35,CY35),1),0)</f>
        <v>47.099999999999994</v>
      </c>
      <c r="M35" s="8" t="str">
        <f>IF(L35=0,"",IF(L35=CY35,$CC$1,IF(L35=BV35,$AZ$1,IF(L35=AS35,$W$1,""))))</f>
        <v>2023 3rd Domestic Trial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23</v>
      </c>
      <c r="Q35" s="8" t="str">
        <f>IF(P35=0,"",IF(P35=CZ35,$CC$1,IF(P35=BW35,$AZ$1,IF(P35=AT35,$W$1,""))))</f>
        <v>2023 3rd Domestic Trial</v>
      </c>
      <c r="R35" s="8">
        <f>IF(MAX(AX35,CA35,DD35)&gt;0,MAX(AX35,CA35,DD35),0)</f>
        <v>46.800000000000004</v>
      </c>
      <c r="S35" s="8" t="str">
        <f>IF(R35=0,"",IF(R35=DD35,$CC$1,IF(R35=CA35,$AZ$1,IF(R35=AX35,$W$1,""))))</f>
        <v>2023 3rd Domestic Trial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18.2</v>
      </c>
      <c r="X35" s="19">
        <v>5.1999999999999993</v>
      </c>
      <c r="Y35" s="19">
        <v>0</v>
      </c>
      <c r="Z35" s="19">
        <v>0</v>
      </c>
      <c r="AA35" s="19">
        <v>18.5</v>
      </c>
      <c r="AB35" s="19">
        <v>5.1999999999999993</v>
      </c>
      <c r="AC35" s="19">
        <v>0</v>
      </c>
      <c r="AD35" s="19">
        <v>0</v>
      </c>
      <c r="AE35" s="19">
        <v>19</v>
      </c>
      <c r="AF35" s="19">
        <v>4</v>
      </c>
      <c r="AG35" s="19">
        <v>0</v>
      </c>
      <c r="AH35" s="19">
        <v>0</v>
      </c>
      <c r="AI35" s="19">
        <v>18.8</v>
      </c>
      <c r="AJ35" s="19">
        <v>5.1999999999999993</v>
      </c>
      <c r="AK35" s="19">
        <v>0</v>
      </c>
      <c r="AL35" s="19">
        <v>0</v>
      </c>
      <c r="AM35" s="19">
        <v>18.2</v>
      </c>
      <c r="AN35" s="19">
        <v>5.1999999999999993</v>
      </c>
      <c r="AO35" s="19">
        <v>0.6</v>
      </c>
      <c r="AP35" s="19">
        <v>0</v>
      </c>
      <c r="AQ35" s="27"/>
      <c r="AR35" s="40">
        <f>IF(SUM(X35,AB35)&gt;0,SUM(X35,AB35),"")</f>
        <v>10.399999999999999</v>
      </c>
      <c r="AS35" s="40">
        <f>IF(SUM(W35:X35,Z35:AB35,AD35)-Y35-AC35&gt;0,SUM(W35:X35,Z35:AB35,AD35)-Y35-AC35,"")</f>
        <v>47.099999999999994</v>
      </c>
      <c r="AT35" s="40">
        <f>IF(SUM(AE35:AF35,AH35)-AG35&gt;0,SUM(AE35:AF35,AH35)-AG35,"")</f>
        <v>23</v>
      </c>
      <c r="AU35" s="40">
        <f>IF(SUM(X35,AB35,AF35)&gt;0,SUM(X35,AB35,AF35),"")</f>
        <v>14.399999999999999</v>
      </c>
      <c r="AV35" s="40">
        <f>IF(SUM(AS35,AT35)&gt;0,SUM(AS35,AT35),"")</f>
        <v>70.099999999999994</v>
      </c>
      <c r="AW35" s="40">
        <f>IF(SUM(AJ35,AN35)&gt;0,SUM(AJ35,AN35),"")</f>
        <v>10.399999999999999</v>
      </c>
      <c r="AX35" s="40">
        <f>IF(SUM(AI35:AJ35,AL35:AN35,AP35)-SUM(AK35,AO35)&gt;0,SUM(AI35:AJ35,AL35:AN35,AP35)-SUM(AK35,AO35),"")</f>
        <v>46.800000000000004</v>
      </c>
      <c r="AY35" s="40">
        <f>IF(SUM(AS35,AT35,AX35)&gt;0,SUM(AS35,AT35,AX35),"")</f>
        <v>116.9</v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0</v>
      </c>
      <c r="QH35" s="22">
        <f>IF($CW35="P",CD35,(CD35+BA35)/2)</f>
        <v>0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0</v>
      </c>
      <c r="QL35" s="22">
        <f>IF($CW35="P",CH35,(CH35+BE35)/2)</f>
        <v>0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0</v>
      </c>
      <c r="QP35" s="22">
        <f>IF($CW35="P",CL35,(CL35+BI35)/2)</f>
        <v>0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 t="str">
        <f>IF(SUM(QH35,QL35)&gt;0,SUM(QH35,QL35),"")</f>
        <v/>
      </c>
      <c r="RC35" s="40" t="str">
        <f>IF(SUM(QG35:QH35,QJ35:QL35,QN35)-QI35-QM35&gt;0,SUM(QG35:QH35,QJ35:QL35,QN35)-QI35-QM35,"")</f>
        <v/>
      </c>
      <c r="RD35" s="40" t="str">
        <f>IF(SUM(QO35:QP35,QR35)-QQ35&gt;0,SUM(QO35:QP35,QR35)-QQ35,"")</f>
        <v/>
      </c>
      <c r="RE35" s="40" t="str">
        <f>IF(SUM(QH35,QL35,QP35)&gt;0,SUM(QH35,QL35,QP35),"")</f>
        <v/>
      </c>
      <c r="RF35" s="40" t="str">
        <f>IF(SUM(RC35,RD35)&gt;0,SUM(RC35,RD35),"")</f>
        <v/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 t="str">
        <f>IF(SUM(RC35,RD35,RH35)&gt;0,SUM(RC35,RD35,RH35),"")</f>
        <v/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231</v>
      </c>
      <c r="D36" s="4" t="s">
        <v>3</v>
      </c>
      <c r="E36" s="4">
        <v>2007</v>
      </c>
      <c r="F36" s="9">
        <f>SUM(L36:T36)+SUM(L36:Q36)*0.0000001+SUM(L36)*0.0000000000001</f>
        <v>114.40000684000454</v>
      </c>
      <c r="H36" s="3" t="str">
        <f>IF(OR(AND(AR36&gt;=AY$42,AS36&gt;=AY$46,AR36&lt;&gt;"",AQ36=""),AND(AW36&gt;=AY$42,AX36&gt;=AY$46,AW36&lt;&gt;"",AQ36=""),AND(BU36&gt;=CB$42,BV36&gt;=CB$46,BU36&lt;&gt;"",BT36=""),AND(BZ36&gt;=CB$42,CA36&gt;=CB$46,BZ36&lt;&gt;"",BT36=""),AND(CX36&gt;=DE$42,CY36&gt;=DE$46,CX36&lt;&gt;"",CW36=""),AND(DC36&gt;=DE$42,DD36&gt;=DE$46,DC36&lt;&gt;""),AND(EC36&gt;=EJ$42,ED36&gt;=EJ$46,EC36&lt;&gt;""),AND(EH36&gt;=EJ$42,EI36&gt;=EJ$46,EH36&lt;&gt;""),AND(FE36&gt;=FL$42,FF36&gt;=FL$46,FE36&lt;&gt;""),AND(FJ36&gt;=FL$42,FK36&gt;=FL$46,FJ36&lt;&gt;""),AND(GG36&gt;=GN$42,GH36&gt;=GN$46,GG36&lt;&gt;""),AND(GL36&gt;=GN$42,GM36&gt;=GN$46,GL36&lt;&gt;""),AND(HI36&gt;=HP$42,HJ36&gt;=HP$46,HI36&lt;&gt;""),AND(HN36&gt;=HP$42,HO36&gt;=HP$46,HN36&lt;&gt;""),AND(IK36&gt;=IR$42,IL36&gt;=IR$46,IK36&lt;&gt;""),AND(IP36&gt;=IR$42,IQ36&gt;=IR$46,IP36&lt;&gt;""),AND(JM36&gt;=JT$42,JN36&gt;=JT$46,JM36&lt;&gt;""),AND(JR36&gt;=JT$42,JS36&gt;=JT$46,JR36&lt;&gt;""),AND(KO36&gt;=KV$42,KP36&gt;=KV$46,KO36&lt;&gt;""),AND(KT36&gt;=KV$42,KU36&gt;=KV$46,KT36&lt;&gt;""),AND(LQ36&gt;=LX$42,LR36&gt;=LX$46,LQ36&lt;&gt;""),AND(LV36&gt;=LX$42,LW36&gt;=LX$46,LV36&lt;&gt;""),AND(MS36&gt;=MZ$42,MT36&gt;=MZ$46,MS36&lt;&gt;""),AND(MX36&gt;=MZ$42,MY36&gt;=MZ$46,MX36&lt;&gt;""),AND(NU36&gt;=OB$42,NV36&gt;=OB$46,NU36&lt;&gt;""),AND(NZ36&gt;=OB$42,OA36&gt;=OB$46,NZ36&lt;&gt;""),AND(OW36&gt;=PD$42,OX36&gt;=PD$46,OW36&lt;&gt;""),AND(PB36&gt;=PD$42,PC36&gt;=PD$46,PB36&lt;&gt;""),AND(PY36&gt;=QF$42,PZ36&gt;=QF$46,PY36&lt;&gt;""),AND(QD36&gt;=QF$42,QE36&gt;=QF$46,QD36&lt;&gt;"")),"P","")</f>
        <v/>
      </c>
      <c r="I36" s="3" t="str">
        <f>IF(OR(AND(AS36&gt;=AY$46,AS36&lt;&gt;"",AQ36=""),AND(AX36&gt;=AY$46,AX36&lt;&gt;"",AQ36=""),AND(BV36&gt;=CB$46,BV36&lt;&gt;"",BT36=""),AND(CA36&gt;=CB$46,CA36&lt;&gt;"",BT36=""),AND(CY36&gt;=DE$46,CY36&lt;&gt;"",CW36=""),AND(DD36&gt;=DE$46,DD36&lt;&gt;"",CW36=""),AND(ED36&gt;=EJ$46,ED36&lt;&gt;""),AND(EI36&gt;=EJ$46,EI36&lt;&gt;""),AND(FF36&gt;=FL$46,FF36&lt;&gt;""),AND(FK36&gt;=FL$46,FK36&lt;&gt;""),AND(GH36&gt;=GN$46,GH36&lt;&gt;""),AND(GM36&gt;=GN$46,GM36&lt;&gt;""),AND(HJ36&gt;=HP$46,HJ36&lt;&gt;""),AND(HO36&gt;=HP$46,HO36&lt;&gt;""),AND(IL36&gt;=IR$46,IL36&lt;&gt;""),AND(IQ36&gt;=IR$46,IQ36&lt;&gt;""),AND(JN36&gt;=JT$46,JN36&lt;&gt;""),AND(JS36&gt;=JT$46,JS36&lt;&gt;""),AND(KP36&gt;=KV$46,KP36&lt;&gt;""),AND(KU36&gt;=KV$46,KU36&lt;&gt;""),AND(LR36&gt;=LX$46,LR36&lt;&gt;""),AND(LW36&gt;=LX$46,LW36&lt;&gt;""),AND(MT36&gt;=MZ$46,MT36&lt;&gt;""),AND(MY36&gt;=MZ$46,MY36&lt;&gt;""),AND(NV36&gt;=OB$46,NV36&lt;&gt;""),AND(OA36&gt;=OB$46,OA36&lt;&gt;""),AND(OX36&gt;=PD$46,OX36&lt;&gt;""),AND(PC36&gt;=PD$46,PC36&lt;&gt;""),AND(PZ36&gt;=QF$46,PZ36&lt;&gt;""),AND(QE36&gt;=QF$46,QE36&lt;&gt;"")),"P","")</f>
        <v/>
      </c>
      <c r="J36" s="36" t="str">
        <f>IF(AND(I36="P",H36=""),"No DD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Merit",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Excellence",IF(K36="P","Worlds Team",IF(H36="P","National Team","")))))</f>
        <v/>
      </c>
      <c r="K36" s="3" t="str">
        <f>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P","")</f>
        <v/>
      </c>
      <c r="L36" s="8">
        <f>IF(COUNT(AS36,BV36,CY36)&gt;0,LARGE((AS36,BV36,CY36),1),0)</f>
        <v>45.499999999999993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22.900000000000002</v>
      </c>
      <c r="Q36" s="8" t="str">
        <f>IF(P36=0,"",IF(P36=CZ36,$CC$1,IF(P36=BW36,$AZ$1,IF(P36=AT36,$W$1,""))))</f>
        <v>2024 Nationals</v>
      </c>
      <c r="R36" s="8">
        <f>IF(MAX(AX36,CA36,DD36)&gt;0,MAX(AX36,CA36,DD36),0)</f>
        <v>46</v>
      </c>
      <c r="S36" s="8" t="str">
        <f>IF(R36=0,"",IF(R36=DD36,$CC$1,IF(R36=CA36,$AZ$1,IF(R36=AX36,$W$1,""))))</f>
        <v>2024 Nationals</v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>
        <v>18.2</v>
      </c>
      <c r="CD36" s="19">
        <v>4.8</v>
      </c>
      <c r="CE36" s="19">
        <v>0</v>
      </c>
      <c r="CF36" s="19">
        <v>0</v>
      </c>
      <c r="CG36" s="19">
        <v>18.8</v>
      </c>
      <c r="CH36" s="19">
        <v>4.3</v>
      </c>
      <c r="CI36" s="19">
        <v>0.6</v>
      </c>
      <c r="CJ36" s="19">
        <v>0</v>
      </c>
      <c r="CK36" s="19">
        <v>18.100000000000001</v>
      </c>
      <c r="CL36" s="19">
        <v>4.8</v>
      </c>
      <c r="CM36" s="19">
        <v>0</v>
      </c>
      <c r="CN36" s="19">
        <v>0</v>
      </c>
      <c r="CO36" s="19">
        <v>18.600000000000001</v>
      </c>
      <c r="CP36" s="19">
        <v>5.2</v>
      </c>
      <c r="CQ36" s="19">
        <v>0.6</v>
      </c>
      <c r="CR36" s="19">
        <v>0</v>
      </c>
      <c r="CS36" s="19">
        <v>18.7</v>
      </c>
      <c r="CT36" s="19">
        <v>4.3</v>
      </c>
      <c r="CU36" s="19">
        <v>0.2</v>
      </c>
      <c r="CV36" s="19">
        <v>0</v>
      </c>
      <c r="CW36" s="27"/>
      <c r="CX36" s="40">
        <f>IF(SUM(CD36,CH36)&gt;0,SUM(CD36,CH36),"")</f>
        <v>9.1</v>
      </c>
      <c r="CY36" s="40">
        <f>IF(SUM(CC36:CD36,CF36:CH36,CJ36)-CE36-CI36&gt;0,SUM(CC36:CD36,CF36:CH36,CJ36)-CE36-CI36,"")</f>
        <v>45.499999999999993</v>
      </c>
      <c r="CZ36" s="40">
        <f>IF(SUM(CK36:CL36,CN36)-CM36&gt;0,SUM(CK36:CL36,CN36)-CM36,"")</f>
        <v>22.900000000000002</v>
      </c>
      <c r="DA36" s="40">
        <f>IF(SUM(CD36,CH36,CL36)&gt;0,SUM(CD36,CH36,CL36),"")</f>
        <v>13.899999999999999</v>
      </c>
      <c r="DB36" s="40">
        <f>IF(SUM(CY36,CZ36)&gt;0,SUM(CY36,CZ36),"")</f>
        <v>68.399999999999991</v>
      </c>
      <c r="DC36" s="40">
        <f>IF(SUM(CP36,CT36)&gt;0,SUM(CP36,CT36),"")</f>
        <v>9.5</v>
      </c>
      <c r="DD36" s="40">
        <f>IF(SUM(CO36:CP36,CR36:CT36,CV36)-SUM(CQ36,CU36)&gt;0,SUM(CO36:CP36,CR36:CT36,CV36)-SUM(CQ36,CU36),"")</f>
        <v>46</v>
      </c>
      <c r="DE36" s="40">
        <f>IF(SUM(CY36,CZ36,DD36)&gt;0,SUM(CY36,CZ36,DD36),"")</f>
        <v>114.39999999999999</v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</v>
      </c>
      <c r="QH36" s="22">
        <f>IF($CW36="P",CD36,(CD36+BA36)/2)</f>
        <v>2.4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9.4</v>
      </c>
      <c r="QL36" s="22">
        <f>IF($CW36="P",CH36,(CH36+BE36)/2)</f>
        <v>2.15</v>
      </c>
      <c r="QM36" s="22">
        <f>IF($CW36="P",CI36,(CI36+BF36)/2)</f>
        <v>0.3</v>
      </c>
      <c r="QN36" s="22">
        <f>IF($CW36="P",CJ36,(CJ36+BG36)/2)</f>
        <v>0</v>
      </c>
      <c r="QO36" s="22">
        <f>IF($CW36="P",CK36,(CK36+BH36)/2)</f>
        <v>9.0500000000000007</v>
      </c>
      <c r="QP36" s="22">
        <f>IF($CW36="P",CL36,(CL36+BI36)/2)</f>
        <v>2.4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9.3000000000000007</v>
      </c>
      <c r="QT36" s="22">
        <f>IF($CW36="P",CP36,(CP36+BM36)/2)</f>
        <v>2.6</v>
      </c>
      <c r="QU36" s="22">
        <f>IF($CW36="P",CQ36,(CQ36+BN36)/2)</f>
        <v>0.3</v>
      </c>
      <c r="QV36" s="22">
        <f>IF($CW36="P",CR36,(CR36+BO36)/2)</f>
        <v>0</v>
      </c>
      <c r="QW36" s="22">
        <f>IF($CW36="P",CS36,(CS36+BP36)/2)</f>
        <v>9.35</v>
      </c>
      <c r="QX36" s="22">
        <f>IF($CW36="P",CT36,(CT36+BQ36)/2)</f>
        <v>2.15</v>
      </c>
      <c r="QY36" s="22">
        <f>IF($CW36="P",CU36,(CU36+BR36)/2)</f>
        <v>0.1</v>
      </c>
      <c r="QZ36" s="22">
        <f>IF($CW36="P",CV36,(CV36+BS36)/2)</f>
        <v>0</v>
      </c>
      <c r="RA36" s="27" t="s">
        <v>46</v>
      </c>
      <c r="RB36" s="40">
        <f>IF(SUM(QH36,QL36)&gt;0,SUM(QH36,QL36),"")</f>
        <v>4.55</v>
      </c>
      <c r="RC36" s="40">
        <f>IF(SUM(QG36:QH36,QJ36:QL36,QN36)-QI36-QM36&gt;0,SUM(QG36:QH36,QJ36:QL36,QN36)-QI36-QM36,"")</f>
        <v>22.749999999999996</v>
      </c>
      <c r="RD36" s="40">
        <f>IF(SUM(QO36:QP36,QR36)-QQ36&gt;0,SUM(QO36:QP36,QR36)-QQ36,"")</f>
        <v>11.450000000000001</v>
      </c>
      <c r="RE36" s="40">
        <f>IF(SUM(QH36,QL36,QP36)&gt;0,SUM(QH36,QL36,QP36),"")</f>
        <v>6.9499999999999993</v>
      </c>
      <c r="RF36" s="40">
        <f>IF(SUM(RC36,RD36)&gt;0,SUM(RC36,RD36),"")</f>
        <v>34.199999999999996</v>
      </c>
      <c r="RG36" s="40">
        <f>IF(SUM(QT36,QX36)&gt;0,SUM(QT36,QX36),"")</f>
        <v>4.75</v>
      </c>
      <c r="RH36" s="40">
        <f>IF(SUM(QS36:QT36,QV36:QX36,QZ36)-SUM(QU36,QY36)&gt;0,SUM(QS36:QT36,QV36:QX36,QZ36)-SUM(QU36,QY36),"")</f>
        <v>23</v>
      </c>
      <c r="RI36" s="40">
        <f>IF(SUM(RC36,RD36,RH36)&gt;0,SUM(RC36,RD36,RH36),"")</f>
        <v>57.199999999999996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197</v>
      </c>
      <c r="D37" s="4" t="s">
        <v>5</v>
      </c>
      <c r="E37" s="4">
        <v>2007</v>
      </c>
      <c r="F37" s="9">
        <f>SUM(L37:T37)+SUM(L37:Q37)*0.0000001+SUM(L37)*0.0000000000001</f>
        <v>90.30000692000462</v>
      </c>
      <c r="H37" s="3" t="str">
        <f>IF(OR(AND(AR37&gt;=AY$42,AS37&gt;=AY$46,AR37&lt;&gt;"",AQ37=""),AND(AW37&gt;=AY$42,AX37&gt;=AY$46,AW37&lt;&gt;"",AQ37=""),AND(BU37&gt;=CB$42,BV37&gt;=CB$46,BU37&lt;&gt;"",BT37=""),AND(BZ37&gt;=CB$42,CA37&gt;=CB$46,BZ37&lt;&gt;"",BT37=""),AND(CX37&gt;=DE$42,CY37&gt;=DE$46,CX37&lt;&gt;"",CW37=""),AND(DC37&gt;=DE$42,DD37&gt;=DE$46,DC37&lt;&gt;""),AND(EC37&gt;=EJ$42,ED37&gt;=EJ$46,EC37&lt;&gt;""),AND(EH37&gt;=EJ$42,EI37&gt;=EJ$46,EH37&lt;&gt;""),AND(FE37&gt;=FL$42,FF37&gt;=FL$46,FE37&lt;&gt;""),AND(FJ37&gt;=FL$42,FK37&gt;=FL$46,FJ37&lt;&gt;""),AND(GG37&gt;=GN$42,GH37&gt;=GN$46,GG37&lt;&gt;""),AND(GL37&gt;=GN$42,GM37&gt;=GN$46,GL37&lt;&gt;""),AND(HI37&gt;=HP$42,HJ37&gt;=HP$46,HI37&lt;&gt;""),AND(HN37&gt;=HP$42,HO37&gt;=HP$46,HN37&lt;&gt;""),AND(IK37&gt;=IR$42,IL37&gt;=IR$46,IK37&lt;&gt;""),AND(IP37&gt;=IR$42,IQ37&gt;=IR$46,IP37&lt;&gt;""),AND(JM37&gt;=JT$42,JN37&gt;=JT$46,JM37&lt;&gt;""),AND(JR37&gt;=JT$42,JS37&gt;=JT$46,JR37&lt;&gt;""),AND(KO37&gt;=KV$42,KP37&gt;=KV$46,KO37&lt;&gt;""),AND(KT37&gt;=KV$42,KU37&gt;=KV$46,KT37&lt;&gt;""),AND(LQ37&gt;=LX$42,LR37&gt;=LX$46,LQ37&lt;&gt;""),AND(LV37&gt;=LX$42,LW37&gt;=LX$46,LV37&lt;&gt;""),AND(MS37&gt;=MZ$42,MT37&gt;=MZ$46,MS37&lt;&gt;""),AND(MX37&gt;=MZ$42,MY37&gt;=MZ$46,MX37&lt;&gt;""),AND(NU37&gt;=OB$42,NV37&gt;=OB$46,NU37&lt;&gt;""),AND(NZ37&gt;=OB$42,OA37&gt;=OB$46,NZ37&lt;&gt;""),AND(OW37&gt;=PD$42,OX37&gt;=PD$46,OW37&lt;&gt;""),AND(PB37&gt;=PD$42,PC37&gt;=PD$46,PB37&lt;&gt;""),AND(PY37&gt;=QF$42,PZ37&gt;=QF$46,PY37&lt;&gt;""),AND(QD37&gt;=QF$42,QE37&gt;=QF$46,QD37&lt;&gt;"")),"P","")</f>
        <v/>
      </c>
      <c r="I37" s="3" t="str">
        <f>IF(OR(AND(AS37&gt;=AY$46,AS37&lt;&gt;"",AQ37=""),AND(AX37&gt;=AY$46,AX37&lt;&gt;"",AQ37=""),AND(BV37&gt;=CB$46,BV37&lt;&gt;"",BT37=""),AND(CA37&gt;=CB$46,CA37&lt;&gt;"",BT37=""),AND(CY37&gt;=DE$46,CY37&lt;&gt;"",CW37=""),AND(DD37&gt;=DE$46,DD37&lt;&gt;"",CW37=""),AND(ED37&gt;=EJ$46,ED37&lt;&gt;""),AND(EI37&gt;=EJ$46,EI37&lt;&gt;""),AND(FF37&gt;=FL$46,FF37&lt;&gt;""),AND(FK37&gt;=FL$46,FK37&lt;&gt;""),AND(GH37&gt;=GN$46,GH37&lt;&gt;""),AND(GM37&gt;=GN$46,GM37&lt;&gt;""),AND(HJ37&gt;=HP$46,HJ37&lt;&gt;""),AND(HO37&gt;=HP$46,HO37&lt;&gt;""),AND(IL37&gt;=IR$46,IL37&lt;&gt;""),AND(IQ37&gt;=IR$46,IQ37&lt;&gt;""),AND(JN37&gt;=JT$46,JN37&lt;&gt;""),AND(JS37&gt;=JT$46,JS37&lt;&gt;""),AND(KP37&gt;=KV$46,KP37&lt;&gt;""),AND(KU37&gt;=KV$46,KU37&lt;&gt;""),AND(LR37&gt;=LX$46,LR37&lt;&gt;""),AND(LW37&gt;=LX$46,LW37&lt;&gt;""),AND(MT37&gt;=MZ$46,MT37&lt;&gt;""),AND(MY37&gt;=MZ$46,MY37&lt;&gt;""),AND(NV37&gt;=OB$46,NV37&lt;&gt;""),AND(OA37&gt;=OB$46,OA37&lt;&gt;""),AND(OX37&gt;=PD$46,OX37&lt;&gt;""),AND(PC37&gt;=PD$46,PC37&lt;&gt;""),AND(PZ37&gt;=QF$46,PZ37&lt;&gt;""),AND(QE37&gt;=QF$46,QE37&lt;&gt;"")),"P","")</f>
        <v/>
      </c>
      <c r="J37" s="36" t="str">
        <f>IF(AND(I37="P",H37=""),"No DD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Merit",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Excellence",IF(K37="P","Worlds Team",IF(H37="P","National Team","")))))</f>
        <v/>
      </c>
      <c r="K37" s="3" t="str">
        <f>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P","")</f>
        <v/>
      </c>
      <c r="L37" s="8">
        <f>IF(COUNT(AS37,BV37,CY37)&gt;0,LARGE((AS37,BV37,CY37),1),0)</f>
        <v>46.1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IF(N37=0,"",IF(AND(N37=L37,N37=AS37,N37=BV37),$W$1,IF(AND(N37=L37,N37=AS37,N37=CY37),$W$1,IF(AND(N37=L37,N37=BV37,N37=CY37),$AZ$1,IF(N37=CY37,$CC$1,IF(N37=BV37,$AZ$1,IF(N37=AS37,$W$1,"")))))))</f>
        <v/>
      </c>
      <c r="P37" s="8">
        <f>IF(COUNT(AT37,BW37,CZ37)&gt;0,LARGE((AT37,BW37,CZ37),1),0)</f>
        <v>23.1</v>
      </c>
      <c r="Q37" s="8" t="str">
        <f>IF(P37=0,"",IF(P37=CZ37,$CC$1,IF(P37=BW37,$AZ$1,IF(P37=AT37,$W$1,""))))</f>
        <v>2024 Nationals</v>
      </c>
      <c r="R37" s="8">
        <f>IF(MAX(AX37,CA37,DD37)&gt;0,MAX(AX37,CA37,DD37),0)</f>
        <v>21.1</v>
      </c>
      <c r="S37" s="8" t="str">
        <f>IF(R37=0,"",IF(R37=DD37,$CC$1,IF(R37=CA37,$AZ$1,IF(R37=AX37,$W$1,""))))</f>
        <v>2024 Nationals</v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>
        <v>18.100000000000001</v>
      </c>
      <c r="CD37" s="19">
        <v>5.2</v>
      </c>
      <c r="CE37" s="19">
        <v>0</v>
      </c>
      <c r="CF37" s="19">
        <v>0</v>
      </c>
      <c r="CG37" s="19">
        <v>18</v>
      </c>
      <c r="CH37" s="19">
        <v>5.6</v>
      </c>
      <c r="CI37" s="19">
        <v>0.8</v>
      </c>
      <c r="CJ37" s="19">
        <v>0</v>
      </c>
      <c r="CK37" s="19">
        <v>18.8</v>
      </c>
      <c r="CL37" s="19">
        <v>4.3</v>
      </c>
      <c r="CM37" s="19">
        <v>0</v>
      </c>
      <c r="CN37" s="19">
        <v>0</v>
      </c>
      <c r="CO37" s="19">
        <v>0</v>
      </c>
      <c r="CP37" s="19">
        <v>0</v>
      </c>
      <c r="CQ37" s="19">
        <v>0</v>
      </c>
      <c r="CR37" s="19">
        <v>0</v>
      </c>
      <c r="CS37" s="19">
        <v>16.5</v>
      </c>
      <c r="CT37" s="19">
        <v>4.8</v>
      </c>
      <c r="CU37" s="19">
        <v>0.2</v>
      </c>
      <c r="CV37" s="19">
        <v>0</v>
      </c>
      <c r="CW37" s="27"/>
      <c r="CX37" s="40">
        <f>IF(SUM(CD37,CH37)&gt;0,SUM(CD37,CH37),"")</f>
        <v>10.8</v>
      </c>
      <c r="CY37" s="40">
        <f>IF(SUM(CC37:CD37,CF37:CH37,CJ37)-CE37-CI37&gt;0,SUM(CC37:CD37,CF37:CH37,CJ37)-CE37-CI37,"")</f>
        <v>46.1</v>
      </c>
      <c r="CZ37" s="40">
        <f>IF(SUM(CK37:CL37,CN37)-CM37&gt;0,SUM(CK37:CL37,CN37)-CM37,"")</f>
        <v>23.1</v>
      </c>
      <c r="DA37" s="40">
        <f>IF(SUM(CD37,CH37,CL37)&gt;0,SUM(CD37,CH37,CL37),"")</f>
        <v>15.100000000000001</v>
      </c>
      <c r="DB37" s="40">
        <f>IF(SUM(CY37,CZ37)&gt;0,SUM(CY37,CZ37),"")</f>
        <v>69.2</v>
      </c>
      <c r="DC37" s="40">
        <f>IF(SUM(CP37,CT37)&gt;0,SUM(CP37,CT37),"")</f>
        <v>4.8</v>
      </c>
      <c r="DD37" s="40">
        <f>IF(SUM(CO37:CP37,CR37:CT37,CV37)-SUM(CQ37,CU37)&gt;0,SUM(CO37:CP37,CR37:CT37,CV37)-SUM(CQ37,CU37),"")</f>
        <v>21.1</v>
      </c>
      <c r="DE37" s="40">
        <f>IF(SUM(CY37,CZ37,DD37)&gt;0,SUM(CY37,CZ37,DD37),"")</f>
        <v>90.300000000000011</v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9.0500000000000007</v>
      </c>
      <c r="QH37" s="22">
        <f>IF($CW37="P",CD37,(CD37+BA37)/2)</f>
        <v>2.6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9.4</v>
      </c>
      <c r="QP37" s="22">
        <f>IF($CW37="P",CL37,(CL37+BI37)/2)</f>
        <v>2.15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8.25</v>
      </c>
      <c r="QX37" s="22">
        <f>IF($CW37="P",CT37,(CT37+BQ37)/2)</f>
        <v>2.4</v>
      </c>
      <c r="QY37" s="22">
        <f>IF($CW37="P",CU37,(CU37+BR37)/2)</f>
        <v>0.1</v>
      </c>
      <c r="QZ37" s="22">
        <f>IF($CW37="P",CV37,(CV37+BS37)/2)</f>
        <v>0</v>
      </c>
      <c r="RA37" s="27" t="s">
        <v>46</v>
      </c>
      <c r="RB37" s="40">
        <f>IF(SUM(QH37,QL37)&gt;0,SUM(QH37,QL37),"")</f>
        <v>5.4</v>
      </c>
      <c r="RC37" s="40">
        <f>IF(SUM(QG37:QH37,QJ37:QL37,QN37)-QI37-QM37&gt;0,SUM(QG37:QH37,QJ37:QL37,QN37)-QI37-QM37,"")</f>
        <v>23.05</v>
      </c>
      <c r="RD37" s="40">
        <f>IF(SUM(QO37:QP37,QR37)-QQ37&gt;0,SUM(QO37:QP37,QR37)-QQ37,"")</f>
        <v>11.55</v>
      </c>
      <c r="RE37" s="40">
        <f>IF(SUM(QH37,QL37,QP37)&gt;0,SUM(QH37,QL37,QP37),"")</f>
        <v>7.5500000000000007</v>
      </c>
      <c r="RF37" s="40">
        <f>IF(SUM(RC37,RD37)&gt;0,SUM(RC37,RD37),"")</f>
        <v>34.6</v>
      </c>
      <c r="RG37" s="40">
        <f>IF(SUM(QT37,QX37)&gt;0,SUM(QT37,QX37),"")</f>
        <v>2.4</v>
      </c>
      <c r="RH37" s="40">
        <f>IF(SUM(QS37:QT37,QV37:QX37,QZ37)-SUM(QU37,QY37)&gt;0,SUM(QS37:QT37,QV37:QX37,QZ37)-SUM(QU37,QY37),"")</f>
        <v>10.55</v>
      </c>
      <c r="RI37" s="40">
        <f>IF(SUM(RC37,RD37,RH37)&gt;0,SUM(RC37,RD37,RH37),"")</f>
        <v>45.150000000000006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237</v>
      </c>
      <c r="D38" s="4" t="s">
        <v>6</v>
      </c>
      <c r="E38" s="4">
        <v>2006</v>
      </c>
      <c r="F38" s="9">
        <f>SUM(L38:T38)+SUM(L38:Q38)*0.0000001+SUM(L38)*0.0000000000001</f>
        <v>65.300006530004296</v>
      </c>
      <c r="H38" s="3" t="str">
        <f>IF(OR(AND(AR38&gt;=AY$42,AS38&gt;=AY$46,AR38&lt;&gt;"",AQ38=""),AND(AW38&gt;=AY$42,AX38&gt;=AY$46,AW38&lt;&gt;"",AQ38=""),AND(BU38&gt;=CB$42,BV38&gt;=CB$46,BU38&lt;&gt;"",BT38=""),AND(BZ38&gt;=CB$42,CA38&gt;=CB$46,BZ38&lt;&gt;"",BT38=""),AND(CX38&gt;=DE$42,CY38&gt;=DE$46,CX38&lt;&gt;"",CW38=""),AND(DC38&gt;=DE$42,DD38&gt;=DE$46,DC38&lt;&gt;""),AND(EC38&gt;=EJ$42,ED38&gt;=EJ$46,EC38&lt;&gt;""),AND(EH38&gt;=EJ$42,EI38&gt;=EJ$46,EH38&lt;&gt;""),AND(FE38&gt;=FL$42,FF38&gt;=FL$46,FE38&lt;&gt;""),AND(FJ38&gt;=FL$42,FK38&gt;=FL$46,FJ38&lt;&gt;""),AND(GG38&gt;=GN$42,GH38&gt;=GN$46,GG38&lt;&gt;""),AND(GL38&gt;=GN$42,GM38&gt;=GN$46,GL38&lt;&gt;""),AND(HI38&gt;=HP$42,HJ38&gt;=HP$46,HI38&lt;&gt;""),AND(HN38&gt;=HP$42,HO38&gt;=HP$46,HN38&lt;&gt;""),AND(IK38&gt;=IR$42,IL38&gt;=IR$46,IK38&lt;&gt;""),AND(IP38&gt;=IR$42,IQ38&gt;=IR$46,IP38&lt;&gt;""),AND(JM38&gt;=JT$42,JN38&gt;=JT$46,JM38&lt;&gt;""),AND(JR38&gt;=JT$42,JS38&gt;=JT$46,JR38&lt;&gt;""),AND(KO38&gt;=KV$42,KP38&gt;=KV$46,KO38&lt;&gt;""),AND(KT38&gt;=KV$42,KU38&gt;=KV$46,KT38&lt;&gt;""),AND(LQ38&gt;=LX$42,LR38&gt;=LX$46,LQ38&lt;&gt;""),AND(LV38&gt;=LX$42,LW38&gt;=LX$46,LV38&lt;&gt;""),AND(MS38&gt;=MZ$42,MT38&gt;=MZ$46,MS38&lt;&gt;""),AND(MX38&gt;=MZ$42,MY38&gt;=MZ$46,MX38&lt;&gt;""),AND(NU38&gt;=OB$42,NV38&gt;=OB$46,NU38&lt;&gt;""),AND(NZ38&gt;=OB$42,OA38&gt;=OB$46,NZ38&lt;&gt;""),AND(OW38&gt;=PD$42,OX38&gt;=PD$46,OW38&lt;&gt;""),AND(PB38&gt;=PD$42,PC38&gt;=PD$46,PB38&lt;&gt;""),AND(PY38&gt;=QF$42,PZ38&gt;=QF$46,PY38&lt;&gt;""),AND(QD38&gt;=QF$42,QE38&gt;=QF$46,QD38&lt;&gt;"")),"P","")</f>
        <v/>
      </c>
      <c r="I38" s="3" t="str">
        <f>IF(OR(AND(AS38&gt;=AY$46,AS38&lt;&gt;"",AQ38=""),AND(AX38&gt;=AY$46,AX38&lt;&gt;"",AQ38=""),AND(BV38&gt;=CB$46,BV38&lt;&gt;"",BT38=""),AND(CA38&gt;=CB$46,CA38&lt;&gt;"",BT38=""),AND(CY38&gt;=DE$46,CY38&lt;&gt;"",CW38=""),AND(DD38&gt;=DE$46,DD38&lt;&gt;"",CW38=""),AND(ED38&gt;=EJ$46,ED38&lt;&gt;""),AND(EI38&gt;=EJ$46,EI38&lt;&gt;""),AND(FF38&gt;=FL$46,FF38&lt;&gt;""),AND(FK38&gt;=FL$46,FK38&lt;&gt;""),AND(GH38&gt;=GN$46,GH38&lt;&gt;""),AND(GM38&gt;=GN$46,GM38&lt;&gt;""),AND(HJ38&gt;=HP$46,HJ38&lt;&gt;""),AND(HO38&gt;=HP$46,HO38&lt;&gt;""),AND(IL38&gt;=IR$46,IL38&lt;&gt;""),AND(IQ38&gt;=IR$46,IQ38&lt;&gt;""),AND(JN38&gt;=JT$46,JN38&lt;&gt;""),AND(JS38&gt;=JT$46,JS38&lt;&gt;""),AND(KP38&gt;=KV$46,KP38&lt;&gt;""),AND(KU38&gt;=KV$46,KU38&lt;&gt;""),AND(LR38&gt;=LX$46,LR38&lt;&gt;""),AND(LW38&gt;=LX$46,LW38&lt;&gt;""),AND(MT38&gt;=MZ$46,MT38&lt;&gt;""),AND(MY38&gt;=MZ$46,MY38&lt;&gt;""),AND(NV38&gt;=OB$46,NV38&lt;&gt;""),AND(OA38&gt;=OB$46,OA38&lt;&gt;""),AND(OX38&gt;=PD$46,OX38&lt;&gt;""),AND(PC38&gt;=PD$46,PC38&lt;&gt;""),AND(PZ38&gt;=QF$46,PZ38&lt;&gt;""),AND(QE38&gt;=QF$46,QE38&lt;&gt;"")),"P","")</f>
        <v/>
      </c>
      <c r="J38" s="36" t="str">
        <f>IF(AND(I38="P",H38=""),"No DD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Merit",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Excellence",IF(K38="P","Worlds Team",IF(H38="P","National Team","")))))</f>
        <v/>
      </c>
      <c r="K38" s="3" t="str">
        <f>IF(OR(AND(AU38&gt;=AY$43,AV38&gt;=AY$47,AU38&lt;&gt;"",AQ38=""),AND(BX38&gt;=CB$43,BY38&gt;=CB$47,BX38&lt;&gt;"",BT38=""),AND(DA38&gt;=DE$43,DB38&gt;=DE$47,DA38&lt;&gt;"",CW38=""),AND(EF38&gt;=EJ$43,EG38&gt;=EJ$47,EF38&lt;&gt;""),AND(FH38&gt;=FL$43,FI38&gt;=FL$47,FH38&lt;&gt;""),AND(GJ38&gt;=GN$43,GK38&gt;=GN$47,GJ38&lt;&gt;""),AND(HL38&gt;=HP$43,HM38&gt;=HP$47,HL38&lt;&gt;""),AND(IN38&gt;=IR$43,IO38&gt;=IR$47,IN38&lt;&gt;""),AND(JP38&gt;=JT$43,JQ38&gt;=JT$47,JP38&lt;&gt;""),AND(KR38&gt;=KV$43,KS38&gt;=KV$47,KR38&lt;&gt;""),AND(LT38&gt;=LX$43,LU38&gt;=LX$47,LT38&lt;&gt;""),AND(MV38&gt;=MZ$43,MW38&gt;=MZ$47,MV38&lt;&gt;""),AND(NX38&gt;=OB$43,NY38&gt;=OB$47,NX38&lt;&gt;""),AND(OZ38&gt;=PD$43,PA38&gt;=PD$47,OZ38&lt;&gt;""),AND(QB38&gt;=QF$43,QC38&gt;=QF$47,QB38&lt;&gt;"")),"P","")</f>
        <v/>
      </c>
      <c r="L38" s="8">
        <f>IF(COUNT(AS38,BV38,CY38)&gt;0,LARGE((AS38,BV38,CY38),1),0)</f>
        <v>42.900000000000006</v>
      </c>
      <c r="M38" s="8" t="str">
        <f>IF(L38=0,"",IF(L38=CY38,$CC$1,IF(L38=BV38,$AZ$1,IF(L38=AS38,$W$1,""))))</f>
        <v>2024 Nationals</v>
      </c>
      <c r="N38" s="8">
        <f>IF(COUNT(AS38,BV38,CY38)&gt;1,LARGE((AS38,BV38,CY38),2),0)</f>
        <v>0</v>
      </c>
      <c r="O38" s="8" t="str">
        <f>IF(N38=0,"",IF(AND(N38=L38,N38=AS38,N38=BV38),$W$1,IF(AND(N38=L38,N38=AS38,N38=CY38),$W$1,IF(AND(N38=L38,N38=BV38,N38=CY38),$AZ$1,IF(N38=CY38,$CC$1,IF(N38=BV38,$AZ$1,IF(N38=AS38,$W$1,"")))))))</f>
        <v/>
      </c>
      <c r="P38" s="8">
        <f>IF(COUNT(AT38,BW38,CZ38)&gt;0,LARGE((AT38,BW38,CZ38),1),0)</f>
        <v>22.4</v>
      </c>
      <c r="Q38" s="8" t="str">
        <f>IF(P38=0,"",IF(P38=CZ38,$CC$1,IF(P38=BW38,$AZ$1,IF(P38=AT38,$W$1,""))))</f>
        <v>2024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>
        <v>18.8</v>
      </c>
      <c r="CD38" s="19">
        <v>3.5</v>
      </c>
      <c r="CE38" s="19">
        <v>0</v>
      </c>
      <c r="CF38" s="19">
        <v>0</v>
      </c>
      <c r="CG38" s="19">
        <v>16.600000000000001</v>
      </c>
      <c r="CH38" s="19">
        <v>4.8</v>
      </c>
      <c r="CI38" s="19">
        <v>0.8</v>
      </c>
      <c r="CJ38" s="19">
        <v>0</v>
      </c>
      <c r="CK38" s="19">
        <v>18.2</v>
      </c>
      <c r="CL38" s="19">
        <v>4.8</v>
      </c>
      <c r="CM38" s="19">
        <v>0.6</v>
      </c>
      <c r="CN38" s="19">
        <v>0</v>
      </c>
      <c r="CO38" s="19"/>
      <c r="CP38" s="19"/>
      <c r="CQ38" s="19"/>
      <c r="CR38" s="19"/>
      <c r="CS38" s="19"/>
      <c r="CT38" s="19"/>
      <c r="CU38" s="19"/>
      <c r="CV38" s="19"/>
      <c r="CW38" s="27"/>
      <c r="CX38" s="40">
        <f>IF(SUM(CD38,CH38)&gt;0,SUM(CD38,CH38),"")</f>
        <v>8.3000000000000007</v>
      </c>
      <c r="CY38" s="40">
        <f>IF(SUM(CC38:CD38,CF38:CH38,CJ38)-CE38-CI38&gt;0,SUM(CC38:CD38,CF38:CH38,CJ38)-CE38-CI38,"")</f>
        <v>42.900000000000006</v>
      </c>
      <c r="CZ38" s="40">
        <f>IF(SUM(CK38:CL38,CN38)-CM38&gt;0,SUM(CK38:CL38,CN38)-CM38,"")</f>
        <v>22.4</v>
      </c>
      <c r="DA38" s="40">
        <f>IF(SUM(CD38,CH38,CL38)&gt;0,SUM(CD38,CH38,CL38),"")</f>
        <v>13.100000000000001</v>
      </c>
      <c r="DB38" s="40">
        <f>IF(SUM(CY38,CZ38)&gt;0,SUM(CY38,CZ38),"")</f>
        <v>65.300000000000011</v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>
        <f>IF(SUM(CY38,CZ38,DD38)&gt;0,SUM(CY38,CZ38,DD38),"")</f>
        <v>65.300000000000011</v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9.4</v>
      </c>
      <c r="QH38" s="22">
        <f>IF($CW38="P",CD38,(CD38+BA38)/2)</f>
        <v>1.75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8.3000000000000007</v>
      </c>
      <c r="QL38" s="22">
        <f>IF($CW38="P",CH38,(CH38+BE38)/2)</f>
        <v>2.4</v>
      </c>
      <c r="QM38" s="22">
        <f>IF($CW38="P",CI38,(CI38+BF38)/2)</f>
        <v>0.4</v>
      </c>
      <c r="QN38" s="22">
        <f>IF($CW38="P",CJ38,(CJ38+BG38)/2)</f>
        <v>0</v>
      </c>
      <c r="QO38" s="22">
        <f>IF($CW38="P",CK38,(CK38+BH38)/2)</f>
        <v>9.1</v>
      </c>
      <c r="QP38" s="22">
        <f>IF($CW38="P",CL38,(CL38+BI38)/2)</f>
        <v>2.4</v>
      </c>
      <c r="QQ38" s="22">
        <f>IF($CW38="P",CM38,(CM38+BJ38)/2)</f>
        <v>0.3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4.1500000000000004</v>
      </c>
      <c r="RC38" s="40">
        <f>IF(SUM(QG38:QH38,QJ38:QL38,QN38)-QI38-QM38&gt;0,SUM(QG38:QH38,QJ38:QL38,QN38)-QI38-QM38,"")</f>
        <v>21.450000000000003</v>
      </c>
      <c r="RD38" s="40">
        <f>IF(SUM(QO38:QP38,QR38)-QQ38&gt;0,SUM(QO38:QP38,QR38)-QQ38,"")</f>
        <v>11.2</v>
      </c>
      <c r="RE38" s="40">
        <f>IF(SUM(QH38,QL38,QP38)&gt;0,SUM(QH38,QL38,QP38),"")</f>
        <v>6.5500000000000007</v>
      </c>
      <c r="RF38" s="40">
        <f>IF(SUM(RC38,RD38)&gt;0,SUM(RC38,RD38),"")</f>
        <v>32.650000000000006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32.650000000000006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238</v>
      </c>
      <c r="D39" s="4" t="s">
        <v>3</v>
      </c>
      <c r="E39" s="4">
        <v>2006</v>
      </c>
      <c r="F39" s="9">
        <f>SUM(L39:T39)+SUM(L39:Q39)*0.0000001+SUM(L39)*0.0000000000001</f>
        <v>64.800006480004555</v>
      </c>
      <c r="H39" s="3" t="str">
        <f>IF(OR(AND(AR39&gt;=AY$42,AS39&gt;=AY$46,AR39&lt;&gt;"",AQ39=""),AND(AW39&gt;=AY$42,AX39&gt;=AY$46,AW39&lt;&gt;"",AQ39=""),AND(BU39&gt;=CB$42,BV39&gt;=CB$46,BU39&lt;&gt;"",BT39=""),AND(BZ39&gt;=CB$42,CA39&gt;=CB$46,BZ39&lt;&gt;"",BT39=""),AND(CX39&gt;=DE$42,CY39&gt;=DE$46,CX39&lt;&gt;"",CW39=""),AND(DC39&gt;=DE$42,DD39&gt;=DE$46,DC39&lt;&gt;""),AND(EC39&gt;=EJ$42,ED39&gt;=EJ$46,EC39&lt;&gt;""),AND(EH39&gt;=EJ$42,EI39&gt;=EJ$46,EH39&lt;&gt;""),AND(FE39&gt;=FL$42,FF39&gt;=FL$46,FE39&lt;&gt;""),AND(FJ39&gt;=FL$42,FK39&gt;=FL$46,FJ39&lt;&gt;""),AND(GG39&gt;=GN$42,GH39&gt;=GN$46,GG39&lt;&gt;""),AND(GL39&gt;=GN$42,GM39&gt;=GN$46,GL39&lt;&gt;""),AND(HI39&gt;=HP$42,HJ39&gt;=HP$46,HI39&lt;&gt;""),AND(HN39&gt;=HP$42,HO39&gt;=HP$46,HN39&lt;&gt;""),AND(IK39&gt;=IR$42,IL39&gt;=IR$46,IK39&lt;&gt;""),AND(IP39&gt;=IR$42,IQ39&gt;=IR$46,IP39&lt;&gt;""),AND(JM39&gt;=JT$42,JN39&gt;=JT$46,JM39&lt;&gt;""),AND(JR39&gt;=JT$42,JS39&gt;=JT$46,JR39&lt;&gt;""),AND(KO39&gt;=KV$42,KP39&gt;=KV$46,KO39&lt;&gt;""),AND(KT39&gt;=KV$42,KU39&gt;=KV$46,KT39&lt;&gt;""),AND(LQ39&gt;=LX$42,LR39&gt;=LX$46,LQ39&lt;&gt;""),AND(LV39&gt;=LX$42,LW39&gt;=LX$46,LV39&lt;&gt;""),AND(MS39&gt;=MZ$42,MT39&gt;=MZ$46,MS39&lt;&gt;""),AND(MX39&gt;=MZ$42,MY39&gt;=MZ$46,MX39&lt;&gt;""),AND(NU39&gt;=OB$42,NV39&gt;=OB$46,NU39&lt;&gt;""),AND(NZ39&gt;=OB$42,OA39&gt;=OB$46,NZ39&lt;&gt;""),AND(OW39&gt;=PD$42,OX39&gt;=PD$46,OW39&lt;&gt;""),AND(PB39&gt;=PD$42,PC39&gt;=PD$46,PB39&lt;&gt;""),AND(PY39&gt;=QF$42,PZ39&gt;=QF$46,PY39&lt;&gt;""),AND(QD39&gt;=QF$42,QE39&gt;=QF$46,QD39&lt;&gt;"")),"P","")</f>
        <v/>
      </c>
      <c r="I39" s="3" t="str">
        <f>IF(OR(AND(AS39&gt;=AY$46,AS39&lt;&gt;"",AQ39=""),AND(AX39&gt;=AY$46,AX39&lt;&gt;"",AQ39=""),AND(BV39&gt;=CB$46,BV39&lt;&gt;"",BT39=""),AND(CA39&gt;=CB$46,CA39&lt;&gt;"",BT39=""),AND(CY39&gt;=DE$46,CY39&lt;&gt;"",CW39=""),AND(DD39&gt;=DE$46,DD39&lt;&gt;"",CW39=""),AND(ED39&gt;=EJ$46,ED39&lt;&gt;""),AND(EI39&gt;=EJ$46,EI39&lt;&gt;""),AND(FF39&gt;=FL$46,FF39&lt;&gt;""),AND(FK39&gt;=FL$46,FK39&lt;&gt;""),AND(GH39&gt;=GN$46,GH39&lt;&gt;""),AND(GM39&gt;=GN$46,GM39&lt;&gt;""),AND(HJ39&gt;=HP$46,HJ39&lt;&gt;""),AND(HO39&gt;=HP$46,HO39&lt;&gt;""),AND(IL39&gt;=IR$46,IL39&lt;&gt;""),AND(IQ39&gt;=IR$46,IQ39&lt;&gt;""),AND(JN39&gt;=JT$46,JN39&lt;&gt;""),AND(JS39&gt;=JT$46,JS39&lt;&gt;""),AND(KP39&gt;=KV$46,KP39&lt;&gt;""),AND(KU39&gt;=KV$46,KU39&lt;&gt;""),AND(LR39&gt;=LX$46,LR39&lt;&gt;""),AND(LW39&gt;=LX$46,LW39&lt;&gt;""),AND(MT39&gt;=MZ$46,MT39&lt;&gt;""),AND(MY39&gt;=MZ$46,MY39&lt;&gt;""),AND(NV39&gt;=OB$46,NV39&lt;&gt;""),AND(OA39&gt;=OB$46,OA39&lt;&gt;""),AND(OX39&gt;=PD$46,OX39&lt;&gt;""),AND(PC39&gt;=PD$46,PC39&lt;&gt;""),AND(PZ39&gt;=QF$46,PZ39&lt;&gt;""),AND(QE39&gt;=QF$46,QE39&lt;&gt;"")),"P","")</f>
        <v/>
      </c>
      <c r="J39" s="36" t="str">
        <f>IF(AND(I39="P",H39=""),"No DD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Merit",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Excellence",IF(K39="P","Worlds Team",IF(H39="P","National Team","")))))</f>
        <v/>
      </c>
      <c r="K39" s="3" t="str">
        <f>IF(OR(AND(AU39&gt;=AY$43,AV39&gt;=AY$47,AU39&lt;&gt;"",AQ39=""),AND(BX39&gt;=CB$43,BY39&gt;=CB$47,BX39&lt;&gt;"",BT39=""),AND(DA39&gt;=DE$43,DB39&gt;=DE$47,DA39&lt;&gt;"",CW39=""),AND(EF39&gt;=EJ$43,EG39&gt;=EJ$47,EF39&lt;&gt;""),AND(FH39&gt;=FL$43,FI39&gt;=FL$47,FH39&lt;&gt;""),AND(GJ39&gt;=GN$43,GK39&gt;=GN$47,GJ39&lt;&gt;""),AND(HL39&gt;=HP$43,HM39&gt;=HP$47,HL39&lt;&gt;""),AND(IN39&gt;=IR$43,IO39&gt;=IR$47,IN39&lt;&gt;""),AND(JP39&gt;=JT$43,JQ39&gt;=JT$47,JP39&lt;&gt;""),AND(KR39&gt;=KV$43,KS39&gt;=KV$47,KR39&lt;&gt;""),AND(LT39&gt;=LX$43,LU39&gt;=LX$47,LT39&lt;&gt;""),AND(MV39&gt;=MZ$43,MW39&gt;=MZ$47,MV39&lt;&gt;""),AND(NX39&gt;=OB$43,NY39&gt;=OB$47,NX39&lt;&gt;""),AND(OZ39&gt;=PD$43,PA39&gt;=PD$47,OZ39&lt;&gt;""),AND(QB39&gt;=QF$43,QC39&gt;=QF$47,QB39&lt;&gt;"")),"P","")</f>
        <v/>
      </c>
      <c r="L39" s="8">
        <f>IF(COUNT(AS39,BV39,CY39)&gt;0,LARGE((AS39,BV39,CY39),1),0)</f>
        <v>45.599999999999994</v>
      </c>
      <c r="M39" s="8" t="str">
        <f>IF(L39=0,"",IF(L39=CY39,$CC$1,IF(L39=BV39,$AZ$1,IF(L39=AS39,$W$1,""))))</f>
        <v>2024 Nationals</v>
      </c>
      <c r="N39" s="8">
        <f>IF(COUNT(AS39,BV39,CY39)&gt;1,LARGE((AS39,BV39,CY39),2),0)</f>
        <v>0</v>
      </c>
      <c r="O39" s="8" t="str">
        <f>IF(N39=0,"",IF(AND(N39=L39,N39=AS39,N39=BV39),$W$1,IF(AND(N39=L39,N39=AS39,N39=CY39),$W$1,IF(AND(N39=L39,N39=BV39,N39=CY39),$AZ$1,IF(N39=CY39,$CC$1,IF(N39=BV39,$AZ$1,IF(N39=AS39,$W$1,"")))))))</f>
        <v/>
      </c>
      <c r="P39" s="8">
        <f>IF(COUNT(AT39,BW39,CZ39)&gt;0,LARGE((AT39,BW39,CZ39),1),0)</f>
        <v>19.2</v>
      </c>
      <c r="Q39" s="8" t="str">
        <f>IF(P39=0,"",IF(P39=CZ39,$CC$1,IF(P39=BW39,$AZ$1,IF(P39=AT39,$W$1,""))))</f>
        <v>2024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>
        <v>19</v>
      </c>
      <c r="CD39" s="19">
        <v>3.5</v>
      </c>
      <c r="CE39" s="19">
        <v>0</v>
      </c>
      <c r="CF39" s="19">
        <v>0</v>
      </c>
      <c r="CG39" s="19">
        <v>18.3</v>
      </c>
      <c r="CH39" s="19">
        <v>4.8</v>
      </c>
      <c r="CI39" s="19">
        <v>0</v>
      </c>
      <c r="CJ39" s="19">
        <v>0</v>
      </c>
      <c r="CK39" s="19">
        <v>18.2</v>
      </c>
      <c r="CL39" s="19">
        <v>2</v>
      </c>
      <c r="CM39" s="19">
        <v>1</v>
      </c>
      <c r="CN39" s="19">
        <v>0</v>
      </c>
      <c r="CO39" s="19"/>
      <c r="CP39" s="19"/>
      <c r="CQ39" s="19"/>
      <c r="CR39" s="19"/>
      <c r="CS39" s="19"/>
      <c r="CT39" s="19"/>
      <c r="CU39" s="19"/>
      <c r="CV39" s="19"/>
      <c r="CW39" s="27"/>
      <c r="CX39" s="40">
        <f>IF(SUM(CD39,CH39)&gt;0,SUM(CD39,CH39),"")</f>
        <v>8.3000000000000007</v>
      </c>
      <c r="CY39" s="40">
        <f>IF(SUM(CC39:CD39,CF39:CH39,CJ39)-CE39-CI39&gt;0,SUM(CC39:CD39,CF39:CH39,CJ39)-CE39-CI39,"")</f>
        <v>45.599999999999994</v>
      </c>
      <c r="CZ39" s="40">
        <f>IF(SUM(CK39:CL39,CN39)-CM39&gt;0,SUM(CK39:CL39,CN39)-CM39,"")</f>
        <v>19.2</v>
      </c>
      <c r="DA39" s="40">
        <f>IF(SUM(CD39,CH39,CL39)&gt;0,SUM(CD39,CH39,CL39),"")</f>
        <v>10.3</v>
      </c>
      <c r="DB39" s="40">
        <f>IF(SUM(CY39,CZ39)&gt;0,SUM(CY39,CZ39),"")</f>
        <v>64.8</v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>
        <f>IF(SUM(CY39,CZ39,DD39)&gt;0,SUM(CY39,CZ39,DD39),"")</f>
        <v>64.8</v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9.5</v>
      </c>
      <c r="QH39" s="22">
        <f>IF($CW39="P",CD39,(CD39+BA39)/2)</f>
        <v>1.75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9.15</v>
      </c>
      <c r="QL39" s="22">
        <f>IF($CW39="P",CH39,(CH39+BE39)/2)</f>
        <v>2.4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9.1</v>
      </c>
      <c r="QP39" s="22">
        <f>IF($CW39="P",CL39,(CL39+BI39)/2)</f>
        <v>1</v>
      </c>
      <c r="QQ39" s="22">
        <f>IF($CW39="P",CM39,(CM39+BJ39)/2)</f>
        <v>0.5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4.1500000000000004</v>
      </c>
      <c r="RC39" s="40">
        <f>IF(SUM(QG39:QH39,QJ39:QL39,QN39)-QI39-QM39&gt;0,SUM(QG39:QH39,QJ39:QL39,QN39)-QI39-QM39,"")</f>
        <v>22.799999999999997</v>
      </c>
      <c r="RD39" s="40">
        <f>IF(SUM(QO39:QP39,QR39)-QQ39&gt;0,SUM(QO39:QP39,QR39)-QQ39,"")</f>
        <v>9.6</v>
      </c>
      <c r="RE39" s="40">
        <f>IF(SUM(QH39,QL39,QP39)&gt;0,SUM(QH39,QL39,QP39),"")</f>
        <v>5.15</v>
      </c>
      <c r="RF39" s="40">
        <f>IF(SUM(RC39,RD39)&gt;0,SUM(RC39,RD39),"")</f>
        <v>32.4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32.4</v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11.2</v>
      </c>
      <c r="FE42" s="4"/>
      <c r="FL42" s="42">
        <v>11.2</v>
      </c>
      <c r="GG42" s="4"/>
      <c r="GN42" s="42">
        <v>11.2</v>
      </c>
      <c r="HI42" s="4"/>
      <c r="HP42" s="42">
        <v>11.2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48</v>
      </c>
      <c r="FE46" s="4"/>
      <c r="FL46" s="63">
        <v>48</v>
      </c>
      <c r="GG46" s="4"/>
      <c r="GN46" s="63">
        <v>48</v>
      </c>
      <c r="HI46" s="4"/>
      <c r="HP46" s="63">
        <v>48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9">
      <sortCondition descending="1" ref="H1:H40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9">
    <cfRule type="expression" dxfId="59" priority="7" stopIfTrue="1">
      <formula>IF($AQ4&lt;&gt;"",1,0)</formula>
    </cfRule>
  </conditionalFormatting>
  <conditionalFormatting sqref="AZ4:CB39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9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6" priority="59088" operator="between">
      <formula>AY$49</formula>
      <formula>1000</formula>
    </cfRule>
    <cfRule type="cellIs" dxfId="45" priority="59089" operator="between">
      <formula>AY$48</formula>
      <formula>AY$49</formula>
    </cfRule>
    <cfRule type="cellIs" dxfId="44" priority="59090" operator="between">
      <formula>AY$47</formula>
      <formula>AY$48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6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6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65352" operator="between">
      <formula>AY$42</formula>
      <formula>AY$43</formula>
    </cfRule>
    <cfRule type="cellIs" dxfId="39" priority="165353" operator="between">
      <formula>AY$43</formula>
      <formula>AY$44</formula>
    </cfRule>
    <cfRule type="cellIs" dxfId="38" priority="165354" operator="between">
      <formula>AY$44</formula>
      <formula>AY$45</formula>
    </cfRule>
    <cfRule type="cellIs" dxfId="37" priority="16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65532" operator="between">
      <formula>AY$46</formula>
      <formula>AY$47</formula>
    </cfRule>
    <cfRule type="cellIs" dxfId="35" priority="165533" operator="between">
      <formula>AY$47</formula>
      <formula>AY$48</formula>
    </cfRule>
    <cfRule type="cellIs" dxfId="34" priority="165534" operator="between">
      <formula>AY$48</formula>
      <formula>AY$49</formula>
    </cfRule>
    <cfRule type="cellIs" dxfId="33" priority="16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65712" operator="between">
      <formula>AY$45</formula>
      <formula>1000</formula>
    </cfRule>
    <cfRule type="cellIs" dxfId="31" priority="165713" operator="between">
      <formula>AY$44</formula>
      <formula>AY$45</formula>
    </cfRule>
    <cfRule type="cellIs" dxfId="30" priority="165714" operator="between">
      <formula>AY$43</formula>
      <formula>AY$44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150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177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179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190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245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 t="s">
        <v>246</v>
      </c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184</v>
      </c>
      <c r="D4" s="4" t="s">
        <v>5</v>
      </c>
      <c r="E4" s="4">
        <v>2007</v>
      </c>
      <c r="F4" s="9">
        <f>SUM(L4:T4)+SUM(L4:P4)*0.0000001+SUM(L4)*0.0000000000001</f>
        <v>177.80001254000507</v>
      </c>
      <c r="G4" s="66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50.3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18.2</v>
      </c>
      <c r="X4" s="19">
        <v>5.1999999999999993</v>
      </c>
      <c r="Y4" s="19">
        <v>0</v>
      </c>
      <c r="Z4" s="19">
        <v>0</v>
      </c>
      <c r="AA4" s="19">
        <v>18.2</v>
      </c>
      <c r="AB4" s="19">
        <v>5.1999999999999993</v>
      </c>
      <c r="AC4" s="19">
        <v>0.2</v>
      </c>
      <c r="AD4" s="19">
        <v>0</v>
      </c>
      <c r="AE4" s="19">
        <v>17</v>
      </c>
      <c r="AF4" s="19">
        <v>3.2</v>
      </c>
      <c r="AG4" s="19">
        <v>0</v>
      </c>
      <c r="AH4" s="19">
        <v>0</v>
      </c>
      <c r="AI4" s="19">
        <v>18.7</v>
      </c>
      <c r="AJ4" s="19">
        <v>6</v>
      </c>
      <c r="AK4" s="19">
        <v>0.2</v>
      </c>
      <c r="AL4" s="19">
        <v>0</v>
      </c>
      <c r="AM4" s="19">
        <v>18.600000000000001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10.399999999999999</v>
      </c>
      <c r="AS4" s="40">
        <f>IF(SUM(W4:X4,Z4:AB4,AD4)-Y4-AC4&gt;0,SUM(W4:X4,Z4:AB4,AD4)-Y4-AC4,"")</f>
        <v>46.599999999999994</v>
      </c>
      <c r="AT4" s="40">
        <f>IF(SUM(AE4:AF4,AH4)-AG4&gt;0,SUM(AE4:AF4,AH4)-AG4,"")</f>
        <v>20.2</v>
      </c>
      <c r="AU4" s="40">
        <f>IF(SUM(X4,AB4,AF4)&gt;0,SUM(X4,AB4,AF4),"")</f>
        <v>13.599999999999998</v>
      </c>
      <c r="AV4" s="40">
        <f>IF(SUM(AS4,AT4)&gt;0,SUM(AS4,AT4),"")</f>
        <v>66.8</v>
      </c>
      <c r="AW4" s="40">
        <f>IF(SUM(AJ4,AN4)&gt;0,SUM(AJ4,AN4),"")</f>
        <v>11.6</v>
      </c>
      <c r="AX4" s="40">
        <f>IF(SUM(AI4:AJ4,AL4:AN4,AP4)-SUM(AK4,AO4)&gt;0,SUM(AI4:AJ4,AL4:AN4,AP4)-SUM(AK4,AO4),"")</f>
        <v>48.699999999999996</v>
      </c>
      <c r="AY4" s="40">
        <f>IF(SUM(AS4,AT4,AX4)&gt;0,SUM(AS4,AT4,AX4),"")</f>
        <v>115.5</v>
      </c>
      <c r="AZ4" s="18">
        <v>18.8</v>
      </c>
      <c r="BA4" s="18">
        <v>6.8</v>
      </c>
      <c r="BB4" s="18">
        <v>0</v>
      </c>
      <c r="BC4" s="18">
        <v>0.3</v>
      </c>
      <c r="BD4" s="18">
        <v>18.600000000000001</v>
      </c>
      <c r="BE4" s="18">
        <v>6.4</v>
      </c>
      <c r="BF4" s="18">
        <v>0.6</v>
      </c>
      <c r="BG4" s="18">
        <v>0</v>
      </c>
      <c r="BH4" s="18">
        <v>18.399999999999999</v>
      </c>
      <c r="BI4" s="18">
        <v>6</v>
      </c>
      <c r="BJ4" s="18">
        <v>0.6</v>
      </c>
      <c r="BK4" s="18">
        <v>0.3</v>
      </c>
      <c r="BL4" s="18">
        <v>19</v>
      </c>
      <c r="BM4" s="18">
        <v>6.8</v>
      </c>
      <c r="BN4" s="18">
        <v>0</v>
      </c>
      <c r="BO4" s="18">
        <v>0.3</v>
      </c>
      <c r="BP4" s="18">
        <v>19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50.3</v>
      </c>
      <c r="BW4" s="11">
        <f>IF(SUM(BH4:BI4,BK4)-BJ4&gt;0,SUM(BH4:BI4,BK4)-BJ4,"")</f>
        <v>24.099999999999998</v>
      </c>
      <c r="BX4" s="11">
        <f>IF(SUM(BA4,BE4,BI4)&gt;0,SUM(BA4,BE4,BI4),"")</f>
        <v>19.2</v>
      </c>
      <c r="BY4" s="11">
        <f>IF(SUM(BV4,BW4)&gt;0,SUM(BV4,BW4),"")</f>
        <v>74.399999999999991</v>
      </c>
      <c r="BZ4" s="11">
        <f>IF(SUM(BM4,BQ4)&gt;0,SUM(BM4,BQ4),"")</f>
        <v>13.2</v>
      </c>
      <c r="CA4" s="11">
        <f>IF(SUM(BL4:BM4,BO4:BQ4,BS4)-SUM(BN4,BR4)&gt;0,SUM(BL4:BM4,BO4:BQ4,BS4)-SUM(BN4,BR4),"")</f>
        <v>51.5</v>
      </c>
      <c r="CB4" s="11">
        <f>IF(SUM(BV4,BW4,CA4)&gt;0,SUM(BV4,BW4,CA4),"")</f>
        <v>125.89999999999999</v>
      </c>
      <c r="CC4" s="19">
        <v>19</v>
      </c>
      <c r="CD4" s="19">
        <v>6.8</v>
      </c>
      <c r="CE4" s="19">
        <v>0</v>
      </c>
      <c r="CF4" s="19">
        <v>0.3</v>
      </c>
      <c r="CG4" s="19">
        <v>18.5</v>
      </c>
      <c r="CH4" s="19">
        <v>6.4</v>
      </c>
      <c r="CI4" s="19">
        <v>0</v>
      </c>
      <c r="CJ4" s="19">
        <v>0</v>
      </c>
      <c r="CK4" s="19">
        <v>18.2</v>
      </c>
      <c r="CL4" s="19">
        <v>5.2</v>
      </c>
      <c r="CM4" s="19">
        <v>0.6</v>
      </c>
      <c r="CN4" s="19">
        <v>0.3</v>
      </c>
      <c r="CO4" s="19">
        <v>18.8</v>
      </c>
      <c r="CP4" s="19">
        <v>6.8</v>
      </c>
      <c r="CQ4" s="19">
        <v>0</v>
      </c>
      <c r="CR4" s="19">
        <v>0.3</v>
      </c>
      <c r="CS4" s="19">
        <v>18.899999999999999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51</v>
      </c>
      <c r="CZ4" s="40">
        <f>IF(SUM(CK4:CL4,CN4)-CM4&gt;0,SUM(CK4:CL4,CN4)-CM4,"")</f>
        <v>23.099999999999998</v>
      </c>
      <c r="DA4" s="40">
        <f>IF(SUM(CD4,CH4,CL4)&gt;0,SUM(CD4,CH4,CL4),"")</f>
        <v>18.399999999999999</v>
      </c>
      <c r="DB4" s="40">
        <f>IF(SUM(CY4,CZ4)&gt;0,SUM(CY4,CZ4),"")</f>
        <v>74.099999999999994</v>
      </c>
      <c r="DC4" s="40">
        <f>IF(SUM(CP4,CT4)&gt;0,SUM(CP4,CT4),"")</f>
        <v>13.2</v>
      </c>
      <c r="DD4" s="40">
        <f>IF(SUM(CO4:CP4,CR4:CT4,CV4)-SUM(CQ4,CU4)&gt;0,SUM(CO4:CP4,CR4:CT4,CV4)-SUM(CQ4,CU4),"")</f>
        <v>51.199999999999996</v>
      </c>
      <c r="DE4" s="40">
        <f>IF(SUM(CY4,CZ4,DD4)&gt;0,SUM(CY4,CZ4,DD4),"")</f>
        <v>125.29999999999998</v>
      </c>
      <c r="DF4" s="50">
        <f>IF(MAX(ED4,FF4,GH4,HJ4,IL4,JN4,KP4,LR4,MT4,NV4,OX4,PZ4)-IF(N4="",0,N4)&gt;0.001,MAX(ED4,FF4,GH4,HJ4,IL4,JN4,KP4,LR4,MT4,NV4,OX4,PZ4)-IF(N4="",0,N4),"")</f>
        <v>0.10000000000000142</v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>
        <v>18.600000000000001</v>
      </c>
      <c r="JB4" s="18">
        <v>6.4</v>
      </c>
      <c r="JC4" s="18">
        <v>0</v>
      </c>
      <c r="JD4" s="18">
        <v>0</v>
      </c>
      <c r="JE4" s="18">
        <v>18.8</v>
      </c>
      <c r="JF4" s="18">
        <v>5.6</v>
      </c>
      <c r="JG4" s="18">
        <v>0</v>
      </c>
      <c r="JH4" s="18">
        <v>0</v>
      </c>
      <c r="JI4" s="18">
        <v>18.399999999999999</v>
      </c>
      <c r="JJ4" s="18">
        <v>6</v>
      </c>
      <c r="JK4" s="18">
        <v>0</v>
      </c>
      <c r="JL4" s="18">
        <v>0</v>
      </c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>
        <f>IF(SUM(JA4:JB4,JD4)-JC4&gt;0,SUM(JA4:JB4,JD4)-JC4,"")</f>
        <v>25</v>
      </c>
      <c r="JP4" s="11">
        <f>IF(SUM(IT4,IX4,JB4)&gt;0,SUM(IT4,IX4,JB4),"")</f>
        <v>6.4</v>
      </c>
      <c r="JQ4" s="11">
        <f>IF(SUM(JN4,JO4)&gt;0,SUM(JN4,JO4),"")</f>
        <v>25</v>
      </c>
      <c r="JR4" s="11">
        <f>IF(SUM(JF4,JJ4)&gt;0,SUM(JF4,JJ4),"")</f>
        <v>11.6</v>
      </c>
      <c r="JS4" s="11">
        <f>IF(SUM(JE4:JF4,JH4:JJ4,JL4)-SUM(JG4,JK4)&gt;0,SUM(JE4:JF4,JH4:JJ4,JL4)-SUM(JG4,JK4),"")</f>
        <v>48.8</v>
      </c>
      <c r="JT4" s="11">
        <f>IF(SUM(JN4,JO4,JS4)&gt;0,SUM(JN4,JO4,JS4),"")</f>
        <v>73.8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>
        <v>18.8</v>
      </c>
      <c r="KX4" s="18">
        <v>7.2</v>
      </c>
      <c r="KY4" s="18">
        <v>0</v>
      </c>
      <c r="KZ4" s="18">
        <v>0</v>
      </c>
      <c r="LA4" s="18">
        <v>18.600000000000001</v>
      </c>
      <c r="LB4" s="18">
        <v>6</v>
      </c>
      <c r="LC4" s="18">
        <v>0.2</v>
      </c>
      <c r="LD4" s="18">
        <v>0</v>
      </c>
      <c r="LE4" s="18"/>
      <c r="LF4" s="18"/>
      <c r="LG4" s="18"/>
      <c r="LH4" s="18"/>
      <c r="LI4" s="18">
        <v>19</v>
      </c>
      <c r="LJ4" s="18">
        <v>7.2</v>
      </c>
      <c r="LK4" s="18">
        <v>0</v>
      </c>
      <c r="LL4" s="18">
        <v>0</v>
      </c>
      <c r="LM4" s="18">
        <v>18.600000000000001</v>
      </c>
      <c r="LN4" s="18">
        <v>6</v>
      </c>
      <c r="LO4" s="18">
        <v>0.6</v>
      </c>
      <c r="LP4" s="18">
        <v>0</v>
      </c>
      <c r="LQ4" s="11">
        <f>IF(SUM(KX4,LB4)&gt;0,SUM(KX4,LB4),"")</f>
        <v>13.2</v>
      </c>
      <c r="LR4" s="11">
        <f>IF(SUM(KW4:KX4,KZ4:LB4,LD4)-KY4-LC4&gt;0,SUM(KW4:KX4,KZ4:LB4,LD4)-KY4-LC4,"")</f>
        <v>50.4</v>
      </c>
      <c r="LS4" s="11" t="str">
        <f>IF(SUM(LE4:LF4,LH4)-LG4&gt;0,SUM(LE4:LF4,LH4)-LG4,"")</f>
        <v/>
      </c>
      <c r="LT4" s="11">
        <f>IF(SUM(KX4,LB4,LF4)&gt;0,SUM(KX4,LB4,LF4),"")</f>
        <v>13.2</v>
      </c>
      <c r="LU4" s="11">
        <f>IF(SUM(LR4,LS4)&gt;0,SUM(LR4,LS4),"")</f>
        <v>50.4</v>
      </c>
      <c r="LV4" s="11">
        <f>IF(SUM(LJ4,LN4)&gt;0,SUM(LJ4,LN4),"")</f>
        <v>13.2</v>
      </c>
      <c r="LW4" s="11">
        <f>IF(SUM(LI4:LJ4,LL4:LN4,LP4)-SUM(LK4,LO4)&gt;0,SUM(LI4:LJ4,LL4:LN4,LP4)-SUM(LK4,LO4),"")</f>
        <v>50.199999999999996</v>
      </c>
      <c r="LX4" s="11">
        <f>IF(SUM(LR4,LS4,LW4)&gt;0,SUM(LR4,LS4,LW4),"")</f>
        <v>100.6</v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172.10001213000481</v>
      </c>
      <c r="G5" s="66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48.300000000000004</v>
      </c>
      <c r="M5" s="8" t="str">
        <f>IF(L5=0,"",IF(L5=CY5,$CC$1,IF(L5=BV5,$AZ$1,IF(L5=AS5,$W$1,""))))</f>
        <v>2024 Nationals</v>
      </c>
      <c r="N5" s="8">
        <f>IF(COUNT(AS5,BV5,CY5)&gt;1,LARGE((AS5,BV5,CY5),2),0)</f>
        <v>48.3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</v>
      </c>
      <c r="X5" s="19">
        <v>6</v>
      </c>
      <c r="Y5" s="19">
        <v>0</v>
      </c>
      <c r="Z5" s="19">
        <v>0.3</v>
      </c>
      <c r="AA5" s="19">
        <v>18.8</v>
      </c>
      <c r="AB5" s="19">
        <v>5.2</v>
      </c>
      <c r="AC5" s="19">
        <v>0</v>
      </c>
      <c r="AD5" s="19">
        <v>0</v>
      </c>
      <c r="AE5" s="19">
        <v>18.3</v>
      </c>
      <c r="AF5" s="19">
        <v>6.4</v>
      </c>
      <c r="AG5" s="19">
        <v>0</v>
      </c>
      <c r="AH5" s="19">
        <v>0</v>
      </c>
      <c r="AI5" s="19">
        <v>18.399999999999999</v>
      </c>
      <c r="AJ5" s="19">
        <v>7.2</v>
      </c>
      <c r="AK5" s="19">
        <v>0.2</v>
      </c>
      <c r="AL5" s="19">
        <v>0.3</v>
      </c>
      <c r="AM5" s="19">
        <v>18.600000000000001</v>
      </c>
      <c r="AN5" s="19">
        <v>6</v>
      </c>
      <c r="AO5" s="19">
        <v>0.6</v>
      </c>
      <c r="AP5" s="19">
        <v>0</v>
      </c>
      <c r="AQ5" s="27"/>
      <c r="AR5" s="40">
        <f>IF(SUM(X5,AB5)&gt;0,SUM(X5,AB5),"")</f>
        <v>11.2</v>
      </c>
      <c r="AS5" s="40">
        <f>IF(SUM(W5:X5,Z5:AB5,AD5)-Y5-AC5&gt;0,SUM(W5:X5,Z5:AB5,AD5)-Y5-AC5,"")</f>
        <v>48.300000000000004</v>
      </c>
      <c r="AT5" s="40">
        <f>IF(SUM(AE5:AF5,AH5)-AG5&gt;0,SUM(AE5:AF5,AH5)-AG5,"")</f>
        <v>24.700000000000003</v>
      </c>
      <c r="AU5" s="40">
        <f>IF(SUM(X5,AB5,AF5)&gt;0,SUM(X5,AB5,AF5),"")</f>
        <v>17.600000000000001</v>
      </c>
      <c r="AV5" s="40">
        <f>IF(SUM(AS5,AT5)&gt;0,SUM(AS5,AT5),"")</f>
        <v>73</v>
      </c>
      <c r="AW5" s="40">
        <f>IF(SUM(AJ5,AN5)&gt;0,SUM(AJ5,AN5),"")</f>
        <v>13.2</v>
      </c>
      <c r="AX5" s="40">
        <f>IF(SUM(AI5:AJ5,AL5:AN5,AP5)-SUM(AK5,AO5)&gt;0,SUM(AI5:AJ5,AL5:AN5,AP5)-SUM(AK5,AO5),"")</f>
        <v>49.7</v>
      </c>
      <c r="AY5" s="40">
        <f>IF(SUM(AS5,AT5,AX5)&gt;0,SUM(AS5,AT5,AX5),"")</f>
        <v>122.7</v>
      </c>
      <c r="AZ5" s="18">
        <v>18.5</v>
      </c>
      <c r="BA5" s="18">
        <v>6.4</v>
      </c>
      <c r="BB5" s="18">
        <v>0.6</v>
      </c>
      <c r="BC5" s="18">
        <v>0</v>
      </c>
      <c r="BD5" s="18">
        <v>17.2</v>
      </c>
      <c r="BE5" s="18">
        <v>2.4</v>
      </c>
      <c r="BF5" s="18">
        <v>0</v>
      </c>
      <c r="BG5" s="18">
        <v>0</v>
      </c>
      <c r="BH5" s="18">
        <v>16.399999999999999</v>
      </c>
      <c r="BI5" s="18">
        <v>5.2</v>
      </c>
      <c r="BJ5" s="18">
        <v>0.8</v>
      </c>
      <c r="BK5" s="18">
        <v>0.3</v>
      </c>
      <c r="BL5" s="18">
        <v>18.399999999999999</v>
      </c>
      <c r="BM5" s="18">
        <v>6.4</v>
      </c>
      <c r="BN5" s="18">
        <v>0</v>
      </c>
      <c r="BO5" s="18">
        <v>0.3</v>
      </c>
      <c r="BP5" s="18">
        <v>16.100000000000001</v>
      </c>
      <c r="BQ5" s="18">
        <v>4.4000000000000004</v>
      </c>
      <c r="BR5" s="18">
        <v>0.8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43.899999999999991</v>
      </c>
      <c r="BW5" s="11">
        <f>IF(SUM(BH5:BI5,BK5)-BJ5&gt;0,SUM(BH5:BI5,BK5)-BJ5,"")</f>
        <v>21.099999999999998</v>
      </c>
      <c r="BX5" s="11">
        <f>IF(SUM(BA5,BE5,BI5)&gt;0,SUM(BA5,BE5,BI5),"")</f>
        <v>14</v>
      </c>
      <c r="BY5" s="11">
        <f>IF(SUM(BV5,BW5)&gt;0,SUM(BV5,BW5),"")</f>
        <v>64.999999999999986</v>
      </c>
      <c r="BZ5" s="11">
        <f>IF(SUM(BM5,BQ5)&gt;0,SUM(BM5,BQ5),"")</f>
        <v>10.8</v>
      </c>
      <c r="CA5" s="11">
        <f>IF(SUM(BL5:BM5,BO5:BQ5,BS5)-SUM(BN5,BR5)&gt;0,SUM(BL5:BM5,BO5:BQ5,BS5)-SUM(BN5,BR5),"")</f>
        <v>44.800000000000004</v>
      </c>
      <c r="CB5" s="11">
        <f>IF(SUM(BV5,BW5,CA5)&gt;0,SUM(BV5,BW5,CA5),"")</f>
        <v>109.79999999999998</v>
      </c>
      <c r="CC5" s="19">
        <v>18.100000000000001</v>
      </c>
      <c r="CD5" s="19">
        <v>6.4</v>
      </c>
      <c r="CE5" s="19">
        <v>0.2</v>
      </c>
      <c r="CF5" s="19">
        <v>0</v>
      </c>
      <c r="CG5" s="19">
        <v>18.600000000000001</v>
      </c>
      <c r="CH5" s="19">
        <v>6</v>
      </c>
      <c r="CI5" s="19">
        <v>0.6</v>
      </c>
      <c r="CJ5" s="19">
        <v>0</v>
      </c>
      <c r="CK5" s="19">
        <v>18.3</v>
      </c>
      <c r="CL5" s="19">
        <v>5.2</v>
      </c>
      <c r="CM5" s="19">
        <v>0.6</v>
      </c>
      <c r="CN5" s="19">
        <v>0.3</v>
      </c>
      <c r="CO5" s="19">
        <v>18.5</v>
      </c>
      <c r="CP5" s="19">
        <v>6.4</v>
      </c>
      <c r="CQ5" s="19">
        <v>0</v>
      </c>
      <c r="CR5" s="19">
        <v>0</v>
      </c>
      <c r="CS5" s="19">
        <v>18.600000000000001</v>
      </c>
      <c r="CT5" s="19">
        <v>6</v>
      </c>
      <c r="CU5" s="19">
        <v>0</v>
      </c>
      <c r="CV5" s="19">
        <v>0</v>
      </c>
      <c r="CW5" s="27"/>
      <c r="CX5" s="40">
        <f>IF(SUM(CD5,CH5)&gt;0,SUM(CD5,CH5),"")</f>
        <v>12.4</v>
      </c>
      <c r="CY5" s="40">
        <f>IF(SUM(CC5:CD5,CF5:CH5,CJ5)-CE5-CI5&gt;0,SUM(CC5:CD5,CF5:CH5,CJ5)-CE5-CI5,"")</f>
        <v>48.3</v>
      </c>
      <c r="CZ5" s="40">
        <f>IF(SUM(CK5:CL5,CN5)-CM5&gt;0,SUM(CK5:CL5,CN5)-CM5,"")</f>
        <v>23.2</v>
      </c>
      <c r="DA5" s="40">
        <f>IF(SUM(CD5,CH5,CL5)&gt;0,SUM(CD5,CH5,CL5),"")</f>
        <v>17.600000000000001</v>
      </c>
      <c r="DB5" s="40">
        <f>IF(SUM(CY5,CZ5)&gt;0,SUM(CY5,CZ5),"")</f>
        <v>71.5</v>
      </c>
      <c r="DC5" s="40">
        <f>IF(SUM(CP5,CT5)&gt;0,SUM(CP5,CT5),"")</f>
        <v>12.4</v>
      </c>
      <c r="DD5" s="40">
        <f>IF(SUM(CO5:CP5,CR5:CT5,CV5)-SUM(CQ5,CU5)&gt;0,SUM(CO5:CP5,CR5:CT5,CV5)-SUM(CQ5,CU5),"")</f>
        <v>49.5</v>
      </c>
      <c r="DE5" s="40">
        <f>IF(SUM(CY5,CZ5,DD5)&gt;0,SUM(CY5,CZ5,DD5),"")</f>
        <v>121</v>
      </c>
      <c r="DF5" s="50">
        <f>IF(MAX(ED5,FF5,GH5,HJ5,IL5,JN5,KP5,LR5,MT5,NV5,OX5,PZ5)-IF(N5="",0,N5)&gt;0.001,MAX(ED5,FF5,GH5,HJ5,IL5,JN5,KP5,LR5,MT5,NV5,OX5,PZ5)-IF(N5="",0,N5),"")</f>
        <v>1.1000000000000014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18.100000000000001</v>
      </c>
      <c r="FN5" s="17">
        <v>6.4</v>
      </c>
      <c r="FO5" s="17">
        <v>0</v>
      </c>
      <c r="FP5" s="17">
        <v>0</v>
      </c>
      <c r="FQ5" s="17">
        <v>18.3</v>
      </c>
      <c r="FR5" s="17">
        <v>5.2</v>
      </c>
      <c r="FS5" s="17">
        <v>0.8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11.600000000000001</v>
      </c>
      <c r="GH5" s="40">
        <f>IF(SUM(FM5:FN5,FP5:FR5,FT5)-FO5-FS5&gt;0,SUM(FM5:FN5,FP5:FR5,FT5)-FO5-FS5,"")</f>
        <v>47.2</v>
      </c>
      <c r="GI5" s="40" t="str">
        <f>IF(SUM(FU5:FV5,FX5)-FW5&gt;0,SUM(FU5:FV5,FX5)-FW5,"")</f>
        <v/>
      </c>
      <c r="GJ5" s="40">
        <f>IF(SUM(FN5,FR5,FV5)&gt;0,SUM(FN5,FR5,FV5),"")</f>
        <v>11.600000000000001</v>
      </c>
      <c r="GK5" s="40">
        <f>IF(SUM(GH5,GI5)&gt;0,SUM(GH5,GI5),"")</f>
        <v>47.2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47.2</v>
      </c>
      <c r="GO5" s="18">
        <v>18.399999999999999</v>
      </c>
      <c r="GP5" s="18">
        <v>7.2</v>
      </c>
      <c r="GQ5" s="18">
        <v>0</v>
      </c>
      <c r="GR5" s="18">
        <v>0</v>
      </c>
      <c r="GS5" s="18">
        <v>18.399999999999999</v>
      </c>
      <c r="GT5" s="18">
        <v>6</v>
      </c>
      <c r="GU5" s="18">
        <v>0.6</v>
      </c>
      <c r="GV5" s="18">
        <v>0</v>
      </c>
      <c r="GW5" s="18">
        <v>18.100000000000001</v>
      </c>
      <c r="GX5" s="18">
        <v>6</v>
      </c>
      <c r="GY5" s="18">
        <v>0</v>
      </c>
      <c r="GZ5" s="18">
        <v>0</v>
      </c>
      <c r="HA5" s="18">
        <v>18.399999999999999</v>
      </c>
      <c r="HB5" s="18">
        <v>6.4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13.2</v>
      </c>
      <c r="HJ5" s="11">
        <f>IF(SUM(GO5:GP5,GR5:GT5,GV5)-GQ5-GU5&gt;0,SUM(GO5:GP5,GR5:GT5,GV5)-GQ5-GU5,"")</f>
        <v>49.4</v>
      </c>
      <c r="HK5" s="11">
        <f>IF(SUM(GW5:GX5,GZ5)-GY5&gt;0,SUM(GW5:GX5,GZ5)-GY5,"")</f>
        <v>24.1</v>
      </c>
      <c r="HL5" s="11">
        <f>IF(SUM(GP5,GT5,GX5)&gt;0,SUM(GP5,GT5,GX5),"")</f>
        <v>19.2</v>
      </c>
      <c r="HM5" s="11">
        <f>IF(SUM(HJ5,HK5)&gt;0,SUM(HJ5,HK5),"")</f>
        <v>73.5</v>
      </c>
      <c r="HN5" s="11">
        <f>IF(SUM(HB5,HF5)&gt;0,SUM(HB5,HF5),"")</f>
        <v>6.4</v>
      </c>
      <c r="HO5" s="11">
        <f>IF(SUM(HA5:HB5,HD5:HF5,HH5)-SUM(HC5,HG5)&gt;0,SUM(HA5:HB5,HD5:HF5,HH5)-SUM(HC5,HG5),"")</f>
        <v>24.799999999999997</v>
      </c>
      <c r="HP5" s="11">
        <f>IF(SUM(HJ5,HK5,HO5)&gt;0,SUM(HJ5,HK5,HO5),"")</f>
        <v>98.3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18.3</v>
      </c>
      <c r="QH5" s="22">
        <f>IF($CW5="P",CD5,(CD5+BA5)/2)</f>
        <v>6.4</v>
      </c>
      <c r="QI5" s="22">
        <f>IF($CW5="P",CE5,(CE5+BB5)/2)</f>
        <v>0.4</v>
      </c>
      <c r="QJ5" s="22">
        <f>IF($CW5="P",CF5,(CF5+BC5)/2)</f>
        <v>0</v>
      </c>
      <c r="QK5" s="22">
        <f>IF($CW5="P",CG5,(CG5+BD5)/2)</f>
        <v>17.899999999999999</v>
      </c>
      <c r="QL5" s="22">
        <f>IF($CW5="P",CH5,(CH5+BE5)/2)</f>
        <v>4.2</v>
      </c>
      <c r="QM5" s="22">
        <f>IF($CW5="P",CI5,(CI5+BF5)/2)</f>
        <v>0.3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5.2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18.45</v>
      </c>
      <c r="QT5" s="22">
        <f>IF($CW5="P",CP5,(CP5+BM5)/2)</f>
        <v>6.4</v>
      </c>
      <c r="QU5" s="22">
        <f>IF($CW5="P",CQ5,(CQ5+BN5)/2)</f>
        <v>0</v>
      </c>
      <c r="QV5" s="22">
        <f>IF($CW5="P",CR5,(CR5+BO5)/2)</f>
        <v>0.15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0.4</v>
      </c>
      <c r="QZ5" s="22">
        <f>IF($CW5="P",CV5,(CV5+BS5)/2)</f>
        <v>0</v>
      </c>
      <c r="RA5" s="27" t="s">
        <v>46</v>
      </c>
      <c r="RB5" s="40">
        <f>IF(SUM(QH5,QL5)&gt;0,SUM(QH5,QL5),"")</f>
        <v>10.600000000000001</v>
      </c>
      <c r="RC5" s="40">
        <f>IF(SUM(QG5:QH5,QJ5:QL5,QN5)-QI5-QM5&gt;0,SUM(QG5:QH5,QJ5:QL5,QN5)-QI5-QM5,"")</f>
        <v>46.100000000000009</v>
      </c>
      <c r="RD5" s="40">
        <f>IF(SUM(QO5:QP5,QR5)-QQ5&gt;0,SUM(QO5:QP5,QR5)-QQ5,"")</f>
        <v>22.150000000000002</v>
      </c>
      <c r="RE5" s="40">
        <f>IF(SUM(QH5,QL5,QP5)&gt;0,SUM(QH5,QL5,QP5),"")</f>
        <v>15.8</v>
      </c>
      <c r="RF5" s="40">
        <f>IF(SUM(RC5,RD5)&gt;0,SUM(RC5,RD5),"")</f>
        <v>68.250000000000014</v>
      </c>
      <c r="RG5" s="40">
        <f>IF(SUM(QT5,QX5)&gt;0,SUM(QT5,QX5),"")</f>
        <v>11.600000000000001</v>
      </c>
      <c r="RH5" s="40">
        <f>IF(SUM(QS5:QT5,QV5:QX5,QZ5)-SUM(QU5,QY5)&gt;0,SUM(QS5:QT5,QV5:QX5,QZ5)-SUM(QU5,QY5),"")</f>
        <v>47.150000000000006</v>
      </c>
      <c r="RI5" s="40">
        <f>IF(SUM(RC5,RD5,RH5)&gt;0,SUM(RC5,RD5,RH5),"")</f>
        <v>115.40000000000002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69</v>
      </c>
      <c r="D6" s="4" t="s">
        <v>5</v>
      </c>
      <c r="E6" s="4">
        <v>2004</v>
      </c>
      <c r="F6" s="9">
        <f>SUM(L6:T6)+SUM(L6:P6)*0.0000001+SUM(L6)*0.0000000000001</f>
        <v>170.70001215000497</v>
      </c>
      <c r="G6" s="66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48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23.8</v>
      </c>
      <c r="Q6" s="8" t="str">
        <f>IF(P6=0,"",IF(P6=CZ6,$CC$1,IF(P6=BW6,$AZ$1,IF(P6=AT6,$W$1,""))))</f>
        <v>2024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1.7000000000000028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18.600000000000001</v>
      </c>
      <c r="X6" s="19">
        <v>6.4</v>
      </c>
      <c r="Y6" s="19">
        <v>0</v>
      </c>
      <c r="Z6" s="19">
        <v>0</v>
      </c>
      <c r="AA6" s="19">
        <v>18.100000000000001</v>
      </c>
      <c r="AB6" s="19">
        <v>4.4000000000000004</v>
      </c>
      <c r="AC6" s="19">
        <v>0.6</v>
      </c>
      <c r="AD6" s="19">
        <v>0</v>
      </c>
      <c r="AE6" s="19">
        <v>18.100000000000001</v>
      </c>
      <c r="AF6" s="19">
        <v>5.2</v>
      </c>
      <c r="AG6" s="19">
        <v>0.6</v>
      </c>
      <c r="AH6" s="19">
        <v>0</v>
      </c>
      <c r="AI6" s="19">
        <v>18</v>
      </c>
      <c r="AJ6" s="19">
        <v>6.4</v>
      </c>
      <c r="AK6" s="19">
        <v>0.6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27"/>
      <c r="AR6" s="40">
        <f>IF(SUM(X6,AB6)&gt;0,SUM(X6,AB6),"")</f>
        <v>10.8</v>
      </c>
      <c r="AS6" s="40">
        <f>IF(SUM(W6:X6,Z6:AB6,AD6)-Y6-AC6&gt;0,SUM(W6:X6,Z6:AB6,AD6)-Y6-AC6,"")</f>
        <v>46.9</v>
      </c>
      <c r="AT6" s="40">
        <f>IF(SUM(AE6:AF6,AH6)-AG6&gt;0,SUM(AE6:AF6,AH6)-AG6,"")</f>
        <v>22.7</v>
      </c>
      <c r="AU6" s="40">
        <f>IF(SUM(X6,AB6,AF6)&gt;0,SUM(X6,AB6,AF6),"")</f>
        <v>16</v>
      </c>
      <c r="AV6" s="40">
        <f>IF(SUM(AS6,AT6)&gt;0,SUM(AS6,AT6),"")</f>
        <v>69.599999999999994</v>
      </c>
      <c r="AW6" s="40">
        <f>IF(SUM(AJ6,AN6)&gt;0,SUM(AJ6,AN6),"")</f>
        <v>6.4</v>
      </c>
      <c r="AX6" s="40">
        <f>IF(SUM(AI6:AJ6,AL6:AN6,AP6)-SUM(AK6,AO6)&gt;0,SUM(AI6:AJ6,AL6:AN6,AP6)-SUM(AK6,AO6),"")</f>
        <v>23.799999999999997</v>
      </c>
      <c r="AY6" s="40">
        <f>IF(SUM(AS6,AT6,AX6)&gt;0,SUM(AS6,AT6,AX6),"")</f>
        <v>93.399999999999991</v>
      </c>
      <c r="AZ6" s="18">
        <v>18.600000000000001</v>
      </c>
      <c r="BA6" s="18">
        <v>6.4</v>
      </c>
      <c r="BB6" s="18">
        <v>0.8</v>
      </c>
      <c r="BC6" s="18">
        <v>0</v>
      </c>
      <c r="BD6" s="18">
        <v>18.600000000000001</v>
      </c>
      <c r="BE6" s="18">
        <v>6.8</v>
      </c>
      <c r="BF6" s="18">
        <v>0.2</v>
      </c>
      <c r="BG6" s="18">
        <v>0.3</v>
      </c>
      <c r="BH6" s="18">
        <v>18.8</v>
      </c>
      <c r="BI6" s="18">
        <v>5.6</v>
      </c>
      <c r="BJ6" s="18">
        <v>0.6</v>
      </c>
      <c r="BK6" s="18">
        <v>0</v>
      </c>
      <c r="BL6" s="18">
        <v>18</v>
      </c>
      <c r="BM6" s="18">
        <v>5.6</v>
      </c>
      <c r="BN6" s="18">
        <v>0.8</v>
      </c>
      <c r="BO6" s="18">
        <v>0</v>
      </c>
      <c r="BP6" s="18">
        <v>18.399999999999999</v>
      </c>
      <c r="BQ6" s="18">
        <v>6</v>
      </c>
      <c r="BR6" s="18">
        <v>0</v>
      </c>
      <c r="BS6" s="18">
        <v>0.3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49.699999999999996</v>
      </c>
      <c r="BW6" s="11">
        <f>IF(SUM(BH6:BI6,BK6)-BJ6&gt;0,SUM(BH6:BI6,BK6)-BJ6,"")</f>
        <v>23.799999999999997</v>
      </c>
      <c r="BX6" s="11">
        <f>IF(SUM(BA6,BE6,BI6)&gt;0,SUM(BA6,BE6,BI6),"")</f>
        <v>18.799999999999997</v>
      </c>
      <c r="BY6" s="11">
        <f>IF(SUM(BV6,BW6)&gt;0,SUM(BV6,BW6),"")</f>
        <v>73.5</v>
      </c>
      <c r="BZ6" s="11">
        <f>IF(SUM(BM6,BQ6)&gt;0,SUM(BM6,BQ6),"")</f>
        <v>11.6</v>
      </c>
      <c r="CA6" s="11">
        <f>IF(SUM(BL6:BM6,BO6:BQ6,BS6)-SUM(BN6,BR6)&gt;0,SUM(BL6:BM6,BO6:BQ6,BS6)-SUM(BN6,BR6),"")</f>
        <v>47.5</v>
      </c>
      <c r="CB6" s="11">
        <f>IF(SUM(BV6,BW6,CA6)&gt;0,SUM(BV6,BW6,CA6),"")</f>
        <v>121</v>
      </c>
      <c r="CC6" s="19">
        <v>17</v>
      </c>
      <c r="CD6" s="19">
        <v>6.8</v>
      </c>
      <c r="CE6" s="19">
        <v>0.8</v>
      </c>
      <c r="CF6" s="19">
        <v>0.3</v>
      </c>
      <c r="CG6" s="19">
        <v>18.600000000000001</v>
      </c>
      <c r="CH6" s="19">
        <v>6</v>
      </c>
      <c r="CI6" s="19">
        <v>0.2</v>
      </c>
      <c r="CJ6" s="19">
        <v>0.3</v>
      </c>
      <c r="CK6" s="19">
        <v>18.399999999999999</v>
      </c>
      <c r="CL6" s="19">
        <v>5.6</v>
      </c>
      <c r="CM6" s="19">
        <v>0.2</v>
      </c>
      <c r="CN6" s="19">
        <v>0</v>
      </c>
      <c r="CO6" s="19">
        <v>17.600000000000001</v>
      </c>
      <c r="CP6" s="19">
        <v>2.4</v>
      </c>
      <c r="CQ6" s="19">
        <v>0</v>
      </c>
      <c r="CR6" s="19">
        <v>0</v>
      </c>
      <c r="CS6" s="19">
        <v>19.100000000000001</v>
      </c>
      <c r="CT6" s="19">
        <v>5.6</v>
      </c>
      <c r="CU6" s="19">
        <v>0</v>
      </c>
      <c r="CV6" s="19">
        <v>0</v>
      </c>
      <c r="CW6" s="27"/>
      <c r="CX6" s="40">
        <f>IF(SUM(CD6,CH6)&gt;0,SUM(CD6,CH6),"")</f>
        <v>12.8</v>
      </c>
      <c r="CY6" s="40">
        <f>IF(SUM(CC6:CD6,CF6:CH6,CJ6)-CE6-CI6&gt;0,SUM(CC6:CD6,CF6:CH6,CJ6)-CE6-CI6,"")</f>
        <v>48</v>
      </c>
      <c r="CZ6" s="40">
        <f>IF(SUM(CK6:CL6,CN6)-CM6&gt;0,SUM(CK6:CL6,CN6)-CM6,"")</f>
        <v>23.8</v>
      </c>
      <c r="DA6" s="40">
        <f>IF(SUM(CD6,CH6,CL6)&gt;0,SUM(CD6,CH6,CL6),"")</f>
        <v>18.399999999999999</v>
      </c>
      <c r="DB6" s="40">
        <f>IF(SUM(CY6,CZ6)&gt;0,SUM(CY6,CZ6),"")</f>
        <v>71.8</v>
      </c>
      <c r="DC6" s="40">
        <f>IF(SUM(CP6,CT6)&gt;0,SUM(CP6,CT6),"")</f>
        <v>8</v>
      </c>
      <c r="DD6" s="40">
        <f>IF(SUM(CO6:CP6,CR6:CT6,CV6)-SUM(CQ6,CU6)&gt;0,SUM(CO6:CP6,CR6:CT6,CV6)-SUM(CQ6,CU6),"")</f>
        <v>44.7</v>
      </c>
      <c r="DE6" s="40">
        <f>IF(SUM(CY6,CZ6,DD6)&gt;0,SUM(CY6,CZ6,DD6),"")</f>
        <v>116.5</v>
      </c>
      <c r="DF6" s="50">
        <f>IF(MAX(ED6,FF6,GH6,HJ6,IL6,JN6,KP6,LR6,MT6,NV6,OX6,PZ6)-IF(N6="",0,N6)&gt;0.001,MAX(ED6,FF6,GH6,HJ6,IL6,JN6,KP6,LR6,MT6,NV6,OX6,PZ6)-IF(N6="",0,N6),"")</f>
        <v>1.7000000000000028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18.7</v>
      </c>
      <c r="EL6" s="18">
        <v>6.4</v>
      </c>
      <c r="EM6" s="18">
        <v>0.2</v>
      </c>
      <c r="EN6" s="18">
        <v>0</v>
      </c>
      <c r="EO6" s="18">
        <v>16.600000000000001</v>
      </c>
      <c r="EP6" s="18">
        <v>6.9</v>
      </c>
      <c r="EQ6" s="18">
        <v>0.2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13.3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13.3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0</v>
      </c>
      <c r="HR6" s="17">
        <v>0</v>
      </c>
      <c r="HS6" s="17">
        <v>0</v>
      </c>
      <c r="HT6" s="17">
        <v>0</v>
      </c>
      <c r="HU6" s="17">
        <v>17.399999999999999</v>
      </c>
      <c r="HV6" s="17">
        <v>2.8</v>
      </c>
      <c r="HW6" s="17">
        <v>0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>IF(SUM(HR6,HV6)&gt;0,SUM(HR6,HV6),"")</f>
        <v>2.8</v>
      </c>
      <c r="IL6" s="40">
        <f>IF(SUM(HQ6:HR6,HT6:HV6,HX6)-HS6-HW6&gt;0,SUM(HQ6:HR6,HT6:HV6,HX6)-HS6-HW6,"")</f>
        <v>20.2</v>
      </c>
      <c r="IM6" s="40" t="str">
        <f>IF(SUM(HY6:HZ6,IB6)-IA6&gt;0,SUM(HY6:HZ6,IB6)-IA6,"")</f>
        <v/>
      </c>
      <c r="IN6" s="40">
        <f>IF(SUM(HR6,HV6,HZ6)&gt;0,SUM(HR6,HV6,HZ6),"")</f>
        <v>2.8</v>
      </c>
      <c r="IO6" s="40">
        <f>IF(SUM(IL6,IM6)&gt;0,SUM(IL6,IM6),"")</f>
        <v>20.2</v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>
        <f>IF(SUM(IL6,IM6,IQ6)&gt;0,SUM(IL6,IM6,IQ6),"")</f>
        <v>20.2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>
        <v>18.8</v>
      </c>
      <c r="KX6" s="18">
        <v>6.8</v>
      </c>
      <c r="KY6" s="18">
        <v>0.8</v>
      </c>
      <c r="KZ6" s="18">
        <v>0</v>
      </c>
      <c r="LA6" s="18">
        <v>18.5</v>
      </c>
      <c r="LB6" s="18">
        <v>6.4</v>
      </c>
      <c r="LC6" s="18">
        <v>0</v>
      </c>
      <c r="LD6" s="18">
        <v>0</v>
      </c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>
        <f>IF(SUM(KX6,LB6)&gt;0,SUM(KX6,LB6),"")</f>
        <v>13.2</v>
      </c>
      <c r="LR6" s="11">
        <f>IF(SUM(KW6:KX6,KZ6:LB6,LD6)-KY6-LC6&gt;0,SUM(KW6:KX6,KZ6:LB6,LD6)-KY6-LC6,"")</f>
        <v>49.7</v>
      </c>
      <c r="LS6" s="11" t="str">
        <f>IF(SUM(LE6:LF6,LH6)-LG6&gt;0,SUM(LE6:LF6,LH6)-LG6,"")</f>
        <v/>
      </c>
      <c r="LT6" s="11">
        <f>IF(SUM(KX6,LB6,LF6)&gt;0,SUM(KX6,LB6,LF6),"")</f>
        <v>13.2</v>
      </c>
      <c r="LU6" s="11">
        <f>IF(SUM(LR6,LS6)&gt;0,SUM(LR6,LS6),"")</f>
        <v>49.7</v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>
        <f>IF(SUM(LR6,LS6,LW6)&gt;0,SUM(LR6,LS6,LW6),"")</f>
        <v>49.7</v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6.6</v>
      </c>
      <c r="QI6" s="22">
        <f>IF($CW6="P",CE6,(CE6+BB6)/2)</f>
        <v>0.8</v>
      </c>
      <c r="QJ6" s="22">
        <f>IF($CW6="P",CF6,(CF6+BC6)/2)</f>
        <v>0.15</v>
      </c>
      <c r="QK6" s="22">
        <f>IF($CW6="P",CG6,(CG6+BD6)/2)</f>
        <v>18.600000000000001</v>
      </c>
      <c r="QL6" s="22">
        <f>IF($CW6="P",CH6,(CH6+BE6)/2)</f>
        <v>6.4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18.600000000000001</v>
      </c>
      <c r="QP6" s="22">
        <f>IF($CW6="P",CL6,(CL6+BI6)/2)</f>
        <v>5.6</v>
      </c>
      <c r="QQ6" s="22">
        <f>IF($CW6="P",CM6,(CM6+BJ6)/2)</f>
        <v>0.4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18.75</v>
      </c>
      <c r="QX6" s="22">
        <f>IF($CW6="P",CT6,(CT6+BQ6)/2)</f>
        <v>5.8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13</v>
      </c>
      <c r="RC6" s="40">
        <f>IF(SUM(QG6:QH6,QJ6:QL6,QN6)-QI6-QM6&gt;0,SUM(QG6:QH6,QJ6:QL6,QN6)-QI6-QM6,"")</f>
        <v>48.849999999999994</v>
      </c>
      <c r="RD6" s="40">
        <f>IF(SUM(QO6:QP6,QR6)-QQ6&gt;0,SUM(QO6:QP6,QR6)-QQ6,"")</f>
        <v>23.800000000000004</v>
      </c>
      <c r="RE6" s="40">
        <f>IF(SUM(QH6,QL6,QP6)&gt;0,SUM(QH6,QL6,QP6),"")</f>
        <v>18.600000000000001</v>
      </c>
      <c r="RF6" s="40">
        <f>IF(SUM(RC6,RD6)&gt;0,SUM(RC6,RD6),"")</f>
        <v>72.650000000000006</v>
      </c>
      <c r="RG6" s="40">
        <f>IF(SUM(QT6,QX6)&gt;0,SUM(QT6,QX6),"")</f>
        <v>9.8000000000000007</v>
      </c>
      <c r="RH6" s="40">
        <f>IF(SUM(QS6:QT6,QV6:QX6,QZ6)-SUM(QU6,QY6)&gt;0,SUM(QS6:QT6,QV6:QX6,QZ6)-SUM(QU6,QY6),"")</f>
        <v>46.099999999999994</v>
      </c>
      <c r="RI6" s="40">
        <f>IF(SUM(RC6,RD6,RH6)&gt;0,SUM(RC6,RD6,RH6),"")</f>
        <v>118.75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148</v>
      </c>
      <c r="D7" s="4" t="s">
        <v>5</v>
      </c>
      <c r="E7" s="4">
        <v>2006</v>
      </c>
      <c r="F7" s="9">
        <f>SUM(L7:T7)+SUM(L7:P7)*0.0000001+SUM(L7)*0.0000000000001</f>
        <v>165.10001155000467</v>
      </c>
      <c r="G7" s="66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46.699999999999989</v>
      </c>
      <c r="M7" s="8" t="str">
        <f>IF(L7=0,"",IF(L7=CY7,$CC$1,IF(L7=BV7,$AZ$1,IF(L7=AS7,$W$1,""))))</f>
        <v>2024 Nationals</v>
      </c>
      <c r="N7" s="8">
        <f>IF(COUNT(AS7,BV7,CY7)&gt;1,LARGE((AS7,BV7,CY7),2),0)</f>
        <v>45.599999999999994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23.200000000000003</v>
      </c>
      <c r="Q7" s="8" t="str">
        <f>IF(P7=0,"",IF(P7=CZ7,$CC$1,IF(P7=BW7,$AZ$1,IF(P7=AT7,$W$1,""))))</f>
        <v>2024 Nationals</v>
      </c>
      <c r="R7" s="8">
        <f>IF(MAX(AX7,CA7,DD7)&gt;0,MAX(AX7,CA7,DD7),0)</f>
        <v>46.800000000000004</v>
      </c>
      <c r="S7" s="8" t="str">
        <f>IF(R7=0,"",IF(R7=DD7,$CC$1,IF(R7=CA7,$AZ$1,IF(R7=AX7,$W$1,""))))</f>
        <v>2024 Nationals</v>
      </c>
      <c r="T7" s="8">
        <f>IF(MAX(DF7:DH7)&gt;0,MAX(DF7:DH7),"")</f>
        <v>2.8000000000000043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18.5</v>
      </c>
      <c r="X7" s="19">
        <v>4.4000000000000004</v>
      </c>
      <c r="Y7" s="19">
        <v>0.2</v>
      </c>
      <c r="Z7" s="19">
        <v>0</v>
      </c>
      <c r="AA7" s="19">
        <v>18</v>
      </c>
      <c r="AB7" s="19">
        <v>2.8</v>
      </c>
      <c r="AC7" s="19">
        <v>0.2</v>
      </c>
      <c r="AD7" s="19">
        <v>0.3</v>
      </c>
      <c r="AE7" s="19">
        <v>19.100000000000001</v>
      </c>
      <c r="AF7" s="19">
        <v>1.2999999999999998</v>
      </c>
      <c r="AG7" s="19">
        <v>3.6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19">
        <v>0</v>
      </c>
      <c r="AP7" s="19">
        <v>0</v>
      </c>
      <c r="AQ7" s="27"/>
      <c r="AR7" s="40">
        <f>IF(SUM(X7,AB7)&gt;0,SUM(X7,AB7),"")</f>
        <v>7.2</v>
      </c>
      <c r="AS7" s="40">
        <f>IF(SUM(W7:X7,Z7:AB7,AD7)-Y7-AC7&gt;0,SUM(W7:X7,Z7:AB7,AD7)-Y7-AC7,"")</f>
        <v>43.599999999999987</v>
      </c>
      <c r="AT7" s="40">
        <f>IF(SUM(AE7:AF7,AH7)-AG7&gt;0,SUM(AE7:AF7,AH7)-AG7,"")</f>
        <v>16.8</v>
      </c>
      <c r="AU7" s="40">
        <f>IF(SUM(X7,AB7,AF7)&gt;0,SUM(X7,AB7,AF7),"")</f>
        <v>8.5</v>
      </c>
      <c r="AV7" s="40">
        <f>IF(SUM(AS7,AT7)&gt;0,SUM(AS7,AT7),"")</f>
        <v>60.399999999999991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60.399999999999991</v>
      </c>
      <c r="AZ7" s="18">
        <v>18.8</v>
      </c>
      <c r="BA7" s="18">
        <v>5.2</v>
      </c>
      <c r="BB7" s="18">
        <v>0.6</v>
      </c>
      <c r="BC7" s="18">
        <v>0</v>
      </c>
      <c r="BD7" s="18">
        <v>17.899999999999999</v>
      </c>
      <c r="BE7" s="18">
        <v>4.8</v>
      </c>
      <c r="BF7" s="18">
        <v>0.8</v>
      </c>
      <c r="BG7" s="18">
        <v>0.3</v>
      </c>
      <c r="BH7" s="18">
        <v>17.8</v>
      </c>
      <c r="BI7" s="18">
        <v>0.7</v>
      </c>
      <c r="BJ7" s="18">
        <v>0</v>
      </c>
      <c r="BK7" s="18">
        <v>0</v>
      </c>
      <c r="BL7" s="18">
        <v>18.399999999999999</v>
      </c>
      <c r="BM7" s="18">
        <v>4.4000000000000004</v>
      </c>
      <c r="BN7" s="18">
        <v>0</v>
      </c>
      <c r="BO7" s="18">
        <v>0</v>
      </c>
      <c r="BP7" s="18">
        <v>18.3</v>
      </c>
      <c r="BQ7" s="18">
        <v>5.6</v>
      </c>
      <c r="BR7" s="18">
        <v>0.8</v>
      </c>
      <c r="BS7" s="18">
        <v>0.3</v>
      </c>
      <c r="BT7" s="28"/>
      <c r="BU7" s="11">
        <f>IF(SUM(BA7,BE7)&gt;0,SUM(BA7,BE7),"")</f>
        <v>10</v>
      </c>
      <c r="BV7" s="11">
        <f>IF(SUM(AZ7:BA7,BC7:BE7,BG7)-BB7-BF7&gt;0,SUM(AZ7:BA7,BC7:BE7,BG7)-BB7-BF7,"")</f>
        <v>45.599999999999994</v>
      </c>
      <c r="BW7" s="11">
        <f>IF(SUM(BH7:BI7,BK7)-BJ7&gt;0,SUM(BH7:BI7,BK7)-BJ7,"")</f>
        <v>18.5</v>
      </c>
      <c r="BX7" s="11">
        <f>IF(SUM(BA7,BE7,BI7)&gt;0,SUM(BA7,BE7,BI7),"")</f>
        <v>10.7</v>
      </c>
      <c r="BY7" s="11">
        <f>IF(SUM(BV7,BW7)&gt;0,SUM(BV7,BW7),"")</f>
        <v>64.099999999999994</v>
      </c>
      <c r="BZ7" s="11">
        <f>IF(SUM(BM7,BQ7)&gt;0,SUM(BM7,BQ7),"")</f>
        <v>10</v>
      </c>
      <c r="CA7" s="11">
        <f>IF(SUM(BL7:BM7,BO7:BQ7,BS7)-SUM(BN7,BR7)&gt;0,SUM(BL7:BM7,BO7:BQ7,BS7)-SUM(BN7,BR7),"")</f>
        <v>46.199999999999996</v>
      </c>
      <c r="CB7" s="11">
        <f>IF(SUM(BV7,BW7,CA7)&gt;0,SUM(BV7,BW7,CA7),"")</f>
        <v>110.29999999999998</v>
      </c>
      <c r="CC7" s="19">
        <v>19</v>
      </c>
      <c r="CD7" s="19">
        <v>5.2</v>
      </c>
      <c r="CE7" s="19">
        <v>0.2</v>
      </c>
      <c r="CF7" s="19">
        <v>0</v>
      </c>
      <c r="CG7" s="19">
        <v>18.399999999999999</v>
      </c>
      <c r="CH7" s="19">
        <v>4.8</v>
      </c>
      <c r="CI7" s="19">
        <v>0.8</v>
      </c>
      <c r="CJ7" s="19">
        <v>0.3</v>
      </c>
      <c r="CK7" s="19">
        <v>19.100000000000001</v>
      </c>
      <c r="CL7" s="19">
        <v>4.3</v>
      </c>
      <c r="CM7" s="19">
        <v>0.2</v>
      </c>
      <c r="CN7" s="19">
        <v>0</v>
      </c>
      <c r="CO7" s="19">
        <v>18.899999999999999</v>
      </c>
      <c r="CP7" s="19">
        <v>5.2</v>
      </c>
      <c r="CQ7" s="19">
        <v>0.6</v>
      </c>
      <c r="CR7" s="19">
        <v>0</v>
      </c>
      <c r="CS7" s="19">
        <v>18.600000000000001</v>
      </c>
      <c r="CT7" s="19">
        <v>5.2</v>
      </c>
      <c r="CU7" s="19">
        <v>0.8</v>
      </c>
      <c r="CV7" s="19">
        <v>0.3</v>
      </c>
      <c r="CW7" s="27"/>
      <c r="CX7" s="40">
        <f>IF(SUM(CD7,CH7)&gt;0,SUM(CD7,CH7),"")</f>
        <v>10</v>
      </c>
      <c r="CY7" s="40">
        <f>IF(SUM(CC7:CD7,CF7:CH7,CJ7)-CE7-CI7&gt;0,SUM(CC7:CD7,CF7:CH7,CJ7)-CE7-CI7,"")</f>
        <v>46.699999999999989</v>
      </c>
      <c r="CZ7" s="40">
        <f>IF(SUM(CK7:CL7,CN7)-CM7&gt;0,SUM(CK7:CL7,CN7)-CM7,"")</f>
        <v>23.200000000000003</v>
      </c>
      <c r="DA7" s="40">
        <f>IF(SUM(CD7,CH7,CL7)&gt;0,SUM(CD7,CH7,CL7),"")</f>
        <v>14.3</v>
      </c>
      <c r="DB7" s="40">
        <f>IF(SUM(CY7,CZ7)&gt;0,SUM(CY7,CZ7),"")</f>
        <v>69.899999999999991</v>
      </c>
      <c r="DC7" s="40">
        <f>IF(SUM(CP7,CT7)&gt;0,SUM(CP7,CT7),"")</f>
        <v>10.4</v>
      </c>
      <c r="DD7" s="40">
        <f>IF(SUM(CO7:CP7,CR7:CT7,CV7)-SUM(CQ7,CU7)&gt;0,SUM(CO7:CP7,CR7:CT7,CV7)-SUM(CQ7,CU7),"")</f>
        <v>46.800000000000004</v>
      </c>
      <c r="DE7" s="40">
        <f>IF(SUM(CY7,CZ7,DD7)&gt;0,SUM(CY7,CZ7,DD7),"")</f>
        <v>116.69999999999999</v>
      </c>
      <c r="DF7" s="50">
        <f>IF(MAX(ED7,FF7,GH7,HJ7,IL7,JN7,KP7,LR7,MT7,NV7,OX7,PZ7)-IF(N7="",0,N7)&gt;0.001,MAX(ED7,FF7,GH7,HJ7,IL7,JN7,KP7,LR7,MT7,NV7,OX7,PZ7)-IF(N7="",0,N7),"")</f>
        <v>2.8000000000000043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0.59999999999999432</v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>
        <v>18.8</v>
      </c>
      <c r="JV7" s="17">
        <v>6</v>
      </c>
      <c r="JW7" s="17">
        <v>0.6</v>
      </c>
      <c r="JX7" s="17">
        <v>0</v>
      </c>
      <c r="JY7" s="17">
        <v>18.8</v>
      </c>
      <c r="JZ7" s="17">
        <v>5.6</v>
      </c>
      <c r="KA7" s="17">
        <v>0.2</v>
      </c>
      <c r="KB7" s="17">
        <v>0</v>
      </c>
      <c r="KC7" s="17"/>
      <c r="KD7" s="17"/>
      <c r="KE7" s="17"/>
      <c r="KF7" s="17"/>
      <c r="KG7" s="17">
        <v>18.3</v>
      </c>
      <c r="KH7" s="17">
        <v>6</v>
      </c>
      <c r="KI7" s="17">
        <v>0.8</v>
      </c>
      <c r="KJ7" s="17">
        <v>0</v>
      </c>
      <c r="KK7" s="17">
        <v>18.5</v>
      </c>
      <c r="KL7" s="17">
        <v>5.6</v>
      </c>
      <c r="KM7" s="17">
        <v>0.2</v>
      </c>
      <c r="KN7" s="17">
        <v>0</v>
      </c>
      <c r="KO7" s="40">
        <f>IF(SUM(JV7,JZ7)&gt;0,SUM(JV7,JZ7),"")</f>
        <v>11.6</v>
      </c>
      <c r="KP7" s="40">
        <f>IF(SUM(JU7:JV7,JX7:JZ7,KB7)-JW7-KA7&gt;0,SUM(JU7:JV7,JX7:JZ7,KB7)-JW7-KA7,"")</f>
        <v>48.4</v>
      </c>
      <c r="KQ7" s="40" t="str">
        <f>IF(SUM(KC7:KD7,KF7)-KE7&gt;0,SUM(KC7:KD7,KF7)-KE7,"")</f>
        <v/>
      </c>
      <c r="KR7" s="40">
        <f>IF(SUM(JV7,JZ7,KD7)&gt;0,SUM(JV7,JZ7,KD7),"")</f>
        <v>11.6</v>
      </c>
      <c r="KS7" s="40">
        <f>IF(SUM(KP7,KQ7)&gt;0,SUM(KP7,KQ7),"")</f>
        <v>48.4</v>
      </c>
      <c r="KT7" s="40">
        <f>IF(SUM(KH7,KL7)&gt;0,SUM(KH7,KL7),"")</f>
        <v>11.6</v>
      </c>
      <c r="KU7" s="40">
        <f>IF(SUM(KG7:KH7,KJ7:KL7,KN7)-SUM(KI7,KM7)&gt;0,SUM(KG7:KH7,KJ7:KL7,KN7)-SUM(KI7,KM7),"")</f>
        <v>47.4</v>
      </c>
      <c r="KV7" s="40">
        <f>IF(SUM(KP7,KQ7,KU7)&gt;0,SUM(KP7,KQ7,KU7),"")</f>
        <v>95.8</v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18.899999999999999</v>
      </c>
      <c r="QH7" s="22">
        <f>IF($CW7="P",CD7,(CD7+BA7)/2)</f>
        <v>5.2</v>
      </c>
      <c r="QI7" s="22">
        <f>IF($CW7="P",CE7,(CE7+BB7)/2)</f>
        <v>0.4</v>
      </c>
      <c r="QJ7" s="22">
        <f>IF($CW7="P",CF7,(CF7+BC7)/2)</f>
        <v>0</v>
      </c>
      <c r="QK7" s="22">
        <f>IF($CW7="P",CG7,(CG7+BD7)/2)</f>
        <v>18.149999999999999</v>
      </c>
      <c r="QL7" s="22">
        <f>IF($CW7="P",CH7,(CH7+BE7)/2)</f>
        <v>4.8</v>
      </c>
      <c r="QM7" s="22">
        <f>IF($CW7="P",CI7,(CI7+BF7)/2)</f>
        <v>0.8</v>
      </c>
      <c r="QN7" s="22">
        <f>IF($CW7="P",CJ7,(CJ7+BG7)/2)</f>
        <v>0.3</v>
      </c>
      <c r="QO7" s="22">
        <f>IF($CW7="P",CK7,(CK7+BH7)/2)</f>
        <v>18.450000000000003</v>
      </c>
      <c r="QP7" s="22">
        <f>IF($CW7="P",CL7,(CL7+BI7)/2)</f>
        <v>2.5</v>
      </c>
      <c r="QQ7" s="22">
        <f>IF($CW7="P",CM7,(CM7+BJ7)/2)</f>
        <v>0.1</v>
      </c>
      <c r="QR7" s="22">
        <f>IF($CW7="P",CN7,(CN7+BK7)/2)</f>
        <v>0</v>
      </c>
      <c r="QS7" s="22">
        <f>IF($CW7="P",CO7,(CO7+BL7)/2)</f>
        <v>18.649999999999999</v>
      </c>
      <c r="QT7" s="22">
        <f>IF($CW7="P",CP7,(CP7+BM7)/2)</f>
        <v>4.8000000000000007</v>
      </c>
      <c r="QU7" s="22">
        <f>IF($CW7="P",CQ7,(CQ7+BN7)/2)</f>
        <v>0.3</v>
      </c>
      <c r="QV7" s="22">
        <f>IF($CW7="P",CR7,(CR7+BO7)/2)</f>
        <v>0</v>
      </c>
      <c r="QW7" s="22">
        <f>IF($CW7="P",CS7,(CS7+BP7)/2)</f>
        <v>18.450000000000003</v>
      </c>
      <c r="QX7" s="22">
        <f>IF($CW7="P",CT7,(CT7+BQ7)/2)</f>
        <v>5.4</v>
      </c>
      <c r="QY7" s="22">
        <f>IF($CW7="P",CU7,(CU7+BR7)/2)</f>
        <v>0.8</v>
      </c>
      <c r="QZ7" s="22">
        <f>IF($CW7="P",CV7,(CV7+BS7)/2)</f>
        <v>0.3</v>
      </c>
      <c r="RA7" s="27" t="s">
        <v>46</v>
      </c>
      <c r="RB7" s="40">
        <f>IF(SUM(QH7,QL7)&gt;0,SUM(QH7,QL7),"")</f>
        <v>10</v>
      </c>
      <c r="RC7" s="40">
        <f>IF(SUM(QG7:QH7,QJ7:QL7,QN7)-QI7-QM7&gt;0,SUM(QG7:QH7,QJ7:QL7,QN7)-QI7-QM7,"")</f>
        <v>46.15</v>
      </c>
      <c r="RD7" s="40">
        <f>IF(SUM(QO7:QP7,QR7)-QQ7&gt;0,SUM(QO7:QP7,QR7)-QQ7,"")</f>
        <v>20.85</v>
      </c>
      <c r="RE7" s="40">
        <f>IF(SUM(QH7,QL7,QP7)&gt;0,SUM(QH7,QL7,QP7),"")</f>
        <v>12.5</v>
      </c>
      <c r="RF7" s="40">
        <f>IF(SUM(RC7,RD7)&gt;0,SUM(RC7,RD7),"")</f>
        <v>67</v>
      </c>
      <c r="RG7" s="40">
        <f>IF(SUM(QT7,QX7)&gt;0,SUM(QT7,QX7),"")</f>
        <v>10.200000000000001</v>
      </c>
      <c r="RH7" s="40">
        <f>IF(SUM(QS7:QT7,QV7:QX7,QZ7)-SUM(QU7,QY7)&gt;0,SUM(QS7:QT7,QV7:QX7,QZ7)-SUM(QU7,QY7),"")</f>
        <v>46.5</v>
      </c>
      <c r="RI7" s="40">
        <f>IF(SUM(RC7,RD7,RH7)&gt;0,SUM(RC7,RD7,RH7),"")</f>
        <v>113.5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139</v>
      </c>
      <c r="D8" s="4" t="s">
        <v>4</v>
      </c>
      <c r="E8" s="4">
        <v>2006</v>
      </c>
      <c r="F8" s="9">
        <f>SUM(L8:T8)+SUM(L8:P8)*0.0000001+SUM(L8)*0.0000000000001</f>
        <v>164.70001170000484</v>
      </c>
      <c r="G8" s="66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48.599999999999994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47.6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20.8</v>
      </c>
      <c r="Q8" s="8" t="str">
        <f>IF(P8=0,"",IF(P8=CZ8,$CC$1,IF(P8=BW8,$AZ$1,IF(P8=AT8,$W$1,""))))</f>
        <v>2024 Elite Canada</v>
      </c>
      <c r="R8" s="8">
        <f>IF(MAX(AX8,CA8,DD8)&gt;0,MAX(AX8,CA8,DD8),0)</f>
        <v>47.699999999999996</v>
      </c>
      <c r="S8" s="8" t="str">
        <f>IF(R8=0,"",IF(R8=DD8,$CC$1,IF(R8=CA8,$AZ$1,IF(R8=AX8,$W$1,""))))</f>
        <v>2023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18.7</v>
      </c>
      <c r="X8" s="19">
        <v>5.6</v>
      </c>
      <c r="Y8" s="19">
        <v>0</v>
      </c>
      <c r="Z8" s="19">
        <v>0</v>
      </c>
      <c r="AA8" s="19">
        <v>18.3</v>
      </c>
      <c r="AB8" s="19">
        <v>6</v>
      </c>
      <c r="AC8" s="19">
        <v>0</v>
      </c>
      <c r="AD8" s="19">
        <v>0</v>
      </c>
      <c r="AE8" s="19">
        <v>17.2</v>
      </c>
      <c r="AF8" s="19">
        <v>2</v>
      </c>
      <c r="AG8" s="19">
        <v>0</v>
      </c>
      <c r="AH8" s="19">
        <v>0</v>
      </c>
      <c r="AI8" s="19">
        <v>18.3</v>
      </c>
      <c r="AJ8" s="19">
        <v>5.6</v>
      </c>
      <c r="AK8" s="19">
        <v>0</v>
      </c>
      <c r="AL8" s="19">
        <v>0</v>
      </c>
      <c r="AM8" s="19">
        <v>18.399999999999999</v>
      </c>
      <c r="AN8" s="19">
        <v>6</v>
      </c>
      <c r="AO8" s="19">
        <v>0.6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48.599999999999994</v>
      </c>
      <c r="AT8" s="40">
        <f>IF(SUM(AE8:AF8,AH8)-AG8&gt;0,SUM(AE8:AF8,AH8)-AG8,"")</f>
        <v>19.2</v>
      </c>
      <c r="AU8" s="40">
        <f>IF(SUM(X8,AB8,AF8)&gt;0,SUM(X8,AB8,AF8),"")</f>
        <v>13.6</v>
      </c>
      <c r="AV8" s="40">
        <f>IF(SUM(AS8,AT8)&gt;0,SUM(AS8,AT8),"")</f>
        <v>67.8</v>
      </c>
      <c r="AW8" s="40">
        <f>IF(SUM(AJ8,AN8)&gt;0,SUM(AJ8,AN8),"")</f>
        <v>11.6</v>
      </c>
      <c r="AX8" s="40">
        <f>IF(SUM(AI8:AJ8,AL8:AN8,AP8)-SUM(AK8,AO8)&gt;0,SUM(AI8:AJ8,AL8:AN8,AP8)-SUM(AK8,AO8),"")</f>
        <v>47.699999999999996</v>
      </c>
      <c r="AY8" s="40">
        <f>IF(SUM(AS8,AT8,AX8)&gt;0,SUM(AS8,AT8,AX8),"")</f>
        <v>115.5</v>
      </c>
      <c r="AZ8" s="18">
        <v>18.549999999999997</v>
      </c>
      <c r="BA8" s="18">
        <v>5.6</v>
      </c>
      <c r="BB8" s="18">
        <v>0.4</v>
      </c>
      <c r="BC8" s="18">
        <v>0</v>
      </c>
      <c r="BD8" s="18">
        <v>18.350000000000001</v>
      </c>
      <c r="BE8" s="18">
        <v>6</v>
      </c>
      <c r="BF8" s="18">
        <v>0.5</v>
      </c>
      <c r="BG8" s="18">
        <v>0</v>
      </c>
      <c r="BH8" s="18">
        <v>17.45</v>
      </c>
      <c r="BI8" s="18">
        <v>3.6</v>
      </c>
      <c r="BJ8" s="18">
        <v>0.4</v>
      </c>
      <c r="BK8" s="18">
        <v>0.15</v>
      </c>
      <c r="BL8" s="18">
        <v>18.149999999999999</v>
      </c>
      <c r="BM8" s="18">
        <v>5.1999999999999993</v>
      </c>
      <c r="BN8" s="18">
        <v>0.1</v>
      </c>
      <c r="BO8" s="18">
        <v>0</v>
      </c>
      <c r="BP8" s="18">
        <v>18.2</v>
      </c>
      <c r="BQ8" s="18">
        <v>5.6</v>
      </c>
      <c r="BR8" s="18">
        <v>0.7</v>
      </c>
      <c r="BS8" s="18">
        <v>0</v>
      </c>
      <c r="BT8" s="28" t="s">
        <v>46</v>
      </c>
      <c r="BU8" s="11">
        <f>IF(SUM(BA8,BE8)&gt;0,SUM(BA8,BE8),"")</f>
        <v>11.6</v>
      </c>
      <c r="BV8" s="11">
        <f>IF(SUM(AZ8:BA8,BC8:BE8,BG8)-BB8-BF8&gt;0,SUM(AZ8:BA8,BC8:BE8,BG8)-BB8-BF8,"")</f>
        <v>47.6</v>
      </c>
      <c r="BW8" s="11">
        <f>IF(SUM(BH8:BI8,BK8)-BJ8&gt;0,SUM(BH8:BI8,BK8)-BJ8,"")</f>
        <v>20.8</v>
      </c>
      <c r="BX8" s="11">
        <f>IF(SUM(BA8,BE8,BI8)&gt;0,SUM(BA8,BE8,BI8),"")</f>
        <v>15.2</v>
      </c>
      <c r="BY8" s="11">
        <f>IF(SUM(BV8,BW8)&gt;0,SUM(BV8,BW8),"")</f>
        <v>68.400000000000006</v>
      </c>
      <c r="BZ8" s="11">
        <f>IF(SUM(BM8,BQ8)&gt;0,SUM(BM8,BQ8),"")</f>
        <v>10.799999999999999</v>
      </c>
      <c r="CA8" s="11">
        <f>IF(SUM(BL8:BM8,BO8:BQ8,BS8)-SUM(BN8,BR8)&gt;0,SUM(BL8:BM8,BO8:BQ8,BS8)-SUM(BN8,BR8),"")</f>
        <v>46.35</v>
      </c>
      <c r="CB8" s="11">
        <f>IF(SUM(BV8,BW8,CA8)&gt;0,SUM(BV8,BW8,CA8),"")</f>
        <v>114.75</v>
      </c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27"/>
      <c r="CX8" s="40" t="str">
        <f>IF(SUM(CD8,CH8)&gt;0,SUM(CD8,CH8),"")</f>
        <v/>
      </c>
      <c r="CY8" s="40" t="str">
        <f>IF(SUM(CC8:CD8,CF8:CH8,CJ8)-CE8-CI8&gt;0,SUM(CC8:CD8,CF8:CH8,CJ8)-CE8-CI8,"")</f>
        <v/>
      </c>
      <c r="CZ8" s="40" t="str">
        <f>IF(SUM(CK8:CL8,CN8)-CM8&gt;0,SUM(CK8:CL8,CN8)-CM8,"")</f>
        <v/>
      </c>
      <c r="DA8" s="40" t="str">
        <f>IF(SUM(CD8,CH8,CL8)&gt;0,SUM(CD8,CH8,CL8),"")</f>
        <v/>
      </c>
      <c r="DB8" s="40" t="str">
        <f>IF(SUM(CY8,CZ8)&gt;0,SUM(CY8,CZ8),"")</f>
        <v/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 t="str">
        <f>IF(SUM(CY8,CZ8,DD8)&gt;0,SUM(CY8,CZ8,DD8),"")</f>
        <v/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9.2749999999999986</v>
      </c>
      <c r="QH8" s="22">
        <f>IF($CW8="P",CD8,(CD8+BA8)/2)</f>
        <v>2.8</v>
      </c>
      <c r="QI8" s="22">
        <f>IF($CW8="P",CE8,(CE8+BB8)/2)</f>
        <v>0.2</v>
      </c>
      <c r="QJ8" s="22">
        <f>IF($CW8="P",CF8,(CF8+BC8)/2)</f>
        <v>0</v>
      </c>
      <c r="QK8" s="22">
        <f>IF($CW8="P",CG8,(CG8+BD8)/2)</f>
        <v>9.1750000000000007</v>
      </c>
      <c r="QL8" s="22">
        <f>IF($CW8="P",CH8,(CH8+BE8)/2)</f>
        <v>3</v>
      </c>
      <c r="QM8" s="22">
        <f>IF($CW8="P",CI8,(CI8+BF8)/2)</f>
        <v>0.25</v>
      </c>
      <c r="QN8" s="22">
        <f>IF($CW8="P",CJ8,(CJ8+BG8)/2)</f>
        <v>0</v>
      </c>
      <c r="QO8" s="22">
        <f>IF($CW8="P",CK8,(CK8+BH8)/2)</f>
        <v>8.7249999999999996</v>
      </c>
      <c r="QP8" s="22">
        <f>IF($CW8="P",CL8,(CL8+BI8)/2)</f>
        <v>1.8</v>
      </c>
      <c r="QQ8" s="22">
        <f>IF($CW8="P",CM8,(CM8+BJ8)/2)</f>
        <v>0.2</v>
      </c>
      <c r="QR8" s="22">
        <f>IF($CW8="P",CN8,(CN8+BK8)/2)</f>
        <v>7.4999999999999997E-2</v>
      </c>
      <c r="QS8" s="22">
        <f>IF($CW8="P",CO8,(CO8+BL8)/2)</f>
        <v>9.0749999999999993</v>
      </c>
      <c r="QT8" s="22">
        <f>IF($CW8="P",CP8,(CP8+BM8)/2)</f>
        <v>2.5999999999999996</v>
      </c>
      <c r="QU8" s="22">
        <f>IF($CW8="P",CQ8,(CQ8+BN8)/2)</f>
        <v>0.05</v>
      </c>
      <c r="QV8" s="22">
        <f>IF($CW8="P",CR8,(CR8+BO8)/2)</f>
        <v>0</v>
      </c>
      <c r="QW8" s="22">
        <f>IF($CW8="P",CS8,(CS8+BP8)/2)</f>
        <v>9.1</v>
      </c>
      <c r="QX8" s="22">
        <f>IF($CW8="P",CT8,(CT8+BQ8)/2)</f>
        <v>2.8</v>
      </c>
      <c r="QY8" s="22">
        <f>IF($CW8="P",CU8,(CU8+BR8)/2)</f>
        <v>0.35</v>
      </c>
      <c r="QZ8" s="22">
        <f>IF($CW8="P",CV8,(CV8+BS8)/2)</f>
        <v>0</v>
      </c>
      <c r="RA8" s="27" t="s">
        <v>46</v>
      </c>
      <c r="RB8" s="40">
        <f>IF(SUM(QH8,QL8)&gt;0,SUM(QH8,QL8),"")</f>
        <v>5.8</v>
      </c>
      <c r="RC8" s="40">
        <f>IF(SUM(QG8:QH8,QJ8:QL8,QN8)-QI8-QM8&gt;0,SUM(QG8:QH8,QJ8:QL8,QN8)-QI8-QM8,"")</f>
        <v>23.8</v>
      </c>
      <c r="RD8" s="40">
        <f>IF(SUM(QO8:QP8,QR8)-QQ8&gt;0,SUM(QO8:QP8,QR8)-QQ8,"")</f>
        <v>10.4</v>
      </c>
      <c r="RE8" s="40">
        <f>IF(SUM(QH8,QL8,QP8)&gt;0,SUM(QH8,QL8,QP8),"")</f>
        <v>7.6</v>
      </c>
      <c r="RF8" s="40">
        <f>IF(SUM(RC8,RD8)&gt;0,SUM(RC8,RD8),"")</f>
        <v>34.200000000000003</v>
      </c>
      <c r="RG8" s="40">
        <f>IF(SUM(QT8,QX8)&gt;0,SUM(QT8,QX8),"")</f>
        <v>5.3999999999999995</v>
      </c>
      <c r="RH8" s="40">
        <f>IF(SUM(QS8:QT8,QV8:QX8,QZ8)-SUM(QU8,QY8)&gt;0,SUM(QS8:QT8,QV8:QX8,QZ8)-SUM(QU8,QY8),"")</f>
        <v>23.175000000000001</v>
      </c>
      <c r="RI8" s="40">
        <f>IF(SUM(RC8,RD8,RH8)&gt;0,SUM(RC8,RD8,RH8),"")</f>
        <v>57.375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116</v>
      </c>
      <c r="D9" s="4" t="s">
        <v>31</v>
      </c>
      <c r="E9" s="4">
        <v>2003</v>
      </c>
      <c r="F9" s="9">
        <f>SUM(L9:T9)+SUM(L9:P9)*0.0000001+SUM(L9)*0.0000000000001</f>
        <v>161.30001145000463</v>
      </c>
      <c r="G9" s="66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46.4</v>
      </c>
      <c r="M9" s="8" t="str">
        <f>IF(L9=0,"",IF(L9=CY9,$CC$1,IF(L9=BV9,$AZ$1,IF(L9=AS9,$W$1,""))))</f>
        <v>2024 Elite Canada</v>
      </c>
      <c r="N9" s="8">
        <f>IF(COUNT(AS9,BV9,CY9)&gt;1,LARGE((AS9,BV9,CY9),2),0)</f>
        <v>45.6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22.5</v>
      </c>
      <c r="Q9" s="8" t="str">
        <f>IF(P9=0,"",IF(P9=CZ9,$CC$1,IF(P9=BW9,$AZ$1,IF(P9=AT9,$W$1,""))))</f>
        <v>2024 Nationals</v>
      </c>
      <c r="R9" s="8">
        <f>IF(MAX(AX9,CA9,DD9)&gt;0,MAX(AX9,CA9,DD9),0)</f>
        <v>46.8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17.600000000000001</v>
      </c>
      <c r="X9" s="19">
        <v>5.1999999999999993</v>
      </c>
      <c r="Y9" s="19">
        <v>0.8</v>
      </c>
      <c r="Z9" s="19">
        <v>0</v>
      </c>
      <c r="AA9" s="19">
        <v>17.2</v>
      </c>
      <c r="AB9" s="19">
        <v>2.8</v>
      </c>
      <c r="AC9" s="19">
        <v>0.2</v>
      </c>
      <c r="AD9" s="19">
        <v>0</v>
      </c>
      <c r="AE9" s="19">
        <v>18.600000000000001</v>
      </c>
      <c r="AF9" s="19">
        <v>3.6999999999999997</v>
      </c>
      <c r="AG9" s="19">
        <v>0</v>
      </c>
      <c r="AH9" s="19">
        <v>0</v>
      </c>
      <c r="AI9" s="19">
        <v>18.2</v>
      </c>
      <c r="AJ9" s="19">
        <v>4.4000000000000004</v>
      </c>
      <c r="AK9" s="19">
        <v>0.4</v>
      </c>
      <c r="AL9" s="19">
        <v>0</v>
      </c>
      <c r="AM9" s="19">
        <v>17.2</v>
      </c>
      <c r="AN9" s="19">
        <v>0</v>
      </c>
      <c r="AO9" s="19">
        <v>0</v>
      </c>
      <c r="AP9" s="19">
        <v>0</v>
      </c>
      <c r="AQ9" s="27"/>
      <c r="AR9" s="40">
        <f>IF(SUM(X9,AB9)&gt;0,SUM(X9,AB9),"")</f>
        <v>7.9999999999999991</v>
      </c>
      <c r="AS9" s="40">
        <f>IF(SUM(W9:X9,Z9:AB9,AD9)-Y9-AC9&gt;0,SUM(W9:X9,Z9:AB9,AD9)-Y9-AC9,"")</f>
        <v>41.8</v>
      </c>
      <c r="AT9" s="40">
        <f>IF(SUM(AE9:AF9,AH9)-AG9&gt;0,SUM(AE9:AF9,AH9)-AG9,"")</f>
        <v>22.3</v>
      </c>
      <c r="AU9" s="40">
        <f>IF(SUM(X9,AB9,AF9)&gt;0,SUM(X9,AB9,AF9),"")</f>
        <v>11.7</v>
      </c>
      <c r="AV9" s="40">
        <f>IF(SUM(AS9,AT9)&gt;0,SUM(AS9,AT9),"")</f>
        <v>64.099999999999994</v>
      </c>
      <c r="AW9" s="40">
        <f>IF(SUM(AJ9,AN9)&gt;0,SUM(AJ9,AN9),"")</f>
        <v>4.4000000000000004</v>
      </c>
      <c r="AX9" s="40">
        <f>IF(SUM(AI9:AJ9,AL9:AN9,AP9)-SUM(AK9,AO9)&gt;0,SUM(AI9:AJ9,AL9:AN9,AP9)-SUM(AK9,AO9),"")</f>
        <v>39.4</v>
      </c>
      <c r="AY9" s="40">
        <f>IF(SUM(AS9,AT9,AX9)&gt;0,SUM(AS9,AT9,AX9),"")</f>
        <v>103.5</v>
      </c>
      <c r="AZ9" s="18">
        <v>18.100000000000001</v>
      </c>
      <c r="BA9" s="18">
        <v>5.2</v>
      </c>
      <c r="BB9" s="18">
        <v>0</v>
      </c>
      <c r="BC9" s="18">
        <v>0</v>
      </c>
      <c r="BD9" s="18">
        <v>17.8</v>
      </c>
      <c r="BE9" s="18">
        <v>5.2</v>
      </c>
      <c r="BF9" s="18">
        <v>0.2</v>
      </c>
      <c r="BG9" s="18">
        <v>0.3</v>
      </c>
      <c r="BH9" s="18">
        <v>18</v>
      </c>
      <c r="BI9" s="18">
        <v>3.7</v>
      </c>
      <c r="BJ9" s="18">
        <v>0.8</v>
      </c>
      <c r="BK9" s="18">
        <v>0</v>
      </c>
      <c r="BL9" s="18">
        <v>18.3</v>
      </c>
      <c r="BM9" s="18">
        <v>5.2</v>
      </c>
      <c r="BN9" s="18">
        <v>0.2</v>
      </c>
      <c r="BO9" s="18">
        <v>0</v>
      </c>
      <c r="BP9" s="18">
        <v>18</v>
      </c>
      <c r="BQ9" s="18">
        <v>5.2</v>
      </c>
      <c r="BR9" s="18">
        <v>0.2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46.4</v>
      </c>
      <c r="BW9" s="11">
        <f>IF(SUM(BH9:BI9,BK9)-BJ9&gt;0,SUM(BH9:BI9,BK9)-BJ9,"")</f>
        <v>20.9</v>
      </c>
      <c r="BX9" s="11">
        <f>IF(SUM(BA9,BE9,BI9)&gt;0,SUM(BA9,BE9,BI9),"")</f>
        <v>14.100000000000001</v>
      </c>
      <c r="BY9" s="11">
        <f>IF(SUM(BV9,BW9)&gt;0,SUM(BV9,BW9),"")</f>
        <v>67.3</v>
      </c>
      <c r="BZ9" s="11">
        <f>IF(SUM(BM9,BQ9)&gt;0,SUM(BM9,BQ9),"")</f>
        <v>10.4</v>
      </c>
      <c r="CA9" s="11">
        <f>IF(SUM(BL9:BM9,BO9:BQ9,BS9)-SUM(BN9,BR9)&gt;0,SUM(BL9:BM9,BO9:BQ9,BS9)-SUM(BN9,BR9),"")</f>
        <v>46.6</v>
      </c>
      <c r="CB9" s="11">
        <f>IF(SUM(BV9,BW9,CA9)&gt;0,SUM(BV9,BW9,CA9),"")</f>
        <v>113.9</v>
      </c>
      <c r="CC9" s="19">
        <v>18.100000000000001</v>
      </c>
      <c r="CD9" s="19">
        <v>4.4000000000000004</v>
      </c>
      <c r="CE9" s="19">
        <v>0.8</v>
      </c>
      <c r="CF9" s="19">
        <v>0</v>
      </c>
      <c r="CG9" s="19">
        <v>18.600000000000001</v>
      </c>
      <c r="CH9" s="19">
        <v>5.2</v>
      </c>
      <c r="CI9" s="19">
        <v>0.2</v>
      </c>
      <c r="CJ9" s="19">
        <v>0.3</v>
      </c>
      <c r="CK9" s="19">
        <v>18.8</v>
      </c>
      <c r="CL9" s="19">
        <v>3.7</v>
      </c>
      <c r="CM9" s="19">
        <v>0</v>
      </c>
      <c r="CN9" s="19">
        <v>0</v>
      </c>
      <c r="CO9" s="19">
        <v>18.2</v>
      </c>
      <c r="CP9" s="19">
        <v>5.2</v>
      </c>
      <c r="CQ9" s="19">
        <v>0</v>
      </c>
      <c r="CR9" s="19">
        <v>0</v>
      </c>
      <c r="CS9" s="19">
        <v>18.100000000000001</v>
      </c>
      <c r="CT9" s="19">
        <v>5.2</v>
      </c>
      <c r="CU9" s="19">
        <v>0.2</v>
      </c>
      <c r="CV9" s="19">
        <v>0.3</v>
      </c>
      <c r="CW9" s="27"/>
      <c r="CX9" s="40">
        <f>IF(SUM(CD9,CH9)&gt;0,SUM(CD9,CH9),"")</f>
        <v>9.6000000000000014</v>
      </c>
      <c r="CY9" s="40">
        <f>IF(SUM(CC9:CD9,CF9:CH9,CJ9)-CE9-CI9&gt;0,SUM(CC9:CD9,CF9:CH9,CJ9)-CE9-CI9,"")</f>
        <v>45.6</v>
      </c>
      <c r="CZ9" s="40">
        <f>IF(SUM(CK9:CL9,CN9)-CM9&gt;0,SUM(CK9:CL9,CN9)-CM9,"")</f>
        <v>22.5</v>
      </c>
      <c r="DA9" s="40">
        <f>IF(SUM(CD9,CH9,CL9)&gt;0,SUM(CD9,CH9,CL9),"")</f>
        <v>13.3</v>
      </c>
      <c r="DB9" s="40">
        <f>IF(SUM(CY9,CZ9)&gt;0,SUM(CY9,CZ9),"")</f>
        <v>68.099999999999994</v>
      </c>
      <c r="DC9" s="40">
        <f>IF(SUM(CP9,CT9)&gt;0,SUM(CP9,CT9),"")</f>
        <v>10.4</v>
      </c>
      <c r="DD9" s="40">
        <f>IF(SUM(CO9:CP9,CR9:CT9,CV9)-SUM(CQ9,CU9)&gt;0,SUM(CO9:CP9,CR9:CT9,CV9)-SUM(CQ9,CU9),"")</f>
        <v>46.8</v>
      </c>
      <c r="DE9" s="40">
        <f>IF(SUM(CY9,CZ9,DD9)&gt;0,SUM(CY9,CZ9,DD9),"")</f>
        <v>114.89999999999999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16.8</v>
      </c>
      <c r="JV9" s="17">
        <v>5.2</v>
      </c>
      <c r="JW9" s="17">
        <v>0.8</v>
      </c>
      <c r="JX9" s="17">
        <v>0</v>
      </c>
      <c r="JY9" s="17">
        <v>18.5</v>
      </c>
      <c r="JZ9" s="17">
        <v>5.2</v>
      </c>
      <c r="KA9" s="17">
        <v>0.8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10.4</v>
      </c>
      <c r="KP9" s="40">
        <f>IF(SUM(JU9:JV9,JX9:JZ9,KB9)-JW9-KA9&gt;0,SUM(JU9:JV9,JX9:JZ9,KB9)-JW9-KA9,"")</f>
        <v>44.100000000000009</v>
      </c>
      <c r="KQ9" s="40" t="str">
        <f>IF(SUM(KC9:KD9,KF9)-KE9&gt;0,SUM(KC9:KD9,KF9)-KE9,"")</f>
        <v/>
      </c>
      <c r="KR9" s="40">
        <f>IF(SUM(JV9,JZ9,KD9)&gt;0,SUM(JV9,JZ9,KD9),"")</f>
        <v>10.4</v>
      </c>
      <c r="KS9" s="40">
        <f>IF(SUM(KP9,KQ9)&gt;0,SUM(KP9,KQ9),"")</f>
        <v>44.100000000000009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44.100000000000009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18.100000000000001</v>
      </c>
      <c r="QH9" s="22">
        <f>IF($CW9="P",CD9,(CD9+BA9)/2)</f>
        <v>4.8000000000000007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18.200000000000003</v>
      </c>
      <c r="QL9" s="22">
        <f>IF($CW9="P",CH9,(CH9+BE9)/2)</f>
        <v>5.2</v>
      </c>
      <c r="QM9" s="22">
        <f>IF($CW9="P",CI9,(CI9+BF9)/2)</f>
        <v>0.2</v>
      </c>
      <c r="QN9" s="22">
        <f>IF($CW9="P",CJ9,(CJ9+BG9)/2)</f>
        <v>0.3</v>
      </c>
      <c r="QO9" s="22">
        <f>IF($CW9="P",CK9,(CK9+BH9)/2)</f>
        <v>18.399999999999999</v>
      </c>
      <c r="QP9" s="22">
        <f>IF($CW9="P",CL9,(CL9+BI9)/2)</f>
        <v>3.7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18.25</v>
      </c>
      <c r="QT9" s="22">
        <f>IF($CW9="P",CP9,(CP9+BM9)/2)</f>
        <v>5.2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18.05</v>
      </c>
      <c r="QX9" s="22">
        <f>IF($CW9="P",CT9,(CT9+BQ9)/2)</f>
        <v>5.2</v>
      </c>
      <c r="QY9" s="22">
        <f>IF($CW9="P",CU9,(CU9+BR9)/2)</f>
        <v>0.2</v>
      </c>
      <c r="QZ9" s="22">
        <f>IF($CW9="P",CV9,(CV9+BS9)/2)</f>
        <v>0.3</v>
      </c>
      <c r="RA9" s="27" t="s">
        <v>46</v>
      </c>
      <c r="RB9" s="40">
        <f>IF(SUM(QH9,QL9)&gt;0,SUM(QH9,QL9),"")</f>
        <v>10</v>
      </c>
      <c r="RC9" s="40">
        <f>IF(SUM(QG9:QH9,QJ9:QL9,QN9)-QI9-QM9&gt;0,SUM(QG9:QH9,QJ9:QL9,QN9)-QI9-QM9,"")</f>
        <v>46.000000000000007</v>
      </c>
      <c r="RD9" s="40">
        <f>IF(SUM(QO9:QP9,QR9)-QQ9&gt;0,SUM(QO9:QP9,QR9)-QQ9,"")</f>
        <v>21.7</v>
      </c>
      <c r="RE9" s="40">
        <f>IF(SUM(QH9,QL9,QP9)&gt;0,SUM(QH9,QL9,QP9),"")</f>
        <v>13.7</v>
      </c>
      <c r="RF9" s="40">
        <f>IF(SUM(RC9,RD9)&gt;0,SUM(RC9,RD9),"")</f>
        <v>67.7</v>
      </c>
      <c r="RG9" s="40">
        <f>IF(SUM(QT9,QX9)&gt;0,SUM(QT9,QX9),"")</f>
        <v>10.4</v>
      </c>
      <c r="RH9" s="40">
        <f>IF(SUM(QS9:QT9,QV9:QX9,QZ9)-SUM(QU9,QY9)&gt;0,SUM(QS9:QT9,QV9:QX9,QZ9)-SUM(QU9,QY9),"")</f>
        <v>46.7</v>
      </c>
      <c r="RI9" s="40">
        <f>IF(SUM(RC9,RD9,RH9)&gt;0,SUM(RC9,RD9,RH9),"")</f>
        <v>114.4</v>
      </c>
    </row>
    <row r="10" spans="1:477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140</v>
      </c>
      <c r="D10" s="4" t="s">
        <v>4</v>
      </c>
      <c r="E10" s="4">
        <v>2005</v>
      </c>
      <c r="F10" s="9">
        <f>SUM(L10:T10)+SUM(L10:P10)*0.0000001+SUM(L10)*0.0000000000001</f>
        <v>144.00000687000247</v>
      </c>
      <c r="G10" s="66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>P</v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>P</v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>National Team</v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24.7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19.799999999999997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24.2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47.300000000000004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28.000000000000007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0</v>
      </c>
      <c r="BA10" s="18">
        <v>0</v>
      </c>
      <c r="BB10" s="18">
        <v>0</v>
      </c>
      <c r="BC10" s="18">
        <v>0</v>
      </c>
      <c r="BD10" s="18">
        <v>18.399999999999999</v>
      </c>
      <c r="BE10" s="18">
        <v>6.8</v>
      </c>
      <c r="BF10" s="18">
        <v>0.8</v>
      </c>
      <c r="BG10" s="18">
        <v>0.3</v>
      </c>
      <c r="BH10" s="18">
        <v>18.600000000000001</v>
      </c>
      <c r="BI10" s="18">
        <v>6.4</v>
      </c>
      <c r="BJ10" s="18">
        <v>0.8</v>
      </c>
      <c r="BK10" s="18">
        <v>0</v>
      </c>
      <c r="BL10" s="18">
        <v>16.600000000000001</v>
      </c>
      <c r="BM10" s="18">
        <v>6.8</v>
      </c>
      <c r="BN10" s="18">
        <v>0.8</v>
      </c>
      <c r="BO10" s="18">
        <v>0.3</v>
      </c>
      <c r="BP10" s="18">
        <v>18.600000000000001</v>
      </c>
      <c r="BQ10" s="18">
        <v>6.4</v>
      </c>
      <c r="BR10" s="18">
        <v>0.6</v>
      </c>
      <c r="BS10" s="18">
        <v>0</v>
      </c>
      <c r="BT10" s="28"/>
      <c r="BU10" s="11">
        <f>IF(SUM(BA10,BE10)&gt;0,SUM(BA10,BE10),"")</f>
        <v>6.8</v>
      </c>
      <c r="BV10" s="11">
        <f>IF(SUM(AZ10:BA10,BC10:BE10,BG10)-BB10-BF10&gt;0,SUM(AZ10:BA10,BC10:BE10,BG10)-BB10-BF10,"")</f>
        <v>24.7</v>
      </c>
      <c r="BW10" s="11">
        <f>IF(SUM(BH10:BI10,BK10)-BJ10&gt;0,SUM(BH10:BI10,BK10)-BJ10,"")</f>
        <v>24.2</v>
      </c>
      <c r="BX10" s="11">
        <f>IF(SUM(BA10,BE10,BI10)&gt;0,SUM(BA10,BE10,BI10),"")</f>
        <v>13.2</v>
      </c>
      <c r="BY10" s="11">
        <f>IF(SUM(BV10,BW10)&gt;0,SUM(BV10,BW10),"")</f>
        <v>48.9</v>
      </c>
      <c r="BZ10" s="11">
        <f>IF(SUM(BM10,BQ10)&gt;0,SUM(BM10,BQ10),"")</f>
        <v>13.2</v>
      </c>
      <c r="CA10" s="11">
        <f>IF(SUM(BL10:BM10,BO10:BQ10,BS10)-SUM(BN10,BR10)&gt;0,SUM(BL10:BM10,BO10:BQ10,BS10)-SUM(BN10,BR10),"")</f>
        <v>47.300000000000004</v>
      </c>
      <c r="CB10" s="11">
        <f>IF(SUM(BV10,BW10,CA10)&gt;0,SUM(BV10,BW10,CA10),"")</f>
        <v>96.2</v>
      </c>
      <c r="CC10" s="19">
        <v>17.399999999999999</v>
      </c>
      <c r="CD10" s="19">
        <v>2.4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2.4</v>
      </c>
      <c r="CY10" s="40">
        <f>IF(SUM(CC10:CD10,CF10:CH10,CJ10)-CE10-CI10&gt;0,SUM(CC10:CD10,CF10:CH10,CJ10)-CE10-CI10,"")</f>
        <v>19.799999999999997</v>
      </c>
      <c r="CZ10" s="40" t="str">
        <f>IF(SUM(CK10:CL10,CN10)-CM10&gt;0,SUM(CK10:CL10,CN10)-CM10,"")</f>
        <v/>
      </c>
      <c r="DA10" s="40">
        <f>IF(SUM(CD10,CH10,CL10)&gt;0,SUM(CD10,CH10,CL10),"")</f>
        <v>2.4</v>
      </c>
      <c r="DB10" s="40">
        <f>IF(SUM(CY10,CZ10)&gt;0,SUM(CY10,CZ10),"")</f>
        <v>19.799999999999997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19.799999999999997</v>
      </c>
      <c r="DF10" s="50">
        <f>IF(MAX(ED10,FF10,GH10,HJ10,IL10,JN10,KP10,LR10,MT10,NV10,OX10,PZ10)-IF(N10="",0,N10)&gt;0.001,MAX(ED10,FF10,GH10,HJ10,IL10,JN10,KP10,LR10,MT10,NV10,OX10,PZ10)-IF(N10="",0,N10),"")</f>
        <v>28.000000000000007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18.3</v>
      </c>
      <c r="HR10" s="17">
        <v>6</v>
      </c>
      <c r="HS10" s="17">
        <v>0.8</v>
      </c>
      <c r="HT10" s="17">
        <v>0</v>
      </c>
      <c r="HU10" s="17">
        <v>18.7</v>
      </c>
      <c r="HV10" s="17">
        <v>5.6</v>
      </c>
      <c r="HW10" s="17">
        <v>0</v>
      </c>
      <c r="HX10" s="17">
        <v>0</v>
      </c>
      <c r="HY10" s="17"/>
      <c r="HZ10" s="17"/>
      <c r="IA10" s="17"/>
      <c r="IB10" s="17"/>
      <c r="IC10" s="17">
        <v>18.2</v>
      </c>
      <c r="ID10" s="17">
        <v>6</v>
      </c>
      <c r="IE10" s="17">
        <v>0.8</v>
      </c>
      <c r="IF10" s="17">
        <v>0</v>
      </c>
      <c r="IG10" s="17"/>
      <c r="IH10" s="17"/>
      <c r="II10" s="17"/>
      <c r="IJ10" s="17"/>
      <c r="IK10" s="40">
        <f>IF(SUM(HR10,HV10)&gt;0,SUM(HR10,HV10),"")</f>
        <v>11.6</v>
      </c>
      <c r="IL10" s="40">
        <f>IF(SUM(HQ10:HR10,HT10:HV10,HX10)-HS10-HW10&gt;0,SUM(HQ10:HR10,HT10:HV10,HX10)-HS10-HW10,"")</f>
        <v>47.800000000000004</v>
      </c>
      <c r="IM10" s="40" t="str">
        <f>IF(SUM(HY10:HZ10,IB10)-IA10&gt;0,SUM(HY10:HZ10,IB10)-IA10,"")</f>
        <v/>
      </c>
      <c r="IN10" s="40">
        <f>IF(SUM(HR10,HV10,HZ10)&gt;0,SUM(HR10,HV10,HZ10),"")</f>
        <v>11.6</v>
      </c>
      <c r="IO10" s="40">
        <f>IF(SUM(IL10,IM10)&gt;0,SUM(IL10,IM10),"")</f>
        <v>47.800000000000004</v>
      </c>
      <c r="IP10" s="40">
        <f>IF(SUM(ID10,IH10)&gt;0,SUM(ID10,IH10),"")</f>
        <v>6</v>
      </c>
      <c r="IQ10" s="40">
        <f>IF(SUM(IC10:ID10,IF10:IH10,IJ10)-SUM(IE10,II10)&gt;0,SUM(IC10:ID10,IF10:IH10,IJ10)-SUM(IE10,II10),"")</f>
        <v>23.4</v>
      </c>
      <c r="IR10" s="40">
        <f>IF(SUM(IL10,IM10,IQ10)&gt;0,SUM(IL10,IM10,IQ10),"")</f>
        <v>71.2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8.6999999999999993</v>
      </c>
      <c r="QH10" s="22">
        <f>IF($CW10="P",CD10,(CD10+BA10)/2)</f>
        <v>1.2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9.1999999999999993</v>
      </c>
      <c r="QL10" s="22">
        <f>IF($CW10="P",CH10,(CH10+BE10)/2)</f>
        <v>3.4</v>
      </c>
      <c r="QM10" s="22">
        <f>IF($CW10="P",CI10,(CI10+BF10)/2)</f>
        <v>0.4</v>
      </c>
      <c r="QN10" s="22">
        <f>IF($CW10="P",CJ10,(CJ10+BG10)/2)</f>
        <v>0.15</v>
      </c>
      <c r="QO10" s="22">
        <f>IF($CW10="P",CK10,(CK10+BH10)/2)</f>
        <v>9.3000000000000007</v>
      </c>
      <c r="QP10" s="22">
        <f>IF($CW10="P",CL10,(CL10+BI10)/2)</f>
        <v>3.2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8.3000000000000007</v>
      </c>
      <c r="QT10" s="22">
        <f>IF($CW10="P",CP10,(CP10+BM10)/2)</f>
        <v>3.4</v>
      </c>
      <c r="QU10" s="22">
        <f>IF($CW10="P",CQ10,(CQ10+BN10)/2)</f>
        <v>0.4</v>
      </c>
      <c r="QV10" s="22">
        <f>IF($CW10="P",CR10,(CR10+BO10)/2)</f>
        <v>0.15</v>
      </c>
      <c r="QW10" s="22">
        <f>IF($CW10="P",CS10,(CS10+BP10)/2)</f>
        <v>9.3000000000000007</v>
      </c>
      <c r="QX10" s="22">
        <f>IF($CW10="P",CT10,(CT10+BQ10)/2)</f>
        <v>3.2</v>
      </c>
      <c r="QY10" s="22">
        <f>IF($CW10="P",CU10,(CU10+BR10)/2)</f>
        <v>0.3</v>
      </c>
      <c r="QZ10" s="22">
        <f>IF($CW10="P",CV10,(CV10+BS10)/2)</f>
        <v>0</v>
      </c>
      <c r="RA10" s="27" t="s">
        <v>46</v>
      </c>
      <c r="RB10" s="40">
        <f>IF(SUM(QH10,QL10)&gt;0,SUM(QH10,QL10),"")</f>
        <v>4.5999999999999996</v>
      </c>
      <c r="RC10" s="40">
        <f>IF(SUM(QG10:QH10,QJ10:QL10,QN10)-QI10-QM10&gt;0,SUM(QG10:QH10,QJ10:QL10,QN10)-QI10-QM10,"")</f>
        <v>22.249999999999996</v>
      </c>
      <c r="RD10" s="40">
        <f>IF(SUM(QO10:QP10,QR10)-QQ10&gt;0,SUM(QO10:QP10,QR10)-QQ10,"")</f>
        <v>12.1</v>
      </c>
      <c r="RE10" s="40">
        <f>IF(SUM(QH10,QL10,QP10)&gt;0,SUM(QH10,QL10,QP10),"")</f>
        <v>7.8</v>
      </c>
      <c r="RF10" s="40">
        <f>IF(SUM(RC10,RD10)&gt;0,SUM(RC10,RD10),"")</f>
        <v>34.349999999999994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23.650000000000002</v>
      </c>
      <c r="RI10" s="40">
        <f>IF(SUM(RC10,RD10,RH10)&gt;0,SUM(RC10,RD10,RH10),"")</f>
        <v>58</v>
      </c>
    </row>
    <row r="11" spans="1:477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5</v>
      </c>
      <c r="C11" s="5" t="s">
        <v>151</v>
      </c>
      <c r="D11" s="4" t="s">
        <v>5</v>
      </c>
      <c r="E11" s="4">
        <v>2005</v>
      </c>
      <c r="F11" s="9">
        <f>SUM(L11:T11)+SUM(L11:P11)*0.0000001+SUM(L11)*0.0000000000001</f>
        <v>130.20000661000469</v>
      </c>
      <c r="G11" s="66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>P</v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>P</v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>National Team</v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47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IF(N11=0,"",IF(AND(N11=L11,N11=AS11,N11=BV11),$W$1,IF(AND(N11=L11,N11=AS11,N11=CY11),$W$1,IF(AND(N11=L11,N11=BV11,N11=CY11),$AZ$1,IF(N11=CY11,$CC$1,IF(N11=BV11,$AZ$1,IF(N11=AS11,$W$1,"")))))))</f>
        <v/>
      </c>
      <c r="P11" s="8">
        <f>IF(COUNT(AT11,BW11,CZ11)&gt;0,LARGE((AT11,BW11,CZ11),1),0)</f>
        <v>19.100000000000001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21.2</v>
      </c>
      <c r="S11" s="8" t="str">
        <f>IF(R11=0,"",IF(R11=DD11,$CC$1,IF(R11=CA11,$AZ$1,IF(R11=AX11,$W$1,""))))</f>
        <v>2023 3rd Domestic Trial</v>
      </c>
      <c r="T11" s="8">
        <f>IF(MAX(DF11:DH11)&gt;0,MAX(DF11:DH11),"")</f>
        <v>42.900000000000006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18.600000000000001</v>
      </c>
      <c r="X11" s="19">
        <v>5.1999999999999993</v>
      </c>
      <c r="Y11" s="19">
        <v>0.2</v>
      </c>
      <c r="Z11" s="19">
        <v>0</v>
      </c>
      <c r="AA11" s="19">
        <v>18.7</v>
      </c>
      <c r="AB11" s="19">
        <v>5.1999999999999993</v>
      </c>
      <c r="AC11" s="19">
        <v>0.8</v>
      </c>
      <c r="AD11" s="19">
        <v>0.3</v>
      </c>
      <c r="AE11" s="19">
        <v>16.8</v>
      </c>
      <c r="AF11" s="19">
        <v>3.3</v>
      </c>
      <c r="AG11" s="19">
        <v>1</v>
      </c>
      <c r="AH11" s="19">
        <v>0</v>
      </c>
      <c r="AI11" s="19">
        <v>16.8</v>
      </c>
      <c r="AJ11" s="19">
        <v>5.1999999999999993</v>
      </c>
      <c r="AK11" s="19">
        <v>0.8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10.399999999999999</v>
      </c>
      <c r="AS11" s="40">
        <f>IF(SUM(W11:X11,Z11:AB11,AD11)-Y11-AC11&gt;0,SUM(W11:X11,Z11:AB11,AD11)-Y11-AC11,"")</f>
        <v>47</v>
      </c>
      <c r="AT11" s="40">
        <f>IF(SUM(AE11:AF11,AH11)-AG11&gt;0,SUM(AE11:AF11,AH11)-AG11,"")</f>
        <v>19.100000000000001</v>
      </c>
      <c r="AU11" s="40">
        <f>IF(SUM(X11,AB11,AF11)&gt;0,SUM(X11,AB11,AF11),"")</f>
        <v>13.7</v>
      </c>
      <c r="AV11" s="40">
        <f>IF(SUM(AS11,AT11)&gt;0,SUM(AS11,AT11),"")</f>
        <v>66.099999999999994</v>
      </c>
      <c r="AW11" s="40">
        <f>IF(SUM(AJ11,AN11)&gt;0,SUM(AJ11,AN11),"")</f>
        <v>5.1999999999999993</v>
      </c>
      <c r="AX11" s="40">
        <f>IF(SUM(AI11:AJ11,AL11:AN11,AP11)-SUM(AK11,AO11)&gt;0,SUM(AI11:AJ11,AL11:AN11,AP11)-SUM(AK11,AO11),"")</f>
        <v>21.2</v>
      </c>
      <c r="AY11" s="40">
        <f>IF(SUM(AS11,AT11,AX11)&gt;0,SUM(AS11,AT11,AX11),"")</f>
        <v>87.3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42.900000000000006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16.8</v>
      </c>
      <c r="HR11" s="17">
        <v>5.2</v>
      </c>
      <c r="HS11" s="17">
        <v>0.8</v>
      </c>
      <c r="HT11" s="17">
        <v>0</v>
      </c>
      <c r="HU11" s="17">
        <v>16.7</v>
      </c>
      <c r="HV11" s="17">
        <v>5.2</v>
      </c>
      <c r="HW11" s="17">
        <v>0.2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10.4</v>
      </c>
      <c r="IL11" s="40">
        <f>IF(SUM(HQ11:HR11,HT11:HV11,HX11)-HS11-HW11&gt;0,SUM(HQ11:HR11,HT11:HV11,HX11)-HS11-HW11,"")</f>
        <v>42.900000000000006</v>
      </c>
      <c r="IM11" s="40" t="str">
        <f>IF(SUM(HY11:HZ11,IB11)-IA11&gt;0,SUM(HY11:HZ11,IB11)-IA11,"")</f>
        <v/>
      </c>
      <c r="IN11" s="40">
        <f>IF(SUM(HR11,HV11,HZ11)&gt;0,SUM(HR11,HV11,HZ11),"")</f>
        <v>10.4</v>
      </c>
      <c r="IO11" s="40">
        <f>IF(SUM(IL11,IM11)&gt;0,SUM(IL11,IM11),"")</f>
        <v>42.900000000000006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42.900000000000006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126</v>
      </c>
      <c r="D12" s="4" t="s">
        <v>31</v>
      </c>
      <c r="E12" s="4">
        <v>2005</v>
      </c>
      <c r="F12" s="9">
        <f>SUM(L12:T12)+SUM(L12:P12)*0.0000001+SUM(L12)*0.0000000000001</f>
        <v>156.00001071000463</v>
      </c>
      <c r="G12" s="66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46.2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38.799999999999997</v>
      </c>
      <c r="O12" s="8" t="str">
        <f>IF(N12=0,"",IF(AND(N12=L12,N12=AS12,N12=BV12),$W$1,IF(AND(N12=L12,N12=AS12,N12=CY12),$W$1,IF(AND(N12=L12,N12=BV12,N12=CY12),$AZ$1,IF(N12=CY12,$CC$1,IF(N12=BV12,$AZ$1,IF(N12=AS12,$W$1,"")))))))</f>
        <v>2023 3rd Domestic Trial</v>
      </c>
      <c r="P12" s="8">
        <f>IF(COUNT(AT12,BW12,CZ12)&gt;0,LARGE((AT12,BW12,CZ12),1),0)</f>
        <v>22.1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43.600000000000009</v>
      </c>
      <c r="S12" s="8" t="str">
        <f>IF(R12=0,"",IF(R12=DD12,$CC$1,IF(R12=CA12,$AZ$1,IF(R12=AX12,$W$1,""))))</f>
        <v>2024 Elite Canada</v>
      </c>
      <c r="T12" s="8">
        <f>IF(MAX(DF12:DH12)&gt;0,MAX(DF12:DH12),"")</f>
        <v>5.2999999999999972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18</v>
      </c>
      <c r="X12" s="19">
        <v>5.1999999999999993</v>
      </c>
      <c r="Y12" s="19">
        <v>0.6</v>
      </c>
      <c r="Z12" s="19">
        <v>0</v>
      </c>
      <c r="AA12" s="19">
        <v>16.2</v>
      </c>
      <c r="AB12" s="19">
        <v>2</v>
      </c>
      <c r="AC12" s="19">
        <v>2</v>
      </c>
      <c r="AD12" s="19">
        <v>0</v>
      </c>
      <c r="AE12" s="19">
        <v>18.100000000000001</v>
      </c>
      <c r="AF12" s="19">
        <v>3.5</v>
      </c>
      <c r="AG12" s="19">
        <v>0.6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19">
        <v>0</v>
      </c>
      <c r="AP12" s="19">
        <v>0</v>
      </c>
      <c r="AQ12" s="27"/>
      <c r="AR12" s="40">
        <f>IF(SUM(X12,AB12)&gt;0,SUM(X12,AB12),"")</f>
        <v>7.1999999999999993</v>
      </c>
      <c r="AS12" s="40">
        <f>IF(SUM(W12:X12,Z12:AB12,AD12)-Y12-AC12&gt;0,SUM(W12:X12,Z12:AB12,AD12)-Y12-AC12,"")</f>
        <v>38.799999999999997</v>
      </c>
      <c r="AT12" s="40">
        <f>IF(SUM(AE12:AF12,AH12)-AG12&gt;0,SUM(AE12:AF12,AH12)-AG12,"")</f>
        <v>21</v>
      </c>
      <c r="AU12" s="40">
        <f>IF(SUM(X12,AB12,AF12)&gt;0,SUM(X12,AB12,AF12),"")</f>
        <v>10.7</v>
      </c>
      <c r="AV12" s="40">
        <f>IF(SUM(AS12,AT12)&gt;0,SUM(AS12,AT12),"")</f>
        <v>59.8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59.8</v>
      </c>
      <c r="AZ12" s="18">
        <v>18.100000000000001</v>
      </c>
      <c r="BA12" s="18">
        <v>5.2</v>
      </c>
      <c r="BB12" s="18">
        <v>0</v>
      </c>
      <c r="BC12" s="18">
        <v>0</v>
      </c>
      <c r="BD12" s="18">
        <v>17.8</v>
      </c>
      <c r="BE12" s="18">
        <v>5.6</v>
      </c>
      <c r="BF12" s="18">
        <v>0.8</v>
      </c>
      <c r="BG12" s="18">
        <v>0.3</v>
      </c>
      <c r="BH12" s="18">
        <v>19</v>
      </c>
      <c r="BI12" s="18">
        <v>3.1</v>
      </c>
      <c r="BJ12" s="18">
        <v>0</v>
      </c>
      <c r="BK12" s="18">
        <v>0</v>
      </c>
      <c r="BL12" s="18">
        <v>17.100000000000001</v>
      </c>
      <c r="BM12" s="18">
        <v>2.8</v>
      </c>
      <c r="BN12" s="18">
        <v>0</v>
      </c>
      <c r="BO12" s="18">
        <v>0.3</v>
      </c>
      <c r="BP12" s="18">
        <v>18.2</v>
      </c>
      <c r="BQ12" s="18">
        <v>5.2</v>
      </c>
      <c r="BR12" s="18">
        <v>0</v>
      </c>
      <c r="BS12" s="18">
        <v>0</v>
      </c>
      <c r="BT12" s="28"/>
      <c r="BU12" s="11">
        <f>IF(SUM(BA12,BE12)&gt;0,SUM(BA12,BE12),"")</f>
        <v>10.8</v>
      </c>
      <c r="BV12" s="11">
        <f>IF(SUM(AZ12:BA12,BC12:BE12,BG12)-BB12-BF12&gt;0,SUM(AZ12:BA12,BC12:BE12,BG12)-BB12-BF12,"")</f>
        <v>46.2</v>
      </c>
      <c r="BW12" s="11">
        <f>IF(SUM(BH12:BI12,BK12)-BJ12&gt;0,SUM(BH12:BI12,BK12)-BJ12,"")</f>
        <v>22.1</v>
      </c>
      <c r="BX12" s="11">
        <f>IF(SUM(BA12,BE12,BI12)&gt;0,SUM(BA12,BE12,BI12),"")</f>
        <v>13.9</v>
      </c>
      <c r="BY12" s="11">
        <f>IF(SUM(BV12,BW12)&gt;0,SUM(BV12,BW12),"")</f>
        <v>68.300000000000011</v>
      </c>
      <c r="BZ12" s="11">
        <f>IF(SUM(BM12,BQ12)&gt;0,SUM(BM12,BQ12),"")</f>
        <v>8</v>
      </c>
      <c r="CA12" s="11">
        <f>IF(SUM(BL12:BM12,BO12:BQ12,BS12)-SUM(BN12,BR12)&gt;0,SUM(BL12:BM12,BO12:BQ12,BS12)-SUM(BN12,BR12),"")</f>
        <v>43.600000000000009</v>
      </c>
      <c r="CB12" s="11">
        <f>IF(SUM(BV12,BW12,CA12)&gt;0,SUM(BV12,BW12,CA12),"")</f>
        <v>111.90000000000002</v>
      </c>
      <c r="CC12" s="19">
        <v>0</v>
      </c>
      <c r="CD12" s="19">
        <v>0</v>
      </c>
      <c r="CE12" s="19">
        <v>0</v>
      </c>
      <c r="CF12" s="19">
        <v>0</v>
      </c>
      <c r="CG12" s="19">
        <v>18.2</v>
      </c>
      <c r="CH12" s="19">
        <v>5.2</v>
      </c>
      <c r="CI12" s="19">
        <v>0.2</v>
      </c>
      <c r="CJ12" s="19">
        <v>0</v>
      </c>
      <c r="CK12" s="19">
        <v>18.399999999999999</v>
      </c>
      <c r="CL12" s="19">
        <v>2.8</v>
      </c>
      <c r="CM12" s="19">
        <v>0.2</v>
      </c>
      <c r="CN12" s="19">
        <v>0</v>
      </c>
      <c r="CO12" s="19"/>
      <c r="CP12" s="19"/>
      <c r="CQ12" s="19"/>
      <c r="CR12" s="19"/>
      <c r="CS12" s="19"/>
      <c r="CT12" s="19"/>
      <c r="CU12" s="19"/>
      <c r="CV12" s="19"/>
      <c r="CW12" s="27"/>
      <c r="CX12" s="40">
        <f>IF(SUM(CD12,CH12)&gt;0,SUM(CD12,CH12),"")</f>
        <v>5.2</v>
      </c>
      <c r="CY12" s="40">
        <f>IF(SUM(CC12:CD12,CF12:CH12,CJ12)-CE12-CI12&gt;0,SUM(CC12:CD12,CF12:CH12,CJ12)-CE12-CI12,"")</f>
        <v>23.2</v>
      </c>
      <c r="CZ12" s="40">
        <f>IF(SUM(CK12:CL12,CN12)-CM12&gt;0,SUM(CK12:CL12,CN12)-CM12,"")</f>
        <v>21</v>
      </c>
      <c r="DA12" s="40">
        <f>IF(SUM(CD12,CH12,CL12)&gt;0,SUM(CD12,CH12,CL12),"")</f>
        <v>8</v>
      </c>
      <c r="DB12" s="40">
        <f>IF(SUM(CY12,CZ12)&gt;0,SUM(CY12,CZ12),"")</f>
        <v>44.2</v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>
        <f>IF(SUM(CY12,CZ12,DD12)&gt;0,SUM(CY12,CZ12,DD12),"")</f>
        <v>44.2</v>
      </c>
      <c r="DF12" s="50">
        <f>IF(MAX(ED12,FF12,GH12,HJ12,IL12,JN12,KP12,LR12,MT12,NV12,OX12,PZ12)-IF(N12="",0,N12)&gt;0.001,MAX(ED12,FF12,GH12,HJ12,IL12,JN12,KP12,LR12,MT12,NV12,OX12,PZ12)-IF(N12="",0,N12),"")</f>
        <v>5.2999999999999972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>
        <v>16.2</v>
      </c>
      <c r="JV12" s="17">
        <v>5.6</v>
      </c>
      <c r="JW12" s="17">
        <v>1</v>
      </c>
      <c r="JX12" s="17">
        <v>0</v>
      </c>
      <c r="JY12" s="17">
        <v>18.3</v>
      </c>
      <c r="JZ12" s="17">
        <v>5.2</v>
      </c>
      <c r="KA12" s="17">
        <v>0.2</v>
      </c>
      <c r="KB12" s="17">
        <v>0</v>
      </c>
      <c r="KC12" s="17"/>
      <c r="KD12" s="17"/>
      <c r="KE12" s="17"/>
      <c r="KF12" s="17"/>
      <c r="KG12" s="17">
        <v>0</v>
      </c>
      <c r="KH12" s="17">
        <v>0</v>
      </c>
      <c r="KI12" s="17">
        <v>0</v>
      </c>
      <c r="KJ12" s="17">
        <v>0</v>
      </c>
      <c r="KK12" s="17"/>
      <c r="KL12" s="17"/>
      <c r="KM12" s="17"/>
      <c r="KN12" s="17"/>
      <c r="KO12" s="40">
        <f>IF(SUM(JV12,JZ12)&gt;0,SUM(JV12,JZ12),"")</f>
        <v>10.8</v>
      </c>
      <c r="KP12" s="40">
        <f>IF(SUM(JU12:JV12,JX12:JZ12,KB12)-JW12-KA12&gt;0,SUM(JU12:JV12,JX12:JZ12,KB12)-JW12-KA12,"")</f>
        <v>44.099999999999994</v>
      </c>
      <c r="KQ12" s="40" t="str">
        <f>IF(SUM(KC12:KD12,KF12)-KE12&gt;0,SUM(KC12:KD12,KF12)-KE12,"")</f>
        <v/>
      </c>
      <c r="KR12" s="40">
        <f>IF(SUM(JV12,JZ12,KD12)&gt;0,SUM(JV12,JZ12,KD12),"")</f>
        <v>10.8</v>
      </c>
      <c r="KS12" s="40">
        <f>IF(SUM(KP12,KQ12)&gt;0,SUM(KP12,KQ12),"")</f>
        <v>44.099999999999994</v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>
        <f>IF(SUM(KP12,KQ12,KU12)&gt;0,SUM(KP12,KQ12,KU12),"")</f>
        <v>44.099999999999994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9.0500000000000007</v>
      </c>
      <c r="QH12" s="22">
        <f>IF($CW12="P",CD12,(CD12+BA12)/2)</f>
        <v>2.6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18</v>
      </c>
      <c r="QL12" s="22">
        <f>IF($CW12="P",CH12,(CH12+BE12)/2)</f>
        <v>5.4</v>
      </c>
      <c r="QM12" s="22">
        <f>IF($CW12="P",CI12,(CI12+BF12)/2)</f>
        <v>0.5</v>
      </c>
      <c r="QN12" s="22">
        <f>IF($CW12="P",CJ12,(CJ12+BG12)/2)</f>
        <v>0.15</v>
      </c>
      <c r="QO12" s="22">
        <f>IF($CW12="P",CK12,(CK12+BH12)/2)</f>
        <v>18.7</v>
      </c>
      <c r="QP12" s="22">
        <f>IF($CW12="P",CL12,(CL12+BI12)/2)</f>
        <v>2.95</v>
      </c>
      <c r="QQ12" s="22">
        <f>IF($CW12="P",CM12,(CM12+BJ12)/2)</f>
        <v>0.1</v>
      </c>
      <c r="QR12" s="22">
        <f>IF($CW12="P",CN12,(CN12+BK12)/2)</f>
        <v>0</v>
      </c>
      <c r="QS12" s="22">
        <f>IF($CW12="P",CO12,(CO12+BL12)/2)</f>
        <v>8.5500000000000007</v>
      </c>
      <c r="QT12" s="22">
        <f>IF($CW12="P",CP12,(CP12+BM12)/2)</f>
        <v>1.4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9.1</v>
      </c>
      <c r="QX12" s="22">
        <f>IF($CW12="P",CT12,(CT12+BQ12)/2)</f>
        <v>2.6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8</v>
      </c>
      <c r="RC12" s="40">
        <f>IF(SUM(QG12:QH12,QJ12:QL12,QN12)-QI12-QM12&gt;0,SUM(QG12:QH12,QJ12:QL12,QN12)-QI12-QM12,"")</f>
        <v>34.699999999999996</v>
      </c>
      <c r="RD12" s="40">
        <f>IF(SUM(QO12:QP12,QR12)-QQ12&gt;0,SUM(QO12:QP12,QR12)-QQ12,"")</f>
        <v>21.549999999999997</v>
      </c>
      <c r="RE12" s="40">
        <f>IF(SUM(QH12,QL12,QP12)&gt;0,SUM(QH12,QL12,QP12),"")</f>
        <v>10.95</v>
      </c>
      <c r="RF12" s="40">
        <f>IF(SUM(RC12,RD12)&gt;0,SUM(RC12,RD12),"")</f>
        <v>56.249999999999993</v>
      </c>
      <c r="RG12" s="40">
        <f>IF(SUM(QT12,QX12)&gt;0,SUM(QT12,QX12),"")</f>
        <v>4</v>
      </c>
      <c r="RH12" s="40">
        <f>IF(SUM(QS12:QT12,QV12:QX12,QZ12)-SUM(QU12,QY12)&gt;0,SUM(QS12:QT12,QV12:QX12,QZ12)-SUM(QU12,QY12),"")</f>
        <v>21.800000000000004</v>
      </c>
      <c r="RI12" s="40">
        <f>IF(SUM(RC12,RD12,RH12)&gt;0,SUM(RC12,RD12,RH12),"")</f>
        <v>78.05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220</v>
      </c>
      <c r="D13" s="4" t="s">
        <v>31</v>
      </c>
      <c r="E13" s="4">
        <v>2005</v>
      </c>
      <c r="F13" s="9">
        <f>SUM(L13:T13)+SUM(L13:P13)*0.0000001+SUM(L13)*0.0000000000001</f>
        <v>153.80001083000448</v>
      </c>
      <c r="G13" s="66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44.699999999999996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43.2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20.399999999999999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45.1</v>
      </c>
      <c r="S13" s="8" t="str">
        <f>IF(R13=0,"",IF(R13=DD13,$CC$1,IF(R13=CA13,$AZ$1,IF(R13=AX13,$W$1,""))))</f>
        <v>2024 Elite Canada</v>
      </c>
      <c r="T13" s="8">
        <f>IF(MAX(DF13:DH13)&gt;0,MAX(DF13:DH13),"")</f>
        <v>0.39999999999999858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18.100000000000001</v>
      </c>
      <c r="BA13" s="18">
        <v>3.6</v>
      </c>
      <c r="BB13" s="18">
        <v>0</v>
      </c>
      <c r="BC13" s="18">
        <v>0</v>
      </c>
      <c r="BD13" s="18">
        <v>18.600000000000001</v>
      </c>
      <c r="BE13" s="18">
        <v>3.5</v>
      </c>
      <c r="BF13" s="18">
        <v>0.6</v>
      </c>
      <c r="BG13" s="18">
        <v>0</v>
      </c>
      <c r="BH13" s="18">
        <v>18</v>
      </c>
      <c r="BI13" s="18">
        <v>2.7</v>
      </c>
      <c r="BJ13" s="18">
        <v>0.3</v>
      </c>
      <c r="BK13" s="18">
        <v>0</v>
      </c>
      <c r="BL13" s="18">
        <v>18.8</v>
      </c>
      <c r="BM13" s="18">
        <v>3.6</v>
      </c>
      <c r="BN13" s="18">
        <v>0</v>
      </c>
      <c r="BO13" s="18">
        <v>0</v>
      </c>
      <c r="BP13" s="18">
        <v>19.2</v>
      </c>
      <c r="BQ13" s="18">
        <v>3.5</v>
      </c>
      <c r="BR13" s="18">
        <v>0</v>
      </c>
      <c r="BS13" s="18">
        <v>0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43.2</v>
      </c>
      <c r="BW13" s="11">
        <f>IF(SUM(BH13:BI13,BK13)-BJ13&gt;0,SUM(BH13:BI13,BK13)-BJ13,"")</f>
        <v>20.399999999999999</v>
      </c>
      <c r="BX13" s="11">
        <f>IF(SUM(BA13,BE13,BI13)&gt;0,SUM(BA13,BE13,BI13),"")</f>
        <v>9.8000000000000007</v>
      </c>
      <c r="BY13" s="11">
        <f>IF(SUM(BV13,BW13)&gt;0,SUM(BV13,BW13),"")</f>
        <v>63.6</v>
      </c>
      <c r="BZ13" s="11">
        <f>IF(SUM(BM13,BQ13)&gt;0,SUM(BM13,BQ13),"")</f>
        <v>7.1</v>
      </c>
      <c r="CA13" s="11">
        <f>IF(SUM(BL13:BM13,BO13:BQ13,BS13)-SUM(BN13,BR13)&gt;0,SUM(BL13:BM13,BO13:BQ13,BS13)-SUM(BN13,BR13),"")</f>
        <v>45.1</v>
      </c>
      <c r="CB13" s="11">
        <f>IF(SUM(BV13,BW13,CA13)&gt;0,SUM(BV13,BW13,CA13),"")</f>
        <v>108.7</v>
      </c>
      <c r="CC13" s="19">
        <v>19</v>
      </c>
      <c r="CD13" s="19">
        <v>3.6</v>
      </c>
      <c r="CE13" s="19">
        <v>0.6</v>
      </c>
      <c r="CF13" s="19">
        <v>0</v>
      </c>
      <c r="CG13" s="19">
        <v>19.2</v>
      </c>
      <c r="CH13" s="19">
        <v>3.5</v>
      </c>
      <c r="CI13" s="19">
        <v>0</v>
      </c>
      <c r="CJ13" s="19">
        <v>0</v>
      </c>
      <c r="CK13" s="19">
        <v>16.899999999999999</v>
      </c>
      <c r="CL13" s="19">
        <v>2.7</v>
      </c>
      <c r="CM13" s="19">
        <v>0.5</v>
      </c>
      <c r="CN13" s="19">
        <v>0</v>
      </c>
      <c r="CO13" s="19">
        <v>18.5</v>
      </c>
      <c r="CP13" s="19">
        <v>3.6</v>
      </c>
      <c r="CQ13" s="19">
        <v>0</v>
      </c>
      <c r="CR13" s="19">
        <v>0</v>
      </c>
      <c r="CS13" s="19">
        <v>18.600000000000001</v>
      </c>
      <c r="CT13" s="19">
        <v>3.5</v>
      </c>
      <c r="CU13" s="19">
        <v>0</v>
      </c>
      <c r="CV13" s="19">
        <v>0</v>
      </c>
      <c r="CW13" s="27"/>
      <c r="CX13" s="40">
        <f>IF(SUM(CD13,CH13)&gt;0,SUM(CD13,CH13),"")</f>
        <v>7.1</v>
      </c>
      <c r="CY13" s="40">
        <f>IF(SUM(CC13:CD13,CF13:CH13,CJ13)-CE13-CI13&gt;0,SUM(CC13:CD13,CF13:CH13,CJ13)-CE13-CI13,"")</f>
        <v>44.699999999999996</v>
      </c>
      <c r="CZ13" s="40">
        <f>IF(SUM(CK13:CL13,CN13)-CM13&gt;0,SUM(CK13:CL13,CN13)-CM13,"")</f>
        <v>19.099999999999998</v>
      </c>
      <c r="DA13" s="40">
        <f>IF(SUM(CD13,CH13,CL13)&gt;0,SUM(CD13,CH13,CL13),"")</f>
        <v>9.8000000000000007</v>
      </c>
      <c r="DB13" s="40">
        <f>IF(SUM(CY13,CZ13)&gt;0,SUM(CY13,CZ13),"")</f>
        <v>63.8</v>
      </c>
      <c r="DC13" s="40">
        <f>IF(SUM(CP13,CT13)&gt;0,SUM(CP13,CT13),"")</f>
        <v>7.1</v>
      </c>
      <c r="DD13" s="40">
        <f>IF(SUM(CO13:CP13,CR13:CT13,CV13)-SUM(CQ13,CU13)&gt;0,SUM(CO13:CP13,CR13:CT13,CV13)-SUM(CQ13,CU13),"")</f>
        <v>44.2</v>
      </c>
      <c r="DE13" s="40">
        <f>IF(SUM(CY13,CZ13,DD13)&gt;0,SUM(CY13,CZ13,DD13),"")</f>
        <v>108</v>
      </c>
      <c r="DF13" s="50">
        <f>IF(MAX(ED13,FF13,GH13,HJ13,IL13,JN13,KP13,LR13,MT13,NV13,OX13,PZ13)-IF(N13="",0,N13)&gt;0.001,MAX(ED13,FF13,GH13,HJ13,IL13,JN13,KP13,LR13,MT13,NV13,OX13,PZ13)-IF(N13="",0,N13),"")</f>
        <v>0.39999999999999858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>
        <v>18.8</v>
      </c>
      <c r="JV13" s="17">
        <v>3.5</v>
      </c>
      <c r="JW13" s="17">
        <v>0.8</v>
      </c>
      <c r="JX13" s="17">
        <v>0</v>
      </c>
      <c r="JY13" s="17">
        <v>18.5</v>
      </c>
      <c r="JZ13" s="17">
        <v>3.6</v>
      </c>
      <c r="KA13" s="17">
        <v>0</v>
      </c>
      <c r="KB13" s="17">
        <v>0</v>
      </c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>
        <f>IF(SUM(JV13,JZ13)&gt;0,SUM(JV13,JZ13),"")</f>
        <v>7.1</v>
      </c>
      <c r="KP13" s="40">
        <f>IF(SUM(JU13:JV13,JX13:JZ13,KB13)-JW13-KA13&gt;0,SUM(JU13:JV13,JX13:JZ13,KB13)-JW13-KA13,"")</f>
        <v>43.6</v>
      </c>
      <c r="KQ13" s="40" t="str">
        <f>IF(SUM(KC13:KD13,KF13)-KE13&gt;0,SUM(KC13:KD13,KF13)-KE13,"")</f>
        <v/>
      </c>
      <c r="KR13" s="40">
        <f>IF(SUM(JV13,JZ13,KD13)&gt;0,SUM(JV13,JZ13,KD13),"")</f>
        <v>7.1</v>
      </c>
      <c r="KS13" s="40">
        <f>IF(SUM(KP13,KQ13)&gt;0,SUM(KP13,KQ13),"")</f>
        <v>43.6</v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>
        <f>IF(SUM(KP13,KQ13,KU13)&gt;0,SUM(KP13,KQ13,KU13),"")</f>
        <v>43.6</v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18.55</v>
      </c>
      <c r="QH13" s="22">
        <f>IF($CW13="P",CD13,(CD13+BA13)/2)</f>
        <v>3.6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18.899999999999999</v>
      </c>
      <c r="QL13" s="22">
        <f>IF($CW13="P",CH13,(CH13+BE13)/2)</f>
        <v>3.5</v>
      </c>
      <c r="QM13" s="22">
        <f>IF($CW13="P",CI13,(CI13+BF13)/2)</f>
        <v>0.3</v>
      </c>
      <c r="QN13" s="22">
        <f>IF($CW13="P",CJ13,(CJ13+BG13)/2)</f>
        <v>0</v>
      </c>
      <c r="QO13" s="22">
        <f>IF($CW13="P",CK13,(CK13+BH13)/2)</f>
        <v>17.45</v>
      </c>
      <c r="QP13" s="22">
        <f>IF($CW13="P",CL13,(CL13+BI13)/2)</f>
        <v>2.7</v>
      </c>
      <c r="QQ13" s="22">
        <f>IF($CW13="P",CM13,(CM13+BJ13)/2)</f>
        <v>0.4</v>
      </c>
      <c r="QR13" s="22">
        <f>IF($CW13="P",CN13,(CN13+BK13)/2)</f>
        <v>0</v>
      </c>
      <c r="QS13" s="22">
        <f>IF($CW13="P",CO13,(CO13+BL13)/2)</f>
        <v>18.649999999999999</v>
      </c>
      <c r="QT13" s="22">
        <f>IF($CW13="P",CP13,(CP13+BM13)/2)</f>
        <v>3.6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18.899999999999999</v>
      </c>
      <c r="QX13" s="22">
        <f>IF($CW13="P",CT13,(CT13+BQ13)/2)</f>
        <v>3.5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7.1</v>
      </c>
      <c r="RC13" s="40">
        <f>IF(SUM(QG13:QH13,QJ13:QL13,QN13)-QI13-QM13&gt;0,SUM(QG13:QH13,QJ13:QL13,QN13)-QI13-QM13,"")</f>
        <v>43.95</v>
      </c>
      <c r="RD13" s="40">
        <f>IF(SUM(QO13:QP13,QR13)-QQ13&gt;0,SUM(QO13:QP13,QR13)-QQ13,"")</f>
        <v>19.75</v>
      </c>
      <c r="RE13" s="40">
        <f>IF(SUM(QH13,QL13,QP13)&gt;0,SUM(QH13,QL13,QP13),"")</f>
        <v>9.8000000000000007</v>
      </c>
      <c r="RF13" s="40">
        <f>IF(SUM(RC13,RD13)&gt;0,SUM(RC13,RD13),"")</f>
        <v>63.7</v>
      </c>
      <c r="RG13" s="40">
        <f>IF(SUM(QT13,QX13)&gt;0,SUM(QT13,QX13),"")</f>
        <v>7.1</v>
      </c>
      <c r="RH13" s="40">
        <f>IF(SUM(QS13:QT13,QV13:QX13,QZ13)-SUM(QU13,QY13)&gt;0,SUM(QS13:QT13,QV13:QX13,QZ13)-SUM(QU13,QY13),"")</f>
        <v>44.65</v>
      </c>
      <c r="RI13" s="40">
        <f>IF(SUM(RC13,RD13,RH13)&gt;0,SUM(RC13,RD13,RH13),"")</f>
        <v>108.35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215</v>
      </c>
      <c r="D14" s="4" t="s">
        <v>5</v>
      </c>
      <c r="E14" s="4">
        <v>2007</v>
      </c>
      <c r="F14" s="9">
        <f>SUM(L14:T14)+SUM(L14:P14)*0.0000001+SUM(L14)*0.0000000000001</f>
        <v>149.50001055000433</v>
      </c>
      <c r="G14" s="66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43.1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42.9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19.5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44.000000000000007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</v>
      </c>
      <c r="BA14" s="18">
        <v>3.5</v>
      </c>
      <c r="BB14" s="18">
        <v>0.2</v>
      </c>
      <c r="BC14" s="18">
        <v>0</v>
      </c>
      <c r="BD14" s="18">
        <v>18</v>
      </c>
      <c r="BE14" s="18">
        <v>3.6</v>
      </c>
      <c r="BF14" s="18">
        <v>0.8</v>
      </c>
      <c r="BG14" s="18">
        <v>0</v>
      </c>
      <c r="BH14" s="18">
        <v>17.100000000000001</v>
      </c>
      <c r="BI14" s="18">
        <v>2.4</v>
      </c>
      <c r="BJ14" s="18">
        <v>0</v>
      </c>
      <c r="BK14" s="18">
        <v>0</v>
      </c>
      <c r="BL14" s="18">
        <v>18.399999999999999</v>
      </c>
      <c r="BM14" s="18">
        <v>3.5</v>
      </c>
      <c r="BN14" s="18">
        <v>0.2</v>
      </c>
      <c r="BO14" s="18">
        <v>0</v>
      </c>
      <c r="BP14" s="18">
        <v>18.399999999999999</v>
      </c>
      <c r="BQ14" s="18">
        <v>3.6</v>
      </c>
      <c r="BR14" s="18">
        <v>0.2</v>
      </c>
      <c r="BS14" s="18">
        <v>0</v>
      </c>
      <c r="BT14" s="28"/>
      <c r="BU14" s="11">
        <f>IF(SUM(BA14,BE14)&gt;0,SUM(BA14,BE14),"")</f>
        <v>7.1</v>
      </c>
      <c r="BV14" s="11">
        <f>IF(SUM(AZ14:BA14,BC14:BE14,BG14)-BB14-BF14&gt;0,SUM(AZ14:BA14,BC14:BE14,BG14)-BB14-BF14,"")</f>
        <v>42.9</v>
      </c>
      <c r="BW14" s="11">
        <f>IF(SUM(BH14:BI14,BK14)-BJ14&gt;0,SUM(BH14:BI14,BK14)-BJ14,"")</f>
        <v>19.5</v>
      </c>
      <c r="BX14" s="11">
        <f>IF(SUM(BA14,BE14,BI14)&gt;0,SUM(BA14,BE14,BI14),"")</f>
        <v>9.5</v>
      </c>
      <c r="BY14" s="11">
        <f>IF(SUM(BV14,BW14)&gt;0,SUM(BV14,BW14),"")</f>
        <v>62.4</v>
      </c>
      <c r="BZ14" s="11">
        <f>IF(SUM(BM14,BQ14)&gt;0,SUM(BM14,BQ14),"")</f>
        <v>7.1</v>
      </c>
      <c r="CA14" s="11">
        <f>IF(SUM(BL14:BM14,BO14:BQ14,BS14)-SUM(BN14,BR14)&gt;0,SUM(BL14:BM14,BO14:BQ14,BS14)-SUM(BN14,BR14),"")</f>
        <v>43.5</v>
      </c>
      <c r="CB14" s="11">
        <f>IF(SUM(BV14,BW14,CA14)&gt;0,SUM(BV14,BW14,CA14),"")</f>
        <v>105.9</v>
      </c>
      <c r="CC14" s="19">
        <v>18.7</v>
      </c>
      <c r="CD14" s="19">
        <v>3.5</v>
      </c>
      <c r="CE14" s="19">
        <v>0</v>
      </c>
      <c r="CF14" s="19">
        <v>0</v>
      </c>
      <c r="CG14" s="19">
        <v>18.100000000000001</v>
      </c>
      <c r="CH14" s="19">
        <v>3.6</v>
      </c>
      <c r="CI14" s="19">
        <v>0.8</v>
      </c>
      <c r="CJ14" s="19">
        <v>0</v>
      </c>
      <c r="CK14" s="19">
        <v>17.399999999999999</v>
      </c>
      <c r="CL14" s="19">
        <v>0.7</v>
      </c>
      <c r="CM14" s="19">
        <v>0</v>
      </c>
      <c r="CN14" s="19">
        <v>0</v>
      </c>
      <c r="CO14" s="19">
        <v>18.600000000000001</v>
      </c>
      <c r="CP14" s="19">
        <v>3.5</v>
      </c>
      <c r="CQ14" s="19">
        <v>0</v>
      </c>
      <c r="CR14" s="19">
        <v>0</v>
      </c>
      <c r="CS14" s="19">
        <v>18.3</v>
      </c>
      <c r="CT14" s="19">
        <v>3.6</v>
      </c>
      <c r="CU14" s="19">
        <v>0</v>
      </c>
      <c r="CV14" s="19">
        <v>0</v>
      </c>
      <c r="CW14" s="27"/>
      <c r="CX14" s="40">
        <f>IF(SUM(CD14,CH14)&gt;0,SUM(CD14,CH14),"")</f>
        <v>7.1</v>
      </c>
      <c r="CY14" s="40">
        <f>IF(SUM(CC14:CD14,CF14:CH14,CJ14)-CE14-CI14&gt;0,SUM(CC14:CD14,CF14:CH14,CJ14)-CE14-CI14,"")</f>
        <v>43.1</v>
      </c>
      <c r="CZ14" s="40">
        <f>IF(SUM(CK14:CL14,CN14)-CM14&gt;0,SUM(CK14:CL14,CN14)-CM14,"")</f>
        <v>18.099999999999998</v>
      </c>
      <c r="DA14" s="40">
        <f>IF(SUM(CD14,CH14,CL14)&gt;0,SUM(CD14,CH14,CL14),"")</f>
        <v>7.8</v>
      </c>
      <c r="DB14" s="40">
        <f>IF(SUM(CY14,CZ14)&gt;0,SUM(CY14,CZ14),"")</f>
        <v>61.2</v>
      </c>
      <c r="DC14" s="40">
        <f>IF(SUM(CP14,CT14)&gt;0,SUM(CP14,CT14),"")</f>
        <v>7.1</v>
      </c>
      <c r="DD14" s="40">
        <f>IF(SUM(CO14:CP14,CR14:CT14,CV14)-SUM(CQ14,CU14)&gt;0,SUM(CO14:CP14,CR14:CT14,CV14)-SUM(CQ14,CU14),"")</f>
        <v>44.000000000000007</v>
      </c>
      <c r="DE14" s="40">
        <f>IF(SUM(CY14,CZ14,DD14)&gt;0,SUM(CY14,CZ14,DD14),"")</f>
        <v>105.20000000000002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18.75</v>
      </c>
      <c r="QH14" s="22">
        <f>IF($CW14="P",CD14,(CD14+BA14)/2)</f>
        <v>3.5</v>
      </c>
      <c r="QI14" s="22">
        <f>IF($CW14="P",CE14,(CE14+BB14)/2)</f>
        <v>0.1</v>
      </c>
      <c r="QJ14" s="22">
        <f>IF($CW14="P",CF14,(CF14+BC14)/2)</f>
        <v>0</v>
      </c>
      <c r="QK14" s="22">
        <f>IF($CW14="P",CG14,(CG14+BD14)/2)</f>
        <v>18.05</v>
      </c>
      <c r="QL14" s="22">
        <f>IF($CW14="P",CH14,(CH14+BE14)/2)</f>
        <v>3.6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17.25</v>
      </c>
      <c r="QP14" s="22">
        <f>IF($CW14="P",CL14,(CL14+BI14)/2)</f>
        <v>1.5499999999999998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18.5</v>
      </c>
      <c r="QT14" s="22">
        <f>IF($CW14="P",CP14,(CP14+BM14)/2)</f>
        <v>3.5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18.350000000000001</v>
      </c>
      <c r="QX14" s="22">
        <f>IF($CW14="P",CT14,(CT14+BQ14)/2)</f>
        <v>3.6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7.1</v>
      </c>
      <c r="RC14" s="40">
        <f>IF(SUM(QG14:QH14,QJ14:QL14,QN14)-QI14-QM14&gt;0,SUM(QG14:QH14,QJ14:QL14,QN14)-QI14-QM14,"")</f>
        <v>43</v>
      </c>
      <c r="RD14" s="40">
        <f>IF(SUM(QO14:QP14,QR14)-QQ14&gt;0,SUM(QO14:QP14,QR14)-QQ14,"")</f>
        <v>18.8</v>
      </c>
      <c r="RE14" s="40">
        <f>IF(SUM(QH14,QL14,QP14)&gt;0,SUM(QH14,QL14,QP14),"")</f>
        <v>8.6499999999999986</v>
      </c>
      <c r="RF14" s="40">
        <f>IF(SUM(RC14,RD14)&gt;0,SUM(RC14,RD14),"")</f>
        <v>61.8</v>
      </c>
      <c r="RG14" s="40">
        <f>IF(SUM(QT14,QX14)&gt;0,SUM(QT14,QX14),"")</f>
        <v>7.1</v>
      </c>
      <c r="RH14" s="40">
        <f>IF(SUM(QS14:QT14,QV14:QX14,QZ14)-SUM(QU14,QY14)&gt;0,SUM(QS14:QT14,QV14:QX14,QZ14)-SUM(QU14,QY14),"")</f>
        <v>43.75</v>
      </c>
      <c r="RI14" s="40">
        <f>IF(SUM(RC14,RD14,RH14)&gt;0,SUM(RC14,RD14,RH14),"")</f>
        <v>105.55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199</v>
      </c>
      <c r="D15" s="4" t="s">
        <v>6</v>
      </c>
      <c r="E15" s="4">
        <v>2007</v>
      </c>
      <c r="F15" s="9">
        <f>SUM(L15:T15)+SUM(L15:P15)*0.0000001+SUM(L15)*0.0000000000001</f>
        <v>148.10000647000433</v>
      </c>
      <c r="G15" s="66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43.599999999999994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0</v>
      </c>
      <c r="O15" s="8" t="str">
        <f>IF(N15=0,"",IF(AND(N15=L15,N15=AS15,N15=BV15),$W$1,IF(AND(N15=L15,N15=AS15,N15=CY15),$W$1,IF(AND(N15=L15,N15=BV15,N15=CY15),$AZ$1,IF(N15=CY15,$CC$1,IF(N15=BV15,$AZ$1,IF(N15=AS15,$W$1,"")))))))</f>
        <v/>
      </c>
      <c r="P15" s="8">
        <f>IF(COUNT(AT15,BW15,CZ15)&gt;0,LARGE((AT15,BW15,CZ15),1),0)</f>
        <v>21.099999999999998</v>
      </c>
      <c r="Q15" s="8" t="str">
        <f>IF(P15=0,"",IF(P15=CZ15,$CC$1,IF(P15=BW15,$AZ$1,IF(P15=AT15,$W$1,""))))</f>
        <v>2024 Nationals</v>
      </c>
      <c r="R15" s="8">
        <f>IF(MAX(AX15,CA15,DD15)&gt;0,MAX(AX15,CA15,DD15),0)</f>
        <v>39.800000000000004</v>
      </c>
      <c r="S15" s="8" t="str">
        <f>IF(R15=0,"",IF(R15=DD15,$CC$1,IF(R15=CA15,$AZ$1,IF(R15=AX15,$W$1,""))))</f>
        <v>2024 Nationals</v>
      </c>
      <c r="T15" s="8">
        <f>IF(MAX(DF15:DH15)&gt;0,MAX(DF15:DH15),"")</f>
        <v>43.599999999999994</v>
      </c>
      <c r="U15" s="11" t="str">
        <f>IF(T15="","",IF(T15=DF15,"("&amp;DF$2&amp;")",IF(T15=DG15,"("&amp;DG$2&amp;")",IF(T15=DH15,"("&amp;DH$2&amp;")"))))</f>
        <v>(Q1)</v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>2024 Coimbra Gym Fest (July 7)</v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18.899999999999999</v>
      </c>
      <c r="CD15" s="19">
        <v>3.4</v>
      </c>
      <c r="CE15" s="19">
        <v>0.6</v>
      </c>
      <c r="CF15" s="19">
        <v>0</v>
      </c>
      <c r="CG15" s="19">
        <v>18.399999999999999</v>
      </c>
      <c r="CH15" s="19">
        <v>3.5</v>
      </c>
      <c r="CI15" s="19">
        <v>0</v>
      </c>
      <c r="CJ15" s="19">
        <v>0</v>
      </c>
      <c r="CK15" s="19">
        <v>18.7</v>
      </c>
      <c r="CL15" s="19">
        <v>2.7</v>
      </c>
      <c r="CM15" s="19">
        <v>0.3</v>
      </c>
      <c r="CN15" s="19">
        <v>0</v>
      </c>
      <c r="CO15" s="19">
        <v>17.600000000000001</v>
      </c>
      <c r="CP15" s="19">
        <v>0.7</v>
      </c>
      <c r="CQ15" s="19">
        <v>0</v>
      </c>
      <c r="CR15" s="19">
        <v>0</v>
      </c>
      <c r="CS15" s="19">
        <v>18.399999999999999</v>
      </c>
      <c r="CT15" s="19">
        <v>3.1</v>
      </c>
      <c r="CU15" s="19">
        <v>0</v>
      </c>
      <c r="CV15" s="19">
        <v>0</v>
      </c>
      <c r="CW15" s="27"/>
      <c r="CX15" s="40">
        <f>IF(SUM(CD15,CH15)&gt;0,SUM(CD15,CH15),"")</f>
        <v>6.9</v>
      </c>
      <c r="CY15" s="40">
        <f>IF(SUM(CC15:CD15,CF15:CH15,CJ15)-CE15-CI15&gt;0,SUM(CC15:CD15,CF15:CH15,CJ15)-CE15-CI15,"")</f>
        <v>43.599999999999994</v>
      </c>
      <c r="CZ15" s="40">
        <f>IF(SUM(CK15:CL15,CN15)-CM15&gt;0,SUM(CK15:CL15,CN15)-CM15,"")</f>
        <v>21.099999999999998</v>
      </c>
      <c r="DA15" s="40">
        <f>IF(SUM(CD15,CH15,CL15)&gt;0,SUM(CD15,CH15,CL15),"")</f>
        <v>9.6000000000000014</v>
      </c>
      <c r="DB15" s="40">
        <f>IF(SUM(CY15,CZ15)&gt;0,SUM(CY15,CZ15),"")</f>
        <v>64.699999999999989</v>
      </c>
      <c r="DC15" s="40">
        <f>IF(SUM(CP15,CT15)&gt;0,SUM(CP15,CT15),"")</f>
        <v>3.8</v>
      </c>
      <c r="DD15" s="40">
        <f>IF(SUM(CO15:CP15,CR15:CT15,CV15)-SUM(CQ15,CU15)&gt;0,SUM(CO15:CP15,CR15:CT15,CV15)-SUM(CQ15,CU15),"")</f>
        <v>39.800000000000004</v>
      </c>
      <c r="DE15" s="40">
        <f>IF(SUM(CY15,CZ15,DD15)&gt;0,SUM(CY15,CZ15,DD15),"")</f>
        <v>104.5</v>
      </c>
      <c r="DF15" s="50">
        <f>IF(MAX(ED15,FF15,GH15,HJ15,IL15,JN15,KP15,LR15,MT15,NV15,OX15,PZ15)-IF(N15="",0,N15)&gt;0.001,MAX(ED15,FF15,GH15,HJ15,IL15,JN15,KP15,LR15,MT15,NV15,OX15,PZ15)-IF(N15="",0,N15),"")</f>
        <v>43.599999999999994</v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>
        <v>18.2</v>
      </c>
      <c r="JV15" s="17">
        <v>3.4</v>
      </c>
      <c r="JW15" s="17">
        <v>0</v>
      </c>
      <c r="JX15" s="17">
        <v>0</v>
      </c>
      <c r="JY15" s="17">
        <v>18.5</v>
      </c>
      <c r="JZ15" s="17">
        <v>3.7</v>
      </c>
      <c r="KA15" s="17">
        <v>0.2</v>
      </c>
      <c r="KB15" s="17">
        <v>0</v>
      </c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>
        <f>IF(SUM(JV15,JZ15)&gt;0,SUM(JV15,JZ15),"")</f>
        <v>7.1</v>
      </c>
      <c r="KP15" s="40">
        <f>IF(SUM(JU15:JV15,JX15:JZ15,KB15)-JW15-KA15&gt;0,SUM(JU15:JV15,JX15:JZ15,KB15)-JW15-KA15,"")</f>
        <v>43.599999999999994</v>
      </c>
      <c r="KQ15" s="40" t="str">
        <f>IF(SUM(KC15:KD15,KF15)-KE15&gt;0,SUM(KC15:KD15,KF15)-KE15,"")</f>
        <v/>
      </c>
      <c r="KR15" s="40">
        <f>IF(SUM(JV15,JZ15,KD15)&gt;0,SUM(JV15,JZ15,KD15),"")</f>
        <v>7.1</v>
      </c>
      <c r="KS15" s="40">
        <f>IF(SUM(KP15,KQ15)&gt;0,SUM(KP15,KQ15),"")</f>
        <v>43.599999999999994</v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>
        <f>IF(SUM(KP15,KQ15,KU15)&gt;0,SUM(KP15,KQ15,KU15),"")</f>
        <v>43.599999999999994</v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9.4499999999999993</v>
      </c>
      <c r="QH15" s="22">
        <f>IF($CW15="P",CD15,(CD15+BA15)/2)</f>
        <v>1.7</v>
      </c>
      <c r="QI15" s="22">
        <f>IF($CW15="P",CE15,(CE15+BB15)/2)</f>
        <v>0.3</v>
      </c>
      <c r="QJ15" s="22">
        <f>IF($CW15="P",CF15,(CF15+BC15)/2)</f>
        <v>0</v>
      </c>
      <c r="QK15" s="22">
        <f>IF($CW15="P",CG15,(CG15+BD15)/2)</f>
        <v>9.1999999999999993</v>
      </c>
      <c r="QL15" s="22">
        <f>IF($CW15="P",CH15,(CH15+BE15)/2)</f>
        <v>1.75</v>
      </c>
      <c r="QM15" s="22">
        <f>IF($CW15="P",CI15,(CI15+BF15)/2)</f>
        <v>0</v>
      </c>
      <c r="QN15" s="22">
        <f>IF($CW15="P",CJ15,(CJ15+BG15)/2)</f>
        <v>0</v>
      </c>
      <c r="QO15" s="22">
        <f>IF($CW15="P",CK15,(CK15+BH15)/2)</f>
        <v>9.35</v>
      </c>
      <c r="QP15" s="22">
        <f>IF($CW15="P",CL15,(CL15+BI15)/2)</f>
        <v>1.35</v>
      </c>
      <c r="QQ15" s="22">
        <f>IF($CW15="P",CM15,(CM15+BJ15)/2)</f>
        <v>0.15</v>
      </c>
      <c r="QR15" s="22">
        <f>IF($CW15="P",CN15,(CN15+BK15)/2)</f>
        <v>0</v>
      </c>
      <c r="QS15" s="22">
        <f>IF($CW15="P",CO15,(CO15+BL15)/2)</f>
        <v>8.8000000000000007</v>
      </c>
      <c r="QT15" s="22">
        <f>IF($CW15="P",CP15,(CP15+BM15)/2)</f>
        <v>0.35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9.1999999999999993</v>
      </c>
      <c r="QX15" s="22">
        <f>IF($CW15="P",CT15,(CT15+BQ15)/2)</f>
        <v>1.55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3.45</v>
      </c>
      <c r="RC15" s="40">
        <f>IF(SUM(QG15:QH15,QJ15:QL15,QN15)-QI15-QM15&gt;0,SUM(QG15:QH15,QJ15:QL15,QN15)-QI15-QM15,"")</f>
        <v>21.799999999999997</v>
      </c>
      <c r="RD15" s="40">
        <f>IF(SUM(QO15:QP15,QR15)-QQ15&gt;0,SUM(QO15:QP15,QR15)-QQ15,"")</f>
        <v>10.549999999999999</v>
      </c>
      <c r="RE15" s="40">
        <f>IF(SUM(QH15,QL15,QP15)&gt;0,SUM(QH15,QL15,QP15),"")</f>
        <v>4.8000000000000007</v>
      </c>
      <c r="RF15" s="40">
        <f>IF(SUM(RC15,RD15)&gt;0,SUM(RC15,RD15),"")</f>
        <v>32.349999999999994</v>
      </c>
      <c r="RG15" s="40">
        <f>IF(SUM(QT15,QX15)&gt;0,SUM(QT15,QX15),"")</f>
        <v>1.9</v>
      </c>
      <c r="RH15" s="40">
        <f>IF(SUM(QS15:QT15,QV15:QX15,QZ15)-SUM(QU15,QY15)&gt;0,SUM(QS15:QT15,QV15:QX15,QZ15)-SUM(QU15,QY15),"")</f>
        <v>19.900000000000002</v>
      </c>
      <c r="RI15" s="40">
        <f>IF(SUM(RC15,RD15,RH15)&gt;0,SUM(RC15,RD15,RH15),"")</f>
        <v>52.25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221</v>
      </c>
      <c r="D16" s="4" t="s">
        <v>4</v>
      </c>
      <c r="E16" s="4">
        <v>2007</v>
      </c>
      <c r="F16" s="9">
        <f>SUM(L16:T16)+SUM(L16:P16)*0.0000001+SUM(L16)*0.0000000000001</f>
        <v>147.70001034000424</v>
      </c>
      <c r="G16" s="66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42.6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39.000000000000007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44.3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18.100000000000001</v>
      </c>
      <c r="BA16" s="18">
        <v>3.2</v>
      </c>
      <c r="BB16" s="18">
        <v>0.2</v>
      </c>
      <c r="BC16" s="18">
        <v>0</v>
      </c>
      <c r="BD16" s="18">
        <v>18.600000000000001</v>
      </c>
      <c r="BE16" s="18">
        <v>3.1</v>
      </c>
      <c r="BF16" s="18">
        <v>0.2</v>
      </c>
      <c r="BG16" s="18">
        <v>0</v>
      </c>
      <c r="BH16" s="18">
        <v>18.5</v>
      </c>
      <c r="BI16" s="18">
        <v>3.3</v>
      </c>
      <c r="BJ16" s="18">
        <v>0</v>
      </c>
      <c r="BK16" s="18">
        <v>0</v>
      </c>
      <c r="BL16" s="18">
        <v>18.5</v>
      </c>
      <c r="BM16" s="18">
        <v>3.2</v>
      </c>
      <c r="BN16" s="18">
        <v>0</v>
      </c>
      <c r="BO16" s="18">
        <v>0</v>
      </c>
      <c r="BP16" s="18">
        <v>19.100000000000001</v>
      </c>
      <c r="BQ16" s="18">
        <v>3.5</v>
      </c>
      <c r="BR16" s="18">
        <v>0</v>
      </c>
      <c r="BS16" s="18">
        <v>0</v>
      </c>
      <c r="BT16" s="28"/>
      <c r="BU16" s="11">
        <f>IF(SUM(BA16,BE16)&gt;0,SUM(BA16,BE16),"")</f>
        <v>6.3000000000000007</v>
      </c>
      <c r="BV16" s="11">
        <f>IF(SUM(AZ16:BA16,BC16:BE16,BG16)-BB16-BF16&gt;0,SUM(AZ16:BA16,BC16:BE16,BG16)-BB16-BF16,"")</f>
        <v>42.6</v>
      </c>
      <c r="BW16" s="11">
        <f>IF(SUM(BH16:BI16,BK16)-BJ16&gt;0,SUM(BH16:BI16,BK16)-BJ16,"")</f>
        <v>21.8</v>
      </c>
      <c r="BX16" s="11">
        <f>IF(SUM(BA16,BE16,BI16)&gt;0,SUM(BA16,BE16,BI16),"")</f>
        <v>9.6000000000000014</v>
      </c>
      <c r="BY16" s="11">
        <f>IF(SUM(BV16,BW16)&gt;0,SUM(BV16,BW16),"")</f>
        <v>64.400000000000006</v>
      </c>
      <c r="BZ16" s="11">
        <f>IF(SUM(BM16,BQ16)&gt;0,SUM(BM16,BQ16),"")</f>
        <v>6.7</v>
      </c>
      <c r="CA16" s="11">
        <f>IF(SUM(BL16:BM16,BO16:BQ16,BS16)-SUM(BN16,BR16)&gt;0,SUM(BL16:BM16,BO16:BQ16,BS16)-SUM(BN16,BR16),"")</f>
        <v>44.3</v>
      </c>
      <c r="CB16" s="11">
        <f>IF(SUM(BV16,BW16,CA16)&gt;0,SUM(BV16,BW16,CA16),"")</f>
        <v>108.7</v>
      </c>
      <c r="CC16" s="19">
        <v>18.399999999999999</v>
      </c>
      <c r="CD16" s="19">
        <v>2.7</v>
      </c>
      <c r="CE16" s="19">
        <v>0.9</v>
      </c>
      <c r="CF16" s="19">
        <v>0</v>
      </c>
      <c r="CG16" s="19">
        <v>18.600000000000001</v>
      </c>
      <c r="CH16" s="19">
        <v>1.2</v>
      </c>
      <c r="CI16" s="19">
        <v>1</v>
      </c>
      <c r="CJ16" s="19">
        <v>0</v>
      </c>
      <c r="CK16" s="19">
        <v>18.600000000000001</v>
      </c>
      <c r="CL16" s="19">
        <v>3.4</v>
      </c>
      <c r="CM16" s="19">
        <v>0.6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3.9000000000000004</v>
      </c>
      <c r="CY16" s="40">
        <f>IF(SUM(CC16:CD16,CF16:CH16,CJ16)-CE16-CI16&gt;0,SUM(CC16:CD16,CF16:CH16,CJ16)-CE16-CI16,"")</f>
        <v>39.000000000000007</v>
      </c>
      <c r="CZ16" s="40">
        <f>IF(SUM(CK16:CL16,CN16)-CM16&gt;0,SUM(CK16:CL16,CN16)-CM16,"")</f>
        <v>21.4</v>
      </c>
      <c r="DA16" s="40">
        <f>IF(SUM(CD16,CH16,CL16)&gt;0,SUM(CD16,CH16,CL16),"")</f>
        <v>7.3000000000000007</v>
      </c>
      <c r="DB16" s="40">
        <f>IF(SUM(CY16,CZ16)&gt;0,SUM(CY16,CZ16),"")</f>
        <v>60.400000000000006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60.400000000000006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18.25</v>
      </c>
      <c r="QH16" s="22">
        <f>IF($CW16="P",CD16,(CD16+BA16)/2)</f>
        <v>2.95</v>
      </c>
      <c r="QI16" s="22">
        <f>IF($CW16="P",CE16,(CE16+BB16)/2)</f>
        <v>0.55000000000000004</v>
      </c>
      <c r="QJ16" s="22">
        <f>IF($CW16="P",CF16,(CF16+BC16)/2)</f>
        <v>0</v>
      </c>
      <c r="QK16" s="22">
        <f>IF($CW16="P",CG16,(CG16+BD16)/2)</f>
        <v>18.600000000000001</v>
      </c>
      <c r="QL16" s="22">
        <f>IF($CW16="P",CH16,(CH16+BE16)/2)</f>
        <v>2.15</v>
      </c>
      <c r="QM16" s="22">
        <f>IF($CW16="P",CI16,(CI16+BF16)/2)</f>
        <v>0.6</v>
      </c>
      <c r="QN16" s="22">
        <f>IF($CW16="P",CJ16,(CJ16+BG16)/2)</f>
        <v>0</v>
      </c>
      <c r="QO16" s="22">
        <f>IF($CW16="P",CK16,(CK16+BH16)/2)</f>
        <v>18.55</v>
      </c>
      <c r="QP16" s="22">
        <f>IF($CW16="P",CL16,(CL16+BI16)/2)</f>
        <v>3.3499999999999996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9.25</v>
      </c>
      <c r="QT16" s="22">
        <f>IF($CW16="P",CP16,(CP16+BM16)/2)</f>
        <v>1.6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9.5500000000000007</v>
      </c>
      <c r="QX16" s="22">
        <f>IF($CW16="P",CT16,(CT16+BQ16)/2)</f>
        <v>1.75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5.0999999999999996</v>
      </c>
      <c r="RC16" s="40">
        <f>IF(SUM(QG16:QH16,QJ16:QL16,QN16)-QI16-QM16&gt;0,SUM(QG16:QH16,QJ16:QL16,QN16)-QI16-QM16,"")</f>
        <v>40.799999999999997</v>
      </c>
      <c r="RD16" s="40">
        <f>IF(SUM(QO16:QP16,QR16)-QQ16&gt;0,SUM(QO16:QP16,QR16)-QQ16,"")</f>
        <v>21.599999999999998</v>
      </c>
      <c r="RE16" s="40">
        <f>IF(SUM(QH16,QL16,QP16)&gt;0,SUM(QH16,QL16,QP16),"")</f>
        <v>8.4499999999999993</v>
      </c>
      <c r="RF16" s="40">
        <f>IF(SUM(RC16,RD16)&gt;0,SUM(RC16,RD16),"")</f>
        <v>62.399999999999991</v>
      </c>
      <c r="RG16" s="40">
        <f>IF(SUM(QT16,QX16)&gt;0,SUM(QT16,QX16),"")</f>
        <v>3.35</v>
      </c>
      <c r="RH16" s="40">
        <f>IF(SUM(QS16:QT16,QV16:QX16,QZ16)-SUM(QU16,QY16)&gt;0,SUM(QS16:QT16,QV16:QX16,QZ16)-SUM(QU16,QY16),"")</f>
        <v>22.15</v>
      </c>
      <c r="RI16" s="40">
        <f>IF(SUM(RC16,RD16,RH16)&gt;0,SUM(RC16,RD16,RH16),"")</f>
        <v>84.549999999999983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124</v>
      </c>
      <c r="D17" s="4" t="s">
        <v>5</v>
      </c>
      <c r="E17" s="4">
        <v>2005</v>
      </c>
      <c r="F17" s="9">
        <f>SUM(L17:T17)+SUM(L17:P17)*0.0000001+SUM(L17)*0.0000000000001</f>
        <v>146.20001054000443</v>
      </c>
      <c r="G17" s="66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44.3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19.3</v>
      </c>
      <c r="Q17" s="8" t="str">
        <f>IF(P17=0,"",IF(P17=CZ17,$CC$1,IF(P17=BW17,$AZ$1,IF(P17=AT17,$W$1,""))))</f>
        <v>2024 Nationals</v>
      </c>
      <c r="R17" s="8">
        <f>IF(MAX(AX17,CA17,DD17)&gt;0,MAX(AX17,CA17,DD17),0)</f>
        <v>40.79999999999999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18.2</v>
      </c>
      <c r="X17" s="19">
        <v>4.4000000000000004</v>
      </c>
      <c r="Y17" s="19">
        <v>0.8</v>
      </c>
      <c r="Z17" s="19">
        <v>0</v>
      </c>
      <c r="AA17" s="19">
        <v>17.2</v>
      </c>
      <c r="AB17" s="19">
        <v>5.1999999999999993</v>
      </c>
      <c r="AC17" s="19">
        <v>0.2</v>
      </c>
      <c r="AD17" s="19">
        <v>0.3</v>
      </c>
      <c r="AE17" s="19">
        <v>17.5</v>
      </c>
      <c r="AF17" s="19">
        <v>1.2</v>
      </c>
      <c r="AG17" s="19">
        <v>0</v>
      </c>
      <c r="AH17" s="19">
        <v>0</v>
      </c>
      <c r="AI17" s="19">
        <v>18.399999999999999</v>
      </c>
      <c r="AJ17" s="19">
        <v>3.2</v>
      </c>
      <c r="AK17" s="19">
        <v>0.2</v>
      </c>
      <c r="AL17" s="19">
        <v>0</v>
      </c>
      <c r="AM17" s="19">
        <v>17</v>
      </c>
      <c r="AN17" s="19">
        <v>2.4</v>
      </c>
      <c r="AO17" s="19">
        <v>0</v>
      </c>
      <c r="AP17" s="19">
        <v>0</v>
      </c>
      <c r="AQ17" s="27"/>
      <c r="AR17" s="40">
        <f>IF(SUM(X17,AB17)&gt;0,SUM(X17,AB17),"")</f>
        <v>9.6</v>
      </c>
      <c r="AS17" s="40">
        <f>IF(SUM(W17:X17,Z17:AB17,AD17)-Y17-AC17&gt;0,SUM(W17:X17,Z17:AB17,AD17)-Y17-AC17,"")</f>
        <v>44.3</v>
      </c>
      <c r="AT17" s="40">
        <f>IF(SUM(AE17:AF17,AH17)-AG17&gt;0,SUM(AE17:AF17,AH17)-AG17,"")</f>
        <v>18.7</v>
      </c>
      <c r="AU17" s="40">
        <f>IF(SUM(X17,AB17,AF17)&gt;0,SUM(X17,AB17,AF17),"")</f>
        <v>10.799999999999999</v>
      </c>
      <c r="AV17" s="40">
        <f>IF(SUM(AS17,AT17)&gt;0,SUM(AS17,AT17),"")</f>
        <v>63</v>
      </c>
      <c r="AW17" s="40">
        <f>IF(SUM(AJ17,AN17)&gt;0,SUM(AJ17,AN17),"")</f>
        <v>5.6</v>
      </c>
      <c r="AX17" s="40">
        <f>IF(SUM(AI17:AJ17,AL17:AN17,AP17)-SUM(AK17,AO17)&gt;0,SUM(AI17:AJ17,AL17:AN17,AP17)-SUM(AK17,AO17),"")</f>
        <v>40.79999999999999</v>
      </c>
      <c r="AY17" s="40">
        <f>IF(SUM(AS17,AT17,AX17)&gt;0,SUM(AS17,AT17,AX17),"")</f>
        <v>103.79999999999998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18</v>
      </c>
      <c r="CD17" s="19">
        <v>4.4000000000000004</v>
      </c>
      <c r="CE17" s="19">
        <v>0</v>
      </c>
      <c r="CF17" s="19">
        <v>0</v>
      </c>
      <c r="CG17" s="19">
        <v>17.8</v>
      </c>
      <c r="CH17" s="19">
        <v>2.4</v>
      </c>
      <c r="CI17" s="19">
        <v>0.8</v>
      </c>
      <c r="CJ17" s="19">
        <v>0</v>
      </c>
      <c r="CK17" s="19">
        <v>17.100000000000001</v>
      </c>
      <c r="CL17" s="19">
        <v>2.4</v>
      </c>
      <c r="CM17" s="19">
        <v>0.2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6.8000000000000007</v>
      </c>
      <c r="CY17" s="40">
        <f>IF(SUM(CC17:CD17,CF17:CH17,CJ17)-CE17-CI17&gt;0,SUM(CC17:CD17,CF17:CH17,CJ17)-CE17-CI17,"")</f>
        <v>41.800000000000004</v>
      </c>
      <c r="CZ17" s="40">
        <f>IF(SUM(CK17:CL17,CN17)-CM17&gt;0,SUM(CK17:CL17,CN17)-CM17,"")</f>
        <v>19.3</v>
      </c>
      <c r="DA17" s="40">
        <f>IF(SUM(CD17,CH17,CL17)&gt;0,SUM(CD17,CH17,CL17),"")</f>
        <v>9.2000000000000011</v>
      </c>
      <c r="DB17" s="40">
        <f>IF(SUM(CY17,CZ17)&gt;0,SUM(CY17,CZ17),"")</f>
        <v>61.100000000000009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61.100000000000009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9</v>
      </c>
      <c r="QH17" s="22">
        <f>IF($CW17="P",CD17,(CD17+BA17)/2)</f>
        <v>2.2000000000000002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8.9</v>
      </c>
      <c r="QL17" s="22">
        <f>IF($CW17="P",CH17,(CH17+BE17)/2)</f>
        <v>1.2</v>
      </c>
      <c r="QM17" s="22">
        <f>IF($CW17="P",CI17,(CI17+BF17)/2)</f>
        <v>0.4</v>
      </c>
      <c r="QN17" s="22">
        <f>IF($CW17="P",CJ17,(CJ17+BG17)/2)</f>
        <v>0</v>
      </c>
      <c r="QO17" s="22">
        <f>IF($CW17="P",CK17,(CK17+BH17)/2)</f>
        <v>8.5500000000000007</v>
      </c>
      <c r="QP17" s="22">
        <f>IF($CW17="P",CL17,(CL17+BI17)/2)</f>
        <v>1.2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3.4000000000000004</v>
      </c>
      <c r="RC17" s="40">
        <f>IF(SUM(QG17:QH17,QJ17:QL17,QN17)-QI17-QM17&gt;0,SUM(QG17:QH17,QJ17:QL17,QN17)-QI17-QM17,"")</f>
        <v>20.900000000000002</v>
      </c>
      <c r="RD17" s="40">
        <f>IF(SUM(QO17:QP17,QR17)-QQ17&gt;0,SUM(QO17:QP17,QR17)-QQ17,"")</f>
        <v>9.65</v>
      </c>
      <c r="RE17" s="40">
        <f>IF(SUM(QH17,QL17,QP17)&gt;0,SUM(QH17,QL17,QP17),"")</f>
        <v>4.6000000000000005</v>
      </c>
      <c r="RF17" s="40">
        <f>IF(SUM(RC17,RD17)&gt;0,SUM(RC17,RD17),"")</f>
        <v>30.550000000000004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30.550000000000004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128</v>
      </c>
      <c r="D18" s="4" t="s">
        <v>4</v>
      </c>
      <c r="E18" s="4">
        <v>2005</v>
      </c>
      <c r="F18" s="9">
        <f>SUM(L18:T18)+SUM(L18:P18)*0.0000001+SUM(L18)*0.0000000000001</f>
        <v>146.20001029000423</v>
      </c>
      <c r="G18" s="66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42.3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38.899999999999991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21.7</v>
      </c>
      <c r="Q18" s="8" t="str">
        <f>IF(P18=0,"",IF(P18=CZ18,$CC$1,IF(P18=BW18,$AZ$1,IF(P18=AT18,$W$1,""))))</f>
        <v>2024 Nationals</v>
      </c>
      <c r="R18" s="8">
        <f>IF(MAX(AX18,CA18,DD18)&gt;0,MAX(AX18,CA18,DD18),0)</f>
        <v>43.300000000000004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18.2</v>
      </c>
      <c r="BA18" s="18">
        <v>3.3</v>
      </c>
      <c r="BB18" s="18">
        <v>0.6</v>
      </c>
      <c r="BC18" s="18">
        <v>0</v>
      </c>
      <c r="BD18" s="18">
        <v>18.399999999999999</v>
      </c>
      <c r="BE18" s="18">
        <v>3.2</v>
      </c>
      <c r="BF18" s="18">
        <v>0.2</v>
      </c>
      <c r="BG18" s="18">
        <v>0</v>
      </c>
      <c r="BH18" s="18">
        <v>16.8</v>
      </c>
      <c r="BI18" s="18">
        <v>3.5</v>
      </c>
      <c r="BJ18" s="18">
        <v>0.2</v>
      </c>
      <c r="BK18" s="18">
        <v>0</v>
      </c>
      <c r="BL18" s="18">
        <v>18.8</v>
      </c>
      <c r="BM18" s="18">
        <v>3.5</v>
      </c>
      <c r="BN18" s="18">
        <v>0.2</v>
      </c>
      <c r="BO18" s="18">
        <v>0</v>
      </c>
      <c r="BP18" s="18">
        <v>18.2</v>
      </c>
      <c r="BQ18" s="18">
        <v>3.2</v>
      </c>
      <c r="BR18" s="18">
        <v>0.2</v>
      </c>
      <c r="BS18" s="18">
        <v>0</v>
      </c>
      <c r="BT18" s="28"/>
      <c r="BU18" s="11">
        <f>IF(SUM(BA18,BE18)&gt;0,SUM(BA18,BE18),"")</f>
        <v>6.5</v>
      </c>
      <c r="BV18" s="11">
        <f>IF(SUM(AZ18:BA18,BC18:BE18,BG18)-BB18-BF18&gt;0,SUM(AZ18:BA18,BC18:BE18,BG18)-BB18-BF18,"")</f>
        <v>42.3</v>
      </c>
      <c r="BW18" s="11">
        <f>IF(SUM(BH18:BI18,BK18)-BJ18&gt;0,SUM(BH18:BI18,BK18)-BJ18,"")</f>
        <v>20.100000000000001</v>
      </c>
      <c r="BX18" s="11">
        <f>IF(SUM(BA18,BE18,BI18)&gt;0,SUM(BA18,BE18,BI18),"")</f>
        <v>10</v>
      </c>
      <c r="BY18" s="11">
        <f>IF(SUM(BV18,BW18)&gt;0,SUM(BV18,BW18),"")</f>
        <v>62.4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43.300000000000004</v>
      </c>
      <c r="CB18" s="11">
        <f>IF(SUM(BV18,BW18,CA18)&gt;0,SUM(BV18,BW18,CA18),"")</f>
        <v>105.7</v>
      </c>
      <c r="CC18" s="19">
        <v>17.8</v>
      </c>
      <c r="CD18" s="19">
        <v>2.9</v>
      </c>
      <c r="CE18" s="19">
        <v>0.1</v>
      </c>
      <c r="CF18" s="19">
        <v>0</v>
      </c>
      <c r="CG18" s="19">
        <v>17.399999999999999</v>
      </c>
      <c r="CH18" s="19">
        <v>0.9</v>
      </c>
      <c r="CI18" s="19">
        <v>0</v>
      </c>
      <c r="CJ18" s="19">
        <v>0</v>
      </c>
      <c r="CK18" s="19">
        <v>18.399999999999999</v>
      </c>
      <c r="CL18" s="19">
        <v>3.5</v>
      </c>
      <c r="CM18" s="19">
        <v>0.2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3.8</v>
      </c>
      <c r="CY18" s="40">
        <f>IF(SUM(CC18:CD18,CF18:CH18,CJ18)-CE18-CI18&gt;0,SUM(CC18:CD18,CF18:CH18,CJ18)-CE18-CI18,"")</f>
        <v>38.899999999999991</v>
      </c>
      <c r="CZ18" s="40">
        <f>IF(SUM(CK18:CL18,CN18)-CM18&gt;0,SUM(CK18:CL18,CN18)-CM18,"")</f>
        <v>21.7</v>
      </c>
      <c r="DA18" s="40">
        <f>IF(SUM(CD18,CH18,CL18)&gt;0,SUM(CD18,CH18,CL18),"")</f>
        <v>7.3</v>
      </c>
      <c r="DB18" s="40">
        <f>IF(SUM(CY18,CZ18)&gt;0,SUM(CY18,CZ18),"")</f>
        <v>60.599999999999994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60.599999999999994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</v>
      </c>
      <c r="QH18" s="22">
        <f>IF($CW18="P",CD18,(CD18+BA18)/2)</f>
        <v>3.0999999999999996</v>
      </c>
      <c r="QI18" s="22">
        <f>IF($CW18="P",CE18,(CE18+BB18)/2)</f>
        <v>0.35</v>
      </c>
      <c r="QJ18" s="22">
        <f>IF($CW18="P",CF18,(CF18+BC18)/2)</f>
        <v>0</v>
      </c>
      <c r="QK18" s="22">
        <f>IF($CW18="P",CG18,(CG18+BD18)/2)</f>
        <v>17.899999999999999</v>
      </c>
      <c r="QL18" s="22">
        <f>IF($CW18="P",CH18,(CH18+BE18)/2)</f>
        <v>2.0500000000000003</v>
      </c>
      <c r="QM18" s="22">
        <f>IF($CW18="P",CI18,(CI18+BF18)/2)</f>
        <v>0.1</v>
      </c>
      <c r="QN18" s="22">
        <f>IF($CW18="P",CJ18,(CJ18+BG18)/2)</f>
        <v>0</v>
      </c>
      <c r="QO18" s="22">
        <f>IF($CW18="P",CK18,(CK18+BH18)/2)</f>
        <v>17.600000000000001</v>
      </c>
      <c r="QP18" s="22">
        <f>IF($CW18="P",CL18,(CL18+BI18)/2)</f>
        <v>3.5</v>
      </c>
      <c r="QQ18" s="22">
        <f>IF($CW18="P",CM18,(CM18+BJ18)/2)</f>
        <v>0.2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1.75</v>
      </c>
      <c r="QU18" s="22">
        <f>IF($CW18="P",CQ18,(CQ18+BN18)/2)</f>
        <v>0.1</v>
      </c>
      <c r="QV18" s="22">
        <f>IF($CW18="P",CR18,(CR18+BO18)/2)</f>
        <v>0</v>
      </c>
      <c r="QW18" s="22">
        <f>IF($CW18="P",CS18,(CS18+BP18)/2)</f>
        <v>9.1</v>
      </c>
      <c r="QX18" s="22">
        <f>IF($CW18="P",CT18,(CT18+BQ18)/2)</f>
        <v>1.6</v>
      </c>
      <c r="QY18" s="22">
        <f>IF($CW18="P",CU18,(CU18+BR18)/2)</f>
        <v>0.1</v>
      </c>
      <c r="QZ18" s="22">
        <f>IF($CW18="P",CV18,(CV18+BS18)/2)</f>
        <v>0</v>
      </c>
      <c r="RA18" s="27" t="s">
        <v>46</v>
      </c>
      <c r="RB18" s="40">
        <f>IF(SUM(QH18,QL18)&gt;0,SUM(QH18,QL18),"")</f>
        <v>5.15</v>
      </c>
      <c r="RC18" s="40">
        <f>IF(SUM(QG18:QH18,QJ18:QL18,QN18)-QI18-QM18&gt;0,SUM(QG18:QH18,QJ18:QL18,QN18)-QI18-QM18,"")</f>
        <v>40.599999999999994</v>
      </c>
      <c r="RD18" s="40">
        <f>IF(SUM(QO18:QP18,QR18)-QQ18&gt;0,SUM(QO18:QP18,QR18)-QQ18,"")</f>
        <v>20.900000000000002</v>
      </c>
      <c r="RE18" s="40">
        <f>IF(SUM(QH18,QL18,QP18)&gt;0,SUM(QH18,QL18,QP18),"")</f>
        <v>8.65</v>
      </c>
      <c r="RF18" s="40">
        <f>IF(SUM(RC18,RD18)&gt;0,SUM(RC18,RD18),"")</f>
        <v>61.5</v>
      </c>
      <c r="RG18" s="40">
        <f>IF(SUM(QT18,QX18)&gt;0,SUM(QT18,QX18),"")</f>
        <v>3.35</v>
      </c>
      <c r="RH18" s="40">
        <f>IF(SUM(QS18:QT18,QV18:QX18,QZ18)-SUM(QU18,QY18)&gt;0,SUM(QS18:QT18,QV18:QX18,QZ18)-SUM(QU18,QY18),"")</f>
        <v>21.650000000000002</v>
      </c>
      <c r="RI18" s="40">
        <f>IF(SUM(RC18,RD18,RH18)&gt;0,SUM(RC18,RD18,RH18),"")</f>
        <v>83.15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127</v>
      </c>
      <c r="D19" s="4" t="s">
        <v>4</v>
      </c>
      <c r="E19" s="4">
        <v>2003</v>
      </c>
      <c r="F19" s="9">
        <f>SUM(L19:T19)+SUM(L19:P19)*0.0000001+SUM(L19)*0.0000000000001</f>
        <v>143.00001032000415</v>
      </c>
      <c r="G19" s="66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41.4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40.299999999999997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21.5</v>
      </c>
      <c r="Q19" s="8" t="str">
        <f>IF(P19=0,"",IF(P19=CZ19,$CC$1,IF(P19=BW19,$AZ$1,IF(P19=AT19,$W$1,""))))</f>
        <v>2024 Nationals</v>
      </c>
      <c r="R19" s="8">
        <f>IF(MAX(AX19,CA19,DD19)&gt;0,MAX(AX19,CA19,DD19),0)</f>
        <v>39.800000000000004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17.399999999999999</v>
      </c>
      <c r="BA19" s="18">
        <v>0.7</v>
      </c>
      <c r="BB19" s="18">
        <v>0</v>
      </c>
      <c r="BC19" s="18">
        <v>0</v>
      </c>
      <c r="BD19" s="18">
        <v>18.7</v>
      </c>
      <c r="BE19" s="18">
        <v>3.5</v>
      </c>
      <c r="BF19" s="18">
        <v>0</v>
      </c>
      <c r="BG19" s="18">
        <v>0</v>
      </c>
      <c r="BH19" s="18">
        <v>18.7</v>
      </c>
      <c r="BI19" s="18">
        <v>3</v>
      </c>
      <c r="BJ19" s="18">
        <v>0.6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4.2</v>
      </c>
      <c r="BV19" s="11">
        <f>IF(SUM(AZ19:BA19,BC19:BE19,BG19)-BB19-BF19&gt;0,SUM(AZ19:BA19,BC19:BE19,BG19)-BB19-BF19,"")</f>
        <v>40.299999999999997</v>
      </c>
      <c r="BW19" s="11">
        <f>IF(SUM(BH19:BI19,BK19)-BJ19&gt;0,SUM(BH19:BI19,BK19)-BJ19,"")</f>
        <v>21.099999999999998</v>
      </c>
      <c r="BX19" s="11">
        <f>IF(SUM(BA19,BE19,BI19)&gt;0,SUM(BA19,BE19,BI19),"")</f>
        <v>7.2</v>
      </c>
      <c r="BY19" s="11">
        <f>IF(SUM(BV19,BW19)&gt;0,SUM(BV19,BW19),"")</f>
        <v>61.399999999999991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61.399999999999991</v>
      </c>
      <c r="CC19" s="19">
        <v>17.5</v>
      </c>
      <c r="CD19" s="19">
        <v>2.7</v>
      </c>
      <c r="CE19" s="19">
        <v>0.2</v>
      </c>
      <c r="CF19" s="19">
        <v>0</v>
      </c>
      <c r="CG19" s="19">
        <v>18.5</v>
      </c>
      <c r="CH19" s="19">
        <v>3.1</v>
      </c>
      <c r="CI19" s="19">
        <v>0.2</v>
      </c>
      <c r="CJ19" s="19">
        <v>0</v>
      </c>
      <c r="CK19" s="19">
        <v>18.5</v>
      </c>
      <c r="CL19" s="19">
        <v>3</v>
      </c>
      <c r="CM19" s="19">
        <v>0</v>
      </c>
      <c r="CN19" s="19">
        <v>0</v>
      </c>
      <c r="CO19" s="19">
        <v>18.600000000000001</v>
      </c>
      <c r="CP19" s="19">
        <v>3.1</v>
      </c>
      <c r="CQ19" s="19">
        <v>0</v>
      </c>
      <c r="CR19" s="19">
        <v>0</v>
      </c>
      <c r="CS19" s="19">
        <v>17.399999999999999</v>
      </c>
      <c r="CT19" s="19">
        <v>0.7</v>
      </c>
      <c r="CU19" s="19">
        <v>0</v>
      </c>
      <c r="CV19" s="19">
        <v>0</v>
      </c>
      <c r="CW19" s="27"/>
      <c r="CX19" s="40">
        <f>IF(SUM(CD19,CH19)&gt;0,SUM(CD19,CH19),"")</f>
        <v>5.8000000000000007</v>
      </c>
      <c r="CY19" s="40">
        <f>IF(SUM(CC19:CD19,CF19:CH19,CJ19)-CE19-CI19&gt;0,SUM(CC19:CD19,CF19:CH19,CJ19)-CE19-CI19,"")</f>
        <v>41.4</v>
      </c>
      <c r="CZ19" s="40">
        <f>IF(SUM(CK19:CL19,CN19)-CM19&gt;0,SUM(CK19:CL19,CN19)-CM19,"")</f>
        <v>21.5</v>
      </c>
      <c r="DA19" s="40">
        <f>IF(SUM(CD19,CH19,CL19)&gt;0,SUM(CD19,CH19,CL19),"")</f>
        <v>8.8000000000000007</v>
      </c>
      <c r="DB19" s="40">
        <f>IF(SUM(CY19,CZ19)&gt;0,SUM(CY19,CZ19),"")</f>
        <v>62.9</v>
      </c>
      <c r="DC19" s="40">
        <f>IF(SUM(CP19,CT19)&gt;0,SUM(CP19,CT19),"")</f>
        <v>3.8</v>
      </c>
      <c r="DD19" s="40">
        <f>IF(SUM(CO19:CP19,CR19:CT19,CV19)-SUM(CQ19,CU19)&gt;0,SUM(CO19:CP19,CR19:CT19,CV19)-SUM(CQ19,CU19),"")</f>
        <v>39.800000000000004</v>
      </c>
      <c r="DE19" s="40">
        <f>IF(SUM(CY19,CZ19,DD19)&gt;0,SUM(CY19,CZ19,DD19),"")</f>
        <v>102.7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17.45</v>
      </c>
      <c r="QH19" s="22">
        <f>IF($CW19="P",CD19,(CD19+BA19)/2)</f>
        <v>1.7000000000000002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18.600000000000001</v>
      </c>
      <c r="QL19" s="22">
        <f>IF($CW19="P",CH19,(CH19+BE19)/2)</f>
        <v>3.3</v>
      </c>
      <c r="QM19" s="22">
        <f>IF($CW19="P",CI19,(CI19+BF19)/2)</f>
        <v>0.1</v>
      </c>
      <c r="QN19" s="22">
        <f>IF($CW19="P",CJ19,(CJ19+BG19)/2)</f>
        <v>0</v>
      </c>
      <c r="QO19" s="22">
        <f>IF($CW19="P",CK19,(CK19+BH19)/2)</f>
        <v>18.600000000000001</v>
      </c>
      <c r="QP19" s="22">
        <f>IF($CW19="P",CL19,(CL19+BI19)/2)</f>
        <v>3</v>
      </c>
      <c r="QQ19" s="22">
        <f>IF($CW19="P",CM19,(CM19+BJ19)/2)</f>
        <v>0.3</v>
      </c>
      <c r="QR19" s="22">
        <f>IF($CW19="P",CN19,(CN19+BK19)/2)</f>
        <v>0</v>
      </c>
      <c r="QS19" s="22">
        <f>IF($CW19="P",CO19,(CO19+BL19)/2)</f>
        <v>9.3000000000000007</v>
      </c>
      <c r="QT19" s="22">
        <f>IF($CW19="P",CP19,(CP19+BM19)/2)</f>
        <v>1.55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0.35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5</v>
      </c>
      <c r="RC19" s="40">
        <f>IF(SUM(QG19:QH19,QJ19:QL19,QN19)-QI19-QM19&gt;0,SUM(QG19:QH19,QJ19:QL19,QN19)-QI19-QM19,"")</f>
        <v>40.849999999999994</v>
      </c>
      <c r="RD19" s="40">
        <f>IF(SUM(QO19:QP19,QR19)-QQ19&gt;0,SUM(QO19:QP19,QR19)-QQ19,"")</f>
        <v>21.3</v>
      </c>
      <c r="RE19" s="40">
        <f>IF(SUM(QH19,QL19,QP19)&gt;0,SUM(QH19,QL19,QP19),"")</f>
        <v>8</v>
      </c>
      <c r="RF19" s="40">
        <f>IF(SUM(RC19,RD19)&gt;0,SUM(RC19,RD19),"")</f>
        <v>62.149999999999991</v>
      </c>
      <c r="RG19" s="40">
        <f>IF(SUM(QT19,QX19)&gt;0,SUM(QT19,QX19),"")</f>
        <v>1.9</v>
      </c>
      <c r="RH19" s="40">
        <f>IF(SUM(QS19:QT19,QV19:QX19,QZ19)-SUM(QU19,QY19)&gt;0,SUM(QS19:QT19,QV19:QX19,QZ19)-SUM(QU19,QY19),"")</f>
        <v>19.900000000000002</v>
      </c>
      <c r="RI19" s="40">
        <f>IF(SUM(RC19,RD19,RH19)&gt;0,SUM(RC19,RD19,RH19),"")</f>
        <v>82.05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147</v>
      </c>
      <c r="D20" s="4" t="s">
        <v>31</v>
      </c>
      <c r="E20" s="4">
        <v>2006</v>
      </c>
      <c r="F20" s="9">
        <f>SUM(L20:T20)+SUM(L20:P20)*0.0000001+SUM(L20)*0.0000000000001</f>
        <v>134.00001110000443</v>
      </c>
      <c r="G20" s="66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>
        <f>IF(MAX(DF20:DH20)&gt;0,MAX(DF20:DH20),"")</f>
        <v>0.79999999999999716</v>
      </c>
      <c r="U20" s="11" t="str">
        <f>IF(T20="","",IF(T20=DF20,"("&amp;DF$2&amp;")",IF(T20=DG20,"("&amp;DG$2&amp;")",IF(T20=DH20,"("&amp;DH$2&amp;")"))))</f>
        <v>(Q1)</v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>2024 Coimbra Gym Fest (July 7)</v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18.600000000000001</v>
      </c>
      <c r="BA20" s="18">
        <v>3.6</v>
      </c>
      <c r="BB20" s="18">
        <v>0</v>
      </c>
      <c r="BC20" s="18">
        <v>0</v>
      </c>
      <c r="BD20" s="18">
        <v>18.7</v>
      </c>
      <c r="BE20" s="18">
        <v>3.5</v>
      </c>
      <c r="BF20" s="18">
        <v>0</v>
      </c>
      <c r="BG20" s="18">
        <v>0</v>
      </c>
      <c r="BH20" s="18">
        <v>18.7</v>
      </c>
      <c r="BI20" s="18">
        <v>3.7</v>
      </c>
      <c r="BJ20" s="18">
        <v>0</v>
      </c>
      <c r="BK20" s="18">
        <v>0</v>
      </c>
      <c r="BL20" s="18">
        <v>18.8</v>
      </c>
      <c r="BM20" s="18">
        <v>3.5</v>
      </c>
      <c r="BN20" s="18">
        <v>0.6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7.1</v>
      </c>
      <c r="BV20" s="11">
        <f>IF(SUM(AZ20:BA20,BC20:BE20,BG20)-BB20-BF20&gt;0,SUM(AZ20:BA20,BC20:BE20,BG20)-BB20-BF20,"")</f>
        <v>44.400000000000006</v>
      </c>
      <c r="BW20" s="11">
        <f>IF(SUM(BH20:BI20,BK20)-BJ20&gt;0,SUM(BH20:BI20,BK20)-BJ20,"")</f>
        <v>22.4</v>
      </c>
      <c r="BX20" s="11">
        <f>IF(SUM(BA20,BE20,BI20)&gt;0,SUM(BA20,BE20,BI20),"")</f>
        <v>10.8</v>
      </c>
      <c r="BY20" s="11">
        <f>IF(SUM(BV20,BW20)&gt;0,SUM(BV20,BW20),"")</f>
        <v>66.800000000000011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21.7</v>
      </c>
      <c r="CB20" s="11">
        <f>IF(SUM(BV20,BW20,CA20)&gt;0,SUM(BV20,BW20,CA20),"")</f>
        <v>88.500000000000014</v>
      </c>
      <c r="CC20" s="19">
        <v>19</v>
      </c>
      <c r="CD20" s="19">
        <v>3.5</v>
      </c>
      <c r="CE20" s="19">
        <v>0</v>
      </c>
      <c r="CF20" s="19">
        <v>0</v>
      </c>
      <c r="CG20" s="19">
        <v>18.600000000000001</v>
      </c>
      <c r="CH20" s="19">
        <v>3.7</v>
      </c>
      <c r="CI20" s="19">
        <v>0.6</v>
      </c>
      <c r="CJ20" s="19">
        <v>0</v>
      </c>
      <c r="CK20" s="19">
        <v>18.2</v>
      </c>
      <c r="CL20" s="19">
        <v>4.4000000000000004</v>
      </c>
      <c r="CM20" s="19">
        <v>0.2</v>
      </c>
      <c r="CN20" s="19">
        <v>0</v>
      </c>
      <c r="CO20" s="19">
        <v>18.7</v>
      </c>
      <c r="CP20" s="19">
        <v>3.5</v>
      </c>
      <c r="CQ20" s="19">
        <v>0</v>
      </c>
      <c r="CR20" s="19">
        <v>0</v>
      </c>
      <c r="CS20" s="19">
        <v>0</v>
      </c>
      <c r="CT20" s="19">
        <v>0</v>
      </c>
      <c r="CU20" s="19">
        <v>0</v>
      </c>
      <c r="CV20" s="19">
        <v>0</v>
      </c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44.2</v>
      </c>
      <c r="CZ20" s="40">
        <f>IF(SUM(CK20:CL20,CN20)-CM20&gt;0,SUM(CK20:CL20,CN20)-CM20,"")</f>
        <v>22.400000000000002</v>
      </c>
      <c r="DA20" s="40">
        <f>IF(SUM(CD20,CH20,CL20)&gt;0,SUM(CD20,CH20,CL20),"")</f>
        <v>11.600000000000001</v>
      </c>
      <c r="DB20" s="40">
        <f>IF(SUM(CY20,CZ20)&gt;0,SUM(CY20,CZ20),"")</f>
        <v>66.600000000000009</v>
      </c>
      <c r="DC20" s="40">
        <f>IF(SUM(CP20,CT20)&gt;0,SUM(CP20,CT20),"")</f>
        <v>3.5</v>
      </c>
      <c r="DD20" s="40">
        <f>IF(SUM(CO20:CP20,CR20:CT20,CV20)-SUM(CQ20,CU20)&gt;0,SUM(CO20:CP20,CR20:CT20,CV20)-SUM(CQ20,CU20),"")</f>
        <v>22.2</v>
      </c>
      <c r="DE20" s="40">
        <f>IF(SUM(CY20,CZ20,DD20)&gt;0,SUM(CY20,CZ20,DD20),"")</f>
        <v>88.800000000000011</v>
      </c>
      <c r="DF20" s="50">
        <f>IF(MAX(ED20,FF20,GH20,HJ20,IL20,JN20,KP20,LR20,MT20,NV20,OX20,PZ20)-IF(N20="",0,N20)&gt;0.001,MAX(ED20,FF20,GH20,HJ20,IL20,JN20,KP20,LR20,MT20,NV20,OX20,PZ20)-IF(N20="",0,N20),"")</f>
        <v>0.79999999999999716</v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>
        <v>18.3</v>
      </c>
      <c r="JV20" s="17">
        <v>4.4000000000000004</v>
      </c>
      <c r="JW20" s="17">
        <v>0.2</v>
      </c>
      <c r="JX20" s="17">
        <v>0</v>
      </c>
      <c r="JY20" s="17">
        <v>19</v>
      </c>
      <c r="JZ20" s="17">
        <v>3.5</v>
      </c>
      <c r="KA20" s="17">
        <v>0</v>
      </c>
      <c r="KB20" s="17">
        <v>0</v>
      </c>
      <c r="KC20" s="17"/>
      <c r="KD20" s="17"/>
      <c r="KE20" s="17"/>
      <c r="KF20" s="17"/>
      <c r="KG20" s="17">
        <v>17.399999999999999</v>
      </c>
      <c r="KH20" s="17">
        <v>2.4</v>
      </c>
      <c r="KI20" s="17">
        <v>0</v>
      </c>
      <c r="KJ20" s="17">
        <v>0</v>
      </c>
      <c r="KK20" s="17"/>
      <c r="KL20" s="17"/>
      <c r="KM20" s="17"/>
      <c r="KN20" s="17"/>
      <c r="KO20" s="40">
        <f>IF(SUM(JV20,JZ20)&gt;0,SUM(JV20,JZ20),"")</f>
        <v>7.9</v>
      </c>
      <c r="KP20" s="40">
        <f>IF(SUM(JU20:JV20,JX20:JZ20,KB20)-JW20-KA20&gt;0,SUM(JU20:JV20,JX20:JZ20,KB20)-JW20-KA20,"")</f>
        <v>45</v>
      </c>
      <c r="KQ20" s="40" t="str">
        <f>IF(SUM(KC20:KD20,KF20)-KE20&gt;0,SUM(KC20:KD20,KF20)-KE20,"")</f>
        <v/>
      </c>
      <c r="KR20" s="40">
        <f>IF(SUM(JV20,JZ20,KD20)&gt;0,SUM(JV20,JZ20,KD20),"")</f>
        <v>7.9</v>
      </c>
      <c r="KS20" s="40">
        <f>IF(SUM(KP20,KQ20)&gt;0,SUM(KP20,KQ20),"")</f>
        <v>45</v>
      </c>
      <c r="KT20" s="40">
        <f>IF(SUM(KH20,KL20)&gt;0,SUM(KH20,KL20),"")</f>
        <v>2.4</v>
      </c>
      <c r="KU20" s="40">
        <f>IF(SUM(KG20:KH20,KJ20:KL20,KN20)-SUM(KI20,KM20)&gt;0,SUM(KG20:KH20,KJ20:KL20,KN20)-SUM(KI20,KM20),"")</f>
        <v>19.799999999999997</v>
      </c>
      <c r="KV20" s="40">
        <f>IF(SUM(KP20,KQ20,KU20)&gt;0,SUM(KP20,KQ20,KU20),"")</f>
        <v>64.8</v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</v>
      </c>
      <c r="QH20" s="22">
        <f>IF($CW20="P",CD20,(CD20+BA20)/2)</f>
        <v>3.55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18.649999999999999</v>
      </c>
      <c r="QL20" s="22">
        <f>IF($CW20="P",CH20,(CH20+BE20)/2)</f>
        <v>3.6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18.45</v>
      </c>
      <c r="QP20" s="22">
        <f>IF($CW20="P",CL20,(CL20+BI20)/2)</f>
        <v>4.0500000000000007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18.75</v>
      </c>
      <c r="QT20" s="22">
        <f>IF($CW20="P",CP20,(CP20+BM20)/2)</f>
        <v>3.5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7.15</v>
      </c>
      <c r="RC20" s="40">
        <f>IF(SUM(QG20:QH20,QJ20:QL20,QN20)-QI20-QM20&gt;0,SUM(QG20:QH20,QJ20:QL20,QN20)-QI20-QM20,"")</f>
        <v>44.300000000000004</v>
      </c>
      <c r="RD20" s="40">
        <f>IF(SUM(QO20:QP20,QR20)-QQ20&gt;0,SUM(QO20:QP20,QR20)-QQ20,"")</f>
        <v>22.4</v>
      </c>
      <c r="RE20" s="40">
        <f>IF(SUM(QH20,QL20,QP20)&gt;0,SUM(QH20,QL20,QP20),"")</f>
        <v>11.200000000000001</v>
      </c>
      <c r="RF20" s="40">
        <f>IF(SUM(RC20,RD20)&gt;0,SUM(RC20,RD20),"")</f>
        <v>66.7</v>
      </c>
      <c r="RG20" s="40">
        <f>IF(SUM(QT20,QX20)&gt;0,SUM(QT20,QX20),"")</f>
        <v>3.5</v>
      </c>
      <c r="RH20" s="40">
        <f>IF(SUM(QS20:QT20,QV20:QX20,QZ20)-SUM(QU20,QY20)&gt;0,SUM(QS20:QT20,QV20:QX20,QZ20)-SUM(QU20,QY20),"")</f>
        <v>21.95</v>
      </c>
      <c r="RI20" s="40">
        <f>IF(SUM(RC20,RD20,RH20)&gt;0,SUM(RC20,RD20,RH20),"")</f>
        <v>88.65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133.30000874000436</v>
      </c>
      <c r="G21" s="66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43.6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20.799999999999997</v>
      </c>
      <c r="O21" s="8" t="str">
        <f>IF(N21=0,"",IF(AND(N21=L21,N21=AS21,N21=BV21),$W$1,IF(AND(N21=L21,N21=AS21,N21=CY21),$W$1,IF(AND(N21=L21,N21=BV21,N21=CY21),$AZ$1,IF(N21=CY21,$CC$1,IF(N21=BV21,$AZ$1,IF(N21=AS21,$W$1,"")))))))</f>
        <v>2023 3rd Domestic Trial</v>
      </c>
      <c r="P21" s="8">
        <f>IF(COUNT(AT21,BW21,CZ21)&gt;0,LARGE((AT21,BW21,CZ21),1),0)</f>
        <v>23</v>
      </c>
      <c r="Q21" s="8" t="str">
        <f>IF(P21=0,"",IF(P21=CZ21,$CC$1,IF(P21=BW21,$AZ$1,IF(P21=AT21,$W$1,""))))</f>
        <v>2024 Nationals</v>
      </c>
      <c r="R21" s="8">
        <f>IF(MAX(AX21,CA21,DD21)&gt;0,MAX(AX21,CA21,DD21),0)</f>
        <v>45.9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16.399999999999999</v>
      </c>
      <c r="X21" s="19">
        <v>5.2</v>
      </c>
      <c r="Y21" s="19">
        <v>0.8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5.2</v>
      </c>
      <c r="AS21" s="40">
        <f>IF(SUM(W21:X21,Z21:AB21,AD21)-Y21-AC21&gt;0,SUM(W21:X21,Z21:AB21,AD21)-Y21-AC21,"")</f>
        <v>20.799999999999997</v>
      </c>
      <c r="AT21" s="40" t="str">
        <f>IF(SUM(AE21:AF21,AH21)-AG21&gt;0,SUM(AE21:AF21,AH21)-AG21,"")</f>
        <v/>
      </c>
      <c r="AU21" s="40">
        <f>IF(SUM(X21,AB21,AF21)&gt;0,SUM(X21,AB21,AF21),"")</f>
        <v>5.2</v>
      </c>
      <c r="AV21" s="40">
        <f>IF(SUM(AS21,AT21)&gt;0,SUM(AS21,AT21),"")</f>
        <v>20.799999999999997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20.799999999999997</v>
      </c>
      <c r="AZ21" s="18">
        <v>17</v>
      </c>
      <c r="BA21" s="18">
        <v>2.8</v>
      </c>
      <c r="BB21" s="18">
        <v>0</v>
      </c>
      <c r="BC21" s="18">
        <v>0</v>
      </c>
      <c r="BD21" s="18">
        <v>0</v>
      </c>
      <c r="BE21" s="18">
        <v>0</v>
      </c>
      <c r="BF21" s="18">
        <v>0</v>
      </c>
      <c r="BG21" s="18">
        <v>0</v>
      </c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2.8</v>
      </c>
      <c r="BV21" s="11">
        <f>IF(SUM(AZ21:BA21,BC21:BE21,BG21)-BB21-BF21&gt;0,SUM(AZ21:BA21,BC21:BE21,BG21)-BB21-BF21,"")</f>
        <v>19.8</v>
      </c>
      <c r="BW21" s="11" t="str">
        <f>IF(SUM(BH21:BI21,BK21)-BJ21&gt;0,SUM(BH21:BI21,BK21)-BJ21,"")</f>
        <v/>
      </c>
      <c r="BX21" s="11">
        <f>IF(SUM(BA21,BE21,BI21)&gt;0,SUM(BA21,BE21,BI21),"")</f>
        <v>2.8</v>
      </c>
      <c r="BY21" s="11">
        <f>IF(SUM(BV21,BW21)&gt;0,SUM(BV21,BW21),"")</f>
        <v>19.8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19.8</v>
      </c>
      <c r="CC21" s="19">
        <v>17.2</v>
      </c>
      <c r="CD21" s="19">
        <v>2.4</v>
      </c>
      <c r="CE21" s="19">
        <v>0</v>
      </c>
      <c r="CF21" s="19">
        <v>0</v>
      </c>
      <c r="CG21" s="19">
        <v>18.399999999999999</v>
      </c>
      <c r="CH21" s="19">
        <v>5.6</v>
      </c>
      <c r="CI21" s="19">
        <v>0</v>
      </c>
      <c r="CJ21" s="19">
        <v>0</v>
      </c>
      <c r="CK21" s="19">
        <v>18</v>
      </c>
      <c r="CL21" s="19">
        <v>5.2</v>
      </c>
      <c r="CM21" s="19">
        <v>0.2</v>
      </c>
      <c r="CN21" s="19">
        <v>0</v>
      </c>
      <c r="CO21" s="19">
        <v>17.899999999999999</v>
      </c>
      <c r="CP21" s="19">
        <v>5.2</v>
      </c>
      <c r="CQ21" s="19">
        <v>0.2</v>
      </c>
      <c r="CR21" s="19">
        <v>0</v>
      </c>
      <c r="CS21" s="19">
        <v>18</v>
      </c>
      <c r="CT21" s="19">
        <v>5.2</v>
      </c>
      <c r="CU21" s="19">
        <v>0.2</v>
      </c>
      <c r="CV21" s="19">
        <v>0</v>
      </c>
      <c r="CW21" s="27"/>
      <c r="CX21" s="40">
        <f>IF(SUM(CD21,CH21)&gt;0,SUM(CD21,CH21),"")</f>
        <v>8</v>
      </c>
      <c r="CY21" s="40">
        <f>IF(SUM(CC21:CD21,CF21:CH21,CJ21)-CE21-CI21&gt;0,SUM(CC21:CD21,CF21:CH21,CJ21)-CE21-CI21,"")</f>
        <v>43.6</v>
      </c>
      <c r="CZ21" s="40">
        <f>IF(SUM(CK21:CL21,CN21)-CM21&gt;0,SUM(CK21:CL21,CN21)-CM21,"")</f>
        <v>23</v>
      </c>
      <c r="DA21" s="40">
        <f>IF(SUM(CD21,CH21,CL21)&gt;0,SUM(CD21,CH21,CL21),"")</f>
        <v>13.2</v>
      </c>
      <c r="DB21" s="40">
        <f>IF(SUM(CY21,CZ21)&gt;0,SUM(CY21,CZ21),"")</f>
        <v>66.599999999999994</v>
      </c>
      <c r="DC21" s="40">
        <f>IF(SUM(CP21,CT21)&gt;0,SUM(CP21,CT21),"")</f>
        <v>10.4</v>
      </c>
      <c r="DD21" s="40">
        <f>IF(SUM(CO21:CP21,CR21:CT21,CV21)-SUM(CQ21,CU21)&gt;0,SUM(CO21:CP21,CR21:CT21,CV21)-SUM(CQ21,CU21),"")</f>
        <v>45.9</v>
      </c>
      <c r="DE21" s="40">
        <f>IF(SUM(CY21,CZ21,DD21)&gt;0,SUM(CY21,CZ21,DD21),"")</f>
        <v>112.5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17.100000000000001</v>
      </c>
      <c r="QH21" s="22">
        <f>IF($CW21="P",CD21,(CD21+BA21)/2)</f>
        <v>2.5999999999999996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9.1999999999999993</v>
      </c>
      <c r="QL21" s="22">
        <f>IF($CW21="P",CH21,(CH21+BE21)/2)</f>
        <v>2.8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9</v>
      </c>
      <c r="QP21" s="22">
        <f>IF($CW21="P",CL21,(CL21+BI21)/2)</f>
        <v>2.6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8.9499999999999993</v>
      </c>
      <c r="QT21" s="22">
        <f>IF($CW21="P",CP21,(CP21+BM21)/2)</f>
        <v>2.6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9</v>
      </c>
      <c r="QX21" s="22">
        <f>IF($CW21="P",CT21,(CT21+BQ21)/2)</f>
        <v>2.6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5.3999999999999995</v>
      </c>
      <c r="RC21" s="40">
        <f>IF(SUM(QG21:QH21,QJ21:QL21,QN21)-QI21-QM21&gt;0,SUM(QG21:QH21,QJ21:QL21,QN21)-QI21-QM21,"")</f>
        <v>31.700000000000003</v>
      </c>
      <c r="RD21" s="40">
        <f>IF(SUM(QO21:QP21,QR21)-QQ21&gt;0,SUM(QO21:QP21,QR21)-QQ21,"")</f>
        <v>11.5</v>
      </c>
      <c r="RE21" s="40">
        <f>IF(SUM(QH21,QL21,QP21)&gt;0,SUM(QH21,QL21,QP21),"")</f>
        <v>8</v>
      </c>
      <c r="RF21" s="40">
        <f>IF(SUM(RC21,RD21)&gt;0,SUM(RC21,RD21),"")</f>
        <v>43.2</v>
      </c>
      <c r="RG21" s="40">
        <f>IF(SUM(QT21,QX21)&gt;0,SUM(QT21,QX21),"")</f>
        <v>5.2</v>
      </c>
      <c r="RH21" s="40">
        <f>IF(SUM(QS21:QT21,QV21:QX21,QZ21)-SUM(QU21,QY21)&gt;0,SUM(QS21:QT21,QV21:QX21,QZ21)-SUM(QU21,QY21),"")</f>
        <v>22.95</v>
      </c>
      <c r="RI21" s="40">
        <f>IF(SUM(RC21,RD21,RH21)&gt;0,SUM(RC21,RD21,RH21),"")</f>
        <v>66.150000000000006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214</v>
      </c>
      <c r="D22" s="4" t="s">
        <v>5</v>
      </c>
      <c r="E22" s="4">
        <v>2005</v>
      </c>
      <c r="F22" s="9">
        <f>SUM(L22:T22)+SUM(L22:P22)*0.0000001+SUM(L22)*0.0000000000001</f>
        <v>110.50000657000437</v>
      </c>
      <c r="G22" s="66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43.8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21.900000000000002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44.8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>
        <v>18</v>
      </c>
      <c r="BA22" s="18">
        <v>4.8</v>
      </c>
      <c r="BB22" s="18">
        <v>0.2</v>
      </c>
      <c r="BC22" s="18">
        <v>0</v>
      </c>
      <c r="BD22" s="18">
        <v>16.100000000000001</v>
      </c>
      <c r="BE22" s="18">
        <v>4.8</v>
      </c>
      <c r="BF22" s="18">
        <v>0</v>
      </c>
      <c r="BG22" s="18">
        <v>0.3</v>
      </c>
      <c r="BH22" s="18">
        <v>18.600000000000001</v>
      </c>
      <c r="BI22" s="18">
        <v>3.5</v>
      </c>
      <c r="BJ22" s="18">
        <v>0.2</v>
      </c>
      <c r="BK22" s="18">
        <v>0</v>
      </c>
      <c r="BL22" s="18">
        <v>18</v>
      </c>
      <c r="BM22" s="18">
        <v>4.8</v>
      </c>
      <c r="BN22" s="18">
        <v>0.2</v>
      </c>
      <c r="BO22" s="18">
        <v>0</v>
      </c>
      <c r="BP22" s="18">
        <v>17.899999999999999</v>
      </c>
      <c r="BQ22" s="18">
        <v>4.8</v>
      </c>
      <c r="BR22" s="18">
        <v>0.8</v>
      </c>
      <c r="BS22" s="18">
        <v>0.3</v>
      </c>
      <c r="BT22" s="28"/>
      <c r="BU22" s="11">
        <f>IF(SUM(BA22,BE22)&gt;0,SUM(BA22,BE22),"")</f>
        <v>9.6</v>
      </c>
      <c r="BV22" s="11">
        <f>IF(SUM(AZ22:BA22,BC22:BE22,BG22)-BB22-BF22&gt;0,SUM(AZ22:BA22,BC22:BE22,BG22)-BB22-BF22,"")</f>
        <v>43.8</v>
      </c>
      <c r="BW22" s="11">
        <f>IF(SUM(BH22:BI22,BK22)-BJ22&gt;0,SUM(BH22:BI22,BK22)-BJ22,"")</f>
        <v>21.900000000000002</v>
      </c>
      <c r="BX22" s="11">
        <f>IF(SUM(BA22,BE22,BI22)&gt;0,SUM(BA22,BE22,BI22),"")</f>
        <v>13.1</v>
      </c>
      <c r="BY22" s="11">
        <f>IF(SUM(BV22,BW22)&gt;0,SUM(BV22,BW22),"")</f>
        <v>65.7</v>
      </c>
      <c r="BZ22" s="11">
        <f>IF(SUM(BM22,BQ22)&gt;0,SUM(BM22,BQ22),"")</f>
        <v>9.6</v>
      </c>
      <c r="CA22" s="11">
        <f>IF(SUM(BL22:BM22,BO22:BQ22,BS22)-SUM(BN22,BR22)&gt;0,SUM(BL22:BM22,BO22:BQ22,BS22)-SUM(BN22,BR22),"")</f>
        <v>44.8</v>
      </c>
      <c r="CB22" s="11">
        <f>IF(SUM(BV22,BW22,CA22)&gt;0,SUM(BV22,BW22,CA22),"")</f>
        <v>110.5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</v>
      </c>
      <c r="QH22" s="22">
        <f>IF($CW22="P",CD22,(CD22+BA22)/2)</f>
        <v>2.4</v>
      </c>
      <c r="QI22" s="22">
        <f>IF($CW22="P",CE22,(CE22+BB22)/2)</f>
        <v>0.1</v>
      </c>
      <c r="QJ22" s="22">
        <f>IF($CW22="P",CF22,(CF22+BC22)/2)</f>
        <v>0</v>
      </c>
      <c r="QK22" s="22">
        <f>IF($CW22="P",CG22,(CG22+BD22)/2)</f>
        <v>8.0500000000000007</v>
      </c>
      <c r="QL22" s="22">
        <f>IF($CW22="P",CH22,(CH22+BE22)/2)</f>
        <v>2.4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9.3000000000000007</v>
      </c>
      <c r="QP22" s="22">
        <f>IF($CW22="P",CL22,(CL22+BI22)/2)</f>
        <v>1.75</v>
      </c>
      <c r="QQ22" s="22">
        <f>IF($CW22="P",CM22,(CM22+BJ22)/2)</f>
        <v>0.1</v>
      </c>
      <c r="QR22" s="22">
        <f>IF($CW22="P",CN22,(CN22+BK22)/2)</f>
        <v>0</v>
      </c>
      <c r="QS22" s="22">
        <f>IF($CW22="P",CO22,(CO22+BL22)/2)</f>
        <v>9</v>
      </c>
      <c r="QT22" s="22">
        <f>IF($CW22="P",CP22,(CP22+BM22)/2)</f>
        <v>2.4</v>
      </c>
      <c r="QU22" s="22">
        <f>IF($CW22="P",CQ22,(CQ22+BN22)/2)</f>
        <v>0.1</v>
      </c>
      <c r="QV22" s="22">
        <f>IF($CW22="P",CR22,(CR22+BO22)/2)</f>
        <v>0</v>
      </c>
      <c r="QW22" s="22">
        <f>IF($CW22="P",CS22,(CS22+BP22)/2)</f>
        <v>8.9499999999999993</v>
      </c>
      <c r="QX22" s="22">
        <f>IF($CW22="P",CT22,(CT22+BQ22)/2)</f>
        <v>2.4</v>
      </c>
      <c r="QY22" s="22">
        <f>IF($CW22="P",CU22,(CU22+BR22)/2)</f>
        <v>0.4</v>
      </c>
      <c r="QZ22" s="22">
        <f>IF($CW22="P",CV22,(CV22+BS22)/2)</f>
        <v>0.15</v>
      </c>
      <c r="RA22" s="27" t="s">
        <v>46</v>
      </c>
      <c r="RB22" s="40">
        <f>IF(SUM(QH22,QL22)&gt;0,SUM(QH22,QL22),"")</f>
        <v>4.8</v>
      </c>
      <c r="RC22" s="40">
        <f>IF(SUM(QG22:QH22,QJ22:QL22,QN22)-QI22-QM22&gt;0,SUM(QG22:QH22,QJ22:QL22,QN22)-QI22-QM22,"")</f>
        <v>21.9</v>
      </c>
      <c r="RD22" s="40">
        <f>IF(SUM(QO22:QP22,QR22)-QQ22&gt;0,SUM(QO22:QP22,QR22)-QQ22,"")</f>
        <v>10.950000000000001</v>
      </c>
      <c r="RE22" s="40">
        <f>IF(SUM(QH22,QL22,QP22)&gt;0,SUM(QH22,QL22,QP22),"")</f>
        <v>6.55</v>
      </c>
      <c r="RF22" s="40">
        <f>IF(SUM(RC22,RD22)&gt;0,SUM(RC22,RD22),"")</f>
        <v>32.85</v>
      </c>
      <c r="RG22" s="40">
        <f>IF(SUM(QT22,QX22)&gt;0,SUM(QT22,QX22),"")</f>
        <v>4.8</v>
      </c>
      <c r="RH22" s="40">
        <f>IF(SUM(QS22:QT22,QV22:QX22,QZ22)-SUM(QU22,QY22)&gt;0,SUM(QS22:QT22,QV22:QX22,QZ22)-SUM(QU22,QY22),"")</f>
        <v>22.4</v>
      </c>
      <c r="RI22" s="40">
        <f>IF(SUM(RC22,RD22,RH22)&gt;0,SUM(RC22,RD22,RH22),"")</f>
        <v>55.25</v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212</v>
      </c>
      <c r="D23" s="4" t="s">
        <v>3</v>
      </c>
      <c r="E23" s="4">
        <v>2006</v>
      </c>
      <c r="F23" s="9">
        <f>SUM(L23:T23)+SUM(L23:P23)*0.0000001+SUM(L23)*0.0000000000001</f>
        <v>107.60000629000426</v>
      </c>
      <c r="G23" s="66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42.699999999999996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20.2</v>
      </c>
      <c r="Q23" s="8" t="str">
        <f>IF(P23=0,"",IF(P23=CZ23,$CC$1,IF(P23=BW23,$AZ$1,IF(P23=AT23,$W$1,""))))</f>
        <v>2024 Nationals</v>
      </c>
      <c r="R23" s="8">
        <f>IF(MAX(AX23,CA23,DD23)&gt;0,MAX(AX23,CA23,DD23),0)</f>
        <v>44.699999999999996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18.399999999999999</v>
      </c>
      <c r="CD23" s="19">
        <v>4.8</v>
      </c>
      <c r="CE23" s="19">
        <v>0.8</v>
      </c>
      <c r="CF23" s="19">
        <v>0</v>
      </c>
      <c r="CG23" s="19">
        <v>17.2</v>
      </c>
      <c r="CH23" s="19">
        <v>2.8</v>
      </c>
      <c r="CI23" s="19">
        <v>0</v>
      </c>
      <c r="CJ23" s="19">
        <v>0.3</v>
      </c>
      <c r="CK23" s="19">
        <v>17.8</v>
      </c>
      <c r="CL23" s="19">
        <v>3.2</v>
      </c>
      <c r="CM23" s="19">
        <v>0.8</v>
      </c>
      <c r="CN23" s="19">
        <v>0</v>
      </c>
      <c r="CO23" s="19">
        <v>18</v>
      </c>
      <c r="CP23" s="19">
        <v>5.2</v>
      </c>
      <c r="CQ23" s="19">
        <v>0.6</v>
      </c>
      <c r="CR23" s="19">
        <v>0</v>
      </c>
      <c r="CS23" s="19">
        <v>17.8</v>
      </c>
      <c r="CT23" s="19">
        <v>4.8</v>
      </c>
      <c r="CU23" s="19">
        <v>0.8</v>
      </c>
      <c r="CV23" s="19">
        <v>0.3</v>
      </c>
      <c r="CW23" s="27"/>
      <c r="CX23" s="40">
        <f>IF(SUM(CD23,CH23)&gt;0,SUM(CD23,CH23),"")</f>
        <v>7.6</v>
      </c>
      <c r="CY23" s="40">
        <f>IF(SUM(CC23:CD23,CF23:CH23,CJ23)-CE23-CI23&gt;0,SUM(CC23:CD23,CF23:CH23,CJ23)-CE23-CI23,"")</f>
        <v>42.699999999999996</v>
      </c>
      <c r="CZ23" s="40">
        <f>IF(SUM(CK23:CL23,CN23)-CM23&gt;0,SUM(CK23:CL23,CN23)-CM23,"")</f>
        <v>20.2</v>
      </c>
      <c r="DA23" s="40">
        <f>IF(SUM(CD23,CH23,CL23)&gt;0,SUM(CD23,CH23,CL23),"")</f>
        <v>10.8</v>
      </c>
      <c r="DB23" s="40">
        <f>IF(SUM(CY23,CZ23)&gt;0,SUM(CY23,CZ23),"")</f>
        <v>62.899999999999991</v>
      </c>
      <c r="DC23" s="40">
        <f>IF(SUM(CP23,CT23)&gt;0,SUM(CP23,CT23),"")</f>
        <v>10</v>
      </c>
      <c r="DD23" s="40">
        <f>IF(SUM(CO23:CP23,CR23:CT23,CV23)-SUM(CQ23,CU23)&gt;0,SUM(CO23:CP23,CR23:CT23,CV23)-SUM(CQ23,CU23),"")</f>
        <v>44.699999999999996</v>
      </c>
      <c r="DE23" s="40">
        <f>IF(SUM(CY23,CZ23,DD23)&gt;0,SUM(CY23,CZ23,DD23),"")</f>
        <v>107.6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2.4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8.6</v>
      </c>
      <c r="QL23" s="22">
        <f>IF($CW23="P",CH23,(CH23+BE23)/2)</f>
        <v>1.4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8.9</v>
      </c>
      <c r="QP23" s="22">
        <f>IF($CW23="P",CL23,(CL23+BI23)/2)</f>
        <v>1.6</v>
      </c>
      <c r="QQ23" s="22">
        <f>IF($CW23="P",CM23,(CM23+BJ23)/2)</f>
        <v>0.4</v>
      </c>
      <c r="QR23" s="22">
        <f>IF($CW23="P",CN23,(CN23+BK23)/2)</f>
        <v>0</v>
      </c>
      <c r="QS23" s="22">
        <f>IF($CW23="P",CO23,(CO23+BL23)/2)</f>
        <v>9</v>
      </c>
      <c r="QT23" s="22">
        <f>IF($CW23="P",CP23,(CP23+BM23)/2)</f>
        <v>2.6</v>
      </c>
      <c r="QU23" s="22">
        <f>IF($CW23="P",CQ23,(CQ23+BN23)/2)</f>
        <v>0.3</v>
      </c>
      <c r="QV23" s="22">
        <f>IF($CW23="P",CR23,(CR23+BO23)/2)</f>
        <v>0</v>
      </c>
      <c r="QW23" s="22">
        <f>IF($CW23="P",CS23,(CS23+BP23)/2)</f>
        <v>8.9</v>
      </c>
      <c r="QX23" s="22">
        <f>IF($CW23="P",CT23,(CT23+BQ23)/2)</f>
        <v>2.4</v>
      </c>
      <c r="QY23" s="22">
        <f>IF($CW23="P",CU23,(CU23+BR23)/2)</f>
        <v>0.4</v>
      </c>
      <c r="QZ23" s="22">
        <f>IF($CW23="P",CV23,(CV23+BS23)/2)</f>
        <v>0.15</v>
      </c>
      <c r="RA23" s="27" t="s">
        <v>46</v>
      </c>
      <c r="RB23" s="40">
        <f>IF(SUM(QH23,QL23)&gt;0,SUM(QH23,QL23),"")</f>
        <v>3.8</v>
      </c>
      <c r="RC23" s="40">
        <f>IF(SUM(QG23:QH23,QJ23:QL23,QN23)-QI23-QM23&gt;0,SUM(QG23:QH23,QJ23:QL23,QN23)-QI23-QM23,"")</f>
        <v>21.349999999999998</v>
      </c>
      <c r="RD23" s="40">
        <f>IF(SUM(QO23:QP23,QR23)-QQ23&gt;0,SUM(QO23:QP23,QR23)-QQ23,"")</f>
        <v>10.1</v>
      </c>
      <c r="RE23" s="40">
        <f>IF(SUM(QH23,QL23,QP23)&gt;0,SUM(QH23,QL23,QP23),"")</f>
        <v>5.4</v>
      </c>
      <c r="RF23" s="40">
        <f>IF(SUM(RC23,RD23)&gt;0,SUM(RC23,RD23),"")</f>
        <v>31.449999999999996</v>
      </c>
      <c r="RG23" s="40">
        <f>IF(SUM(QT23,QX23)&gt;0,SUM(QT23,QX23),"")</f>
        <v>5</v>
      </c>
      <c r="RH23" s="40">
        <f>IF(SUM(QS23:QT23,QV23:QX23,QZ23)-SUM(QU23,QY23)&gt;0,SUM(QS23:QT23,QV23:QX23,QZ23)-SUM(QU23,QY23),"")</f>
        <v>22.349999999999998</v>
      </c>
      <c r="RI23" s="40">
        <f>IF(SUM(RC23,RD23,RH23)&gt;0,SUM(RC23,RD23,RH23),"")</f>
        <v>53.8</v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136</v>
      </c>
      <c r="D24" s="4" t="s">
        <v>31</v>
      </c>
      <c r="E24" s="4">
        <v>2006</v>
      </c>
      <c r="F24" s="9">
        <f>SUM(L24:T24)+SUM(L24:P24)*0.0000001+SUM(L24)*0.0000000000001</f>
        <v>107.00000654000435</v>
      </c>
      <c r="G24" s="66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43.5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21.900000000000002</v>
      </c>
      <c r="Q24" s="8" t="str">
        <f>IF(P24=0,"",IF(P24=CZ24,$CC$1,IF(P24=BW24,$AZ$1,IF(P24=AT24,$W$1,""))))</f>
        <v>2024 Nationals</v>
      </c>
      <c r="R24" s="8">
        <f>IF(MAX(AX24,CA24,DD24)&gt;0,MAX(AX24,CA24,DD24),0)</f>
        <v>41.6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18.8</v>
      </c>
      <c r="CD24" s="19">
        <v>3.2</v>
      </c>
      <c r="CE24" s="19">
        <v>0</v>
      </c>
      <c r="CF24" s="19">
        <v>0</v>
      </c>
      <c r="CG24" s="19">
        <v>18.399999999999999</v>
      </c>
      <c r="CH24" s="19">
        <v>3.1</v>
      </c>
      <c r="CI24" s="19">
        <v>0</v>
      </c>
      <c r="CJ24" s="19">
        <v>0</v>
      </c>
      <c r="CK24" s="19">
        <v>18.600000000000001</v>
      </c>
      <c r="CL24" s="19">
        <v>3.3</v>
      </c>
      <c r="CM24" s="19">
        <v>0</v>
      </c>
      <c r="CN24" s="19">
        <v>0</v>
      </c>
      <c r="CO24" s="19">
        <v>18.7</v>
      </c>
      <c r="CP24" s="19">
        <v>3.2</v>
      </c>
      <c r="CQ24" s="19">
        <v>0</v>
      </c>
      <c r="CR24" s="19">
        <v>0</v>
      </c>
      <c r="CS24" s="19">
        <v>16.600000000000001</v>
      </c>
      <c r="CT24" s="19">
        <v>3.1</v>
      </c>
      <c r="CU24" s="19">
        <v>0</v>
      </c>
      <c r="CV24" s="19">
        <v>0</v>
      </c>
      <c r="CW24" s="27"/>
      <c r="CX24" s="40">
        <f>IF(SUM(CD24,CH24)&gt;0,SUM(CD24,CH24),"")</f>
        <v>6.3000000000000007</v>
      </c>
      <c r="CY24" s="40">
        <f>IF(SUM(CC24:CD24,CF24:CH24,CJ24)-CE24-CI24&gt;0,SUM(CC24:CD24,CF24:CH24,CJ24)-CE24-CI24,"")</f>
        <v>43.5</v>
      </c>
      <c r="CZ24" s="40">
        <f>IF(SUM(CK24:CL24,CN24)-CM24&gt;0,SUM(CK24:CL24,CN24)-CM24,"")</f>
        <v>21.900000000000002</v>
      </c>
      <c r="DA24" s="40">
        <f>IF(SUM(CD24,CH24,CL24)&gt;0,SUM(CD24,CH24,CL24),"")</f>
        <v>9.6000000000000014</v>
      </c>
      <c r="DB24" s="40">
        <f>IF(SUM(CY24,CZ24)&gt;0,SUM(CY24,CZ24),"")</f>
        <v>65.400000000000006</v>
      </c>
      <c r="DC24" s="40">
        <f>IF(SUM(CP24,CT24)&gt;0,SUM(CP24,CT24),"")</f>
        <v>6.3000000000000007</v>
      </c>
      <c r="DD24" s="40">
        <f>IF(SUM(CO24:CP24,CR24:CT24,CV24)-SUM(CQ24,CU24)&gt;0,SUM(CO24:CP24,CR24:CT24,CV24)-SUM(CQ24,CU24),"")</f>
        <v>41.6</v>
      </c>
      <c r="DE24" s="40">
        <f>IF(SUM(CY24,CZ24,DD24)&gt;0,SUM(CY24,CZ24,DD24),"")</f>
        <v>107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</v>
      </c>
      <c r="QH24" s="22">
        <f>IF($CW24="P",CD24,(CD24+BA24)/2)</f>
        <v>1.6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1.55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9.3000000000000007</v>
      </c>
      <c r="QP24" s="22">
        <f>IF($CW24="P",CL24,(CL24+BI24)/2)</f>
        <v>1.65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9.35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8.3000000000000007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3.1500000000000004</v>
      </c>
      <c r="RC24" s="40">
        <f>IF(SUM(QG24:QH24,QJ24:QL24,QN24)-QI24-QM24&gt;0,SUM(QG24:QH24,QJ24:QL24,QN24)-QI24-QM24,"")</f>
        <v>21.75</v>
      </c>
      <c r="RD24" s="40">
        <f>IF(SUM(QO24:QP24,QR24)-QQ24&gt;0,SUM(QO24:QP24,QR24)-QQ24,"")</f>
        <v>10.950000000000001</v>
      </c>
      <c r="RE24" s="40">
        <f>IF(SUM(QH24,QL24,QP24)&gt;0,SUM(QH24,QL24,QP24),"")</f>
        <v>4.8000000000000007</v>
      </c>
      <c r="RF24" s="40">
        <f>IF(SUM(RC24,RD24)&gt;0,SUM(RC24,RD24),"")</f>
        <v>32.700000000000003</v>
      </c>
      <c r="RG24" s="40">
        <f>IF(SUM(QT24,QX24)&gt;0,SUM(QT24,QX24),"")</f>
        <v>3.1500000000000004</v>
      </c>
      <c r="RH24" s="40">
        <f>IF(SUM(QS24:QT24,QV24:QX24,QZ24)-SUM(QU24,QY24)&gt;0,SUM(QS24:QT24,QV24:QX24,QZ24)-SUM(QU24,QY24),"")</f>
        <v>20.8</v>
      </c>
      <c r="RI24" s="40">
        <f>IF(SUM(RC24,RD24,RH24)&gt;0,SUM(RC24,RD24,RH24),"")</f>
        <v>53.5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203</v>
      </c>
      <c r="D25" s="4" t="s">
        <v>31</v>
      </c>
      <c r="E25" s="4">
        <v>2007</v>
      </c>
      <c r="F25" s="9">
        <f>SUM(L25:T25)+SUM(L25:P25)*0.0000001+SUM(L25)*0.0000000000001</f>
        <v>105.00000608000408</v>
      </c>
      <c r="G25" s="66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40.800000000000004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20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>
        <f>IF(MAX(DF25:DH25)&gt;0,MAX(DF25:DH25),"")</f>
        <v>44.2</v>
      </c>
      <c r="U25" s="11" t="str">
        <f>IF(T25="","",IF(T25=DF25,"("&amp;DF$2&amp;")",IF(T25=DG25,"("&amp;DG$2&amp;")",IF(T25=DH25,"("&amp;DH$2&amp;")"))))</f>
        <v>(Q1)</v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>2024 Coimbra Gym Fest (July 7)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18.7</v>
      </c>
      <c r="CD25" s="19">
        <v>3.6</v>
      </c>
      <c r="CE25" s="19">
        <v>0</v>
      </c>
      <c r="CF25" s="19">
        <v>0</v>
      </c>
      <c r="CG25" s="19">
        <v>17.8</v>
      </c>
      <c r="CH25" s="19">
        <v>0.7</v>
      </c>
      <c r="CI25" s="19">
        <v>0</v>
      </c>
      <c r="CJ25" s="19">
        <v>0</v>
      </c>
      <c r="CK25" s="19">
        <v>18.2</v>
      </c>
      <c r="CL25" s="19">
        <v>2.7</v>
      </c>
      <c r="CM25" s="19">
        <v>0.9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4.3</v>
      </c>
      <c r="CY25" s="40">
        <f>IF(SUM(CC25:CD25,CF25:CH25,CJ25)-CE25-CI25&gt;0,SUM(CC25:CD25,CF25:CH25,CJ25)-CE25-CI25,"")</f>
        <v>40.800000000000004</v>
      </c>
      <c r="CZ25" s="40">
        <f>IF(SUM(CK25:CL25,CN25)-CM25&gt;0,SUM(CK25:CL25,CN25)-CM25,"")</f>
        <v>20</v>
      </c>
      <c r="DA25" s="40">
        <f>IF(SUM(CD25,CH25,CL25)&gt;0,SUM(CD25,CH25,CL25),"")</f>
        <v>7</v>
      </c>
      <c r="DB25" s="40">
        <f>IF(SUM(CY25,CZ25)&gt;0,SUM(CY25,CZ25),"")</f>
        <v>60.800000000000004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60.800000000000004</v>
      </c>
      <c r="DF25" s="50">
        <f>IF(MAX(ED25,FF25,GH25,HJ25,IL25,JN25,KP25,LR25,MT25,NV25,OX25,PZ25)-IF(N25="",0,N25)&gt;0.001,MAX(ED25,FF25,GH25,HJ25,IL25,JN25,KP25,LR25,MT25,NV25,OX25,PZ25)-IF(N25="",0,N25),"")</f>
        <v>44.2</v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>
        <v>18.5</v>
      </c>
      <c r="JV25" s="17">
        <v>3.6</v>
      </c>
      <c r="JW25" s="17">
        <v>0.2</v>
      </c>
      <c r="JX25" s="17">
        <v>0</v>
      </c>
      <c r="JY25" s="17">
        <v>18.8</v>
      </c>
      <c r="JZ25" s="17">
        <v>3.5</v>
      </c>
      <c r="KA25" s="17">
        <v>0</v>
      </c>
      <c r="KB25" s="17">
        <v>0</v>
      </c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>
        <f>IF(SUM(JV25,JZ25)&gt;0,SUM(JV25,JZ25),"")</f>
        <v>7.1</v>
      </c>
      <c r="KP25" s="40">
        <f>IF(SUM(JU25:JV25,JX25:JZ25,KB25)-JW25-KA25&gt;0,SUM(JU25:JV25,JX25:JZ25,KB25)-JW25-KA25,"")</f>
        <v>44.2</v>
      </c>
      <c r="KQ25" s="40" t="str">
        <f>IF(SUM(KC25:KD25,KF25)-KE25&gt;0,SUM(KC25:KD25,KF25)-KE25,"")</f>
        <v/>
      </c>
      <c r="KR25" s="40">
        <f>IF(SUM(JV25,JZ25,KD25)&gt;0,SUM(JV25,JZ25,KD25),"")</f>
        <v>7.1</v>
      </c>
      <c r="KS25" s="40">
        <f>IF(SUM(KP25,KQ25)&gt;0,SUM(KP25,KQ25),"")</f>
        <v>44.2</v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>
        <f>IF(SUM(KP25,KQ25,KU25)&gt;0,SUM(KP25,KQ25,KU25),"")</f>
        <v>44.2</v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9.35</v>
      </c>
      <c r="QH25" s="22">
        <f>IF($CW25="P",CD25,(CD25+BA25)/2)</f>
        <v>1.8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8.9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9.1</v>
      </c>
      <c r="QP25" s="22">
        <f>IF($CW25="P",CL25,(CL25+BI25)/2)</f>
        <v>1.35</v>
      </c>
      <c r="QQ25" s="22">
        <f>IF($CW25="P",CM25,(CM25+BJ25)/2)</f>
        <v>0.45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2.15</v>
      </c>
      <c r="RC25" s="40">
        <f>IF(SUM(QG25:QH25,QJ25:QL25,QN25)-QI25-QM25&gt;0,SUM(QG25:QH25,QJ25:QL25,QN25)-QI25-QM25,"")</f>
        <v>20.400000000000002</v>
      </c>
      <c r="RD25" s="40">
        <f>IF(SUM(QO25:QP25,QR25)-QQ25&gt;0,SUM(QO25:QP25,QR25)-QQ25,"")</f>
        <v>10</v>
      </c>
      <c r="RE25" s="40">
        <f>IF(SUM(QH25,QL25,QP25)&gt;0,SUM(QH25,QL25,QP25),"")</f>
        <v>3.5</v>
      </c>
      <c r="RF25" s="40">
        <f>IF(SUM(RC25,RD25)&gt;0,SUM(RC25,RD25),"")</f>
        <v>30.400000000000002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30.400000000000002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239</v>
      </c>
      <c r="D26" s="4" t="s">
        <v>31</v>
      </c>
      <c r="E26" s="4">
        <v>2005</v>
      </c>
      <c r="F26" s="9">
        <f>SUM(L26:T26)+SUM(L26:P26)*0.0000001+SUM(L26)*0.0000000000001</f>
        <v>104.80000610000425</v>
      </c>
      <c r="G26" s="66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43.8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18.399999999999999</v>
      </c>
      <c r="CD26" s="19">
        <v>3.2</v>
      </c>
      <c r="CE26" s="19">
        <v>0.6</v>
      </c>
      <c r="CF26" s="19">
        <v>0</v>
      </c>
      <c r="CG26" s="19">
        <v>18.600000000000001</v>
      </c>
      <c r="CH26" s="19">
        <v>3.1</v>
      </c>
      <c r="CI26" s="19">
        <v>0</v>
      </c>
      <c r="CJ26" s="19">
        <v>0</v>
      </c>
      <c r="CK26" s="19">
        <v>17.600000000000001</v>
      </c>
      <c r="CL26" s="19">
        <v>0.7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6.3000000000000007</v>
      </c>
      <c r="CY26" s="40">
        <f>IF(SUM(CC26:CD26,CF26:CH26,CJ26)-CE26-CI26&gt;0,SUM(CC26:CD26,CF26:CH26,CJ26)-CE26-CI26,"")</f>
        <v>42.7</v>
      </c>
      <c r="CZ26" s="40">
        <f>IF(SUM(CK26:CL26,CN26)-CM26&gt;0,SUM(CK26:CL26,CN26)-CM26,"")</f>
        <v>18.3</v>
      </c>
      <c r="DA26" s="40">
        <f>IF(SUM(CD26,CH26,CL26)&gt;0,SUM(CD26,CH26,CL26),"")</f>
        <v>7.0000000000000009</v>
      </c>
      <c r="DB26" s="40">
        <f>IF(SUM(CY26,CZ26)&gt;0,SUM(CY26,CZ26),"")</f>
        <v>61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61</v>
      </c>
      <c r="DF26" s="50">
        <f>IF(MAX(ED26,FF26,GH26,HJ26,IL26,JN26,KP26,LR26,MT26,NV26,OX26,PZ26)-IF(N26="",0,N26)&gt;0.001,MAX(ED26,FF26,GH26,HJ26,IL26,JN26,KP26,LR26,MT26,NV26,OX26,PZ26)-IF(N26="",0,N26),"")</f>
        <v>43.8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>
        <v>19</v>
      </c>
      <c r="JV26" s="17">
        <v>3.5</v>
      </c>
      <c r="JW26" s="17">
        <v>0</v>
      </c>
      <c r="JX26" s="17">
        <v>0</v>
      </c>
      <c r="JY26" s="17">
        <v>18.399999999999999</v>
      </c>
      <c r="JZ26" s="17">
        <v>3.1</v>
      </c>
      <c r="KA26" s="17">
        <v>0.2</v>
      </c>
      <c r="KB26" s="17">
        <v>0</v>
      </c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>
        <f>IF(SUM(JV26,JZ26)&gt;0,SUM(JV26,JZ26),"")</f>
        <v>6.6</v>
      </c>
      <c r="KP26" s="40">
        <f>IF(SUM(JU26:JV26,JX26:JZ26,KB26)-JW26-KA26&gt;0,SUM(JU26:JV26,JX26:JZ26,KB26)-JW26-KA26,"")</f>
        <v>43.8</v>
      </c>
      <c r="KQ26" s="40" t="str">
        <f>IF(SUM(KC26:KD26,KF26)-KE26&gt;0,SUM(KC26:KD26,KF26)-KE26,"")</f>
        <v/>
      </c>
      <c r="KR26" s="40">
        <f>IF(SUM(JV26,JZ26,KD26)&gt;0,SUM(JV26,JZ26,KD26),"")</f>
        <v>6.6</v>
      </c>
      <c r="KS26" s="40">
        <f>IF(SUM(KP26,KQ26)&gt;0,SUM(KP26,KQ26),"")</f>
        <v>43.8</v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>
        <f>IF(SUM(KP26,KQ26,KU26)&gt;0,SUM(KP26,KQ26,KU26),"")</f>
        <v>43.8</v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224</v>
      </c>
      <c r="D27" s="4" t="s">
        <v>31</v>
      </c>
      <c r="E27" s="4">
        <v>2005</v>
      </c>
      <c r="F27" s="9">
        <f>SUM(L27:T27)+SUM(L27:P27)*0.0000001+SUM(L27)*0.0000000000001</f>
        <v>65.400002120002114</v>
      </c>
      <c r="G27" s="66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21.2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0</v>
      </c>
      <c r="Q27" s="8" t="str">
        <f>IF(P27=0,"",IF(P27=CZ27,$CC$1,IF(P27=BW27,$AZ$1,IF(P27=AT27,$W$1,""))))</f>
        <v/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>
        <f>IF(MAX(DF27:DH27)&gt;0,MAX(DF27:DH27),"")</f>
        <v>44.199999999999996</v>
      </c>
      <c r="U27" s="11" t="str">
        <f>IF(T27="","",IF(T27=DF27,"("&amp;DF$2&amp;")",IF(T27=DG27,"("&amp;DG$2&amp;")",IF(T27=DH27,"("&amp;DH$2&amp;")"))))</f>
        <v>(Q1)</v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>2024 Coimbra Gym Fest (July 7)</v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>
        <v>16.399999999999999</v>
      </c>
      <c r="BA27" s="18">
        <v>4.8</v>
      </c>
      <c r="BB27" s="18">
        <v>0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>
        <f>IF(SUM(BA27,BE27)&gt;0,SUM(BA27,BE27),"")</f>
        <v>4.8</v>
      </c>
      <c r="BV27" s="11">
        <f>IF(SUM(AZ27:BA27,BC27:BE27,BG27)-BB27-BF27&gt;0,SUM(AZ27:BA27,BC27:BE27,BG27)-BB27-BF27,"")</f>
        <v>21.2</v>
      </c>
      <c r="BW27" s="11" t="str">
        <f>IF(SUM(BH27:BI27,BK27)-BJ27&gt;0,SUM(BH27:BI27,BK27)-BJ27,"")</f>
        <v/>
      </c>
      <c r="BX27" s="11">
        <f>IF(SUM(BA27,BE27,BI27)&gt;0,SUM(BA27,BE27,BI27),"")</f>
        <v>4.8</v>
      </c>
      <c r="BY27" s="11">
        <f>IF(SUM(BV27,BW27)&gt;0,SUM(BV27,BW27),"")</f>
        <v>21.2</v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>
        <f>IF(SUM(BV27,BW27,CA27)&gt;0,SUM(BV27,BW27,CA27),"")</f>
        <v>21.2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>
        <f>IF(MAX(ED27,FF27,GH27,HJ27,IL27,JN27,KP27,LR27,MT27,NV27,OX27,PZ27)-IF(N27="",0,N27)&gt;0.001,MAX(ED27,FF27,GH27,HJ27,IL27,JN27,KP27,LR27,MT27,NV27,OX27,PZ27)-IF(N27="",0,N27),"")</f>
        <v>44.199999999999996</v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>
        <f>IF(MAX(EI27,FK27,GM27,HO27,IQ27,JS27,KU27,LW27,MY27,OA27,PC27,QE27)-IF(R27="",0,R27)&gt;0.001,MAX(EI27,FK27,GM27,HO27,IQ27,JS27,KU27,LW27,MY27,OA27,PC27,QE27)-IF(R27="",0,R27),"")</f>
        <v>22.3</v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>
        <v>18.3</v>
      </c>
      <c r="JV27" s="17">
        <v>3.9</v>
      </c>
      <c r="JW27" s="17">
        <v>0.2</v>
      </c>
      <c r="JX27" s="17">
        <v>0</v>
      </c>
      <c r="JY27" s="17">
        <v>18.600000000000001</v>
      </c>
      <c r="JZ27" s="17">
        <v>3.6</v>
      </c>
      <c r="KA27" s="17">
        <v>0</v>
      </c>
      <c r="KB27" s="17">
        <v>0</v>
      </c>
      <c r="KC27" s="17"/>
      <c r="KD27" s="17"/>
      <c r="KE27" s="17"/>
      <c r="KF27" s="17"/>
      <c r="KG27" s="17">
        <v>18.3</v>
      </c>
      <c r="KH27" s="17">
        <v>4</v>
      </c>
      <c r="KI27" s="17">
        <v>0</v>
      </c>
      <c r="KJ27" s="17">
        <v>0</v>
      </c>
      <c r="KK27" s="17"/>
      <c r="KL27" s="17"/>
      <c r="KM27" s="17"/>
      <c r="KN27" s="17"/>
      <c r="KO27" s="40">
        <f>IF(SUM(JV27,JZ27)&gt;0,SUM(JV27,JZ27),"")</f>
        <v>7.5</v>
      </c>
      <c r="KP27" s="40">
        <f>IF(SUM(JU27:JV27,JX27:JZ27,KB27)-JW27-KA27&gt;0,SUM(JU27:JV27,JX27:JZ27,KB27)-JW27-KA27,"")</f>
        <v>44.199999999999996</v>
      </c>
      <c r="KQ27" s="40" t="str">
        <f>IF(SUM(KC27:KD27,KF27)-KE27&gt;0,SUM(KC27:KD27,KF27)-KE27,"")</f>
        <v/>
      </c>
      <c r="KR27" s="40">
        <f>IF(SUM(JV27,JZ27,KD27)&gt;0,SUM(JV27,JZ27,KD27),"")</f>
        <v>7.5</v>
      </c>
      <c r="KS27" s="40">
        <f>IF(SUM(KP27,KQ27)&gt;0,SUM(KP27,KQ27),"")</f>
        <v>44.199999999999996</v>
      </c>
      <c r="KT27" s="40">
        <f>IF(SUM(KH27,KL27)&gt;0,SUM(KH27,KL27),"")</f>
        <v>4</v>
      </c>
      <c r="KU27" s="40">
        <f>IF(SUM(KG27:KH27,KJ27:KL27,KN27)-SUM(KI27,KM27)&gt;0,SUM(KG27:KH27,KJ27:KL27,KN27)-SUM(KI27,KM27),"")</f>
        <v>22.3</v>
      </c>
      <c r="KV27" s="40">
        <f>IF(SUM(KP27,KQ27,KU27)&gt;0,SUM(KP27,KQ27,KU27),"")</f>
        <v>66.5</v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8.1999999999999993</v>
      </c>
      <c r="QH27" s="22">
        <f>IF($CW27="P",CD27,(CD27+BA27)/2)</f>
        <v>2.4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2.4</v>
      </c>
      <c r="RC27" s="40">
        <f>IF(SUM(QG27:QH27,QJ27:QL27,QN27)-QI27-QM27&gt;0,SUM(QG27:QH27,QJ27:QL27,QN27)-QI27-QM27,"")</f>
        <v>10.6</v>
      </c>
      <c r="RD27" s="40" t="str">
        <f>IF(SUM(QO27:QP27,QR27)-QQ27&gt;0,SUM(QO27:QP27,QR27)-QQ27,"")</f>
        <v/>
      </c>
      <c r="RE27" s="40">
        <f>IF(SUM(QH27,QL27,QP27)&gt;0,SUM(QH27,QL27,QP27),"")</f>
        <v>2.4</v>
      </c>
      <c r="RF27" s="40">
        <f>IF(SUM(RC27,RD27)&gt;0,SUM(RC27,RD27),"")</f>
        <v>10.6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10.6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222</v>
      </c>
      <c r="D28" s="4" t="s">
        <v>5</v>
      </c>
      <c r="E28" s="4">
        <v>2006</v>
      </c>
      <c r="F28" s="9">
        <f>SUM(L28:T28)+SUM(L28:P28)*0.0000001+SUM(L28)*0.0000000000001</f>
        <v>61.600006160004021</v>
      </c>
      <c r="G28" s="66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40.200000000000003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21.4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>IF(SUM(X28,AB28)&gt;0,SUM(X28,AB28),"")</f>
        <v/>
      </c>
      <c r="AS28" s="40" t="str">
        <f>IF(SUM(W28:X28,Z28:AB28,AD28)-Y28-AC28&gt;0,SUM(W28:X28,Z28:AB28,AD28)-Y28-AC28,"")</f>
        <v/>
      </c>
      <c r="AT28" s="40" t="str">
        <f>IF(SUM(AE28:AF28,AH28)-AG28&gt;0,SUM(AE28:AF28,AH28)-AG28,"")</f>
        <v/>
      </c>
      <c r="AU28" s="40" t="str">
        <f>IF(SUM(X28,AB28,AF28)&gt;0,SUM(X28,AB28,AF28),"")</f>
        <v/>
      </c>
      <c r="AV28" s="40" t="str">
        <f>IF(SUM(AS28,AT28)&gt;0,SUM(AS28,AT28),"")</f>
        <v/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 t="str">
        <f>IF(SUM(AS28,AT28,AX28)&gt;0,SUM(AS28,AT28,AX28),"")</f>
        <v/>
      </c>
      <c r="AZ28" s="18">
        <v>18.600000000000001</v>
      </c>
      <c r="BA28" s="18">
        <v>3.5</v>
      </c>
      <c r="BB28" s="18">
        <v>0</v>
      </c>
      <c r="BC28" s="18">
        <v>0</v>
      </c>
      <c r="BD28" s="18">
        <v>17.399999999999999</v>
      </c>
      <c r="BE28" s="18">
        <v>0.7</v>
      </c>
      <c r="BF28" s="18">
        <v>0</v>
      </c>
      <c r="BG28" s="18">
        <v>0</v>
      </c>
      <c r="BH28" s="18">
        <v>18.100000000000001</v>
      </c>
      <c r="BI28" s="18">
        <v>3.9</v>
      </c>
      <c r="BJ28" s="18">
        <v>0.6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4.2</v>
      </c>
      <c r="BV28" s="11">
        <f>IF(SUM(AZ28:BA28,BC28:BE28,BG28)-BB28-BF28&gt;0,SUM(AZ28:BA28,BC28:BE28,BG28)-BB28-BF28,"")</f>
        <v>40.200000000000003</v>
      </c>
      <c r="BW28" s="11">
        <f>IF(SUM(BH28:BI28,BK28)-BJ28&gt;0,SUM(BH28:BI28,BK28)-BJ28,"")</f>
        <v>21.4</v>
      </c>
      <c r="BX28" s="11">
        <f>IF(SUM(BA28,BE28,BI28)&gt;0,SUM(BA28,BE28,BI28),"")</f>
        <v>8.1</v>
      </c>
      <c r="BY28" s="11">
        <f>IF(SUM(BV28,BW28)&gt;0,SUM(BV28,BW28),"")</f>
        <v>61.6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61.6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9.3000000000000007</v>
      </c>
      <c r="QH28" s="22">
        <f>IF($CW28="P",CD28,(CD28+BA28)/2)</f>
        <v>1.75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8.6999999999999993</v>
      </c>
      <c r="QL28" s="22">
        <f>IF($CW28="P",CH28,(CH28+BE28)/2)</f>
        <v>0.35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9.0500000000000007</v>
      </c>
      <c r="QP28" s="22">
        <f>IF($CW28="P",CL28,(CL28+BI28)/2)</f>
        <v>1.95</v>
      </c>
      <c r="QQ28" s="22">
        <f>IF($CW28="P",CM28,(CM28+BJ28)/2)</f>
        <v>0.3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2.1</v>
      </c>
      <c r="RC28" s="40">
        <f>IF(SUM(QG28:QH28,QJ28:QL28,QN28)-QI28-QM28&gt;0,SUM(QG28:QH28,QJ28:QL28,QN28)-QI28-QM28,"")</f>
        <v>20.100000000000001</v>
      </c>
      <c r="RD28" s="40">
        <f>IF(SUM(QO28:QP28,QR28)-QQ28&gt;0,SUM(QO28:QP28,QR28)-QQ28,"")</f>
        <v>10.7</v>
      </c>
      <c r="RE28" s="40">
        <f>IF(SUM(QH28,QL28,QP28)&gt;0,SUM(QH28,QL28,QP28),"")</f>
        <v>4.05</v>
      </c>
      <c r="RF28" s="40">
        <f>IF(SUM(RC28,RD28)&gt;0,SUM(RC28,RD28),"")</f>
        <v>30.8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30.8</v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223</v>
      </c>
      <c r="D29" s="4" t="s">
        <v>5</v>
      </c>
      <c r="E29" s="4">
        <v>2005</v>
      </c>
      <c r="F29" s="9">
        <f>SUM(L29:T29)+SUM(L29:P29)*0.0000001+SUM(L29)*0.0000000000001</f>
        <v>59.500005950003903</v>
      </c>
      <c r="G29" s="66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39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20.5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>
        <v>16.2</v>
      </c>
      <c r="BA29" s="18">
        <v>3.1</v>
      </c>
      <c r="BB29" s="18">
        <v>0.8</v>
      </c>
      <c r="BC29" s="18">
        <v>0</v>
      </c>
      <c r="BD29" s="18">
        <v>18</v>
      </c>
      <c r="BE29" s="18">
        <v>3.3</v>
      </c>
      <c r="BF29" s="18">
        <v>0.8</v>
      </c>
      <c r="BG29" s="18">
        <v>0</v>
      </c>
      <c r="BH29" s="18">
        <v>18.3</v>
      </c>
      <c r="BI29" s="18">
        <v>3</v>
      </c>
      <c r="BJ29" s="18">
        <v>0.8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6.4</v>
      </c>
      <c r="BV29" s="11">
        <f>IF(SUM(AZ29:BA29,BC29:BE29,BG29)-BB29-BF29&gt;0,SUM(AZ29:BA29,BC29:BE29,BG29)-BB29-BF29,"")</f>
        <v>39</v>
      </c>
      <c r="BW29" s="11">
        <f>IF(SUM(BH29:BI29,BK29)-BJ29&gt;0,SUM(BH29:BI29,BK29)-BJ29,"")</f>
        <v>20.5</v>
      </c>
      <c r="BX29" s="11">
        <f>IF(SUM(BA29,BE29,BI29)&gt;0,SUM(BA29,BE29,BI29),"")</f>
        <v>9.4</v>
      </c>
      <c r="BY29" s="11">
        <f>IF(SUM(BV29,BW29)&gt;0,SUM(BV29,BW29),"")</f>
        <v>59.5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59.5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8.1</v>
      </c>
      <c r="QH29" s="22">
        <f>IF($CW29="P",CD29,(CD29+BA29)/2)</f>
        <v>1.55</v>
      </c>
      <c r="QI29" s="22">
        <f>IF($CW29="P",CE29,(CE29+BB29)/2)</f>
        <v>0.4</v>
      </c>
      <c r="QJ29" s="22">
        <f>IF($CW29="P",CF29,(CF29+BC29)/2)</f>
        <v>0</v>
      </c>
      <c r="QK29" s="22">
        <f>IF($CW29="P",CG29,(CG29+BD29)/2)</f>
        <v>9</v>
      </c>
      <c r="QL29" s="22">
        <f>IF($CW29="P",CH29,(CH29+BE29)/2)</f>
        <v>1.65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9.15</v>
      </c>
      <c r="QP29" s="22">
        <f>IF($CW29="P",CL29,(CL29+BI29)/2)</f>
        <v>1.5</v>
      </c>
      <c r="QQ29" s="22">
        <f>IF($CW29="P",CM29,(CM29+BJ29)/2)</f>
        <v>0.4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3.2</v>
      </c>
      <c r="RC29" s="40">
        <f>IF(SUM(QG29:QH29,QJ29:QL29,QN29)-QI29-QM29&gt;0,SUM(QG29:QH29,QJ29:QL29,QN29)-QI29-QM29,"")</f>
        <v>19.5</v>
      </c>
      <c r="RD29" s="40">
        <f>IF(SUM(QO29:QP29,QR29)-QQ29&gt;0,SUM(QO29:QP29,QR29)-QQ29,"")</f>
        <v>10.25</v>
      </c>
      <c r="RE29" s="40">
        <f>IF(SUM(QH29,QL29,QP29)&gt;0,SUM(QH29,QL29,QP29),"")</f>
        <v>4.7</v>
      </c>
      <c r="RF29" s="40">
        <f>IF(SUM(RC29,RD29)&gt;0,SUM(RC29,RD29),"")</f>
        <v>29.75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29.75</v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240</v>
      </c>
      <c r="D30" s="4" t="s">
        <v>3</v>
      </c>
      <c r="E30" s="4">
        <v>2006</v>
      </c>
      <c r="F30" s="9">
        <f>SUM(L30:T30)+SUM(L30:P30)*0.0000001+SUM(L30)*0.0000000000001</f>
        <v>59.200005920004024</v>
      </c>
      <c r="G30" s="66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40.200000000000003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19</v>
      </c>
      <c r="Q30" s="8" t="str">
        <f>IF(P30=0,"",IF(P30=CZ30,$CC$1,IF(P30=BW30,$AZ$1,IF(P30=AT30,$W$1,""))))</f>
        <v>2024 Nationals</v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18.600000000000001</v>
      </c>
      <c r="CD30" s="19">
        <v>3.1</v>
      </c>
      <c r="CE30" s="19">
        <v>0</v>
      </c>
      <c r="CF30" s="19">
        <v>0</v>
      </c>
      <c r="CG30" s="19">
        <v>17.8</v>
      </c>
      <c r="CH30" s="19">
        <v>0.7</v>
      </c>
      <c r="CI30" s="19">
        <v>0</v>
      </c>
      <c r="CJ30" s="19">
        <v>0</v>
      </c>
      <c r="CK30" s="19">
        <v>18.8</v>
      </c>
      <c r="CL30" s="19">
        <v>1.2</v>
      </c>
      <c r="CM30" s="19">
        <v>1</v>
      </c>
      <c r="CN30" s="19">
        <v>0</v>
      </c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3.8</v>
      </c>
      <c r="CY30" s="40">
        <f>IF(SUM(CC30:CD30,CF30:CH30,CJ30)-CE30-CI30&gt;0,SUM(CC30:CD30,CF30:CH30,CJ30)-CE30-CI30,"")</f>
        <v>40.200000000000003</v>
      </c>
      <c r="CZ30" s="40">
        <f>IF(SUM(CK30:CL30,CN30)-CM30&gt;0,SUM(CK30:CL30,CN30)-CM30,"")</f>
        <v>19</v>
      </c>
      <c r="DA30" s="40">
        <f>IF(SUM(CD30,CH30,CL30)&gt;0,SUM(CD30,CH30,CL30),"")</f>
        <v>5</v>
      </c>
      <c r="DB30" s="40">
        <f>IF(SUM(CY30,CZ30)&gt;0,SUM(CY30,CZ30),"")</f>
        <v>59.2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59.2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9.3000000000000007</v>
      </c>
      <c r="QH30" s="22">
        <f>IF($CW30="P",CD30,(CD30+BA30)/2)</f>
        <v>1.55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8.9</v>
      </c>
      <c r="QL30" s="22">
        <f>IF($CW30="P",CH30,(CH30+BE30)/2)</f>
        <v>0.35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9.4</v>
      </c>
      <c r="QP30" s="22">
        <f>IF($CW30="P",CL30,(CL30+BI30)/2)</f>
        <v>0.6</v>
      </c>
      <c r="QQ30" s="22">
        <f>IF($CW30="P",CM30,(CM30+BJ30)/2)</f>
        <v>0.5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1.9</v>
      </c>
      <c r="RC30" s="40">
        <f>IF(SUM(QG30:QH30,QJ30:QL30,QN30)-QI30-QM30&gt;0,SUM(QG30:QH30,QJ30:QL30,QN30)-QI30-QM30,"")</f>
        <v>20.100000000000001</v>
      </c>
      <c r="RD30" s="40">
        <f>IF(SUM(QO30:QP30,QR30)-QQ30&gt;0,SUM(QO30:QP30,QR30)-QQ30,"")</f>
        <v>9.5</v>
      </c>
      <c r="RE30" s="40">
        <f>IF(SUM(QH30,QL30,QP30)&gt;0,SUM(QH30,QL30,QP30),"")</f>
        <v>2.5</v>
      </c>
      <c r="RF30" s="40">
        <f>IF(SUM(RC30,RD30)&gt;0,SUM(RC30,RD30),"")</f>
        <v>29.6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29.6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241</v>
      </c>
      <c r="D31" s="4" t="s">
        <v>4</v>
      </c>
      <c r="E31" s="4">
        <v>2006</v>
      </c>
      <c r="F31" s="9">
        <f>SUM(L31:T31)+SUM(L31:P31)*0.0000001+SUM(L31)*0.0000000000001</f>
        <v>45.10000451000451</v>
      </c>
      <c r="G31" s="66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45.1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18.7</v>
      </c>
      <c r="CD31" s="19">
        <v>3.6</v>
      </c>
      <c r="CE31" s="19">
        <v>0</v>
      </c>
      <c r="CF31" s="19">
        <v>0</v>
      </c>
      <c r="CG31" s="19">
        <v>18.399999999999999</v>
      </c>
      <c r="CH31" s="19">
        <v>4.4000000000000004</v>
      </c>
      <c r="CI31" s="19">
        <v>0</v>
      </c>
      <c r="CJ31" s="19">
        <v>0</v>
      </c>
      <c r="CK31" s="19">
        <v>0</v>
      </c>
      <c r="CL31" s="19">
        <v>0</v>
      </c>
      <c r="CM31" s="19">
        <v>0</v>
      </c>
      <c r="CN31" s="19">
        <v>0</v>
      </c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8</v>
      </c>
      <c r="CY31" s="40">
        <f>IF(SUM(CC31:CD31,CF31:CH31,CJ31)-CE31-CI31&gt;0,SUM(CC31:CD31,CF31:CH31,CJ31)-CE31-CI31,"")</f>
        <v>45.1</v>
      </c>
      <c r="CZ31" s="40" t="str">
        <f>IF(SUM(CK31:CL31,CN31)-CM31&gt;0,SUM(CK31:CL31,CN31)-CM31,"")</f>
        <v/>
      </c>
      <c r="DA31" s="40">
        <f>IF(SUM(CD31,CH31,CL31)&gt;0,SUM(CD31,CH31,CL31),"")</f>
        <v>8</v>
      </c>
      <c r="DB31" s="40">
        <f>IF(SUM(CY31,CZ31)&gt;0,SUM(CY31,CZ31),"")</f>
        <v>45.1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45.1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9.35</v>
      </c>
      <c r="QH31" s="22">
        <f>IF($CW31="P",CD31,(CD31+BA31)/2)</f>
        <v>1.8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2.2000000000000002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4</v>
      </c>
      <c r="RC31" s="40">
        <f>IF(SUM(QG31:QH31,QJ31:QL31,QN31)-QI31-QM31&gt;0,SUM(QG31:QH31,QJ31:QL31,QN31)-QI31-QM31,"")</f>
        <v>22.55</v>
      </c>
      <c r="RD31" s="40" t="str">
        <f>IF(SUM(QO31:QP31,QR31)-QQ31&gt;0,SUM(QO31:QP31,QR31)-QQ31,"")</f>
        <v/>
      </c>
      <c r="RE31" s="40">
        <f>IF(SUM(QH31,QL31,QP31)&gt;0,SUM(QH31,QL31,QP31),"")</f>
        <v>4</v>
      </c>
      <c r="RF31" s="40">
        <f>IF(SUM(RC31,RD31)&gt;0,SUM(RC31,RD31),"")</f>
        <v>22.55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22.55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125</v>
      </c>
      <c r="D32" s="4" t="s">
        <v>5</v>
      </c>
      <c r="E32" s="4">
        <v>2004</v>
      </c>
      <c r="F32" s="9">
        <f>SUM(L32:T32)+SUM(L32:P32)*0.0000001+SUM(L32)*0.0000000000001</f>
        <v>38.000003800003803</v>
      </c>
      <c r="G32" s="66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38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 t="str">
        <f>IF(SUM(BA32,BE32)&gt;0,SUM(BA32,BE32),"")</f>
        <v/>
      </c>
      <c r="BV32" s="11" t="str">
        <f>IF(SUM(AZ32:BA32,BC32:BE32,BG32)-BB32-BF32&gt;0,SUM(AZ32:BA32,BC32:BE32,BG32)-BB32-BF32,"")</f>
        <v/>
      </c>
      <c r="BW32" s="11" t="str">
        <f>IF(SUM(BH32:BI32,BK32)-BJ32&gt;0,SUM(BH32:BI32,BK32)-BJ32,"")</f>
        <v/>
      </c>
      <c r="BX32" s="11" t="str">
        <f>IF(SUM(BA32,BE32,BI32)&gt;0,SUM(BA32,BE32,BI32),"")</f>
        <v/>
      </c>
      <c r="BY32" s="11" t="str">
        <f>IF(SUM(BV32,BW32)&gt;0,SUM(BV32,BW32),"")</f>
        <v/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 t="str">
        <f>IF(SUM(BV32,BW32,CA32)&gt;0,SUM(BV32,BW32,CA32),"")</f>
        <v/>
      </c>
      <c r="CC32" s="19">
        <v>17.5</v>
      </c>
      <c r="CD32" s="19">
        <v>0.7</v>
      </c>
      <c r="CE32" s="19">
        <v>0</v>
      </c>
      <c r="CF32" s="19">
        <v>0</v>
      </c>
      <c r="CG32" s="19">
        <v>19</v>
      </c>
      <c r="CH32" s="19">
        <v>1.8</v>
      </c>
      <c r="CI32" s="19">
        <v>1</v>
      </c>
      <c r="CJ32" s="19">
        <v>0</v>
      </c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>
        <f>IF(SUM(CD32,CH32)&gt;0,SUM(CD32,CH32),"")</f>
        <v>2.5</v>
      </c>
      <c r="CY32" s="40">
        <f>IF(SUM(CC32:CD32,CF32:CH32,CJ32)-CE32-CI32&gt;0,SUM(CC32:CD32,CF32:CH32,CJ32)-CE32-CI32,"")</f>
        <v>38</v>
      </c>
      <c r="CZ32" s="40" t="str">
        <f>IF(SUM(CK32:CL32,CN32)-CM32&gt;0,SUM(CK32:CL32,CN32)-CM32,"")</f>
        <v/>
      </c>
      <c r="DA32" s="40">
        <f>IF(SUM(CD32,CH32,CL32)&gt;0,SUM(CD32,CH32,CL32),"")</f>
        <v>2.5</v>
      </c>
      <c r="DB32" s="40">
        <f>IF(SUM(CY32,CZ32)&gt;0,SUM(CY32,CZ32),"")</f>
        <v>38</v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>
        <f>IF(SUM(CY32,CZ32,DD32)&gt;0,SUM(CY32,CZ32,DD32),"")</f>
        <v>38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8.75</v>
      </c>
      <c r="QH32" s="22">
        <f>IF($CW32="P",CD32,(CD32+BA32)/2)</f>
        <v>0.35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9.5</v>
      </c>
      <c r="QL32" s="22">
        <f>IF($CW32="P",CH32,(CH32+BE32)/2)</f>
        <v>0.9</v>
      </c>
      <c r="QM32" s="22">
        <f>IF($CW32="P",CI32,(CI32+BF32)/2)</f>
        <v>0.5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1.25</v>
      </c>
      <c r="RC32" s="40">
        <f>IF(SUM(QG32:QH32,QJ32:QL32,QN32)-QI32-QM32&gt;0,SUM(QG32:QH32,QJ32:QL32,QN32)-QI32-QM32,"")</f>
        <v>19</v>
      </c>
      <c r="RD32" s="40" t="str">
        <f>IF(SUM(QO32:QP32,QR32)-QQ32&gt;0,SUM(QO32:QP32,QR32)-QQ32,"")</f>
        <v/>
      </c>
      <c r="RE32" s="40">
        <f>IF(SUM(QH32,QL32,QP32)&gt;0,SUM(QH32,QL32,QP32),"")</f>
        <v>1.25</v>
      </c>
      <c r="RF32" s="40">
        <f>IF(SUM(RC32,RD32)&gt;0,SUM(RC32,RD32),"")</f>
        <v>19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19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213</v>
      </c>
      <c r="D33" s="4" t="s">
        <v>4</v>
      </c>
      <c r="E33" s="4">
        <v>2007</v>
      </c>
      <c r="F33" s="9">
        <f>SUM(L33:T33)+SUM(L33:P33)*0.0000001+SUM(L33)*0.0000000000001</f>
        <v>22.000002200002204</v>
      </c>
      <c r="G33" s="66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22.000000000000004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16.600000000000001</v>
      </c>
      <c r="BA33" s="18">
        <v>5.6</v>
      </c>
      <c r="BB33" s="18">
        <v>0.2</v>
      </c>
      <c r="BC33" s="18">
        <v>0</v>
      </c>
      <c r="BD33" s="18">
        <v>0</v>
      </c>
      <c r="BE33" s="18">
        <v>0</v>
      </c>
      <c r="BF33" s="18">
        <v>0</v>
      </c>
      <c r="BG33" s="18">
        <v>0</v>
      </c>
      <c r="BH33" s="18">
        <v>0</v>
      </c>
      <c r="BI33" s="18">
        <v>0</v>
      </c>
      <c r="BJ33" s="18">
        <v>0</v>
      </c>
      <c r="BK33" s="18">
        <v>0</v>
      </c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>IF(SUM(BA33,BE33)&gt;0,SUM(BA33,BE33),"")</f>
        <v>5.6</v>
      </c>
      <c r="BV33" s="11">
        <f>IF(SUM(AZ33:BA33,BC33:BE33,BG33)-BB33-BF33&gt;0,SUM(AZ33:BA33,BC33:BE33,BG33)-BB33-BF33,"")</f>
        <v>22.000000000000004</v>
      </c>
      <c r="BW33" s="11" t="str">
        <f>IF(SUM(BH33:BI33,BK33)-BJ33&gt;0,SUM(BH33:BI33,BK33)-BJ33,"")</f>
        <v/>
      </c>
      <c r="BX33" s="11">
        <f>IF(SUM(BA33,BE33,BI33)&gt;0,SUM(BA33,BE33,BI33),"")</f>
        <v>5.6</v>
      </c>
      <c r="BY33" s="11">
        <f>IF(SUM(BV33,BW33)&gt;0,SUM(BV33,BW33),"")</f>
        <v>22.000000000000004</v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>
        <f>IF(SUM(BV33,BW33,CA33)&gt;0,SUM(BV33,BW33,CA33),"")</f>
        <v>22.000000000000004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8.3000000000000007</v>
      </c>
      <c r="QH33" s="22">
        <f>IF($CW33="P",CD33,(CD33+BA33)/2)</f>
        <v>2.8</v>
      </c>
      <c r="QI33" s="22">
        <f>IF($CW33="P",CE33,(CE33+BB33)/2)</f>
        <v>0.1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2.8</v>
      </c>
      <c r="RC33" s="40">
        <f>IF(SUM(QG33:QH33,QJ33:QL33,QN33)-QI33-QM33&gt;0,SUM(QG33:QH33,QJ33:QL33,QN33)-QI33-QM33,"")</f>
        <v>11.000000000000002</v>
      </c>
      <c r="RD33" s="40" t="str">
        <f>IF(SUM(QO33:QP33,QR33)-QQ33&gt;0,SUM(QO33:QP33,QR33)-QQ33,"")</f>
        <v/>
      </c>
      <c r="RE33" s="40">
        <f>IF(SUM(QH33,QL33,QP33)&gt;0,SUM(QH33,QL33,QP33),"")</f>
        <v>2.8</v>
      </c>
      <c r="RF33" s="40">
        <f>IF(SUM(RC33,RD33)&gt;0,SUM(RC33,RD33),"")</f>
        <v>11.000000000000002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11.000000000000002</v>
      </c>
    </row>
    <row r="34" spans="1:477" ht="17" x14ac:dyDescent="0.2">
      <c r="G34" s="66"/>
      <c r="T34" s="10"/>
      <c r="U34" s="10"/>
      <c r="V34" s="10"/>
    </row>
    <row r="35" spans="1:477" ht="17" x14ac:dyDescent="0.2">
      <c r="G35" s="66"/>
      <c r="T35" s="10"/>
      <c r="U35" s="10"/>
      <c r="V35" s="10"/>
    </row>
    <row r="36" spans="1:477" ht="17" x14ac:dyDescent="0.2">
      <c r="C36" s="23" t="s">
        <v>44</v>
      </c>
      <c r="G36" s="66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6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6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6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6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6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6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3">
    <cfRule type="expression" dxfId="29" priority="7" stopIfTrue="1">
      <formula>IF($AQ4&lt;&gt;"",1,0)</formula>
    </cfRule>
  </conditionalFormatting>
  <conditionalFormatting sqref="AZ4:CB33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3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16" priority="60354" operator="between">
      <formula>AY$43</formula>
      <formula>1000</formula>
    </cfRule>
    <cfRule type="cellIs" dxfId="15" priority="60355" operator="between">
      <formula>AY$42</formula>
      <formula>AY$43</formula>
    </cfRule>
    <cfRule type="cellIs" dxfId="14" priority="60356" operator="between">
      <formula>AY$41</formula>
      <formula>AY$42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66534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66579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66624" operator="between">
      <formula>AY$36</formula>
      <formula>AY$37</formula>
    </cfRule>
    <cfRule type="cellIs" dxfId="9" priority="166625" operator="between">
      <formula>AY$37</formula>
      <formula>AY$38</formula>
    </cfRule>
    <cfRule type="cellIs" dxfId="8" priority="166626" operator="between">
      <formula>AY$38</formula>
      <formula>AY$39</formula>
    </cfRule>
    <cfRule type="cellIs" dxfId="7" priority="166627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66804" operator="between">
      <formula>AY$40</formula>
      <formula>AY$41</formula>
    </cfRule>
    <cfRule type="cellIs" dxfId="5" priority="166805" operator="between">
      <formula>AY$41</formula>
      <formula>AY$42</formula>
    </cfRule>
    <cfRule type="cellIs" dxfId="4" priority="166806" operator="between">
      <formula>AY$42</formula>
      <formula>AY$43</formula>
    </cfRule>
    <cfRule type="cellIs" dxfId="3" priority="166807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66984" operator="between">
      <formula>AY$39</formula>
      <formula>1000</formula>
    </cfRule>
    <cfRule type="cellIs" dxfId="1" priority="166985" operator="between">
      <formula>AY$38</formula>
      <formula>AY$39</formula>
    </cfRule>
    <cfRule type="cellIs" dxfId="0" priority="166986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2024-07-07T17:04:42Z</dcterms:modified>
</cp:coreProperties>
</file>