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AA3C1FB-FED2-954B-A1A6-A8AF92D376C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'TRA-M'!$A$1:$TV$24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C21" i="21" l="1"/>
  <c r="PB21" i="21"/>
  <c r="OZ21" i="21"/>
  <c r="OY21" i="21"/>
  <c r="OX21" i="21"/>
  <c r="OW21" i="21"/>
  <c r="PC20" i="21"/>
  <c r="PB20" i="21"/>
  <c r="OZ20" i="21"/>
  <c r="OY20" i="21"/>
  <c r="OX20" i="21"/>
  <c r="OW20" i="21"/>
  <c r="PC19" i="21"/>
  <c r="PB19" i="21"/>
  <c r="OZ19" i="21"/>
  <c r="OY19" i="21"/>
  <c r="OX19" i="21"/>
  <c r="OW19" i="21"/>
  <c r="PC18" i="21"/>
  <c r="PB18" i="21"/>
  <c r="OZ18" i="21"/>
  <c r="OY18" i="21"/>
  <c r="OX18" i="21"/>
  <c r="OW18" i="21"/>
  <c r="PC17" i="21"/>
  <c r="PB17" i="21"/>
  <c r="OZ17" i="21"/>
  <c r="OY17" i="21"/>
  <c r="OX17" i="21"/>
  <c r="OW17" i="21"/>
  <c r="PC16" i="21"/>
  <c r="PB16" i="21"/>
  <c r="OZ16" i="21"/>
  <c r="OY16" i="21"/>
  <c r="OX16" i="21"/>
  <c r="OW16" i="21"/>
  <c r="PC15" i="21"/>
  <c r="PB15" i="21"/>
  <c r="OZ15" i="21"/>
  <c r="OY15" i="21"/>
  <c r="OX15" i="21"/>
  <c r="OW15" i="21"/>
  <c r="PC14" i="21"/>
  <c r="PB14" i="21"/>
  <c r="OZ14" i="21"/>
  <c r="OY14" i="21"/>
  <c r="OX14" i="21"/>
  <c r="OW14" i="21"/>
  <c r="PC13" i="21"/>
  <c r="PB13" i="21"/>
  <c r="OZ13" i="21"/>
  <c r="OY13" i="21"/>
  <c r="OX13" i="21"/>
  <c r="OW13" i="21"/>
  <c r="PC12" i="21"/>
  <c r="PB12" i="21"/>
  <c r="OZ12" i="21"/>
  <c r="OY12" i="21"/>
  <c r="OX12" i="21"/>
  <c r="OW12" i="21"/>
  <c r="PC11" i="21"/>
  <c r="PB11" i="21"/>
  <c r="OZ11" i="21"/>
  <c r="OY11" i="21"/>
  <c r="OX11" i="21"/>
  <c r="OW11" i="21"/>
  <c r="PC10" i="21"/>
  <c r="PB10" i="21"/>
  <c r="OZ10" i="21"/>
  <c r="OY10" i="21"/>
  <c r="OX10" i="21"/>
  <c r="PD10" i="21" s="1"/>
  <c r="OW10" i="21"/>
  <c r="PC9" i="21"/>
  <c r="PB9" i="21"/>
  <c r="OZ9" i="21"/>
  <c r="OY9" i="21"/>
  <c r="OX9" i="21"/>
  <c r="OW9" i="21"/>
  <c r="PC8" i="21"/>
  <c r="PB8" i="21"/>
  <c r="OZ8" i="21"/>
  <c r="OY8" i="21"/>
  <c r="OX8" i="21"/>
  <c r="OW8" i="21"/>
  <c r="PC7" i="21"/>
  <c r="PB7" i="21"/>
  <c r="OZ7" i="21"/>
  <c r="OY7" i="21"/>
  <c r="OX7" i="21"/>
  <c r="OW7" i="21"/>
  <c r="PC6" i="21"/>
  <c r="PB6" i="21"/>
  <c r="OZ6" i="21"/>
  <c r="OY6" i="21"/>
  <c r="OX6" i="21"/>
  <c r="PD6" i="21" s="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21" i="21"/>
  <c r="NZ21" i="21"/>
  <c r="NX21" i="21"/>
  <c r="NW21" i="21"/>
  <c r="NV21" i="21"/>
  <c r="NU21" i="21"/>
  <c r="OA20" i="21"/>
  <c r="NZ20" i="21"/>
  <c r="NX20" i="21"/>
  <c r="NW20" i="21"/>
  <c r="NV20" i="21"/>
  <c r="OB20" i="21" s="1"/>
  <c r="NU20" i="21"/>
  <c r="OA19" i="21"/>
  <c r="NZ19" i="21"/>
  <c r="NX19" i="21"/>
  <c r="NW19" i="21"/>
  <c r="NV19" i="21"/>
  <c r="NU19" i="21"/>
  <c r="OA18" i="21"/>
  <c r="NZ18" i="21"/>
  <c r="NX18" i="21"/>
  <c r="NW18" i="21"/>
  <c r="NV18" i="21"/>
  <c r="NU18" i="21"/>
  <c r="OA17" i="21"/>
  <c r="NZ17" i="21"/>
  <c r="NX17" i="21"/>
  <c r="NW17" i="21"/>
  <c r="NV17" i="21"/>
  <c r="NU17" i="21"/>
  <c r="OA16" i="21"/>
  <c r="NZ16" i="21"/>
  <c r="NX16" i="21"/>
  <c r="NW16" i="21"/>
  <c r="NV16" i="21"/>
  <c r="OB16" i="21" s="1"/>
  <c r="NU16" i="21"/>
  <c r="OA15" i="21"/>
  <c r="NZ15" i="21"/>
  <c r="NX15" i="21"/>
  <c r="NW15" i="21"/>
  <c r="NV15" i="21"/>
  <c r="NU15" i="21"/>
  <c r="OA14" i="21"/>
  <c r="NZ14" i="21"/>
  <c r="NX14" i="21"/>
  <c r="NW14" i="21"/>
  <c r="NV14" i="21"/>
  <c r="NU14" i="21"/>
  <c r="OA13" i="21"/>
  <c r="NZ13" i="21"/>
  <c r="NX13" i="21"/>
  <c r="NW13" i="21"/>
  <c r="NV13" i="21"/>
  <c r="NU13" i="21"/>
  <c r="OA12" i="21"/>
  <c r="NZ12" i="21"/>
  <c r="NX12" i="21"/>
  <c r="NW12" i="21"/>
  <c r="NV12" i="21"/>
  <c r="OB12" i="21" s="1"/>
  <c r="NU12" i="21"/>
  <c r="OA11" i="21"/>
  <c r="NZ11" i="21"/>
  <c r="NX11" i="21"/>
  <c r="NW11" i="21"/>
  <c r="NV11" i="21"/>
  <c r="NU11" i="21"/>
  <c r="OA10" i="21"/>
  <c r="NZ10" i="21"/>
  <c r="NX10" i="21"/>
  <c r="NW10" i="21"/>
  <c r="NV10" i="21"/>
  <c r="NU10" i="21"/>
  <c r="OA9" i="21"/>
  <c r="NZ9" i="21"/>
  <c r="NX9" i="21"/>
  <c r="NW9" i="21"/>
  <c r="NV9" i="21"/>
  <c r="NU9" i="21"/>
  <c r="OA8" i="21"/>
  <c r="NZ8" i="21"/>
  <c r="NX8" i="21"/>
  <c r="NW8" i="21"/>
  <c r="NV8" i="21"/>
  <c r="NU8" i="21"/>
  <c r="OA7" i="21"/>
  <c r="NZ7" i="21"/>
  <c r="NX7" i="21"/>
  <c r="NW7" i="21"/>
  <c r="NV7" i="21"/>
  <c r="NU7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21" i="21"/>
  <c r="MX21" i="21"/>
  <c r="MV21" i="21"/>
  <c r="MU21" i="21"/>
  <c r="MT21" i="21"/>
  <c r="MS21" i="21"/>
  <c r="MY20" i="21"/>
  <c r="MX20" i="21"/>
  <c r="MV20" i="21"/>
  <c r="MU20" i="21"/>
  <c r="MT20" i="21"/>
  <c r="MS20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7" i="21"/>
  <c r="MX17" i="21"/>
  <c r="MV17" i="21"/>
  <c r="MU17" i="21"/>
  <c r="MT17" i="21"/>
  <c r="MS17" i="21"/>
  <c r="MY16" i="21"/>
  <c r="MX16" i="21"/>
  <c r="MV16" i="21"/>
  <c r="MU16" i="21"/>
  <c r="MT16" i="21"/>
  <c r="MS16" i="21"/>
  <c r="MY15" i="21"/>
  <c r="MX15" i="21"/>
  <c r="MV15" i="21"/>
  <c r="MU15" i="21"/>
  <c r="MT15" i="21"/>
  <c r="MS15" i="21"/>
  <c r="MY14" i="21"/>
  <c r="MX14" i="21"/>
  <c r="MV14" i="21"/>
  <c r="MU14" i="21"/>
  <c r="MT14" i="21"/>
  <c r="MS14" i="21"/>
  <c r="MY13" i="21"/>
  <c r="MX13" i="21"/>
  <c r="MV13" i="21"/>
  <c r="MU13" i="21"/>
  <c r="MT13" i="21"/>
  <c r="MS13" i="21"/>
  <c r="MY12" i="21"/>
  <c r="MX12" i="21"/>
  <c r="MV12" i="21"/>
  <c r="MU12" i="21"/>
  <c r="MT12" i="21"/>
  <c r="MS12" i="21"/>
  <c r="MY11" i="21"/>
  <c r="MX11" i="21"/>
  <c r="MV11" i="21"/>
  <c r="MU11" i="21"/>
  <c r="MT11" i="21"/>
  <c r="MS11" i="21"/>
  <c r="MY10" i="21"/>
  <c r="MX10" i="21"/>
  <c r="MV10" i="21"/>
  <c r="MU10" i="21"/>
  <c r="MT10" i="21"/>
  <c r="MS10" i="21"/>
  <c r="MY9" i="21"/>
  <c r="MX9" i="21"/>
  <c r="MV9" i="21"/>
  <c r="MU9" i="21"/>
  <c r="MT9" i="21"/>
  <c r="MZ9" i="21" s="1"/>
  <c r="MS9" i="21"/>
  <c r="MY8" i="21"/>
  <c r="MX8" i="21"/>
  <c r="MV8" i="21"/>
  <c r="MU8" i="21"/>
  <c r="MT8" i="21"/>
  <c r="MS8" i="21"/>
  <c r="MY7" i="21"/>
  <c r="MX7" i="21"/>
  <c r="MV7" i="21"/>
  <c r="MU7" i="21"/>
  <c r="MT7" i="21"/>
  <c r="MS7" i="21"/>
  <c r="MY6" i="21"/>
  <c r="MX6" i="21"/>
  <c r="MV6" i="21"/>
  <c r="MU6" i="21"/>
  <c r="MT6" i="21"/>
  <c r="MS6" i="21"/>
  <c r="MY5" i="21"/>
  <c r="MX5" i="21"/>
  <c r="MV5" i="21"/>
  <c r="MU5" i="21"/>
  <c r="MT5" i="21"/>
  <c r="MZ5" i="21" s="1"/>
  <c r="MS5" i="21"/>
  <c r="MY4" i="21"/>
  <c r="MX4" i="21"/>
  <c r="MV4" i="21"/>
  <c r="MU4" i="21"/>
  <c r="MT4" i="21"/>
  <c r="MS4" i="21"/>
  <c r="LW21" i="21"/>
  <c r="LV21" i="21"/>
  <c r="LT21" i="21"/>
  <c r="LS21" i="21"/>
  <c r="LR21" i="21"/>
  <c r="LQ21" i="21"/>
  <c r="LW20" i="21"/>
  <c r="LV20" i="21"/>
  <c r="LT20" i="21"/>
  <c r="LS20" i="21"/>
  <c r="LR20" i="21"/>
  <c r="LQ20" i="21"/>
  <c r="LW19" i="21"/>
  <c r="LV19" i="21"/>
  <c r="LT19" i="21"/>
  <c r="LS19" i="21"/>
  <c r="LR19" i="21"/>
  <c r="LX19" i="21" s="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6" i="21"/>
  <c r="LV16" i="21"/>
  <c r="LT16" i="21"/>
  <c r="LS16" i="21"/>
  <c r="LR16" i="21"/>
  <c r="LQ16" i="21"/>
  <c r="LW15" i="21"/>
  <c r="LV15" i="21"/>
  <c r="LT15" i="21"/>
  <c r="LS15" i="21"/>
  <c r="LR15" i="21"/>
  <c r="LX15" i="21" s="1"/>
  <c r="LQ15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12" i="21"/>
  <c r="LV12" i="21"/>
  <c r="LT12" i="21"/>
  <c r="LS12" i="21"/>
  <c r="LR12" i="21"/>
  <c r="LQ12" i="21"/>
  <c r="LW11" i="21"/>
  <c r="LV11" i="21"/>
  <c r="LT11" i="21"/>
  <c r="LS11" i="21"/>
  <c r="LR11" i="21"/>
  <c r="LX11" i="21" s="1"/>
  <c r="LQ11" i="21"/>
  <c r="LW10" i="21"/>
  <c r="LV10" i="21"/>
  <c r="LT10" i="21"/>
  <c r="LS10" i="21"/>
  <c r="LR10" i="21"/>
  <c r="LQ10" i="21"/>
  <c r="LW9" i="21"/>
  <c r="LV9" i="21"/>
  <c r="LT9" i="21"/>
  <c r="LS9" i="21"/>
  <c r="LR9" i="21"/>
  <c r="LQ9" i="21"/>
  <c r="LW8" i="21"/>
  <c r="LV8" i="21"/>
  <c r="LT8" i="21"/>
  <c r="LS8" i="21"/>
  <c r="LR8" i="21"/>
  <c r="LX8" i="21" s="1"/>
  <c r="LQ8" i="21"/>
  <c r="LW7" i="21"/>
  <c r="LV7" i="21"/>
  <c r="LT7" i="21"/>
  <c r="LS7" i="21"/>
  <c r="LR7" i="21"/>
  <c r="LX7" i="21" s="1"/>
  <c r="LQ7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X4" i="21" s="1"/>
  <c r="LQ4" i="21"/>
  <c r="KU21" i="21"/>
  <c r="KT21" i="21"/>
  <c r="KR21" i="21"/>
  <c r="KQ21" i="21"/>
  <c r="KP21" i="21"/>
  <c r="KV21" i="21" s="1"/>
  <c r="KO21" i="21"/>
  <c r="KU20" i="21"/>
  <c r="KT20" i="21"/>
  <c r="KR20" i="21"/>
  <c r="KQ20" i="21"/>
  <c r="KP20" i="21"/>
  <c r="KO20" i="21"/>
  <c r="KU19" i="21"/>
  <c r="KT19" i="21"/>
  <c r="KR19" i="21"/>
  <c r="KQ19" i="21"/>
  <c r="KP19" i="21"/>
  <c r="KO19" i="21"/>
  <c r="KU18" i="21"/>
  <c r="KT18" i="21"/>
  <c r="KR18" i="21"/>
  <c r="KQ18" i="21"/>
  <c r="KP18" i="21"/>
  <c r="KV18" i="21" s="1"/>
  <c r="KO18" i="21"/>
  <c r="KU17" i="21"/>
  <c r="KT17" i="21"/>
  <c r="KR17" i="21"/>
  <c r="KQ17" i="21"/>
  <c r="KP17" i="21"/>
  <c r="KV17" i="21" s="1"/>
  <c r="KO17" i="21"/>
  <c r="KU16" i="21"/>
  <c r="KT16" i="21"/>
  <c r="KR16" i="21"/>
  <c r="KQ16" i="21"/>
  <c r="KP16" i="21"/>
  <c r="KO16" i="21"/>
  <c r="KU15" i="21"/>
  <c r="KT15" i="21"/>
  <c r="KR15" i="21"/>
  <c r="KQ15" i="21"/>
  <c r="KP15" i="21"/>
  <c r="KO15" i="21"/>
  <c r="KU14" i="21"/>
  <c r="KT14" i="21"/>
  <c r="KR14" i="21"/>
  <c r="KQ14" i="21"/>
  <c r="KP14" i="21"/>
  <c r="KV14" i="21" s="1"/>
  <c r="KO14" i="21"/>
  <c r="KU13" i="21"/>
  <c r="KT13" i="21"/>
  <c r="KR13" i="21"/>
  <c r="KQ13" i="21"/>
  <c r="KP13" i="21"/>
  <c r="KV13" i="21" s="1"/>
  <c r="KO13" i="21"/>
  <c r="KU12" i="21"/>
  <c r="KT12" i="21"/>
  <c r="KR12" i="21"/>
  <c r="KQ12" i="21"/>
  <c r="KP12" i="21"/>
  <c r="KO12" i="21"/>
  <c r="KU11" i="21"/>
  <c r="KT11" i="21"/>
  <c r="KR11" i="21"/>
  <c r="KQ11" i="21"/>
  <c r="KP11" i="21"/>
  <c r="KO11" i="21"/>
  <c r="KU10" i="21"/>
  <c r="KT10" i="21"/>
  <c r="KR10" i="21"/>
  <c r="KQ10" i="21"/>
  <c r="KP10" i="21"/>
  <c r="KV10" i="21" s="1"/>
  <c r="KO10" i="21"/>
  <c r="KU9" i="21"/>
  <c r="KT9" i="21"/>
  <c r="KR9" i="21"/>
  <c r="KQ9" i="21"/>
  <c r="KP9" i="21"/>
  <c r="KO9" i="21"/>
  <c r="KU8" i="21"/>
  <c r="KT8" i="21"/>
  <c r="KR8" i="21"/>
  <c r="KQ8" i="21"/>
  <c r="KP8" i="21"/>
  <c r="KO8" i="21"/>
  <c r="KU7" i="21"/>
  <c r="KT7" i="21"/>
  <c r="KR7" i="21"/>
  <c r="KQ7" i="21"/>
  <c r="KP7" i="21"/>
  <c r="KO7" i="21"/>
  <c r="KU6" i="21"/>
  <c r="KT6" i="21"/>
  <c r="KR6" i="21"/>
  <c r="KQ6" i="21"/>
  <c r="KP6" i="21"/>
  <c r="KV6" i="21" s="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21" i="21"/>
  <c r="JR21" i="21"/>
  <c r="JP21" i="21"/>
  <c r="JO21" i="21"/>
  <c r="JN21" i="21"/>
  <c r="JM21" i="21"/>
  <c r="JS20" i="21"/>
  <c r="JR20" i="21"/>
  <c r="JP20" i="21"/>
  <c r="JO20" i="21"/>
  <c r="JN20" i="21"/>
  <c r="JT20" i="21" s="1"/>
  <c r="JM20" i="21"/>
  <c r="JS19" i="21"/>
  <c r="JR19" i="21"/>
  <c r="JP19" i="21"/>
  <c r="JO19" i="21"/>
  <c r="JN19" i="21"/>
  <c r="JM19" i="21"/>
  <c r="JS18" i="21"/>
  <c r="JR18" i="21"/>
  <c r="JP18" i="21"/>
  <c r="JO18" i="21"/>
  <c r="JN18" i="21"/>
  <c r="JM18" i="21"/>
  <c r="JS17" i="21"/>
  <c r="JR17" i="21"/>
  <c r="JP17" i="21"/>
  <c r="JO17" i="21"/>
  <c r="JN17" i="21"/>
  <c r="JM17" i="21"/>
  <c r="JS16" i="21"/>
  <c r="JR16" i="21"/>
  <c r="JP16" i="21"/>
  <c r="JO16" i="21"/>
  <c r="JN16" i="21"/>
  <c r="JT16" i="21" s="1"/>
  <c r="JM16" i="21"/>
  <c r="JS15" i="21"/>
  <c r="JR15" i="21"/>
  <c r="JP15" i="21"/>
  <c r="JO15" i="21"/>
  <c r="JN15" i="21"/>
  <c r="JM15" i="21"/>
  <c r="JS14" i="21"/>
  <c r="JR14" i="21"/>
  <c r="JP14" i="21"/>
  <c r="JO14" i="21"/>
  <c r="JN14" i="21"/>
  <c r="JM14" i="21"/>
  <c r="JS13" i="21"/>
  <c r="JR13" i="21"/>
  <c r="JP13" i="21"/>
  <c r="JO13" i="21"/>
  <c r="JN13" i="21"/>
  <c r="JM13" i="21"/>
  <c r="JS12" i="21"/>
  <c r="JR12" i="21"/>
  <c r="JP12" i="21"/>
  <c r="JO12" i="21"/>
  <c r="JN12" i="21"/>
  <c r="JT12" i="21" s="1"/>
  <c r="JM12" i="21"/>
  <c r="JS11" i="21"/>
  <c r="JR11" i="21"/>
  <c r="JP11" i="21"/>
  <c r="JO11" i="21"/>
  <c r="JN11" i="21"/>
  <c r="JM11" i="21"/>
  <c r="JS10" i="21"/>
  <c r="JR10" i="21"/>
  <c r="JP10" i="21"/>
  <c r="JO10" i="21"/>
  <c r="JN10" i="21"/>
  <c r="JM10" i="21"/>
  <c r="JS9" i="21"/>
  <c r="JR9" i="21"/>
  <c r="JP9" i="21"/>
  <c r="JO9" i="21"/>
  <c r="JN9" i="21"/>
  <c r="JM9" i="21"/>
  <c r="JS8" i="21"/>
  <c r="JR8" i="21"/>
  <c r="JP8" i="21"/>
  <c r="JO8" i="21"/>
  <c r="JN8" i="21"/>
  <c r="JM8" i="21"/>
  <c r="JS7" i="21"/>
  <c r="JR7" i="21"/>
  <c r="JP7" i="21"/>
  <c r="JO7" i="21"/>
  <c r="JN7" i="21"/>
  <c r="JM7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21" i="21"/>
  <c r="IP21" i="21"/>
  <c r="IN21" i="21"/>
  <c r="IM21" i="21"/>
  <c r="IL21" i="21"/>
  <c r="IK21" i="21"/>
  <c r="IQ20" i="21"/>
  <c r="IP20" i="21"/>
  <c r="IN20" i="21"/>
  <c r="IM20" i="21"/>
  <c r="IL20" i="21"/>
  <c r="IK20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7" i="21"/>
  <c r="IP17" i="21"/>
  <c r="IN17" i="21"/>
  <c r="IM17" i="21"/>
  <c r="IL17" i="21"/>
  <c r="IK17" i="21"/>
  <c r="IQ16" i="21"/>
  <c r="IP16" i="21"/>
  <c r="IN16" i="21"/>
  <c r="IM16" i="21"/>
  <c r="IL16" i="21"/>
  <c r="IK16" i="21"/>
  <c r="IQ15" i="21"/>
  <c r="IP15" i="21"/>
  <c r="IN15" i="21"/>
  <c r="IM15" i="21"/>
  <c r="IL15" i="21"/>
  <c r="IK15" i="21"/>
  <c r="IQ14" i="21"/>
  <c r="IP14" i="21"/>
  <c r="IN14" i="21"/>
  <c r="IM14" i="21"/>
  <c r="IL14" i="21"/>
  <c r="IK14" i="21"/>
  <c r="IQ13" i="21"/>
  <c r="IP13" i="21"/>
  <c r="IN13" i="21"/>
  <c r="IM13" i="21"/>
  <c r="IL13" i="21"/>
  <c r="IK13" i="21"/>
  <c r="IQ12" i="21"/>
  <c r="IP12" i="21"/>
  <c r="IN12" i="21"/>
  <c r="IM12" i="21"/>
  <c r="IL12" i="21"/>
  <c r="IK12" i="21"/>
  <c r="IQ11" i="21"/>
  <c r="IP11" i="21"/>
  <c r="IN11" i="21"/>
  <c r="IM11" i="21"/>
  <c r="IL11" i="21"/>
  <c r="IK11" i="21"/>
  <c r="IQ10" i="21"/>
  <c r="IP10" i="21"/>
  <c r="IN10" i="21"/>
  <c r="IM10" i="21"/>
  <c r="IL10" i="21"/>
  <c r="IK10" i="21"/>
  <c r="IQ9" i="21"/>
  <c r="IP9" i="21"/>
  <c r="IN9" i="21"/>
  <c r="IM9" i="21"/>
  <c r="IL9" i="21"/>
  <c r="IR9" i="21" s="1"/>
  <c r="IK9" i="21"/>
  <c r="IQ8" i="21"/>
  <c r="IP8" i="21"/>
  <c r="IN8" i="21"/>
  <c r="IM8" i="21"/>
  <c r="IL8" i="21"/>
  <c r="IK8" i="21"/>
  <c r="IQ7" i="21"/>
  <c r="IP7" i="21"/>
  <c r="IN7" i="21"/>
  <c r="IM7" i="21"/>
  <c r="IL7" i="21"/>
  <c r="IK7" i="21"/>
  <c r="IQ6" i="21"/>
  <c r="IP6" i="21"/>
  <c r="IN6" i="21"/>
  <c r="IM6" i="21"/>
  <c r="IL6" i="21"/>
  <c r="IK6" i="21"/>
  <c r="IQ5" i="21"/>
  <c r="IP5" i="21"/>
  <c r="IN5" i="21"/>
  <c r="IM5" i="21"/>
  <c r="IL5" i="21"/>
  <c r="IR5" i="21" s="1"/>
  <c r="IK5" i="21"/>
  <c r="IQ4" i="21"/>
  <c r="IP4" i="21"/>
  <c r="IN4" i="21"/>
  <c r="IM4" i="21"/>
  <c r="IL4" i="21"/>
  <c r="IK4" i="21"/>
  <c r="HO21" i="21"/>
  <c r="HN21" i="21"/>
  <c r="HL21" i="21"/>
  <c r="HK21" i="21"/>
  <c r="HJ21" i="21"/>
  <c r="HI21" i="21"/>
  <c r="HO20" i="21"/>
  <c r="HN20" i="21"/>
  <c r="HL20" i="21"/>
  <c r="HK20" i="21"/>
  <c r="HJ20" i="21"/>
  <c r="HI20" i="21"/>
  <c r="HO19" i="21"/>
  <c r="HN19" i="21"/>
  <c r="HL19" i="21"/>
  <c r="HK19" i="21"/>
  <c r="HJ19" i="21"/>
  <c r="HP19" i="21" s="1"/>
  <c r="HI19" i="21"/>
  <c r="HO18" i="21"/>
  <c r="HN18" i="21"/>
  <c r="HL18" i="21"/>
  <c r="HK18" i="21"/>
  <c r="HJ18" i="21"/>
  <c r="HI18" i="21"/>
  <c r="HO17" i="21"/>
  <c r="HN17" i="21"/>
  <c r="HL17" i="21"/>
  <c r="HK17" i="21"/>
  <c r="HJ17" i="21"/>
  <c r="HI17" i="21"/>
  <c r="HO16" i="21"/>
  <c r="HN16" i="21"/>
  <c r="HL16" i="21"/>
  <c r="HK16" i="21"/>
  <c r="HJ16" i="21"/>
  <c r="HI16" i="21"/>
  <c r="HO15" i="21"/>
  <c r="HN15" i="21"/>
  <c r="HL15" i="21"/>
  <c r="HK15" i="21"/>
  <c r="HJ15" i="21"/>
  <c r="HP15" i="21" s="1"/>
  <c r="HI15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12" i="21"/>
  <c r="HN12" i="21"/>
  <c r="HL12" i="21"/>
  <c r="HK12" i="21"/>
  <c r="HJ12" i="21"/>
  <c r="HI12" i="21"/>
  <c r="HO11" i="21"/>
  <c r="HN11" i="21"/>
  <c r="HL11" i="21"/>
  <c r="HK11" i="21"/>
  <c r="HJ11" i="21"/>
  <c r="HP11" i="21" s="1"/>
  <c r="HI11" i="21"/>
  <c r="HO10" i="21"/>
  <c r="HN10" i="21"/>
  <c r="HL10" i="21"/>
  <c r="HK10" i="21"/>
  <c r="HJ10" i="21"/>
  <c r="HI10" i="21"/>
  <c r="HO9" i="21"/>
  <c r="HN9" i="21"/>
  <c r="HL9" i="21"/>
  <c r="HK9" i="21"/>
  <c r="HJ9" i="21"/>
  <c r="HI9" i="21"/>
  <c r="HO8" i="21"/>
  <c r="HN8" i="21"/>
  <c r="HL8" i="21"/>
  <c r="HK8" i="21"/>
  <c r="HJ8" i="21"/>
  <c r="HI8" i="21"/>
  <c r="HO7" i="21"/>
  <c r="HN7" i="21"/>
  <c r="HL7" i="21"/>
  <c r="HK7" i="21"/>
  <c r="HJ7" i="21"/>
  <c r="HP7" i="21" s="1"/>
  <c r="HI7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21" i="21"/>
  <c r="GL21" i="21"/>
  <c r="GJ21" i="21"/>
  <c r="GI21" i="21"/>
  <c r="GH21" i="21"/>
  <c r="GN21" i="21" s="1"/>
  <c r="GG21" i="21"/>
  <c r="GM20" i="21"/>
  <c r="GL20" i="21"/>
  <c r="GJ20" i="21"/>
  <c r="GI20" i="21"/>
  <c r="GH20" i="21"/>
  <c r="GG20" i="21"/>
  <c r="GM19" i="21"/>
  <c r="GL19" i="21"/>
  <c r="GJ19" i="21"/>
  <c r="GI19" i="21"/>
  <c r="GH19" i="21"/>
  <c r="GG19" i="21"/>
  <c r="GM18" i="21"/>
  <c r="GL18" i="21"/>
  <c r="GJ18" i="21"/>
  <c r="GI18" i="21"/>
  <c r="GH18" i="21"/>
  <c r="GG18" i="21"/>
  <c r="GM17" i="21"/>
  <c r="GL17" i="21"/>
  <c r="GJ17" i="21"/>
  <c r="GI17" i="21"/>
  <c r="GH17" i="21"/>
  <c r="GN17" i="21" s="1"/>
  <c r="GG17" i="21"/>
  <c r="GM16" i="21"/>
  <c r="GL16" i="21"/>
  <c r="GJ16" i="21"/>
  <c r="GI16" i="21"/>
  <c r="GH16" i="21"/>
  <c r="GG16" i="21"/>
  <c r="GM15" i="21"/>
  <c r="GL15" i="21"/>
  <c r="GJ15" i="21"/>
  <c r="GI15" i="21"/>
  <c r="GH15" i="21"/>
  <c r="GG15" i="21"/>
  <c r="GM14" i="21"/>
  <c r="GL14" i="21"/>
  <c r="GJ14" i="21"/>
  <c r="GI14" i="21"/>
  <c r="GH14" i="21"/>
  <c r="GG14" i="21"/>
  <c r="GM13" i="21"/>
  <c r="GL13" i="21"/>
  <c r="GJ13" i="21"/>
  <c r="GI13" i="21"/>
  <c r="GH13" i="21"/>
  <c r="GN13" i="21" s="1"/>
  <c r="GG13" i="21"/>
  <c r="GM12" i="21"/>
  <c r="GL12" i="21"/>
  <c r="GJ12" i="21"/>
  <c r="GI12" i="21"/>
  <c r="GH12" i="21"/>
  <c r="GG12" i="21"/>
  <c r="GM11" i="21"/>
  <c r="GL11" i="21"/>
  <c r="GJ11" i="21"/>
  <c r="GI11" i="21"/>
  <c r="GH11" i="21"/>
  <c r="GG11" i="21"/>
  <c r="GM10" i="21"/>
  <c r="GL10" i="21"/>
  <c r="GJ10" i="21"/>
  <c r="GI10" i="21"/>
  <c r="GH10" i="21"/>
  <c r="GG10" i="21"/>
  <c r="GM9" i="21"/>
  <c r="GL9" i="21"/>
  <c r="GJ9" i="21"/>
  <c r="GI9" i="21"/>
  <c r="GH9" i="21"/>
  <c r="GG9" i="21"/>
  <c r="GM8" i="21"/>
  <c r="GL8" i="21"/>
  <c r="GJ8" i="21"/>
  <c r="GI8" i="21"/>
  <c r="GH8" i="21"/>
  <c r="GG8" i="21"/>
  <c r="GM7" i="21"/>
  <c r="GL7" i="21"/>
  <c r="GJ7" i="21"/>
  <c r="GI7" i="21"/>
  <c r="GH7" i="21"/>
  <c r="GG7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21" i="21"/>
  <c r="FJ21" i="21"/>
  <c r="FH21" i="21"/>
  <c r="FG21" i="21"/>
  <c r="FF21" i="21"/>
  <c r="FE21" i="21"/>
  <c r="FK20" i="21"/>
  <c r="FJ20" i="21"/>
  <c r="FH20" i="21"/>
  <c r="FG20" i="21"/>
  <c r="FF20" i="21"/>
  <c r="FE20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7" i="21"/>
  <c r="FJ17" i="21"/>
  <c r="FH17" i="21"/>
  <c r="FG17" i="21"/>
  <c r="FF17" i="21"/>
  <c r="FE17" i="21"/>
  <c r="FK16" i="21"/>
  <c r="FJ16" i="21"/>
  <c r="FH16" i="21"/>
  <c r="FG16" i="21"/>
  <c r="FF16" i="21"/>
  <c r="FE16" i="21"/>
  <c r="FK15" i="21"/>
  <c r="FJ15" i="21"/>
  <c r="FH15" i="21"/>
  <c r="FG15" i="21"/>
  <c r="FF15" i="21"/>
  <c r="FE15" i="21"/>
  <c r="FK14" i="21"/>
  <c r="FJ14" i="21"/>
  <c r="FH14" i="21"/>
  <c r="FG14" i="21"/>
  <c r="FF14" i="21"/>
  <c r="FE14" i="21"/>
  <c r="FK13" i="21"/>
  <c r="FJ13" i="21"/>
  <c r="FH13" i="21"/>
  <c r="FG13" i="21"/>
  <c r="FF13" i="21"/>
  <c r="FE13" i="21"/>
  <c r="FK12" i="21"/>
  <c r="FJ12" i="21"/>
  <c r="FH12" i="21"/>
  <c r="FG12" i="21"/>
  <c r="FF12" i="21"/>
  <c r="FE12" i="21"/>
  <c r="FK11" i="21"/>
  <c r="FJ11" i="21"/>
  <c r="FH11" i="21"/>
  <c r="FG11" i="21"/>
  <c r="FF11" i="21"/>
  <c r="FE11" i="21"/>
  <c r="FK10" i="21"/>
  <c r="FJ10" i="21"/>
  <c r="FH10" i="21"/>
  <c r="FG10" i="21"/>
  <c r="FF10" i="21"/>
  <c r="FE10" i="21"/>
  <c r="FK9" i="21"/>
  <c r="FJ9" i="21"/>
  <c r="FH9" i="21"/>
  <c r="FG9" i="21"/>
  <c r="FF9" i="21"/>
  <c r="FE9" i="21"/>
  <c r="FK8" i="21"/>
  <c r="FJ8" i="21"/>
  <c r="FH8" i="21"/>
  <c r="FG8" i="21"/>
  <c r="FF8" i="21"/>
  <c r="FE8" i="21"/>
  <c r="FK7" i="21"/>
  <c r="FJ7" i="21"/>
  <c r="FH7" i="21"/>
  <c r="FG7" i="21"/>
  <c r="FF7" i="21"/>
  <c r="FE7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21" i="21"/>
  <c r="EH21" i="21"/>
  <c r="EF21" i="21"/>
  <c r="EE21" i="21"/>
  <c r="ED21" i="21"/>
  <c r="EC21" i="21"/>
  <c r="EI20" i="21"/>
  <c r="EH20" i="21"/>
  <c r="EF20" i="21"/>
  <c r="EE20" i="21"/>
  <c r="ED20" i="21"/>
  <c r="EC20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6" i="21"/>
  <c r="EH16" i="21"/>
  <c r="EF16" i="21"/>
  <c r="EE16" i="21"/>
  <c r="ED16" i="21"/>
  <c r="EC16" i="21"/>
  <c r="EI15" i="21"/>
  <c r="EH15" i="21"/>
  <c r="EF15" i="21"/>
  <c r="EE15" i="21"/>
  <c r="ED15" i="21"/>
  <c r="EC15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12" i="21"/>
  <c r="EH12" i="21"/>
  <c r="EF12" i="21"/>
  <c r="EE12" i="21"/>
  <c r="ED12" i="21"/>
  <c r="EC12" i="21"/>
  <c r="EI11" i="21"/>
  <c r="EH11" i="21"/>
  <c r="EF11" i="21"/>
  <c r="EE11" i="21"/>
  <c r="ED11" i="21"/>
  <c r="EC11" i="21"/>
  <c r="EI10" i="21"/>
  <c r="EH10" i="21"/>
  <c r="EF10" i="21"/>
  <c r="EE10" i="21"/>
  <c r="ED10" i="21"/>
  <c r="EC10" i="21"/>
  <c r="EI9" i="21"/>
  <c r="EH9" i="21"/>
  <c r="EF9" i="21"/>
  <c r="EE9" i="21"/>
  <c r="ED9" i="21"/>
  <c r="EJ9" i="21" s="1"/>
  <c r="EC9" i="21"/>
  <c r="EI8" i="21"/>
  <c r="EH8" i="21"/>
  <c r="EF8" i="21"/>
  <c r="EE8" i="21"/>
  <c r="ED8" i="21"/>
  <c r="EC8" i="21"/>
  <c r="EI7" i="21"/>
  <c r="EH7" i="21"/>
  <c r="EF7" i="21"/>
  <c r="EE7" i="21"/>
  <c r="ED7" i="21"/>
  <c r="EC7" i="21"/>
  <c r="EI6" i="21"/>
  <c r="EH6" i="21"/>
  <c r="EF6" i="21"/>
  <c r="EE6" i="21"/>
  <c r="ED6" i="21"/>
  <c r="EC6" i="21"/>
  <c r="EI5" i="21"/>
  <c r="EH5" i="21"/>
  <c r="EF5" i="21"/>
  <c r="EE5" i="21"/>
  <c r="ED5" i="21"/>
  <c r="EJ5" i="21" s="1"/>
  <c r="EC5" i="21"/>
  <c r="EI4" i="21"/>
  <c r="EH4" i="21"/>
  <c r="EF4" i="21"/>
  <c r="EE4" i="21"/>
  <c r="ED4" i="21"/>
  <c r="EC4" i="21"/>
  <c r="PC40" i="19"/>
  <c r="PB40" i="19"/>
  <c r="OZ40" i="19"/>
  <c r="OY40" i="19"/>
  <c r="OX40" i="19"/>
  <c r="OW40" i="19"/>
  <c r="PC39" i="19"/>
  <c r="PB39" i="19"/>
  <c r="OZ39" i="19"/>
  <c r="OY39" i="19"/>
  <c r="OX39" i="19"/>
  <c r="OW39" i="19"/>
  <c r="PC38" i="19"/>
  <c r="PB38" i="19"/>
  <c r="OZ38" i="19"/>
  <c r="OY38" i="19"/>
  <c r="OX38" i="19"/>
  <c r="PD38" i="19" s="1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PD34" i="19" s="1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0" i="19"/>
  <c r="PB30" i="19"/>
  <c r="OZ30" i="19"/>
  <c r="OY30" i="19"/>
  <c r="OX30" i="19"/>
  <c r="PD30" i="19" s="1"/>
  <c r="OW30" i="19"/>
  <c r="PC29" i="19"/>
  <c r="PB29" i="19"/>
  <c r="OZ29" i="19"/>
  <c r="OY29" i="19"/>
  <c r="OX29" i="19"/>
  <c r="OW29" i="19"/>
  <c r="PC28" i="19"/>
  <c r="PB28" i="19"/>
  <c r="OZ28" i="19"/>
  <c r="OY28" i="19"/>
  <c r="OX28" i="19"/>
  <c r="OW28" i="19"/>
  <c r="PC26" i="19"/>
  <c r="PB26" i="19"/>
  <c r="OZ26" i="19"/>
  <c r="OY26" i="19"/>
  <c r="OX26" i="19"/>
  <c r="OW26" i="19"/>
  <c r="PC25" i="19"/>
  <c r="PB25" i="19"/>
  <c r="OZ25" i="19"/>
  <c r="OY25" i="19"/>
  <c r="OX25" i="19"/>
  <c r="PD25" i="19" s="1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2" i="19"/>
  <c r="PB22" i="19"/>
  <c r="OZ22" i="19"/>
  <c r="OY22" i="19"/>
  <c r="OX22" i="19"/>
  <c r="OW22" i="19"/>
  <c r="PC21" i="19"/>
  <c r="PB21" i="19"/>
  <c r="OZ21" i="19"/>
  <c r="OY21" i="19"/>
  <c r="OX21" i="19"/>
  <c r="PD21" i="19" s="1"/>
  <c r="OW21" i="19"/>
  <c r="PC27" i="19"/>
  <c r="PB27" i="19"/>
  <c r="OZ27" i="19"/>
  <c r="OY27" i="19"/>
  <c r="OX27" i="19"/>
  <c r="OW27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18" i="19"/>
  <c r="PB18" i="19"/>
  <c r="OZ18" i="19"/>
  <c r="OY18" i="19"/>
  <c r="OX18" i="19"/>
  <c r="PD18" i="19" s="1"/>
  <c r="OW18" i="19"/>
  <c r="PC17" i="19"/>
  <c r="PB17" i="19"/>
  <c r="OZ17" i="19"/>
  <c r="OY17" i="19"/>
  <c r="OX17" i="19"/>
  <c r="OW17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14" i="19"/>
  <c r="PB14" i="19"/>
  <c r="OZ14" i="19"/>
  <c r="OY14" i="19"/>
  <c r="OX14" i="19"/>
  <c r="PD14" i="19" s="1"/>
  <c r="OW14" i="19"/>
  <c r="PC13" i="19"/>
  <c r="PB13" i="19"/>
  <c r="OZ13" i="19"/>
  <c r="OY13" i="19"/>
  <c r="OX13" i="19"/>
  <c r="OW13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10" i="19"/>
  <c r="PB10" i="19"/>
  <c r="OZ10" i="19"/>
  <c r="OY10" i="19"/>
  <c r="OX10" i="19"/>
  <c r="PD10" i="19" s="1"/>
  <c r="OW10" i="19"/>
  <c r="PC8" i="19"/>
  <c r="PB8" i="19"/>
  <c r="OZ8" i="19"/>
  <c r="OY8" i="19"/>
  <c r="OX8" i="19"/>
  <c r="OW8" i="19"/>
  <c r="PC9" i="19"/>
  <c r="PB9" i="19"/>
  <c r="OZ9" i="19"/>
  <c r="OY9" i="19"/>
  <c r="OX9" i="19"/>
  <c r="OW9" i="19"/>
  <c r="PC7" i="19"/>
  <c r="PB7" i="19"/>
  <c r="OZ7" i="19"/>
  <c r="OY7" i="19"/>
  <c r="OX7" i="19"/>
  <c r="OW7" i="19"/>
  <c r="PC6" i="19"/>
  <c r="PB6" i="19"/>
  <c r="OZ6" i="19"/>
  <c r="OY6" i="19"/>
  <c r="OX6" i="19"/>
  <c r="PD6" i="19" s="1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0" i="19"/>
  <c r="NZ40" i="19"/>
  <c r="NX40" i="19"/>
  <c r="NW40" i="19"/>
  <c r="NV40" i="19"/>
  <c r="NU40" i="19"/>
  <c r="OA39" i="19"/>
  <c r="NZ39" i="19"/>
  <c r="NX39" i="19"/>
  <c r="NW39" i="19"/>
  <c r="NV39" i="19"/>
  <c r="OB39" i="19" s="1"/>
  <c r="NU39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OB35" i="19" s="1"/>
  <c r="NU35" i="19"/>
  <c r="OA34" i="19"/>
  <c r="NZ34" i="19"/>
  <c r="NX34" i="19"/>
  <c r="NW34" i="19"/>
  <c r="NV34" i="19"/>
  <c r="NU3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OB31" i="19" s="1"/>
  <c r="NU31" i="19"/>
  <c r="OA30" i="19"/>
  <c r="NZ30" i="19"/>
  <c r="NX30" i="19"/>
  <c r="NW30" i="19"/>
  <c r="NV30" i="19"/>
  <c r="NU30" i="19"/>
  <c r="OA29" i="19"/>
  <c r="NZ29" i="19"/>
  <c r="NX29" i="19"/>
  <c r="NW29" i="19"/>
  <c r="NV29" i="19"/>
  <c r="NU29" i="19"/>
  <c r="OA28" i="19"/>
  <c r="NZ28" i="19"/>
  <c r="NX28" i="19"/>
  <c r="NW28" i="19"/>
  <c r="NV28" i="19"/>
  <c r="NU28" i="19"/>
  <c r="OA26" i="19"/>
  <c r="NZ26" i="19"/>
  <c r="NX26" i="19"/>
  <c r="NW26" i="19"/>
  <c r="NV26" i="19"/>
  <c r="OB26" i="19" s="1"/>
  <c r="NU26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2" i="19"/>
  <c r="NZ22" i="19"/>
  <c r="NX22" i="19"/>
  <c r="NW22" i="19"/>
  <c r="NV22" i="19"/>
  <c r="OB22" i="19" s="1"/>
  <c r="NU22" i="19"/>
  <c r="OA21" i="19"/>
  <c r="NZ21" i="19"/>
  <c r="NX21" i="19"/>
  <c r="NW21" i="19"/>
  <c r="NV21" i="19"/>
  <c r="NU21" i="19"/>
  <c r="OA27" i="19"/>
  <c r="NZ27" i="19"/>
  <c r="NX27" i="19"/>
  <c r="NW27" i="19"/>
  <c r="NV27" i="19"/>
  <c r="NU27" i="19"/>
  <c r="OA20" i="19"/>
  <c r="NZ20" i="19"/>
  <c r="NX20" i="19"/>
  <c r="NW20" i="19"/>
  <c r="NV20" i="19"/>
  <c r="NU20" i="19"/>
  <c r="OA19" i="19"/>
  <c r="NZ19" i="19"/>
  <c r="NX19" i="19"/>
  <c r="NW19" i="19"/>
  <c r="NV19" i="19"/>
  <c r="OB19" i="19" s="1"/>
  <c r="NU19" i="19"/>
  <c r="OA18" i="19"/>
  <c r="NZ18" i="19"/>
  <c r="NX18" i="19"/>
  <c r="NW18" i="19"/>
  <c r="NV18" i="19"/>
  <c r="NU18" i="19"/>
  <c r="OA17" i="19"/>
  <c r="NZ17" i="19"/>
  <c r="NX17" i="19"/>
  <c r="NW17" i="19"/>
  <c r="NV17" i="19"/>
  <c r="NU17" i="19"/>
  <c r="OA16" i="19"/>
  <c r="NZ16" i="19"/>
  <c r="NX16" i="19"/>
  <c r="NW16" i="19"/>
  <c r="NV16" i="19"/>
  <c r="NU16" i="19"/>
  <c r="OA15" i="19"/>
  <c r="NZ15" i="19"/>
  <c r="NX15" i="19"/>
  <c r="NW15" i="19"/>
  <c r="NV15" i="19"/>
  <c r="OB15" i="19" s="1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12" i="19"/>
  <c r="NZ12" i="19"/>
  <c r="NX12" i="19"/>
  <c r="NW12" i="19"/>
  <c r="NV12" i="19"/>
  <c r="NU12" i="19"/>
  <c r="OA11" i="19"/>
  <c r="NZ11" i="19"/>
  <c r="NX11" i="19"/>
  <c r="NW11" i="19"/>
  <c r="NV11" i="19"/>
  <c r="OB11" i="19" s="1"/>
  <c r="NU11" i="19"/>
  <c r="OA10" i="19"/>
  <c r="NZ10" i="19"/>
  <c r="NX10" i="19"/>
  <c r="NW10" i="19"/>
  <c r="NV10" i="19"/>
  <c r="NU10" i="19"/>
  <c r="OA8" i="19"/>
  <c r="NZ8" i="19"/>
  <c r="NX8" i="19"/>
  <c r="NW8" i="19"/>
  <c r="NV8" i="19"/>
  <c r="NU8" i="19"/>
  <c r="OA9" i="19"/>
  <c r="NZ9" i="19"/>
  <c r="NX9" i="19"/>
  <c r="NW9" i="19"/>
  <c r="NV9" i="19"/>
  <c r="NU9" i="19"/>
  <c r="OA7" i="19"/>
  <c r="NZ7" i="19"/>
  <c r="NX7" i="19"/>
  <c r="NW7" i="19"/>
  <c r="NV7" i="19"/>
  <c r="OB7" i="19" s="1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0" i="19"/>
  <c r="MX40" i="19"/>
  <c r="MV40" i="19"/>
  <c r="MU40" i="19"/>
  <c r="MT40" i="19"/>
  <c r="MZ40" i="19" s="1"/>
  <c r="MS40" i="19"/>
  <c r="MY39" i="19"/>
  <c r="MX39" i="19"/>
  <c r="MV39" i="19"/>
  <c r="MU39" i="19"/>
  <c r="MT39" i="19"/>
  <c r="MS39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Z36" i="19" s="1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3" i="19"/>
  <c r="MX33" i="19"/>
  <c r="MV33" i="19"/>
  <c r="MU33" i="19"/>
  <c r="MT33" i="19"/>
  <c r="MS33" i="19"/>
  <c r="MY32" i="19"/>
  <c r="MX32" i="19"/>
  <c r="MV32" i="19"/>
  <c r="MU32" i="19"/>
  <c r="MT32" i="19"/>
  <c r="MZ32" i="19" s="1"/>
  <c r="MS32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29" i="19"/>
  <c r="MX29" i="19"/>
  <c r="MV29" i="19"/>
  <c r="MU29" i="19"/>
  <c r="MT29" i="19"/>
  <c r="MS29" i="19"/>
  <c r="MY28" i="19"/>
  <c r="MX28" i="19"/>
  <c r="MV28" i="19"/>
  <c r="MU28" i="19"/>
  <c r="MT28" i="19"/>
  <c r="MZ28" i="19" s="1"/>
  <c r="MS28" i="19"/>
  <c r="MY26" i="19"/>
  <c r="MX26" i="19"/>
  <c r="MV26" i="19"/>
  <c r="MU26" i="19"/>
  <c r="MT26" i="19"/>
  <c r="MS26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Z23" i="19" s="1"/>
  <c r="MS23" i="19"/>
  <c r="MY22" i="19"/>
  <c r="MX22" i="19"/>
  <c r="MV22" i="19"/>
  <c r="MU22" i="19"/>
  <c r="MT22" i="19"/>
  <c r="MS22" i="19"/>
  <c r="MY21" i="19"/>
  <c r="MX21" i="19"/>
  <c r="MV21" i="19"/>
  <c r="MU21" i="19"/>
  <c r="MT21" i="19"/>
  <c r="MS21" i="19"/>
  <c r="MY27" i="19"/>
  <c r="MX27" i="19"/>
  <c r="MV27" i="19"/>
  <c r="MU27" i="19"/>
  <c r="MT27" i="19"/>
  <c r="MS27" i="19"/>
  <c r="MY20" i="19"/>
  <c r="MX20" i="19"/>
  <c r="MV20" i="19"/>
  <c r="MU20" i="19"/>
  <c r="MT20" i="19"/>
  <c r="MZ20" i="19" s="1"/>
  <c r="MS20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17" i="19"/>
  <c r="MX17" i="19"/>
  <c r="MV17" i="19"/>
  <c r="MU17" i="19"/>
  <c r="MT17" i="19"/>
  <c r="MS17" i="19"/>
  <c r="MY16" i="19"/>
  <c r="MX16" i="19"/>
  <c r="MV16" i="19"/>
  <c r="MU16" i="19"/>
  <c r="MT16" i="19"/>
  <c r="MZ16" i="19" s="1"/>
  <c r="MS16" i="19"/>
  <c r="MY15" i="19"/>
  <c r="MX15" i="19"/>
  <c r="MV15" i="19"/>
  <c r="MU15" i="19"/>
  <c r="MT15" i="19"/>
  <c r="MS15" i="19"/>
  <c r="MY14" i="19"/>
  <c r="MX14" i="19"/>
  <c r="MV14" i="19"/>
  <c r="MU14" i="19"/>
  <c r="MT14" i="19"/>
  <c r="MS14" i="19"/>
  <c r="MY13" i="19"/>
  <c r="MX13" i="19"/>
  <c r="MV13" i="19"/>
  <c r="MU13" i="19"/>
  <c r="MT13" i="19"/>
  <c r="MS13" i="19"/>
  <c r="MY12" i="19"/>
  <c r="MX12" i="19"/>
  <c r="MV12" i="19"/>
  <c r="MU12" i="19"/>
  <c r="MT12" i="19"/>
  <c r="MZ12" i="19" s="1"/>
  <c r="MS12" i="19"/>
  <c r="MY11" i="19"/>
  <c r="MX11" i="19"/>
  <c r="MV11" i="19"/>
  <c r="MU11" i="19"/>
  <c r="MT11" i="19"/>
  <c r="MS11" i="19"/>
  <c r="MY10" i="19"/>
  <c r="MX10" i="19"/>
  <c r="MV10" i="19"/>
  <c r="MU10" i="19"/>
  <c r="MT10" i="19"/>
  <c r="MS10" i="19"/>
  <c r="MY8" i="19"/>
  <c r="MX8" i="19"/>
  <c r="MV8" i="19"/>
  <c r="MU8" i="19"/>
  <c r="MT8" i="19"/>
  <c r="MS8" i="19"/>
  <c r="MY9" i="19"/>
  <c r="MX9" i="19"/>
  <c r="MV9" i="19"/>
  <c r="MU9" i="19"/>
  <c r="MT9" i="19"/>
  <c r="MZ9" i="19" s="1"/>
  <c r="MS9" i="19"/>
  <c r="MY7" i="19"/>
  <c r="MX7" i="19"/>
  <c r="MV7" i="19"/>
  <c r="MU7" i="19"/>
  <c r="MT7" i="19"/>
  <c r="MS7" i="19"/>
  <c r="MY6" i="19"/>
  <c r="MX6" i="19"/>
  <c r="MV6" i="19"/>
  <c r="MU6" i="19"/>
  <c r="MT6" i="19"/>
  <c r="MS6" i="19"/>
  <c r="MY5" i="19"/>
  <c r="MX5" i="19"/>
  <c r="MV5" i="19"/>
  <c r="MU5" i="19"/>
  <c r="MT5" i="19"/>
  <c r="MS5" i="19"/>
  <c r="MY4" i="19"/>
  <c r="MX4" i="19"/>
  <c r="MV4" i="19"/>
  <c r="MU4" i="19"/>
  <c r="MT4" i="19"/>
  <c r="MZ4" i="19" s="1"/>
  <c r="MS4" i="19"/>
  <c r="LW40" i="19"/>
  <c r="LV40" i="19"/>
  <c r="LT40" i="19"/>
  <c r="LS40" i="19"/>
  <c r="LR40" i="19"/>
  <c r="LQ40" i="19"/>
  <c r="LW39" i="19"/>
  <c r="LV39" i="19"/>
  <c r="LT39" i="19"/>
  <c r="LS39" i="19"/>
  <c r="LR39" i="19"/>
  <c r="LQ39" i="19"/>
  <c r="LW38" i="19"/>
  <c r="LV38" i="19"/>
  <c r="LT38" i="19"/>
  <c r="LS38" i="19"/>
  <c r="LR38" i="19"/>
  <c r="LQ38" i="19"/>
  <c r="LW37" i="19"/>
  <c r="LV37" i="19"/>
  <c r="LT37" i="19"/>
  <c r="LS37" i="19"/>
  <c r="LR37" i="19"/>
  <c r="LX37" i="19" s="1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3" i="19"/>
  <c r="LV33" i="19"/>
  <c r="LT33" i="19"/>
  <c r="LS33" i="19"/>
  <c r="LR33" i="19"/>
  <c r="LX33" i="19" s="1"/>
  <c r="LQ33" i="19"/>
  <c r="LW32" i="19"/>
  <c r="LV32" i="19"/>
  <c r="LT32" i="19"/>
  <c r="LS32" i="19"/>
  <c r="LR32" i="19"/>
  <c r="LQ32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29" i="19"/>
  <c r="LV29" i="19"/>
  <c r="LT29" i="19"/>
  <c r="LS29" i="19"/>
  <c r="LR29" i="19"/>
  <c r="LX29" i="19" s="1"/>
  <c r="LQ29" i="19"/>
  <c r="LW28" i="19"/>
  <c r="LV28" i="19"/>
  <c r="LT28" i="19"/>
  <c r="LS28" i="19"/>
  <c r="LR28" i="19"/>
  <c r="LQ28" i="19"/>
  <c r="LW26" i="19"/>
  <c r="LV26" i="19"/>
  <c r="LT26" i="19"/>
  <c r="LS26" i="19"/>
  <c r="LR26" i="19"/>
  <c r="LQ26" i="19"/>
  <c r="LW25" i="19"/>
  <c r="LV25" i="19"/>
  <c r="LT25" i="19"/>
  <c r="LS25" i="19"/>
  <c r="LR25" i="19"/>
  <c r="LQ25" i="19"/>
  <c r="LW24" i="19"/>
  <c r="LV24" i="19"/>
  <c r="LT24" i="19"/>
  <c r="LS24" i="19"/>
  <c r="LR24" i="19"/>
  <c r="LX24" i="19" s="1"/>
  <c r="LQ24" i="19"/>
  <c r="LW23" i="19"/>
  <c r="LV23" i="19"/>
  <c r="LT23" i="19"/>
  <c r="LS23" i="19"/>
  <c r="LR23" i="19"/>
  <c r="LQ23" i="19"/>
  <c r="LW22" i="19"/>
  <c r="LV22" i="19"/>
  <c r="LT22" i="19"/>
  <c r="LS22" i="19"/>
  <c r="LR22" i="19"/>
  <c r="LQ22" i="19"/>
  <c r="LW21" i="19"/>
  <c r="LV21" i="19"/>
  <c r="LT21" i="19"/>
  <c r="LS21" i="19"/>
  <c r="LR21" i="19"/>
  <c r="LQ21" i="19"/>
  <c r="LW27" i="19"/>
  <c r="LV27" i="19"/>
  <c r="LT27" i="19"/>
  <c r="LS27" i="19"/>
  <c r="LR27" i="19"/>
  <c r="LX27" i="19" s="1"/>
  <c r="LQ27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17" i="19"/>
  <c r="LV17" i="19"/>
  <c r="LT17" i="19"/>
  <c r="LS17" i="19"/>
  <c r="LR17" i="19"/>
  <c r="LX17" i="19" s="1"/>
  <c r="LQ17" i="19"/>
  <c r="LW16" i="19"/>
  <c r="LV16" i="19"/>
  <c r="LT16" i="19"/>
  <c r="LS16" i="19"/>
  <c r="LR16" i="19"/>
  <c r="LQ16" i="19"/>
  <c r="LW15" i="19"/>
  <c r="LV15" i="19"/>
  <c r="LT15" i="19"/>
  <c r="LS15" i="19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X13" i="19" s="1"/>
  <c r="LQ13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10" i="19"/>
  <c r="LV10" i="19"/>
  <c r="LT10" i="19"/>
  <c r="LS10" i="19"/>
  <c r="LR10" i="19"/>
  <c r="LQ10" i="19"/>
  <c r="LW8" i="19"/>
  <c r="LV8" i="19"/>
  <c r="LT8" i="19"/>
  <c r="LS8" i="19"/>
  <c r="LR8" i="19"/>
  <c r="LX8" i="19" s="1"/>
  <c r="LQ8" i="19"/>
  <c r="LW9" i="19"/>
  <c r="LV9" i="19"/>
  <c r="LT9" i="19"/>
  <c r="LS9" i="19"/>
  <c r="LR9" i="19"/>
  <c r="LQ9" i="19"/>
  <c r="LW7" i="19"/>
  <c r="LV7" i="19"/>
  <c r="LT7" i="19"/>
  <c r="LS7" i="19"/>
  <c r="LR7" i="19"/>
  <c r="LQ7" i="19"/>
  <c r="LW6" i="19"/>
  <c r="LV6" i="19"/>
  <c r="LT6" i="19"/>
  <c r="LS6" i="19"/>
  <c r="LR6" i="19"/>
  <c r="LQ6" i="19"/>
  <c r="LW5" i="19"/>
  <c r="LV5" i="19"/>
  <c r="LT5" i="19"/>
  <c r="LS5" i="19"/>
  <c r="LR5" i="19"/>
  <c r="LX5" i="19" s="1"/>
  <c r="LQ5" i="19"/>
  <c r="LW4" i="19"/>
  <c r="LV4" i="19"/>
  <c r="LT4" i="19"/>
  <c r="LS4" i="19"/>
  <c r="LR4" i="19"/>
  <c r="LQ4" i="19"/>
  <c r="KU40" i="19"/>
  <c r="KT40" i="19"/>
  <c r="KR40" i="19"/>
  <c r="KQ40" i="19"/>
  <c r="KP40" i="19"/>
  <c r="KO40" i="19"/>
  <c r="KU39" i="19"/>
  <c r="KT39" i="19"/>
  <c r="KR39" i="19"/>
  <c r="KQ39" i="19"/>
  <c r="KP39" i="19"/>
  <c r="KO39" i="19"/>
  <c r="KU38" i="19"/>
  <c r="KT38" i="19"/>
  <c r="KR38" i="19"/>
  <c r="KQ38" i="19"/>
  <c r="KP38" i="19"/>
  <c r="KV38" i="19" s="1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V34" i="19" s="1"/>
  <c r="KO3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1" i="19"/>
  <c r="KT31" i="19"/>
  <c r="KR31" i="19"/>
  <c r="KQ31" i="19"/>
  <c r="KP31" i="19"/>
  <c r="KO31" i="19"/>
  <c r="KU30" i="19"/>
  <c r="KT30" i="19"/>
  <c r="KR30" i="19"/>
  <c r="KQ30" i="19"/>
  <c r="KP30" i="19"/>
  <c r="KV30" i="19" s="1"/>
  <c r="KO30" i="19"/>
  <c r="KU29" i="19"/>
  <c r="KT29" i="19"/>
  <c r="KR29" i="19"/>
  <c r="KQ29" i="19"/>
  <c r="KP29" i="19"/>
  <c r="KO29" i="19"/>
  <c r="KU28" i="19"/>
  <c r="KT28" i="19"/>
  <c r="KR28" i="19"/>
  <c r="KQ28" i="19"/>
  <c r="KP28" i="19"/>
  <c r="KO28" i="19"/>
  <c r="KU26" i="19"/>
  <c r="KT26" i="19"/>
  <c r="KR26" i="19"/>
  <c r="KQ26" i="19"/>
  <c r="KP26" i="19"/>
  <c r="KO26" i="19"/>
  <c r="KU25" i="19"/>
  <c r="KT25" i="19"/>
  <c r="KR25" i="19"/>
  <c r="KQ25" i="19"/>
  <c r="KP25" i="19"/>
  <c r="KV25" i="19" s="1"/>
  <c r="KO25" i="19"/>
  <c r="KU24" i="19"/>
  <c r="KT24" i="19"/>
  <c r="KR24" i="19"/>
  <c r="KQ24" i="19"/>
  <c r="KP24" i="19"/>
  <c r="KO24" i="19"/>
  <c r="KU23" i="19"/>
  <c r="KT23" i="19"/>
  <c r="KR23" i="19"/>
  <c r="KQ23" i="19"/>
  <c r="KP23" i="19"/>
  <c r="KO23" i="19"/>
  <c r="KU22" i="19"/>
  <c r="KT22" i="19"/>
  <c r="KR22" i="19"/>
  <c r="KQ22" i="19"/>
  <c r="KP22" i="19"/>
  <c r="KO22" i="19"/>
  <c r="KU21" i="19"/>
  <c r="KT21" i="19"/>
  <c r="KR21" i="19"/>
  <c r="KQ21" i="19"/>
  <c r="KP21" i="19"/>
  <c r="KV21" i="19" s="1"/>
  <c r="KO21" i="19"/>
  <c r="KU27" i="19"/>
  <c r="KT27" i="19"/>
  <c r="KR27" i="19"/>
  <c r="KQ27" i="19"/>
  <c r="KP27" i="19"/>
  <c r="KO27" i="19"/>
  <c r="KU20" i="19"/>
  <c r="KT20" i="19"/>
  <c r="KR20" i="19"/>
  <c r="KQ20" i="19"/>
  <c r="KP20" i="19"/>
  <c r="KO20" i="19"/>
  <c r="KU19" i="19"/>
  <c r="KT19" i="19"/>
  <c r="KR19" i="19"/>
  <c r="KQ19" i="19"/>
  <c r="KP19" i="19"/>
  <c r="KO19" i="19"/>
  <c r="KU18" i="19"/>
  <c r="KT18" i="19"/>
  <c r="KR18" i="19"/>
  <c r="KQ18" i="19"/>
  <c r="KP18" i="19"/>
  <c r="KV18" i="19" s="1"/>
  <c r="KO18" i="19"/>
  <c r="KU17" i="19"/>
  <c r="KT17" i="19"/>
  <c r="KR17" i="19"/>
  <c r="KQ17" i="19"/>
  <c r="KP17" i="19"/>
  <c r="KO17" i="19"/>
  <c r="KU16" i="19"/>
  <c r="KT16" i="19"/>
  <c r="KR16" i="19"/>
  <c r="KQ16" i="19"/>
  <c r="KP16" i="19"/>
  <c r="KO16" i="19"/>
  <c r="KU15" i="19"/>
  <c r="KT15" i="19"/>
  <c r="KR15" i="19"/>
  <c r="KQ15" i="19"/>
  <c r="KP15" i="19"/>
  <c r="KO15" i="19"/>
  <c r="KU14" i="19"/>
  <c r="KT14" i="19"/>
  <c r="KR14" i="19"/>
  <c r="KQ14" i="19"/>
  <c r="KP14" i="19"/>
  <c r="KV14" i="19" s="1"/>
  <c r="KO14" i="19"/>
  <c r="KU13" i="19"/>
  <c r="KT13" i="19"/>
  <c r="KR13" i="19"/>
  <c r="KQ13" i="19"/>
  <c r="KP13" i="19"/>
  <c r="KO13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10" i="19"/>
  <c r="KT10" i="19"/>
  <c r="KR10" i="19"/>
  <c r="KQ10" i="19"/>
  <c r="KP10" i="19"/>
  <c r="KV10" i="19" s="1"/>
  <c r="KO10" i="19"/>
  <c r="KU8" i="19"/>
  <c r="KT8" i="19"/>
  <c r="KR8" i="19"/>
  <c r="KQ8" i="19"/>
  <c r="KP8" i="19"/>
  <c r="KO8" i="19"/>
  <c r="KU9" i="19"/>
  <c r="KT9" i="19"/>
  <c r="KR9" i="19"/>
  <c r="KQ9" i="19"/>
  <c r="KP9" i="19"/>
  <c r="KO9" i="19"/>
  <c r="KU7" i="19"/>
  <c r="KT7" i="19"/>
  <c r="KR7" i="19"/>
  <c r="KQ7" i="19"/>
  <c r="KP7" i="19"/>
  <c r="KO7" i="19"/>
  <c r="KU6" i="19"/>
  <c r="KT6" i="19"/>
  <c r="KR6" i="19"/>
  <c r="KQ6" i="19"/>
  <c r="KP6" i="19"/>
  <c r="KV6" i="19" s="1"/>
  <c r="KO6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40" i="19"/>
  <c r="JR40" i="19"/>
  <c r="JP40" i="19"/>
  <c r="JO40" i="19"/>
  <c r="JN40" i="19"/>
  <c r="JM40" i="19"/>
  <c r="JS39" i="19"/>
  <c r="JR39" i="19"/>
  <c r="JP39" i="19"/>
  <c r="JO39" i="19"/>
  <c r="JN39" i="19"/>
  <c r="JT39" i="19" s="1"/>
  <c r="JM39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T35" i="19" s="1"/>
  <c r="JM35" i="19"/>
  <c r="JS34" i="19"/>
  <c r="JR34" i="19"/>
  <c r="JP34" i="19"/>
  <c r="JO34" i="19"/>
  <c r="JN34" i="19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0" i="19"/>
  <c r="JR30" i="19"/>
  <c r="JP30" i="19"/>
  <c r="JO30" i="19"/>
  <c r="JN30" i="19"/>
  <c r="JM30" i="19"/>
  <c r="JS29" i="19"/>
  <c r="JR29" i="19"/>
  <c r="JP29" i="19"/>
  <c r="JO29" i="19"/>
  <c r="JN29" i="19"/>
  <c r="JM29" i="19"/>
  <c r="JS28" i="19"/>
  <c r="JR28" i="19"/>
  <c r="JP28" i="19"/>
  <c r="JO28" i="19"/>
  <c r="JN28" i="19"/>
  <c r="JM28" i="19"/>
  <c r="JS26" i="19"/>
  <c r="JR26" i="19"/>
  <c r="JP26" i="19"/>
  <c r="JO26" i="19"/>
  <c r="JN26" i="19"/>
  <c r="JM26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2" i="19"/>
  <c r="JR22" i="19"/>
  <c r="JP22" i="19"/>
  <c r="JO22" i="19"/>
  <c r="JN22" i="19"/>
  <c r="JM22" i="19"/>
  <c r="JS21" i="19"/>
  <c r="JR21" i="19"/>
  <c r="JP21" i="19"/>
  <c r="JO21" i="19"/>
  <c r="JN21" i="19"/>
  <c r="JM21" i="19"/>
  <c r="JS27" i="19"/>
  <c r="JR27" i="19"/>
  <c r="JP27" i="19"/>
  <c r="JO27" i="19"/>
  <c r="JN27" i="19"/>
  <c r="JM27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18" i="19"/>
  <c r="JR18" i="19"/>
  <c r="JP18" i="19"/>
  <c r="JO18" i="19"/>
  <c r="JN18" i="19"/>
  <c r="JM18" i="19"/>
  <c r="JS17" i="19"/>
  <c r="JR17" i="19"/>
  <c r="JP17" i="19"/>
  <c r="JO17" i="19"/>
  <c r="JN17" i="19"/>
  <c r="JM17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14" i="19"/>
  <c r="JR14" i="19"/>
  <c r="JP14" i="19"/>
  <c r="JO14" i="19"/>
  <c r="JN14" i="19"/>
  <c r="JM14" i="19"/>
  <c r="JS13" i="19"/>
  <c r="JR13" i="19"/>
  <c r="JP13" i="19"/>
  <c r="JO13" i="19"/>
  <c r="JN13" i="19"/>
  <c r="JM13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10" i="19"/>
  <c r="JR10" i="19"/>
  <c r="JP10" i="19"/>
  <c r="JO10" i="19"/>
  <c r="JN10" i="19"/>
  <c r="JM10" i="19"/>
  <c r="JS8" i="19"/>
  <c r="JR8" i="19"/>
  <c r="JP8" i="19"/>
  <c r="JO8" i="19"/>
  <c r="JN8" i="19"/>
  <c r="JM8" i="19"/>
  <c r="JS9" i="19"/>
  <c r="JR9" i="19"/>
  <c r="JP9" i="19"/>
  <c r="JO9" i="19"/>
  <c r="JN9" i="19"/>
  <c r="JM9" i="19"/>
  <c r="JS7" i="19"/>
  <c r="JR7" i="19"/>
  <c r="JP7" i="19"/>
  <c r="JO7" i="19"/>
  <c r="JN7" i="19"/>
  <c r="JM7" i="19"/>
  <c r="JS6" i="19"/>
  <c r="JR6" i="19"/>
  <c r="JP6" i="19"/>
  <c r="JO6" i="19"/>
  <c r="JN6" i="19"/>
  <c r="JM6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40" i="19"/>
  <c r="IP40" i="19"/>
  <c r="IN40" i="19"/>
  <c r="IM40" i="19"/>
  <c r="IL40" i="19"/>
  <c r="IK40" i="19"/>
  <c r="IQ39" i="19"/>
  <c r="IP39" i="19"/>
  <c r="IN39" i="19"/>
  <c r="IM39" i="19"/>
  <c r="IL39" i="19"/>
  <c r="IK39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K31" i="19"/>
  <c r="IQ30" i="19"/>
  <c r="IP30" i="19"/>
  <c r="IN30" i="19"/>
  <c r="IM30" i="19"/>
  <c r="IL30" i="19"/>
  <c r="IK30" i="19"/>
  <c r="IQ29" i="19"/>
  <c r="IP29" i="19"/>
  <c r="IN29" i="19"/>
  <c r="IM29" i="19"/>
  <c r="IL29" i="19"/>
  <c r="IK29" i="19"/>
  <c r="IQ28" i="19"/>
  <c r="IP28" i="19"/>
  <c r="IN28" i="19"/>
  <c r="IM28" i="19"/>
  <c r="IL28" i="19"/>
  <c r="IK28" i="19"/>
  <c r="IQ26" i="19"/>
  <c r="IP26" i="19"/>
  <c r="IN26" i="19"/>
  <c r="IM26" i="19"/>
  <c r="IL26" i="19"/>
  <c r="IK26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2" i="19"/>
  <c r="IP22" i="19"/>
  <c r="IN22" i="19"/>
  <c r="IM22" i="19"/>
  <c r="IL22" i="19"/>
  <c r="IK22" i="19"/>
  <c r="IQ21" i="19"/>
  <c r="IP21" i="19"/>
  <c r="IN21" i="19"/>
  <c r="IM21" i="19"/>
  <c r="IL21" i="19"/>
  <c r="IK21" i="19"/>
  <c r="IQ27" i="19"/>
  <c r="IP27" i="19"/>
  <c r="IN27" i="19"/>
  <c r="IM27" i="19"/>
  <c r="IL27" i="19"/>
  <c r="IK27" i="19"/>
  <c r="IQ20" i="19"/>
  <c r="IP20" i="19"/>
  <c r="IN20" i="19"/>
  <c r="IM20" i="19"/>
  <c r="IL20" i="19"/>
  <c r="IK20" i="19"/>
  <c r="IQ19" i="19"/>
  <c r="IP19" i="19"/>
  <c r="IN19" i="19"/>
  <c r="IM19" i="19"/>
  <c r="IL19" i="19"/>
  <c r="IK19" i="19"/>
  <c r="IQ18" i="19"/>
  <c r="IP18" i="19"/>
  <c r="IN18" i="19"/>
  <c r="IM18" i="19"/>
  <c r="IL18" i="19"/>
  <c r="IK18" i="19"/>
  <c r="IQ17" i="19"/>
  <c r="IP17" i="19"/>
  <c r="IN17" i="19"/>
  <c r="IM17" i="19"/>
  <c r="IL17" i="19"/>
  <c r="IK17" i="19"/>
  <c r="IQ16" i="19"/>
  <c r="IP16" i="19"/>
  <c r="IN16" i="19"/>
  <c r="IM16" i="19"/>
  <c r="IL16" i="19"/>
  <c r="IK16" i="19"/>
  <c r="IQ15" i="19"/>
  <c r="IP15" i="19"/>
  <c r="IN15" i="19"/>
  <c r="IM15" i="19"/>
  <c r="IL15" i="19"/>
  <c r="IK15" i="19"/>
  <c r="IQ14" i="19"/>
  <c r="IP14" i="19"/>
  <c r="IN14" i="19"/>
  <c r="IM14" i="19"/>
  <c r="IL14" i="19"/>
  <c r="IK14" i="19"/>
  <c r="IQ13" i="19"/>
  <c r="IP13" i="19"/>
  <c r="IN13" i="19"/>
  <c r="IM13" i="19"/>
  <c r="IL13" i="19"/>
  <c r="IK13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10" i="19"/>
  <c r="IP10" i="19"/>
  <c r="IN10" i="19"/>
  <c r="IM10" i="19"/>
  <c r="IL10" i="19"/>
  <c r="IK10" i="19"/>
  <c r="IQ8" i="19"/>
  <c r="IP8" i="19"/>
  <c r="IN8" i="19"/>
  <c r="IM8" i="19"/>
  <c r="IL8" i="19"/>
  <c r="IK8" i="19"/>
  <c r="IQ9" i="19"/>
  <c r="IP9" i="19"/>
  <c r="IN9" i="19"/>
  <c r="IM9" i="19"/>
  <c r="IL9" i="19"/>
  <c r="IK9" i="19"/>
  <c r="IQ7" i="19"/>
  <c r="IP7" i="19"/>
  <c r="IN7" i="19"/>
  <c r="IM7" i="19"/>
  <c r="IL7" i="19"/>
  <c r="IK7" i="19"/>
  <c r="IQ6" i="19"/>
  <c r="IP6" i="19"/>
  <c r="IN6" i="19"/>
  <c r="IM6" i="19"/>
  <c r="IL6" i="19"/>
  <c r="IK6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40" i="19"/>
  <c r="HN40" i="19"/>
  <c r="HL40" i="19"/>
  <c r="HK40" i="19"/>
  <c r="HJ40" i="19"/>
  <c r="HI40" i="19"/>
  <c r="HO39" i="19"/>
  <c r="HN39" i="19"/>
  <c r="HL39" i="19"/>
  <c r="HK39" i="19"/>
  <c r="HJ39" i="19"/>
  <c r="HI39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29" i="19"/>
  <c r="HN29" i="19"/>
  <c r="HL29" i="19"/>
  <c r="HK29" i="19"/>
  <c r="HJ29" i="19"/>
  <c r="HI29" i="19"/>
  <c r="HO28" i="19"/>
  <c r="HN28" i="19"/>
  <c r="HL28" i="19"/>
  <c r="HK28" i="19"/>
  <c r="HJ28" i="19"/>
  <c r="HI28" i="19"/>
  <c r="HO26" i="19"/>
  <c r="HN26" i="19"/>
  <c r="HL26" i="19"/>
  <c r="HK26" i="19"/>
  <c r="HJ26" i="19"/>
  <c r="HI26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I23" i="19"/>
  <c r="HO22" i="19"/>
  <c r="HN22" i="19"/>
  <c r="HL22" i="19"/>
  <c r="HK22" i="19"/>
  <c r="HJ22" i="19"/>
  <c r="HI22" i="19"/>
  <c r="HO21" i="19"/>
  <c r="HN21" i="19"/>
  <c r="HL21" i="19"/>
  <c r="HK21" i="19"/>
  <c r="HJ21" i="19"/>
  <c r="HI21" i="19"/>
  <c r="HO27" i="19"/>
  <c r="HN27" i="19"/>
  <c r="HL27" i="19"/>
  <c r="HK27" i="19"/>
  <c r="HJ27" i="19"/>
  <c r="HI27" i="19"/>
  <c r="HO20" i="19"/>
  <c r="HN20" i="19"/>
  <c r="HL20" i="19"/>
  <c r="HK20" i="19"/>
  <c r="HJ20" i="19"/>
  <c r="HI20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17" i="19"/>
  <c r="HN17" i="19"/>
  <c r="HL17" i="19"/>
  <c r="HK17" i="19"/>
  <c r="HJ17" i="19"/>
  <c r="HI17" i="19"/>
  <c r="HO16" i="19"/>
  <c r="HN16" i="19"/>
  <c r="HL16" i="19"/>
  <c r="HK16" i="19"/>
  <c r="HJ16" i="19"/>
  <c r="HI16" i="19"/>
  <c r="HO15" i="19"/>
  <c r="HN15" i="19"/>
  <c r="HL15" i="19"/>
  <c r="HK15" i="19"/>
  <c r="HJ15" i="19"/>
  <c r="HI15" i="19"/>
  <c r="HO14" i="19"/>
  <c r="HN14" i="19"/>
  <c r="HL14" i="19"/>
  <c r="HK14" i="19"/>
  <c r="HJ14" i="19"/>
  <c r="HI14" i="19"/>
  <c r="HO13" i="19"/>
  <c r="HN13" i="19"/>
  <c r="HL13" i="19"/>
  <c r="HK13" i="19"/>
  <c r="HJ13" i="19"/>
  <c r="HI13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10" i="19"/>
  <c r="HN10" i="19"/>
  <c r="HL10" i="19"/>
  <c r="HK10" i="19"/>
  <c r="HJ10" i="19"/>
  <c r="HI10" i="19"/>
  <c r="HO8" i="19"/>
  <c r="HN8" i="19"/>
  <c r="HL8" i="19"/>
  <c r="HK8" i="19"/>
  <c r="HJ8" i="19"/>
  <c r="HI8" i="19"/>
  <c r="HO9" i="19"/>
  <c r="HN9" i="19"/>
  <c r="HL9" i="19"/>
  <c r="HK9" i="19"/>
  <c r="HJ9" i="19"/>
  <c r="HI9" i="19"/>
  <c r="HO7" i="19"/>
  <c r="HN7" i="19"/>
  <c r="HL7" i="19"/>
  <c r="HK7" i="19"/>
  <c r="HJ7" i="19"/>
  <c r="HI7" i="19"/>
  <c r="HO6" i="19"/>
  <c r="HN6" i="19"/>
  <c r="HL6" i="19"/>
  <c r="HK6" i="19"/>
  <c r="HJ6" i="19"/>
  <c r="HI6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40" i="19"/>
  <c r="GL40" i="19"/>
  <c r="GJ40" i="19"/>
  <c r="GI40" i="19"/>
  <c r="GH40" i="19"/>
  <c r="GG40" i="19"/>
  <c r="GM39" i="19"/>
  <c r="GL39" i="19"/>
  <c r="GJ39" i="19"/>
  <c r="GI39" i="19"/>
  <c r="GH39" i="19"/>
  <c r="GG39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G3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29" i="19"/>
  <c r="GL29" i="19"/>
  <c r="GJ29" i="19"/>
  <c r="GI29" i="19"/>
  <c r="GH29" i="19"/>
  <c r="GG29" i="19"/>
  <c r="GM28" i="19"/>
  <c r="GL28" i="19"/>
  <c r="GJ28" i="19"/>
  <c r="GI28" i="19"/>
  <c r="GH28" i="19"/>
  <c r="GG28" i="19"/>
  <c r="GM26" i="19"/>
  <c r="GL26" i="19"/>
  <c r="GJ26" i="19"/>
  <c r="GI26" i="19"/>
  <c r="GH26" i="19"/>
  <c r="GG26" i="19"/>
  <c r="GM25" i="19"/>
  <c r="GL25" i="19"/>
  <c r="GJ25" i="19"/>
  <c r="GI25" i="19"/>
  <c r="GH25" i="19"/>
  <c r="GG25" i="19"/>
  <c r="GM24" i="19"/>
  <c r="GL24" i="19"/>
  <c r="GJ24" i="19"/>
  <c r="GI24" i="19"/>
  <c r="GH24" i="19"/>
  <c r="GG24" i="19"/>
  <c r="GM23" i="19"/>
  <c r="GL23" i="19"/>
  <c r="GJ23" i="19"/>
  <c r="GI23" i="19"/>
  <c r="GH23" i="19"/>
  <c r="GG23" i="19"/>
  <c r="GM22" i="19"/>
  <c r="GL22" i="19"/>
  <c r="GJ22" i="19"/>
  <c r="GI22" i="19"/>
  <c r="GH22" i="19"/>
  <c r="GG22" i="19"/>
  <c r="GM21" i="19"/>
  <c r="GL21" i="19"/>
  <c r="GJ21" i="19"/>
  <c r="GI21" i="19"/>
  <c r="GH21" i="19"/>
  <c r="GG21" i="19"/>
  <c r="GM27" i="19"/>
  <c r="GL27" i="19"/>
  <c r="GJ27" i="19"/>
  <c r="GI27" i="19"/>
  <c r="GH27" i="19"/>
  <c r="GG27" i="19"/>
  <c r="GM20" i="19"/>
  <c r="GL20" i="19"/>
  <c r="GJ20" i="19"/>
  <c r="GI20" i="19"/>
  <c r="GH20" i="19"/>
  <c r="GG20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17" i="19"/>
  <c r="GL17" i="19"/>
  <c r="GJ17" i="19"/>
  <c r="GI17" i="19"/>
  <c r="GH17" i="19"/>
  <c r="GG17" i="19"/>
  <c r="GM16" i="19"/>
  <c r="GL16" i="19"/>
  <c r="GJ16" i="19"/>
  <c r="GI16" i="19"/>
  <c r="GH16" i="19"/>
  <c r="GG16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H13" i="19"/>
  <c r="GG13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10" i="19"/>
  <c r="GL10" i="19"/>
  <c r="GJ10" i="19"/>
  <c r="GI10" i="19"/>
  <c r="GH10" i="19"/>
  <c r="GG10" i="19"/>
  <c r="GM8" i="19"/>
  <c r="GL8" i="19"/>
  <c r="GJ8" i="19"/>
  <c r="GI8" i="19"/>
  <c r="GH8" i="19"/>
  <c r="GG8" i="19"/>
  <c r="GM9" i="19"/>
  <c r="GL9" i="19"/>
  <c r="GJ9" i="19"/>
  <c r="GI9" i="19"/>
  <c r="GH9" i="19"/>
  <c r="GG9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40" i="19"/>
  <c r="FJ40" i="19"/>
  <c r="FH40" i="19"/>
  <c r="FG40" i="19"/>
  <c r="FF40" i="19"/>
  <c r="FE40" i="19"/>
  <c r="FK39" i="19"/>
  <c r="FJ39" i="19"/>
  <c r="FH39" i="19"/>
  <c r="FG39" i="19"/>
  <c r="FF39" i="19"/>
  <c r="FE39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29" i="19"/>
  <c r="FJ29" i="19"/>
  <c r="FH29" i="19"/>
  <c r="FG29" i="19"/>
  <c r="FF29" i="19"/>
  <c r="FE29" i="19"/>
  <c r="FK28" i="19"/>
  <c r="FJ28" i="19"/>
  <c r="FH28" i="19"/>
  <c r="FG28" i="19"/>
  <c r="FF28" i="19"/>
  <c r="FE28" i="19"/>
  <c r="FK26" i="19"/>
  <c r="FJ26" i="19"/>
  <c r="FH26" i="19"/>
  <c r="FG26" i="19"/>
  <c r="FF26" i="19"/>
  <c r="FE26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2" i="19"/>
  <c r="FJ22" i="19"/>
  <c r="FH22" i="19"/>
  <c r="FG22" i="19"/>
  <c r="FF22" i="19"/>
  <c r="FE22" i="19"/>
  <c r="FK21" i="19"/>
  <c r="FJ21" i="19"/>
  <c r="FH21" i="19"/>
  <c r="FG21" i="19"/>
  <c r="FF21" i="19"/>
  <c r="FE21" i="19"/>
  <c r="FK27" i="19"/>
  <c r="FJ27" i="19"/>
  <c r="FH27" i="19"/>
  <c r="FG27" i="19"/>
  <c r="FF27" i="19"/>
  <c r="FE27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17" i="19"/>
  <c r="FJ17" i="19"/>
  <c r="FH17" i="19"/>
  <c r="FG17" i="19"/>
  <c r="FF17" i="19"/>
  <c r="FE17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14" i="19"/>
  <c r="FJ14" i="19"/>
  <c r="FH14" i="19"/>
  <c r="FG14" i="19"/>
  <c r="FF14" i="19"/>
  <c r="FE14" i="19"/>
  <c r="FK13" i="19"/>
  <c r="FJ13" i="19"/>
  <c r="FH13" i="19"/>
  <c r="FG13" i="19"/>
  <c r="FF13" i="19"/>
  <c r="FE13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10" i="19"/>
  <c r="FJ10" i="19"/>
  <c r="FH10" i="19"/>
  <c r="FG10" i="19"/>
  <c r="FF10" i="19"/>
  <c r="FE10" i="19"/>
  <c r="FK8" i="19"/>
  <c r="FJ8" i="19"/>
  <c r="FH8" i="19"/>
  <c r="FG8" i="19"/>
  <c r="FF8" i="19"/>
  <c r="FE8" i="19"/>
  <c r="FK9" i="19"/>
  <c r="FJ9" i="19"/>
  <c r="FH9" i="19"/>
  <c r="FG9" i="19"/>
  <c r="FF9" i="19"/>
  <c r="FE9" i="19"/>
  <c r="FK7" i="19"/>
  <c r="FJ7" i="19"/>
  <c r="FH7" i="19"/>
  <c r="FG7" i="19"/>
  <c r="FF7" i="19"/>
  <c r="FE7" i="19"/>
  <c r="FK6" i="19"/>
  <c r="FJ6" i="19"/>
  <c r="FH6" i="19"/>
  <c r="FG6" i="19"/>
  <c r="FF6" i="19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0" i="19"/>
  <c r="EH40" i="19"/>
  <c r="EF40" i="19"/>
  <c r="EE40" i="19"/>
  <c r="ED40" i="19"/>
  <c r="EC40" i="19"/>
  <c r="EI39" i="19"/>
  <c r="EH39" i="19"/>
  <c r="EF39" i="19"/>
  <c r="EE39" i="19"/>
  <c r="ED39" i="19"/>
  <c r="EC39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29" i="19"/>
  <c r="EH29" i="19"/>
  <c r="EF29" i="19"/>
  <c r="EE29" i="19"/>
  <c r="ED29" i="19"/>
  <c r="EC29" i="19"/>
  <c r="EI28" i="19"/>
  <c r="EH28" i="19"/>
  <c r="EF28" i="19"/>
  <c r="EE28" i="19"/>
  <c r="ED28" i="19"/>
  <c r="EC28" i="19"/>
  <c r="EI26" i="19"/>
  <c r="EH26" i="19"/>
  <c r="EF26" i="19"/>
  <c r="EE26" i="19"/>
  <c r="ED26" i="19"/>
  <c r="EC26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2" i="19"/>
  <c r="EH22" i="19"/>
  <c r="EF22" i="19"/>
  <c r="EE22" i="19"/>
  <c r="ED22" i="19"/>
  <c r="EC22" i="19"/>
  <c r="EI21" i="19"/>
  <c r="EH21" i="19"/>
  <c r="EF21" i="19"/>
  <c r="EE21" i="19"/>
  <c r="ED21" i="19"/>
  <c r="EC21" i="19"/>
  <c r="EI27" i="19"/>
  <c r="EH27" i="19"/>
  <c r="EF27" i="19"/>
  <c r="EE27" i="19"/>
  <c r="ED27" i="19"/>
  <c r="EC27" i="19"/>
  <c r="EI20" i="19"/>
  <c r="EH20" i="19"/>
  <c r="EF20" i="19"/>
  <c r="EE20" i="19"/>
  <c r="ED20" i="19"/>
  <c r="EC20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17" i="19"/>
  <c r="EH17" i="19"/>
  <c r="EF17" i="19"/>
  <c r="EE17" i="19"/>
  <c r="ED17" i="19"/>
  <c r="EC17" i="19"/>
  <c r="EI16" i="19"/>
  <c r="EH16" i="19"/>
  <c r="EF16" i="19"/>
  <c r="EE16" i="19"/>
  <c r="ED16" i="19"/>
  <c r="EC16" i="19"/>
  <c r="EI15" i="19"/>
  <c r="EH15" i="19"/>
  <c r="EF15" i="19"/>
  <c r="EE15" i="19"/>
  <c r="ED15" i="19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10" i="19"/>
  <c r="EH10" i="19"/>
  <c r="EF10" i="19"/>
  <c r="EE10" i="19"/>
  <c r="ED10" i="19"/>
  <c r="EC10" i="19"/>
  <c r="EI8" i="19"/>
  <c r="EH8" i="19"/>
  <c r="EF8" i="19"/>
  <c r="EE8" i="19"/>
  <c r="ED8" i="19"/>
  <c r="EC8" i="19"/>
  <c r="EI9" i="19"/>
  <c r="EH9" i="19"/>
  <c r="EF9" i="19"/>
  <c r="EE9" i="19"/>
  <c r="ED9" i="19"/>
  <c r="EC9" i="19"/>
  <c r="EI7" i="19"/>
  <c r="EH7" i="19"/>
  <c r="EF7" i="19"/>
  <c r="EE7" i="19"/>
  <c r="ED7" i="19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6" i="27"/>
  <c r="PB16" i="27"/>
  <c r="OZ16" i="27"/>
  <c r="OY16" i="27"/>
  <c r="OX16" i="27"/>
  <c r="OW16" i="27"/>
  <c r="PC15" i="27"/>
  <c r="PB15" i="27"/>
  <c r="OZ15" i="27"/>
  <c r="OY15" i="27"/>
  <c r="OX15" i="27"/>
  <c r="OW15" i="27"/>
  <c r="PC14" i="27"/>
  <c r="PB14" i="27"/>
  <c r="OZ14" i="27"/>
  <c r="OY14" i="27"/>
  <c r="OX14" i="27"/>
  <c r="OW14" i="27"/>
  <c r="PC13" i="27"/>
  <c r="PB13" i="27"/>
  <c r="OZ13" i="27"/>
  <c r="OY13" i="27"/>
  <c r="OX13" i="27"/>
  <c r="OW13" i="27"/>
  <c r="PC12" i="27"/>
  <c r="PB12" i="27"/>
  <c r="OZ12" i="27"/>
  <c r="OY12" i="27"/>
  <c r="OX12" i="27"/>
  <c r="OW12" i="27"/>
  <c r="PC11" i="27"/>
  <c r="PB11" i="27"/>
  <c r="OZ11" i="27"/>
  <c r="OY11" i="27"/>
  <c r="OX11" i="27"/>
  <c r="OW11" i="27"/>
  <c r="PC10" i="27"/>
  <c r="PB10" i="27"/>
  <c r="OZ10" i="27"/>
  <c r="OY10" i="27"/>
  <c r="OX10" i="27"/>
  <c r="OW10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6" i="27"/>
  <c r="NZ16" i="27"/>
  <c r="NX16" i="27"/>
  <c r="NW16" i="27"/>
  <c r="NV16" i="27"/>
  <c r="NU16" i="27"/>
  <c r="OA15" i="27"/>
  <c r="NZ15" i="27"/>
  <c r="NX15" i="27"/>
  <c r="NW15" i="27"/>
  <c r="NV15" i="27"/>
  <c r="NU15" i="27"/>
  <c r="OA14" i="27"/>
  <c r="NZ14" i="27"/>
  <c r="NX14" i="27"/>
  <c r="NW14" i="27"/>
  <c r="NV14" i="27"/>
  <c r="NU14" i="27"/>
  <c r="OA13" i="27"/>
  <c r="NZ13" i="27"/>
  <c r="NX13" i="27"/>
  <c r="NW13" i="27"/>
  <c r="NV13" i="27"/>
  <c r="NU13" i="27"/>
  <c r="OA12" i="27"/>
  <c r="NZ12" i="27"/>
  <c r="NX12" i="27"/>
  <c r="NW12" i="27"/>
  <c r="NV12" i="27"/>
  <c r="NU12" i="27"/>
  <c r="OA11" i="27"/>
  <c r="NZ11" i="27"/>
  <c r="NX11" i="27"/>
  <c r="NW11" i="27"/>
  <c r="NV11" i="27"/>
  <c r="NU11" i="27"/>
  <c r="OA10" i="27"/>
  <c r="NZ10" i="27"/>
  <c r="NX10" i="27"/>
  <c r="NW10" i="27"/>
  <c r="NV10" i="27"/>
  <c r="NU10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6" i="27"/>
  <c r="MX16" i="27"/>
  <c r="MV16" i="27"/>
  <c r="MU16" i="27"/>
  <c r="MT16" i="27"/>
  <c r="MS16" i="27"/>
  <c r="MY15" i="27"/>
  <c r="MX15" i="27"/>
  <c r="MV15" i="27"/>
  <c r="MU15" i="27"/>
  <c r="MT15" i="27"/>
  <c r="MS15" i="27"/>
  <c r="MY14" i="27"/>
  <c r="MX14" i="27"/>
  <c r="MV14" i="27"/>
  <c r="MU14" i="27"/>
  <c r="MT14" i="27"/>
  <c r="MS14" i="27"/>
  <c r="MY13" i="27"/>
  <c r="MX13" i="27"/>
  <c r="MV13" i="27"/>
  <c r="MU13" i="27"/>
  <c r="MT13" i="27"/>
  <c r="MS13" i="27"/>
  <c r="MY12" i="27"/>
  <c r="MX12" i="27"/>
  <c r="MV12" i="27"/>
  <c r="MU12" i="27"/>
  <c r="MT12" i="27"/>
  <c r="MS12" i="27"/>
  <c r="MY11" i="27"/>
  <c r="MX11" i="27"/>
  <c r="MV11" i="27"/>
  <c r="MU11" i="27"/>
  <c r="MT11" i="27"/>
  <c r="MS11" i="27"/>
  <c r="MY10" i="27"/>
  <c r="MX10" i="27"/>
  <c r="MV10" i="27"/>
  <c r="MU10" i="27"/>
  <c r="MT10" i="27"/>
  <c r="MS10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6" i="27"/>
  <c r="LV16" i="27"/>
  <c r="LT16" i="27"/>
  <c r="LS16" i="27"/>
  <c r="LR16" i="27"/>
  <c r="LQ16" i="27"/>
  <c r="LW15" i="27"/>
  <c r="LV15" i="27"/>
  <c r="LT15" i="27"/>
  <c r="LS15" i="27"/>
  <c r="LR15" i="27"/>
  <c r="LQ15" i="27"/>
  <c r="LW14" i="27"/>
  <c r="LV14" i="27"/>
  <c r="LT14" i="27"/>
  <c r="LS14" i="27"/>
  <c r="LR14" i="27"/>
  <c r="LQ14" i="27"/>
  <c r="LW13" i="27"/>
  <c r="LV13" i="27"/>
  <c r="LT13" i="27"/>
  <c r="LS13" i="27"/>
  <c r="LR13" i="27"/>
  <c r="LQ13" i="27"/>
  <c r="LW12" i="27"/>
  <c r="LV12" i="27"/>
  <c r="LT12" i="27"/>
  <c r="LS12" i="27"/>
  <c r="LR12" i="27"/>
  <c r="LQ12" i="27"/>
  <c r="LW11" i="27"/>
  <c r="LV11" i="27"/>
  <c r="LT11" i="27"/>
  <c r="LS11" i="27"/>
  <c r="LR11" i="27"/>
  <c r="LQ11" i="27"/>
  <c r="LW10" i="27"/>
  <c r="LV10" i="27"/>
  <c r="LT10" i="27"/>
  <c r="LS10" i="27"/>
  <c r="LR10" i="27"/>
  <c r="LQ10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6" i="27"/>
  <c r="KT16" i="27"/>
  <c r="KR16" i="27"/>
  <c r="KQ16" i="27"/>
  <c r="KP16" i="27"/>
  <c r="KO16" i="27"/>
  <c r="KU15" i="27"/>
  <c r="KT15" i="27"/>
  <c r="KR15" i="27"/>
  <c r="KQ15" i="27"/>
  <c r="KP15" i="27"/>
  <c r="KO15" i="27"/>
  <c r="KU14" i="27"/>
  <c r="KT14" i="27"/>
  <c r="KR14" i="27"/>
  <c r="KQ14" i="27"/>
  <c r="KP14" i="27"/>
  <c r="KO14" i="27"/>
  <c r="KU13" i="27"/>
  <c r="KT13" i="27"/>
  <c r="KR13" i="27"/>
  <c r="KQ13" i="27"/>
  <c r="KP13" i="27"/>
  <c r="KO13" i="27"/>
  <c r="KU12" i="27"/>
  <c r="KT12" i="27"/>
  <c r="KR12" i="27"/>
  <c r="KQ12" i="27"/>
  <c r="KP12" i="27"/>
  <c r="KO12" i="27"/>
  <c r="KU11" i="27"/>
  <c r="KT11" i="27"/>
  <c r="KR11" i="27"/>
  <c r="KQ11" i="27"/>
  <c r="KP11" i="27"/>
  <c r="KO11" i="27"/>
  <c r="KU10" i="27"/>
  <c r="KT10" i="27"/>
  <c r="KR10" i="27"/>
  <c r="KQ10" i="27"/>
  <c r="KP10" i="27"/>
  <c r="KO10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6" i="27"/>
  <c r="JR16" i="27"/>
  <c r="JP16" i="27"/>
  <c r="JO16" i="27"/>
  <c r="JN16" i="27"/>
  <c r="JM16" i="27"/>
  <c r="JS15" i="27"/>
  <c r="JR15" i="27"/>
  <c r="JP15" i="27"/>
  <c r="JO15" i="27"/>
  <c r="JN15" i="27"/>
  <c r="JM15" i="27"/>
  <c r="JS14" i="27"/>
  <c r="JR14" i="27"/>
  <c r="JP14" i="27"/>
  <c r="JO14" i="27"/>
  <c r="JN14" i="27"/>
  <c r="JM14" i="27"/>
  <c r="JS13" i="27"/>
  <c r="JR13" i="27"/>
  <c r="JP13" i="27"/>
  <c r="JO13" i="27"/>
  <c r="JN13" i="27"/>
  <c r="JM13" i="27"/>
  <c r="JS12" i="27"/>
  <c r="JR12" i="27"/>
  <c r="JP12" i="27"/>
  <c r="JO12" i="27"/>
  <c r="JN12" i="27"/>
  <c r="JM12" i="27"/>
  <c r="JS11" i="27"/>
  <c r="JR11" i="27"/>
  <c r="JP11" i="27"/>
  <c r="JO11" i="27"/>
  <c r="JN11" i="27"/>
  <c r="JM11" i="27"/>
  <c r="JS10" i="27"/>
  <c r="JR10" i="27"/>
  <c r="JP10" i="27"/>
  <c r="JO10" i="27"/>
  <c r="JN10" i="27"/>
  <c r="JM10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6" i="27"/>
  <c r="IP16" i="27"/>
  <c r="IN16" i="27"/>
  <c r="IM16" i="27"/>
  <c r="IL16" i="27"/>
  <c r="IK16" i="27"/>
  <c r="IQ15" i="27"/>
  <c r="IP15" i="27"/>
  <c r="IN15" i="27"/>
  <c r="IM15" i="27"/>
  <c r="IL15" i="27"/>
  <c r="IK15" i="27"/>
  <c r="IQ14" i="27"/>
  <c r="IP14" i="27"/>
  <c r="IN14" i="27"/>
  <c r="IM14" i="27"/>
  <c r="IL14" i="27"/>
  <c r="IK14" i="27"/>
  <c r="IQ13" i="27"/>
  <c r="IP13" i="27"/>
  <c r="IN13" i="27"/>
  <c r="IM13" i="27"/>
  <c r="IL13" i="27"/>
  <c r="IK13" i="27"/>
  <c r="IQ12" i="27"/>
  <c r="IP12" i="27"/>
  <c r="IN12" i="27"/>
  <c r="IM12" i="27"/>
  <c r="IL12" i="27"/>
  <c r="IK12" i="27"/>
  <c r="IQ11" i="27"/>
  <c r="IP11" i="27"/>
  <c r="IN11" i="27"/>
  <c r="IM11" i="27"/>
  <c r="IL11" i="27"/>
  <c r="IK11" i="27"/>
  <c r="IQ10" i="27"/>
  <c r="IP10" i="27"/>
  <c r="IN10" i="27"/>
  <c r="IM10" i="27"/>
  <c r="IL10" i="27"/>
  <c r="IK10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6" i="27"/>
  <c r="HN16" i="27"/>
  <c r="HL16" i="27"/>
  <c r="HK16" i="27"/>
  <c r="HJ16" i="27"/>
  <c r="HI16" i="27"/>
  <c r="HO15" i="27"/>
  <c r="HN15" i="27"/>
  <c r="HL15" i="27"/>
  <c r="HK15" i="27"/>
  <c r="HJ15" i="27"/>
  <c r="HI15" i="27"/>
  <c r="HO14" i="27"/>
  <c r="HN14" i="27"/>
  <c r="HL14" i="27"/>
  <c r="HK14" i="27"/>
  <c r="HJ14" i="27"/>
  <c r="HI14" i="27"/>
  <c r="HO13" i="27"/>
  <c r="HN13" i="27"/>
  <c r="HL13" i="27"/>
  <c r="HK13" i="27"/>
  <c r="HJ13" i="27"/>
  <c r="HI13" i="27"/>
  <c r="HO12" i="27"/>
  <c r="HN12" i="27"/>
  <c r="HL12" i="27"/>
  <c r="HK12" i="27"/>
  <c r="HJ12" i="27"/>
  <c r="HI12" i="27"/>
  <c r="HO11" i="27"/>
  <c r="HN11" i="27"/>
  <c r="HL11" i="27"/>
  <c r="HK11" i="27"/>
  <c r="HJ11" i="27"/>
  <c r="HI11" i="27"/>
  <c r="HO10" i="27"/>
  <c r="HN10" i="27"/>
  <c r="HL10" i="27"/>
  <c r="HK10" i="27"/>
  <c r="HJ10" i="27"/>
  <c r="HI10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6" i="27"/>
  <c r="GL16" i="27"/>
  <c r="GJ16" i="27"/>
  <c r="GI16" i="27"/>
  <c r="GH16" i="27"/>
  <c r="GG16" i="27"/>
  <c r="GM15" i="27"/>
  <c r="GL15" i="27"/>
  <c r="GJ15" i="27"/>
  <c r="GI15" i="27"/>
  <c r="GH15" i="27"/>
  <c r="GG15" i="27"/>
  <c r="GM14" i="27"/>
  <c r="GL14" i="27"/>
  <c r="GJ14" i="27"/>
  <c r="GI14" i="27"/>
  <c r="GH14" i="27"/>
  <c r="GG14" i="27"/>
  <c r="GM13" i="27"/>
  <c r="GL13" i="27"/>
  <c r="GJ13" i="27"/>
  <c r="GI13" i="27"/>
  <c r="GH13" i="27"/>
  <c r="GG13" i="27"/>
  <c r="GM12" i="27"/>
  <c r="GL12" i="27"/>
  <c r="GJ12" i="27"/>
  <c r="GI12" i="27"/>
  <c r="GH12" i="27"/>
  <c r="GG12" i="27"/>
  <c r="GM11" i="27"/>
  <c r="GL11" i="27"/>
  <c r="GJ11" i="27"/>
  <c r="GI11" i="27"/>
  <c r="GH11" i="27"/>
  <c r="GG11" i="27"/>
  <c r="GM10" i="27"/>
  <c r="GL10" i="27"/>
  <c r="GJ10" i="27"/>
  <c r="GI10" i="27"/>
  <c r="GH10" i="27"/>
  <c r="GG10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6" i="27"/>
  <c r="FJ16" i="27"/>
  <c r="FH16" i="27"/>
  <c r="FG16" i="27"/>
  <c r="FF16" i="27"/>
  <c r="FE16" i="27"/>
  <c r="FK15" i="27"/>
  <c r="FJ15" i="27"/>
  <c r="FH15" i="27"/>
  <c r="FG15" i="27"/>
  <c r="FF15" i="27"/>
  <c r="FE15" i="27"/>
  <c r="FK14" i="27"/>
  <c r="FJ14" i="27"/>
  <c r="FH14" i="27"/>
  <c r="FG14" i="27"/>
  <c r="FF14" i="27"/>
  <c r="FE14" i="27"/>
  <c r="FK13" i="27"/>
  <c r="FJ13" i="27"/>
  <c r="FH13" i="27"/>
  <c r="FG13" i="27"/>
  <c r="FF13" i="27"/>
  <c r="FE13" i="27"/>
  <c r="FK12" i="27"/>
  <c r="FJ12" i="27"/>
  <c r="FH12" i="27"/>
  <c r="FG12" i="27"/>
  <c r="FF12" i="27"/>
  <c r="FE12" i="27"/>
  <c r="FK11" i="27"/>
  <c r="FJ11" i="27"/>
  <c r="FH11" i="27"/>
  <c r="FG11" i="27"/>
  <c r="FF11" i="27"/>
  <c r="FE11" i="27"/>
  <c r="FK10" i="27"/>
  <c r="FJ10" i="27"/>
  <c r="FH10" i="27"/>
  <c r="FG10" i="27"/>
  <c r="FF10" i="27"/>
  <c r="FE10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6" i="27"/>
  <c r="EH16" i="27"/>
  <c r="EF16" i="27"/>
  <c r="EE16" i="27"/>
  <c r="ED16" i="27"/>
  <c r="EC16" i="27"/>
  <c r="EI15" i="27"/>
  <c r="EH15" i="27"/>
  <c r="EF15" i="27"/>
  <c r="EE15" i="27"/>
  <c r="ED15" i="27"/>
  <c r="EC15" i="27"/>
  <c r="EI14" i="27"/>
  <c r="EH14" i="27"/>
  <c r="EF14" i="27"/>
  <c r="EE14" i="27"/>
  <c r="ED14" i="27"/>
  <c r="EC14" i="27"/>
  <c r="EI13" i="27"/>
  <c r="EH13" i="27"/>
  <c r="EF13" i="27"/>
  <c r="EE13" i="27"/>
  <c r="ED13" i="27"/>
  <c r="EC13" i="27"/>
  <c r="EI12" i="27"/>
  <c r="EH12" i="27"/>
  <c r="EF12" i="27"/>
  <c r="EE12" i="27"/>
  <c r="ED12" i="27"/>
  <c r="EC12" i="27"/>
  <c r="EI11" i="27"/>
  <c r="EH11" i="27"/>
  <c r="EF11" i="27"/>
  <c r="EE11" i="27"/>
  <c r="ED11" i="27"/>
  <c r="EC11" i="27"/>
  <c r="EI10" i="27"/>
  <c r="EH10" i="27"/>
  <c r="EF10" i="27"/>
  <c r="EE10" i="27"/>
  <c r="ED10" i="27"/>
  <c r="EC10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5" i="26"/>
  <c r="PB15" i="26"/>
  <c r="OZ15" i="26"/>
  <c r="OY15" i="26"/>
  <c r="OX15" i="26"/>
  <c r="OW15" i="26"/>
  <c r="PC14" i="26"/>
  <c r="PB14" i="26"/>
  <c r="OZ14" i="26"/>
  <c r="OY14" i="26"/>
  <c r="OX14" i="26"/>
  <c r="OW14" i="26"/>
  <c r="PC13" i="26"/>
  <c r="PB13" i="26"/>
  <c r="OZ13" i="26"/>
  <c r="OY13" i="26"/>
  <c r="OX13" i="26"/>
  <c r="PD13" i="26" s="1"/>
  <c r="OW13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9" i="26"/>
  <c r="PB9" i="26"/>
  <c r="OZ9" i="26"/>
  <c r="OY9" i="26"/>
  <c r="OX9" i="26"/>
  <c r="PD9" i="26" s="1"/>
  <c r="OW9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5" i="26"/>
  <c r="PB5" i="26"/>
  <c r="OZ5" i="26"/>
  <c r="OY5" i="26"/>
  <c r="OX5" i="26"/>
  <c r="PD5" i="26" s="1"/>
  <c r="OW5" i="26"/>
  <c r="PC4" i="26"/>
  <c r="PB4" i="26"/>
  <c r="OZ4" i="26"/>
  <c r="OY4" i="26"/>
  <c r="OX4" i="26"/>
  <c r="OW4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OB17" i="26" s="1"/>
  <c r="NU17" i="26"/>
  <c r="OA16" i="26"/>
  <c r="NZ16" i="26"/>
  <c r="NX16" i="26"/>
  <c r="NW16" i="26"/>
  <c r="NV16" i="26"/>
  <c r="NU16" i="26"/>
  <c r="OA15" i="26"/>
  <c r="NZ15" i="26"/>
  <c r="NX15" i="26"/>
  <c r="NW15" i="26"/>
  <c r="NV15" i="26"/>
  <c r="NU15" i="26"/>
  <c r="OA14" i="26"/>
  <c r="NZ14" i="26"/>
  <c r="NX14" i="26"/>
  <c r="NW14" i="26"/>
  <c r="NV14" i="26"/>
  <c r="NU14" i="26"/>
  <c r="OA13" i="26"/>
  <c r="NZ13" i="26"/>
  <c r="NX13" i="26"/>
  <c r="NW13" i="26"/>
  <c r="NV13" i="26"/>
  <c r="OB13" i="26" s="1"/>
  <c r="NU13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9" i="26"/>
  <c r="NZ9" i="26"/>
  <c r="NX9" i="26"/>
  <c r="NW9" i="26"/>
  <c r="NV9" i="26"/>
  <c r="OB9" i="26" s="1"/>
  <c r="NU9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5" i="26"/>
  <c r="NZ5" i="26"/>
  <c r="NX5" i="26"/>
  <c r="NW5" i="26"/>
  <c r="NV5" i="26"/>
  <c r="OB5" i="26" s="1"/>
  <c r="NU5" i="26"/>
  <c r="OA4" i="26"/>
  <c r="NZ4" i="26"/>
  <c r="NX4" i="26"/>
  <c r="NW4" i="26"/>
  <c r="NV4" i="26"/>
  <c r="NU4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5" i="26"/>
  <c r="MX15" i="26"/>
  <c r="MV15" i="26"/>
  <c r="MU15" i="26"/>
  <c r="MT15" i="26"/>
  <c r="MS15" i="26"/>
  <c r="MY14" i="26"/>
  <c r="MX14" i="26"/>
  <c r="MV14" i="26"/>
  <c r="MU14" i="26"/>
  <c r="MT14" i="26"/>
  <c r="MS14" i="26"/>
  <c r="MY13" i="26"/>
  <c r="MX13" i="26"/>
  <c r="MV13" i="26"/>
  <c r="MU13" i="26"/>
  <c r="MT13" i="26"/>
  <c r="MS13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9" i="26"/>
  <c r="MX9" i="26"/>
  <c r="MV9" i="26"/>
  <c r="MU9" i="26"/>
  <c r="MT9" i="26"/>
  <c r="MS9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5" i="26"/>
  <c r="LV15" i="26"/>
  <c r="LT15" i="26"/>
  <c r="LS15" i="26"/>
  <c r="LR15" i="26"/>
  <c r="LQ15" i="26"/>
  <c r="LW14" i="26"/>
  <c r="LV14" i="26"/>
  <c r="LT14" i="26"/>
  <c r="LS14" i="26"/>
  <c r="LR14" i="26"/>
  <c r="LQ14" i="26"/>
  <c r="LW13" i="26"/>
  <c r="LV13" i="26"/>
  <c r="LT13" i="26"/>
  <c r="LS13" i="26"/>
  <c r="LR13" i="26"/>
  <c r="LQ13" i="26"/>
  <c r="LW12" i="26"/>
  <c r="LV12" i="26"/>
  <c r="LT12" i="26"/>
  <c r="LS12" i="26"/>
  <c r="LR12" i="26"/>
  <c r="LQ12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9" i="26"/>
  <c r="LV9" i="26"/>
  <c r="LT9" i="26"/>
  <c r="LS9" i="26"/>
  <c r="LR9" i="26"/>
  <c r="LQ9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V17" i="26" s="1"/>
  <c r="KO17" i="26"/>
  <c r="KU16" i="26"/>
  <c r="KT16" i="26"/>
  <c r="KR16" i="26"/>
  <c r="KQ16" i="26"/>
  <c r="KP16" i="26"/>
  <c r="KO16" i="26"/>
  <c r="KU15" i="26"/>
  <c r="KT15" i="26"/>
  <c r="KR15" i="26"/>
  <c r="KQ15" i="26"/>
  <c r="KP15" i="26"/>
  <c r="KO15" i="26"/>
  <c r="KU14" i="26"/>
  <c r="KT14" i="26"/>
  <c r="KR14" i="26"/>
  <c r="KQ14" i="26"/>
  <c r="KP14" i="26"/>
  <c r="KO14" i="26"/>
  <c r="KU13" i="26"/>
  <c r="KT13" i="26"/>
  <c r="KR13" i="26"/>
  <c r="KQ13" i="26"/>
  <c r="KP13" i="26"/>
  <c r="KV13" i="26" s="1"/>
  <c r="KO13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9" i="26"/>
  <c r="KT9" i="26"/>
  <c r="KR9" i="26"/>
  <c r="KQ9" i="26"/>
  <c r="KP9" i="26"/>
  <c r="KV9" i="26" s="1"/>
  <c r="KO9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5" i="26"/>
  <c r="KT5" i="26"/>
  <c r="KR5" i="26"/>
  <c r="KQ5" i="26"/>
  <c r="KP5" i="26"/>
  <c r="KV5" i="26" s="1"/>
  <c r="KO5" i="26"/>
  <c r="KU4" i="26"/>
  <c r="KT4" i="26"/>
  <c r="KR4" i="26"/>
  <c r="KQ4" i="26"/>
  <c r="KP4" i="26"/>
  <c r="KO4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T17" i="26" s="1"/>
  <c r="JM17" i="26"/>
  <c r="JS16" i="26"/>
  <c r="JR16" i="26"/>
  <c r="JP16" i="26"/>
  <c r="JO16" i="26"/>
  <c r="JN16" i="26"/>
  <c r="JM16" i="26"/>
  <c r="JS15" i="26"/>
  <c r="JR15" i="26"/>
  <c r="JP15" i="26"/>
  <c r="JO15" i="26"/>
  <c r="JN15" i="26"/>
  <c r="JM15" i="26"/>
  <c r="JS14" i="26"/>
  <c r="JR14" i="26"/>
  <c r="JP14" i="26"/>
  <c r="JO14" i="26"/>
  <c r="JN14" i="26"/>
  <c r="JM14" i="26"/>
  <c r="JS13" i="26"/>
  <c r="JR13" i="26"/>
  <c r="JP13" i="26"/>
  <c r="JO13" i="26"/>
  <c r="JN13" i="26"/>
  <c r="JT13" i="26" s="1"/>
  <c r="JM13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9" i="26"/>
  <c r="JR9" i="26"/>
  <c r="JP9" i="26"/>
  <c r="JO9" i="26"/>
  <c r="JN9" i="26"/>
  <c r="JT9" i="26" s="1"/>
  <c r="JM9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5" i="26"/>
  <c r="JR5" i="26"/>
  <c r="JP5" i="26"/>
  <c r="JO5" i="26"/>
  <c r="JN5" i="26"/>
  <c r="JT5" i="26" s="1"/>
  <c r="JM5" i="26"/>
  <c r="JS4" i="26"/>
  <c r="JR4" i="26"/>
  <c r="JP4" i="26"/>
  <c r="JO4" i="26"/>
  <c r="JN4" i="26"/>
  <c r="JM4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5" i="26"/>
  <c r="IP15" i="26"/>
  <c r="IN15" i="26"/>
  <c r="IM15" i="26"/>
  <c r="IL15" i="26"/>
  <c r="IK15" i="26"/>
  <c r="IQ14" i="26"/>
  <c r="IP14" i="26"/>
  <c r="IN14" i="26"/>
  <c r="IM14" i="26"/>
  <c r="IL14" i="26"/>
  <c r="IK14" i="26"/>
  <c r="IQ13" i="26"/>
  <c r="IP13" i="26"/>
  <c r="IN13" i="26"/>
  <c r="IM13" i="26"/>
  <c r="IL13" i="26"/>
  <c r="IK13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9" i="26"/>
  <c r="IP9" i="26"/>
  <c r="IN9" i="26"/>
  <c r="IM9" i="26"/>
  <c r="IL9" i="26"/>
  <c r="IK9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5" i="26"/>
  <c r="HN15" i="26"/>
  <c r="HL15" i="26"/>
  <c r="HK15" i="26"/>
  <c r="HJ15" i="26"/>
  <c r="HI15" i="26"/>
  <c r="HO14" i="26"/>
  <c r="HN14" i="26"/>
  <c r="HL14" i="26"/>
  <c r="HK14" i="26"/>
  <c r="HJ14" i="26"/>
  <c r="HI14" i="26"/>
  <c r="HO13" i="26"/>
  <c r="HN13" i="26"/>
  <c r="HL13" i="26"/>
  <c r="HK13" i="26"/>
  <c r="HJ13" i="26"/>
  <c r="HI13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9" i="26"/>
  <c r="HN9" i="26"/>
  <c r="HL9" i="26"/>
  <c r="HK9" i="26"/>
  <c r="HJ9" i="26"/>
  <c r="HI9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N17" i="26" s="1"/>
  <c r="GG17" i="26"/>
  <c r="GM16" i="26"/>
  <c r="GL16" i="26"/>
  <c r="GJ16" i="26"/>
  <c r="GI16" i="26"/>
  <c r="GH16" i="26"/>
  <c r="GG16" i="26"/>
  <c r="GM15" i="26"/>
  <c r="GL15" i="26"/>
  <c r="GJ15" i="26"/>
  <c r="GI15" i="26"/>
  <c r="GH15" i="26"/>
  <c r="GG15" i="26"/>
  <c r="GM14" i="26"/>
  <c r="GL14" i="26"/>
  <c r="GJ14" i="26"/>
  <c r="GI14" i="26"/>
  <c r="GH14" i="26"/>
  <c r="GG14" i="26"/>
  <c r="GM13" i="26"/>
  <c r="GL13" i="26"/>
  <c r="GJ13" i="26"/>
  <c r="GI13" i="26"/>
  <c r="GH13" i="26"/>
  <c r="GN13" i="26" s="1"/>
  <c r="GG13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9" i="26"/>
  <c r="GL9" i="26"/>
  <c r="GJ9" i="26"/>
  <c r="GI9" i="26"/>
  <c r="GH9" i="26"/>
  <c r="GN9" i="26" s="1"/>
  <c r="GG9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5" i="26"/>
  <c r="GL5" i="26"/>
  <c r="GJ5" i="26"/>
  <c r="GI5" i="26"/>
  <c r="GH5" i="26"/>
  <c r="GN5" i="26" s="1"/>
  <c r="GG5" i="26"/>
  <c r="GM4" i="26"/>
  <c r="GL4" i="26"/>
  <c r="GJ4" i="26"/>
  <c r="GI4" i="26"/>
  <c r="GH4" i="26"/>
  <c r="GG4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L17" i="26" s="1"/>
  <c r="FE17" i="26"/>
  <c r="FK16" i="26"/>
  <c r="FJ16" i="26"/>
  <c r="FH16" i="26"/>
  <c r="FG16" i="26"/>
  <c r="FF16" i="26"/>
  <c r="FE16" i="26"/>
  <c r="FK15" i="26"/>
  <c r="FJ15" i="26"/>
  <c r="FH15" i="26"/>
  <c r="FG15" i="26"/>
  <c r="FF15" i="26"/>
  <c r="FE15" i="26"/>
  <c r="FK14" i="26"/>
  <c r="FJ14" i="26"/>
  <c r="FH14" i="26"/>
  <c r="FG14" i="26"/>
  <c r="FF14" i="26"/>
  <c r="FE14" i="26"/>
  <c r="FK13" i="26"/>
  <c r="FJ13" i="26"/>
  <c r="FH13" i="26"/>
  <c r="FG13" i="26"/>
  <c r="FF13" i="26"/>
  <c r="FL13" i="26" s="1"/>
  <c r="FE13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9" i="26"/>
  <c r="FJ9" i="26"/>
  <c r="FH9" i="26"/>
  <c r="FG9" i="26"/>
  <c r="FF9" i="26"/>
  <c r="FL9" i="26" s="1"/>
  <c r="FE9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6" i="26"/>
  <c r="FJ6" i="26"/>
  <c r="FH6" i="26"/>
  <c r="FG6" i="26"/>
  <c r="FF6" i="26"/>
  <c r="FE6" i="26"/>
  <c r="FK5" i="26"/>
  <c r="FJ5" i="26"/>
  <c r="FH5" i="26"/>
  <c r="FG5" i="26"/>
  <c r="FF5" i="26"/>
  <c r="FL5" i="26" s="1"/>
  <c r="FE5" i="26"/>
  <c r="FK4" i="26"/>
  <c r="FJ4" i="26"/>
  <c r="FH4" i="26"/>
  <c r="FG4" i="26"/>
  <c r="FF4" i="26"/>
  <c r="FE4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5" i="26"/>
  <c r="EH15" i="26"/>
  <c r="EF15" i="26"/>
  <c r="EE15" i="26"/>
  <c r="ED15" i="26"/>
  <c r="EC15" i="26"/>
  <c r="EI14" i="26"/>
  <c r="EH14" i="26"/>
  <c r="EF14" i="26"/>
  <c r="EE14" i="26"/>
  <c r="ED14" i="26"/>
  <c r="EC14" i="26"/>
  <c r="EI13" i="26"/>
  <c r="EH13" i="26"/>
  <c r="EF13" i="26"/>
  <c r="EE13" i="26"/>
  <c r="ED13" i="26"/>
  <c r="EC13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9" i="26"/>
  <c r="EH9" i="26"/>
  <c r="EF9" i="26"/>
  <c r="EE9" i="26"/>
  <c r="ED9" i="26"/>
  <c r="EC9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8" i="22"/>
  <c r="RK28" i="22"/>
  <c r="RJ28" i="22"/>
  <c r="RI28" i="22"/>
  <c r="RH28" i="22"/>
  <c r="RG28" i="22"/>
  <c r="RE28" i="22"/>
  <c r="RF28" i="22" s="1"/>
  <c r="RD28" i="22"/>
  <c r="RC28" i="22"/>
  <c r="RB28" i="22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5" i="22"/>
  <c r="RK25" i="22"/>
  <c r="RJ25" i="22"/>
  <c r="RI25" i="22"/>
  <c r="RH25" i="22"/>
  <c r="RG25" i="22"/>
  <c r="RE25" i="22"/>
  <c r="RD25" i="22"/>
  <c r="RC25" i="22"/>
  <c r="RB25" i="22"/>
  <c r="RF25" i="22" s="1"/>
  <c r="RA25" i="22"/>
  <c r="QZ2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F19" i="22" s="1"/>
  <c r="RA19" i="22"/>
  <c r="QZ19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F17" i="22" s="1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1" i="22"/>
  <c r="QC31" i="22"/>
  <c r="QB31" i="22"/>
  <c r="QA31" i="22"/>
  <c r="PZ31" i="22"/>
  <c r="PY31" i="22"/>
  <c r="PW31" i="22"/>
  <c r="PV31" i="22"/>
  <c r="PU31" i="22"/>
  <c r="PT31" i="22"/>
  <c r="PX31" i="22" s="1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9" i="22"/>
  <c r="QC29" i="22"/>
  <c r="QB29" i="22"/>
  <c r="QA29" i="22"/>
  <c r="PZ29" i="22"/>
  <c r="PY29" i="22"/>
  <c r="PW29" i="22"/>
  <c r="PV29" i="22"/>
  <c r="PU29" i="22"/>
  <c r="PT29" i="22"/>
  <c r="PX29" i="22" s="1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X27" i="22" s="1"/>
  <c r="PS27" i="22"/>
  <c r="PR27" i="22"/>
  <c r="QD26" i="22"/>
  <c r="QC26" i="22"/>
  <c r="QB26" i="22"/>
  <c r="QA26" i="22"/>
  <c r="PZ26" i="22"/>
  <c r="PY26" i="22"/>
  <c r="PW26" i="22"/>
  <c r="PX26" i="22" s="1"/>
  <c r="PV26" i="22"/>
  <c r="PU26" i="22"/>
  <c r="PT26" i="22"/>
  <c r="PS26" i="22"/>
  <c r="PR26" i="22"/>
  <c r="QD25" i="22"/>
  <c r="QC25" i="22"/>
  <c r="QB25" i="22"/>
  <c r="QA25" i="22"/>
  <c r="PZ25" i="22"/>
  <c r="PY25" i="22"/>
  <c r="PW25" i="22"/>
  <c r="PV25" i="22"/>
  <c r="PU25" i="22"/>
  <c r="PT25" i="22"/>
  <c r="PX25" i="22" s="1"/>
  <c r="PS25" i="22"/>
  <c r="PR2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23" i="22"/>
  <c r="QC23" i="22"/>
  <c r="QB23" i="22"/>
  <c r="QA23" i="22"/>
  <c r="PZ23" i="22"/>
  <c r="PY23" i="22"/>
  <c r="PW23" i="22"/>
  <c r="PV23" i="22"/>
  <c r="PU23" i="22"/>
  <c r="PT23" i="22"/>
  <c r="PX23" i="22" s="1"/>
  <c r="PS23" i="22"/>
  <c r="PR23" i="22"/>
  <c r="QD22" i="22"/>
  <c r="QC22" i="22"/>
  <c r="QB22" i="22"/>
  <c r="QA22" i="22"/>
  <c r="PZ22" i="22"/>
  <c r="PY22" i="22"/>
  <c r="PW22" i="22"/>
  <c r="PX22" i="22" s="1"/>
  <c r="PV22" i="22"/>
  <c r="PU22" i="22"/>
  <c r="PT22" i="22"/>
  <c r="PS22" i="22"/>
  <c r="PR22" i="22"/>
  <c r="QD21" i="22"/>
  <c r="QC21" i="22"/>
  <c r="QB21" i="22"/>
  <c r="QA21" i="22"/>
  <c r="PZ21" i="22"/>
  <c r="PY21" i="22"/>
  <c r="PW21" i="22"/>
  <c r="PV21" i="22"/>
  <c r="PU21" i="22"/>
  <c r="PT21" i="22"/>
  <c r="PX21" i="22" s="1"/>
  <c r="PS21" i="22"/>
  <c r="PR21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X19" i="22" s="1"/>
  <c r="PS19" i="22"/>
  <c r="PR19" i="22"/>
  <c r="QD18" i="22"/>
  <c r="QC18" i="22"/>
  <c r="QB18" i="22"/>
  <c r="QA18" i="22"/>
  <c r="PZ18" i="22"/>
  <c r="PY18" i="22"/>
  <c r="PW18" i="22"/>
  <c r="PX18" i="22" s="1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X17" i="22" s="1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P27" i="22" s="1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5" i="22"/>
  <c r="OU25" i="22"/>
  <c r="OT25" i="22"/>
  <c r="OS25" i="22"/>
  <c r="OR25" i="22"/>
  <c r="OQ25" i="22"/>
  <c r="OO25" i="22"/>
  <c r="ON25" i="22"/>
  <c r="OM25" i="22"/>
  <c r="OL25" i="22"/>
  <c r="OP25" i="22" s="1"/>
  <c r="OK25" i="22"/>
  <c r="OJ2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3" i="22"/>
  <c r="OU23" i="22"/>
  <c r="OT23" i="22"/>
  <c r="OS23" i="22"/>
  <c r="OR23" i="22"/>
  <c r="OQ23" i="22"/>
  <c r="OO23" i="22"/>
  <c r="ON23" i="22"/>
  <c r="OM23" i="22"/>
  <c r="OL23" i="22"/>
  <c r="OP23" i="22" s="1"/>
  <c r="OK23" i="22"/>
  <c r="OJ23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1" i="22"/>
  <c r="OU21" i="22"/>
  <c r="OT21" i="22"/>
  <c r="OS21" i="22"/>
  <c r="OR21" i="22"/>
  <c r="OQ21" i="22"/>
  <c r="OO21" i="22"/>
  <c r="ON21" i="22"/>
  <c r="OM21" i="22"/>
  <c r="OL21" i="22"/>
  <c r="OP21" i="22" s="1"/>
  <c r="OK21" i="22"/>
  <c r="OJ21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P19" i="22" s="1"/>
  <c r="OK19" i="22"/>
  <c r="OJ19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P17" i="22" s="1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23" i="22"/>
  <c r="NM23" i="22"/>
  <c r="NL23" i="22"/>
  <c r="NK23" i="22"/>
  <c r="NJ23" i="22"/>
  <c r="NI23" i="22"/>
  <c r="NG23" i="22"/>
  <c r="NF23" i="22"/>
  <c r="NE23" i="22"/>
  <c r="ND23" i="22"/>
  <c r="NH23" i="22" s="1"/>
  <c r="NC23" i="22"/>
  <c r="NB23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Z19" i="22" s="1"/>
  <c r="LU19" i="22"/>
  <c r="LT19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Z17" i="22" s="1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Z11" i="22" s="1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1" i="22"/>
  <c r="KW31" i="22"/>
  <c r="KV31" i="22"/>
  <c r="KU31" i="22"/>
  <c r="KT31" i="22"/>
  <c r="KS31" i="22"/>
  <c r="KQ31" i="22"/>
  <c r="KP31" i="22"/>
  <c r="KO31" i="22"/>
  <c r="KN31" i="22"/>
  <c r="KR31" i="22" s="1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R29" i="22" s="1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1" i="22"/>
  <c r="IG31" i="22"/>
  <c r="IF31" i="22"/>
  <c r="IE31" i="22"/>
  <c r="ID31" i="22"/>
  <c r="IC31" i="22"/>
  <c r="IA31" i="22"/>
  <c r="HZ31" i="22"/>
  <c r="HY31" i="22"/>
  <c r="HX31" i="22"/>
  <c r="IB31" i="22" s="1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9" i="22"/>
  <c r="IG29" i="22"/>
  <c r="IF29" i="22"/>
  <c r="IE29" i="22"/>
  <c r="ID29" i="22"/>
  <c r="IC29" i="22"/>
  <c r="IA29" i="22"/>
  <c r="HZ29" i="22"/>
  <c r="HY29" i="22"/>
  <c r="HX29" i="22"/>
  <c r="IB29" i="22" s="1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7" i="22"/>
  <c r="IG27" i="22"/>
  <c r="IF27" i="22"/>
  <c r="IE27" i="22"/>
  <c r="ID27" i="22"/>
  <c r="IC27" i="22"/>
  <c r="IA27" i="22"/>
  <c r="HZ27" i="22"/>
  <c r="HY27" i="22"/>
  <c r="HX27" i="22"/>
  <c r="IB27" i="22" s="1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5" i="22"/>
  <c r="IG25" i="22"/>
  <c r="IF25" i="22"/>
  <c r="IE25" i="22"/>
  <c r="ID25" i="22"/>
  <c r="IC25" i="22"/>
  <c r="IA25" i="22"/>
  <c r="HZ25" i="22"/>
  <c r="HY25" i="22"/>
  <c r="HX25" i="22"/>
  <c r="IB25" i="22" s="1"/>
  <c r="HW25" i="22"/>
  <c r="HV2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23" i="22"/>
  <c r="IG23" i="22"/>
  <c r="IF23" i="22"/>
  <c r="IE23" i="22"/>
  <c r="ID23" i="22"/>
  <c r="IC23" i="22"/>
  <c r="IA23" i="22"/>
  <c r="HZ23" i="22"/>
  <c r="HY23" i="22"/>
  <c r="HX23" i="22"/>
  <c r="IB23" i="22" s="1"/>
  <c r="HW23" i="22"/>
  <c r="HV23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1" i="22"/>
  <c r="IG21" i="22"/>
  <c r="IF21" i="22"/>
  <c r="IE21" i="22"/>
  <c r="ID21" i="22"/>
  <c r="IC21" i="22"/>
  <c r="IA21" i="22"/>
  <c r="HZ21" i="22"/>
  <c r="HY21" i="22"/>
  <c r="HX21" i="22"/>
  <c r="IB21" i="22" s="1"/>
  <c r="HW21" i="22"/>
  <c r="HV21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1" i="22"/>
  <c r="GY31" i="22"/>
  <c r="GX31" i="22"/>
  <c r="GW31" i="22"/>
  <c r="GV31" i="22"/>
  <c r="GU31" i="22"/>
  <c r="GS31" i="22"/>
  <c r="GR31" i="22"/>
  <c r="GQ31" i="22"/>
  <c r="GP31" i="22"/>
  <c r="GT31" i="22" s="1"/>
  <c r="GO31" i="22"/>
  <c r="GN31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T29" i="22" s="1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T27" i="22" s="1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5" i="22"/>
  <c r="GY25" i="22"/>
  <c r="GX25" i="22"/>
  <c r="GW25" i="22"/>
  <c r="GV25" i="22"/>
  <c r="GU25" i="22"/>
  <c r="GS25" i="22"/>
  <c r="GR25" i="22"/>
  <c r="GQ25" i="22"/>
  <c r="GP25" i="22"/>
  <c r="GT25" i="22" s="1"/>
  <c r="GO25" i="22"/>
  <c r="GN2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23" i="22"/>
  <c r="GY23" i="22"/>
  <c r="GX23" i="22"/>
  <c r="GW23" i="22"/>
  <c r="GV23" i="22"/>
  <c r="GU23" i="22"/>
  <c r="GS23" i="22"/>
  <c r="GR23" i="22"/>
  <c r="GQ23" i="22"/>
  <c r="GP23" i="22"/>
  <c r="GT23" i="22" s="1"/>
  <c r="GO23" i="22"/>
  <c r="GN23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1" i="22"/>
  <c r="GY21" i="22"/>
  <c r="GX21" i="22"/>
  <c r="GW21" i="22"/>
  <c r="GV21" i="22"/>
  <c r="GU21" i="22"/>
  <c r="GS21" i="22"/>
  <c r="GR21" i="22"/>
  <c r="GQ21" i="22"/>
  <c r="GP21" i="22"/>
  <c r="GT21" i="22" s="1"/>
  <c r="GO21" i="22"/>
  <c r="GN21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T19" i="22" s="1"/>
  <c r="GO19" i="22"/>
  <c r="GN19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T17" i="22" s="1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0" i="4"/>
  <c r="NM30" i="4"/>
  <c r="NL30" i="4"/>
  <c r="NK30" i="4"/>
  <c r="NJ30" i="4"/>
  <c r="NI30" i="4"/>
  <c r="NG30" i="4"/>
  <c r="NH30" i="4" s="1"/>
  <c r="NF30" i="4"/>
  <c r="NE30" i="4"/>
  <c r="ND30" i="4"/>
  <c r="NC30" i="4"/>
  <c r="NB30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H26" i="4" s="1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7" i="4"/>
  <c r="KW27" i="4"/>
  <c r="KV27" i="4"/>
  <c r="KU27" i="4"/>
  <c r="KT27" i="4"/>
  <c r="KS27" i="4"/>
  <c r="KQ27" i="4"/>
  <c r="KP27" i="4"/>
  <c r="KO27" i="4"/>
  <c r="KN27" i="4"/>
  <c r="KR27" i="4" s="1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R18" i="4" s="1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R14" i="4" s="1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R10" i="4" s="1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0" i="4"/>
  <c r="JO30" i="4"/>
  <c r="JN30" i="4"/>
  <c r="JM30" i="4"/>
  <c r="JL30" i="4"/>
  <c r="JK30" i="4"/>
  <c r="JI30" i="4"/>
  <c r="JJ30" i="4" s="1"/>
  <c r="JH30" i="4"/>
  <c r="JG30" i="4"/>
  <c r="JF30" i="4"/>
  <c r="JE30" i="4"/>
  <c r="JD30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J14" i="4" s="1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J10" i="4" s="1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J6" i="4" s="1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IB26" i="4" s="1"/>
  <c r="HZ26" i="4"/>
  <c r="HY26" i="4"/>
  <c r="HX26" i="4"/>
  <c r="HW26" i="4"/>
  <c r="HV26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ED31" i="4" s="1"/>
  <c r="DY31" i="4"/>
  <c r="DX31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9" i="4"/>
  <c r="EI29" i="4"/>
  <c r="EH29" i="4"/>
  <c r="EG29" i="4"/>
  <c r="EF29" i="4"/>
  <c r="EE29" i="4"/>
  <c r="EC29" i="4"/>
  <c r="EB29" i="4"/>
  <c r="EA29" i="4"/>
  <c r="DZ29" i="4"/>
  <c r="ED29" i="4" s="1"/>
  <c r="DY29" i="4"/>
  <c r="DX2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7" i="4"/>
  <c r="EI27" i="4"/>
  <c r="EH27" i="4"/>
  <c r="EG27" i="4"/>
  <c r="EF27" i="4"/>
  <c r="EE27" i="4"/>
  <c r="EC27" i="4"/>
  <c r="EB27" i="4"/>
  <c r="EA27" i="4"/>
  <c r="DZ27" i="4"/>
  <c r="ED27" i="4" s="1"/>
  <c r="DY27" i="4"/>
  <c r="DX27" i="4"/>
  <c r="EJ26" i="4"/>
  <c r="EI26" i="4"/>
  <c r="EH26" i="4"/>
  <c r="EG26" i="4"/>
  <c r="EF26" i="4"/>
  <c r="EE26" i="4"/>
  <c r="EC26" i="4"/>
  <c r="ED26" i="4" s="1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2" i="4"/>
  <c r="EI22" i="4"/>
  <c r="EH22" i="4"/>
  <c r="EG22" i="4"/>
  <c r="EF22" i="4"/>
  <c r="EE22" i="4"/>
  <c r="EC22" i="4"/>
  <c r="ED22" i="4" s="1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ED5" i="4" s="1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R5" i="21"/>
  <c r="AS5" i="21"/>
  <c r="AT5" i="21"/>
  <c r="AU5" i="21"/>
  <c r="AW5" i="21"/>
  <c r="AX5" i="21"/>
  <c r="BU5" i="21"/>
  <c r="BV5" i="21"/>
  <c r="BW5" i="21"/>
  <c r="BX5" i="21"/>
  <c r="BZ5" i="21"/>
  <c r="CA5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AR23" i="19"/>
  <c r="AS23" i="19"/>
  <c r="AT23" i="19"/>
  <c r="AU23" i="19"/>
  <c r="AW23" i="19"/>
  <c r="AX23" i="19"/>
  <c r="BU23" i="19"/>
  <c r="BV23" i="19"/>
  <c r="BW23" i="19"/>
  <c r="BX23" i="19"/>
  <c r="BZ23" i="19"/>
  <c r="CA23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AR25" i="19"/>
  <c r="AS25" i="19"/>
  <c r="AT25" i="19"/>
  <c r="AU25" i="19"/>
  <c r="AW25" i="19"/>
  <c r="AX25" i="19"/>
  <c r="BU25" i="19"/>
  <c r="BV25" i="19"/>
  <c r="BW25" i="19"/>
  <c r="BX25" i="19"/>
  <c r="BZ25" i="19"/>
  <c r="CA25" i="19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AR19" i="19"/>
  <c r="AS19" i="19"/>
  <c r="AT19" i="19"/>
  <c r="AU19" i="19"/>
  <c r="AW19" i="19"/>
  <c r="AX19" i="19"/>
  <c r="BU19" i="19"/>
  <c r="BV19" i="19"/>
  <c r="BW19" i="19"/>
  <c r="BX19" i="19"/>
  <c r="BZ19" i="19"/>
  <c r="CA19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AR21" i="19"/>
  <c r="AS21" i="19"/>
  <c r="AT21" i="19"/>
  <c r="AU21" i="19"/>
  <c r="AW21" i="19"/>
  <c r="AX21" i="19"/>
  <c r="BU21" i="19"/>
  <c r="BV21" i="19"/>
  <c r="BW21" i="19"/>
  <c r="BX21" i="19"/>
  <c r="BZ21" i="19"/>
  <c r="CA21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AR13" i="19"/>
  <c r="AS13" i="19"/>
  <c r="AT13" i="19"/>
  <c r="AU13" i="19"/>
  <c r="AW13" i="19"/>
  <c r="AX13" i="19"/>
  <c r="BU13" i="19"/>
  <c r="BV13" i="19"/>
  <c r="BW13" i="19"/>
  <c r="BX13" i="19"/>
  <c r="BZ13" i="19"/>
  <c r="CA13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AR10" i="19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AR9" i="27"/>
  <c r="AS9" i="27"/>
  <c r="AT9" i="27"/>
  <c r="AU9" i="27"/>
  <c r="AW9" i="27"/>
  <c r="AX9" i="27"/>
  <c r="BU9" i="27"/>
  <c r="BV9" i="27"/>
  <c r="BW9" i="27"/>
  <c r="BX9" i="27"/>
  <c r="BZ9" i="27"/>
  <c r="CA9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AR15" i="26"/>
  <c r="AS15" i="26"/>
  <c r="AT15" i="26"/>
  <c r="AU15" i="26"/>
  <c r="AW15" i="26"/>
  <c r="AX15" i="26"/>
  <c r="BU15" i="26"/>
  <c r="BV15" i="26"/>
  <c r="BW15" i="26"/>
  <c r="BX15" i="26"/>
  <c r="BZ15" i="26"/>
  <c r="CA15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AO25" i="22"/>
  <c r="AP25" i="22"/>
  <c r="AQ25" i="22"/>
  <c r="AR25" i="22"/>
  <c r="AS25" i="22"/>
  <c r="AT25" i="22"/>
  <c r="AV25" i="22"/>
  <c r="AW25" i="22"/>
  <c r="AX25" i="22"/>
  <c r="BP25" i="22"/>
  <c r="BQ25" i="22"/>
  <c r="BR25" i="22"/>
  <c r="BS25" i="22"/>
  <c r="BT25" i="22"/>
  <c r="BU25" i="22"/>
  <c r="BW25" i="22"/>
  <c r="BX25" i="22"/>
  <c r="BY25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AO7" i="22"/>
  <c r="AP7" i="22"/>
  <c r="AQ7" i="22"/>
  <c r="AU7" i="22" s="1"/>
  <c r="AR7" i="22"/>
  <c r="AS7" i="22"/>
  <c r="AT7" i="22"/>
  <c r="AV7" i="22"/>
  <c r="AW7" i="22"/>
  <c r="AX7" i="22"/>
  <c r="BP7" i="22"/>
  <c r="BQ7" i="22"/>
  <c r="BR7" i="22"/>
  <c r="BS7" i="22"/>
  <c r="BT7" i="22"/>
  <c r="BU7" i="22"/>
  <c r="BW7" i="22"/>
  <c r="BX7" i="22"/>
  <c r="BY7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AO24" i="4"/>
  <c r="AP24" i="4"/>
  <c r="AQ24" i="4"/>
  <c r="AU24" i="4" s="1"/>
  <c r="AY24" i="4" s="1"/>
  <c r="AR24" i="4"/>
  <c r="AS24" i="4"/>
  <c r="AT24" i="4"/>
  <c r="AV24" i="4"/>
  <c r="AW24" i="4"/>
  <c r="AX24" i="4"/>
  <c r="BP24" i="4"/>
  <c r="BQ24" i="4"/>
  <c r="BR24" i="4"/>
  <c r="BS24" i="4"/>
  <c r="BT24" i="4"/>
  <c r="BU24" i="4"/>
  <c r="BW24" i="4"/>
  <c r="BX24" i="4"/>
  <c r="BY24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D24" i="4"/>
  <c r="TP24" i="4" s="1"/>
  <c r="TE24" i="4"/>
  <c r="TF24" i="4"/>
  <c r="TG24" i="4"/>
  <c r="TH24" i="4"/>
  <c r="TS24" i="4" s="1"/>
  <c r="TI24" i="4"/>
  <c r="TT24" i="4" s="1"/>
  <c r="TJ24" i="4"/>
  <c r="TO24" i="4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8" i="4"/>
  <c r="AP8" i="4"/>
  <c r="AQ8" i="4"/>
  <c r="AU8" i="4" s="1"/>
  <c r="AR8" i="4"/>
  <c r="AS8" i="4"/>
  <c r="AT8" i="4"/>
  <c r="AV8" i="4"/>
  <c r="AW8" i="4"/>
  <c r="AX8" i="4"/>
  <c r="BP8" i="4"/>
  <c r="BQ8" i="4"/>
  <c r="BR8" i="4"/>
  <c r="BS8" i="4"/>
  <c r="BT8" i="4"/>
  <c r="BU8" i="4"/>
  <c r="BW8" i="4"/>
  <c r="BX8" i="4"/>
  <c r="BY8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AY5" i="21" l="1"/>
  <c r="EJ7" i="19"/>
  <c r="EJ11" i="19"/>
  <c r="EJ15" i="19"/>
  <c r="EJ19" i="19"/>
  <c r="EJ22" i="19"/>
  <c r="EJ26" i="19"/>
  <c r="EJ31" i="19"/>
  <c r="EJ35" i="19"/>
  <c r="EJ39" i="19"/>
  <c r="FL6" i="19"/>
  <c r="FL10" i="19"/>
  <c r="FL14" i="19"/>
  <c r="FL18" i="19"/>
  <c r="FL21" i="19"/>
  <c r="FL25" i="19"/>
  <c r="FL30" i="19"/>
  <c r="FL34" i="19"/>
  <c r="FL38" i="19"/>
  <c r="GN5" i="19"/>
  <c r="GN8" i="19"/>
  <c r="GN13" i="19"/>
  <c r="GN17" i="19"/>
  <c r="GN27" i="19"/>
  <c r="GN24" i="19"/>
  <c r="GN29" i="19"/>
  <c r="GN33" i="19"/>
  <c r="GN37" i="19"/>
  <c r="HP4" i="19"/>
  <c r="HP9" i="19"/>
  <c r="HP12" i="19"/>
  <c r="HP16" i="19"/>
  <c r="HP20" i="19"/>
  <c r="HP23" i="19"/>
  <c r="HP28" i="19"/>
  <c r="HP32" i="19"/>
  <c r="HP36" i="19"/>
  <c r="HP40" i="19"/>
  <c r="IR7" i="19"/>
  <c r="IR11" i="19"/>
  <c r="IR15" i="19"/>
  <c r="IR19" i="19"/>
  <c r="IR22" i="19"/>
  <c r="IR26" i="19"/>
  <c r="IR31" i="19"/>
  <c r="IR35" i="19"/>
  <c r="IR39" i="19"/>
  <c r="JT6" i="19"/>
  <c r="JT10" i="19"/>
  <c r="JT14" i="19"/>
  <c r="JT18" i="19"/>
  <c r="JT21" i="19"/>
  <c r="JT25" i="19"/>
  <c r="JT30" i="19"/>
  <c r="JT34" i="19"/>
  <c r="JT38" i="19"/>
  <c r="KV5" i="19"/>
  <c r="KV8" i="19"/>
  <c r="KV13" i="19"/>
  <c r="KV17" i="19"/>
  <c r="KV27" i="19"/>
  <c r="KV24" i="19"/>
  <c r="KV29" i="19"/>
  <c r="KV33" i="19"/>
  <c r="KV37" i="19"/>
  <c r="LX4" i="19"/>
  <c r="LX9" i="19"/>
  <c r="PD17" i="26"/>
  <c r="EJ6" i="26"/>
  <c r="EJ10" i="26"/>
  <c r="EJ14" i="26"/>
  <c r="EJ18" i="26"/>
  <c r="FL6" i="26"/>
  <c r="FL10" i="26"/>
  <c r="FL14" i="26"/>
  <c r="FL18" i="26"/>
  <c r="IR6" i="26"/>
  <c r="IR10" i="26"/>
  <c r="IR14" i="26"/>
  <c r="IR18" i="26"/>
  <c r="JT6" i="26"/>
  <c r="JT10" i="26"/>
  <c r="JT14" i="26"/>
  <c r="JT18" i="26"/>
  <c r="MZ6" i="26"/>
  <c r="MZ10" i="26"/>
  <c r="MZ14" i="26"/>
  <c r="MZ18" i="26"/>
  <c r="OB6" i="26"/>
  <c r="OB10" i="26"/>
  <c r="HA17" i="22"/>
  <c r="HA19" i="22"/>
  <c r="HA21" i="22"/>
  <c r="HA23" i="22"/>
  <c r="HA27" i="22"/>
  <c r="II7" i="22"/>
  <c r="JQ11" i="22"/>
  <c r="KY29" i="22"/>
  <c r="KY31" i="22"/>
  <c r="MG5" i="22"/>
  <c r="MG7" i="22"/>
  <c r="MG11" i="22"/>
  <c r="FL31" i="22"/>
  <c r="ED20" i="22"/>
  <c r="EK20" i="22" s="1"/>
  <c r="ED28" i="22"/>
  <c r="EK28" i="22" s="1"/>
  <c r="ED30" i="22"/>
  <c r="EK30" i="22" s="1"/>
  <c r="FL4" i="22"/>
  <c r="FL6" i="22"/>
  <c r="FL8" i="22"/>
  <c r="FL10" i="22"/>
  <c r="FL12" i="22"/>
  <c r="FL14" i="22"/>
  <c r="FL28" i="22"/>
  <c r="FS28" i="22" s="1"/>
  <c r="FL30" i="22"/>
  <c r="FS30" i="22" s="1"/>
  <c r="GT4" i="22"/>
  <c r="GT8" i="22"/>
  <c r="GT12" i="22"/>
  <c r="GT16" i="22"/>
  <c r="IB4" i="22"/>
  <c r="IB8" i="22"/>
  <c r="II8" i="22" s="1"/>
  <c r="IB12" i="22"/>
  <c r="IB16" i="22"/>
  <c r="II16" i="22" s="1"/>
  <c r="JJ8" i="22"/>
  <c r="ED4" i="22"/>
  <c r="EK4" i="22" s="1"/>
  <c r="AY7" i="22"/>
  <c r="PX15" i="4"/>
  <c r="PX19" i="4"/>
  <c r="RF15" i="4"/>
  <c r="RF20" i="4"/>
  <c r="RM20" i="4" s="1"/>
  <c r="RF28" i="4"/>
  <c r="BV24" i="4"/>
  <c r="FL11" i="4"/>
  <c r="PX12" i="4"/>
  <c r="QE12" i="4" s="1"/>
  <c r="RF12" i="4"/>
  <c r="RF16" i="4"/>
  <c r="FL12" i="21"/>
  <c r="FL16" i="21"/>
  <c r="FL20" i="21"/>
  <c r="GN6" i="21"/>
  <c r="GN10" i="21"/>
  <c r="GN14" i="21"/>
  <c r="GN18" i="21"/>
  <c r="HP4" i="21"/>
  <c r="HP8" i="21"/>
  <c r="IO37" i="19"/>
  <c r="EJ4" i="19"/>
  <c r="EJ9" i="19"/>
  <c r="EJ12" i="19"/>
  <c r="EJ16" i="19"/>
  <c r="EJ20" i="19"/>
  <c r="EJ23" i="19"/>
  <c r="EJ28" i="19"/>
  <c r="EJ32" i="19"/>
  <c r="EJ36" i="19"/>
  <c r="EJ40" i="19"/>
  <c r="FL7" i="19"/>
  <c r="FL11" i="19"/>
  <c r="FL15" i="19"/>
  <c r="FL19" i="19"/>
  <c r="FL22" i="19"/>
  <c r="FL26" i="19"/>
  <c r="FL31" i="19"/>
  <c r="FL35" i="19"/>
  <c r="FL39" i="19"/>
  <c r="GN6" i="19"/>
  <c r="GN10" i="19"/>
  <c r="GN14" i="19"/>
  <c r="GN18" i="19"/>
  <c r="GN21" i="19"/>
  <c r="GN25" i="19"/>
  <c r="GN30" i="19"/>
  <c r="GN34" i="19"/>
  <c r="GN38" i="19"/>
  <c r="HP5" i="19"/>
  <c r="HP8" i="19"/>
  <c r="HP13" i="19"/>
  <c r="HP17" i="19"/>
  <c r="HP27" i="19"/>
  <c r="HP24" i="19"/>
  <c r="HP29" i="19"/>
  <c r="HP33" i="19"/>
  <c r="HP37" i="19"/>
  <c r="IR4" i="19"/>
  <c r="IR9" i="19"/>
  <c r="IR12" i="19"/>
  <c r="IR16" i="19"/>
  <c r="IR20" i="19"/>
  <c r="IR23" i="19"/>
  <c r="IR28" i="19"/>
  <c r="IR32" i="19"/>
  <c r="IR36" i="19"/>
  <c r="IR40" i="19"/>
  <c r="JT7" i="19"/>
  <c r="JT11" i="19"/>
  <c r="JT15" i="19"/>
  <c r="JT19" i="19"/>
  <c r="JT22" i="19"/>
  <c r="JT26" i="19"/>
  <c r="JT31" i="19"/>
  <c r="LX12" i="19"/>
  <c r="LX16" i="19"/>
  <c r="LX20" i="19"/>
  <c r="LX23" i="19"/>
  <c r="LX28" i="19"/>
  <c r="LX32" i="19"/>
  <c r="LX36" i="19"/>
  <c r="LX40" i="19"/>
  <c r="MZ7" i="19"/>
  <c r="MZ11" i="19"/>
  <c r="MZ15" i="19"/>
  <c r="MZ19" i="19"/>
  <c r="MZ22" i="19"/>
  <c r="MZ26" i="19"/>
  <c r="MZ31" i="19"/>
  <c r="MZ35" i="19"/>
  <c r="MZ39" i="19"/>
  <c r="OB6" i="19"/>
  <c r="OB10" i="19"/>
  <c r="OB14" i="19"/>
  <c r="OB18" i="19"/>
  <c r="OB21" i="19"/>
  <c r="OB25" i="19"/>
  <c r="OB30" i="19"/>
  <c r="OB34" i="19"/>
  <c r="OB38" i="19"/>
  <c r="PD5" i="19"/>
  <c r="PD8" i="19"/>
  <c r="PD13" i="19"/>
  <c r="PD17" i="19"/>
  <c r="PD27" i="19"/>
  <c r="PD24" i="19"/>
  <c r="PD29" i="19"/>
  <c r="PD33" i="19"/>
  <c r="PD37" i="19"/>
  <c r="NY7" i="27"/>
  <c r="EG17" i="27"/>
  <c r="KV6" i="27"/>
  <c r="KV10" i="27"/>
  <c r="KV14" i="27"/>
  <c r="KV18" i="27"/>
  <c r="OB5" i="27"/>
  <c r="NY17" i="27"/>
  <c r="NY8" i="27"/>
  <c r="NY16" i="27"/>
  <c r="JJ12" i="22"/>
  <c r="JQ12" i="22" s="1"/>
  <c r="JJ16" i="22"/>
  <c r="JQ16" i="22" s="1"/>
  <c r="JJ20" i="22"/>
  <c r="JQ20" i="22" s="1"/>
  <c r="KR12" i="22"/>
  <c r="KY12" i="22" s="1"/>
  <c r="KR16" i="22"/>
  <c r="KY16" i="22" s="1"/>
  <c r="KR20" i="22"/>
  <c r="KR24" i="22"/>
  <c r="KR28" i="22"/>
  <c r="LZ16" i="22"/>
  <c r="LZ18" i="22"/>
  <c r="MG18" i="22" s="1"/>
  <c r="NO23" i="22"/>
  <c r="ED21" i="22"/>
  <c r="EK21" i="22" s="1"/>
  <c r="ED23" i="22"/>
  <c r="EK23" i="22" s="1"/>
  <c r="ED25" i="22"/>
  <c r="EK25" i="22" s="1"/>
  <c r="ED27" i="22"/>
  <c r="FL13" i="22"/>
  <c r="FL15" i="22"/>
  <c r="FL17" i="22"/>
  <c r="FS17" i="22" s="1"/>
  <c r="FL19" i="22"/>
  <c r="FL21" i="22"/>
  <c r="FS21" i="22" s="1"/>
  <c r="FL23" i="22"/>
  <c r="FL25" i="22"/>
  <c r="FS25" i="22" s="1"/>
  <c r="FL27" i="22"/>
  <c r="FL29" i="22"/>
  <c r="ED15" i="22"/>
  <c r="EK15" i="22" s="1"/>
  <c r="NH5" i="22"/>
  <c r="NO5" i="22" s="1"/>
  <c r="NH7" i="22"/>
  <c r="NH9" i="22"/>
  <c r="NO9" i="22" s="1"/>
  <c r="NH11" i="22"/>
  <c r="NO11" i="22" s="1"/>
  <c r="NH13" i="22"/>
  <c r="NO13" i="22" s="1"/>
  <c r="NH15" i="22"/>
  <c r="NO15" i="22" s="1"/>
  <c r="NH17" i="22"/>
  <c r="NO17" i="22" s="1"/>
  <c r="NH19" i="22"/>
  <c r="NH21" i="22"/>
  <c r="NO21" i="22" s="1"/>
  <c r="QE18" i="22"/>
  <c r="QE22" i="22"/>
  <c r="FS31" i="22"/>
  <c r="OW9" i="22"/>
  <c r="OW11" i="22"/>
  <c r="OW13" i="22"/>
  <c r="OW15" i="22"/>
  <c r="OW19" i="22"/>
  <c r="OW23" i="22"/>
  <c r="OW27" i="22"/>
  <c r="QE13" i="22"/>
  <c r="QE15" i="22"/>
  <c r="QE17" i="22"/>
  <c r="QE19" i="22"/>
  <c r="QE23" i="22"/>
  <c r="QE31" i="22"/>
  <c r="RM19" i="22"/>
  <c r="RM25" i="22"/>
  <c r="RF27" i="22"/>
  <c r="RM27" i="22" s="1"/>
  <c r="RF29" i="22"/>
  <c r="RM29" i="22" s="1"/>
  <c r="RF31" i="22"/>
  <c r="RM31" i="22" s="1"/>
  <c r="JQ8" i="22"/>
  <c r="JJ15" i="22"/>
  <c r="JQ15" i="22" s="1"/>
  <c r="JJ19" i="22"/>
  <c r="JQ19" i="22" s="1"/>
  <c r="JJ23" i="22"/>
  <c r="JQ23" i="22" s="1"/>
  <c r="KR15" i="22"/>
  <c r="KY15" i="22" s="1"/>
  <c r="ED8" i="22"/>
  <c r="EK8" i="22" s="1"/>
  <c r="LZ20" i="22"/>
  <c r="MG20" i="22" s="1"/>
  <c r="LZ24" i="22"/>
  <c r="MG24" i="22" s="1"/>
  <c r="LZ28" i="22"/>
  <c r="NH4" i="22"/>
  <c r="NO4" i="22" s="1"/>
  <c r="NH20" i="22"/>
  <c r="ED5" i="22"/>
  <c r="EK5" i="22" s="1"/>
  <c r="ED7" i="22"/>
  <c r="EK7" i="22" s="1"/>
  <c r="ED9" i="22"/>
  <c r="ED11" i="22"/>
  <c r="NH24" i="22"/>
  <c r="NO24" i="22" s="1"/>
  <c r="NH28" i="22"/>
  <c r="NO28" i="22" s="1"/>
  <c r="OP4" i="22"/>
  <c r="OW4" i="22" s="1"/>
  <c r="OP6" i="22"/>
  <c r="OP8" i="22"/>
  <c r="OW8" i="22" s="1"/>
  <c r="OP10" i="22"/>
  <c r="OW10" i="22" s="1"/>
  <c r="OP24" i="22"/>
  <c r="OW24" i="22" s="1"/>
  <c r="OP26" i="22"/>
  <c r="OW26" i="22" s="1"/>
  <c r="RF4" i="22"/>
  <c r="RM4" i="22" s="1"/>
  <c r="RF6" i="22"/>
  <c r="RF8" i="22"/>
  <c r="RM8" i="22" s="1"/>
  <c r="RF10" i="22"/>
  <c r="RF18" i="22"/>
  <c r="RM18" i="22" s="1"/>
  <c r="RF20" i="22"/>
  <c r="RM20" i="22" s="1"/>
  <c r="II21" i="22"/>
  <c r="II23" i="22"/>
  <c r="II25" i="22"/>
  <c r="II27" i="22"/>
  <c r="II31" i="22"/>
  <c r="JQ7" i="22"/>
  <c r="JQ10" i="4"/>
  <c r="JQ14" i="4"/>
  <c r="FS7" i="4"/>
  <c r="KY27" i="4"/>
  <c r="FL15" i="4"/>
  <c r="FL19" i="4"/>
  <c r="FS19" i="4" s="1"/>
  <c r="GT11" i="4"/>
  <c r="HA11" i="4" s="1"/>
  <c r="GT15" i="4"/>
  <c r="HA15" i="4" s="1"/>
  <c r="GT19" i="4"/>
  <c r="GT23" i="4"/>
  <c r="IB15" i="4"/>
  <c r="II15" i="4" s="1"/>
  <c r="KR31" i="4"/>
  <c r="KY31" i="4" s="1"/>
  <c r="LZ7" i="4"/>
  <c r="MG7" i="4" s="1"/>
  <c r="LZ27" i="4"/>
  <c r="MG27" i="4" s="1"/>
  <c r="LZ31" i="4"/>
  <c r="MG31" i="4" s="1"/>
  <c r="NH7" i="4"/>
  <c r="NO7" i="4" s="1"/>
  <c r="OP7" i="4"/>
  <c r="JQ6" i="4"/>
  <c r="PX23" i="4"/>
  <c r="QE23" i="4" s="1"/>
  <c r="IB19" i="4"/>
  <c r="II19" i="4" s="1"/>
  <c r="IB29" i="4"/>
  <c r="IB31" i="4"/>
  <c r="II31" i="4" s="1"/>
  <c r="JJ5" i="4"/>
  <c r="JQ5" i="4" s="1"/>
  <c r="JJ7" i="4"/>
  <c r="JQ7" i="4" s="1"/>
  <c r="JJ9" i="4"/>
  <c r="JQ9" i="4" s="1"/>
  <c r="JJ11" i="4"/>
  <c r="JQ11" i="4" s="1"/>
  <c r="JJ15" i="4"/>
  <c r="JQ15" i="4" s="1"/>
  <c r="JJ17" i="4"/>
  <c r="JQ17" i="4" s="1"/>
  <c r="JJ19" i="4"/>
  <c r="JQ19" i="4" s="1"/>
  <c r="JJ23" i="4"/>
  <c r="JQ23" i="4" s="1"/>
  <c r="KR5" i="4"/>
  <c r="KY5" i="4" s="1"/>
  <c r="KR7" i="4"/>
  <c r="KR9" i="4"/>
  <c r="KR11" i="4"/>
  <c r="KR13" i="4"/>
  <c r="KY13" i="4" s="1"/>
  <c r="KR15" i="4"/>
  <c r="KY15" i="4" s="1"/>
  <c r="KR19" i="4"/>
  <c r="KY19" i="4" s="1"/>
  <c r="KR21" i="4"/>
  <c r="KR23" i="4"/>
  <c r="KY23" i="4" s="1"/>
  <c r="NO26" i="4"/>
  <c r="NO30" i="4"/>
  <c r="AY8" i="4"/>
  <c r="NH11" i="4"/>
  <c r="NO11" i="4" s="1"/>
  <c r="NH13" i="4"/>
  <c r="NO13" i="4" s="1"/>
  <c r="NH15" i="4"/>
  <c r="NO15" i="4" s="1"/>
  <c r="NH17" i="4"/>
  <c r="NO17" i="4" s="1"/>
  <c r="NH19" i="4"/>
  <c r="NO19" i="4" s="1"/>
  <c r="NH25" i="4"/>
  <c r="NO25" i="4" s="1"/>
  <c r="OP11" i="4"/>
  <c r="OW11" i="4" s="1"/>
  <c r="OP21" i="4"/>
  <c r="OW21" i="4" s="1"/>
  <c r="OP23" i="4"/>
  <c r="OW23" i="4" s="1"/>
  <c r="OP25" i="4"/>
  <c r="OW25" i="4" s="1"/>
  <c r="OP27" i="4"/>
  <c r="OP29" i="4"/>
  <c r="OP31" i="4"/>
  <c r="OW31" i="4" s="1"/>
  <c r="PX7" i="4"/>
  <c r="QE7" i="4" s="1"/>
  <c r="PX9" i="4"/>
  <c r="PX22" i="4"/>
  <c r="QE22" i="4" s="1"/>
  <c r="PX30" i="4"/>
  <c r="QE30" i="4" s="1"/>
  <c r="RF29" i="4"/>
  <c r="FL8" i="4"/>
  <c r="FS8" i="4" s="1"/>
  <c r="FS11" i="4"/>
  <c r="RF27" i="4"/>
  <c r="RM27" i="4" s="1"/>
  <c r="FL12" i="4"/>
  <c r="FS12" i="4" s="1"/>
  <c r="FL20" i="4"/>
  <c r="GT8" i="4"/>
  <c r="HA8" i="4" s="1"/>
  <c r="GT12" i="4"/>
  <c r="GT16" i="4"/>
  <c r="HA16" i="4" s="1"/>
  <c r="GT24" i="4"/>
  <c r="HA24" i="4" s="1"/>
  <c r="IB12" i="4"/>
  <c r="KR24" i="4"/>
  <c r="KY24" i="4" s="1"/>
  <c r="OW7" i="4"/>
  <c r="FS15" i="4"/>
  <c r="RF31" i="4"/>
  <c r="RM31" i="4" s="1"/>
  <c r="BZ24" i="4"/>
  <c r="KR28" i="4"/>
  <c r="KY28" i="4" s="1"/>
  <c r="LZ8" i="4"/>
  <c r="LZ24" i="4"/>
  <c r="LZ28" i="4"/>
  <c r="MG28" i="4" s="1"/>
  <c r="NH4" i="4"/>
  <c r="NO4" i="4" s="1"/>
  <c r="NH6" i="4"/>
  <c r="NO6" i="4" s="1"/>
  <c r="NH10" i="4"/>
  <c r="NO10" i="4" s="1"/>
  <c r="NH16" i="4"/>
  <c r="NO16" i="4" s="1"/>
  <c r="NH18" i="4"/>
  <c r="OP12" i="4"/>
  <c r="OW12" i="4" s="1"/>
  <c r="OP20" i="4"/>
  <c r="PX8" i="4"/>
  <c r="QE8" i="4" s="1"/>
  <c r="QE11" i="4"/>
  <c r="QE15" i="4"/>
  <c r="QE19" i="4"/>
  <c r="RM15" i="4"/>
  <c r="EJ4" i="21"/>
  <c r="EJ8" i="21"/>
  <c r="EJ12" i="21"/>
  <c r="EJ16" i="21"/>
  <c r="EJ20" i="21"/>
  <c r="FL6" i="21"/>
  <c r="HP10" i="21"/>
  <c r="HP14" i="21"/>
  <c r="HP18" i="21"/>
  <c r="IR4" i="21"/>
  <c r="IR8" i="21"/>
  <c r="IR12" i="21"/>
  <c r="IR16" i="21"/>
  <c r="IR20" i="21"/>
  <c r="JT6" i="21"/>
  <c r="LX10" i="21"/>
  <c r="LX14" i="21"/>
  <c r="LX18" i="21"/>
  <c r="MZ4" i="21"/>
  <c r="MZ8" i="21"/>
  <c r="MZ12" i="21"/>
  <c r="MZ16" i="21"/>
  <c r="MZ20" i="21"/>
  <c r="OB6" i="21"/>
  <c r="EJ11" i="21"/>
  <c r="EJ15" i="21"/>
  <c r="EJ19" i="21"/>
  <c r="FL5" i="21"/>
  <c r="FL9" i="21"/>
  <c r="FL13" i="21"/>
  <c r="FL17" i="21"/>
  <c r="FL21" i="21"/>
  <c r="GN7" i="21"/>
  <c r="IR11" i="21"/>
  <c r="IR15" i="21"/>
  <c r="IR19" i="21"/>
  <c r="JT5" i="21"/>
  <c r="JT9" i="21"/>
  <c r="JT13" i="21"/>
  <c r="JT17" i="21"/>
  <c r="JT21" i="21"/>
  <c r="KV7" i="21"/>
  <c r="MZ11" i="21"/>
  <c r="MZ15" i="21"/>
  <c r="MZ19" i="21"/>
  <c r="OB5" i="21"/>
  <c r="OB9" i="21"/>
  <c r="OB13" i="21"/>
  <c r="OB17" i="21"/>
  <c r="OB21" i="21"/>
  <c r="PD7" i="21"/>
  <c r="PD7" i="27"/>
  <c r="PD11" i="27"/>
  <c r="PD15" i="27"/>
  <c r="KV5" i="27"/>
  <c r="KV9" i="27"/>
  <c r="KV13" i="27"/>
  <c r="KV17" i="27"/>
  <c r="OB11" i="27"/>
  <c r="NY15" i="27"/>
  <c r="PD4" i="27"/>
  <c r="PD8" i="27"/>
  <c r="PD12" i="27"/>
  <c r="PD16" i="27"/>
  <c r="EJ7" i="26"/>
  <c r="EJ11" i="26"/>
  <c r="EJ15" i="26"/>
  <c r="EJ19" i="26"/>
  <c r="HP7" i="26"/>
  <c r="HP11" i="26"/>
  <c r="HP15" i="26"/>
  <c r="HP19" i="26"/>
  <c r="IR7" i="26"/>
  <c r="IR11" i="26"/>
  <c r="IR15" i="26"/>
  <c r="IR19" i="26"/>
  <c r="LX7" i="26"/>
  <c r="LX11" i="26"/>
  <c r="LX15" i="26"/>
  <c r="LX19" i="26"/>
  <c r="MZ7" i="26"/>
  <c r="MZ11" i="26"/>
  <c r="MZ15" i="26"/>
  <c r="MZ19" i="26"/>
  <c r="RG15" i="26"/>
  <c r="OB14" i="26"/>
  <c r="OB18" i="26"/>
  <c r="GN4" i="26"/>
  <c r="GN8" i="26"/>
  <c r="GN12" i="26"/>
  <c r="GN16" i="26"/>
  <c r="HP4" i="26"/>
  <c r="HP8" i="26"/>
  <c r="HP12" i="26"/>
  <c r="HP16" i="26"/>
  <c r="KV4" i="26"/>
  <c r="KV8" i="26"/>
  <c r="KV12" i="26"/>
  <c r="KV16" i="26"/>
  <c r="LX4" i="26"/>
  <c r="LX8" i="26"/>
  <c r="LX12" i="26"/>
  <c r="LX16" i="26"/>
  <c r="PD4" i="26"/>
  <c r="PD12" i="26"/>
  <c r="PD16" i="26"/>
  <c r="PD14" i="21"/>
  <c r="PD18" i="21"/>
  <c r="PD13" i="21"/>
  <c r="PD17" i="21"/>
  <c r="PD21" i="21"/>
  <c r="DE5" i="21"/>
  <c r="BY5" i="21"/>
  <c r="EJ7" i="21"/>
  <c r="EJ10" i="21"/>
  <c r="EJ14" i="21"/>
  <c r="EJ18" i="21"/>
  <c r="FL4" i="21"/>
  <c r="FL8" i="21"/>
  <c r="FL11" i="21"/>
  <c r="FL15" i="21"/>
  <c r="FL19" i="21"/>
  <c r="GN5" i="21"/>
  <c r="GN9" i="21"/>
  <c r="GN12" i="21"/>
  <c r="GN16" i="21"/>
  <c r="GN20" i="21"/>
  <c r="HP6" i="21"/>
  <c r="HP13" i="21"/>
  <c r="HP17" i="21"/>
  <c r="HP21" i="21"/>
  <c r="IR7" i="21"/>
  <c r="IR10" i="21"/>
  <c r="IR14" i="21"/>
  <c r="IR18" i="21"/>
  <c r="JT4" i="21"/>
  <c r="JT8" i="21"/>
  <c r="JT11" i="21"/>
  <c r="JT15" i="21"/>
  <c r="JT19" i="21"/>
  <c r="KV5" i="21"/>
  <c r="KV9" i="21"/>
  <c r="KV12" i="21"/>
  <c r="KV16" i="21"/>
  <c r="KV20" i="21"/>
  <c r="LX6" i="21"/>
  <c r="LX13" i="21"/>
  <c r="LX17" i="21"/>
  <c r="LX21" i="21"/>
  <c r="MZ7" i="21"/>
  <c r="MZ10" i="21"/>
  <c r="MZ14" i="21"/>
  <c r="MZ18" i="21"/>
  <c r="OB4" i="21"/>
  <c r="OB8" i="21"/>
  <c r="OB11" i="21"/>
  <c r="OB15" i="21"/>
  <c r="OB19" i="21"/>
  <c r="PD5" i="21"/>
  <c r="PD9" i="21"/>
  <c r="PD12" i="21"/>
  <c r="PD16" i="21"/>
  <c r="PD20" i="21"/>
  <c r="EJ6" i="21"/>
  <c r="EJ13" i="21"/>
  <c r="EJ17" i="21"/>
  <c r="EJ21" i="21"/>
  <c r="FL7" i="21"/>
  <c r="FL10" i="21"/>
  <c r="FL14" i="21"/>
  <c r="FL18" i="21"/>
  <c r="GN4" i="21"/>
  <c r="GN8" i="21"/>
  <c r="GN11" i="21"/>
  <c r="GN15" i="21"/>
  <c r="GN19" i="21"/>
  <c r="HP5" i="21"/>
  <c r="HP9" i="21"/>
  <c r="HP12" i="21"/>
  <c r="HP16" i="21"/>
  <c r="HP20" i="21"/>
  <c r="IR6" i="21"/>
  <c r="IR13" i="21"/>
  <c r="IR17" i="21"/>
  <c r="IR21" i="21"/>
  <c r="JT7" i="21"/>
  <c r="JT10" i="21"/>
  <c r="JT14" i="21"/>
  <c r="JT18" i="21"/>
  <c r="KV4" i="21"/>
  <c r="KV8" i="21"/>
  <c r="KV11" i="21"/>
  <c r="KV15" i="21"/>
  <c r="KV19" i="21"/>
  <c r="LX5" i="21"/>
  <c r="LX9" i="21"/>
  <c r="LX12" i="21"/>
  <c r="LX16" i="21"/>
  <c r="LX20" i="21"/>
  <c r="MZ6" i="21"/>
  <c r="MZ13" i="21"/>
  <c r="MZ17" i="21"/>
  <c r="MZ21" i="21"/>
  <c r="OB7" i="21"/>
  <c r="OB10" i="21"/>
  <c r="OB14" i="21"/>
  <c r="OB18" i="21"/>
  <c r="PD4" i="21"/>
  <c r="PD8" i="21"/>
  <c r="PD11" i="21"/>
  <c r="PD15" i="21"/>
  <c r="PD19" i="21"/>
  <c r="IO40" i="19"/>
  <c r="IO36" i="19"/>
  <c r="EJ6" i="19"/>
  <c r="EJ10" i="19"/>
  <c r="EJ14" i="19"/>
  <c r="EJ18" i="19"/>
  <c r="EJ21" i="19"/>
  <c r="EJ25" i="19"/>
  <c r="EJ30" i="19"/>
  <c r="EJ34" i="19"/>
  <c r="EJ38" i="19"/>
  <c r="FL5" i="19"/>
  <c r="FL8" i="19"/>
  <c r="FL13" i="19"/>
  <c r="FL17" i="19"/>
  <c r="FL27" i="19"/>
  <c r="FL24" i="19"/>
  <c r="FL29" i="19"/>
  <c r="FL33" i="19"/>
  <c r="FL37" i="19"/>
  <c r="GN4" i="19"/>
  <c r="GN9" i="19"/>
  <c r="GN12" i="19"/>
  <c r="GN16" i="19"/>
  <c r="QC25" i="19"/>
  <c r="EJ5" i="19"/>
  <c r="EJ8" i="19"/>
  <c r="EJ13" i="19"/>
  <c r="EJ17" i="19"/>
  <c r="EJ27" i="19"/>
  <c r="EJ24" i="19"/>
  <c r="EJ29" i="19"/>
  <c r="EJ33" i="19"/>
  <c r="EJ37" i="19"/>
  <c r="FL4" i="19"/>
  <c r="FL9" i="19"/>
  <c r="FL12" i="19"/>
  <c r="FL16" i="19"/>
  <c r="FL20" i="19"/>
  <c r="FL23" i="19"/>
  <c r="FL28" i="19"/>
  <c r="FL32" i="19"/>
  <c r="IO39" i="19"/>
  <c r="GN20" i="19"/>
  <c r="GN23" i="19"/>
  <c r="GN28" i="19"/>
  <c r="GN32" i="19"/>
  <c r="GN36" i="19"/>
  <c r="GN40" i="19"/>
  <c r="HP7" i="19"/>
  <c r="HP11" i="19"/>
  <c r="HP15" i="19"/>
  <c r="HP19" i="19"/>
  <c r="HP22" i="19"/>
  <c r="HP26" i="19"/>
  <c r="HP31" i="19"/>
  <c r="HP35" i="19"/>
  <c r="HP39" i="19"/>
  <c r="IR6" i="19"/>
  <c r="IR10" i="19"/>
  <c r="IR14" i="19"/>
  <c r="IR18" i="19"/>
  <c r="IR21" i="19"/>
  <c r="IR25" i="19"/>
  <c r="IR30" i="19"/>
  <c r="IR34" i="19"/>
  <c r="IR38" i="19"/>
  <c r="JT5" i="19"/>
  <c r="JT8" i="19"/>
  <c r="JT13" i="19"/>
  <c r="JT17" i="19"/>
  <c r="JT27" i="19"/>
  <c r="JT24" i="19"/>
  <c r="JT29" i="19"/>
  <c r="JT33" i="19"/>
  <c r="JT37" i="19"/>
  <c r="KV4" i="19"/>
  <c r="KV9" i="19"/>
  <c r="KV12" i="19"/>
  <c r="KV16" i="19"/>
  <c r="KV20" i="19"/>
  <c r="KV23" i="19"/>
  <c r="KV28" i="19"/>
  <c r="KV32" i="19"/>
  <c r="KV36" i="19"/>
  <c r="KV40" i="19"/>
  <c r="LX7" i="19"/>
  <c r="LX11" i="19"/>
  <c r="LX15" i="19"/>
  <c r="LX19" i="19"/>
  <c r="LX22" i="19"/>
  <c r="LX26" i="19"/>
  <c r="LX31" i="19"/>
  <c r="LX35" i="19"/>
  <c r="LX39" i="19"/>
  <c r="MZ6" i="19"/>
  <c r="MZ10" i="19"/>
  <c r="MZ14" i="19"/>
  <c r="MZ18" i="19"/>
  <c r="MZ21" i="19"/>
  <c r="MZ25" i="19"/>
  <c r="MZ30" i="19"/>
  <c r="MZ34" i="19"/>
  <c r="MZ38" i="19"/>
  <c r="OB5" i="19"/>
  <c r="OB8" i="19"/>
  <c r="OB13" i="19"/>
  <c r="OB17" i="19"/>
  <c r="OB27" i="19"/>
  <c r="OB24" i="19"/>
  <c r="OB29" i="19"/>
  <c r="OB33" i="19"/>
  <c r="OB37" i="19"/>
  <c r="PD4" i="19"/>
  <c r="PD9" i="19"/>
  <c r="PD12" i="19"/>
  <c r="PD16" i="19"/>
  <c r="PD20" i="19"/>
  <c r="PD23" i="19"/>
  <c r="PD28" i="19"/>
  <c r="PD32" i="19"/>
  <c r="PD36" i="19"/>
  <c r="PD40" i="19"/>
  <c r="IO38" i="19"/>
  <c r="FL36" i="19"/>
  <c r="FL40" i="19"/>
  <c r="GN7" i="19"/>
  <c r="GN11" i="19"/>
  <c r="GN15" i="19"/>
  <c r="GN19" i="19"/>
  <c r="GN22" i="19"/>
  <c r="GN26" i="19"/>
  <c r="GN31" i="19"/>
  <c r="GN35" i="19"/>
  <c r="GN39" i="19"/>
  <c r="HP6" i="19"/>
  <c r="HP10" i="19"/>
  <c r="HP14" i="19"/>
  <c r="HP18" i="19"/>
  <c r="HP21" i="19"/>
  <c r="HP25" i="19"/>
  <c r="HP30" i="19"/>
  <c r="HP34" i="19"/>
  <c r="HP38" i="19"/>
  <c r="IR5" i="19"/>
  <c r="IR8" i="19"/>
  <c r="IR13" i="19"/>
  <c r="IR17" i="19"/>
  <c r="IR27" i="19"/>
  <c r="IR24" i="19"/>
  <c r="IR29" i="19"/>
  <c r="IR33" i="19"/>
  <c r="IR37" i="19"/>
  <c r="JT4" i="19"/>
  <c r="JT9" i="19"/>
  <c r="JT12" i="19"/>
  <c r="JT16" i="19"/>
  <c r="JT20" i="19"/>
  <c r="JT23" i="19"/>
  <c r="JT28" i="19"/>
  <c r="JT32" i="19"/>
  <c r="JT36" i="19"/>
  <c r="JT40" i="19"/>
  <c r="KV7" i="19"/>
  <c r="KV11" i="19"/>
  <c r="KV15" i="19"/>
  <c r="KV19" i="19"/>
  <c r="KV22" i="19"/>
  <c r="KV26" i="19"/>
  <c r="KV31" i="19"/>
  <c r="KV35" i="19"/>
  <c r="KV39" i="19"/>
  <c r="LX6" i="19"/>
  <c r="LX10" i="19"/>
  <c r="LX14" i="19"/>
  <c r="LX18" i="19"/>
  <c r="LX21" i="19"/>
  <c r="LX25" i="19"/>
  <c r="LX30" i="19"/>
  <c r="LX34" i="19"/>
  <c r="LX38" i="19"/>
  <c r="MZ5" i="19"/>
  <c r="MZ8" i="19"/>
  <c r="MZ13" i="19"/>
  <c r="MZ17" i="19"/>
  <c r="MZ27" i="19"/>
  <c r="MZ24" i="19"/>
  <c r="MZ29" i="19"/>
  <c r="MZ33" i="19"/>
  <c r="MZ37" i="19"/>
  <c r="OB4" i="19"/>
  <c r="OB9" i="19"/>
  <c r="OB12" i="19"/>
  <c r="OB16" i="19"/>
  <c r="OB20" i="19"/>
  <c r="OB23" i="19"/>
  <c r="OB28" i="19"/>
  <c r="OB32" i="19"/>
  <c r="OB36" i="19"/>
  <c r="OB40" i="19"/>
  <c r="PD7" i="19"/>
  <c r="PD11" i="19"/>
  <c r="PD15" i="19"/>
  <c r="PD19" i="19"/>
  <c r="PD22" i="19"/>
  <c r="PD26" i="19"/>
  <c r="PD31" i="19"/>
  <c r="PD35" i="19"/>
  <c r="PD39" i="19"/>
  <c r="AV9" i="27"/>
  <c r="NY6" i="27"/>
  <c r="EJ4" i="27"/>
  <c r="EJ8" i="27"/>
  <c r="EJ12" i="27"/>
  <c r="EJ16" i="27"/>
  <c r="NY14" i="27"/>
  <c r="FL4" i="27"/>
  <c r="FL8" i="27"/>
  <c r="FL12" i="27"/>
  <c r="FL16" i="27"/>
  <c r="GN4" i="27"/>
  <c r="GN8" i="27"/>
  <c r="GN12" i="27"/>
  <c r="GN16" i="27"/>
  <c r="HP4" i="27"/>
  <c r="HP8" i="27"/>
  <c r="HP12" i="27"/>
  <c r="HP16" i="27"/>
  <c r="IR4" i="27"/>
  <c r="IR8" i="27"/>
  <c r="IR12" i="27"/>
  <c r="IR16" i="27"/>
  <c r="JT4" i="27"/>
  <c r="JT8" i="27"/>
  <c r="JT12" i="27"/>
  <c r="JT16" i="27"/>
  <c r="KV4" i="27"/>
  <c r="KV8" i="27"/>
  <c r="KV12" i="27"/>
  <c r="KV16" i="27"/>
  <c r="LX4" i="27"/>
  <c r="LX8" i="27"/>
  <c r="LX12" i="27"/>
  <c r="LX16" i="27"/>
  <c r="MZ4" i="27"/>
  <c r="MZ8" i="27"/>
  <c r="MZ12" i="27"/>
  <c r="MZ16" i="27"/>
  <c r="OB4" i="27"/>
  <c r="OB13" i="27"/>
  <c r="EJ7" i="27"/>
  <c r="EJ11" i="27"/>
  <c r="EJ15" i="27"/>
  <c r="NY9" i="27"/>
  <c r="FL7" i="27"/>
  <c r="FL11" i="27"/>
  <c r="FL15" i="27"/>
  <c r="GN7" i="27"/>
  <c r="GN11" i="27"/>
  <c r="GN15" i="27"/>
  <c r="HP7" i="27"/>
  <c r="HP11" i="27"/>
  <c r="HP15" i="27"/>
  <c r="IR7" i="27"/>
  <c r="IR11" i="27"/>
  <c r="IR15" i="27"/>
  <c r="JT7" i="27"/>
  <c r="JT11" i="27"/>
  <c r="JT15" i="27"/>
  <c r="KV7" i="27"/>
  <c r="KV11" i="27"/>
  <c r="KV15" i="27"/>
  <c r="LX7" i="27"/>
  <c r="LX11" i="27"/>
  <c r="LX15" i="27"/>
  <c r="MZ7" i="27"/>
  <c r="MZ11" i="27"/>
  <c r="MZ15" i="27"/>
  <c r="OB12" i="27"/>
  <c r="OB10" i="27"/>
  <c r="NY13" i="27"/>
  <c r="EJ6" i="27"/>
  <c r="EJ10" i="27"/>
  <c r="EJ14" i="27"/>
  <c r="KS4" i="27"/>
  <c r="KS5" i="27"/>
  <c r="KS6" i="27"/>
  <c r="KS7" i="27"/>
  <c r="KS8" i="27"/>
  <c r="KS9" i="27"/>
  <c r="KS10" i="27"/>
  <c r="KS11" i="27"/>
  <c r="KS12" i="27"/>
  <c r="KS13" i="27"/>
  <c r="KS14" i="27"/>
  <c r="KS15" i="27"/>
  <c r="KS16" i="27"/>
  <c r="KS17" i="27"/>
  <c r="KS18" i="27"/>
  <c r="NY4" i="27"/>
  <c r="OB9" i="27"/>
  <c r="NY12" i="27"/>
  <c r="OB17" i="27"/>
  <c r="EJ18" i="27"/>
  <c r="FL6" i="27"/>
  <c r="FL10" i="27"/>
  <c r="FL14" i="27"/>
  <c r="FL18" i="27"/>
  <c r="GN6" i="27"/>
  <c r="GN10" i="27"/>
  <c r="GN14" i="27"/>
  <c r="GN18" i="27"/>
  <c r="HP6" i="27"/>
  <c r="HP10" i="27"/>
  <c r="HP14" i="27"/>
  <c r="HP18" i="27"/>
  <c r="IR6" i="27"/>
  <c r="IR10" i="27"/>
  <c r="IR14" i="27"/>
  <c r="IR18" i="27"/>
  <c r="JT6" i="27"/>
  <c r="JT10" i="27"/>
  <c r="JT14" i="27"/>
  <c r="JT18" i="27"/>
  <c r="LX6" i="27"/>
  <c r="LX10" i="27"/>
  <c r="LX14" i="27"/>
  <c r="LX18" i="27"/>
  <c r="MZ6" i="27"/>
  <c r="MZ10" i="27"/>
  <c r="MZ14" i="27"/>
  <c r="MZ18" i="27"/>
  <c r="OB8" i="27"/>
  <c r="NY11" i="27"/>
  <c r="OB16" i="27"/>
  <c r="PD6" i="27"/>
  <c r="PD10" i="27"/>
  <c r="PD14" i="27"/>
  <c r="PD18" i="27"/>
  <c r="OB18" i="27"/>
  <c r="EJ5" i="27"/>
  <c r="EJ9" i="27"/>
  <c r="EJ13" i="27"/>
  <c r="EJ17" i="27"/>
  <c r="OB7" i="27"/>
  <c r="NY10" i="27"/>
  <c r="OB15" i="27"/>
  <c r="NY18" i="27"/>
  <c r="NY5" i="27"/>
  <c r="FL5" i="27"/>
  <c r="FL9" i="27"/>
  <c r="FL13" i="27"/>
  <c r="FL17" i="27"/>
  <c r="GN5" i="27"/>
  <c r="GN9" i="27"/>
  <c r="GN13" i="27"/>
  <c r="GN17" i="27"/>
  <c r="HP5" i="27"/>
  <c r="HP9" i="27"/>
  <c r="HP13" i="27"/>
  <c r="HP17" i="27"/>
  <c r="IR5" i="27"/>
  <c r="IR9" i="27"/>
  <c r="IR13" i="27"/>
  <c r="IR17" i="27"/>
  <c r="JT5" i="27"/>
  <c r="JT9" i="27"/>
  <c r="JT13" i="27"/>
  <c r="JT17" i="27"/>
  <c r="LX5" i="27"/>
  <c r="LX9" i="27"/>
  <c r="LX13" i="27"/>
  <c r="LX17" i="27"/>
  <c r="MZ5" i="27"/>
  <c r="MZ9" i="27"/>
  <c r="MZ13" i="27"/>
  <c r="MZ17" i="27"/>
  <c r="OB6" i="27"/>
  <c r="OB14" i="27"/>
  <c r="PD5" i="27"/>
  <c r="PD9" i="27"/>
  <c r="PD13" i="27"/>
  <c r="PD17" i="27"/>
  <c r="JT15" i="26"/>
  <c r="KV6" i="26"/>
  <c r="KV10" i="26"/>
  <c r="KV14" i="26"/>
  <c r="KV18" i="26"/>
  <c r="LX5" i="26"/>
  <c r="LX13" i="26"/>
  <c r="LX17" i="26"/>
  <c r="MZ4" i="26"/>
  <c r="MZ8" i="26"/>
  <c r="MZ12" i="26"/>
  <c r="MZ16" i="26"/>
  <c r="OB7" i="26"/>
  <c r="OB11" i="26"/>
  <c r="OB15" i="26"/>
  <c r="OB19" i="26"/>
  <c r="PD6" i="26"/>
  <c r="PD10" i="26"/>
  <c r="PD14" i="26"/>
  <c r="PD18" i="26"/>
  <c r="PD8" i="26"/>
  <c r="RB15" i="26"/>
  <c r="EJ5" i="26"/>
  <c r="EJ9" i="26"/>
  <c r="EJ13" i="26"/>
  <c r="EJ17" i="26"/>
  <c r="FL4" i="26"/>
  <c r="FL8" i="26"/>
  <c r="FL12" i="26"/>
  <c r="FL16" i="26"/>
  <c r="GN7" i="26"/>
  <c r="GN11" i="26"/>
  <c r="GN15" i="26"/>
  <c r="GN19" i="26"/>
  <c r="HP6" i="26"/>
  <c r="HP10" i="26"/>
  <c r="HP14" i="26"/>
  <c r="HP18" i="26"/>
  <c r="IR5" i="26"/>
  <c r="IR9" i="26"/>
  <c r="IR13" i="26"/>
  <c r="IR17" i="26"/>
  <c r="JT4" i="26"/>
  <c r="JT8" i="26"/>
  <c r="JT12" i="26"/>
  <c r="JT16" i="26"/>
  <c r="KV7" i="26"/>
  <c r="KV11" i="26"/>
  <c r="KV15" i="26"/>
  <c r="KV19" i="26"/>
  <c r="LX6" i="26"/>
  <c r="LX10" i="26"/>
  <c r="LX14" i="26"/>
  <c r="LX18" i="26"/>
  <c r="MZ5" i="26"/>
  <c r="MZ9" i="26"/>
  <c r="MZ13" i="26"/>
  <c r="MZ17" i="26"/>
  <c r="OB4" i="26"/>
  <c r="OB8" i="26"/>
  <c r="OB12" i="26"/>
  <c r="OB16" i="26"/>
  <c r="PD7" i="26"/>
  <c r="PD11" i="26"/>
  <c r="PD15" i="26"/>
  <c r="PD19" i="26"/>
  <c r="EJ4" i="26"/>
  <c r="EJ8" i="26"/>
  <c r="EJ12" i="26"/>
  <c r="EJ16" i="26"/>
  <c r="FL7" i="26"/>
  <c r="FL11" i="26"/>
  <c r="FL15" i="26"/>
  <c r="FL19" i="26"/>
  <c r="GN6" i="26"/>
  <c r="GN10" i="26"/>
  <c r="GN14" i="26"/>
  <c r="GN18" i="26"/>
  <c r="HP5" i="26"/>
  <c r="HP9" i="26"/>
  <c r="HP13" i="26"/>
  <c r="HP17" i="26"/>
  <c r="IR4" i="26"/>
  <c r="IR8" i="26"/>
  <c r="IR12" i="26"/>
  <c r="IR16" i="26"/>
  <c r="JT7" i="26"/>
  <c r="JT11" i="26"/>
  <c r="JT19" i="26"/>
  <c r="LX9" i="26"/>
  <c r="EK11" i="22"/>
  <c r="ED24" i="22"/>
  <c r="EK24" i="22" s="1"/>
  <c r="FL18" i="22"/>
  <c r="FS18" i="22" s="1"/>
  <c r="FL22" i="22"/>
  <c r="FS22" i="22" s="1"/>
  <c r="FL26" i="22"/>
  <c r="FS26" i="22" s="1"/>
  <c r="KR19" i="22"/>
  <c r="KY19" i="22" s="1"/>
  <c r="KR23" i="22"/>
  <c r="KY23" i="22" s="1"/>
  <c r="KR27" i="22"/>
  <c r="KY27" i="22" s="1"/>
  <c r="QE27" i="22"/>
  <c r="RF12" i="22"/>
  <c r="RM12" i="22" s="1"/>
  <c r="RF16" i="22"/>
  <c r="RM16" i="22" s="1"/>
  <c r="EK27" i="22"/>
  <c r="FS13" i="22"/>
  <c r="FS15" i="22"/>
  <c r="FS19" i="22"/>
  <c r="FS23" i="22"/>
  <c r="FS27" i="22"/>
  <c r="GT22" i="22"/>
  <c r="HA22" i="22" s="1"/>
  <c r="GT26" i="22"/>
  <c r="HA26" i="22" s="1"/>
  <c r="GT30" i="22"/>
  <c r="HA30" i="22" s="1"/>
  <c r="MG16" i="22"/>
  <c r="MG19" i="22"/>
  <c r="LZ23" i="22"/>
  <c r="MG23" i="22" s="1"/>
  <c r="LZ27" i="22"/>
  <c r="MG27" i="22" s="1"/>
  <c r="LZ31" i="22"/>
  <c r="MG31" i="22" s="1"/>
  <c r="RM9" i="22"/>
  <c r="RM11" i="22"/>
  <c r="RM15" i="22"/>
  <c r="RM28" i="22"/>
  <c r="HA31" i="22"/>
  <c r="IB22" i="22"/>
  <c r="II22" i="22" s="1"/>
  <c r="IB26" i="22"/>
  <c r="II26" i="22" s="1"/>
  <c r="IB30" i="22"/>
  <c r="II30" i="22" s="1"/>
  <c r="JJ6" i="22"/>
  <c r="NO20" i="22"/>
  <c r="NH27" i="22"/>
  <c r="NO27" i="22" s="1"/>
  <c r="NH31" i="22"/>
  <c r="NO31" i="22" s="1"/>
  <c r="OP7" i="22"/>
  <c r="OW7" i="22" s="1"/>
  <c r="ED19" i="22"/>
  <c r="EK19" i="22" s="1"/>
  <c r="JJ26" i="22"/>
  <c r="JQ26" i="22" s="1"/>
  <c r="JJ30" i="22"/>
  <c r="JQ30" i="22" s="1"/>
  <c r="KR6" i="22"/>
  <c r="KY6" i="22" s="1"/>
  <c r="KR10" i="22"/>
  <c r="KY10" i="22" s="1"/>
  <c r="OP31" i="22"/>
  <c r="OW31" i="22" s="1"/>
  <c r="PX7" i="22"/>
  <c r="QE7" i="22" s="1"/>
  <c r="PX11" i="22"/>
  <c r="QE11" i="22" s="1"/>
  <c r="ED12" i="22"/>
  <c r="EK12" i="22" s="1"/>
  <c r="ED14" i="22"/>
  <c r="EK14" i="22" s="1"/>
  <c r="ED16" i="22"/>
  <c r="EK16" i="22" s="1"/>
  <c r="ED18" i="22"/>
  <c r="EK18" i="22" s="1"/>
  <c r="ED31" i="22"/>
  <c r="EK31" i="22" s="1"/>
  <c r="FL7" i="22"/>
  <c r="FS7" i="22" s="1"/>
  <c r="FL11" i="22"/>
  <c r="FS11" i="22" s="1"/>
  <c r="JJ25" i="22"/>
  <c r="JQ25" i="22" s="1"/>
  <c r="JJ27" i="22"/>
  <c r="JQ27" i="22" s="1"/>
  <c r="JJ29" i="22"/>
  <c r="JQ29" i="22" s="1"/>
  <c r="JJ31" i="22"/>
  <c r="JQ31" i="22" s="1"/>
  <c r="KR5" i="22"/>
  <c r="KR7" i="22"/>
  <c r="KY7" i="22" s="1"/>
  <c r="KR9" i="22"/>
  <c r="KY9" i="22" s="1"/>
  <c r="KR11" i="22"/>
  <c r="KY11" i="22" s="1"/>
  <c r="KR13" i="22"/>
  <c r="KY13" i="22" s="1"/>
  <c r="OP28" i="22"/>
  <c r="OW28" i="22" s="1"/>
  <c r="OP30" i="22"/>
  <c r="OW30" i="22" s="1"/>
  <c r="PX4" i="22"/>
  <c r="QE4" i="22" s="1"/>
  <c r="PX8" i="22"/>
  <c r="PX12" i="22"/>
  <c r="QE12" i="22" s="1"/>
  <c r="PX28" i="22"/>
  <c r="QE28" i="22" s="1"/>
  <c r="RF7" i="22"/>
  <c r="RM7" i="22" s="1"/>
  <c r="GT7" i="22"/>
  <c r="HA7" i="22" s="1"/>
  <c r="GT11" i="22"/>
  <c r="HA11" i="22" s="1"/>
  <c r="GT15" i="22"/>
  <c r="HA15" i="22" s="1"/>
  <c r="MG15" i="22"/>
  <c r="NH10" i="22"/>
  <c r="NO10" i="22" s="1"/>
  <c r="NH14" i="22"/>
  <c r="NO14" i="22" s="1"/>
  <c r="NH18" i="22"/>
  <c r="NO18" i="22" s="1"/>
  <c r="RF23" i="22"/>
  <c r="RM23" i="22" s="1"/>
  <c r="HA4" i="22"/>
  <c r="II4" i="22"/>
  <c r="IB11" i="22"/>
  <c r="II11" i="22" s="1"/>
  <c r="IB15" i="22"/>
  <c r="II15" i="22" s="1"/>
  <c r="IB19" i="22"/>
  <c r="II19" i="22" s="1"/>
  <c r="NO7" i="22"/>
  <c r="NO19" i="22"/>
  <c r="RF22" i="22"/>
  <c r="RM22" i="22" s="1"/>
  <c r="RF24" i="22"/>
  <c r="RM24" i="22" s="1"/>
  <c r="RF26" i="22"/>
  <c r="RM26" i="22" s="1"/>
  <c r="EK9" i="22"/>
  <c r="FS8" i="22"/>
  <c r="FS10" i="22"/>
  <c r="HA12" i="22"/>
  <c r="HA29" i="22"/>
  <c r="IB6" i="22"/>
  <c r="II6" i="22" s="1"/>
  <c r="JQ5" i="22"/>
  <c r="JJ10" i="22"/>
  <c r="JQ10" i="22" s="1"/>
  <c r="KR14" i="22"/>
  <c r="KY14" i="22" s="1"/>
  <c r="KY24" i="22"/>
  <c r="MG13" i="22"/>
  <c r="MG28" i="22"/>
  <c r="NH22" i="22"/>
  <c r="NO22" i="22" s="1"/>
  <c r="OW6" i="22"/>
  <c r="OW21" i="22"/>
  <c r="QE8" i="22"/>
  <c r="QE25" i="22"/>
  <c r="PX30" i="22"/>
  <c r="QE30" i="22" s="1"/>
  <c r="FS4" i="22"/>
  <c r="II29" i="22"/>
  <c r="QE21" i="22"/>
  <c r="RM13" i="22"/>
  <c r="FS12" i="22"/>
  <c r="FS14" i="22"/>
  <c r="FS29" i="22"/>
  <c r="GT6" i="22"/>
  <c r="HA6" i="22" s="1"/>
  <c r="HA16" i="22"/>
  <c r="II5" i="22"/>
  <c r="IB10" i="22"/>
  <c r="II10" i="22" s="1"/>
  <c r="IB20" i="22"/>
  <c r="II20" i="22" s="1"/>
  <c r="JQ9" i="22"/>
  <c r="JJ14" i="22"/>
  <c r="JQ14" i="22" s="1"/>
  <c r="JJ24" i="22"/>
  <c r="JQ24" i="22" s="1"/>
  <c r="KR18" i="22"/>
  <c r="KY18" i="22" s="1"/>
  <c r="KY28" i="22"/>
  <c r="MG17" i="22"/>
  <c r="LZ22" i="22"/>
  <c r="MG22" i="22" s="1"/>
  <c r="NH26" i="22"/>
  <c r="NO26" i="22" s="1"/>
  <c r="OW25" i="22"/>
  <c r="QE29" i="22"/>
  <c r="RM10" i="22"/>
  <c r="RM17" i="22"/>
  <c r="HA8" i="22"/>
  <c r="KY5" i="22"/>
  <c r="QE26" i="22"/>
  <c r="CW25" i="22"/>
  <c r="ED13" i="22"/>
  <c r="EK13" i="22" s="1"/>
  <c r="ED22" i="22"/>
  <c r="EK22" i="22" s="1"/>
  <c r="ED29" i="22"/>
  <c r="EK29" i="22" s="1"/>
  <c r="FL16" i="22"/>
  <c r="FS16" i="22" s="1"/>
  <c r="GT5" i="22"/>
  <c r="HA5" i="22" s="1"/>
  <c r="GT10" i="22"/>
  <c r="HA10" i="22" s="1"/>
  <c r="GT20" i="22"/>
  <c r="HA20" i="22" s="1"/>
  <c r="IB9" i="22"/>
  <c r="II9" i="22" s="1"/>
  <c r="IB14" i="22"/>
  <c r="II14" i="22" s="1"/>
  <c r="IB24" i="22"/>
  <c r="II24" i="22" s="1"/>
  <c r="JJ13" i="22"/>
  <c r="JQ13" i="22" s="1"/>
  <c r="JJ18" i="22"/>
  <c r="JQ18" i="22" s="1"/>
  <c r="JJ28" i="22"/>
  <c r="JQ28" i="22" s="1"/>
  <c r="KR17" i="22"/>
  <c r="KY17" i="22" s="1"/>
  <c r="KR22" i="22"/>
  <c r="KY22" i="22" s="1"/>
  <c r="LZ4" i="22"/>
  <c r="MG4" i="22" s="1"/>
  <c r="LZ6" i="22"/>
  <c r="MG6" i="22" s="1"/>
  <c r="LZ21" i="22"/>
  <c r="MG21" i="22" s="1"/>
  <c r="LZ26" i="22"/>
  <c r="MG26" i="22" s="1"/>
  <c r="NH8" i="22"/>
  <c r="NO8" i="22" s="1"/>
  <c r="NH25" i="22"/>
  <c r="NO25" i="22" s="1"/>
  <c r="NH30" i="22"/>
  <c r="NO30" i="22" s="1"/>
  <c r="OP12" i="22"/>
  <c r="OW12" i="22" s="1"/>
  <c r="OP14" i="22"/>
  <c r="OW14" i="22" s="1"/>
  <c r="OP29" i="22"/>
  <c r="OW29" i="22" s="1"/>
  <c r="PX6" i="22"/>
  <c r="QE6" i="22" s="1"/>
  <c r="PX16" i="22"/>
  <c r="QE16" i="22" s="1"/>
  <c r="HA25" i="22"/>
  <c r="JQ6" i="22"/>
  <c r="MG9" i="22"/>
  <c r="RM6" i="22"/>
  <c r="ED6" i="22"/>
  <c r="EK6" i="22" s="1"/>
  <c r="FL5" i="22"/>
  <c r="FS5" i="22" s="1"/>
  <c r="FL20" i="22"/>
  <c r="FS20" i="22" s="1"/>
  <c r="GT9" i="22"/>
  <c r="HA9" i="22" s="1"/>
  <c r="GT14" i="22"/>
  <c r="HA14" i="22" s="1"/>
  <c r="GT24" i="22"/>
  <c r="HA24" i="22" s="1"/>
  <c r="IB13" i="22"/>
  <c r="II13" i="22" s="1"/>
  <c r="IB18" i="22"/>
  <c r="II18" i="22" s="1"/>
  <c r="IB28" i="22"/>
  <c r="II28" i="22" s="1"/>
  <c r="JJ17" i="22"/>
  <c r="JQ17" i="22" s="1"/>
  <c r="JJ22" i="22"/>
  <c r="JQ22" i="22" s="1"/>
  <c r="KR4" i="22"/>
  <c r="KY4" i="22" s="1"/>
  <c r="KR21" i="22"/>
  <c r="KY21" i="22" s="1"/>
  <c r="KR26" i="22"/>
  <c r="KY26" i="22" s="1"/>
  <c r="LZ8" i="22"/>
  <c r="MG8" i="22" s="1"/>
  <c r="LZ10" i="22"/>
  <c r="MG10" i="22" s="1"/>
  <c r="LZ25" i="22"/>
  <c r="MG25" i="22" s="1"/>
  <c r="LZ30" i="22"/>
  <c r="MG30" i="22" s="1"/>
  <c r="NH12" i="22"/>
  <c r="NO12" i="22" s="1"/>
  <c r="NH29" i="22"/>
  <c r="NO29" i="22" s="1"/>
  <c r="OP16" i="22"/>
  <c r="OW16" i="22" s="1"/>
  <c r="OP18" i="22"/>
  <c r="OW18" i="22" s="1"/>
  <c r="PX5" i="22"/>
  <c r="QE5" i="22" s="1"/>
  <c r="PX10" i="22"/>
  <c r="QE10" i="22" s="1"/>
  <c r="PX20" i="22"/>
  <c r="QE20" i="22" s="1"/>
  <c r="RF5" i="22"/>
  <c r="RM5" i="22" s="1"/>
  <c r="RF14" i="22"/>
  <c r="RM14" i="22" s="1"/>
  <c r="RF21" i="22"/>
  <c r="RM21" i="22" s="1"/>
  <c r="RF30" i="22"/>
  <c r="RM30" i="22" s="1"/>
  <c r="FS6" i="22"/>
  <c r="II12" i="22"/>
  <c r="KY20" i="22"/>
  <c r="OW17" i="22"/>
  <c r="ED10" i="22"/>
  <c r="EK10" i="22" s="1"/>
  <c r="ED17" i="22"/>
  <c r="EK17" i="22" s="1"/>
  <c r="ED26" i="22"/>
  <c r="EK26" i="22" s="1"/>
  <c r="FL9" i="22"/>
  <c r="FS9" i="22" s="1"/>
  <c r="FL24" i="22"/>
  <c r="FS24" i="22" s="1"/>
  <c r="GT13" i="22"/>
  <c r="HA13" i="22" s="1"/>
  <c r="GT18" i="22"/>
  <c r="HA18" i="22" s="1"/>
  <c r="GT28" i="22"/>
  <c r="HA28" i="22" s="1"/>
  <c r="IB17" i="22"/>
  <c r="II17" i="22" s="1"/>
  <c r="JJ4" i="22"/>
  <c r="JQ4" i="22" s="1"/>
  <c r="JJ21" i="22"/>
  <c r="JQ21" i="22" s="1"/>
  <c r="KR8" i="22"/>
  <c r="KY8" i="22" s="1"/>
  <c r="KR25" i="22"/>
  <c r="KY25" i="22" s="1"/>
  <c r="KR30" i="22"/>
  <c r="KY30" i="22" s="1"/>
  <c r="LZ12" i="22"/>
  <c r="MG12" i="22" s="1"/>
  <c r="LZ14" i="22"/>
  <c r="MG14" i="22" s="1"/>
  <c r="LZ29" i="22"/>
  <c r="MG29" i="22" s="1"/>
  <c r="NH6" i="22"/>
  <c r="NO6" i="22" s="1"/>
  <c r="NH16" i="22"/>
  <c r="NO16" i="22" s="1"/>
  <c r="OP5" i="22"/>
  <c r="OW5" i="22" s="1"/>
  <c r="OP20" i="22"/>
  <c r="OW20" i="22" s="1"/>
  <c r="OP22" i="22"/>
  <c r="OW22" i="22" s="1"/>
  <c r="PX9" i="22"/>
  <c r="QE9" i="22" s="1"/>
  <c r="PX14" i="22"/>
  <c r="QE14" i="22" s="1"/>
  <c r="PX24" i="22"/>
  <c r="QE24" i="22" s="1"/>
  <c r="EK26" i="4"/>
  <c r="HA12" i="4"/>
  <c r="HA19" i="4"/>
  <c r="HA23" i="4"/>
  <c r="KY10" i="4"/>
  <c r="KY14" i="4"/>
  <c r="KY18" i="4"/>
  <c r="NH27" i="4"/>
  <c r="NO27" i="4" s="1"/>
  <c r="NH29" i="4"/>
  <c r="NO29" i="4" s="1"/>
  <c r="NH31" i="4"/>
  <c r="NO31" i="4" s="1"/>
  <c r="OP5" i="4"/>
  <c r="OW5" i="4" s="1"/>
  <c r="PX16" i="4"/>
  <c r="QE16" i="4" s="1"/>
  <c r="PX24" i="4"/>
  <c r="EK19" i="4"/>
  <c r="EK21" i="4"/>
  <c r="EK29" i="4"/>
  <c r="KY7" i="4"/>
  <c r="KY9" i="4"/>
  <c r="KY11" i="4"/>
  <c r="NH8" i="4"/>
  <c r="NO8" i="4" s="1"/>
  <c r="OP18" i="4"/>
  <c r="OW18" i="4" s="1"/>
  <c r="OP26" i="4"/>
  <c r="OW26" i="4" s="1"/>
  <c r="OP30" i="4"/>
  <c r="OW30" i="4" s="1"/>
  <c r="PX6" i="4"/>
  <c r="QE6" i="4" s="1"/>
  <c r="RM16" i="4"/>
  <c r="RM19" i="4"/>
  <c r="RF23" i="4"/>
  <c r="RM23" i="4" s="1"/>
  <c r="EK23" i="4"/>
  <c r="EK25" i="4"/>
  <c r="FL18" i="4"/>
  <c r="FS18" i="4" s="1"/>
  <c r="FL26" i="4"/>
  <c r="FS26" i="4" s="1"/>
  <c r="FL30" i="4"/>
  <c r="FS30" i="4" s="1"/>
  <c r="GT6" i="4"/>
  <c r="HA6" i="4" s="1"/>
  <c r="IB16" i="4"/>
  <c r="II16" i="4" s="1"/>
  <c r="IB23" i="4"/>
  <c r="II23" i="4" s="1"/>
  <c r="IB27" i="4"/>
  <c r="II27" i="4" s="1"/>
  <c r="LZ6" i="4"/>
  <c r="MG6" i="4" s="1"/>
  <c r="LZ14" i="4"/>
  <c r="MG14" i="4" s="1"/>
  <c r="LZ18" i="4"/>
  <c r="MG18" i="4" s="1"/>
  <c r="LZ22" i="4"/>
  <c r="MG22" i="4" s="1"/>
  <c r="NO18" i="4"/>
  <c r="NH23" i="4"/>
  <c r="NO23" i="4" s="1"/>
  <c r="OW27" i="4"/>
  <c r="OW29" i="4"/>
  <c r="FL21" i="4"/>
  <c r="FS21" i="4" s="1"/>
  <c r="FL23" i="4"/>
  <c r="FS23" i="4" s="1"/>
  <c r="FL25" i="4"/>
  <c r="FS25" i="4" s="1"/>
  <c r="FL27" i="4"/>
  <c r="FS27" i="4" s="1"/>
  <c r="FL29" i="4"/>
  <c r="FS29" i="4" s="1"/>
  <c r="FL31" i="4"/>
  <c r="FS31" i="4" s="1"/>
  <c r="GT7" i="4"/>
  <c r="HA7" i="4" s="1"/>
  <c r="GT9" i="4"/>
  <c r="HA9" i="4" s="1"/>
  <c r="IB20" i="4"/>
  <c r="II20" i="4" s="1"/>
  <c r="IB28" i="4"/>
  <c r="II28" i="4" s="1"/>
  <c r="JJ16" i="4"/>
  <c r="JQ16" i="4" s="1"/>
  <c r="LZ9" i="4"/>
  <c r="LZ11" i="4"/>
  <c r="MG11" i="4" s="1"/>
  <c r="LZ13" i="4"/>
  <c r="MG13" i="4" s="1"/>
  <c r="LZ15" i="4"/>
  <c r="MG15" i="4" s="1"/>
  <c r="LZ17" i="4"/>
  <c r="MG17" i="4" s="1"/>
  <c r="LZ19" i="4"/>
  <c r="MG19" i="4" s="1"/>
  <c r="LZ23" i="4"/>
  <c r="MG23" i="4" s="1"/>
  <c r="LZ25" i="4"/>
  <c r="MG25" i="4" s="1"/>
  <c r="NH20" i="4"/>
  <c r="NO20" i="4" s="1"/>
  <c r="NH22" i="4"/>
  <c r="NO22" i="4" s="1"/>
  <c r="NH24" i="4"/>
  <c r="NO24" i="4" s="1"/>
  <c r="RF6" i="4"/>
  <c r="RM6" i="4" s="1"/>
  <c r="RF10" i="4"/>
  <c r="RM10" i="4" s="1"/>
  <c r="EK5" i="4"/>
  <c r="ED9" i="4"/>
  <c r="EK9" i="4" s="1"/>
  <c r="GT22" i="4"/>
  <c r="HA22" i="4" s="1"/>
  <c r="GT30" i="4"/>
  <c r="HA30" i="4" s="1"/>
  <c r="IB6" i="4"/>
  <c r="II6" i="4" s="1"/>
  <c r="IB10" i="4"/>
  <c r="II10" i="4" s="1"/>
  <c r="JJ20" i="4"/>
  <c r="JQ20" i="4" s="1"/>
  <c r="JJ27" i="4"/>
  <c r="JQ27" i="4" s="1"/>
  <c r="JJ31" i="4"/>
  <c r="JQ31" i="4" s="1"/>
  <c r="OP4" i="4"/>
  <c r="PX25" i="4"/>
  <c r="PX27" i="4"/>
  <c r="QE27" i="4" s="1"/>
  <c r="PX29" i="4"/>
  <c r="QE29" i="4" s="1"/>
  <c r="PX31" i="4"/>
  <c r="QE31" i="4" s="1"/>
  <c r="RF5" i="4"/>
  <c r="RM5" i="4" s="1"/>
  <c r="RF7" i="4"/>
  <c r="RM7" i="4" s="1"/>
  <c r="RF9" i="4"/>
  <c r="RM9" i="4" s="1"/>
  <c r="RF11" i="4"/>
  <c r="RM11" i="4" s="1"/>
  <c r="RF13" i="4"/>
  <c r="RM13" i="4" s="1"/>
  <c r="EK22" i="4"/>
  <c r="ED13" i="4"/>
  <c r="EK13" i="4" s="1"/>
  <c r="ED17" i="4"/>
  <c r="EK17" i="4" s="1"/>
  <c r="ED6" i="4"/>
  <c r="EK6" i="4" s="1"/>
  <c r="ED8" i="4"/>
  <c r="EK8" i="4" s="1"/>
  <c r="ED12" i="4"/>
  <c r="EK12" i="4" s="1"/>
  <c r="ED16" i="4"/>
  <c r="ED20" i="4"/>
  <c r="EK20" i="4" s="1"/>
  <c r="FL4" i="4"/>
  <c r="FS4" i="4" s="1"/>
  <c r="GT25" i="4"/>
  <c r="HA25" i="4" s="1"/>
  <c r="GT27" i="4"/>
  <c r="HA27" i="4" s="1"/>
  <c r="GT29" i="4"/>
  <c r="HA29" i="4" s="1"/>
  <c r="GT31" i="4"/>
  <c r="HA31" i="4" s="1"/>
  <c r="IB5" i="4"/>
  <c r="II5" i="4" s="1"/>
  <c r="IB7" i="4"/>
  <c r="II7" i="4" s="1"/>
  <c r="IB11" i="4"/>
  <c r="II11" i="4" s="1"/>
  <c r="IB13" i="4"/>
  <c r="JJ24" i="4"/>
  <c r="JQ24" i="4" s="1"/>
  <c r="KR4" i="4"/>
  <c r="KY4" i="4" s="1"/>
  <c r="KR20" i="4"/>
  <c r="KY20" i="4" s="1"/>
  <c r="NH9" i="4"/>
  <c r="NO9" i="4" s="1"/>
  <c r="NH14" i="4"/>
  <c r="NO14" i="4" s="1"/>
  <c r="OP8" i="4"/>
  <c r="OW8" i="4" s="1"/>
  <c r="OP15" i="4"/>
  <c r="OW15" i="4" s="1"/>
  <c r="OP19" i="4"/>
  <c r="OW19" i="4" s="1"/>
  <c r="RF26" i="4"/>
  <c r="RM26" i="4" s="1"/>
  <c r="ED30" i="4"/>
  <c r="EK30" i="4" s="1"/>
  <c r="FL6" i="4"/>
  <c r="FS6" i="4" s="1"/>
  <c r="FL16" i="4"/>
  <c r="FS16" i="4" s="1"/>
  <c r="GT5" i="4"/>
  <c r="HA5" i="4" s="1"/>
  <c r="GT10" i="4"/>
  <c r="HA10" i="4" s="1"/>
  <c r="GT20" i="4"/>
  <c r="HA20" i="4" s="1"/>
  <c r="IB9" i="4"/>
  <c r="II9" i="4" s="1"/>
  <c r="IB14" i="4"/>
  <c r="II14" i="4" s="1"/>
  <c r="IB24" i="4"/>
  <c r="II24" i="4" s="1"/>
  <c r="JJ13" i="4"/>
  <c r="JQ13" i="4" s="1"/>
  <c r="JJ18" i="4"/>
  <c r="JQ18" i="4" s="1"/>
  <c r="JJ28" i="4"/>
  <c r="JQ28" i="4" s="1"/>
  <c r="KR17" i="4"/>
  <c r="KY17" i="4" s="1"/>
  <c r="KR22" i="4"/>
  <c r="KY22" i="4" s="1"/>
  <c r="LZ4" i="4"/>
  <c r="MG4" i="4" s="1"/>
  <c r="LZ21" i="4"/>
  <c r="MG21" i="4" s="1"/>
  <c r="LZ26" i="4"/>
  <c r="MG26" i="4" s="1"/>
  <c r="OP6" i="4"/>
  <c r="OW6" i="4" s="1"/>
  <c r="OP16" i="4"/>
  <c r="OW16" i="4" s="1"/>
  <c r="PX5" i="4"/>
  <c r="QE5" i="4" s="1"/>
  <c r="PX10" i="4"/>
  <c r="QE10" i="4" s="1"/>
  <c r="PX20" i="4"/>
  <c r="QE20" i="4" s="1"/>
  <c r="RF14" i="4"/>
  <c r="RM14" i="4" s="1"/>
  <c r="RF24" i="4"/>
  <c r="RM24" i="4" s="1"/>
  <c r="EK31" i="4"/>
  <c r="FS5" i="4"/>
  <c r="FL10" i="4"/>
  <c r="FS10" i="4" s="1"/>
  <c r="FS20" i="4"/>
  <c r="GT14" i="4"/>
  <c r="HA14" i="4" s="1"/>
  <c r="II13" i="4"/>
  <c r="IB18" i="4"/>
  <c r="II18" i="4" s="1"/>
  <c r="JJ22" i="4"/>
  <c r="JQ22" i="4" s="1"/>
  <c r="KY21" i="4"/>
  <c r="KR26" i="4"/>
  <c r="KY26" i="4" s="1"/>
  <c r="MG8" i="4"/>
  <c r="LZ30" i="4"/>
  <c r="MG30" i="4" s="1"/>
  <c r="OP10" i="4"/>
  <c r="OW10" i="4" s="1"/>
  <c r="OW20" i="4"/>
  <c r="QE9" i="4"/>
  <c r="PX14" i="4"/>
  <c r="QE14" i="4" s="1"/>
  <c r="QE24" i="4"/>
  <c r="RF18" i="4"/>
  <c r="RM18" i="4" s="1"/>
  <c r="RM28" i="4"/>
  <c r="FL9" i="4"/>
  <c r="FS9" i="4" s="1"/>
  <c r="FL14" i="4"/>
  <c r="FS14" i="4" s="1"/>
  <c r="FL24" i="4"/>
  <c r="FS24" i="4" s="1"/>
  <c r="GT13" i="4"/>
  <c r="HA13" i="4" s="1"/>
  <c r="GT18" i="4"/>
  <c r="HA18" i="4" s="1"/>
  <c r="GT28" i="4"/>
  <c r="HA28" i="4" s="1"/>
  <c r="IB17" i="4"/>
  <c r="II17" i="4" s="1"/>
  <c r="IB22" i="4"/>
  <c r="II22" i="4" s="1"/>
  <c r="JJ4" i="4"/>
  <c r="JQ4" i="4" s="1"/>
  <c r="JJ21" i="4"/>
  <c r="JQ21" i="4" s="1"/>
  <c r="JJ26" i="4"/>
  <c r="JQ26" i="4" s="1"/>
  <c r="KR8" i="4"/>
  <c r="KY8" i="4" s="1"/>
  <c r="KR25" i="4"/>
  <c r="KY25" i="4" s="1"/>
  <c r="KR30" i="4"/>
  <c r="KY30" i="4" s="1"/>
  <c r="LZ12" i="4"/>
  <c r="MG12" i="4" s="1"/>
  <c r="LZ29" i="4"/>
  <c r="MG29" i="4" s="1"/>
  <c r="OP9" i="4"/>
  <c r="OW9" i="4" s="1"/>
  <c r="OP14" i="4"/>
  <c r="OW14" i="4" s="1"/>
  <c r="OP24" i="4"/>
  <c r="OW24" i="4" s="1"/>
  <c r="PX13" i="4"/>
  <c r="QE13" i="4" s="1"/>
  <c r="PX18" i="4"/>
  <c r="QE18" i="4" s="1"/>
  <c r="PX28" i="4"/>
  <c r="QE28" i="4" s="1"/>
  <c r="RF17" i="4"/>
  <c r="RM17" i="4" s="1"/>
  <c r="RF22" i="4"/>
  <c r="RM22" i="4" s="1"/>
  <c r="EK16" i="4"/>
  <c r="ED7" i="4"/>
  <c r="EK7" i="4" s="1"/>
  <c r="FL13" i="4"/>
  <c r="FS13" i="4" s="1"/>
  <c r="GT17" i="4"/>
  <c r="HA17" i="4" s="1"/>
  <c r="IB4" i="4"/>
  <c r="II4" i="4" s="1"/>
  <c r="IB21" i="4"/>
  <c r="II21" i="4" s="1"/>
  <c r="II26" i="4"/>
  <c r="JJ8" i="4"/>
  <c r="JQ8" i="4" s="1"/>
  <c r="JJ25" i="4"/>
  <c r="JQ25" i="4" s="1"/>
  <c r="JQ30" i="4"/>
  <c r="KR12" i="4"/>
  <c r="KY12" i="4" s="1"/>
  <c r="KR29" i="4"/>
  <c r="KY29" i="4" s="1"/>
  <c r="LZ16" i="4"/>
  <c r="MG16" i="4" s="1"/>
  <c r="NH5" i="4"/>
  <c r="NO5" i="4" s="1"/>
  <c r="NH12" i="4"/>
  <c r="NO12" i="4" s="1"/>
  <c r="NH21" i="4"/>
  <c r="NO21" i="4" s="1"/>
  <c r="NH28" i="4"/>
  <c r="NO28" i="4" s="1"/>
  <c r="OP13" i="4"/>
  <c r="OW13" i="4" s="1"/>
  <c r="OP28" i="4"/>
  <c r="OW28" i="4" s="1"/>
  <c r="PX17" i="4"/>
  <c r="QE17" i="4" s="1"/>
  <c r="RF4" i="4"/>
  <c r="RM4" i="4" s="1"/>
  <c r="RF21" i="4"/>
  <c r="RM21" i="4" s="1"/>
  <c r="EK27" i="4"/>
  <c r="ED10" i="4"/>
  <c r="EK10" i="4" s="1"/>
  <c r="ED24" i="4"/>
  <c r="EK24" i="4" s="1"/>
  <c r="FL28" i="4"/>
  <c r="FS28" i="4" s="1"/>
  <c r="ED11" i="4"/>
  <c r="EK11" i="4" s="1"/>
  <c r="ED14" i="4"/>
  <c r="EK14" i="4" s="1"/>
  <c r="ED28" i="4"/>
  <c r="EK28" i="4" s="1"/>
  <c r="FL17" i="4"/>
  <c r="FS17" i="4" s="1"/>
  <c r="FL22" i="4"/>
  <c r="FS22" i="4" s="1"/>
  <c r="GT4" i="4"/>
  <c r="HA4" i="4" s="1"/>
  <c r="GT21" i="4"/>
  <c r="HA21" i="4" s="1"/>
  <c r="GT26" i="4"/>
  <c r="HA26" i="4" s="1"/>
  <c r="IB8" i="4"/>
  <c r="II8" i="4" s="1"/>
  <c r="IB25" i="4"/>
  <c r="II25" i="4" s="1"/>
  <c r="IB30" i="4"/>
  <c r="II30" i="4" s="1"/>
  <c r="JJ12" i="4"/>
  <c r="JQ12" i="4" s="1"/>
  <c r="JJ29" i="4"/>
  <c r="JQ29" i="4" s="1"/>
  <c r="KR6" i="4"/>
  <c r="KY6" i="4" s="1"/>
  <c r="KR16" i="4"/>
  <c r="KY16" i="4" s="1"/>
  <c r="LZ5" i="4"/>
  <c r="MG5" i="4" s="1"/>
  <c r="LZ10" i="4"/>
  <c r="MG10" i="4" s="1"/>
  <c r="LZ20" i="4"/>
  <c r="MG20" i="4" s="1"/>
  <c r="OP17" i="4"/>
  <c r="OW17" i="4" s="1"/>
  <c r="OP22" i="4"/>
  <c r="OW22" i="4" s="1"/>
  <c r="PX4" i="4"/>
  <c r="QE4" i="4" s="1"/>
  <c r="PX21" i="4"/>
  <c r="QE21" i="4" s="1"/>
  <c r="PX26" i="4"/>
  <c r="QE26" i="4" s="1"/>
  <c r="RF8" i="4"/>
  <c r="RM8" i="4" s="1"/>
  <c r="RF25" i="4"/>
  <c r="RM25" i="4" s="1"/>
  <c r="RF30" i="4"/>
  <c r="RM30" i="4" s="1"/>
  <c r="ED4" i="4"/>
  <c r="EK4" i="4" s="1"/>
  <c r="ED15" i="4"/>
  <c r="EK15" i="4" s="1"/>
  <c r="ED18" i="4"/>
  <c r="EK18" i="4" s="1"/>
  <c r="II12" i="4"/>
  <c r="II29" i="4"/>
  <c r="MG9" i="4"/>
  <c r="MG24" i="4"/>
  <c r="OW4" i="4"/>
  <c r="QE25" i="4"/>
  <c r="RM12" i="4"/>
  <c r="RM29" i="4"/>
  <c r="PA4" i="21"/>
  <c r="PA5" i="21"/>
  <c r="PA6" i="21"/>
  <c r="PA7" i="21"/>
  <c r="PA8" i="21"/>
  <c r="PA9" i="21"/>
  <c r="PA10" i="21"/>
  <c r="PA11" i="21"/>
  <c r="PA12" i="21"/>
  <c r="PA13" i="21"/>
  <c r="PA14" i="21"/>
  <c r="PA15" i="21"/>
  <c r="PA16" i="21"/>
  <c r="PA17" i="21"/>
  <c r="PA18" i="21"/>
  <c r="PA19" i="21"/>
  <c r="PA20" i="21"/>
  <c r="PA21" i="21"/>
  <c r="NY4" i="21"/>
  <c r="NY5" i="21"/>
  <c r="NY6" i="21"/>
  <c r="NY7" i="21"/>
  <c r="NY8" i="21"/>
  <c r="NY9" i="21"/>
  <c r="NY10" i="21"/>
  <c r="NY11" i="21"/>
  <c r="NY12" i="21"/>
  <c r="NY13" i="21"/>
  <c r="NY14" i="21"/>
  <c r="NY15" i="21"/>
  <c r="NY16" i="21"/>
  <c r="NY17" i="21"/>
  <c r="NY18" i="21"/>
  <c r="NY19" i="21"/>
  <c r="NY20" i="21"/>
  <c r="NY21" i="21"/>
  <c r="MW4" i="21"/>
  <c r="MW5" i="21"/>
  <c r="MW6" i="21"/>
  <c r="MW7" i="21"/>
  <c r="MW8" i="21"/>
  <c r="MW9" i="21"/>
  <c r="MW10" i="21"/>
  <c r="MW11" i="21"/>
  <c r="MW12" i="21"/>
  <c r="MW13" i="21"/>
  <c r="MW14" i="21"/>
  <c r="MW15" i="21"/>
  <c r="MW16" i="21"/>
  <c r="MW17" i="21"/>
  <c r="MW18" i="21"/>
  <c r="MW19" i="21"/>
  <c r="MW20" i="21"/>
  <c r="MW21" i="21"/>
  <c r="LU4" i="21"/>
  <c r="LU5" i="21"/>
  <c r="LU6" i="21"/>
  <c r="LU7" i="21"/>
  <c r="LU8" i="21"/>
  <c r="LU9" i="21"/>
  <c r="LU10" i="21"/>
  <c r="LU11" i="21"/>
  <c r="LU12" i="21"/>
  <c r="LU13" i="21"/>
  <c r="LU14" i="21"/>
  <c r="LU15" i="21"/>
  <c r="LU16" i="21"/>
  <c r="LU17" i="21"/>
  <c r="LU18" i="21"/>
  <c r="LU19" i="21"/>
  <c r="LU20" i="21"/>
  <c r="LU21" i="21"/>
  <c r="KS4" i="21"/>
  <c r="KS5" i="21"/>
  <c r="KS6" i="21"/>
  <c r="KS7" i="21"/>
  <c r="KS8" i="21"/>
  <c r="KS9" i="21"/>
  <c r="KS10" i="21"/>
  <c r="KS11" i="21"/>
  <c r="KS12" i="21"/>
  <c r="KS13" i="21"/>
  <c r="KS14" i="21"/>
  <c r="KS15" i="21"/>
  <c r="KS16" i="21"/>
  <c r="KS17" i="21"/>
  <c r="KS18" i="21"/>
  <c r="KS19" i="21"/>
  <c r="KS20" i="21"/>
  <c r="KS21" i="21"/>
  <c r="JQ4" i="21"/>
  <c r="JQ5" i="21"/>
  <c r="JQ6" i="21"/>
  <c r="JQ7" i="21"/>
  <c r="JQ8" i="21"/>
  <c r="JQ9" i="21"/>
  <c r="JQ10" i="21"/>
  <c r="JQ11" i="21"/>
  <c r="JQ12" i="21"/>
  <c r="JQ13" i="21"/>
  <c r="JQ14" i="21"/>
  <c r="JQ15" i="21"/>
  <c r="JQ16" i="21"/>
  <c r="JQ17" i="21"/>
  <c r="JQ18" i="21"/>
  <c r="JQ19" i="21"/>
  <c r="JQ20" i="21"/>
  <c r="JQ21" i="21"/>
  <c r="IO4" i="21"/>
  <c r="IO5" i="21"/>
  <c r="IO6" i="21"/>
  <c r="IO7" i="21"/>
  <c r="IO8" i="21"/>
  <c r="IO9" i="21"/>
  <c r="IO10" i="21"/>
  <c r="IO11" i="21"/>
  <c r="IO12" i="21"/>
  <c r="IO13" i="21"/>
  <c r="IO14" i="21"/>
  <c r="IO15" i="21"/>
  <c r="IO16" i="21"/>
  <c r="IO17" i="21"/>
  <c r="IO18" i="21"/>
  <c r="IO19" i="21"/>
  <c r="IO20" i="21"/>
  <c r="IO21" i="21"/>
  <c r="HM4" i="21"/>
  <c r="HM5" i="21"/>
  <c r="HM6" i="21"/>
  <c r="HM7" i="21"/>
  <c r="HM8" i="21"/>
  <c r="HM9" i="21"/>
  <c r="HM10" i="21"/>
  <c r="HM11" i="21"/>
  <c r="HM12" i="21"/>
  <c r="HM13" i="21"/>
  <c r="HM14" i="21"/>
  <c r="HM15" i="21"/>
  <c r="HM16" i="21"/>
  <c r="HM17" i="21"/>
  <c r="HM18" i="21"/>
  <c r="HM19" i="21"/>
  <c r="HM20" i="21"/>
  <c r="HM21" i="21"/>
  <c r="GK4" i="21"/>
  <c r="GK5" i="21"/>
  <c r="GK6" i="21"/>
  <c r="GK7" i="21"/>
  <c r="GK8" i="21"/>
  <c r="GK9" i="21"/>
  <c r="GK10" i="21"/>
  <c r="GK11" i="21"/>
  <c r="GK12" i="21"/>
  <c r="GK13" i="21"/>
  <c r="GK14" i="21"/>
  <c r="GK15" i="21"/>
  <c r="GK16" i="21"/>
  <c r="GK17" i="21"/>
  <c r="GK18" i="21"/>
  <c r="GK19" i="21"/>
  <c r="GK20" i="21"/>
  <c r="GK21" i="21"/>
  <c r="FI4" i="21"/>
  <c r="FI5" i="21"/>
  <c r="FI6" i="21"/>
  <c r="FI7" i="21"/>
  <c r="FI8" i="21"/>
  <c r="FI9" i="21"/>
  <c r="FI10" i="21"/>
  <c r="FI11" i="21"/>
  <c r="FI12" i="21"/>
  <c r="FI13" i="21"/>
  <c r="FI14" i="21"/>
  <c r="FI15" i="21"/>
  <c r="FI16" i="21"/>
  <c r="FI17" i="21"/>
  <c r="FI18" i="21"/>
  <c r="FI19" i="21"/>
  <c r="FI20" i="21"/>
  <c r="FI21" i="21"/>
  <c r="EG4" i="21"/>
  <c r="EG5" i="21"/>
  <c r="EG6" i="21"/>
  <c r="EG7" i="21"/>
  <c r="EG8" i="21"/>
  <c r="EG9" i="21"/>
  <c r="EG10" i="21"/>
  <c r="EG11" i="21"/>
  <c r="EG12" i="21"/>
  <c r="EG13" i="21"/>
  <c r="EG14" i="21"/>
  <c r="EG15" i="21"/>
  <c r="EG16" i="21"/>
  <c r="EG17" i="21"/>
  <c r="EG18" i="21"/>
  <c r="EG19" i="21"/>
  <c r="EG20" i="21"/>
  <c r="EG21" i="21"/>
  <c r="QC5" i="21"/>
  <c r="PA4" i="19"/>
  <c r="PA5" i="19"/>
  <c r="PA6" i="19"/>
  <c r="PA7" i="19"/>
  <c r="PA9" i="19"/>
  <c r="PA8" i="19"/>
  <c r="PA10" i="19"/>
  <c r="PA11" i="19"/>
  <c r="PA12" i="19"/>
  <c r="PA13" i="19"/>
  <c r="PA14" i="19"/>
  <c r="PA15" i="19"/>
  <c r="PA16" i="19"/>
  <c r="PA17" i="19"/>
  <c r="PA18" i="19"/>
  <c r="PA19" i="19"/>
  <c r="PA20" i="19"/>
  <c r="PA27" i="19"/>
  <c r="PA21" i="19"/>
  <c r="PA22" i="19"/>
  <c r="PA23" i="19"/>
  <c r="PA24" i="19"/>
  <c r="PA25" i="19"/>
  <c r="PA26" i="19"/>
  <c r="PA28" i="19"/>
  <c r="PA29" i="19"/>
  <c r="PA30" i="19"/>
  <c r="PA31" i="19"/>
  <c r="PA32" i="19"/>
  <c r="PA33" i="19"/>
  <c r="PA34" i="19"/>
  <c r="PA35" i="19"/>
  <c r="PA36" i="19"/>
  <c r="PA37" i="19"/>
  <c r="PA38" i="19"/>
  <c r="PA39" i="19"/>
  <c r="PA40" i="19"/>
  <c r="NY4" i="19"/>
  <c r="NY5" i="19"/>
  <c r="NY6" i="19"/>
  <c r="NY7" i="19"/>
  <c r="NY9" i="19"/>
  <c r="NY8" i="19"/>
  <c r="NY10" i="19"/>
  <c r="NY11" i="19"/>
  <c r="NY12" i="19"/>
  <c r="NY13" i="19"/>
  <c r="NY14" i="19"/>
  <c r="NY15" i="19"/>
  <c r="NY16" i="19"/>
  <c r="NY17" i="19"/>
  <c r="NY18" i="19"/>
  <c r="NY19" i="19"/>
  <c r="NY20" i="19"/>
  <c r="NY27" i="19"/>
  <c r="NY21" i="19"/>
  <c r="NY22" i="19"/>
  <c r="NY23" i="19"/>
  <c r="NY24" i="19"/>
  <c r="NY25" i="19"/>
  <c r="NY26" i="19"/>
  <c r="NY28" i="19"/>
  <c r="NY29" i="19"/>
  <c r="NY30" i="19"/>
  <c r="NY31" i="19"/>
  <c r="NY32" i="19"/>
  <c r="NY33" i="19"/>
  <c r="NY34" i="19"/>
  <c r="NY35" i="19"/>
  <c r="NY36" i="19"/>
  <c r="NY37" i="19"/>
  <c r="NY38" i="19"/>
  <c r="NY39" i="19"/>
  <c r="NY40" i="19"/>
  <c r="MW4" i="19"/>
  <c r="MW5" i="19"/>
  <c r="MW6" i="19"/>
  <c r="MW7" i="19"/>
  <c r="MW9" i="19"/>
  <c r="MW8" i="19"/>
  <c r="MW10" i="19"/>
  <c r="MW11" i="19"/>
  <c r="MW12" i="19"/>
  <c r="MW13" i="19"/>
  <c r="MW14" i="19"/>
  <c r="MW15" i="19"/>
  <c r="MW16" i="19"/>
  <c r="MW17" i="19"/>
  <c r="MW18" i="19"/>
  <c r="MW19" i="19"/>
  <c r="MW20" i="19"/>
  <c r="MW27" i="19"/>
  <c r="MW21" i="19"/>
  <c r="MW22" i="19"/>
  <c r="MW23" i="19"/>
  <c r="MW24" i="19"/>
  <c r="MW25" i="19"/>
  <c r="MW26" i="19"/>
  <c r="MW28" i="19"/>
  <c r="MW29" i="19"/>
  <c r="MW30" i="19"/>
  <c r="MW31" i="19"/>
  <c r="MW32" i="19"/>
  <c r="MW33" i="19"/>
  <c r="MW34" i="19"/>
  <c r="MW35" i="19"/>
  <c r="MW36" i="19"/>
  <c r="MW37" i="19"/>
  <c r="MW38" i="19"/>
  <c r="MW39" i="19"/>
  <c r="MW40" i="19"/>
  <c r="LU4" i="19"/>
  <c r="LU5" i="19"/>
  <c r="LU6" i="19"/>
  <c r="LU7" i="19"/>
  <c r="LU9" i="19"/>
  <c r="LU8" i="19"/>
  <c r="LU10" i="19"/>
  <c r="LU11" i="19"/>
  <c r="LU12" i="19"/>
  <c r="LU13" i="19"/>
  <c r="LU14" i="19"/>
  <c r="LU15" i="19"/>
  <c r="LU16" i="19"/>
  <c r="LU17" i="19"/>
  <c r="LU18" i="19"/>
  <c r="LU19" i="19"/>
  <c r="LU20" i="19"/>
  <c r="LU27" i="19"/>
  <c r="LU21" i="19"/>
  <c r="LU22" i="19"/>
  <c r="LU23" i="19"/>
  <c r="LU24" i="19"/>
  <c r="LU25" i="19"/>
  <c r="LU26" i="19"/>
  <c r="LU28" i="19"/>
  <c r="LU29" i="19"/>
  <c r="LU30" i="19"/>
  <c r="LU31" i="19"/>
  <c r="LU32" i="19"/>
  <c r="LU33" i="19"/>
  <c r="LU34" i="19"/>
  <c r="LU35" i="19"/>
  <c r="LU36" i="19"/>
  <c r="LU37" i="19"/>
  <c r="LU38" i="19"/>
  <c r="LU39" i="19"/>
  <c r="LU40" i="19"/>
  <c r="KS4" i="19"/>
  <c r="KS5" i="19"/>
  <c r="KS6" i="19"/>
  <c r="KS7" i="19"/>
  <c r="KS9" i="19"/>
  <c r="KS8" i="19"/>
  <c r="KS10" i="19"/>
  <c r="KS11" i="19"/>
  <c r="KS12" i="19"/>
  <c r="KS13" i="19"/>
  <c r="KS14" i="19"/>
  <c r="KS15" i="19"/>
  <c r="KS16" i="19"/>
  <c r="KS17" i="19"/>
  <c r="KS18" i="19"/>
  <c r="KS19" i="19"/>
  <c r="KS20" i="19"/>
  <c r="KS27" i="19"/>
  <c r="KS21" i="19"/>
  <c r="KS22" i="19"/>
  <c r="KS23" i="19"/>
  <c r="KS24" i="19"/>
  <c r="KS25" i="19"/>
  <c r="KS26" i="19"/>
  <c r="KS28" i="19"/>
  <c r="KS29" i="19"/>
  <c r="KS30" i="19"/>
  <c r="KS31" i="19"/>
  <c r="KS32" i="19"/>
  <c r="KS33" i="19"/>
  <c r="KS34" i="19"/>
  <c r="KS35" i="19"/>
  <c r="KS36" i="19"/>
  <c r="KS37" i="19"/>
  <c r="KS38" i="19"/>
  <c r="KS39" i="19"/>
  <c r="KS40" i="19"/>
  <c r="JQ4" i="19"/>
  <c r="JQ5" i="19"/>
  <c r="JQ6" i="19"/>
  <c r="JQ7" i="19"/>
  <c r="JQ9" i="19"/>
  <c r="JQ8" i="19"/>
  <c r="JQ10" i="19"/>
  <c r="JQ11" i="19"/>
  <c r="JQ12" i="19"/>
  <c r="JQ13" i="19"/>
  <c r="JQ14" i="19"/>
  <c r="JQ15" i="19"/>
  <c r="JQ16" i="19"/>
  <c r="JQ17" i="19"/>
  <c r="JQ18" i="19"/>
  <c r="JQ19" i="19"/>
  <c r="JQ20" i="19"/>
  <c r="JQ27" i="19"/>
  <c r="JQ21" i="19"/>
  <c r="JQ22" i="19"/>
  <c r="JQ23" i="19"/>
  <c r="JQ24" i="19"/>
  <c r="JQ25" i="19"/>
  <c r="JQ26" i="19"/>
  <c r="JQ28" i="19"/>
  <c r="JQ29" i="19"/>
  <c r="JQ30" i="19"/>
  <c r="JQ31" i="19"/>
  <c r="JQ32" i="19"/>
  <c r="JQ33" i="19"/>
  <c r="JQ34" i="19"/>
  <c r="JQ35" i="19"/>
  <c r="JQ36" i="19"/>
  <c r="JQ37" i="19"/>
  <c r="JQ38" i="19"/>
  <c r="JQ39" i="19"/>
  <c r="JQ40" i="19"/>
  <c r="IO4" i="19"/>
  <c r="IO5" i="19"/>
  <c r="IO6" i="19"/>
  <c r="IO7" i="19"/>
  <c r="IO9" i="19"/>
  <c r="IO8" i="19"/>
  <c r="IO10" i="19"/>
  <c r="IO11" i="19"/>
  <c r="IO12" i="19"/>
  <c r="IO13" i="19"/>
  <c r="IO14" i="19"/>
  <c r="IO15" i="19"/>
  <c r="IO16" i="19"/>
  <c r="IO17" i="19"/>
  <c r="IO18" i="19"/>
  <c r="IO19" i="19"/>
  <c r="IO20" i="19"/>
  <c r="IO27" i="19"/>
  <c r="IO21" i="19"/>
  <c r="IO22" i="19"/>
  <c r="IO23" i="19"/>
  <c r="IO24" i="19"/>
  <c r="IO25" i="19"/>
  <c r="IO26" i="19"/>
  <c r="IO28" i="19"/>
  <c r="IO29" i="19"/>
  <c r="IO30" i="19"/>
  <c r="IO31" i="19"/>
  <c r="IO32" i="19"/>
  <c r="IO33" i="19"/>
  <c r="IO34" i="19"/>
  <c r="IO35" i="19"/>
  <c r="HM4" i="19"/>
  <c r="HM5" i="19"/>
  <c r="HM6" i="19"/>
  <c r="HM7" i="19"/>
  <c r="HM9" i="19"/>
  <c r="HM8" i="19"/>
  <c r="HM10" i="19"/>
  <c r="HM11" i="19"/>
  <c r="HM12" i="19"/>
  <c r="HM13" i="19"/>
  <c r="HM14" i="19"/>
  <c r="HM15" i="19"/>
  <c r="HM16" i="19"/>
  <c r="HM17" i="19"/>
  <c r="HM18" i="19"/>
  <c r="HM19" i="19"/>
  <c r="HM20" i="19"/>
  <c r="HM27" i="19"/>
  <c r="HM21" i="19"/>
  <c r="HM22" i="19"/>
  <c r="HM23" i="19"/>
  <c r="HM24" i="19"/>
  <c r="HM25" i="19"/>
  <c r="HM26" i="19"/>
  <c r="HM28" i="19"/>
  <c r="HM29" i="19"/>
  <c r="HM30" i="19"/>
  <c r="HM31" i="19"/>
  <c r="HM32" i="19"/>
  <c r="HM33" i="19"/>
  <c r="HM34" i="19"/>
  <c r="HM35" i="19"/>
  <c r="HM36" i="19"/>
  <c r="HM37" i="19"/>
  <c r="HM38" i="19"/>
  <c r="HM39" i="19"/>
  <c r="HM40" i="19"/>
  <c r="GK4" i="19"/>
  <c r="GK5" i="19"/>
  <c r="GK6" i="19"/>
  <c r="GK7" i="19"/>
  <c r="GK9" i="19"/>
  <c r="GK8" i="19"/>
  <c r="GK10" i="19"/>
  <c r="GK11" i="19"/>
  <c r="GK12" i="19"/>
  <c r="GK13" i="19"/>
  <c r="GK14" i="19"/>
  <c r="GK15" i="19"/>
  <c r="GK16" i="19"/>
  <c r="GK17" i="19"/>
  <c r="GK18" i="19"/>
  <c r="GK19" i="19"/>
  <c r="GK20" i="19"/>
  <c r="GK27" i="19"/>
  <c r="GK21" i="19"/>
  <c r="GK22" i="19"/>
  <c r="GK23" i="19"/>
  <c r="GK24" i="19"/>
  <c r="GK25" i="19"/>
  <c r="GK26" i="19"/>
  <c r="GK28" i="19"/>
  <c r="GK29" i="19"/>
  <c r="GK30" i="19"/>
  <c r="GK31" i="19"/>
  <c r="GK32" i="19"/>
  <c r="GK33" i="19"/>
  <c r="GK34" i="19"/>
  <c r="GK35" i="19"/>
  <c r="GK36" i="19"/>
  <c r="GK37" i="19"/>
  <c r="GK38" i="19"/>
  <c r="GK39" i="19"/>
  <c r="GK40" i="19"/>
  <c r="FI4" i="19"/>
  <c r="FI5" i="19"/>
  <c r="FI6" i="19"/>
  <c r="FI7" i="19"/>
  <c r="FI9" i="19"/>
  <c r="FI8" i="19"/>
  <c r="FI10" i="19"/>
  <c r="FI11" i="19"/>
  <c r="FI12" i="19"/>
  <c r="FI13" i="19"/>
  <c r="FI14" i="19"/>
  <c r="FI15" i="19"/>
  <c r="FI16" i="19"/>
  <c r="FI17" i="19"/>
  <c r="FI18" i="19"/>
  <c r="FI19" i="19"/>
  <c r="FI20" i="19"/>
  <c r="FI27" i="19"/>
  <c r="FI21" i="19"/>
  <c r="FI22" i="19"/>
  <c r="FI23" i="19"/>
  <c r="FI24" i="19"/>
  <c r="FI25" i="19"/>
  <c r="FI26" i="19"/>
  <c r="FI28" i="19"/>
  <c r="FI29" i="19"/>
  <c r="FI30" i="19"/>
  <c r="FI31" i="19"/>
  <c r="FI32" i="19"/>
  <c r="FI33" i="19"/>
  <c r="FI34" i="19"/>
  <c r="FI35" i="19"/>
  <c r="FI36" i="19"/>
  <c r="FI37" i="19"/>
  <c r="FI38" i="19"/>
  <c r="FI39" i="19"/>
  <c r="FI40" i="19"/>
  <c r="EG4" i="19"/>
  <c r="EG5" i="19"/>
  <c r="EG6" i="19"/>
  <c r="EG7" i="19"/>
  <c r="EG9" i="19"/>
  <c r="EG8" i="19"/>
  <c r="EG10" i="19"/>
  <c r="EG11" i="19"/>
  <c r="EG12" i="19"/>
  <c r="EG13" i="19"/>
  <c r="EG14" i="19"/>
  <c r="EG15" i="19"/>
  <c r="EG16" i="19"/>
  <c r="EG17" i="19"/>
  <c r="EG18" i="19"/>
  <c r="EG19" i="19"/>
  <c r="EG20" i="19"/>
  <c r="EG27" i="19"/>
  <c r="EG21" i="19"/>
  <c r="EG22" i="19"/>
  <c r="EG23" i="19"/>
  <c r="EG24" i="19"/>
  <c r="EG25" i="19"/>
  <c r="EG26" i="19"/>
  <c r="EG28" i="19"/>
  <c r="EG29" i="19"/>
  <c r="EG30" i="19"/>
  <c r="EG31" i="19"/>
  <c r="EG32" i="19"/>
  <c r="EG33" i="19"/>
  <c r="EG34" i="19"/>
  <c r="EG35" i="19"/>
  <c r="EG36" i="19"/>
  <c r="EG37" i="19"/>
  <c r="EG38" i="19"/>
  <c r="EG39" i="19"/>
  <c r="EG40" i="19"/>
  <c r="PA4" i="27"/>
  <c r="PA5" i="27"/>
  <c r="PA6" i="27"/>
  <c r="PA7" i="27"/>
  <c r="PA8" i="27"/>
  <c r="PA9" i="27"/>
  <c r="PA10" i="27"/>
  <c r="PA11" i="27"/>
  <c r="PA12" i="27"/>
  <c r="PA13" i="27"/>
  <c r="PA14" i="27"/>
  <c r="PA15" i="27"/>
  <c r="PA16" i="27"/>
  <c r="PA17" i="27"/>
  <c r="PA18" i="27"/>
  <c r="MW4" i="27"/>
  <c r="MW5" i="27"/>
  <c r="MW6" i="27"/>
  <c r="MW7" i="27"/>
  <c r="MW8" i="27"/>
  <c r="MW9" i="27"/>
  <c r="MW10" i="27"/>
  <c r="MW11" i="27"/>
  <c r="MW12" i="27"/>
  <c r="MW13" i="27"/>
  <c r="MW14" i="27"/>
  <c r="MW15" i="27"/>
  <c r="MW16" i="27"/>
  <c r="MW17" i="27"/>
  <c r="MW18" i="27"/>
  <c r="LU4" i="27"/>
  <c r="LU5" i="27"/>
  <c r="LU6" i="27"/>
  <c r="LU7" i="27"/>
  <c r="LU8" i="27"/>
  <c r="LU9" i="27"/>
  <c r="LU10" i="27"/>
  <c r="LU11" i="27"/>
  <c r="LU12" i="27"/>
  <c r="LU13" i="27"/>
  <c r="LU14" i="27"/>
  <c r="LU15" i="27"/>
  <c r="LU16" i="27"/>
  <c r="LU17" i="27"/>
  <c r="LU18" i="27"/>
  <c r="JQ4" i="27"/>
  <c r="JQ5" i="27"/>
  <c r="JQ6" i="27"/>
  <c r="JQ7" i="27"/>
  <c r="JQ8" i="27"/>
  <c r="JQ9" i="27"/>
  <c r="JQ10" i="27"/>
  <c r="JQ11" i="27"/>
  <c r="JQ12" i="27"/>
  <c r="JQ13" i="27"/>
  <c r="JQ14" i="27"/>
  <c r="JQ15" i="27"/>
  <c r="JQ16" i="27"/>
  <c r="JQ17" i="27"/>
  <c r="JQ18" i="27"/>
  <c r="IO4" i="27"/>
  <c r="IO5" i="27"/>
  <c r="IO6" i="27"/>
  <c r="IO7" i="27"/>
  <c r="IO8" i="27"/>
  <c r="IO9" i="27"/>
  <c r="IO10" i="27"/>
  <c r="IO11" i="27"/>
  <c r="IO12" i="27"/>
  <c r="IO13" i="27"/>
  <c r="IO14" i="27"/>
  <c r="IO15" i="27"/>
  <c r="IO16" i="27"/>
  <c r="IO17" i="27"/>
  <c r="IO18" i="27"/>
  <c r="HM4" i="27"/>
  <c r="HM5" i="27"/>
  <c r="HM6" i="27"/>
  <c r="HM7" i="27"/>
  <c r="HM8" i="27"/>
  <c r="HM9" i="27"/>
  <c r="HM10" i="27"/>
  <c r="HM11" i="27"/>
  <c r="HM12" i="27"/>
  <c r="HM13" i="27"/>
  <c r="HM14" i="27"/>
  <c r="HM15" i="27"/>
  <c r="HM16" i="27"/>
  <c r="HM17" i="27"/>
  <c r="HM18" i="27"/>
  <c r="GK4" i="27"/>
  <c r="GK5" i="27"/>
  <c r="GK6" i="27"/>
  <c r="GK7" i="27"/>
  <c r="GK8" i="27"/>
  <c r="GK9" i="27"/>
  <c r="GK10" i="27"/>
  <c r="GK11" i="27"/>
  <c r="GK12" i="27"/>
  <c r="GK13" i="27"/>
  <c r="GK14" i="27"/>
  <c r="GK15" i="27"/>
  <c r="GK16" i="27"/>
  <c r="GK17" i="27"/>
  <c r="GK18" i="27"/>
  <c r="FI4" i="27"/>
  <c r="FI5" i="27"/>
  <c r="FI6" i="27"/>
  <c r="FI7" i="27"/>
  <c r="FI8" i="27"/>
  <c r="FI9" i="27"/>
  <c r="FI10" i="27"/>
  <c r="FI11" i="27"/>
  <c r="FI12" i="27"/>
  <c r="FI13" i="27"/>
  <c r="FI14" i="27"/>
  <c r="FI15" i="27"/>
  <c r="FI16" i="27"/>
  <c r="FI17" i="27"/>
  <c r="FI18" i="27"/>
  <c r="EG5" i="27"/>
  <c r="EG7" i="27"/>
  <c r="EG9" i="27"/>
  <c r="EG11" i="27"/>
  <c r="EG18" i="27"/>
  <c r="EG4" i="27"/>
  <c r="EG6" i="27"/>
  <c r="EG8" i="27"/>
  <c r="EG10" i="27"/>
  <c r="EG12" i="27"/>
  <c r="EG13" i="27"/>
  <c r="EG14" i="27"/>
  <c r="EG15" i="27"/>
  <c r="EG16" i="27"/>
  <c r="PA4" i="26"/>
  <c r="PA5" i="26"/>
  <c r="PA6" i="26"/>
  <c r="PA7" i="26"/>
  <c r="PA8" i="26"/>
  <c r="PA9" i="26"/>
  <c r="PA10" i="26"/>
  <c r="PA11" i="26"/>
  <c r="PA12" i="26"/>
  <c r="PA13" i="26"/>
  <c r="PA14" i="26"/>
  <c r="PA15" i="26"/>
  <c r="PA16" i="26"/>
  <c r="PA17" i="26"/>
  <c r="PA18" i="26"/>
  <c r="PA19" i="26"/>
  <c r="NY4" i="26"/>
  <c r="NY5" i="26"/>
  <c r="NY6" i="26"/>
  <c r="NY7" i="26"/>
  <c r="NY8" i="26"/>
  <c r="NY9" i="26"/>
  <c r="NY10" i="26"/>
  <c r="NY11" i="26"/>
  <c r="NY12" i="26"/>
  <c r="NY13" i="26"/>
  <c r="NY14" i="26"/>
  <c r="NY15" i="26"/>
  <c r="NY16" i="26"/>
  <c r="NY17" i="26"/>
  <c r="NY18" i="26"/>
  <c r="NY19" i="26"/>
  <c r="MW4" i="26"/>
  <c r="MW5" i="26"/>
  <c r="MW6" i="26"/>
  <c r="MW7" i="26"/>
  <c r="MW8" i="26"/>
  <c r="MW9" i="26"/>
  <c r="MW10" i="26"/>
  <c r="MW11" i="26"/>
  <c r="MW12" i="26"/>
  <c r="MW13" i="26"/>
  <c r="MW14" i="26"/>
  <c r="MW15" i="26"/>
  <c r="MW16" i="26"/>
  <c r="MW17" i="26"/>
  <c r="MW18" i="26"/>
  <c r="MW19" i="26"/>
  <c r="LU4" i="26"/>
  <c r="LU5" i="26"/>
  <c r="LU6" i="26"/>
  <c r="LU7" i="26"/>
  <c r="LU8" i="26"/>
  <c r="LU9" i="26"/>
  <c r="LU10" i="26"/>
  <c r="LU11" i="26"/>
  <c r="LU12" i="26"/>
  <c r="LU13" i="26"/>
  <c r="LU14" i="26"/>
  <c r="LU15" i="26"/>
  <c r="LU16" i="26"/>
  <c r="LU17" i="26"/>
  <c r="LU18" i="26"/>
  <c r="LU19" i="26"/>
  <c r="KS4" i="26"/>
  <c r="KS5" i="26"/>
  <c r="KS6" i="26"/>
  <c r="KS7" i="26"/>
  <c r="KS8" i="26"/>
  <c r="KS9" i="26"/>
  <c r="KS10" i="26"/>
  <c r="KS11" i="26"/>
  <c r="KS12" i="26"/>
  <c r="KS13" i="26"/>
  <c r="KS14" i="26"/>
  <c r="KS15" i="26"/>
  <c r="KS16" i="26"/>
  <c r="KS17" i="26"/>
  <c r="KS18" i="26"/>
  <c r="KS19" i="26"/>
  <c r="JQ4" i="26"/>
  <c r="JQ5" i="26"/>
  <c r="JQ6" i="26"/>
  <c r="JQ7" i="26"/>
  <c r="JQ8" i="26"/>
  <c r="JQ9" i="26"/>
  <c r="JQ10" i="26"/>
  <c r="JQ11" i="26"/>
  <c r="JQ12" i="26"/>
  <c r="JQ13" i="26"/>
  <c r="JQ14" i="26"/>
  <c r="JQ15" i="26"/>
  <c r="JQ16" i="26"/>
  <c r="JQ17" i="26"/>
  <c r="JQ18" i="26"/>
  <c r="JQ19" i="26"/>
  <c r="IO4" i="26"/>
  <c r="IO5" i="26"/>
  <c r="IO6" i="26"/>
  <c r="IO7" i="26"/>
  <c r="IO8" i="26"/>
  <c r="IO9" i="26"/>
  <c r="IO10" i="26"/>
  <c r="IO11" i="26"/>
  <c r="IO12" i="26"/>
  <c r="IO13" i="26"/>
  <c r="IO14" i="26"/>
  <c r="IO15" i="26"/>
  <c r="IO16" i="26"/>
  <c r="IO17" i="26"/>
  <c r="IO18" i="26"/>
  <c r="IO19" i="26"/>
  <c r="HM4" i="26"/>
  <c r="HM5" i="26"/>
  <c r="HM6" i="26"/>
  <c r="HM7" i="26"/>
  <c r="HM8" i="26"/>
  <c r="HM9" i="26"/>
  <c r="HM10" i="26"/>
  <c r="HM11" i="26"/>
  <c r="HM12" i="26"/>
  <c r="HM13" i="26"/>
  <c r="HM14" i="26"/>
  <c r="HM15" i="26"/>
  <c r="HM16" i="26"/>
  <c r="HM17" i="26"/>
  <c r="HM18" i="26"/>
  <c r="HM19" i="26"/>
  <c r="GK4" i="26"/>
  <c r="GK5" i="26"/>
  <c r="GK6" i="26"/>
  <c r="GK7" i="26"/>
  <c r="GK8" i="26"/>
  <c r="GK9" i="26"/>
  <c r="GK10" i="26"/>
  <c r="GK11" i="26"/>
  <c r="GK12" i="26"/>
  <c r="GK13" i="26"/>
  <c r="GK14" i="26"/>
  <c r="GK15" i="26"/>
  <c r="GK16" i="26"/>
  <c r="GK17" i="26"/>
  <c r="GK18" i="26"/>
  <c r="GK19" i="26"/>
  <c r="FI4" i="26"/>
  <c r="FI5" i="26"/>
  <c r="FI6" i="26"/>
  <c r="FI7" i="26"/>
  <c r="FI8" i="26"/>
  <c r="FI9" i="26"/>
  <c r="FI10" i="26"/>
  <c r="FI11" i="26"/>
  <c r="FI12" i="26"/>
  <c r="FI13" i="26"/>
  <c r="FI14" i="26"/>
  <c r="FI15" i="26"/>
  <c r="FI16" i="26"/>
  <c r="FI17" i="26"/>
  <c r="FI18" i="26"/>
  <c r="FI19" i="26"/>
  <c r="EG4" i="26"/>
  <c r="EG5" i="26"/>
  <c r="EG6" i="26"/>
  <c r="EG7" i="26"/>
  <c r="EG8" i="26"/>
  <c r="EG9" i="26"/>
  <c r="EG10" i="26"/>
  <c r="EG11" i="26"/>
  <c r="EG12" i="26"/>
  <c r="EG13" i="26"/>
  <c r="EG14" i="26"/>
  <c r="EG15" i="26"/>
  <c r="EG16" i="26"/>
  <c r="EG17" i="26"/>
  <c r="EG18" i="26"/>
  <c r="EG19" i="26"/>
  <c r="QF5" i="21"/>
  <c r="AV5" i="21"/>
  <c r="BY25" i="19"/>
  <c r="QC23" i="19"/>
  <c r="AV23" i="19"/>
  <c r="QF23" i="19"/>
  <c r="BY23" i="19"/>
  <c r="RG9" i="27"/>
  <c r="RB9" i="27"/>
  <c r="QC9" i="27"/>
  <c r="QF9" i="27"/>
  <c r="QF15" i="26"/>
  <c r="BY15" i="26"/>
  <c r="DA25" i="22"/>
  <c r="SN7" i="22"/>
  <c r="SU7" i="22" s="1"/>
  <c r="BV25" i="22"/>
  <c r="BZ25" i="22" s="1"/>
  <c r="AY21" i="4"/>
  <c r="CW21" i="4"/>
  <c r="DA21" i="4" s="1"/>
  <c r="R25" i="19"/>
  <c r="S25" i="19" s="1"/>
  <c r="RB23" i="19"/>
  <c r="R23" i="19"/>
  <c r="S23" i="19" s="1"/>
  <c r="R9" i="27"/>
  <c r="S9" i="27" s="1"/>
  <c r="BY9" i="27"/>
  <c r="DB15" i="26"/>
  <c r="R15" i="26"/>
  <c r="S15" i="26" s="1"/>
  <c r="P7" i="22"/>
  <c r="DC7" i="22" s="1"/>
  <c r="CW7" i="22"/>
  <c r="DA7" i="22" s="1"/>
  <c r="TN25" i="22"/>
  <c r="BV7" i="22"/>
  <c r="BZ7" i="22" s="1"/>
  <c r="P24" i="4"/>
  <c r="DC24" i="4" s="1"/>
  <c r="CW24" i="4"/>
  <c r="DA24" i="4" s="1"/>
  <c r="CW8" i="4"/>
  <c r="DA8" i="4" s="1"/>
  <c r="TQ21" i="4"/>
  <c r="BV21" i="4"/>
  <c r="BZ21" i="4" s="1"/>
  <c r="TN24" i="4"/>
  <c r="BV8" i="4"/>
  <c r="BZ8" i="4" s="1"/>
  <c r="DB5" i="21"/>
  <c r="RG5" i="21"/>
  <c r="RE5" i="21"/>
  <c r="R5" i="21"/>
  <c r="S5" i="21" s="1"/>
  <c r="RB5" i="21"/>
  <c r="RH5" i="21"/>
  <c r="RC5" i="21"/>
  <c r="RD5" i="21"/>
  <c r="CB5" i="21"/>
  <c r="H5" i="21"/>
  <c r="N5" i="21"/>
  <c r="O5" i="21" s="1"/>
  <c r="I5" i="21"/>
  <c r="P5" i="21"/>
  <c r="L5" i="21"/>
  <c r="DB23" i="19"/>
  <c r="P23" i="19"/>
  <c r="DG23" i="19" s="1"/>
  <c r="RC23" i="19"/>
  <c r="RE23" i="19"/>
  <c r="RG23" i="19"/>
  <c r="RD23" i="19"/>
  <c r="RH23" i="19"/>
  <c r="H23" i="19"/>
  <c r="I23" i="19"/>
  <c r="DE23" i="19"/>
  <c r="CB23" i="19"/>
  <c r="AY23" i="19"/>
  <c r="N23" i="19"/>
  <c r="L23" i="19"/>
  <c r="QC19" i="19"/>
  <c r="BY19" i="19"/>
  <c r="R19" i="19"/>
  <c r="S19" i="19" s="1"/>
  <c r="AV19" i="19"/>
  <c r="AV25" i="19"/>
  <c r="DB25" i="19"/>
  <c r="QF19" i="19"/>
  <c r="QF25" i="19"/>
  <c r="P25" i="19"/>
  <c r="DG25" i="19" s="1"/>
  <c r="RD25" i="19"/>
  <c r="RC25" i="19"/>
  <c r="RG25" i="19"/>
  <c r="RB25" i="19"/>
  <c r="RH25" i="19"/>
  <c r="H25" i="19"/>
  <c r="RE25" i="19"/>
  <c r="I25" i="19"/>
  <c r="DE25" i="19"/>
  <c r="CB25" i="19"/>
  <c r="AY25" i="19"/>
  <c r="N25" i="19"/>
  <c r="L25" i="19"/>
  <c r="AV21" i="19"/>
  <c r="QC13" i="19"/>
  <c r="QC10" i="19"/>
  <c r="BY13" i="19"/>
  <c r="QC21" i="19"/>
  <c r="RG19" i="19"/>
  <c r="RB19" i="19"/>
  <c r="DB19" i="19"/>
  <c r="P19" i="19"/>
  <c r="DG19" i="19" s="1"/>
  <c r="RD19" i="19"/>
  <c r="RH19" i="19"/>
  <c r="RE19" i="19"/>
  <c r="RC19" i="19"/>
  <c r="I19" i="19"/>
  <c r="H19" i="19"/>
  <c r="DE19" i="19"/>
  <c r="CB19" i="19"/>
  <c r="AY19" i="19"/>
  <c r="N19" i="19"/>
  <c r="L19" i="19"/>
  <c r="R13" i="19"/>
  <c r="S13" i="19" s="1"/>
  <c r="RE21" i="19"/>
  <c r="BY21" i="19"/>
  <c r="RG13" i="19"/>
  <c r="RB13" i="19"/>
  <c r="QF21" i="19"/>
  <c r="DB21" i="19"/>
  <c r="R21" i="19"/>
  <c r="S21" i="19" s="1"/>
  <c r="RD21" i="19"/>
  <c r="DE21" i="19"/>
  <c r="RH21" i="19"/>
  <c r="RG21" i="19"/>
  <c r="RB21" i="19"/>
  <c r="RC21" i="19"/>
  <c r="CB21" i="19"/>
  <c r="AY21" i="19"/>
  <c r="H21" i="19"/>
  <c r="I21" i="19"/>
  <c r="P21" i="19"/>
  <c r="N21" i="19"/>
  <c r="L21" i="19"/>
  <c r="BY10" i="19"/>
  <c r="QF13" i="19"/>
  <c r="RG10" i="19"/>
  <c r="RB10" i="19"/>
  <c r="R10" i="19"/>
  <c r="S10" i="19" s="1"/>
  <c r="P13" i="19"/>
  <c r="DG13" i="19" s="1"/>
  <c r="DB13" i="19"/>
  <c r="RE13" i="19"/>
  <c r="RD13" i="19"/>
  <c r="RH13" i="19"/>
  <c r="RC13" i="19"/>
  <c r="AV13" i="19"/>
  <c r="I13" i="19"/>
  <c r="DE13" i="19"/>
  <c r="CB13" i="19"/>
  <c r="AY13" i="19"/>
  <c r="N13" i="19"/>
  <c r="H13" i="19"/>
  <c r="L13" i="19"/>
  <c r="RE10" i="19"/>
  <c r="QF10" i="19"/>
  <c r="DB10" i="19"/>
  <c r="RH10" i="19"/>
  <c r="RC10" i="19"/>
  <c r="RD10" i="19"/>
  <c r="P10" i="19"/>
  <c r="Q10" i="19" s="1"/>
  <c r="AV10" i="19"/>
  <c r="I10" i="19"/>
  <c r="H10" i="19"/>
  <c r="DE10" i="19"/>
  <c r="CB10" i="19"/>
  <c r="AY10" i="19"/>
  <c r="N10" i="19"/>
  <c r="L10" i="19"/>
  <c r="DB9" i="27"/>
  <c r="P9" i="27"/>
  <c r="Q9" i="27" s="1"/>
  <c r="RH9" i="27"/>
  <c r="RC9" i="27"/>
  <c r="RD9" i="27"/>
  <c r="RE9" i="27"/>
  <c r="H9" i="27"/>
  <c r="I9" i="27"/>
  <c r="DE9" i="27"/>
  <c r="CB9" i="27"/>
  <c r="AY9" i="27"/>
  <c r="N9" i="27"/>
  <c r="L9" i="27"/>
  <c r="QC15" i="26"/>
  <c r="RE15" i="26"/>
  <c r="P15" i="26"/>
  <c r="Q15" i="26" s="1"/>
  <c r="RD15" i="26"/>
  <c r="RH15" i="26"/>
  <c r="RC15" i="26"/>
  <c r="I15" i="26"/>
  <c r="AV15" i="26"/>
  <c r="H15" i="26"/>
  <c r="DE15" i="26"/>
  <c r="CB15" i="26"/>
  <c r="AY15" i="26"/>
  <c r="N15" i="26"/>
  <c r="L15" i="26"/>
  <c r="SN25" i="22"/>
  <c r="SU25" i="22" s="1"/>
  <c r="TU25" i="22"/>
  <c r="TQ25" i="22"/>
  <c r="I25" i="22"/>
  <c r="K25" i="22"/>
  <c r="P25" i="22"/>
  <c r="DC25" i="22" s="1"/>
  <c r="L25" i="22"/>
  <c r="M25" i="22" s="1"/>
  <c r="R25" i="22"/>
  <c r="S25" i="22" s="1"/>
  <c r="H25" i="22"/>
  <c r="AU25" i="22"/>
  <c r="AY25" i="22" s="1"/>
  <c r="N25" i="22"/>
  <c r="T25" i="22"/>
  <c r="U25" i="22" s="1"/>
  <c r="N7" i="22"/>
  <c r="TN7" i="22"/>
  <c r="R7" i="22"/>
  <c r="S7" i="22" s="1"/>
  <c r="TU7" i="22"/>
  <c r="TQ7" i="22"/>
  <c r="L7" i="22"/>
  <c r="M7" i="22" s="1"/>
  <c r="I7" i="22"/>
  <c r="K7" i="22"/>
  <c r="H7" i="22"/>
  <c r="T7" i="22"/>
  <c r="U7" i="22" s="1"/>
  <c r="SN24" i="4"/>
  <c r="SU24" i="4" s="1"/>
  <c r="L24" i="4"/>
  <c r="M24" i="4" s="1"/>
  <c r="TU24" i="4"/>
  <c r="TQ24" i="4"/>
  <c r="R24" i="4"/>
  <c r="S24" i="4" s="1"/>
  <c r="I24" i="4"/>
  <c r="K24" i="4"/>
  <c r="H24" i="4"/>
  <c r="N24" i="4"/>
  <c r="T24" i="4"/>
  <c r="U24" i="4" s="1"/>
  <c r="P8" i="4"/>
  <c r="DC8" i="4" s="1"/>
  <c r="TN8" i="4"/>
  <c r="SN21" i="4"/>
  <c r="SU21" i="4" s="1"/>
  <c r="TN21" i="4"/>
  <c r="TU21" i="4"/>
  <c r="R21" i="4"/>
  <c r="S21" i="4" s="1"/>
  <c r="L21" i="4"/>
  <c r="M21" i="4" s="1"/>
  <c r="K21" i="4"/>
  <c r="I21" i="4"/>
  <c r="P21" i="4"/>
  <c r="H21" i="4"/>
  <c r="N21" i="4"/>
  <c r="T21" i="4"/>
  <c r="U21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DH25" i="19" l="1"/>
  <c r="Q25" i="19"/>
  <c r="DH9" i="27"/>
  <c r="Q7" i="22"/>
  <c r="DB7" i="22"/>
  <c r="K15" i="26"/>
  <c r="J15" i="26" s="1"/>
  <c r="B15" i="26" s="1" a="1"/>
  <c r="B15" i="26" s="1"/>
  <c r="K5" i="21"/>
  <c r="J5" i="21" s="1"/>
  <c r="RI5" i="21"/>
  <c r="Q23" i="19"/>
  <c r="Q13" i="19"/>
  <c r="K23" i="19"/>
  <c r="J23" i="19" s="1"/>
  <c r="K25" i="19"/>
  <c r="J25" i="19" s="1"/>
  <c r="K9" i="27"/>
  <c r="J9" i="27" s="1"/>
  <c r="DG9" i="27"/>
  <c r="DG15" i="26"/>
  <c r="DH15" i="26"/>
  <c r="TR25" i="22"/>
  <c r="TV25" i="22" s="1"/>
  <c r="O7" i="22"/>
  <c r="Q24" i="4"/>
  <c r="DH5" i="21"/>
  <c r="DH23" i="19"/>
  <c r="RI23" i="19"/>
  <c r="Q19" i="19"/>
  <c r="RF23" i="19"/>
  <c r="DH21" i="19"/>
  <c r="RF9" i="27"/>
  <c r="RI9" i="27"/>
  <c r="RF15" i="26"/>
  <c r="RI15" i="26"/>
  <c r="TR21" i="4"/>
  <c r="TV21" i="4" s="1"/>
  <c r="TR24" i="4"/>
  <c r="TV24" i="4" s="1"/>
  <c r="TR8" i="4"/>
  <c r="TV8" i="4" s="1"/>
  <c r="RF5" i="21"/>
  <c r="DF5" i="21"/>
  <c r="Q5" i="21"/>
  <c r="DG5" i="21"/>
  <c r="M5" i="21"/>
  <c r="M23" i="19"/>
  <c r="O23" i="19"/>
  <c r="DF23" i="19"/>
  <c r="DH10" i="19"/>
  <c r="K19" i="19"/>
  <c r="J19" i="19" s="1"/>
  <c r="DH19" i="19"/>
  <c r="RI25" i="19"/>
  <c r="RF25" i="19"/>
  <c r="O25" i="19"/>
  <c r="DF25" i="19"/>
  <c r="T25" i="19" s="1"/>
  <c r="M25" i="19"/>
  <c r="K13" i="19"/>
  <c r="J13" i="19" s="1"/>
  <c r="RI21" i="19"/>
  <c r="K21" i="19"/>
  <c r="J21" i="19" s="1"/>
  <c r="DH13" i="19"/>
  <c r="RI19" i="19"/>
  <c r="RF19" i="19"/>
  <c r="M19" i="19"/>
  <c r="O19" i="19"/>
  <c r="DF19" i="19"/>
  <c r="RF21" i="19"/>
  <c r="O21" i="19"/>
  <c r="DF21" i="19"/>
  <c r="M21" i="19"/>
  <c r="Q21" i="19"/>
  <c r="DG21" i="19"/>
  <c r="RI10" i="19"/>
  <c r="K10" i="19"/>
  <c r="J10" i="19" s="1"/>
  <c r="RF13" i="19"/>
  <c r="RI13" i="19"/>
  <c r="M13" i="19"/>
  <c r="DF13" i="19"/>
  <c r="O13" i="19"/>
  <c r="RF10" i="19"/>
  <c r="DG10" i="19"/>
  <c r="M10" i="19"/>
  <c r="O10" i="19"/>
  <c r="DF10" i="19"/>
  <c r="M9" i="27"/>
  <c r="O9" i="27"/>
  <c r="DF9" i="27"/>
  <c r="M15" i="26"/>
  <c r="O15" i="26"/>
  <c r="DF15" i="26"/>
  <c r="J25" i="22"/>
  <c r="A25" i="22" s="1" a="1"/>
  <c r="A25" i="22" s="1"/>
  <c r="Q25" i="22"/>
  <c r="DB25" i="22"/>
  <c r="V25" i="22" s="1"/>
  <c r="O25" i="22"/>
  <c r="J7" i="22"/>
  <c r="TR7" i="22"/>
  <c r="TV7" i="22" s="1"/>
  <c r="V7" i="22"/>
  <c r="J24" i="4"/>
  <c r="A24" i="4" s="1" a="1"/>
  <c r="A24" i="4" s="1"/>
  <c r="DB24" i="4"/>
  <c r="V24" i="4" s="1"/>
  <c r="O24" i="4"/>
  <c r="Q8" i="4"/>
  <c r="DC21" i="4"/>
  <c r="Q21" i="4"/>
  <c r="J21" i="4"/>
  <c r="O21" i="4"/>
  <c r="DB21" i="4"/>
  <c r="J8" i="4"/>
  <c r="O8" i="4"/>
  <c r="DB8" i="4"/>
  <c r="V8" i="4" s="1"/>
  <c r="T9" i="27" l="1"/>
  <c r="U9" i="27" s="1"/>
  <c r="T15" i="26"/>
  <c r="F15" i="26" s="1"/>
  <c r="T23" i="19"/>
  <c r="V23" i="19" s="1"/>
  <c r="T19" i="19"/>
  <c r="F19" i="19" s="1"/>
  <c r="V21" i="4"/>
  <c r="W21" i="4" s="1"/>
  <c r="T5" i="21"/>
  <c r="U5" i="21" s="1"/>
  <c r="T13" i="19"/>
  <c r="U13" i="19" s="1"/>
  <c r="F25" i="19"/>
  <c r="U25" i="19"/>
  <c r="V25" i="19"/>
  <c r="T21" i="19"/>
  <c r="T10" i="19"/>
  <c r="F10" i="19" s="1"/>
  <c r="A15" i="26" a="1"/>
  <c r="A15" i="26" s="1"/>
  <c r="B25" i="22" a="1"/>
  <c r="B25" i="22" s="1"/>
  <c r="F25" i="22"/>
  <c r="W25" i="22"/>
  <c r="X25" i="22"/>
  <c r="X7" i="22"/>
  <c r="W7" i="22"/>
  <c r="F7" i="22"/>
  <c r="F24" i="4"/>
  <c r="B24" i="4" a="1"/>
  <c r="B24" i="4" s="1"/>
  <c r="W24" i="4"/>
  <c r="X24" i="4"/>
  <c r="A21" i="4" a="1"/>
  <c r="A21" i="4" s="1"/>
  <c r="B21" i="4" a="1"/>
  <c r="B21" i="4" s="1"/>
  <c r="F8" i="4"/>
  <c r="W8" i="4"/>
  <c r="X8" i="4"/>
  <c r="F9" i="27" l="1"/>
  <c r="X21" i="4"/>
  <c r="V19" i="19"/>
  <c r="U19" i="19"/>
  <c r="U23" i="19"/>
  <c r="F23" i="19"/>
  <c r="V9" i="27"/>
  <c r="V15" i="26"/>
  <c r="U15" i="26"/>
  <c r="F21" i="4"/>
  <c r="F13" i="19"/>
  <c r="V13" i="19"/>
  <c r="F5" i="21"/>
  <c r="V5" i="21"/>
  <c r="U21" i="19"/>
  <c r="V21" i="19"/>
  <c r="F21" i="19"/>
  <c r="V10" i="19"/>
  <c r="U10" i="19"/>
  <c r="AR33" i="19" l="1"/>
  <c r="AS33" i="19"/>
  <c r="AT33" i="19"/>
  <c r="AU33" i="19"/>
  <c r="AW33" i="19"/>
  <c r="AX33" i="19"/>
  <c r="BU33" i="19"/>
  <c r="BV33" i="19"/>
  <c r="BW33" i="19"/>
  <c r="BX33" i="19"/>
  <c r="BZ33" i="19"/>
  <c r="CA33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AR18" i="26"/>
  <c r="AS18" i="26"/>
  <c r="AT18" i="26"/>
  <c r="AU18" i="26"/>
  <c r="AW18" i="26"/>
  <c r="AX18" i="26"/>
  <c r="BU18" i="26"/>
  <c r="BV18" i="26"/>
  <c r="BW18" i="26"/>
  <c r="BX18" i="26"/>
  <c r="BZ18" i="26"/>
  <c r="CA18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QF33" i="19" l="1"/>
  <c r="CB33" i="19"/>
  <c r="AY18" i="26"/>
  <c r="CB18" i="26"/>
  <c r="QF18" i="26"/>
  <c r="DE18" i="26"/>
  <c r="DE33" i="19"/>
  <c r="AY33" i="19"/>
  <c r="R18" i="26"/>
  <c r="S18" i="26" s="1"/>
  <c r="AV33" i="19"/>
  <c r="RG33" i="19"/>
  <c r="RB33" i="19"/>
  <c r="BY33" i="19"/>
  <c r="R33" i="19"/>
  <c r="DH33" i="19" s="1"/>
  <c r="QC33" i="19"/>
  <c r="RH33" i="19"/>
  <c r="DB33" i="19"/>
  <c r="P33" i="19"/>
  <c r="Q33" i="19" s="1"/>
  <c r="N33" i="19"/>
  <c r="O33" i="19" s="1"/>
  <c r="H33" i="19"/>
  <c r="RD33" i="19"/>
  <c r="RC33" i="19"/>
  <c r="L33" i="19"/>
  <c r="M33" i="19" s="1"/>
  <c r="RE33" i="19"/>
  <c r="I33" i="19"/>
  <c r="RB18" i="26"/>
  <c r="QC18" i="26"/>
  <c r="RH18" i="26"/>
  <c r="P18" i="26"/>
  <c r="DG18" i="26" s="1"/>
  <c r="RG18" i="26"/>
  <c r="DB18" i="26"/>
  <c r="RD18" i="26"/>
  <c r="BY18" i="26"/>
  <c r="N18" i="26"/>
  <c r="O18" i="26" s="1"/>
  <c r="RC18" i="26"/>
  <c r="AV18" i="26"/>
  <c r="H18" i="26"/>
  <c r="L18" i="26"/>
  <c r="M18" i="26" s="1"/>
  <c r="RE18" i="26"/>
  <c r="I18" i="26"/>
  <c r="RI33" i="19" l="1"/>
  <c r="RI18" i="26"/>
  <c r="DH18" i="26"/>
  <c r="K33" i="19"/>
  <c r="J33" i="19" s="1"/>
  <c r="DF33" i="19"/>
  <c r="S33" i="19"/>
  <c r="K18" i="26"/>
  <c r="J18" i="26" s="1"/>
  <c r="DF18" i="26"/>
  <c r="RF33" i="19"/>
  <c r="DG33" i="19"/>
  <c r="Q18" i="26"/>
  <c r="RF18" i="26"/>
  <c r="T18" i="26" l="1"/>
  <c r="F18" i="26" s="1"/>
  <c r="A33" i="19" a="1"/>
  <c r="A33" i="19" s="1"/>
  <c r="B33" i="19" a="1"/>
  <c r="B33" i="19" s="1"/>
  <c r="A18" i="26" a="1"/>
  <c r="A18" i="26" s="1"/>
  <c r="B18" i="26" a="1"/>
  <c r="B18" i="26" s="1"/>
  <c r="T33" i="19"/>
  <c r="F33" i="19" s="1"/>
  <c r="U18" i="26" l="1"/>
  <c r="V18" i="26"/>
  <c r="V33" i="19"/>
  <c r="U33" i="19"/>
  <c r="AO28" i="4"/>
  <c r="AP28" i="4"/>
  <c r="AQ28" i="4"/>
  <c r="AR28" i="4"/>
  <c r="AS28" i="4"/>
  <c r="AT28" i="4"/>
  <c r="AV28" i="4"/>
  <c r="AW28" i="4"/>
  <c r="AX28" i="4"/>
  <c r="BP28" i="4"/>
  <c r="BQ28" i="4"/>
  <c r="BR28" i="4"/>
  <c r="BV28" i="4" s="1"/>
  <c r="BS28" i="4"/>
  <c r="BT28" i="4"/>
  <c r="BU28" i="4"/>
  <c r="BW28" i="4"/>
  <c r="BX28" i="4"/>
  <c r="BY28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A21" i="21"/>
  <c r="BZ21" i="21"/>
  <c r="BX21" i="21"/>
  <c r="BW21" i="21"/>
  <c r="BV21" i="21"/>
  <c r="BU21" i="21"/>
  <c r="CA20" i="21"/>
  <c r="BZ20" i="21"/>
  <c r="BX20" i="21"/>
  <c r="BW20" i="21"/>
  <c r="BV20" i="21"/>
  <c r="BU20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7" i="21"/>
  <c r="BZ17" i="21"/>
  <c r="BX17" i="21"/>
  <c r="BW17" i="21"/>
  <c r="BV17" i="21"/>
  <c r="BU17" i="21"/>
  <c r="CA15" i="21"/>
  <c r="BZ15" i="21"/>
  <c r="BX15" i="21"/>
  <c r="BW15" i="21"/>
  <c r="BV15" i="21"/>
  <c r="BU15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2" i="21"/>
  <c r="BZ12" i="21"/>
  <c r="BX12" i="21"/>
  <c r="BW12" i="21"/>
  <c r="BV12" i="21"/>
  <c r="BU12" i="21"/>
  <c r="CA11" i="21"/>
  <c r="BZ11" i="21"/>
  <c r="BX11" i="21"/>
  <c r="BW11" i="21"/>
  <c r="BV11" i="21"/>
  <c r="BU11" i="21"/>
  <c r="CA10" i="21"/>
  <c r="BZ10" i="21"/>
  <c r="BX10" i="21"/>
  <c r="BW10" i="21"/>
  <c r="BV10" i="21"/>
  <c r="BU10" i="21"/>
  <c r="CA7" i="21"/>
  <c r="BZ7" i="21"/>
  <c r="BX7" i="21"/>
  <c r="BW7" i="21"/>
  <c r="BV7" i="21"/>
  <c r="BU7" i="21"/>
  <c r="CA9" i="21"/>
  <c r="BZ9" i="21"/>
  <c r="BX9" i="21"/>
  <c r="BW9" i="21"/>
  <c r="BV9" i="21"/>
  <c r="BU9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AX21" i="21"/>
  <c r="AW21" i="21"/>
  <c r="AU21" i="21"/>
  <c r="AT21" i="21"/>
  <c r="AS21" i="21"/>
  <c r="AR21" i="21"/>
  <c r="AX20" i="21"/>
  <c r="AW20" i="21"/>
  <c r="AU20" i="21"/>
  <c r="AT20" i="21"/>
  <c r="AS20" i="21"/>
  <c r="AR20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7" i="21"/>
  <c r="AW17" i="21"/>
  <c r="AU17" i="21"/>
  <c r="AT17" i="21"/>
  <c r="AS17" i="21"/>
  <c r="AR17" i="21"/>
  <c r="AX15" i="21"/>
  <c r="AW15" i="21"/>
  <c r="AU15" i="21"/>
  <c r="AT15" i="21"/>
  <c r="AS15" i="21"/>
  <c r="AR15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2" i="21"/>
  <c r="AW12" i="21"/>
  <c r="AU12" i="21"/>
  <c r="AT12" i="21"/>
  <c r="AS12" i="21"/>
  <c r="AR12" i="21"/>
  <c r="AX11" i="21"/>
  <c r="AW11" i="21"/>
  <c r="AU11" i="21"/>
  <c r="AT11" i="21"/>
  <c r="AS11" i="21"/>
  <c r="AR11" i="21"/>
  <c r="AX10" i="21"/>
  <c r="AW10" i="21"/>
  <c r="AU10" i="21"/>
  <c r="AT10" i="21"/>
  <c r="AS10" i="21"/>
  <c r="AR10" i="21"/>
  <c r="AX7" i="21"/>
  <c r="AW7" i="21"/>
  <c r="AU7" i="21"/>
  <c r="AT7" i="21"/>
  <c r="AS7" i="21"/>
  <c r="AR7" i="21"/>
  <c r="AX9" i="21"/>
  <c r="AW9" i="21"/>
  <c r="AU9" i="21"/>
  <c r="AT9" i="21"/>
  <c r="AS9" i="21"/>
  <c r="AR9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CA26" i="19"/>
  <c r="BZ26" i="19"/>
  <c r="BX26" i="19"/>
  <c r="BW26" i="19"/>
  <c r="BV26" i="19"/>
  <c r="BU26" i="19"/>
  <c r="CA39" i="19"/>
  <c r="BZ39" i="19"/>
  <c r="BX39" i="19"/>
  <c r="BW39" i="19"/>
  <c r="BV39" i="19"/>
  <c r="BU39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40" i="19"/>
  <c r="BZ40" i="19"/>
  <c r="BX40" i="19"/>
  <c r="BW40" i="19"/>
  <c r="BV40" i="19"/>
  <c r="BU40" i="19"/>
  <c r="CA31" i="19"/>
  <c r="BZ31" i="19"/>
  <c r="BX31" i="19"/>
  <c r="BW31" i="19"/>
  <c r="BV31" i="19"/>
  <c r="BU31" i="19"/>
  <c r="CA32" i="19"/>
  <c r="BZ32" i="19"/>
  <c r="BX32" i="19"/>
  <c r="BW32" i="19"/>
  <c r="BV32" i="19"/>
  <c r="BU32" i="19"/>
  <c r="CA30" i="19"/>
  <c r="BZ30" i="19"/>
  <c r="BX30" i="19"/>
  <c r="BW30" i="19"/>
  <c r="BV30" i="19"/>
  <c r="BU30" i="19"/>
  <c r="CA29" i="19"/>
  <c r="BZ29" i="19"/>
  <c r="BX29" i="19"/>
  <c r="BW29" i="19"/>
  <c r="BV29" i="19"/>
  <c r="BU29" i="19"/>
  <c r="CA24" i="19"/>
  <c r="BZ24" i="19"/>
  <c r="BX24" i="19"/>
  <c r="BW24" i="19"/>
  <c r="BV24" i="19"/>
  <c r="BU24" i="19"/>
  <c r="CA20" i="19"/>
  <c r="BZ20" i="19"/>
  <c r="BX20" i="19"/>
  <c r="BW20" i="19"/>
  <c r="BV20" i="19"/>
  <c r="BU20" i="19"/>
  <c r="CA28" i="19"/>
  <c r="BZ28" i="19"/>
  <c r="BX28" i="19"/>
  <c r="BW28" i="19"/>
  <c r="BV28" i="19"/>
  <c r="BU28" i="19"/>
  <c r="CA16" i="19"/>
  <c r="BZ16" i="19"/>
  <c r="BX16" i="19"/>
  <c r="BW16" i="19"/>
  <c r="BV16" i="19"/>
  <c r="BU16" i="19"/>
  <c r="CA17" i="19"/>
  <c r="BZ17" i="19"/>
  <c r="BX17" i="19"/>
  <c r="BW17" i="19"/>
  <c r="BV17" i="19"/>
  <c r="BU17" i="19"/>
  <c r="CA22" i="19"/>
  <c r="BZ22" i="19"/>
  <c r="BX22" i="19"/>
  <c r="BW22" i="19"/>
  <c r="BV22" i="19"/>
  <c r="BU22" i="19"/>
  <c r="CA18" i="19"/>
  <c r="BZ18" i="19"/>
  <c r="BX18" i="19"/>
  <c r="BW18" i="19"/>
  <c r="BV18" i="19"/>
  <c r="BU18" i="19"/>
  <c r="CA14" i="19"/>
  <c r="BZ14" i="19"/>
  <c r="BX14" i="19"/>
  <c r="BW14" i="19"/>
  <c r="BV14" i="19"/>
  <c r="BU14" i="19"/>
  <c r="CA27" i="19"/>
  <c r="BZ27" i="19"/>
  <c r="BX27" i="19"/>
  <c r="BW27" i="19"/>
  <c r="BV27" i="19"/>
  <c r="BU27" i="19"/>
  <c r="CA15" i="19"/>
  <c r="BZ15" i="19"/>
  <c r="BX15" i="19"/>
  <c r="BW15" i="19"/>
  <c r="BV15" i="19"/>
  <c r="BU15" i="19"/>
  <c r="CA12" i="19"/>
  <c r="BZ12" i="19"/>
  <c r="BX12" i="19"/>
  <c r="BW12" i="19"/>
  <c r="BV12" i="19"/>
  <c r="BU12" i="19"/>
  <c r="CA8" i="19"/>
  <c r="BZ8" i="19"/>
  <c r="BX8" i="19"/>
  <c r="BW8" i="19"/>
  <c r="BV8" i="19"/>
  <c r="BU8" i="19"/>
  <c r="CA7" i="19"/>
  <c r="BZ7" i="19"/>
  <c r="BX7" i="19"/>
  <c r="BW7" i="19"/>
  <c r="BV7" i="19"/>
  <c r="BU7" i="19"/>
  <c r="CA11" i="19"/>
  <c r="BZ11" i="19"/>
  <c r="BX11" i="19"/>
  <c r="BW11" i="19"/>
  <c r="BV11" i="19"/>
  <c r="BU11" i="19"/>
  <c r="CA9" i="19"/>
  <c r="BZ9" i="19"/>
  <c r="BX9" i="19"/>
  <c r="BW9" i="19"/>
  <c r="BV9" i="19"/>
  <c r="BU9" i="19"/>
  <c r="CA5" i="19"/>
  <c r="BZ5" i="19"/>
  <c r="BX5" i="19"/>
  <c r="BW5" i="19"/>
  <c r="BV5" i="19"/>
  <c r="BU5" i="19"/>
  <c r="CA6" i="19"/>
  <c r="BZ6" i="19"/>
  <c r="BX6" i="19"/>
  <c r="BW6" i="19"/>
  <c r="BV6" i="19"/>
  <c r="BU6" i="19"/>
  <c r="CA4" i="19"/>
  <c r="BZ4" i="19"/>
  <c r="BX4" i="19"/>
  <c r="BW4" i="19"/>
  <c r="BV4" i="19"/>
  <c r="BU4" i="19"/>
  <c r="AX26" i="19"/>
  <c r="AW26" i="19"/>
  <c r="AU26" i="19"/>
  <c r="AT26" i="19"/>
  <c r="AS26" i="19"/>
  <c r="AR26" i="19"/>
  <c r="AX39" i="19"/>
  <c r="AW39" i="19"/>
  <c r="AU39" i="19"/>
  <c r="AT39" i="19"/>
  <c r="AS39" i="19"/>
  <c r="AR39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40" i="19"/>
  <c r="AW40" i="19"/>
  <c r="AU40" i="19"/>
  <c r="AT40" i="19"/>
  <c r="AS40" i="19"/>
  <c r="AR40" i="19"/>
  <c r="AX31" i="19"/>
  <c r="AW31" i="19"/>
  <c r="AU31" i="19"/>
  <c r="AT31" i="19"/>
  <c r="AS31" i="19"/>
  <c r="AR31" i="19"/>
  <c r="AX32" i="19"/>
  <c r="AW32" i="19"/>
  <c r="AU32" i="19"/>
  <c r="AT32" i="19"/>
  <c r="AS32" i="19"/>
  <c r="AR32" i="19"/>
  <c r="AX30" i="19"/>
  <c r="AW30" i="19"/>
  <c r="AU30" i="19"/>
  <c r="AT30" i="19"/>
  <c r="AS30" i="19"/>
  <c r="AR30" i="19"/>
  <c r="AX29" i="19"/>
  <c r="AW29" i="19"/>
  <c r="AU29" i="19"/>
  <c r="AT29" i="19"/>
  <c r="AS29" i="19"/>
  <c r="AR29" i="19"/>
  <c r="AX24" i="19"/>
  <c r="AW24" i="19"/>
  <c r="AU24" i="19"/>
  <c r="AT24" i="19"/>
  <c r="AS24" i="19"/>
  <c r="AR24" i="19"/>
  <c r="AX20" i="19"/>
  <c r="AW20" i="19"/>
  <c r="AU20" i="19"/>
  <c r="AT20" i="19"/>
  <c r="AS20" i="19"/>
  <c r="AR20" i="19"/>
  <c r="AX28" i="19"/>
  <c r="AW28" i="19"/>
  <c r="AU28" i="19"/>
  <c r="AT28" i="19"/>
  <c r="AS28" i="19"/>
  <c r="AR28" i="19"/>
  <c r="AX16" i="19"/>
  <c r="AW16" i="19"/>
  <c r="AU16" i="19"/>
  <c r="AT16" i="19"/>
  <c r="AS16" i="19"/>
  <c r="AR16" i="19"/>
  <c r="AX17" i="19"/>
  <c r="AW17" i="19"/>
  <c r="AU17" i="19"/>
  <c r="AT17" i="19"/>
  <c r="AS17" i="19"/>
  <c r="AR17" i="19"/>
  <c r="AX22" i="19"/>
  <c r="AW22" i="19"/>
  <c r="AU22" i="19"/>
  <c r="AT22" i="19"/>
  <c r="AS22" i="19"/>
  <c r="AR22" i="19"/>
  <c r="AX18" i="19"/>
  <c r="AW18" i="19"/>
  <c r="AU18" i="19"/>
  <c r="AT18" i="19"/>
  <c r="AS18" i="19"/>
  <c r="AR18" i="19"/>
  <c r="AX14" i="19"/>
  <c r="AW14" i="19"/>
  <c r="AU14" i="19"/>
  <c r="AT14" i="19"/>
  <c r="AS14" i="19"/>
  <c r="AR14" i="19"/>
  <c r="AX27" i="19"/>
  <c r="AW27" i="19"/>
  <c r="AU27" i="19"/>
  <c r="AT27" i="19"/>
  <c r="AS27" i="19"/>
  <c r="AR27" i="19"/>
  <c r="AX15" i="19"/>
  <c r="AW15" i="19"/>
  <c r="AU15" i="19"/>
  <c r="AT15" i="19"/>
  <c r="AS15" i="19"/>
  <c r="AR15" i="19"/>
  <c r="AX12" i="19"/>
  <c r="AW12" i="19"/>
  <c r="AU12" i="19"/>
  <c r="AT12" i="19"/>
  <c r="AS12" i="19"/>
  <c r="AR12" i="19"/>
  <c r="AX8" i="19"/>
  <c r="AW8" i="19"/>
  <c r="AU8" i="19"/>
  <c r="AT8" i="19"/>
  <c r="AS8" i="19"/>
  <c r="AR8" i="19"/>
  <c r="AX7" i="19"/>
  <c r="AW7" i="19"/>
  <c r="AU7" i="19"/>
  <c r="AT7" i="19"/>
  <c r="AS7" i="19"/>
  <c r="AR7" i="19"/>
  <c r="AX11" i="19"/>
  <c r="AW11" i="19"/>
  <c r="AU11" i="19"/>
  <c r="AT11" i="19"/>
  <c r="AS11" i="19"/>
  <c r="AR11" i="19"/>
  <c r="AX9" i="19"/>
  <c r="AW9" i="19"/>
  <c r="AU9" i="19"/>
  <c r="AT9" i="19"/>
  <c r="AS9" i="19"/>
  <c r="AR9" i="19"/>
  <c r="AX5" i="19"/>
  <c r="AW5" i="19"/>
  <c r="AU5" i="19"/>
  <c r="AT5" i="19"/>
  <c r="AS5" i="19"/>
  <c r="AR5" i="19"/>
  <c r="AX6" i="19"/>
  <c r="AW6" i="19"/>
  <c r="AU6" i="19"/>
  <c r="AT6" i="19"/>
  <c r="AS6" i="19"/>
  <c r="AR6" i="19"/>
  <c r="AX4" i="19"/>
  <c r="AW4" i="19"/>
  <c r="AU4" i="19"/>
  <c r="AT4" i="19"/>
  <c r="AS4" i="19"/>
  <c r="AR4" i="19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5" i="27"/>
  <c r="BZ15" i="27"/>
  <c r="BX15" i="27"/>
  <c r="BW15" i="27"/>
  <c r="BV15" i="27"/>
  <c r="BU15" i="27"/>
  <c r="CA16" i="27"/>
  <c r="BZ16" i="27"/>
  <c r="BX16" i="27"/>
  <c r="BW16" i="27"/>
  <c r="BV16" i="27"/>
  <c r="BU16" i="27"/>
  <c r="CA13" i="27"/>
  <c r="BZ13" i="27"/>
  <c r="BX13" i="27"/>
  <c r="BW13" i="27"/>
  <c r="BV13" i="27"/>
  <c r="BU13" i="27"/>
  <c r="CA12" i="27"/>
  <c r="BZ12" i="27"/>
  <c r="BX12" i="27"/>
  <c r="BW12" i="27"/>
  <c r="BV12" i="27"/>
  <c r="BU12" i="27"/>
  <c r="CA11" i="27"/>
  <c r="BZ11" i="27"/>
  <c r="BX11" i="27"/>
  <c r="BW11" i="27"/>
  <c r="BV11" i="27"/>
  <c r="BU11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5" i="27"/>
  <c r="BZ5" i="27"/>
  <c r="BX5" i="27"/>
  <c r="BW5" i="27"/>
  <c r="BV5" i="27"/>
  <c r="BU5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4" i="27"/>
  <c r="BZ4" i="27"/>
  <c r="BX4" i="27"/>
  <c r="BW4" i="27"/>
  <c r="BV4" i="27"/>
  <c r="BU4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5" i="27"/>
  <c r="AW15" i="27"/>
  <c r="AU15" i="27"/>
  <c r="AT15" i="27"/>
  <c r="AS15" i="27"/>
  <c r="AR15" i="27"/>
  <c r="AX16" i="27"/>
  <c r="AW16" i="27"/>
  <c r="AU16" i="27"/>
  <c r="AT16" i="27"/>
  <c r="AS16" i="27"/>
  <c r="AR16" i="27"/>
  <c r="AX13" i="27"/>
  <c r="AW13" i="27"/>
  <c r="AU13" i="27"/>
  <c r="AT13" i="27"/>
  <c r="AS13" i="27"/>
  <c r="AR13" i="27"/>
  <c r="AX12" i="27"/>
  <c r="AW12" i="27"/>
  <c r="AU12" i="27"/>
  <c r="AT12" i="27"/>
  <c r="AS12" i="27"/>
  <c r="AR12" i="27"/>
  <c r="AX11" i="27"/>
  <c r="AW11" i="27"/>
  <c r="AU11" i="27"/>
  <c r="AT11" i="27"/>
  <c r="AS11" i="27"/>
  <c r="AR11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5" i="27"/>
  <c r="AW5" i="27"/>
  <c r="AU5" i="27"/>
  <c r="AT5" i="27"/>
  <c r="AS5" i="27"/>
  <c r="AR5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4" i="27"/>
  <c r="AW4" i="27"/>
  <c r="AU4" i="27"/>
  <c r="AT4" i="27"/>
  <c r="AS4" i="27"/>
  <c r="AR4" i="27"/>
  <c r="CA16" i="26"/>
  <c r="BZ16" i="26"/>
  <c r="BX16" i="26"/>
  <c r="BW16" i="26"/>
  <c r="BV16" i="26"/>
  <c r="BU16" i="26"/>
  <c r="CA19" i="26"/>
  <c r="BZ19" i="26"/>
  <c r="BX19" i="26"/>
  <c r="BW19" i="26"/>
  <c r="BV19" i="26"/>
  <c r="BU19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3" i="26"/>
  <c r="BZ13" i="26"/>
  <c r="BX13" i="26"/>
  <c r="BW13" i="26"/>
  <c r="BV13" i="26"/>
  <c r="BU13" i="26"/>
  <c r="CA7" i="26"/>
  <c r="BZ7" i="26"/>
  <c r="BX7" i="26"/>
  <c r="BW7" i="26"/>
  <c r="BV7" i="26"/>
  <c r="BU7" i="26"/>
  <c r="CA6" i="26"/>
  <c r="BZ6" i="26"/>
  <c r="BX6" i="26"/>
  <c r="BW6" i="26"/>
  <c r="BV6" i="26"/>
  <c r="BU6" i="26"/>
  <c r="CA12" i="26"/>
  <c r="BZ12" i="26"/>
  <c r="BX12" i="26"/>
  <c r="BW12" i="26"/>
  <c r="BV12" i="26"/>
  <c r="BU12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8" i="26"/>
  <c r="BZ8" i="26"/>
  <c r="BX8" i="26"/>
  <c r="BW8" i="26"/>
  <c r="BV8" i="26"/>
  <c r="BU8" i="26"/>
  <c r="CA4" i="26"/>
  <c r="BZ4" i="26"/>
  <c r="BX4" i="26"/>
  <c r="BW4" i="26"/>
  <c r="BV4" i="26"/>
  <c r="BU4" i="26"/>
  <c r="CA5" i="26"/>
  <c r="BZ5" i="26"/>
  <c r="BX5" i="26"/>
  <c r="BW5" i="26"/>
  <c r="BV5" i="26"/>
  <c r="BU5" i="26"/>
  <c r="AX16" i="26"/>
  <c r="AW16" i="26"/>
  <c r="AU16" i="26"/>
  <c r="AT16" i="26"/>
  <c r="AS16" i="26"/>
  <c r="AR16" i="26"/>
  <c r="AX19" i="26"/>
  <c r="AW19" i="26"/>
  <c r="AU19" i="26"/>
  <c r="AT19" i="26"/>
  <c r="AS19" i="26"/>
  <c r="AR19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3" i="26"/>
  <c r="AW13" i="26"/>
  <c r="AU13" i="26"/>
  <c r="AT13" i="26"/>
  <c r="AS13" i="26"/>
  <c r="AR13" i="26"/>
  <c r="AX7" i="26"/>
  <c r="AW7" i="26"/>
  <c r="AU7" i="26"/>
  <c r="AT7" i="26"/>
  <c r="AS7" i="26"/>
  <c r="AR7" i="26"/>
  <c r="AX6" i="26"/>
  <c r="AW6" i="26"/>
  <c r="AU6" i="26"/>
  <c r="AT6" i="26"/>
  <c r="AS6" i="26"/>
  <c r="AR6" i="26"/>
  <c r="AX12" i="26"/>
  <c r="AW12" i="26"/>
  <c r="AU12" i="26"/>
  <c r="AT12" i="26"/>
  <c r="AS12" i="26"/>
  <c r="AR12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8" i="26"/>
  <c r="AW8" i="26"/>
  <c r="AU8" i="26"/>
  <c r="AT8" i="26"/>
  <c r="AS8" i="26"/>
  <c r="AR8" i="26"/>
  <c r="AX4" i="26"/>
  <c r="AW4" i="26"/>
  <c r="AU4" i="26"/>
  <c r="AT4" i="26"/>
  <c r="AS4" i="26"/>
  <c r="AR4" i="26"/>
  <c r="AX5" i="26"/>
  <c r="AW5" i="26"/>
  <c r="AU5" i="26"/>
  <c r="AT5" i="26"/>
  <c r="AS5" i="26"/>
  <c r="AR5" i="26"/>
  <c r="BY31" i="22"/>
  <c r="BX31" i="22"/>
  <c r="BW31" i="22"/>
  <c r="BU31" i="22"/>
  <c r="BT31" i="22"/>
  <c r="BS31" i="22"/>
  <c r="BR31" i="22"/>
  <c r="BQ31" i="22"/>
  <c r="BP31" i="22"/>
  <c r="BY30" i="22"/>
  <c r="BX30" i="22"/>
  <c r="BW30" i="22"/>
  <c r="BU30" i="22"/>
  <c r="BT30" i="22"/>
  <c r="BS30" i="22"/>
  <c r="BR30" i="22"/>
  <c r="BQ30" i="22"/>
  <c r="BP30" i="22"/>
  <c r="BY17" i="22"/>
  <c r="BX17" i="22"/>
  <c r="BW17" i="22"/>
  <c r="BU17" i="22"/>
  <c r="BT17" i="22"/>
  <c r="BS17" i="22"/>
  <c r="BR17" i="22"/>
  <c r="BQ17" i="22"/>
  <c r="BP17" i="22"/>
  <c r="BY29" i="22"/>
  <c r="BX29" i="22"/>
  <c r="BW29" i="22"/>
  <c r="BU29" i="22"/>
  <c r="BT29" i="22"/>
  <c r="BS29" i="22"/>
  <c r="BR29" i="22"/>
  <c r="BQ29" i="22"/>
  <c r="BP29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4" i="22"/>
  <c r="BX24" i="22"/>
  <c r="BW24" i="22"/>
  <c r="BU24" i="22"/>
  <c r="BT24" i="22"/>
  <c r="BS24" i="22"/>
  <c r="BR24" i="22"/>
  <c r="BQ24" i="22"/>
  <c r="BP24" i="22"/>
  <c r="BY23" i="22"/>
  <c r="BX23" i="22"/>
  <c r="BW23" i="22"/>
  <c r="BU23" i="22"/>
  <c r="BT23" i="22"/>
  <c r="BS23" i="22"/>
  <c r="BR23" i="22"/>
  <c r="BQ23" i="22"/>
  <c r="BP23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V21" i="22" s="1"/>
  <c r="BQ21" i="22"/>
  <c r="BP21" i="22"/>
  <c r="BY28" i="22"/>
  <c r="BX28" i="22"/>
  <c r="BW28" i="22"/>
  <c r="BU28" i="22"/>
  <c r="BT28" i="22"/>
  <c r="BS28" i="22"/>
  <c r="BR28" i="22"/>
  <c r="BV28" i="22" s="1"/>
  <c r="BQ28" i="22"/>
  <c r="BP2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5" i="22"/>
  <c r="BX15" i="22"/>
  <c r="BW15" i="22"/>
  <c r="BU15" i="22"/>
  <c r="BT15" i="22"/>
  <c r="BS15" i="22"/>
  <c r="BR15" i="22"/>
  <c r="BQ15" i="22"/>
  <c r="BP15" i="22"/>
  <c r="BY18" i="22"/>
  <c r="BX18" i="22"/>
  <c r="BW18" i="22"/>
  <c r="BU18" i="22"/>
  <c r="BT18" i="22"/>
  <c r="BS18" i="22"/>
  <c r="BR18" i="22"/>
  <c r="BQ18" i="22"/>
  <c r="BP18" i="22"/>
  <c r="BY8" i="22"/>
  <c r="BX8" i="22"/>
  <c r="BW8" i="22"/>
  <c r="BU8" i="22"/>
  <c r="BT8" i="22"/>
  <c r="BS8" i="22"/>
  <c r="BR8" i="22"/>
  <c r="BQ8" i="22"/>
  <c r="BP8" i="22"/>
  <c r="BY13" i="22"/>
  <c r="BX13" i="22"/>
  <c r="BW13" i="22"/>
  <c r="BU13" i="22"/>
  <c r="BT13" i="22"/>
  <c r="BS13" i="22"/>
  <c r="BR13" i="22"/>
  <c r="BQ13" i="22"/>
  <c r="BP13" i="22"/>
  <c r="BY14" i="22"/>
  <c r="BX14" i="22"/>
  <c r="BW14" i="22"/>
  <c r="BU14" i="22"/>
  <c r="BT14" i="22"/>
  <c r="BS14" i="22"/>
  <c r="BR14" i="22"/>
  <c r="BQ14" i="22"/>
  <c r="BP14" i="22"/>
  <c r="BY16" i="22"/>
  <c r="BX16" i="22"/>
  <c r="BW16" i="22"/>
  <c r="BU16" i="22"/>
  <c r="BT16" i="22"/>
  <c r="BS16" i="22"/>
  <c r="BR16" i="22"/>
  <c r="BQ16" i="22"/>
  <c r="BP16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1" i="22"/>
  <c r="AW31" i="22"/>
  <c r="AV31" i="22"/>
  <c r="AT31" i="22"/>
  <c r="AS31" i="22"/>
  <c r="AR31" i="22"/>
  <c r="AQ31" i="22"/>
  <c r="AU31" i="22" s="1"/>
  <c r="AP31" i="22"/>
  <c r="AO31" i="22"/>
  <c r="AX30" i="22"/>
  <c r="AW30" i="22"/>
  <c r="AV30" i="22"/>
  <c r="AT30" i="22"/>
  <c r="AS30" i="22"/>
  <c r="AR30" i="22"/>
  <c r="AQ30" i="22"/>
  <c r="AU30" i="22" s="1"/>
  <c r="AP30" i="22"/>
  <c r="AO30" i="22"/>
  <c r="AX17" i="22"/>
  <c r="AW17" i="22"/>
  <c r="AV17" i="22"/>
  <c r="AT17" i="22"/>
  <c r="AS17" i="22"/>
  <c r="AR17" i="22"/>
  <c r="AQ17" i="22"/>
  <c r="AU17" i="22" s="1"/>
  <c r="AP17" i="22"/>
  <c r="AO17" i="22"/>
  <c r="AX29" i="22"/>
  <c r="AW29" i="22"/>
  <c r="AV29" i="22"/>
  <c r="AT29" i="22"/>
  <c r="AS29" i="22"/>
  <c r="AR29" i="22"/>
  <c r="AQ29" i="22"/>
  <c r="AU29" i="22" s="1"/>
  <c r="AP29" i="22"/>
  <c r="AO29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4" i="22"/>
  <c r="AW24" i="22"/>
  <c r="AV24" i="22"/>
  <c r="AT24" i="22"/>
  <c r="AS24" i="22"/>
  <c r="AR24" i="22"/>
  <c r="AQ24" i="22"/>
  <c r="AU24" i="22" s="1"/>
  <c r="AP24" i="22"/>
  <c r="AO24" i="22"/>
  <c r="AX23" i="22"/>
  <c r="AW23" i="22"/>
  <c r="AV23" i="22"/>
  <c r="AT23" i="22"/>
  <c r="AS23" i="22"/>
  <c r="AR23" i="22"/>
  <c r="AQ23" i="22"/>
  <c r="AU23" i="22" s="1"/>
  <c r="AP23" i="22"/>
  <c r="AO23" i="22"/>
  <c r="AX22" i="22"/>
  <c r="AW22" i="22"/>
  <c r="AV22" i="22"/>
  <c r="AT22" i="22"/>
  <c r="AS22" i="22"/>
  <c r="AR22" i="22"/>
  <c r="AQ22" i="22"/>
  <c r="AU22" i="22" s="1"/>
  <c r="AP22" i="22"/>
  <c r="AO22" i="22"/>
  <c r="AX21" i="22"/>
  <c r="AW21" i="22"/>
  <c r="AV21" i="22"/>
  <c r="AT21" i="22"/>
  <c r="AS21" i="22"/>
  <c r="AR21" i="22"/>
  <c r="AQ21" i="22"/>
  <c r="AP21" i="22"/>
  <c r="AO21" i="22"/>
  <c r="AX28" i="22"/>
  <c r="AW28" i="22"/>
  <c r="AV28" i="22"/>
  <c r="AT28" i="22"/>
  <c r="AS28" i="22"/>
  <c r="AR28" i="22"/>
  <c r="AQ28" i="22"/>
  <c r="AP28" i="22"/>
  <c r="AO28" i="22"/>
  <c r="AX20" i="22"/>
  <c r="AW20" i="22"/>
  <c r="AV20" i="22"/>
  <c r="AT20" i="22"/>
  <c r="AS20" i="22"/>
  <c r="AR20" i="22"/>
  <c r="AQ20" i="22"/>
  <c r="AU20" i="22" s="1"/>
  <c r="AP20" i="22"/>
  <c r="AO20" i="22"/>
  <c r="AX19" i="22"/>
  <c r="AW19" i="22"/>
  <c r="AV19" i="22"/>
  <c r="AT19" i="22"/>
  <c r="AS19" i="22"/>
  <c r="AR19" i="22"/>
  <c r="AQ19" i="22"/>
  <c r="AP19" i="22"/>
  <c r="AO19" i="22"/>
  <c r="AX15" i="22"/>
  <c r="AW15" i="22"/>
  <c r="AV15" i="22"/>
  <c r="AT15" i="22"/>
  <c r="AS15" i="22"/>
  <c r="AR15" i="22"/>
  <c r="AQ15" i="22"/>
  <c r="AP15" i="22"/>
  <c r="AO15" i="22"/>
  <c r="AX18" i="22"/>
  <c r="AW18" i="22"/>
  <c r="AV18" i="22"/>
  <c r="AT18" i="22"/>
  <c r="AS18" i="22"/>
  <c r="AR18" i="22"/>
  <c r="AQ18" i="22"/>
  <c r="AP18" i="22"/>
  <c r="AO18" i="22"/>
  <c r="AX8" i="22"/>
  <c r="AW8" i="22"/>
  <c r="AV8" i="22"/>
  <c r="AT8" i="22"/>
  <c r="AS8" i="22"/>
  <c r="AR8" i="22"/>
  <c r="AQ8" i="22"/>
  <c r="AU8" i="22" s="1"/>
  <c r="AP8" i="22"/>
  <c r="AO8" i="22"/>
  <c r="AX13" i="22"/>
  <c r="AW13" i="22"/>
  <c r="AV13" i="22"/>
  <c r="AT13" i="22"/>
  <c r="AS13" i="22"/>
  <c r="AR13" i="22"/>
  <c r="AQ13" i="22"/>
  <c r="AP13" i="22"/>
  <c r="AO13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U9" i="22" s="1"/>
  <c r="AP9" i="22"/>
  <c r="AO9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30" i="4"/>
  <c r="BX30" i="4"/>
  <c r="BW30" i="4"/>
  <c r="BU30" i="4"/>
  <c r="BT30" i="4"/>
  <c r="BS30" i="4"/>
  <c r="BR30" i="4"/>
  <c r="BQ30" i="4"/>
  <c r="BP30" i="4"/>
  <c r="BY29" i="4"/>
  <c r="BX29" i="4"/>
  <c r="BW29" i="4"/>
  <c r="BU29" i="4"/>
  <c r="BT29" i="4"/>
  <c r="BS29" i="4"/>
  <c r="BR29" i="4"/>
  <c r="BQ29" i="4"/>
  <c r="BP29" i="4"/>
  <c r="BY27" i="4"/>
  <c r="BX27" i="4"/>
  <c r="BW27" i="4"/>
  <c r="BU27" i="4"/>
  <c r="BT27" i="4"/>
  <c r="BS27" i="4"/>
  <c r="BR27" i="4"/>
  <c r="BQ27" i="4"/>
  <c r="BP27" i="4"/>
  <c r="BY14" i="4"/>
  <c r="BX14" i="4"/>
  <c r="BW14" i="4"/>
  <c r="BU14" i="4"/>
  <c r="BT14" i="4"/>
  <c r="BS14" i="4"/>
  <c r="BR14" i="4"/>
  <c r="BQ14" i="4"/>
  <c r="BP14" i="4"/>
  <c r="BY26" i="4"/>
  <c r="BX26" i="4"/>
  <c r="BW26" i="4"/>
  <c r="BU26" i="4"/>
  <c r="BT26" i="4"/>
  <c r="BS26" i="4"/>
  <c r="BR26" i="4"/>
  <c r="BQ26" i="4"/>
  <c r="BP26" i="4"/>
  <c r="BY12" i="4"/>
  <c r="BX12" i="4"/>
  <c r="BW12" i="4"/>
  <c r="BU12" i="4"/>
  <c r="BT12" i="4"/>
  <c r="BS12" i="4"/>
  <c r="BR12" i="4"/>
  <c r="BQ12" i="4"/>
  <c r="BP12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V20" i="4" s="1"/>
  <c r="BQ20" i="4"/>
  <c r="BP20" i="4"/>
  <c r="BY19" i="4"/>
  <c r="BX19" i="4"/>
  <c r="BW19" i="4"/>
  <c r="BU19" i="4"/>
  <c r="BT19" i="4"/>
  <c r="BS19" i="4"/>
  <c r="BR19" i="4"/>
  <c r="BV19" i="4" s="1"/>
  <c r="BQ19" i="4"/>
  <c r="BP19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30" i="4"/>
  <c r="AW30" i="4"/>
  <c r="AV30" i="4"/>
  <c r="AT30" i="4"/>
  <c r="AS30" i="4"/>
  <c r="AR30" i="4"/>
  <c r="AQ30" i="4"/>
  <c r="AU30" i="4" s="1"/>
  <c r="AP30" i="4"/>
  <c r="AO30" i="4"/>
  <c r="AX29" i="4"/>
  <c r="AW29" i="4"/>
  <c r="AV29" i="4"/>
  <c r="AT29" i="4"/>
  <c r="AS29" i="4"/>
  <c r="AR29" i="4"/>
  <c r="AQ29" i="4"/>
  <c r="AU29" i="4" s="1"/>
  <c r="AP29" i="4"/>
  <c r="AO29" i="4"/>
  <c r="AX27" i="4"/>
  <c r="AW27" i="4"/>
  <c r="AV27" i="4"/>
  <c r="AT27" i="4"/>
  <c r="AS27" i="4"/>
  <c r="AR27" i="4"/>
  <c r="AQ27" i="4"/>
  <c r="AU27" i="4" s="1"/>
  <c r="AP27" i="4"/>
  <c r="AO27" i="4"/>
  <c r="AX14" i="4"/>
  <c r="AW14" i="4"/>
  <c r="AV14" i="4"/>
  <c r="AT14" i="4"/>
  <c r="AS14" i="4"/>
  <c r="AR14" i="4"/>
  <c r="AQ14" i="4"/>
  <c r="AP14" i="4"/>
  <c r="AO14" i="4"/>
  <c r="AX26" i="4"/>
  <c r="AW26" i="4"/>
  <c r="AV26" i="4"/>
  <c r="AT26" i="4"/>
  <c r="AS26" i="4"/>
  <c r="AR26" i="4"/>
  <c r="AQ26" i="4"/>
  <c r="AP26" i="4"/>
  <c r="AO26" i="4"/>
  <c r="AX12" i="4"/>
  <c r="AW12" i="4"/>
  <c r="AV12" i="4"/>
  <c r="AT12" i="4"/>
  <c r="AS12" i="4"/>
  <c r="AR12" i="4"/>
  <c r="AQ12" i="4"/>
  <c r="AP12" i="4"/>
  <c r="AO12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DC19" i="26"/>
  <c r="DD19" i="26"/>
  <c r="QM19" i="26"/>
  <c r="DA19" i="26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I31" i="22"/>
  <c r="TT31" i="22" s="1"/>
  <c r="TJ31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I24" i="22"/>
  <c r="TT24" i="22" s="1"/>
  <c r="TJ24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I26" i="22"/>
  <c r="TT26" i="22" s="1"/>
  <c r="TJ26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I27" i="4"/>
  <c r="TT27" i="4" s="1"/>
  <c r="TJ27" i="4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X19" i="26"/>
  <c r="CY19" i="26"/>
  <c r="CZ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BV4" i="4" l="1"/>
  <c r="BV14" i="22"/>
  <c r="BZ14" i="22" s="1"/>
  <c r="AY4" i="19"/>
  <c r="AY8" i="19"/>
  <c r="AY14" i="19"/>
  <c r="AY24" i="19"/>
  <c r="AY31" i="19"/>
  <c r="AY35" i="19"/>
  <c r="AY39" i="19"/>
  <c r="CB6" i="19"/>
  <c r="CB11" i="19"/>
  <c r="CB12" i="19"/>
  <c r="CB18" i="19"/>
  <c r="CB16" i="19"/>
  <c r="CB29" i="19"/>
  <c r="CB40" i="19"/>
  <c r="CB36" i="19"/>
  <c r="AY31" i="22"/>
  <c r="AY30" i="4"/>
  <c r="CB14" i="21"/>
  <c r="CB15" i="21"/>
  <c r="QF24" i="19"/>
  <c r="QF37" i="19"/>
  <c r="QF36" i="19"/>
  <c r="QF39" i="19"/>
  <c r="AY10" i="26"/>
  <c r="AY13" i="26"/>
  <c r="AY19" i="26"/>
  <c r="CB4" i="26"/>
  <c r="CB11" i="26"/>
  <c r="CB7" i="26"/>
  <c r="AY27" i="4"/>
  <c r="BV14" i="4"/>
  <c r="AY8" i="26"/>
  <c r="AY12" i="26"/>
  <c r="AY14" i="26"/>
  <c r="AY16" i="26"/>
  <c r="CB10" i="26"/>
  <c r="CB13" i="26"/>
  <c r="CB19" i="26"/>
  <c r="AU4" i="22"/>
  <c r="AY4" i="22" s="1"/>
  <c r="DE7" i="26"/>
  <c r="DE17" i="26"/>
  <c r="AY6" i="19"/>
  <c r="AY11" i="19"/>
  <c r="AY12" i="19"/>
  <c r="AY18" i="19"/>
  <c r="AY16" i="19"/>
  <c r="AY29" i="19"/>
  <c r="AY40" i="19"/>
  <c r="AY36" i="19"/>
  <c r="CB5" i="19"/>
  <c r="CB7" i="19"/>
  <c r="CB15" i="19"/>
  <c r="CB22" i="19"/>
  <c r="CB28" i="19"/>
  <c r="CB30" i="19"/>
  <c r="CB37" i="19"/>
  <c r="CB26" i="19"/>
  <c r="AY4" i="27"/>
  <c r="AY8" i="27"/>
  <c r="AY12" i="27"/>
  <c r="AY5" i="27"/>
  <c r="AY18" i="27"/>
  <c r="CB5" i="27"/>
  <c r="CB18" i="27"/>
  <c r="QF18" i="27"/>
  <c r="QF14" i="27"/>
  <c r="QF15" i="27"/>
  <c r="QF7" i="26"/>
  <c r="DE19" i="26"/>
  <c r="DE16" i="26"/>
  <c r="QF17" i="26"/>
  <c r="AY4" i="26"/>
  <c r="AY11" i="26"/>
  <c r="AY7" i="26"/>
  <c r="CB5" i="26"/>
  <c r="CB9" i="26"/>
  <c r="CB6" i="26"/>
  <c r="CB17" i="26"/>
  <c r="QF19" i="26"/>
  <c r="QF16" i="26"/>
  <c r="AY5" i="26"/>
  <c r="AY9" i="26"/>
  <c r="AY6" i="26"/>
  <c r="AY17" i="26"/>
  <c r="CB8" i="26"/>
  <c r="CB12" i="26"/>
  <c r="CB14" i="26"/>
  <c r="CB16" i="26"/>
  <c r="AU13" i="22"/>
  <c r="AY13" i="22" s="1"/>
  <c r="AU6" i="22"/>
  <c r="AY6" i="22" s="1"/>
  <c r="AU15" i="22"/>
  <c r="AY15" i="22" s="1"/>
  <c r="BV15" i="22"/>
  <c r="BZ15" i="22" s="1"/>
  <c r="BV24" i="22"/>
  <c r="BZ24" i="22" s="1"/>
  <c r="AU14" i="22"/>
  <c r="AY14" i="22" s="1"/>
  <c r="AU5" i="4"/>
  <c r="AY5" i="4" s="1"/>
  <c r="AU4" i="4"/>
  <c r="AY4" i="4" s="1"/>
  <c r="AU19" i="4"/>
  <c r="AY19" i="4" s="1"/>
  <c r="SN25" i="4"/>
  <c r="SU25" i="4" s="1"/>
  <c r="CW28" i="4"/>
  <c r="DA28" i="4" s="1"/>
  <c r="AY6" i="21"/>
  <c r="AY7" i="21"/>
  <c r="AY12" i="21"/>
  <c r="AY16" i="21"/>
  <c r="AY21" i="21"/>
  <c r="AY14" i="21"/>
  <c r="AY15" i="21"/>
  <c r="CB8" i="21"/>
  <c r="CB10" i="21"/>
  <c r="CB17" i="21"/>
  <c r="CB19" i="21"/>
  <c r="AY4" i="21"/>
  <c r="AY9" i="21"/>
  <c r="AY11" i="21"/>
  <c r="AY13" i="21"/>
  <c r="AY18" i="21"/>
  <c r="AY20" i="21"/>
  <c r="CB6" i="21"/>
  <c r="CB7" i="21"/>
  <c r="CB12" i="21"/>
  <c r="CB16" i="21"/>
  <c r="CB21" i="21"/>
  <c r="AY8" i="21"/>
  <c r="AY10" i="21"/>
  <c r="AY17" i="21"/>
  <c r="AY19" i="21"/>
  <c r="CB4" i="21"/>
  <c r="CB9" i="21"/>
  <c r="CB11" i="21"/>
  <c r="CB13" i="21"/>
  <c r="CB18" i="21"/>
  <c r="CB20" i="21"/>
  <c r="AY9" i="19"/>
  <c r="AY27" i="19"/>
  <c r="AY17" i="19"/>
  <c r="AY20" i="19"/>
  <c r="AY32" i="19"/>
  <c r="AY34" i="19"/>
  <c r="AY38" i="19"/>
  <c r="CB4" i="19"/>
  <c r="CB8" i="19"/>
  <c r="CB14" i="19"/>
  <c r="CB24" i="19"/>
  <c r="CB31" i="19"/>
  <c r="CB35" i="19"/>
  <c r="CB39" i="19"/>
  <c r="DE24" i="19"/>
  <c r="DE36" i="19"/>
  <c r="DE37" i="19"/>
  <c r="DE39" i="19"/>
  <c r="AY5" i="19"/>
  <c r="AY7" i="19"/>
  <c r="AY15" i="19"/>
  <c r="AY22" i="19"/>
  <c r="AY28" i="19"/>
  <c r="AY30" i="19"/>
  <c r="AY37" i="19"/>
  <c r="AY26" i="19"/>
  <c r="CB9" i="19"/>
  <c r="CB27" i="19"/>
  <c r="CB17" i="19"/>
  <c r="CB20" i="19"/>
  <c r="CB32" i="19"/>
  <c r="CB34" i="19"/>
  <c r="CB38" i="19"/>
  <c r="AY6" i="27"/>
  <c r="AY10" i="27"/>
  <c r="AY13" i="27"/>
  <c r="AY14" i="27"/>
  <c r="CB6" i="27"/>
  <c r="CB10" i="27"/>
  <c r="CB13" i="27"/>
  <c r="CB14" i="27"/>
  <c r="DE18" i="27"/>
  <c r="DE14" i="27"/>
  <c r="DE15" i="27"/>
  <c r="AY15" i="27"/>
  <c r="CB4" i="27"/>
  <c r="CB8" i="27"/>
  <c r="CB12" i="27"/>
  <c r="CB15" i="27"/>
  <c r="AV7" i="27"/>
  <c r="AY7" i="27"/>
  <c r="AY11" i="27"/>
  <c r="AY16" i="27"/>
  <c r="AY17" i="27"/>
  <c r="CB7" i="27"/>
  <c r="CB11" i="27"/>
  <c r="CB16" i="27"/>
  <c r="CB17" i="27"/>
  <c r="AV5" i="27"/>
  <c r="AV8" i="27"/>
  <c r="AV10" i="27"/>
  <c r="AV11" i="27"/>
  <c r="AV12" i="27"/>
  <c r="AV13" i="27"/>
  <c r="AV16" i="27"/>
  <c r="AV15" i="27"/>
  <c r="AV14" i="27"/>
  <c r="AV17" i="27"/>
  <c r="AV18" i="27"/>
  <c r="AV4" i="27"/>
  <c r="AV6" i="27"/>
  <c r="AY20" i="22"/>
  <c r="BZ28" i="22"/>
  <c r="BV29" i="22"/>
  <c r="BZ29" i="22" s="1"/>
  <c r="AY29" i="22"/>
  <c r="BV4" i="22"/>
  <c r="BZ4" i="22" s="1"/>
  <c r="BV11" i="22"/>
  <c r="BZ11" i="22" s="1"/>
  <c r="BV20" i="22"/>
  <c r="BZ20" i="22" s="1"/>
  <c r="BV27" i="22"/>
  <c r="BZ27" i="22" s="1"/>
  <c r="AU27" i="22"/>
  <c r="AY27" i="22" s="1"/>
  <c r="BV8" i="22"/>
  <c r="BZ8" i="22" s="1"/>
  <c r="BV18" i="22"/>
  <c r="BZ18" i="22" s="1"/>
  <c r="BV23" i="22"/>
  <c r="BZ23" i="22" s="1"/>
  <c r="BV31" i="22"/>
  <c r="BZ31" i="22" s="1"/>
  <c r="AU12" i="22"/>
  <c r="AY12" i="22" s="1"/>
  <c r="AU19" i="22"/>
  <c r="AY19" i="22" s="1"/>
  <c r="AU16" i="22"/>
  <c r="AY16" i="22" s="1"/>
  <c r="BV12" i="22"/>
  <c r="BZ12" i="22" s="1"/>
  <c r="AY9" i="22"/>
  <c r="AY8" i="22"/>
  <c r="AY22" i="22"/>
  <c r="AU18" i="22"/>
  <c r="AY18" i="22" s="1"/>
  <c r="AY30" i="22"/>
  <c r="BV9" i="22"/>
  <c r="BZ9" i="22" s="1"/>
  <c r="AY23" i="22"/>
  <c r="AU10" i="22"/>
  <c r="AY10" i="22" s="1"/>
  <c r="AY24" i="22"/>
  <c r="AU9" i="4"/>
  <c r="AY9" i="4" s="1"/>
  <c r="AU23" i="4"/>
  <c r="AY23" i="4" s="1"/>
  <c r="BV30" i="4"/>
  <c r="BZ30" i="4" s="1"/>
  <c r="AU16" i="4"/>
  <c r="AY16" i="4" s="1"/>
  <c r="BZ28" i="4"/>
  <c r="L28" i="4"/>
  <c r="M28" i="4" s="1"/>
  <c r="BZ25" i="4"/>
  <c r="BV6" i="22"/>
  <c r="BZ6" i="22" s="1"/>
  <c r="AU28" i="22"/>
  <c r="AY28" i="22" s="1"/>
  <c r="AY26" i="22"/>
  <c r="BV13" i="22"/>
  <c r="BZ13" i="22" s="1"/>
  <c r="BV30" i="22"/>
  <c r="BZ30" i="22" s="1"/>
  <c r="AU5" i="22"/>
  <c r="AY5" i="22" s="1"/>
  <c r="AU21" i="22"/>
  <c r="AY21" i="22" s="1"/>
  <c r="BV10" i="22"/>
  <c r="BZ10" i="22" s="1"/>
  <c r="BV22" i="22"/>
  <c r="BZ22" i="22" s="1"/>
  <c r="BV5" i="22"/>
  <c r="BZ5" i="22" s="1"/>
  <c r="BV19" i="22"/>
  <c r="BZ19" i="22" s="1"/>
  <c r="BV17" i="22"/>
  <c r="BZ17" i="22" s="1"/>
  <c r="BV16" i="22"/>
  <c r="BZ16" i="22" s="1"/>
  <c r="BV26" i="22"/>
  <c r="BZ26" i="22" s="1"/>
  <c r="AY17" i="22"/>
  <c r="BZ21" i="22"/>
  <c r="AU11" i="22"/>
  <c r="AY11" i="22" s="1"/>
  <c r="CW25" i="4"/>
  <c r="DA25" i="4" s="1"/>
  <c r="SN28" i="4"/>
  <c r="SU28" i="4" s="1"/>
  <c r="TQ28" i="4"/>
  <c r="TN28" i="4"/>
  <c r="N28" i="4"/>
  <c r="O28" i="4" s="1"/>
  <c r="R28" i="4"/>
  <c r="S28" i="4" s="1"/>
  <c r="H28" i="4"/>
  <c r="P28" i="4"/>
  <c r="DC28" i="4" s="1"/>
  <c r="T28" i="4"/>
  <c r="U28" i="4" s="1"/>
  <c r="TU28" i="4"/>
  <c r="K28" i="4"/>
  <c r="I28" i="4"/>
  <c r="AU28" i="4"/>
  <c r="AY28" i="4" s="1"/>
  <c r="AU12" i="4"/>
  <c r="AY12" i="4" s="1"/>
  <c r="BV16" i="4"/>
  <c r="BZ16" i="4" s="1"/>
  <c r="BZ19" i="4"/>
  <c r="BV12" i="4"/>
  <c r="BZ12" i="4" s="1"/>
  <c r="AU10" i="4"/>
  <c r="AY10" i="4" s="1"/>
  <c r="AU14" i="4"/>
  <c r="AY14" i="4" s="1"/>
  <c r="BZ14" i="4"/>
  <c r="AU6" i="4"/>
  <c r="AY6" i="4" s="1"/>
  <c r="AU22" i="4"/>
  <c r="AY22" i="4" s="1"/>
  <c r="BV10" i="4"/>
  <c r="BZ10" i="4" s="1"/>
  <c r="BV18" i="4"/>
  <c r="BZ18" i="4" s="1"/>
  <c r="BZ20" i="4"/>
  <c r="TQ25" i="4"/>
  <c r="AU15" i="4"/>
  <c r="AY15" i="4" s="1"/>
  <c r="BV22" i="4"/>
  <c r="BZ22" i="4" s="1"/>
  <c r="AU7" i="4"/>
  <c r="AY7" i="4" s="1"/>
  <c r="AU20" i="4"/>
  <c r="AY20" i="4" s="1"/>
  <c r="BV5" i="4"/>
  <c r="BZ5" i="4" s="1"/>
  <c r="BV15" i="4"/>
  <c r="BZ15" i="4" s="1"/>
  <c r="BV23" i="4"/>
  <c r="BZ23" i="4" s="1"/>
  <c r="TU25" i="4"/>
  <c r="TN25" i="4"/>
  <c r="N25" i="4"/>
  <c r="O25" i="4" s="1"/>
  <c r="L25" i="4"/>
  <c r="M25" i="4" s="1"/>
  <c r="T25" i="4"/>
  <c r="U25" i="4" s="1"/>
  <c r="H25" i="4"/>
  <c r="K25" i="4"/>
  <c r="R25" i="4"/>
  <c r="S25" i="4" s="1"/>
  <c r="I25" i="4"/>
  <c r="P25" i="4"/>
  <c r="AU25" i="4"/>
  <c r="AY25" i="4" s="1"/>
  <c r="BV7" i="4"/>
  <c r="BZ7" i="4" s="1"/>
  <c r="BV31" i="4"/>
  <c r="BZ31" i="4" s="1"/>
  <c r="BV9" i="4"/>
  <c r="BZ9" i="4" s="1"/>
  <c r="BV29" i="4"/>
  <c r="BZ29" i="4" s="1"/>
  <c r="AU13" i="4"/>
  <c r="AY13" i="4" s="1"/>
  <c r="AU18" i="4"/>
  <c r="AY18" i="4" s="1"/>
  <c r="AU26" i="4"/>
  <c r="AY26" i="4" s="1"/>
  <c r="BV17" i="4"/>
  <c r="BZ17" i="4" s="1"/>
  <c r="BZ4" i="4"/>
  <c r="BZ11" i="4"/>
  <c r="BV27" i="4"/>
  <c r="BZ27" i="4" s="1"/>
  <c r="AY31" i="4"/>
  <c r="BV6" i="4"/>
  <c r="BZ6" i="4" s="1"/>
  <c r="AU11" i="4"/>
  <c r="AY11" i="4" s="1"/>
  <c r="AU17" i="4"/>
  <c r="AY17" i="4" s="1"/>
  <c r="AY29" i="4"/>
  <c r="BV13" i="4"/>
  <c r="BZ13" i="4" s="1"/>
  <c r="BV26" i="4"/>
  <c r="BZ26" i="4" s="1"/>
  <c r="BY4" i="21"/>
  <c r="BY6" i="21"/>
  <c r="BY8" i="21"/>
  <c r="BY9" i="21"/>
  <c r="BY7" i="21"/>
  <c r="BY10" i="21"/>
  <c r="BY11" i="21"/>
  <c r="BY12" i="21"/>
  <c r="BY14" i="21"/>
  <c r="BY13" i="21"/>
  <c r="BY16" i="21"/>
  <c r="BY15" i="21"/>
  <c r="BY17" i="21"/>
  <c r="BY18" i="21"/>
  <c r="BY19" i="21"/>
  <c r="BY20" i="21"/>
  <c r="BY21" i="21"/>
  <c r="AV4" i="21"/>
  <c r="AV6" i="21"/>
  <c r="AV8" i="21"/>
  <c r="AV9" i="21"/>
  <c r="AV7" i="21"/>
  <c r="AV10" i="21"/>
  <c r="AV11" i="21"/>
  <c r="AV12" i="21"/>
  <c r="AV14" i="21"/>
  <c r="AV13" i="21"/>
  <c r="AV16" i="21"/>
  <c r="AV15" i="21"/>
  <c r="AV17" i="21"/>
  <c r="AV18" i="21"/>
  <c r="AV19" i="21"/>
  <c r="AV20" i="21"/>
  <c r="AV21" i="21"/>
  <c r="BY4" i="19"/>
  <c r="BY6" i="19"/>
  <c r="BY5" i="19"/>
  <c r="BY9" i="19"/>
  <c r="BY11" i="19"/>
  <c r="BY7" i="19"/>
  <c r="BY8" i="19"/>
  <c r="BY12" i="19"/>
  <c r="BY15" i="19"/>
  <c r="BY27" i="19"/>
  <c r="BY14" i="19"/>
  <c r="BY18" i="19"/>
  <c r="BY22" i="19"/>
  <c r="BY17" i="19"/>
  <c r="BY16" i="19"/>
  <c r="BY28" i="19"/>
  <c r="BY20" i="19"/>
  <c r="BY24" i="19"/>
  <c r="BY29" i="19"/>
  <c r="BY30" i="19"/>
  <c r="BY32" i="19"/>
  <c r="BY31" i="19"/>
  <c r="BY40" i="19"/>
  <c r="BY34" i="19"/>
  <c r="BY35" i="19"/>
  <c r="BY36" i="19"/>
  <c r="BY37" i="19"/>
  <c r="BY38" i="19"/>
  <c r="BY39" i="19"/>
  <c r="BY26" i="19"/>
  <c r="AV4" i="19"/>
  <c r="AV6" i="19"/>
  <c r="AV5" i="19"/>
  <c r="AV9" i="19"/>
  <c r="AV11" i="19"/>
  <c r="AV7" i="19"/>
  <c r="AV8" i="19"/>
  <c r="AV12" i="19"/>
  <c r="AV15" i="19"/>
  <c r="AV27" i="19"/>
  <c r="AV14" i="19"/>
  <c r="AV18" i="19"/>
  <c r="AV22" i="19"/>
  <c r="AV17" i="19"/>
  <c r="AV16" i="19"/>
  <c r="AV28" i="19"/>
  <c r="AV20" i="19"/>
  <c r="AV24" i="19"/>
  <c r="AV29" i="19"/>
  <c r="AV30" i="19"/>
  <c r="AV32" i="19"/>
  <c r="AV31" i="19"/>
  <c r="AV40" i="19"/>
  <c r="AV34" i="19"/>
  <c r="AV35" i="19"/>
  <c r="AV36" i="19"/>
  <c r="AV37" i="19"/>
  <c r="AV38" i="19"/>
  <c r="AV39" i="19"/>
  <c r="AV26" i="19"/>
  <c r="BY4" i="27"/>
  <c r="BY6" i="27"/>
  <c r="BY7" i="27"/>
  <c r="BY5" i="27"/>
  <c r="BY8" i="27"/>
  <c r="BY10" i="27"/>
  <c r="BY11" i="27"/>
  <c r="BY12" i="27"/>
  <c r="BY13" i="27"/>
  <c r="BY16" i="27"/>
  <c r="BY15" i="27"/>
  <c r="BY14" i="27"/>
  <c r="BY17" i="27"/>
  <c r="BY18" i="27"/>
  <c r="BY5" i="26"/>
  <c r="BY4" i="26"/>
  <c r="BY8" i="26"/>
  <c r="BY9" i="26"/>
  <c r="BY11" i="26"/>
  <c r="BY10" i="26"/>
  <c r="BY12" i="26"/>
  <c r="BY6" i="26"/>
  <c r="BY7" i="26"/>
  <c r="BY13" i="26"/>
  <c r="BY14" i="26"/>
  <c r="BY17" i="26"/>
  <c r="BY19" i="26"/>
  <c r="BY16" i="26"/>
  <c r="AV5" i="26"/>
  <c r="AV4" i="26"/>
  <c r="AV8" i="26"/>
  <c r="AV9" i="26"/>
  <c r="AV11" i="26"/>
  <c r="AV10" i="26"/>
  <c r="AV12" i="26"/>
  <c r="AV6" i="26"/>
  <c r="AV7" i="26"/>
  <c r="AV13" i="26"/>
  <c r="AV14" i="26"/>
  <c r="AV17" i="26"/>
  <c r="AV19" i="26"/>
  <c r="AV16" i="26"/>
  <c r="CW30" i="22"/>
  <c r="DA30" i="22" s="1"/>
  <c r="H37" i="19"/>
  <c r="I18" i="27"/>
  <c r="H31" i="4"/>
  <c r="I24" i="19"/>
  <c r="H24" i="19"/>
  <c r="I37" i="19"/>
  <c r="I36" i="19"/>
  <c r="H36" i="19"/>
  <c r="I39" i="19"/>
  <c r="H39" i="19"/>
  <c r="H18" i="27"/>
  <c r="I15" i="27"/>
  <c r="H15" i="27"/>
  <c r="I14" i="27"/>
  <c r="H14" i="27"/>
  <c r="I17" i="26"/>
  <c r="I16" i="26"/>
  <c r="H17" i="26"/>
  <c r="H16" i="26"/>
  <c r="I7" i="26"/>
  <c r="I19" i="26"/>
  <c r="H7" i="26"/>
  <c r="H19" i="26"/>
  <c r="H9" i="22"/>
  <c r="I20" i="22"/>
  <c r="H17" i="22"/>
  <c r="I29" i="22"/>
  <c r="H31" i="22"/>
  <c r="I30" i="22"/>
  <c r="H20" i="22"/>
  <c r="I22" i="22"/>
  <c r="H29" i="22"/>
  <c r="I26" i="22"/>
  <c r="H30" i="22"/>
  <c r="H22" i="22"/>
  <c r="I23" i="22"/>
  <c r="H26" i="22"/>
  <c r="I24" i="22"/>
  <c r="I9" i="22"/>
  <c r="H23" i="22"/>
  <c r="I17" i="22"/>
  <c r="H24" i="22"/>
  <c r="I31" i="22"/>
  <c r="I27" i="4"/>
  <c r="I29" i="4"/>
  <c r="H27" i="4"/>
  <c r="H29" i="4"/>
  <c r="I31" i="4"/>
  <c r="SN31" i="4"/>
  <c r="SU31" i="4" s="1"/>
  <c r="P16" i="26"/>
  <c r="DG16" i="26" s="1"/>
  <c r="RG17" i="26"/>
  <c r="RB17" i="26"/>
  <c r="QC16" i="26"/>
  <c r="QC7" i="26"/>
  <c r="QC19" i="26"/>
  <c r="RE24" i="19"/>
  <c r="RG24" i="19"/>
  <c r="RB39" i="19"/>
  <c r="RG15" i="27"/>
  <c r="RB15" i="27"/>
  <c r="QC14" i="27"/>
  <c r="R14" i="27"/>
  <c r="DH14" i="27" s="1"/>
  <c r="R18" i="27"/>
  <c r="S18" i="27" s="1"/>
  <c r="RG14" i="27"/>
  <c r="RB14" i="27"/>
  <c r="RB7" i="26"/>
  <c r="QC17" i="26"/>
  <c r="R17" i="26"/>
  <c r="DH17" i="26" s="1"/>
  <c r="R16" i="26"/>
  <c r="DH16" i="26" s="1"/>
  <c r="RG19" i="26"/>
  <c r="RB19" i="26"/>
  <c r="RB16" i="26"/>
  <c r="CW22" i="22"/>
  <c r="DA22" i="22" s="1"/>
  <c r="SN29" i="22"/>
  <c r="SU29" i="22" s="1"/>
  <c r="CW26" i="22"/>
  <c r="DA26" i="22" s="1"/>
  <c r="CW23" i="22"/>
  <c r="DA23" i="22" s="1"/>
  <c r="SN17" i="22"/>
  <c r="SU17" i="22" s="1"/>
  <c r="CW9" i="22"/>
  <c r="DA9" i="22" s="1"/>
  <c r="CW17" i="22"/>
  <c r="DA17" i="22" s="1"/>
  <c r="CW24" i="22"/>
  <c r="DA24" i="22" s="1"/>
  <c r="SN30" i="22"/>
  <c r="SU30" i="22" s="1"/>
  <c r="SN31" i="22"/>
  <c r="SU31" i="22" s="1"/>
  <c r="SN29" i="4"/>
  <c r="SU29" i="4" s="1"/>
  <c r="CW31" i="4"/>
  <c r="DA31" i="4" s="1"/>
  <c r="CW20" i="22"/>
  <c r="DA20" i="22" s="1"/>
  <c r="CW29" i="22"/>
  <c r="DA29" i="22" s="1"/>
  <c r="CW31" i="22"/>
  <c r="DA31" i="22" s="1"/>
  <c r="TN30" i="22"/>
  <c r="TU30" i="22"/>
  <c r="L30" i="22"/>
  <c r="M30" i="22" s="1"/>
  <c r="T30" i="22"/>
  <c r="U30" i="22" s="1"/>
  <c r="N30" i="22"/>
  <c r="O30" i="22" s="1"/>
  <c r="R30" i="22"/>
  <c r="S30" i="22" s="1"/>
  <c r="K30" i="22"/>
  <c r="TQ30" i="22"/>
  <c r="P30" i="22"/>
  <c r="SN24" i="22"/>
  <c r="SU24" i="22" s="1"/>
  <c r="TU31" i="22"/>
  <c r="TN31" i="22"/>
  <c r="TS31" i="22"/>
  <c r="TQ31" i="22"/>
  <c r="R31" i="22"/>
  <c r="S31" i="22" s="1"/>
  <c r="N31" i="22"/>
  <c r="O31" i="22" s="1"/>
  <c r="L31" i="22"/>
  <c r="M31" i="22" s="1"/>
  <c r="P31" i="22"/>
  <c r="T31" i="22"/>
  <c r="U31" i="22" s="1"/>
  <c r="K31" i="22"/>
  <c r="TN24" i="22"/>
  <c r="TQ24" i="22"/>
  <c r="TU24" i="22"/>
  <c r="TS24" i="22"/>
  <c r="T24" i="22"/>
  <c r="U24" i="22" s="1"/>
  <c r="N24" i="22"/>
  <c r="O24" i="22" s="1"/>
  <c r="L24" i="22"/>
  <c r="M24" i="22" s="1"/>
  <c r="R24" i="22"/>
  <c r="S24" i="22" s="1"/>
  <c r="K24" i="22"/>
  <c r="P24" i="22"/>
  <c r="SN26" i="22"/>
  <c r="SU26" i="22" s="1"/>
  <c r="TU26" i="22"/>
  <c r="TN26" i="22"/>
  <c r="TS26" i="22"/>
  <c r="TQ26" i="22"/>
  <c r="N26" i="22"/>
  <c r="O26" i="22" s="1"/>
  <c r="K26" i="22"/>
  <c r="L26" i="22"/>
  <c r="M26" i="22" s="1"/>
  <c r="R26" i="22"/>
  <c r="S26" i="22" s="1"/>
  <c r="P26" i="22"/>
  <c r="T26" i="22"/>
  <c r="U26" i="22" s="1"/>
  <c r="TU29" i="22"/>
  <c r="TQ29" i="22"/>
  <c r="TN29" i="22"/>
  <c r="N29" i="22"/>
  <c r="O29" i="22" s="1"/>
  <c r="R29" i="22"/>
  <c r="S29" i="22" s="1"/>
  <c r="L29" i="22"/>
  <c r="M29" i="22" s="1"/>
  <c r="T29" i="22"/>
  <c r="U29" i="22" s="1"/>
  <c r="K29" i="22"/>
  <c r="P29" i="22"/>
  <c r="N17" i="22"/>
  <c r="O17" i="22" s="1"/>
  <c r="TU17" i="22"/>
  <c r="TN17" i="22"/>
  <c r="T17" i="22"/>
  <c r="U17" i="22" s="1"/>
  <c r="TQ17" i="22"/>
  <c r="L17" i="22"/>
  <c r="M17" i="22" s="1"/>
  <c r="R17" i="22"/>
  <c r="S17" i="22" s="1"/>
  <c r="K17" i="22"/>
  <c r="P17" i="22"/>
  <c r="SN22" i="22"/>
  <c r="SU22" i="22" s="1"/>
  <c r="SN23" i="22"/>
  <c r="SU23" i="22" s="1"/>
  <c r="TN23" i="22"/>
  <c r="TU23" i="22"/>
  <c r="TQ23" i="22"/>
  <c r="R23" i="22"/>
  <c r="S23" i="22" s="1"/>
  <c r="N23" i="22"/>
  <c r="O23" i="22" s="1"/>
  <c r="L23" i="22"/>
  <c r="M23" i="22" s="1"/>
  <c r="T23" i="22"/>
  <c r="U23" i="22" s="1"/>
  <c r="K23" i="22"/>
  <c r="P23" i="22"/>
  <c r="SN20" i="22"/>
  <c r="SU20" i="22" s="1"/>
  <c r="TU22" i="22"/>
  <c r="TN22" i="22"/>
  <c r="TQ22" i="22"/>
  <c r="R22" i="22"/>
  <c r="S22" i="22" s="1"/>
  <c r="N22" i="22"/>
  <c r="O22" i="22" s="1"/>
  <c r="L22" i="22"/>
  <c r="M22" i="22" s="1"/>
  <c r="T22" i="22"/>
  <c r="U22" i="22" s="1"/>
  <c r="K22" i="22"/>
  <c r="P22" i="22"/>
  <c r="SN9" i="22"/>
  <c r="SU9" i="22" s="1"/>
  <c r="TN20" i="22"/>
  <c r="TU20" i="22"/>
  <c r="N20" i="22"/>
  <c r="O20" i="22" s="1"/>
  <c r="TQ20" i="22"/>
  <c r="L20" i="22"/>
  <c r="K20" i="22"/>
  <c r="R20" i="22"/>
  <c r="S20" i="22" s="1"/>
  <c r="T20" i="22"/>
  <c r="U20" i="22" s="1"/>
  <c r="P20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29" i="4"/>
  <c r="DA29" i="4" s="1"/>
  <c r="CW27" i="4"/>
  <c r="DA27" i="4" s="1"/>
  <c r="TQ31" i="4"/>
  <c r="TU31" i="4"/>
  <c r="TN31" i="4"/>
  <c r="T31" i="4"/>
  <c r="U31" i="4" s="1"/>
  <c r="R31" i="4"/>
  <c r="S31" i="4" s="1"/>
  <c r="N31" i="4"/>
  <c r="O31" i="4" s="1"/>
  <c r="L31" i="4"/>
  <c r="M31" i="4" s="1"/>
  <c r="K31" i="4"/>
  <c r="P31" i="4"/>
  <c r="SN27" i="4"/>
  <c r="SU27" i="4" s="1"/>
  <c r="TN29" i="4"/>
  <c r="TU29" i="4"/>
  <c r="TQ29" i="4"/>
  <c r="R29" i="4"/>
  <c r="S29" i="4" s="1"/>
  <c r="N29" i="4"/>
  <c r="O29" i="4" s="1"/>
  <c r="T29" i="4"/>
  <c r="U29" i="4" s="1"/>
  <c r="L29" i="4"/>
  <c r="M29" i="4" s="1"/>
  <c r="K29" i="4"/>
  <c r="P29" i="4"/>
  <c r="TQ27" i="4"/>
  <c r="TN27" i="4"/>
  <c r="TU27" i="4"/>
  <c r="TS27" i="4"/>
  <c r="T27" i="4"/>
  <c r="U27" i="4" s="1"/>
  <c r="L27" i="4"/>
  <c r="M27" i="4" s="1"/>
  <c r="R27" i="4"/>
  <c r="S27" i="4" s="1"/>
  <c r="P27" i="4"/>
  <c r="N27" i="4"/>
  <c r="K27" i="4"/>
  <c r="QC15" i="27"/>
  <c r="P15" i="27"/>
  <c r="Q15" i="27" s="1"/>
  <c r="RE15" i="27"/>
  <c r="RH15" i="27"/>
  <c r="N15" i="27"/>
  <c r="O15" i="27" s="1"/>
  <c r="RD15" i="27"/>
  <c r="RC15" i="27"/>
  <c r="L15" i="27"/>
  <c r="M15" i="27" s="1"/>
  <c r="DB15" i="27"/>
  <c r="R15" i="27"/>
  <c r="RH14" i="27"/>
  <c r="RG18" i="27"/>
  <c r="RB18" i="27"/>
  <c r="P14" i="27"/>
  <c r="Q14" i="27" s="1"/>
  <c r="RD14" i="27"/>
  <c r="RC14" i="27"/>
  <c r="RE14" i="27"/>
  <c r="N14" i="27"/>
  <c r="O14" i="27" s="1"/>
  <c r="L14" i="27"/>
  <c r="M14" i="27" s="1"/>
  <c r="DB14" i="27"/>
  <c r="QC18" i="27"/>
  <c r="RD18" i="27"/>
  <c r="RC18" i="27"/>
  <c r="DB18" i="27"/>
  <c r="P18" i="27"/>
  <c r="Q18" i="27" s="1"/>
  <c r="N18" i="27"/>
  <c r="DF18" i="27" s="1"/>
  <c r="RH18" i="27"/>
  <c r="L18" i="27"/>
  <c r="M18" i="27" s="1"/>
  <c r="RE18" i="27"/>
  <c r="RD16" i="26"/>
  <c r="RC16" i="26"/>
  <c r="RH16" i="26"/>
  <c r="RG16" i="26"/>
  <c r="DB16" i="26"/>
  <c r="N16" i="26"/>
  <c r="DF16" i="26" s="1"/>
  <c r="L16" i="26"/>
  <c r="M16" i="26" s="1"/>
  <c r="RE16" i="26"/>
  <c r="RD19" i="26"/>
  <c r="P7" i="26"/>
  <c r="DG7" i="26" s="1"/>
  <c r="P17" i="26"/>
  <c r="DG17" i="26" s="1"/>
  <c r="RC19" i="26"/>
  <c r="DB19" i="26"/>
  <c r="P19" i="26"/>
  <c r="DG19" i="26" s="1"/>
  <c r="N19" i="26"/>
  <c r="O19" i="26" s="1"/>
  <c r="RH19" i="26"/>
  <c r="L19" i="26"/>
  <c r="M19" i="26" s="1"/>
  <c r="R19" i="26"/>
  <c r="RE19" i="26"/>
  <c r="RD17" i="26"/>
  <c r="RC17" i="26"/>
  <c r="DB17" i="26"/>
  <c r="N17" i="26"/>
  <c r="O17" i="26" s="1"/>
  <c r="RH17" i="26"/>
  <c r="L17" i="26"/>
  <c r="M17" i="26" s="1"/>
  <c r="RE17" i="26"/>
  <c r="RC7" i="26"/>
  <c r="RD7" i="26"/>
  <c r="RG7" i="26"/>
  <c r="DB7" i="26"/>
  <c r="R7" i="26"/>
  <c r="DH7" i="26" s="1"/>
  <c r="N7" i="26"/>
  <c r="O7" i="26" s="1"/>
  <c r="RH7" i="26"/>
  <c r="L7" i="26"/>
  <c r="M7" i="26" s="1"/>
  <c r="RE7" i="26"/>
  <c r="R39" i="19"/>
  <c r="S39" i="19" s="1"/>
  <c r="R36" i="19"/>
  <c r="DH36" i="19" s="1"/>
  <c r="RG37" i="19"/>
  <c r="RB37" i="19"/>
  <c r="QC39" i="19"/>
  <c r="P39" i="19"/>
  <c r="Q39" i="19" s="1"/>
  <c r="RE39" i="19"/>
  <c r="RH39" i="19"/>
  <c r="RC39" i="19"/>
  <c r="RD39" i="19"/>
  <c r="N39" i="19"/>
  <c r="DF39" i="19" s="1"/>
  <c r="RG39" i="19"/>
  <c r="L39" i="19"/>
  <c r="DB39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4" i="19"/>
  <c r="S24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4" i="19"/>
  <c r="P24" i="19"/>
  <c r="Q24" i="19" s="1"/>
  <c r="RC24" i="19"/>
  <c r="RB24" i="19"/>
  <c r="RH24" i="19"/>
  <c r="RD24" i="19"/>
  <c r="N24" i="19"/>
  <c r="DF24" i="19" s="1"/>
  <c r="L24" i="19"/>
  <c r="M24" i="19" s="1"/>
  <c r="DB24" i="19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M20" i="22" l="1"/>
  <c r="RI14" i="27"/>
  <c r="QF18" i="21"/>
  <c r="RI16" i="26"/>
  <c r="QF7" i="21"/>
  <c r="QF9" i="21"/>
  <c r="RI39" i="19"/>
  <c r="RI24" i="19"/>
  <c r="RI36" i="19"/>
  <c r="RI37" i="19"/>
  <c r="RI18" i="27"/>
  <c r="RI15" i="27"/>
  <c r="RI7" i="26"/>
  <c r="RI17" i="26"/>
  <c r="RI19" i="26"/>
  <c r="DE9" i="21"/>
  <c r="DE18" i="21"/>
  <c r="DE7" i="21"/>
  <c r="TR28" i="4"/>
  <c r="TV28" i="4" s="1"/>
  <c r="TR25" i="4"/>
  <c r="TV25" i="4" s="1"/>
  <c r="J28" i="4"/>
  <c r="Q28" i="4"/>
  <c r="DB28" i="4"/>
  <c r="V28" i="4" s="1"/>
  <c r="F28" i="4" s="1"/>
  <c r="DB25" i="4"/>
  <c r="J25" i="4"/>
  <c r="Q25" i="4"/>
  <c r="DC25" i="4"/>
  <c r="S16" i="26"/>
  <c r="RF15" i="27"/>
  <c r="DB20" i="22"/>
  <c r="I18" i="21"/>
  <c r="H18" i="21"/>
  <c r="H7" i="21"/>
  <c r="I9" i="21"/>
  <c r="H9" i="21"/>
  <c r="I7" i="21"/>
  <c r="RF16" i="26"/>
  <c r="Q16" i="26"/>
  <c r="RG18" i="21"/>
  <c r="DG15" i="27"/>
  <c r="J29" i="22"/>
  <c r="J30" i="22"/>
  <c r="J17" i="22"/>
  <c r="J31" i="22"/>
  <c r="J27" i="4"/>
  <c r="RF37" i="19"/>
  <c r="DH39" i="19"/>
  <c r="RF39" i="19"/>
  <c r="S36" i="19"/>
  <c r="S17" i="26"/>
  <c r="Q17" i="26"/>
  <c r="DB30" i="22"/>
  <c r="TR27" i="4"/>
  <c r="TV27" i="4" s="1"/>
  <c r="DH24" i="19"/>
  <c r="O37" i="19"/>
  <c r="DG39" i="19"/>
  <c r="DG37" i="19"/>
  <c r="K39" i="19"/>
  <c r="S14" i="27"/>
  <c r="DF14" i="27"/>
  <c r="DH18" i="27"/>
  <c r="DG18" i="27"/>
  <c r="Q7" i="26"/>
  <c r="O16" i="26"/>
  <c r="K16" i="26"/>
  <c r="RF7" i="26"/>
  <c r="K19" i="26"/>
  <c r="TR30" i="22"/>
  <c r="TV30" i="22" s="1"/>
  <c r="DB24" i="22"/>
  <c r="TR24" i="22"/>
  <c r="TV24" i="22" s="1"/>
  <c r="TR31" i="22"/>
  <c r="TV31" i="22" s="1"/>
  <c r="Q30" i="22"/>
  <c r="DC30" i="22"/>
  <c r="DC31" i="22"/>
  <c r="Q31" i="22"/>
  <c r="DB31" i="22"/>
  <c r="DB29" i="22"/>
  <c r="TR29" i="22"/>
  <c r="TV29" i="22" s="1"/>
  <c r="Q24" i="22"/>
  <c r="DC24" i="22"/>
  <c r="TR26" i="22"/>
  <c r="TV26" i="22" s="1"/>
  <c r="J26" i="22"/>
  <c r="DC26" i="22"/>
  <c r="Q26" i="22"/>
  <c r="DB26" i="22"/>
  <c r="Q29" i="22"/>
  <c r="DC29" i="22"/>
  <c r="TR17" i="22"/>
  <c r="TV17" i="22" s="1"/>
  <c r="TR20" i="22"/>
  <c r="TV20" i="22" s="1"/>
  <c r="TR23" i="22"/>
  <c r="TV23" i="22" s="1"/>
  <c r="Q17" i="22"/>
  <c r="DC17" i="22"/>
  <c r="DB17" i="22"/>
  <c r="DB23" i="22"/>
  <c r="TR22" i="22"/>
  <c r="TV22" i="22" s="1"/>
  <c r="Q23" i="22"/>
  <c r="DC23" i="22"/>
  <c r="J23" i="22"/>
  <c r="DB22" i="22"/>
  <c r="Q22" i="22"/>
  <c r="DC22" i="22"/>
  <c r="J22" i="22"/>
  <c r="TR9" i="22"/>
  <c r="TV9" i="22" s="1"/>
  <c r="J20" i="22"/>
  <c r="DC20" i="22"/>
  <c r="Q20" i="22"/>
  <c r="Q9" i="22"/>
  <c r="DC9" i="22"/>
  <c r="DB9" i="22"/>
  <c r="J9" i="22"/>
  <c r="TR31" i="4"/>
  <c r="TV31" i="4" s="1"/>
  <c r="Q31" i="4"/>
  <c r="DC31" i="4"/>
  <c r="DB31" i="4"/>
  <c r="TR29" i="4"/>
  <c r="TV29" i="4" s="1"/>
  <c r="J29" i="4"/>
  <c r="Q29" i="4"/>
  <c r="DC29" i="4"/>
  <c r="DB29" i="4"/>
  <c r="Q27" i="4"/>
  <c r="DC27" i="4"/>
  <c r="O27" i="4"/>
  <c r="DB27" i="4"/>
  <c r="DG14" i="27"/>
  <c r="RF14" i="27"/>
  <c r="O18" i="27"/>
  <c r="DF15" i="27"/>
  <c r="K15" i="27"/>
  <c r="DH15" i="27"/>
  <c r="S15" i="27"/>
  <c r="K18" i="27"/>
  <c r="K14" i="27"/>
  <c r="RF18" i="27"/>
  <c r="RF19" i="26"/>
  <c r="DF19" i="26"/>
  <c r="RF17" i="26"/>
  <c r="Q19" i="26"/>
  <c r="T16" i="26"/>
  <c r="K17" i="26"/>
  <c r="DF7" i="26"/>
  <c r="T7" i="26" s="1"/>
  <c r="S19" i="26"/>
  <c r="DH19" i="26"/>
  <c r="DF17" i="26"/>
  <c r="T17" i="26" s="1"/>
  <c r="K7" i="26"/>
  <c r="S7" i="26"/>
  <c r="RF36" i="19"/>
  <c r="O39" i="19"/>
  <c r="M39" i="19"/>
  <c r="DH37" i="19"/>
  <c r="S37" i="19"/>
  <c r="K37" i="19"/>
  <c r="DG36" i="19"/>
  <c r="T36" i="19" s="1"/>
  <c r="K36" i="19"/>
  <c r="RF24" i="19"/>
  <c r="O36" i="19"/>
  <c r="DG24" i="19"/>
  <c r="K24" i="19"/>
  <c r="O24" i="19"/>
  <c r="QC18" i="21"/>
  <c r="P18" i="21"/>
  <c r="Q18" i="21" s="1"/>
  <c r="RH18" i="21"/>
  <c r="R18" i="21"/>
  <c r="S18" i="21" s="1"/>
  <c r="RD18" i="21"/>
  <c r="RC18" i="21"/>
  <c r="RE18" i="21"/>
  <c r="RB18" i="21"/>
  <c r="N18" i="21"/>
  <c r="DF18" i="21" s="1"/>
  <c r="L18" i="21"/>
  <c r="M18" i="21" s="1"/>
  <c r="DB18" i="21"/>
  <c r="RH9" i="21"/>
  <c r="RG7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7" i="21"/>
  <c r="DH7" i="21" s="1"/>
  <c r="QC7" i="21"/>
  <c r="RD7" i="21"/>
  <c r="RH7" i="21"/>
  <c r="RC7" i="21"/>
  <c r="RB7" i="21"/>
  <c r="P7" i="21"/>
  <c r="DG7" i="21" s="1"/>
  <c r="N7" i="21"/>
  <c r="O7" i="21" s="1"/>
  <c r="L7" i="21"/>
  <c r="M7" i="21" s="1"/>
  <c r="DB7" i="21"/>
  <c r="RE7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A22" i="22" l="1" a="1"/>
  <c r="A22" i="22" s="1"/>
  <c r="B22" i="22" a="1"/>
  <c r="B22" i="22" s="1"/>
  <c r="A9" i="22" a="1"/>
  <c r="A9" i="22" s="1"/>
  <c r="B9" i="22" a="1"/>
  <c r="B9" i="22" s="1"/>
  <c r="A31" i="22" a="1"/>
  <c r="A31" i="22" s="1"/>
  <c r="B31" i="22" a="1"/>
  <c r="B31" i="22" s="1"/>
  <c r="A17" i="22" a="1"/>
  <c r="A17" i="22" s="1"/>
  <c r="B17" i="22" a="1"/>
  <c r="B17" i="22" s="1"/>
  <c r="A26" i="22" a="1"/>
  <c r="A26" i="22" s="1"/>
  <c r="B26" i="22" a="1"/>
  <c r="B26" i="22" s="1"/>
  <c r="A30" i="22" a="1"/>
  <c r="A30" i="22" s="1"/>
  <c r="B30" i="22" a="1"/>
  <c r="B30" i="22" s="1"/>
  <c r="A23" i="22" a="1"/>
  <c r="A23" i="22" s="1"/>
  <c r="B23" i="22" a="1"/>
  <c r="B23" i="22" s="1"/>
  <c r="A29" i="22" a="1"/>
  <c r="A29" i="22" s="1"/>
  <c r="B29" i="22" a="1"/>
  <c r="B29" i="22" s="1"/>
  <c r="A28" i="4" a="1"/>
  <c r="A28" i="4" s="1"/>
  <c r="B28" i="4" a="1"/>
  <c r="B28" i="4" s="1"/>
  <c r="A27" i="4" a="1"/>
  <c r="A27" i="4" s="1"/>
  <c r="B27" i="4" a="1"/>
  <c r="B27" i="4" s="1"/>
  <c r="A29" i="4" a="1"/>
  <c r="A29" i="4" s="1"/>
  <c r="B29" i="4" a="1"/>
  <c r="B29" i="4" s="1"/>
  <c r="A25" i="4" a="1"/>
  <c r="A25" i="4" s="1"/>
  <c r="B25" i="4" a="1"/>
  <c r="B25" i="4" s="1"/>
  <c r="RI9" i="21"/>
  <c r="QF8" i="21"/>
  <c r="QF11" i="21"/>
  <c r="QF15" i="21"/>
  <c r="RI7" i="21"/>
  <c r="RI18" i="21"/>
  <c r="QF15" i="19"/>
  <c r="QF30" i="19"/>
  <c r="QF17" i="19"/>
  <c r="QF18" i="19"/>
  <c r="QF4" i="26"/>
  <c r="DE4" i="26"/>
  <c r="DE8" i="21"/>
  <c r="DE11" i="21"/>
  <c r="DE15" i="21"/>
  <c r="DE17" i="19"/>
  <c r="DE30" i="19"/>
  <c r="DE18" i="19"/>
  <c r="DE15" i="19"/>
  <c r="V25" i="4"/>
  <c r="W25" i="4" s="1"/>
  <c r="X28" i="4"/>
  <c r="W28" i="4"/>
  <c r="V20" i="22"/>
  <c r="X20" i="22" s="1"/>
  <c r="H17" i="19"/>
  <c r="H30" i="19"/>
  <c r="F16" i="26"/>
  <c r="H15" i="21"/>
  <c r="I8" i="21"/>
  <c r="H8" i="21"/>
  <c r="I11" i="21"/>
  <c r="H11" i="21"/>
  <c r="I15" i="21"/>
  <c r="RF18" i="21"/>
  <c r="I17" i="19"/>
  <c r="H15" i="19"/>
  <c r="I18" i="19"/>
  <c r="I30" i="19"/>
  <c r="H18" i="19"/>
  <c r="I15" i="19"/>
  <c r="I4" i="26"/>
  <c r="H4" i="26"/>
  <c r="V30" i="22"/>
  <c r="X30" i="22" s="1"/>
  <c r="J24" i="19"/>
  <c r="T39" i="19"/>
  <c r="U39" i="19" s="1"/>
  <c r="J39" i="19"/>
  <c r="J15" i="27"/>
  <c r="J18" i="27"/>
  <c r="J19" i="26"/>
  <c r="J17" i="26"/>
  <c r="J7" i="26"/>
  <c r="B7" i="26" s="1" a="1"/>
  <c r="B7" i="26" s="1"/>
  <c r="J24" i="22"/>
  <c r="J31" i="4"/>
  <c r="T24" i="19"/>
  <c r="U24" i="19" s="1"/>
  <c r="T37" i="19"/>
  <c r="U37" i="19" s="1"/>
  <c r="T14" i="27"/>
  <c r="F14" i="27" s="1"/>
  <c r="T18" i="27"/>
  <c r="U18" i="27" s="1"/>
  <c r="T19" i="26"/>
  <c r="V19" i="26" s="1"/>
  <c r="RF7" i="21"/>
  <c r="DG18" i="21"/>
  <c r="K18" i="21"/>
  <c r="V24" i="22"/>
  <c r="F24" i="22" s="1"/>
  <c r="V29" i="22"/>
  <c r="W29" i="22" s="1"/>
  <c r="V31" i="22"/>
  <c r="F31" i="22" s="1"/>
  <c r="V26" i="22"/>
  <c r="F26" i="22" s="1"/>
  <c r="V23" i="22"/>
  <c r="W23" i="22" s="1"/>
  <c r="V22" i="22"/>
  <c r="W22" i="22" s="1"/>
  <c r="V17" i="22"/>
  <c r="F17" i="22" s="1"/>
  <c r="V9" i="22"/>
  <c r="V31" i="4"/>
  <c r="F31" i="4" s="1"/>
  <c r="V29" i="4"/>
  <c r="W29" i="4" s="1"/>
  <c r="V27" i="4"/>
  <c r="W27" i="4" s="1"/>
  <c r="T15" i="27"/>
  <c r="F15" i="27" s="1"/>
  <c r="U16" i="26"/>
  <c r="V16" i="26"/>
  <c r="V17" i="26"/>
  <c r="U17" i="26"/>
  <c r="F17" i="26"/>
  <c r="V7" i="26"/>
  <c r="U7" i="26"/>
  <c r="F7" i="26"/>
  <c r="V36" i="19"/>
  <c r="U36" i="19"/>
  <c r="F36" i="19"/>
  <c r="S9" i="21"/>
  <c r="O18" i="21"/>
  <c r="DH18" i="21"/>
  <c r="DF7" i="21"/>
  <c r="T7" i="21" s="1"/>
  <c r="S7" i="21"/>
  <c r="DG9" i="21"/>
  <c r="DF9" i="21"/>
  <c r="RF9" i="21"/>
  <c r="K9" i="21"/>
  <c r="M9" i="21"/>
  <c r="Q7" i="21"/>
  <c r="K7" i="21"/>
  <c r="RG17" i="19"/>
  <c r="R17" i="19"/>
  <c r="DH17" i="19" s="1"/>
  <c r="RG30" i="19"/>
  <c r="RB17" i="19"/>
  <c r="QC17" i="19"/>
  <c r="QC15" i="21"/>
  <c r="R15" i="21"/>
  <c r="DH15" i="21" s="1"/>
  <c r="QC4" i="26"/>
  <c r="RC15" i="21"/>
  <c r="RG15" i="21"/>
  <c r="RB15" i="21"/>
  <c r="RD15" i="21"/>
  <c r="DB15" i="21"/>
  <c r="N15" i="21"/>
  <c r="DF15" i="21" s="1"/>
  <c r="P15" i="21"/>
  <c r="DG15" i="21" s="1"/>
  <c r="RH15" i="21"/>
  <c r="L15" i="21"/>
  <c r="M15" i="21" s="1"/>
  <c r="RE15" i="21"/>
  <c r="QC11" i="21"/>
  <c r="QC8" i="21"/>
  <c r="R8" i="21"/>
  <c r="S8" i="21" s="1"/>
  <c r="R11" i="21"/>
  <c r="DH11" i="21" s="1"/>
  <c r="RB8" i="21"/>
  <c r="RB11" i="21"/>
  <c r="RD11" i="21"/>
  <c r="RC11" i="21"/>
  <c r="RG11" i="21"/>
  <c r="DB11" i="21"/>
  <c r="P11" i="21"/>
  <c r="Q11" i="21" s="1"/>
  <c r="N11" i="21"/>
  <c r="O11" i="21" s="1"/>
  <c r="RH11" i="21"/>
  <c r="L11" i="21"/>
  <c r="M11" i="21" s="1"/>
  <c r="RE11" i="21"/>
  <c r="RC8" i="21"/>
  <c r="RD8" i="21"/>
  <c r="DB8" i="21"/>
  <c r="N8" i="21"/>
  <c r="O8" i="21" s="1"/>
  <c r="RG8" i="21"/>
  <c r="P8" i="21"/>
  <c r="DG8" i="21" s="1"/>
  <c r="RH8" i="21"/>
  <c r="L8" i="21"/>
  <c r="M8" i="21" s="1"/>
  <c r="RE8" i="21"/>
  <c r="RH17" i="19"/>
  <c r="RE17" i="19"/>
  <c r="P17" i="19"/>
  <c r="DG17" i="19" s="1"/>
  <c r="RD17" i="19"/>
  <c r="N17" i="19"/>
  <c r="O17" i="19" s="1"/>
  <c r="RC17" i="19"/>
  <c r="L17" i="19"/>
  <c r="DB17" i="19"/>
  <c r="QC15" i="19"/>
  <c r="RD15" i="19"/>
  <c r="RC15" i="19"/>
  <c r="RG15" i="19"/>
  <c r="RB15" i="19"/>
  <c r="DB15" i="19"/>
  <c r="P15" i="19"/>
  <c r="DG15" i="19" s="1"/>
  <c r="N15" i="19"/>
  <c r="O15" i="19" s="1"/>
  <c r="RH15" i="19"/>
  <c r="L15" i="19"/>
  <c r="M15" i="19" s="1"/>
  <c r="R15" i="19"/>
  <c r="RE15" i="19"/>
  <c r="QC18" i="19"/>
  <c r="RG18" i="19"/>
  <c r="RB18" i="19"/>
  <c r="QC30" i="19"/>
  <c r="RH30" i="19"/>
  <c r="R30" i="19"/>
  <c r="DH30" i="19" s="1"/>
  <c r="RD30" i="19"/>
  <c r="RC30" i="19"/>
  <c r="RB30" i="19"/>
  <c r="N30" i="19"/>
  <c r="O30" i="19" s="1"/>
  <c r="P30" i="19"/>
  <c r="Q30" i="19" s="1"/>
  <c r="L30" i="19"/>
  <c r="M30" i="19" s="1"/>
  <c r="DB30" i="19"/>
  <c r="RE30" i="19"/>
  <c r="RD18" i="19"/>
  <c r="RC18" i="19"/>
  <c r="R18" i="19"/>
  <c r="DH18" i="19" s="1"/>
  <c r="DB18" i="19"/>
  <c r="N18" i="19"/>
  <c r="O18" i="19" s="1"/>
  <c r="P18" i="19"/>
  <c r="DG18" i="19" s="1"/>
  <c r="RH18" i="19"/>
  <c r="L18" i="19"/>
  <c r="M18" i="19" s="1"/>
  <c r="RE18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A39" i="19" l="1" a="1"/>
  <c r="A39" i="19" s="1"/>
  <c r="B39" i="19" a="1"/>
  <c r="B39" i="19" s="1"/>
  <c r="A18" i="27" a="1"/>
  <c r="A18" i="27" s="1"/>
  <c r="B18" i="27" a="1"/>
  <c r="B18" i="27" s="1"/>
  <c r="A15" i="27" a="1"/>
  <c r="A15" i="27" s="1"/>
  <c r="B15" i="27" a="1"/>
  <c r="B15" i="27" s="1"/>
  <c r="A19" i="26" a="1"/>
  <c r="A19" i="26" s="1"/>
  <c r="B19" i="26" a="1"/>
  <c r="B19" i="26" s="1"/>
  <c r="A17" i="26" a="1"/>
  <c r="A17" i="26" s="1"/>
  <c r="B17" i="26" a="1"/>
  <c r="B17" i="26" s="1"/>
  <c r="A24" i="22" a="1"/>
  <c r="A24" i="22" s="1"/>
  <c r="B24" i="22" a="1"/>
  <c r="B24" i="22" s="1"/>
  <c r="F20" i="22"/>
  <c r="A31" i="4" a="1"/>
  <c r="A31" i="4" s="1"/>
  <c r="B31" i="4" a="1"/>
  <c r="B31" i="4" s="1"/>
  <c r="RI15" i="21"/>
  <c r="RI18" i="19"/>
  <c r="RI30" i="19"/>
  <c r="RI11" i="21"/>
  <c r="RI8" i="21"/>
  <c r="RI15" i="19"/>
  <c r="RI17" i="19"/>
  <c r="RI4" i="26"/>
  <c r="F25" i="4"/>
  <c r="X25" i="4"/>
  <c r="W20" i="22"/>
  <c r="F30" i="22"/>
  <c r="W30" i="22"/>
  <c r="F39" i="19"/>
  <c r="F24" i="19"/>
  <c r="V39" i="19"/>
  <c r="X29" i="22"/>
  <c r="J9" i="21"/>
  <c r="J18" i="21"/>
  <c r="J37" i="19"/>
  <c r="J36" i="19"/>
  <c r="V24" i="19"/>
  <c r="V37" i="19"/>
  <c r="J14" i="27"/>
  <c r="J16" i="26"/>
  <c r="F29" i="22"/>
  <c r="V14" i="27"/>
  <c r="U14" i="27"/>
  <c r="F19" i="26"/>
  <c r="U19" i="26"/>
  <c r="F37" i="19"/>
  <c r="V18" i="27"/>
  <c r="F18" i="27"/>
  <c r="W24" i="22"/>
  <c r="X24" i="22"/>
  <c r="U15" i="27"/>
  <c r="V15" i="27"/>
  <c r="T18" i="21"/>
  <c r="F18" i="21" s="1"/>
  <c r="F22" i="22"/>
  <c r="X22" i="22"/>
  <c r="F23" i="22"/>
  <c r="X31" i="22"/>
  <c r="W31" i="22"/>
  <c r="X23" i="22"/>
  <c r="X26" i="22"/>
  <c r="W26" i="22"/>
  <c r="X17" i="22"/>
  <c r="W17" i="22"/>
  <c r="W9" i="22"/>
  <c r="X9" i="22"/>
  <c r="F9" i="22"/>
  <c r="X31" i="4"/>
  <c r="W31" i="4"/>
  <c r="F29" i="4"/>
  <c r="X29" i="4"/>
  <c r="F27" i="4"/>
  <c r="X27" i="4"/>
  <c r="T9" i="21"/>
  <c r="V9" i="21" s="1"/>
  <c r="S15" i="21"/>
  <c r="V7" i="21"/>
  <c r="U7" i="21"/>
  <c r="F7" i="21"/>
  <c r="RF15" i="19"/>
  <c r="S17" i="19"/>
  <c r="S30" i="19"/>
  <c r="O15" i="21"/>
  <c r="RF15" i="21"/>
  <c r="K11" i="21"/>
  <c r="K15" i="21"/>
  <c r="Q17" i="19"/>
  <c r="DH8" i="21"/>
  <c r="DF8" i="21"/>
  <c r="RF8" i="21"/>
  <c r="RF11" i="21"/>
  <c r="Q15" i="21"/>
  <c r="T15" i="21"/>
  <c r="S11" i="21"/>
  <c r="K8" i="21"/>
  <c r="DF11" i="21"/>
  <c r="DG11" i="21"/>
  <c r="Q8" i="21"/>
  <c r="DF17" i="19"/>
  <c r="T17" i="19" s="1"/>
  <c r="RF17" i="19"/>
  <c r="K17" i="19"/>
  <c r="M17" i="19"/>
  <c r="K18" i="19"/>
  <c r="Q15" i="19"/>
  <c r="K15" i="19"/>
  <c r="DF15" i="19"/>
  <c r="S15" i="19"/>
  <c r="DH15" i="19"/>
  <c r="DF18" i="19"/>
  <c r="T18" i="19" s="1"/>
  <c r="K30" i="19"/>
  <c r="DG30" i="19"/>
  <c r="RF30" i="19"/>
  <c r="DF30" i="19"/>
  <c r="RF18" i="19"/>
  <c r="S18" i="19"/>
  <c r="Q18" i="19"/>
  <c r="K4" i="26"/>
  <c r="RF4" i="26"/>
  <c r="DF4" i="26"/>
  <c r="T4" i="26" s="1"/>
  <c r="S4" i="26"/>
  <c r="Q4" i="26"/>
  <c r="A18" i="21" l="1" a="1"/>
  <c r="A18" i="21" s="1"/>
  <c r="B18" i="21" a="1"/>
  <c r="B18" i="21" s="1"/>
  <c r="A37" i="19" a="1"/>
  <c r="A37" i="19" s="1"/>
  <c r="B37" i="19" a="1"/>
  <c r="B37" i="19" s="1"/>
  <c r="A36" i="19" a="1"/>
  <c r="A36" i="19" s="1"/>
  <c r="B36" i="19" a="1"/>
  <c r="B36" i="19" s="1"/>
  <c r="A14" i="27" a="1"/>
  <c r="A14" i="27" s="1"/>
  <c r="B14" i="27" a="1"/>
  <c r="B14" i="27" s="1"/>
  <c r="A16" i="26" a="1"/>
  <c r="A16" i="26" s="1"/>
  <c r="B16" i="26" a="1"/>
  <c r="B16" i="26" s="1"/>
  <c r="J7" i="21"/>
  <c r="J11" i="21"/>
  <c r="J8" i="21"/>
  <c r="J15" i="19"/>
  <c r="J4" i="26"/>
  <c r="B4" i="26" s="1" a="1"/>
  <c r="B4" i="26" s="1"/>
  <c r="V18" i="21"/>
  <c r="U18" i="21"/>
  <c r="F9" i="21"/>
  <c r="U9" i="21"/>
  <c r="T8" i="21"/>
  <c r="V8" i="21" s="1"/>
  <c r="T11" i="21"/>
  <c r="F11" i="21" s="1"/>
  <c r="V15" i="21"/>
  <c r="U15" i="21"/>
  <c r="F15" i="21"/>
  <c r="F17" i="19"/>
  <c r="V17" i="19"/>
  <c r="U17" i="19"/>
  <c r="F18" i="19"/>
  <c r="T15" i="19"/>
  <c r="V15" i="19" s="1"/>
  <c r="T30" i="19"/>
  <c r="F30" i="19" s="1"/>
  <c r="V18" i="19"/>
  <c r="U18" i="19"/>
  <c r="V4" i="26"/>
  <c r="U4" i="26"/>
  <c r="F4" i="26"/>
  <c r="A11" i="21" l="1" a="1"/>
  <c r="A11" i="21" s="1"/>
  <c r="B11" i="21" a="1"/>
  <c r="B11" i="21" s="1"/>
  <c r="J15" i="21"/>
  <c r="J18" i="19"/>
  <c r="J30" i="19"/>
  <c r="J17" i="19"/>
  <c r="F8" i="21"/>
  <c r="U8" i="21"/>
  <c r="U11" i="21"/>
  <c r="V11" i="21"/>
  <c r="U15" i="19"/>
  <c r="F15" i="19"/>
  <c r="V30" i="19"/>
  <c r="U30" i="19"/>
  <c r="A15" i="21" l="1" a="1"/>
  <c r="A15" i="21" s="1"/>
  <c r="B15" i="21" a="1"/>
  <c r="B15" i="21" s="1"/>
  <c r="A30" i="19" a="1"/>
  <c r="A30" i="19" s="1"/>
  <c r="B30" i="19" a="1"/>
  <c r="B30" i="19" s="1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5" i="22" l="1"/>
  <c r="H5" i="22"/>
  <c r="I6" i="22"/>
  <c r="H6" i="22"/>
  <c r="I6" i="4"/>
  <c r="H6" i="4"/>
  <c r="P5" i="22"/>
  <c r="Q5" i="22" s="1"/>
  <c r="P6" i="22"/>
  <c r="Q6" i="22" s="1"/>
  <c r="CW6" i="4"/>
  <c r="DA6" i="4" s="1"/>
  <c r="SN6" i="22"/>
  <c r="SU6" i="22" s="1"/>
  <c r="CW6" i="22"/>
  <c r="DA6" i="22" s="1"/>
  <c r="CW5" i="22"/>
  <c r="DA5" i="22" s="1"/>
  <c r="SN5" i="22"/>
  <c r="SU5" i="22" s="1"/>
  <c r="SN6" i="4"/>
  <c r="SU6" i="4" s="1"/>
  <c r="TQ6" i="22"/>
  <c r="TN6" i="22"/>
  <c r="TU6" i="22"/>
  <c r="K6" i="22"/>
  <c r="N6" i="22"/>
  <c r="O6" i="22" s="1"/>
  <c r="T6" i="22"/>
  <c r="U6" i="22" s="1"/>
  <c r="L6" i="22"/>
  <c r="R6" i="22"/>
  <c r="S6" i="22" s="1"/>
  <c r="TN5" i="22"/>
  <c r="TU5" i="22"/>
  <c r="TQ5" i="22"/>
  <c r="N5" i="22"/>
  <c r="O5" i="22" s="1"/>
  <c r="T5" i="22"/>
  <c r="U5" i="22" s="1"/>
  <c r="L5" i="22"/>
  <c r="K5" i="22"/>
  <c r="R5" i="22"/>
  <c r="S5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5" i="22" l="1"/>
  <c r="B5" i="22" s="1" a="1"/>
  <c r="B5" i="22" s="1"/>
  <c r="J6" i="22"/>
  <c r="J6" i="4"/>
  <c r="M5" i="22"/>
  <c r="M6" i="22"/>
  <c r="TR6" i="4"/>
  <c r="TV6" i="4" s="1"/>
  <c r="M6" i="4"/>
  <c r="TR6" i="22"/>
  <c r="TV6" i="22" s="1"/>
  <c r="TR5" i="22"/>
  <c r="TV5" i="22" s="1"/>
  <c r="DC6" i="22"/>
  <c r="DB6" i="22"/>
  <c r="DC5" i="22"/>
  <c r="DB5" i="22"/>
  <c r="DB6" i="4"/>
  <c r="Q6" i="4"/>
  <c r="DC6" i="4"/>
  <c r="V6" i="4" l="1"/>
  <c r="F6" i="4" s="1"/>
  <c r="V6" i="22"/>
  <c r="W6" i="22" s="1"/>
  <c r="V5" i="22"/>
  <c r="F5" i="22" s="1"/>
  <c r="X6" i="22" l="1"/>
  <c r="X5" i="22"/>
  <c r="F6" i="22"/>
  <c r="W5" i="22"/>
  <c r="W6" i="4"/>
  <c r="X6" i="4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1" i="27"/>
  <c r="I11" i="27"/>
  <c r="DE11" i="27"/>
  <c r="I5" i="27"/>
  <c r="H5" i="27"/>
  <c r="H11" i="27"/>
  <c r="QC11" i="27"/>
  <c r="RB11" i="27"/>
  <c r="RG5" i="27"/>
  <c r="RB5" i="27"/>
  <c r="P11" i="27"/>
  <c r="DG11" i="27" s="1"/>
  <c r="QC5" i="27"/>
  <c r="RD11" i="27"/>
  <c r="RC11" i="27"/>
  <c r="R11" i="27"/>
  <c r="DH11" i="27" s="1"/>
  <c r="RG11" i="27"/>
  <c r="DB11" i="27"/>
  <c r="N11" i="27"/>
  <c r="DF11" i="27" s="1"/>
  <c r="RH11" i="27"/>
  <c r="L11" i="27"/>
  <c r="M11" i="27" s="1"/>
  <c r="RE11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1" i="27" l="1"/>
  <c r="RI5" i="27"/>
  <c r="Q11" i="27"/>
  <c r="RF11" i="27"/>
  <c r="DH5" i="27"/>
  <c r="RF5" i="27"/>
  <c r="S11" i="27"/>
  <c r="K11" i="27"/>
  <c r="O11" i="27"/>
  <c r="T11" i="27"/>
  <c r="Q5" i="27"/>
  <c r="DF5" i="27"/>
  <c r="K5" i="27"/>
  <c r="J11" i="27" l="1"/>
  <c r="T5" i="27"/>
  <c r="V5" i="27" s="1"/>
  <c r="V11" i="27"/>
  <c r="U11" i="27"/>
  <c r="F11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I19" i="4"/>
  <c r="TT19" i="4" s="1"/>
  <c r="TJ19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I26" i="4"/>
  <c r="TT26" i="4" s="1"/>
  <c r="TJ26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D5" i="4"/>
  <c r="TP5" i="4" s="1"/>
  <c r="TE5" i="4"/>
  <c r="TF5" i="4"/>
  <c r="TG5" i="4"/>
  <c r="TH5" i="4"/>
  <c r="TS5" i="4" s="1"/>
  <c r="TI5" i="4"/>
  <c r="TT5" i="4" s="1"/>
  <c r="TJ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D23" i="4"/>
  <c r="TP23" i="4" s="1"/>
  <c r="TE23" i="4"/>
  <c r="TF23" i="4"/>
  <c r="TG23" i="4"/>
  <c r="TH23" i="4"/>
  <c r="TS23" i="4" s="1"/>
  <c r="TI23" i="4"/>
  <c r="TT23" i="4" s="1"/>
  <c r="TJ23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H12" i="27" l="1"/>
  <c r="H16" i="27"/>
  <c r="H10" i="27"/>
  <c r="H4" i="27"/>
  <c r="H7" i="27"/>
  <c r="H6" i="27"/>
  <c r="QF17" i="21"/>
  <c r="QF13" i="21"/>
  <c r="QF10" i="21"/>
  <c r="QF16" i="21"/>
  <c r="QF6" i="21"/>
  <c r="QF4" i="21"/>
  <c r="H27" i="19"/>
  <c r="H34" i="19"/>
  <c r="QF34" i="19"/>
  <c r="QF7" i="19"/>
  <c r="QF16" i="19"/>
  <c r="QF27" i="19"/>
  <c r="QF35" i="19"/>
  <c r="QF11" i="19"/>
  <c r="QF12" i="27"/>
  <c r="QF16" i="27"/>
  <c r="QF10" i="27"/>
  <c r="QF4" i="27"/>
  <c r="QF7" i="27"/>
  <c r="QF6" i="27"/>
  <c r="QF17" i="27"/>
  <c r="QF9" i="26"/>
  <c r="DE13" i="26"/>
  <c r="DE12" i="26"/>
  <c r="QF11" i="26"/>
  <c r="QF13" i="26"/>
  <c r="QF12" i="26"/>
  <c r="QF10" i="26"/>
  <c r="QF8" i="26"/>
  <c r="DE10" i="26"/>
  <c r="DE11" i="26"/>
  <c r="DE9" i="26"/>
  <c r="DE8" i="26"/>
  <c r="H17" i="21"/>
  <c r="H13" i="21"/>
  <c r="H10" i="21"/>
  <c r="H16" i="21"/>
  <c r="H6" i="21"/>
  <c r="DE17" i="21"/>
  <c r="DE13" i="21"/>
  <c r="DE10" i="21"/>
  <c r="DE16" i="21"/>
  <c r="DE6" i="21"/>
  <c r="DE4" i="21"/>
  <c r="DE27" i="19"/>
  <c r="DE11" i="19"/>
  <c r="DE16" i="19"/>
  <c r="DE35" i="19"/>
  <c r="DE7" i="19"/>
  <c r="DE34" i="19"/>
  <c r="DE17" i="27"/>
  <c r="DE12" i="27"/>
  <c r="DE16" i="27"/>
  <c r="DE10" i="27"/>
  <c r="DE4" i="27"/>
  <c r="DE7" i="27"/>
  <c r="DE6" i="27"/>
  <c r="H11" i="19"/>
  <c r="H4" i="21"/>
  <c r="H16" i="19"/>
  <c r="H7" i="19"/>
  <c r="I17" i="21"/>
  <c r="I13" i="21"/>
  <c r="I10" i="21"/>
  <c r="I16" i="21"/>
  <c r="I6" i="21"/>
  <c r="I4" i="21"/>
  <c r="I27" i="19"/>
  <c r="I11" i="19"/>
  <c r="I7" i="19"/>
  <c r="I35" i="19"/>
  <c r="H35" i="19"/>
  <c r="I16" i="19"/>
  <c r="I34" i="19"/>
  <c r="I17" i="27"/>
  <c r="H17" i="27"/>
  <c r="I12" i="27"/>
  <c r="I16" i="27"/>
  <c r="I10" i="27"/>
  <c r="I4" i="27"/>
  <c r="I7" i="27"/>
  <c r="I6" i="27"/>
  <c r="I13" i="26"/>
  <c r="I12" i="26"/>
  <c r="H10" i="26"/>
  <c r="H11" i="26"/>
  <c r="H9" i="26"/>
  <c r="H8" i="26"/>
  <c r="H13" i="26"/>
  <c r="H12" i="26"/>
  <c r="I10" i="26"/>
  <c r="I11" i="26"/>
  <c r="I9" i="26"/>
  <c r="I8" i="26"/>
  <c r="H16" i="22"/>
  <c r="H14" i="22"/>
  <c r="H15" i="22"/>
  <c r="H12" i="22"/>
  <c r="H4" i="22"/>
  <c r="H19" i="22"/>
  <c r="I11" i="22"/>
  <c r="I13" i="22"/>
  <c r="I27" i="22"/>
  <c r="I28" i="22"/>
  <c r="I21" i="22"/>
  <c r="I8" i="22"/>
  <c r="I10" i="22"/>
  <c r="I18" i="22"/>
  <c r="H11" i="22"/>
  <c r="H13" i="22"/>
  <c r="H27" i="22"/>
  <c r="H28" i="22"/>
  <c r="H21" i="22"/>
  <c r="H8" i="22"/>
  <c r="H10" i="22"/>
  <c r="H18" i="22"/>
  <c r="I16" i="22"/>
  <c r="I14" i="22"/>
  <c r="I15" i="22"/>
  <c r="I12" i="22"/>
  <c r="I4" i="22"/>
  <c r="I19" i="22"/>
  <c r="I11" i="4"/>
  <c r="I10" i="4"/>
  <c r="I7" i="4"/>
  <c r="I26" i="4"/>
  <c r="I19" i="4"/>
  <c r="H22" i="4"/>
  <c r="H9" i="4"/>
  <c r="H10" i="4"/>
  <c r="H7" i="4"/>
  <c r="H5" i="4"/>
  <c r="H4" i="4"/>
  <c r="H20" i="4"/>
  <c r="H13" i="4"/>
  <c r="H18" i="4"/>
  <c r="H12" i="4"/>
  <c r="H26" i="4"/>
  <c r="H19" i="4"/>
  <c r="I22" i="4"/>
  <c r="I4" i="4"/>
  <c r="I23" i="4"/>
  <c r="I9" i="4"/>
  <c r="I13" i="4"/>
  <c r="H11" i="4"/>
  <c r="H17" i="4"/>
  <c r="I17" i="4"/>
  <c r="I5" i="4"/>
  <c r="I20" i="4"/>
  <c r="I18" i="4"/>
  <c r="I12" i="4"/>
  <c r="H23" i="4"/>
  <c r="CW8" i="22"/>
  <c r="DA8" i="22" s="1"/>
  <c r="P15" i="22"/>
  <c r="Q15" i="22" s="1"/>
  <c r="P13" i="22"/>
  <c r="Q13" i="22" s="1"/>
  <c r="P18" i="22"/>
  <c r="Q18" i="22" s="1"/>
  <c r="P8" i="22"/>
  <c r="Q8" i="22" s="1"/>
  <c r="P21" i="22"/>
  <c r="Q21" i="22" s="1"/>
  <c r="P28" i="22"/>
  <c r="Q28" i="22" s="1"/>
  <c r="P14" i="22"/>
  <c r="Q14" i="22" s="1"/>
  <c r="P11" i="22"/>
  <c r="Q11" i="22" s="1"/>
  <c r="P16" i="22"/>
  <c r="Q16" i="22" s="1"/>
  <c r="P12" i="22"/>
  <c r="Q12" i="22" s="1"/>
  <c r="P10" i="22"/>
  <c r="Q10" i="22" s="1"/>
  <c r="P27" i="22"/>
  <c r="Q27" i="22" s="1"/>
  <c r="P4" i="22"/>
  <c r="Q4" i="22" s="1"/>
  <c r="P19" i="22"/>
  <c r="Q19" i="22" s="1"/>
  <c r="CW19" i="22"/>
  <c r="DA19" i="22" s="1"/>
  <c r="QC13" i="26"/>
  <c r="CW18" i="22"/>
  <c r="DA18" i="22" s="1"/>
  <c r="CW20" i="4"/>
  <c r="DA20" i="4" s="1"/>
  <c r="CW13" i="4"/>
  <c r="DA13" i="4" s="1"/>
  <c r="RG17" i="27"/>
  <c r="RB17" i="27"/>
  <c r="QC17" i="27"/>
  <c r="QC12" i="26"/>
  <c r="RB12" i="26"/>
  <c r="CW10" i="22"/>
  <c r="DA10" i="22" s="1"/>
  <c r="CW18" i="4"/>
  <c r="DA18" i="4" s="1"/>
  <c r="CW19" i="4"/>
  <c r="DA19" i="4" s="1"/>
  <c r="SN19" i="4"/>
  <c r="SU19" i="4" s="1"/>
  <c r="CW12" i="4"/>
  <c r="DA12" i="4" s="1"/>
  <c r="RD12" i="26"/>
  <c r="DB12" i="26"/>
  <c r="RC12" i="26"/>
  <c r="P12" i="26"/>
  <c r="Q12" i="26" s="1"/>
  <c r="CW13" i="22"/>
  <c r="DA13" i="22" s="1"/>
  <c r="CW14" i="22"/>
  <c r="DA14" i="22" s="1"/>
  <c r="CW15" i="22"/>
  <c r="DA15" i="22" s="1"/>
  <c r="CW21" i="22"/>
  <c r="DA21" i="22" s="1"/>
  <c r="CW17" i="4"/>
  <c r="DA17" i="4" s="1"/>
  <c r="CW22" i="4"/>
  <c r="DA22" i="4" s="1"/>
  <c r="CW11" i="22"/>
  <c r="DA11" i="22" s="1"/>
  <c r="CW27" i="22"/>
  <c r="DA27" i="22" s="1"/>
  <c r="CW26" i="4"/>
  <c r="DA26" i="4" s="1"/>
  <c r="CW23" i="4"/>
  <c r="DA23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6" i="27"/>
  <c r="RG12" i="26"/>
  <c r="N12" i="26"/>
  <c r="O12" i="26" s="1"/>
  <c r="RH12" i="26"/>
  <c r="L12" i="26"/>
  <c r="M12" i="26" s="1"/>
  <c r="R12" i="26"/>
  <c r="RE12" i="26"/>
  <c r="RG13" i="26"/>
  <c r="RB13" i="26"/>
  <c r="RD13" i="26"/>
  <c r="RC13" i="26"/>
  <c r="QC10" i="26"/>
  <c r="DB13" i="26"/>
  <c r="N13" i="26"/>
  <c r="O13" i="26" s="1"/>
  <c r="P13" i="26"/>
  <c r="DG13" i="26" s="1"/>
  <c r="RH13" i="26"/>
  <c r="L13" i="26"/>
  <c r="M13" i="26" s="1"/>
  <c r="R13" i="26"/>
  <c r="RE13" i="26"/>
  <c r="RG35" i="19"/>
  <c r="RB35" i="19"/>
  <c r="QC35" i="19"/>
  <c r="SN19" i="22"/>
  <c r="SU19" i="22" s="1"/>
  <c r="TQ19" i="4"/>
  <c r="SN26" i="4"/>
  <c r="SU26" i="4" s="1"/>
  <c r="TU19" i="4"/>
  <c r="TN19" i="4"/>
  <c r="SN18" i="4"/>
  <c r="SU18" i="4" s="1"/>
  <c r="TS19" i="4"/>
  <c r="R19" i="4"/>
  <c r="S19" i="4" s="1"/>
  <c r="L19" i="4"/>
  <c r="P19" i="4"/>
  <c r="N19" i="4"/>
  <c r="T19" i="4"/>
  <c r="U19" i="4" s="1"/>
  <c r="K19" i="4"/>
  <c r="SN12" i="4"/>
  <c r="SU12" i="4" s="1"/>
  <c r="TN26" i="4"/>
  <c r="TQ26" i="4"/>
  <c r="TU26" i="4"/>
  <c r="TS26" i="4"/>
  <c r="T26" i="4"/>
  <c r="U26" i="4" s="1"/>
  <c r="N26" i="4"/>
  <c r="O26" i="4" s="1"/>
  <c r="L26" i="4"/>
  <c r="K26" i="4"/>
  <c r="R26" i="4"/>
  <c r="S26" i="4" s="1"/>
  <c r="P26" i="4"/>
  <c r="TQ12" i="4"/>
  <c r="SN13" i="4"/>
  <c r="SU13" i="4" s="1"/>
  <c r="TN12" i="4"/>
  <c r="TU12" i="4"/>
  <c r="R12" i="4"/>
  <c r="S12" i="4" s="1"/>
  <c r="N12" i="4"/>
  <c r="O12" i="4" s="1"/>
  <c r="L12" i="4"/>
  <c r="P12" i="4"/>
  <c r="T12" i="4"/>
  <c r="U12" i="4" s="1"/>
  <c r="K12" i="4"/>
  <c r="TN20" i="4"/>
  <c r="TU18" i="4"/>
  <c r="TQ18" i="4"/>
  <c r="TN18" i="4"/>
  <c r="R18" i="4"/>
  <c r="S18" i="4" s="1"/>
  <c r="N18" i="4"/>
  <c r="O18" i="4" s="1"/>
  <c r="L18" i="4"/>
  <c r="K18" i="4"/>
  <c r="T18" i="4"/>
  <c r="U18" i="4" s="1"/>
  <c r="P18" i="4"/>
  <c r="TQ13" i="4"/>
  <c r="TN13" i="4"/>
  <c r="TU13" i="4"/>
  <c r="T13" i="4"/>
  <c r="U13" i="4" s="1"/>
  <c r="N13" i="4"/>
  <c r="O13" i="4" s="1"/>
  <c r="L13" i="4"/>
  <c r="K13" i="4"/>
  <c r="R13" i="4"/>
  <c r="S13" i="4" s="1"/>
  <c r="P13" i="4"/>
  <c r="TQ20" i="4"/>
  <c r="SN20" i="4"/>
  <c r="SU20" i="4" s="1"/>
  <c r="RD35" i="19"/>
  <c r="RH35" i="19"/>
  <c r="R35" i="19"/>
  <c r="DH35" i="19" s="1"/>
  <c r="RC35" i="19"/>
  <c r="RE35" i="19"/>
  <c r="P35" i="19"/>
  <c r="DG35" i="19" s="1"/>
  <c r="N35" i="19"/>
  <c r="DF35" i="19" s="1"/>
  <c r="L35" i="19"/>
  <c r="DB35" i="19"/>
  <c r="RG34" i="19"/>
  <c r="DB34" i="19"/>
  <c r="TU20" i="4"/>
  <c r="TS20" i="4"/>
  <c r="R20" i="4"/>
  <c r="S20" i="4" s="1"/>
  <c r="L20" i="4"/>
  <c r="T20" i="4"/>
  <c r="U20" i="4" s="1"/>
  <c r="P20" i="4"/>
  <c r="N20" i="4"/>
  <c r="K20" i="4"/>
  <c r="T4" i="4"/>
  <c r="U4" i="4" s="1"/>
  <c r="SN18" i="22"/>
  <c r="SU18" i="22" s="1"/>
  <c r="TQ18" i="22"/>
  <c r="TN18" i="22"/>
  <c r="TU18" i="22"/>
  <c r="R18" i="22"/>
  <c r="S18" i="22" s="1"/>
  <c r="N18" i="22"/>
  <c r="O18" i="22" s="1"/>
  <c r="T18" i="22"/>
  <c r="U18" i="22" s="1"/>
  <c r="L18" i="22"/>
  <c r="K18" i="22"/>
  <c r="SN10" i="22"/>
  <c r="SU10" i="22" s="1"/>
  <c r="TN19" i="22"/>
  <c r="TU19" i="22"/>
  <c r="R19" i="22"/>
  <c r="S19" i="22" s="1"/>
  <c r="TQ19" i="22"/>
  <c r="N19" i="22"/>
  <c r="O19" i="22" s="1"/>
  <c r="T19" i="22"/>
  <c r="U19" i="22" s="1"/>
  <c r="L19" i="22"/>
  <c r="K19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1" i="22"/>
  <c r="U11" i="22" s="1"/>
  <c r="T21" i="22"/>
  <c r="U21" i="22" s="1"/>
  <c r="T15" i="22"/>
  <c r="U15" i="22" s="1"/>
  <c r="T28" i="22"/>
  <c r="U28" i="22" s="1"/>
  <c r="T13" i="22"/>
  <c r="U13" i="22" s="1"/>
  <c r="T27" i="22"/>
  <c r="U27" i="22" s="1"/>
  <c r="T4" i="22"/>
  <c r="U4" i="22" s="1"/>
  <c r="T16" i="22"/>
  <c r="U16" i="22" s="1"/>
  <c r="T12" i="22"/>
  <c r="U12" i="22" s="1"/>
  <c r="T14" i="22"/>
  <c r="U14" i="22" s="1"/>
  <c r="T8" i="22"/>
  <c r="U8" i="22" s="1"/>
  <c r="T23" i="4"/>
  <c r="U23" i="4" s="1"/>
  <c r="T9" i="4"/>
  <c r="U9" i="4" s="1"/>
  <c r="T17" i="4"/>
  <c r="U17" i="4" s="1"/>
  <c r="T7" i="4"/>
  <c r="U7" i="4" s="1"/>
  <c r="T10" i="4"/>
  <c r="U10" i="4" s="1"/>
  <c r="T5" i="4"/>
  <c r="U5" i="4" s="1"/>
  <c r="T22" i="4"/>
  <c r="U22" i="4" s="1"/>
  <c r="T11" i="4"/>
  <c r="U11" i="4" s="1"/>
  <c r="QC34" i="19"/>
  <c r="P34" i="19"/>
  <c r="DG34" i="19" s="1"/>
  <c r="RD34" i="19"/>
  <c r="RC34" i="19"/>
  <c r="RH34" i="19"/>
  <c r="RB34" i="19"/>
  <c r="N34" i="19"/>
  <c r="O34" i="19" s="1"/>
  <c r="L34" i="19"/>
  <c r="M34" i="19" s="1"/>
  <c r="R34" i="19"/>
  <c r="RE34" i="19"/>
  <c r="R16" i="19"/>
  <c r="DH16" i="19" s="1"/>
  <c r="RB16" i="19"/>
  <c r="QC16" i="19"/>
  <c r="RD16" i="19"/>
  <c r="RC16" i="19"/>
  <c r="P16" i="19"/>
  <c r="Q16" i="19" s="1"/>
  <c r="RG16" i="19"/>
  <c r="DB16" i="19"/>
  <c r="N16" i="19"/>
  <c r="O16" i="19" s="1"/>
  <c r="RH16" i="19"/>
  <c r="L16" i="19"/>
  <c r="M16" i="19" s="1"/>
  <c r="RE16" i="19"/>
  <c r="RG11" i="19"/>
  <c r="QC10" i="21"/>
  <c r="QC16" i="21"/>
  <c r="P4" i="21"/>
  <c r="Q4" i="21" s="1"/>
  <c r="DB27" i="19"/>
  <c r="RD7" i="19"/>
  <c r="DB7" i="19"/>
  <c r="N6" i="27"/>
  <c r="O6" i="27" s="1"/>
  <c r="RG8" i="26"/>
  <c r="RB8" i="26"/>
  <c r="SN4" i="22"/>
  <c r="SU4" i="22" s="1"/>
  <c r="SN15" i="22"/>
  <c r="SU15" i="22" s="1"/>
  <c r="N4" i="22"/>
  <c r="O4" i="22" s="1"/>
  <c r="QC17" i="21"/>
  <c r="R16" i="21"/>
  <c r="S16" i="21" s="1"/>
  <c r="R11" i="19"/>
  <c r="S11" i="19" s="1"/>
  <c r="RE11" i="19"/>
  <c r="RB11" i="19"/>
  <c r="P27" i="19"/>
  <c r="Q27" i="19" s="1"/>
  <c r="RG7" i="19"/>
  <c r="RG16" i="27"/>
  <c r="RB16" i="27"/>
  <c r="RD6" i="27"/>
  <c r="RG9" i="26"/>
  <c r="RE9" i="26"/>
  <c r="RB9" i="26"/>
  <c r="P11" i="26"/>
  <c r="Q11" i="26" s="1"/>
  <c r="DB10" i="26"/>
  <c r="DB8" i="26"/>
  <c r="QC11" i="26"/>
  <c r="P10" i="26"/>
  <c r="Q10" i="26" s="1"/>
  <c r="RD10" i="26"/>
  <c r="SN8" i="22"/>
  <c r="SU8" i="22" s="1"/>
  <c r="SN12" i="22"/>
  <c r="SU12" i="22" s="1"/>
  <c r="CW5" i="4"/>
  <c r="DA5" i="4" s="1"/>
  <c r="TQ15" i="22"/>
  <c r="SN28" i="22"/>
  <c r="SU28" i="22" s="1"/>
  <c r="SN22" i="4"/>
  <c r="SU22" i="4" s="1"/>
  <c r="SN11" i="4"/>
  <c r="SU11" i="4" s="1"/>
  <c r="P11" i="4"/>
  <c r="Q11" i="4" s="1"/>
  <c r="P10" i="4"/>
  <c r="Q10" i="4" s="1"/>
  <c r="P7" i="4"/>
  <c r="DC7" i="4" s="1"/>
  <c r="SN9" i="4"/>
  <c r="SU9" i="4" s="1"/>
  <c r="CW4" i="4"/>
  <c r="DA4" i="4" s="1"/>
  <c r="P4" i="4"/>
  <c r="DC4" i="4" s="1"/>
  <c r="P23" i="4"/>
  <c r="DC23" i="4" s="1"/>
  <c r="P9" i="4"/>
  <c r="DC9" i="4" s="1"/>
  <c r="P5" i="4"/>
  <c r="Q5" i="4" s="1"/>
  <c r="SN17" i="4"/>
  <c r="SU17" i="4" s="1"/>
  <c r="SN4" i="4"/>
  <c r="SU4" i="4" s="1"/>
  <c r="P17" i="4"/>
  <c r="DC17" i="4" s="1"/>
  <c r="TN5" i="4"/>
  <c r="SN23" i="4"/>
  <c r="SU23" i="4" s="1"/>
  <c r="SN10" i="4"/>
  <c r="SU10" i="4" s="1"/>
  <c r="SN5" i="4"/>
  <c r="SU5" i="4" s="1"/>
  <c r="P22" i="4"/>
  <c r="SN7" i="4"/>
  <c r="SU7" i="4" s="1"/>
  <c r="RD10" i="21"/>
  <c r="P17" i="21"/>
  <c r="DG17" i="21" s="1"/>
  <c r="DB6" i="21"/>
  <c r="RG10" i="21"/>
  <c r="RB10" i="21"/>
  <c r="R13" i="21"/>
  <c r="S13" i="21" s="1"/>
  <c r="L4" i="21"/>
  <c r="M4" i="21" s="1"/>
  <c r="RB13" i="21"/>
  <c r="P16" i="21"/>
  <c r="Q16" i="21" s="1"/>
  <c r="RD16" i="21"/>
  <c r="RG6" i="21"/>
  <c r="RG16" i="21"/>
  <c r="RB16" i="21"/>
  <c r="P13" i="21"/>
  <c r="Q13" i="21" s="1"/>
  <c r="RD13" i="21"/>
  <c r="P6" i="21"/>
  <c r="Q6" i="21" s="1"/>
  <c r="P10" i="21"/>
  <c r="Q10" i="21" s="1"/>
  <c r="RG13" i="21"/>
  <c r="R10" i="21"/>
  <c r="S10" i="21" s="1"/>
  <c r="R4" i="21"/>
  <c r="S4" i="21" s="1"/>
  <c r="RC10" i="21"/>
  <c r="RD17" i="21"/>
  <c r="RC16" i="21"/>
  <c r="RH10" i="21"/>
  <c r="RH13" i="21"/>
  <c r="RH16" i="21"/>
  <c r="DB17" i="21"/>
  <c r="RH6" i="21"/>
  <c r="R17" i="21"/>
  <c r="S17" i="21" s="1"/>
  <c r="RC13" i="21"/>
  <c r="RC17" i="21"/>
  <c r="RG17" i="21"/>
  <c r="RB17" i="21"/>
  <c r="P11" i="19"/>
  <c r="Q11" i="19" s="1"/>
  <c r="DB11" i="19"/>
  <c r="L7" i="19"/>
  <c r="M7" i="19" s="1"/>
  <c r="RD27" i="19"/>
  <c r="RG27" i="19"/>
  <c r="RH7" i="19"/>
  <c r="RH11" i="19"/>
  <c r="RD11" i="19"/>
  <c r="P7" i="19"/>
  <c r="DG7" i="19" s="1"/>
  <c r="N7" i="19"/>
  <c r="O7" i="19" s="1"/>
  <c r="R27" i="19"/>
  <c r="DH27" i="19" s="1"/>
  <c r="L27" i="19"/>
  <c r="M27" i="19" s="1"/>
  <c r="RG6" i="27"/>
  <c r="RB6" i="27"/>
  <c r="DB10" i="27"/>
  <c r="QC16" i="27"/>
  <c r="DB7" i="27"/>
  <c r="RG12" i="27"/>
  <c r="P10" i="27"/>
  <c r="Q10" i="27" s="1"/>
  <c r="P16" i="27"/>
  <c r="Q16" i="27" s="1"/>
  <c r="DB12" i="27"/>
  <c r="R12" i="27"/>
  <c r="DH12" i="27" s="1"/>
  <c r="RC4" i="27"/>
  <c r="RH7" i="27"/>
  <c r="P7" i="27"/>
  <c r="DG7" i="27" s="1"/>
  <c r="L4" i="27"/>
  <c r="M4" i="27" s="1"/>
  <c r="RG7" i="27"/>
  <c r="R6" i="27"/>
  <c r="S6" i="27" s="1"/>
  <c r="RD12" i="27"/>
  <c r="P12" i="27"/>
  <c r="Q12" i="27" s="1"/>
  <c r="RD10" i="27"/>
  <c r="P4" i="27"/>
  <c r="Q4" i="27" s="1"/>
  <c r="L6" i="27"/>
  <c r="M6" i="27" s="1"/>
  <c r="RH6" i="27"/>
  <c r="RC12" i="27"/>
  <c r="RG10" i="27"/>
  <c r="RB10" i="27"/>
  <c r="QC10" i="27"/>
  <c r="RH4" i="27"/>
  <c r="RC7" i="27"/>
  <c r="RD16" i="27"/>
  <c r="RC16" i="27"/>
  <c r="RD4" i="27"/>
  <c r="RE6" i="27"/>
  <c r="RH12" i="27"/>
  <c r="RG4" i="27"/>
  <c r="RB4" i="27"/>
  <c r="DB6" i="27"/>
  <c r="P6" i="27"/>
  <c r="DG6" i="27" s="1"/>
  <c r="RD8" i="26"/>
  <c r="P8" i="26"/>
  <c r="DG8" i="26" s="1"/>
  <c r="RC9" i="26"/>
  <c r="RD11" i="26"/>
  <c r="RH10" i="26"/>
  <c r="RG11" i="26"/>
  <c r="RB11" i="26"/>
  <c r="R11" i="26"/>
  <c r="DH11" i="26" s="1"/>
  <c r="RC11" i="26"/>
  <c r="RH11" i="26"/>
  <c r="R10" i="26"/>
  <c r="DH10" i="26" s="1"/>
  <c r="P9" i="26"/>
  <c r="Q9" i="26" s="1"/>
  <c r="RE10" i="26"/>
  <c r="RC10" i="26"/>
  <c r="RH9" i="26"/>
  <c r="RG10" i="26"/>
  <c r="RB10" i="26"/>
  <c r="RE11" i="26"/>
  <c r="RD9" i="26"/>
  <c r="SN16" i="22"/>
  <c r="SU16" i="22" s="1"/>
  <c r="TQ11" i="22"/>
  <c r="SN11" i="22"/>
  <c r="SU11" i="22" s="1"/>
  <c r="TU14" i="22"/>
  <c r="CW12" i="22"/>
  <c r="DA12" i="22" s="1"/>
  <c r="SN13" i="22"/>
  <c r="SU13" i="22" s="1"/>
  <c r="CW28" i="22"/>
  <c r="DA28" i="22" s="1"/>
  <c r="SN14" i="22"/>
  <c r="SU14" i="22" s="1"/>
  <c r="TU21" i="22"/>
  <c r="TN28" i="22"/>
  <c r="SN27" i="22"/>
  <c r="SU27" i="22" s="1"/>
  <c r="TU12" i="22"/>
  <c r="TU13" i="22"/>
  <c r="TQ16" i="22"/>
  <c r="TU4" i="22"/>
  <c r="TQ13" i="22"/>
  <c r="TQ21" i="22"/>
  <c r="TU28" i="22"/>
  <c r="TN15" i="22"/>
  <c r="CW16" i="22"/>
  <c r="DA16" i="22" s="1"/>
  <c r="TU16" i="22"/>
  <c r="TU8" i="22"/>
  <c r="TN27" i="22"/>
  <c r="TN13" i="22"/>
  <c r="TN14" i="22"/>
  <c r="TQ27" i="22"/>
  <c r="N28" i="22"/>
  <c r="TU15" i="22"/>
  <c r="L15" i="22"/>
  <c r="N12" i="22"/>
  <c r="K13" i="22"/>
  <c r="TQ17" i="4"/>
  <c r="TN17" i="4"/>
  <c r="CW11" i="4"/>
  <c r="DA11" i="4" s="1"/>
  <c r="TN22" i="4"/>
  <c r="TQ23" i="4"/>
  <c r="TQ10" i="4"/>
  <c r="CW10" i="4"/>
  <c r="DA10" i="4" s="1"/>
  <c r="TQ11" i="4"/>
  <c r="CW7" i="4"/>
  <c r="DA7" i="4" s="1"/>
  <c r="TN23" i="4"/>
  <c r="TU9" i="4"/>
  <c r="TU10" i="4"/>
  <c r="TQ7" i="4"/>
  <c r="TO23" i="4"/>
  <c r="TU17" i="4"/>
  <c r="TQ22" i="4"/>
  <c r="TQ9" i="4"/>
  <c r="TU7" i="4"/>
  <c r="TU5" i="4"/>
  <c r="TU4" i="4"/>
  <c r="TQ4" i="4"/>
  <c r="TN9" i="4"/>
  <c r="TN11" i="4"/>
  <c r="TN7" i="4"/>
  <c r="TN4" i="4"/>
  <c r="TU22" i="4"/>
  <c r="N9" i="4"/>
  <c r="TN10" i="4"/>
  <c r="TQ5" i="4"/>
  <c r="L5" i="4"/>
  <c r="TU11" i="4"/>
  <c r="L9" i="4"/>
  <c r="K5" i="4"/>
  <c r="R17" i="4"/>
  <c r="S17" i="4" s="1"/>
  <c r="L11" i="4"/>
  <c r="N10" i="4"/>
  <c r="N4" i="4"/>
  <c r="K17" i="4"/>
  <c r="R5" i="4"/>
  <c r="S5" i="4" s="1"/>
  <c r="L17" i="4"/>
  <c r="N23" i="4"/>
  <c r="R4" i="4"/>
  <c r="S4" i="4" s="1"/>
  <c r="R11" i="4"/>
  <c r="S11" i="4" s="1"/>
  <c r="N17" i="4"/>
  <c r="K9" i="4"/>
  <c r="N11" i="4"/>
  <c r="RH17" i="21"/>
  <c r="N17" i="21"/>
  <c r="RE17" i="21"/>
  <c r="QC4" i="21"/>
  <c r="DB4" i="21"/>
  <c r="L17" i="21"/>
  <c r="QC13" i="21"/>
  <c r="RD4" i="21"/>
  <c r="RC4" i="21"/>
  <c r="DB13" i="21"/>
  <c r="DB10" i="21"/>
  <c r="DB16" i="21"/>
  <c r="RG4" i="21"/>
  <c r="RH4" i="21"/>
  <c r="RB4" i="21"/>
  <c r="RE4" i="21"/>
  <c r="L13" i="21"/>
  <c r="N13" i="21"/>
  <c r="L10" i="21"/>
  <c r="N10" i="21"/>
  <c r="L16" i="21"/>
  <c r="N16" i="21"/>
  <c r="R6" i="21"/>
  <c r="RB6" i="21"/>
  <c r="RE6" i="21"/>
  <c r="N4" i="21"/>
  <c r="RD6" i="21"/>
  <c r="RE13" i="21"/>
  <c r="RE10" i="21"/>
  <c r="RE16" i="21"/>
  <c r="RC6" i="21"/>
  <c r="N6" i="21"/>
  <c r="L6" i="21"/>
  <c r="QC6" i="21"/>
  <c r="RE27" i="19"/>
  <c r="RH27" i="19"/>
  <c r="RC27" i="19"/>
  <c r="QC27" i="19"/>
  <c r="RB27" i="19"/>
  <c r="N27" i="19"/>
  <c r="N11" i="19"/>
  <c r="L11" i="19"/>
  <c r="QC7" i="19"/>
  <c r="RC7" i="19"/>
  <c r="RB7" i="19"/>
  <c r="RE7" i="19"/>
  <c r="R7" i="19"/>
  <c r="RC11" i="19"/>
  <c r="QC11" i="19"/>
  <c r="L12" i="27"/>
  <c r="L10" i="27"/>
  <c r="N10" i="27"/>
  <c r="RE12" i="27"/>
  <c r="R16" i="27"/>
  <c r="R7" i="27"/>
  <c r="RH10" i="27"/>
  <c r="RH16" i="27"/>
  <c r="RE10" i="27"/>
  <c r="R10" i="27"/>
  <c r="N12" i="27"/>
  <c r="L16" i="27"/>
  <c r="N16" i="27"/>
  <c r="RB7" i="27"/>
  <c r="RE7" i="27"/>
  <c r="RC10" i="27"/>
  <c r="QC12" i="27"/>
  <c r="RD7" i="27"/>
  <c r="RB12" i="27"/>
  <c r="RE16" i="27"/>
  <c r="DB4" i="27"/>
  <c r="QC4" i="27"/>
  <c r="R4" i="27"/>
  <c r="N7" i="27"/>
  <c r="RC6" i="27"/>
  <c r="QC6" i="27"/>
  <c r="RE4" i="27"/>
  <c r="L7" i="27"/>
  <c r="N4" i="27"/>
  <c r="QC7" i="27"/>
  <c r="QC8" i="26"/>
  <c r="QC9" i="26"/>
  <c r="RH8" i="26"/>
  <c r="L9" i="26"/>
  <c r="R8" i="26"/>
  <c r="L10" i="26"/>
  <c r="L11" i="26"/>
  <c r="R9" i="26"/>
  <c r="RC8" i="26"/>
  <c r="DB11" i="26"/>
  <c r="N8" i="26"/>
  <c r="N10" i="26"/>
  <c r="DB9" i="26"/>
  <c r="RE8" i="26"/>
  <c r="L8" i="26"/>
  <c r="N11" i="26"/>
  <c r="N9" i="26"/>
  <c r="R16" i="22"/>
  <c r="S16" i="22" s="1"/>
  <c r="K11" i="22"/>
  <c r="L13" i="22"/>
  <c r="TQ14" i="22"/>
  <c r="TN16" i="22"/>
  <c r="L16" i="22"/>
  <c r="N16" i="22"/>
  <c r="R11" i="22"/>
  <c r="S11" i="22" s="1"/>
  <c r="R14" i="22"/>
  <c r="S14" i="22" s="1"/>
  <c r="TU11" i="22"/>
  <c r="K27" i="22"/>
  <c r="TN11" i="22"/>
  <c r="TU27" i="22"/>
  <c r="N13" i="22"/>
  <c r="L11" i="22"/>
  <c r="R13" i="22"/>
  <c r="S13" i="22" s="1"/>
  <c r="L14" i="22"/>
  <c r="N14" i="22"/>
  <c r="L27" i="22"/>
  <c r="R28" i="22"/>
  <c r="S28" i="22" s="1"/>
  <c r="K16" i="22"/>
  <c r="N11" i="22"/>
  <c r="N27" i="22"/>
  <c r="R27" i="22"/>
  <c r="S27" i="22" s="1"/>
  <c r="K8" i="22"/>
  <c r="R8" i="22"/>
  <c r="S8" i="22" s="1"/>
  <c r="K14" i="22"/>
  <c r="K15" i="22"/>
  <c r="R15" i="22"/>
  <c r="S15" i="22" s="1"/>
  <c r="R21" i="22"/>
  <c r="S21" i="22" s="1"/>
  <c r="K21" i="22"/>
  <c r="TQ4" i="22"/>
  <c r="L8" i="22"/>
  <c r="L28" i="22"/>
  <c r="N15" i="22"/>
  <c r="SN21" i="22"/>
  <c r="SU21" i="22" s="1"/>
  <c r="TQ12" i="22"/>
  <c r="K28" i="22"/>
  <c r="TN21" i="22"/>
  <c r="TN12" i="22"/>
  <c r="TQ28" i="22"/>
  <c r="N21" i="22"/>
  <c r="L21" i="22"/>
  <c r="TQ8" i="22"/>
  <c r="R4" i="22"/>
  <c r="S4" i="22" s="1"/>
  <c r="L12" i="22"/>
  <c r="K12" i="22"/>
  <c r="N8" i="22"/>
  <c r="TN4" i="22"/>
  <c r="R12" i="22"/>
  <c r="S12" i="22" s="1"/>
  <c r="TN8" i="22"/>
  <c r="CW4" i="22"/>
  <c r="DA4" i="22" s="1"/>
  <c r="L4" i="22"/>
  <c r="K4" i="22"/>
  <c r="K11" i="4"/>
  <c r="R23" i="4"/>
  <c r="S23" i="4" s="1"/>
  <c r="TU23" i="4"/>
  <c r="L23" i="4"/>
  <c r="N7" i="4"/>
  <c r="L4" i="4"/>
  <c r="K23" i="4"/>
  <c r="N22" i="4"/>
  <c r="R10" i="4"/>
  <c r="S10" i="4" s="1"/>
  <c r="L10" i="4"/>
  <c r="TO5" i="4"/>
  <c r="K4" i="4"/>
  <c r="K10" i="4"/>
  <c r="R7" i="4"/>
  <c r="S7" i="4" s="1"/>
  <c r="L7" i="4"/>
  <c r="R22" i="4"/>
  <c r="S22" i="4" s="1"/>
  <c r="L22" i="4"/>
  <c r="CW9" i="4"/>
  <c r="DA9" i="4" s="1"/>
  <c r="K7" i="4"/>
  <c r="N5" i="4"/>
  <c r="K22" i="4"/>
  <c r="R9" i="4"/>
  <c r="S9" i="4" s="1"/>
  <c r="RI13" i="21" l="1"/>
  <c r="RI6" i="27"/>
  <c r="RI27" i="19"/>
  <c r="RI17" i="27"/>
  <c r="RI4" i="27"/>
  <c r="RI10" i="26"/>
  <c r="RI11" i="26"/>
  <c r="RI13" i="26"/>
  <c r="RI12" i="26"/>
  <c r="RI16" i="21"/>
  <c r="RI4" i="21"/>
  <c r="RI10" i="21"/>
  <c r="RI17" i="21"/>
  <c r="RI6" i="21"/>
  <c r="RI7" i="19"/>
  <c r="RI34" i="19"/>
  <c r="RI11" i="19"/>
  <c r="RI16" i="19"/>
  <c r="RI35" i="19"/>
  <c r="RI12" i="27"/>
  <c r="RI10" i="27"/>
  <c r="RI16" i="27"/>
  <c r="RI7" i="27"/>
  <c r="RI8" i="26"/>
  <c r="RI9" i="26"/>
  <c r="J13" i="22"/>
  <c r="J15" i="22"/>
  <c r="J28" i="22"/>
  <c r="DC15" i="22"/>
  <c r="J16" i="22"/>
  <c r="J27" i="22"/>
  <c r="J11" i="22"/>
  <c r="J5" i="4"/>
  <c r="J23" i="4"/>
  <c r="J9" i="4"/>
  <c r="J10" i="4"/>
  <c r="J11" i="4"/>
  <c r="J13" i="4"/>
  <c r="DC12" i="22"/>
  <c r="DC14" i="22"/>
  <c r="DC28" i="22"/>
  <c r="DC11" i="22"/>
  <c r="DC27" i="22"/>
  <c r="DC8" i="22"/>
  <c r="DC4" i="22"/>
  <c r="DC21" i="22"/>
  <c r="DC13" i="22"/>
  <c r="DC16" i="22"/>
  <c r="M15" i="22"/>
  <c r="M10" i="22"/>
  <c r="M19" i="22"/>
  <c r="M17" i="4"/>
  <c r="M19" i="4"/>
  <c r="M5" i="4"/>
  <c r="M13" i="4"/>
  <c r="M9" i="4"/>
  <c r="M12" i="4"/>
  <c r="M26" i="4"/>
  <c r="M18" i="4"/>
  <c r="M11" i="4"/>
  <c r="M20" i="4"/>
  <c r="DH4" i="21"/>
  <c r="RF16" i="19"/>
  <c r="S35" i="19"/>
  <c r="DF6" i="27"/>
  <c r="S17" i="27"/>
  <c r="DF12" i="26"/>
  <c r="K12" i="26"/>
  <c r="DG12" i="26"/>
  <c r="DG10" i="21"/>
  <c r="Q8" i="26"/>
  <c r="RF12" i="26"/>
  <c r="DF17" i="27"/>
  <c r="T17" i="27" s="1"/>
  <c r="K17" i="27"/>
  <c r="RF17" i="27"/>
  <c r="DF13" i="26"/>
  <c r="TR12" i="4"/>
  <c r="TV12" i="4" s="1"/>
  <c r="Q17" i="27"/>
  <c r="DH12" i="26"/>
  <c r="S12" i="26"/>
  <c r="RF13" i="26"/>
  <c r="Q13" i="26"/>
  <c r="K13" i="26"/>
  <c r="DH13" i="26"/>
  <c r="S13" i="26"/>
  <c r="RF35" i="19"/>
  <c r="S16" i="19"/>
  <c r="RF34" i="19"/>
  <c r="DB27" i="22"/>
  <c r="TR19" i="22"/>
  <c r="TV19" i="22" s="1"/>
  <c r="DB18" i="22"/>
  <c r="TR18" i="22"/>
  <c r="TV18" i="22" s="1"/>
  <c r="TR19" i="4"/>
  <c r="TV19" i="4" s="1"/>
  <c r="TR26" i="4"/>
  <c r="TV26" i="4" s="1"/>
  <c r="DB26" i="4"/>
  <c r="O19" i="4"/>
  <c r="DB19" i="4"/>
  <c r="DC19" i="4"/>
  <c r="Q19" i="4"/>
  <c r="DB13" i="4"/>
  <c r="TR18" i="4"/>
  <c r="TV18" i="4" s="1"/>
  <c r="Q26" i="4"/>
  <c r="DC26" i="4"/>
  <c r="J26" i="4"/>
  <c r="TR20" i="4"/>
  <c r="TV20" i="4" s="1"/>
  <c r="TR13" i="4"/>
  <c r="TV13" i="4" s="1"/>
  <c r="J12" i="4"/>
  <c r="Q12" i="4"/>
  <c r="DC12" i="4"/>
  <c r="DB12" i="4"/>
  <c r="J18" i="4"/>
  <c r="DB18" i="4"/>
  <c r="Q18" i="4"/>
  <c r="DC18" i="4"/>
  <c r="Q13" i="4"/>
  <c r="DC13" i="4"/>
  <c r="DB22" i="4"/>
  <c r="O35" i="19"/>
  <c r="Q35" i="19"/>
  <c r="T35" i="19"/>
  <c r="U35" i="19" s="1"/>
  <c r="M35" i="19"/>
  <c r="K35" i="19"/>
  <c r="K34" i="19"/>
  <c r="K16" i="19"/>
  <c r="J20" i="4"/>
  <c r="DB20" i="4"/>
  <c r="O20" i="4"/>
  <c r="DC20" i="4"/>
  <c r="Q20" i="4"/>
  <c r="DB17" i="4"/>
  <c r="V17" i="4" s="1"/>
  <c r="J18" i="22"/>
  <c r="DC18" i="22"/>
  <c r="M18" i="22"/>
  <c r="J19" i="22"/>
  <c r="DC19" i="22"/>
  <c r="DB19" i="22"/>
  <c r="TR10" i="22"/>
  <c r="TV10" i="22" s="1"/>
  <c r="DB10" i="22"/>
  <c r="DC10" i="22"/>
  <c r="DG16" i="19"/>
  <c r="DF7" i="19"/>
  <c r="DF34" i="19"/>
  <c r="DF16" i="19"/>
  <c r="Q34" i="19"/>
  <c r="DB23" i="4"/>
  <c r="V23" i="4" s="1"/>
  <c r="X23" i="4" s="1"/>
  <c r="DB7" i="4"/>
  <c r="V7" i="4" s="1"/>
  <c r="TR5" i="4"/>
  <c r="TV5" i="4" s="1"/>
  <c r="DH34" i="19"/>
  <c r="S34" i="19"/>
  <c r="DG11" i="19"/>
  <c r="DG6" i="21"/>
  <c r="DH13" i="21"/>
  <c r="Q7" i="19"/>
  <c r="S27" i="19"/>
  <c r="DB15" i="22"/>
  <c r="DB4" i="4"/>
  <c r="V4" i="4" s="1"/>
  <c r="X4" i="4" s="1"/>
  <c r="DC11" i="4"/>
  <c r="DG4" i="21"/>
  <c r="RF17" i="21"/>
  <c r="Q17" i="21"/>
  <c r="DG16" i="21"/>
  <c r="RF10" i="21"/>
  <c r="DH16" i="21"/>
  <c r="DG13" i="21"/>
  <c r="DH11" i="19"/>
  <c r="Q7" i="27"/>
  <c r="S11" i="26"/>
  <c r="DB16" i="22"/>
  <c r="DB14" i="22"/>
  <c r="DB4" i="22"/>
  <c r="DB8" i="22"/>
  <c r="DB11" i="22"/>
  <c r="DB13" i="22"/>
  <c r="DB21" i="22"/>
  <c r="TR11" i="22"/>
  <c r="TV11" i="22" s="1"/>
  <c r="TR14" i="22"/>
  <c r="TV14" i="22" s="1"/>
  <c r="DB28" i="22"/>
  <c r="DB12" i="22"/>
  <c r="TR15" i="22"/>
  <c r="TV15" i="22" s="1"/>
  <c r="DB9" i="4"/>
  <c r="DB5" i="4"/>
  <c r="TR11" i="4"/>
  <c r="TV11" i="4" s="1"/>
  <c r="TR23" i="4"/>
  <c r="TV23" i="4" s="1"/>
  <c r="DB11" i="4"/>
  <c r="DB10" i="4"/>
  <c r="DG27" i="19"/>
  <c r="DG11" i="26"/>
  <c r="RF10" i="26"/>
  <c r="RF11" i="26"/>
  <c r="DG10" i="26"/>
  <c r="K10" i="26"/>
  <c r="O21" i="22"/>
  <c r="O15" i="22"/>
  <c r="O16" i="22"/>
  <c r="O12" i="22"/>
  <c r="O27" i="22"/>
  <c r="TR13" i="22"/>
  <c r="TV13" i="22" s="1"/>
  <c r="O28" i="22"/>
  <c r="O14" i="22"/>
  <c r="O13" i="22"/>
  <c r="O8" i="22"/>
  <c r="O11" i="22"/>
  <c r="TR17" i="4"/>
  <c r="TV17" i="4" s="1"/>
  <c r="Q23" i="4"/>
  <c r="Q7" i="4"/>
  <c r="Q4" i="4"/>
  <c r="TR7" i="4"/>
  <c r="TV7" i="4" s="1"/>
  <c r="Q17" i="4"/>
  <c r="TR9" i="4"/>
  <c r="TV9" i="4" s="1"/>
  <c r="Q9" i="4"/>
  <c r="TR22" i="4"/>
  <c r="TV22" i="4" s="1"/>
  <c r="DC10" i="4"/>
  <c r="DC5" i="4"/>
  <c r="O11" i="4"/>
  <c r="O10" i="4"/>
  <c r="O7" i="4"/>
  <c r="TR10" i="4"/>
  <c r="TV10" i="4" s="1"/>
  <c r="DC22" i="4"/>
  <c r="Q22" i="4"/>
  <c r="O4" i="4"/>
  <c r="O9" i="4"/>
  <c r="O17" i="4"/>
  <c r="O23" i="4"/>
  <c r="O5" i="4"/>
  <c r="O22" i="4"/>
  <c r="DH10" i="21"/>
  <c r="RF13" i="21"/>
  <c r="K17" i="21"/>
  <c r="RF16" i="21"/>
  <c r="K13" i="21"/>
  <c r="K16" i="21"/>
  <c r="K10" i="21"/>
  <c r="DH17" i="21"/>
  <c r="K6" i="21"/>
  <c r="K27" i="19"/>
  <c r="K11" i="19"/>
  <c r="K7" i="19"/>
  <c r="DG10" i="27"/>
  <c r="RF16" i="27"/>
  <c r="DH6" i="27"/>
  <c r="DG4" i="27"/>
  <c r="DG16" i="27"/>
  <c r="DG12" i="27"/>
  <c r="RF12" i="27"/>
  <c r="RF4" i="27"/>
  <c r="RF7" i="27"/>
  <c r="S12" i="27"/>
  <c r="Q6" i="27"/>
  <c r="K16" i="27"/>
  <c r="K7" i="27"/>
  <c r="K6" i="27"/>
  <c r="DG9" i="26"/>
  <c r="S10" i="26"/>
  <c r="K11" i="26"/>
  <c r="RF9" i="26"/>
  <c r="J14" i="22"/>
  <c r="TR28" i="22"/>
  <c r="TV28" i="22" s="1"/>
  <c r="TR4" i="22"/>
  <c r="TV4" i="22" s="1"/>
  <c r="TR16" i="22"/>
  <c r="TV16" i="22" s="1"/>
  <c r="TR21" i="22"/>
  <c r="TV21" i="22" s="1"/>
  <c r="J21" i="22"/>
  <c r="TR27" i="22"/>
  <c r="TV27" i="22" s="1"/>
  <c r="TR8" i="22"/>
  <c r="TV8" i="22" s="1"/>
  <c r="J8" i="22"/>
  <c r="J22" i="4"/>
  <c r="J7" i="4"/>
  <c r="TR4" i="4"/>
  <c r="TV4" i="4" s="1"/>
  <c r="O6" i="21"/>
  <c r="DF6" i="21"/>
  <c r="O4" i="21"/>
  <c r="DF4" i="21"/>
  <c r="DH6" i="21"/>
  <c r="S6" i="21"/>
  <c r="M10" i="21"/>
  <c r="DF16" i="21"/>
  <c r="O16" i="21"/>
  <c r="DF13" i="21"/>
  <c r="O13" i="21"/>
  <c r="K4" i="21"/>
  <c r="DF17" i="21"/>
  <c r="O17" i="21"/>
  <c r="M6" i="21"/>
  <c r="M16" i="21"/>
  <c r="M13" i="21"/>
  <c r="M17" i="21"/>
  <c r="RF4" i="21"/>
  <c r="RF6" i="21"/>
  <c r="DF10" i="21"/>
  <c r="O10" i="21"/>
  <c r="O27" i="19"/>
  <c r="DF27" i="19"/>
  <c r="O11" i="19"/>
  <c r="DF11" i="19"/>
  <c r="M11" i="19"/>
  <c r="RF11" i="19"/>
  <c r="RF7" i="19"/>
  <c r="DH7" i="19"/>
  <c r="S7" i="19"/>
  <c r="RF27" i="19"/>
  <c r="S4" i="27"/>
  <c r="DH4" i="27"/>
  <c r="K10" i="27"/>
  <c r="K12" i="27"/>
  <c r="DH16" i="27"/>
  <c r="S16" i="27"/>
  <c r="RF10" i="27"/>
  <c r="O4" i="27"/>
  <c r="DF4" i="27"/>
  <c r="DF16" i="27"/>
  <c r="O16" i="27"/>
  <c r="O12" i="27"/>
  <c r="DF12" i="27"/>
  <c r="DH10" i="27"/>
  <c r="S10" i="27"/>
  <c r="O10" i="27"/>
  <c r="DF10" i="27"/>
  <c r="M16" i="27"/>
  <c r="DH7" i="27"/>
  <c r="S7" i="27"/>
  <c r="M10" i="27"/>
  <c r="M7" i="27"/>
  <c r="RF6" i="27"/>
  <c r="O7" i="27"/>
  <c r="DF7" i="27"/>
  <c r="K4" i="27"/>
  <c r="M12" i="27"/>
  <c r="RF8" i="26"/>
  <c r="M10" i="26"/>
  <c r="O9" i="26"/>
  <c r="DF9" i="26"/>
  <c r="O11" i="26"/>
  <c r="DF11" i="26"/>
  <c r="M9" i="26"/>
  <c r="K8" i="26"/>
  <c r="O10" i="26"/>
  <c r="DF10" i="26"/>
  <c r="S8" i="26"/>
  <c r="DH8" i="26"/>
  <c r="O8" i="26"/>
  <c r="DF8" i="26"/>
  <c r="K9" i="26"/>
  <c r="S9" i="26"/>
  <c r="DH9" i="26"/>
  <c r="M11" i="26"/>
  <c r="M8" i="26"/>
  <c r="M16" i="22"/>
  <c r="M21" i="22"/>
  <c r="M27" i="22"/>
  <c r="J12" i="22"/>
  <c r="M11" i="22"/>
  <c r="M8" i="22"/>
  <c r="M28" i="22"/>
  <c r="M14" i="22"/>
  <c r="M12" i="22"/>
  <c r="J4" i="22"/>
  <c r="TR12" i="22"/>
  <c r="TV12" i="22" s="1"/>
  <c r="M4" i="22"/>
  <c r="M13" i="22"/>
  <c r="M10" i="4"/>
  <c r="J17" i="4"/>
  <c r="M7" i="4"/>
  <c r="J4" i="4"/>
  <c r="M22" i="4"/>
  <c r="M4" i="4"/>
  <c r="M23" i="4"/>
  <c r="A14" i="22" l="1" a="1"/>
  <c r="A14" i="22" s="1"/>
  <c r="B14" i="22" a="1"/>
  <c r="B14" i="22" s="1"/>
  <c r="A15" i="22" a="1"/>
  <c r="A15" i="22" s="1"/>
  <c r="B15" i="22" a="1"/>
  <c r="B15" i="22" s="1"/>
  <c r="A19" i="22" a="1"/>
  <c r="A19" i="22" s="1"/>
  <c r="B19" i="22" a="1"/>
  <c r="B19" i="22" s="1"/>
  <c r="A21" i="22" a="1"/>
  <c r="A21" i="22" s="1"/>
  <c r="B21" i="22" a="1"/>
  <c r="B21" i="22" s="1"/>
  <c r="A13" i="22" a="1"/>
  <c r="A13" i="22" s="1"/>
  <c r="B13" i="22" a="1"/>
  <c r="B13" i="22" s="1"/>
  <c r="B4" i="22" a="1"/>
  <c r="B4" i="22" s="1"/>
  <c r="A11" i="22" a="1"/>
  <c r="A11" i="22" s="1"/>
  <c r="B11" i="22" a="1"/>
  <c r="B11" i="22" s="1"/>
  <c r="A12" i="22" a="1"/>
  <c r="A12" i="22" s="1"/>
  <c r="B12" i="22" a="1"/>
  <c r="B12" i="22" s="1"/>
  <c r="A18" i="22" a="1"/>
  <c r="A18" i="22" s="1"/>
  <c r="B18" i="22" a="1"/>
  <c r="B18" i="22" s="1"/>
  <c r="A27" i="22" a="1"/>
  <c r="A27" i="22" s="1"/>
  <c r="B27" i="22" a="1"/>
  <c r="B27" i="22" s="1"/>
  <c r="A28" i="22" a="1"/>
  <c r="A28" i="22" s="1"/>
  <c r="B28" i="22" a="1"/>
  <c r="B28" i="22" s="1"/>
  <c r="A16" i="22" a="1"/>
  <c r="A16" i="22" s="1"/>
  <c r="B16" i="22" a="1"/>
  <c r="B16" i="22" s="1"/>
  <c r="A26" i="4" a="1"/>
  <c r="A26" i="4" s="1"/>
  <c r="B26" i="4" a="1"/>
  <c r="B26" i="4" s="1"/>
  <c r="A11" i="4" a="1"/>
  <c r="A11" i="4" s="1"/>
  <c r="B11" i="4" a="1"/>
  <c r="B11" i="4" s="1"/>
  <c r="A18" i="4" a="1"/>
  <c r="A18" i="4" s="1"/>
  <c r="B18" i="4" a="1"/>
  <c r="B18" i="4" s="1"/>
  <c r="A23" i="4" a="1"/>
  <c r="A23" i="4" s="1"/>
  <c r="B23" i="4" a="1"/>
  <c r="B23" i="4" s="1"/>
  <c r="A20" i="4" a="1"/>
  <c r="A20" i="4" s="1"/>
  <c r="B20" i="4" a="1"/>
  <c r="B20" i="4" s="1"/>
  <c r="B4" i="4" a="1"/>
  <c r="B4" i="4" s="1"/>
  <c r="A22" i="4" a="1"/>
  <c r="A22" i="4" s="1"/>
  <c r="B22" i="4" a="1"/>
  <c r="B22" i="4" s="1"/>
  <c r="A12" i="4" a="1"/>
  <c r="A12" i="4" s="1"/>
  <c r="B12" i="4" a="1"/>
  <c r="B12" i="4" s="1"/>
  <c r="A17" i="4" a="1"/>
  <c r="A17" i="4" s="1"/>
  <c r="B17" i="4" a="1"/>
  <c r="B17" i="4" s="1"/>
  <c r="A13" i="4" a="1"/>
  <c r="A13" i="4" s="1"/>
  <c r="B13" i="4" a="1"/>
  <c r="B13" i="4" s="1"/>
  <c r="V14" i="22"/>
  <c r="F14" i="22" s="1"/>
  <c r="J4" i="21"/>
  <c r="J13" i="21"/>
  <c r="B13" i="21" s="1" a="1"/>
  <c r="B13" i="21" s="1"/>
  <c r="J17" i="21"/>
  <c r="J35" i="19"/>
  <c r="J27" i="19"/>
  <c r="J7" i="19"/>
  <c r="B7" i="19" s="1" a="1"/>
  <c r="B7" i="19" s="1"/>
  <c r="J16" i="19"/>
  <c r="J17" i="27"/>
  <c r="J7" i="27"/>
  <c r="B7" i="27" s="1" a="1"/>
  <c r="B7" i="27" s="1"/>
  <c r="J6" i="27"/>
  <c r="B6" i="27" s="1" a="1"/>
  <c r="B6" i="27" s="1"/>
  <c r="J12" i="27"/>
  <c r="J4" i="27"/>
  <c r="J8" i="26"/>
  <c r="B8" i="26" s="1" a="1"/>
  <c r="B8" i="26" s="1"/>
  <c r="J11" i="26"/>
  <c r="J10" i="26"/>
  <c r="J13" i="26"/>
  <c r="J12" i="26"/>
  <c r="J9" i="26"/>
  <c r="B9" i="26" s="1" a="1"/>
  <c r="B9" i="26" s="1"/>
  <c r="V15" i="22"/>
  <c r="W15" i="22" s="1"/>
  <c r="J10" i="22"/>
  <c r="J19" i="4"/>
  <c r="V4" i="22"/>
  <c r="F4" i="22" s="1"/>
  <c r="V8" i="22"/>
  <c r="W8" i="22" s="1"/>
  <c r="F7" i="4"/>
  <c r="F4" i="4"/>
  <c r="T6" i="27"/>
  <c r="U6" i="27" s="1"/>
  <c r="F17" i="4"/>
  <c r="F23" i="4"/>
  <c r="T13" i="26"/>
  <c r="F13" i="26" s="1"/>
  <c r="T12" i="26"/>
  <c r="F12" i="26" s="1"/>
  <c r="V13" i="4"/>
  <c r="F13" i="4" s="1"/>
  <c r="T16" i="19"/>
  <c r="F16" i="19" s="1"/>
  <c r="V18" i="22"/>
  <c r="X18" i="22" s="1"/>
  <c r="V26" i="4"/>
  <c r="X26" i="4" s="1"/>
  <c r="V17" i="27"/>
  <c r="U17" i="27"/>
  <c r="F17" i="27"/>
  <c r="T11" i="26"/>
  <c r="U11" i="26" s="1"/>
  <c r="T7" i="19"/>
  <c r="V7" i="19" s="1"/>
  <c r="V35" i="19"/>
  <c r="V19" i="4"/>
  <c r="F19" i="4" s="1"/>
  <c r="V12" i="4"/>
  <c r="F12" i="4" s="1"/>
  <c r="V18" i="4"/>
  <c r="F18" i="4" s="1"/>
  <c r="F35" i="19"/>
  <c r="V20" i="4"/>
  <c r="F20" i="4" s="1"/>
  <c r="V19" i="22"/>
  <c r="F19" i="22" s="1"/>
  <c r="V10" i="22"/>
  <c r="F10" i="22" s="1"/>
  <c r="T4" i="21"/>
  <c r="F4" i="21" s="1"/>
  <c r="T34" i="19"/>
  <c r="F34" i="19" s="1"/>
  <c r="V11" i="4"/>
  <c r="X11" i="4" s="1"/>
  <c r="T27" i="19"/>
  <c r="F27" i="19" s="1"/>
  <c r="T11" i="19"/>
  <c r="U11" i="19" s="1"/>
  <c r="T10" i="21"/>
  <c r="V10" i="21" s="1"/>
  <c r="T16" i="21"/>
  <c r="F16" i="21" s="1"/>
  <c r="T13" i="21"/>
  <c r="V13" i="21" s="1"/>
  <c r="T10" i="26"/>
  <c r="F10" i="26" s="1"/>
  <c r="V5" i="4"/>
  <c r="X5" i="4" s="1"/>
  <c r="V22" i="4"/>
  <c r="X22" i="4" s="1"/>
  <c r="X7" i="4"/>
  <c r="X17" i="4"/>
  <c r="W7" i="4"/>
  <c r="T17" i="21"/>
  <c r="T7" i="27"/>
  <c r="T16" i="27"/>
  <c r="T12" i="27"/>
  <c r="T4" i="27"/>
  <c r="T9" i="26"/>
  <c r="T8" i="26"/>
  <c r="F8" i="26" s="1"/>
  <c r="V11" i="22"/>
  <c r="F11" i="22" s="1"/>
  <c r="V16" i="22"/>
  <c r="F16" i="22" s="1"/>
  <c r="V21" i="22"/>
  <c r="F21" i="22" s="1"/>
  <c r="V27" i="22"/>
  <c r="W27" i="22" s="1"/>
  <c r="V13" i="22"/>
  <c r="F13" i="22" s="1"/>
  <c r="V10" i="4"/>
  <c r="F10" i="4" s="1"/>
  <c r="V9" i="4"/>
  <c r="F9" i="4" s="1"/>
  <c r="W17" i="4"/>
  <c r="T6" i="21"/>
  <c r="T10" i="27"/>
  <c r="V28" i="22"/>
  <c r="F28" i="22" s="1"/>
  <c r="V12" i="22"/>
  <c r="F12" i="22" s="1"/>
  <c r="W4" i="4"/>
  <c r="W23" i="4"/>
  <c r="B4" i="21" l="1" a="1"/>
  <c r="B4" i="21" s="1"/>
  <c r="A17" i="21" a="1"/>
  <c r="A17" i="21" s="1"/>
  <c r="B17" i="21" a="1"/>
  <c r="B17" i="21" s="1"/>
  <c r="A35" i="19" a="1"/>
  <c r="A35" i="19" s="1"/>
  <c r="B35" i="19" a="1"/>
  <c r="B35" i="19" s="1"/>
  <c r="B4" i="27" a="1"/>
  <c r="B4" i="27" s="1"/>
  <c r="A12" i="27" a="1"/>
  <c r="A12" i="27" s="1"/>
  <c r="B12" i="27" a="1"/>
  <c r="B12" i="27" s="1"/>
  <c r="A17" i="27" a="1"/>
  <c r="A17" i="27" s="1"/>
  <c r="B17" i="27" a="1"/>
  <c r="B17" i="27" s="1"/>
  <c r="A13" i="26" a="1"/>
  <c r="A13" i="26" s="1"/>
  <c r="B13" i="26" a="1"/>
  <c r="B13" i="26" s="1"/>
  <c r="W14" i="22"/>
  <c r="X14" i="22"/>
  <c r="A10" i="22" a="1"/>
  <c r="A10" i="22" s="1"/>
  <c r="B10" i="22" a="1"/>
  <c r="B10" i="22" s="1"/>
  <c r="F8" i="22"/>
  <c r="A19" i="4" a="1"/>
  <c r="A19" i="4" s="1"/>
  <c r="B19" i="4" a="1"/>
  <c r="B19" i="4" s="1"/>
  <c r="X15" i="22"/>
  <c r="F15" i="22"/>
  <c r="A13" i="21" a="1"/>
  <c r="A13" i="21" s="1"/>
  <c r="J6" i="21"/>
  <c r="J16" i="21"/>
  <c r="J10" i="21"/>
  <c r="J11" i="19"/>
  <c r="J34" i="19"/>
  <c r="J10" i="27"/>
  <c r="J16" i="27"/>
  <c r="W4" i="22"/>
  <c r="X4" i="22"/>
  <c r="X8" i="22"/>
  <c r="F6" i="27"/>
  <c r="V6" i="27"/>
  <c r="X13" i="4"/>
  <c r="W13" i="4"/>
  <c r="F27" i="22"/>
  <c r="F18" i="22"/>
  <c r="F11" i="4"/>
  <c r="F22" i="4"/>
  <c r="F5" i="4"/>
  <c r="F26" i="4"/>
  <c r="U13" i="26"/>
  <c r="V13" i="26"/>
  <c r="U12" i="26"/>
  <c r="V12" i="26"/>
  <c r="W18" i="22"/>
  <c r="V16" i="19"/>
  <c r="U16" i="19"/>
  <c r="X12" i="4"/>
  <c r="W26" i="4"/>
  <c r="V16" i="21"/>
  <c r="F7" i="19"/>
  <c r="U7" i="19"/>
  <c r="W12" i="4"/>
  <c r="F11" i="26"/>
  <c r="V11" i="26"/>
  <c r="V4" i="21"/>
  <c r="U4" i="21"/>
  <c r="X10" i="22"/>
  <c r="W10" i="22"/>
  <c r="X19" i="22"/>
  <c r="W19" i="4"/>
  <c r="X19" i="4"/>
  <c r="W18" i="4"/>
  <c r="X18" i="4"/>
  <c r="U34" i="19"/>
  <c r="V34" i="19"/>
  <c r="W20" i="4"/>
  <c r="X20" i="4"/>
  <c r="W22" i="4"/>
  <c r="W19" i="22"/>
  <c r="U10" i="21"/>
  <c r="F10" i="21"/>
  <c r="U16" i="21"/>
  <c r="V10" i="26"/>
  <c r="U10" i="26"/>
  <c r="W11" i="4"/>
  <c r="U27" i="19"/>
  <c r="V27" i="19"/>
  <c r="V11" i="19"/>
  <c r="F11" i="19"/>
  <c r="F13" i="21"/>
  <c r="W5" i="4"/>
  <c r="U13" i="21"/>
  <c r="W11" i="22"/>
  <c r="X21" i="22"/>
  <c r="F6" i="21"/>
  <c r="U6" i="21"/>
  <c r="V6" i="21"/>
  <c r="F17" i="21"/>
  <c r="U17" i="21"/>
  <c r="V17" i="21"/>
  <c r="U7" i="27"/>
  <c r="V7" i="27"/>
  <c r="F7" i="27"/>
  <c r="U4" i="27"/>
  <c r="V4" i="27"/>
  <c r="F12" i="27"/>
  <c r="V12" i="27"/>
  <c r="U12" i="27"/>
  <c r="U10" i="27"/>
  <c r="V10" i="27"/>
  <c r="F16" i="27"/>
  <c r="U16" i="27"/>
  <c r="V16" i="27"/>
  <c r="U8" i="26"/>
  <c r="V8" i="26"/>
  <c r="V9" i="26"/>
  <c r="U9" i="26"/>
  <c r="X11" i="22"/>
  <c r="W16" i="22"/>
  <c r="X16" i="22"/>
  <c r="W10" i="4"/>
  <c r="X10" i="4"/>
  <c r="X9" i="4"/>
  <c r="W9" i="4"/>
  <c r="F4" i="27"/>
  <c r="F9" i="26"/>
  <c r="W21" i="22"/>
  <c r="X27" i="22"/>
  <c r="X13" i="22"/>
  <c r="W13" i="22"/>
  <c r="F10" i="27"/>
  <c r="X12" i="22"/>
  <c r="W12" i="22"/>
  <c r="X28" i="22"/>
  <c r="W28" i="22"/>
  <c r="A7" i="22" l="1" a="1"/>
  <c r="A7" i="22" s="1"/>
  <c r="B7" i="22" a="1"/>
  <c r="B7" i="22" s="1"/>
  <c r="A10" i="21" a="1"/>
  <c r="A10" i="21" s="1"/>
  <c r="B10" i="21" a="1"/>
  <c r="B10" i="21" s="1"/>
  <c r="A16" i="21" a="1"/>
  <c r="A16" i="21" s="1"/>
  <c r="B16" i="21" a="1"/>
  <c r="B16" i="21" s="1"/>
  <c r="A34" i="19" a="1"/>
  <c r="A34" i="19" s="1"/>
  <c r="B34" i="19" a="1"/>
  <c r="B34" i="19" s="1"/>
  <c r="A16" i="27" a="1"/>
  <c r="A16" i="27" s="1"/>
  <c r="B16" i="27" a="1"/>
  <c r="B16" i="27" s="1"/>
  <c r="QZ8" i="27"/>
  <c r="QY8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E8" i="27"/>
  <c r="QD8" i="27"/>
  <c r="QB8" i="27"/>
  <c r="QA8" i="27"/>
  <c r="PZ8" i="27"/>
  <c r="PY8" i="27"/>
  <c r="DD8" i="27"/>
  <c r="DC8" i="27"/>
  <c r="DA8" i="27"/>
  <c r="CZ8" i="27"/>
  <c r="CY8" i="27"/>
  <c r="CX8" i="27"/>
  <c r="QZ13" i="27"/>
  <c r="QY13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E13" i="27"/>
  <c r="QD13" i="27"/>
  <c r="QB13" i="27"/>
  <c r="QA13" i="27"/>
  <c r="PZ13" i="27"/>
  <c r="PY13" i="27"/>
  <c r="DD13" i="27"/>
  <c r="DC13" i="27"/>
  <c r="DA13" i="27"/>
  <c r="CZ13" i="27"/>
  <c r="CY13" i="27"/>
  <c r="CX13" i="27"/>
  <c r="QZ14" i="26"/>
  <c r="QY14" i="26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E14" i="26"/>
  <c r="QD14" i="26"/>
  <c r="QB14" i="26"/>
  <c r="QA14" i="26"/>
  <c r="PZ14" i="26"/>
  <c r="PY14" i="26"/>
  <c r="DD14" i="26"/>
  <c r="DC14" i="26"/>
  <c r="DA14" i="26"/>
  <c r="CZ14" i="26"/>
  <c r="CY14" i="26"/>
  <c r="CX14" i="26"/>
  <c r="QZ6" i="26"/>
  <c r="QY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E6" i="26"/>
  <c r="QD6" i="26"/>
  <c r="QB6" i="26"/>
  <c r="QA6" i="26"/>
  <c r="PZ6" i="26"/>
  <c r="PY6" i="26"/>
  <c r="DD6" i="26"/>
  <c r="DC6" i="26"/>
  <c r="DA6" i="26"/>
  <c r="CZ6" i="26"/>
  <c r="CY6" i="26"/>
  <c r="CX6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4" i="26"/>
  <c r="DE6" i="26"/>
  <c r="H13" i="27"/>
  <c r="H8" i="27"/>
  <c r="QF13" i="27"/>
  <c r="QF8" i="27"/>
  <c r="QF5" i="26"/>
  <c r="QF6" i="26"/>
  <c r="QF14" i="26"/>
  <c r="I13" i="27"/>
  <c r="DE13" i="27"/>
  <c r="I8" i="27"/>
  <c r="DE8" i="27"/>
  <c r="H5" i="26"/>
  <c r="H6" i="26"/>
  <c r="H14" i="26"/>
  <c r="I5" i="26"/>
  <c r="I6" i="26"/>
  <c r="I14" i="26"/>
  <c r="QC6" i="26"/>
  <c r="QC8" i="27"/>
  <c r="RB5" i="26"/>
  <c r="P6" i="26"/>
  <c r="Q6" i="26" s="1"/>
  <c r="QC5" i="26"/>
  <c r="RB14" i="26"/>
  <c r="DB14" i="26"/>
  <c r="QC14" i="26"/>
  <c r="P8" i="27"/>
  <c r="Q8" i="27" s="1"/>
  <c r="R13" i="27"/>
  <c r="S13" i="27" s="1"/>
  <c r="RB8" i="27"/>
  <c r="RG8" i="27"/>
  <c r="R8" i="27"/>
  <c r="S8" i="27" s="1"/>
  <c r="RD8" i="27"/>
  <c r="P13" i="27"/>
  <c r="DG13" i="27" s="1"/>
  <c r="L13" i="27"/>
  <c r="M13" i="27" s="1"/>
  <c r="RC13" i="27"/>
  <c r="RD13" i="27"/>
  <c r="L8" i="27"/>
  <c r="M8" i="27" s="1"/>
  <c r="RE13" i="27"/>
  <c r="RG13" i="27"/>
  <c r="RD5" i="26"/>
  <c r="RD6" i="26"/>
  <c r="R5" i="26"/>
  <c r="S5" i="26" s="1"/>
  <c r="RD14" i="26"/>
  <c r="P14" i="26"/>
  <c r="DG14" i="26" s="1"/>
  <c r="RC5" i="26"/>
  <c r="R14" i="26"/>
  <c r="S14" i="26" s="1"/>
  <c r="RC14" i="26"/>
  <c r="RH14" i="26"/>
  <c r="RE14" i="26"/>
  <c r="RG14" i="26"/>
  <c r="R6" i="26"/>
  <c r="S6" i="26" s="1"/>
  <c r="RB6" i="26"/>
  <c r="RG6" i="26"/>
  <c r="P5" i="26"/>
  <c r="Q5" i="26" s="1"/>
  <c r="RE5" i="26"/>
  <c r="DB6" i="26"/>
  <c r="DB13" i="27"/>
  <c r="RC8" i="27"/>
  <c r="N8" i="27"/>
  <c r="RE8" i="27"/>
  <c r="DB8" i="27"/>
  <c r="N13" i="27"/>
  <c r="RH13" i="27"/>
  <c r="RB13" i="27"/>
  <c r="QC13" i="27"/>
  <c r="RH8" i="27"/>
  <c r="RC6" i="26"/>
  <c r="N5" i="26"/>
  <c r="L5" i="26"/>
  <c r="L6" i="26"/>
  <c r="DB5" i="26"/>
  <c r="L14" i="26"/>
  <c r="RH5" i="26"/>
  <c r="RG5" i="26"/>
  <c r="N6" i="26"/>
  <c r="RE6" i="26"/>
  <c r="RH6" i="26"/>
  <c r="N14" i="26"/>
  <c r="RI13" i="27" l="1"/>
  <c r="RI5" i="26"/>
  <c r="RI8" i="27"/>
  <c r="RI6" i="26"/>
  <c r="RI14" i="26"/>
  <c r="DG6" i="26"/>
  <c r="K6" i="26"/>
  <c r="Q13" i="27"/>
  <c r="RF5" i="26"/>
  <c r="Q14" i="26"/>
  <c r="DH5" i="26"/>
  <c r="DG8" i="27"/>
  <c r="DH8" i="27"/>
  <c r="RF13" i="27"/>
  <c r="DH13" i="27"/>
  <c r="K8" i="27"/>
  <c r="K13" i="27"/>
  <c r="RF14" i="26"/>
  <c r="DG5" i="26"/>
  <c r="DH6" i="26"/>
  <c r="K5" i="26"/>
  <c r="DH14" i="26"/>
  <c r="DF8" i="27"/>
  <c r="O8" i="27"/>
  <c r="RF8" i="27"/>
  <c r="DF13" i="27"/>
  <c r="O13" i="27"/>
  <c r="O14" i="26"/>
  <c r="DF14" i="26"/>
  <c r="O6" i="26"/>
  <c r="DF6" i="26"/>
  <c r="M6" i="26"/>
  <c r="RF6" i="26"/>
  <c r="M14" i="26"/>
  <c r="DF5" i="26"/>
  <c r="O5" i="26"/>
  <c r="K14" i="26"/>
  <c r="M5" i="26"/>
  <c r="J13" i="27" l="1"/>
  <c r="J8" i="27"/>
  <c r="T13" i="27"/>
  <c r="T8" i="27"/>
  <c r="T5" i="26"/>
  <c r="F5" i="26" s="1"/>
  <c r="T6" i="26"/>
  <c r="T14" i="26"/>
  <c r="J6" i="26" l="1"/>
  <c r="B6" i="26" s="1" a="1"/>
  <c r="B6" i="26" s="1"/>
  <c r="J5" i="26"/>
  <c r="J14" i="26"/>
  <c r="F13" i="27"/>
  <c r="U13" i="27"/>
  <c r="V13" i="27"/>
  <c r="F8" i="27"/>
  <c r="B8" i="27" s="1" a="1"/>
  <c r="B8" i="27" s="1"/>
  <c r="U8" i="27"/>
  <c r="V8" i="27"/>
  <c r="U14" i="26"/>
  <c r="V14" i="26"/>
  <c r="F6" i="26"/>
  <c r="U6" i="26"/>
  <c r="V6" i="26"/>
  <c r="U5" i="26"/>
  <c r="V5" i="26"/>
  <c r="F14" i="26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B9" i="27" l="1" a="1"/>
  <c r="B9" i="27" s="1"/>
  <c r="A9" i="27" a="1"/>
  <c r="A9" i="27" s="1"/>
  <c r="B10" i="27" a="1"/>
  <c r="B10" i="27" s="1"/>
  <c r="B11" i="27" a="1"/>
  <c r="B11" i="27" s="1"/>
  <c r="B13" i="27" a="1"/>
  <c r="B13" i="27" s="1"/>
  <c r="A14" i="26" a="1"/>
  <c r="A14" i="26" s="1"/>
  <c r="B14" i="26" a="1"/>
  <c r="B14" i="26" s="1"/>
  <c r="B5" i="26" a="1"/>
  <c r="B5" i="26" s="1"/>
  <c r="B10" i="26" a="1"/>
  <c r="B10" i="26" s="1"/>
  <c r="B11" i="26" a="1"/>
  <c r="B11" i="26" s="1"/>
  <c r="B12" i="26" a="1"/>
  <c r="B12" i="26" s="1"/>
  <c r="QF20" i="21"/>
  <c r="QF20" i="19"/>
  <c r="DE20" i="21"/>
  <c r="DE20" i="19"/>
  <c r="A10" i="27" a="1"/>
  <c r="A10" i="27" s="1"/>
  <c r="A13" i="27" a="1"/>
  <c r="A13" i="27" s="1"/>
  <c r="I20" i="21"/>
  <c r="H20" i="21"/>
  <c r="I20" i="19"/>
  <c r="H20" i="19"/>
  <c r="A6" i="27" a="1"/>
  <c r="A6" i="27" s="1"/>
  <c r="A11" i="27" a="1"/>
  <c r="A11" i="27" s="1"/>
  <c r="A4" i="27" a="1"/>
  <c r="A4" i="27" s="1"/>
  <c r="A5" i="27" a="1"/>
  <c r="A5" i="27" s="1"/>
  <c r="A8" i="27" a="1"/>
  <c r="A8" i="27" s="1"/>
  <c r="A7" i="27" a="1"/>
  <c r="A7" i="27" s="1"/>
  <c r="A6" i="26" a="1"/>
  <c r="A6" i="26" s="1"/>
  <c r="A5" i="26" a="1"/>
  <c r="A5" i="26" s="1"/>
  <c r="A7" i="26" a="1"/>
  <c r="A7" i="26" s="1"/>
  <c r="A4" i="26" a="1"/>
  <c r="A4" i="26" s="1"/>
  <c r="A10" i="26" a="1"/>
  <c r="A10" i="26" s="1"/>
  <c r="A8" i="26" a="1"/>
  <c r="A8" i="26" s="1"/>
  <c r="A12" i="26" a="1"/>
  <c r="A12" i="26" s="1"/>
  <c r="A9" i="26" a="1"/>
  <c r="A9" i="26" s="1"/>
  <c r="A11" i="26" a="1"/>
  <c r="A11" i="26" s="1"/>
  <c r="RG20" i="21"/>
  <c r="QC20" i="19"/>
  <c r="RB20" i="19"/>
  <c r="R20" i="19"/>
  <c r="P20" i="19"/>
  <c r="DG20" i="19" s="1"/>
  <c r="RG20" i="19"/>
  <c r="DB20" i="19"/>
  <c r="RD20" i="19"/>
  <c r="RH20" i="19"/>
  <c r="RC20" i="19"/>
  <c r="N20" i="19"/>
  <c r="L20" i="19"/>
  <c r="RE20" i="19"/>
  <c r="R20" i="21"/>
  <c r="QC20" i="21"/>
  <c r="P20" i="21"/>
  <c r="DG20" i="21" s="1"/>
  <c r="RC20" i="21"/>
  <c r="RD20" i="21"/>
  <c r="RB20" i="21"/>
  <c r="RH20" i="21"/>
  <c r="N20" i="21"/>
  <c r="DB20" i="21"/>
  <c r="L20" i="21"/>
  <c r="RE20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0" i="19"/>
  <c r="RI20" i="21"/>
  <c r="S20" i="21"/>
  <c r="DH20" i="21"/>
  <c r="O20" i="21"/>
  <c r="DF20" i="21"/>
  <c r="O20" i="19"/>
  <c r="DF20" i="19"/>
  <c r="S20" i="19"/>
  <c r="DH20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0" i="21"/>
  <c r="Q20" i="19"/>
  <c r="K20" i="19"/>
  <c r="RF20" i="19"/>
  <c r="M20" i="19"/>
  <c r="RF20" i="21"/>
  <c r="K20" i="21"/>
  <c r="M20" i="21"/>
  <c r="J20" i="19" l="1"/>
  <c r="T20" i="19"/>
  <c r="T20" i="21"/>
  <c r="J20" i="21" l="1"/>
  <c r="F20" i="21"/>
  <c r="U20" i="21"/>
  <c r="V20" i="21"/>
  <c r="V20" i="19"/>
  <c r="U20" i="19"/>
  <c r="F20" i="19"/>
  <c r="A20" i="21" l="1" a="1"/>
  <c r="A20" i="21" s="1"/>
  <c r="B20" i="21" a="1"/>
  <c r="B20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QF22" i="19" l="1"/>
  <c r="QF8" i="19"/>
  <c r="QF14" i="19"/>
  <c r="DE22" i="19"/>
  <c r="DE8" i="19"/>
  <c r="DE14" i="19"/>
  <c r="I22" i="19"/>
  <c r="I8" i="19"/>
  <c r="I14" i="19"/>
  <c r="H22" i="19"/>
  <c r="H8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8" i="19"/>
  <c r="RB8" i="19"/>
  <c r="QC8" i="19"/>
  <c r="R8" i="19"/>
  <c r="DH8" i="19" s="1"/>
  <c r="P8" i="19"/>
  <c r="DG8" i="19" s="1"/>
  <c r="DB8" i="19"/>
  <c r="RC8" i="19"/>
  <c r="RD8" i="19"/>
  <c r="RH8" i="19"/>
  <c r="N8" i="19"/>
  <c r="DF8" i="19" s="1"/>
  <c r="L8" i="19"/>
  <c r="M8" i="19" s="1"/>
  <c r="RE8" i="19"/>
  <c r="RG22" i="19"/>
  <c r="QC22" i="19"/>
  <c r="RC22" i="19"/>
  <c r="P22" i="19"/>
  <c r="DG22" i="19" s="1"/>
  <c r="DB22" i="19"/>
  <c r="RB22" i="19"/>
  <c r="R22" i="19"/>
  <c r="DH22" i="19" s="1"/>
  <c r="RD22" i="19"/>
  <c r="RH22" i="19"/>
  <c r="N22" i="19"/>
  <c r="DF22" i="19" s="1"/>
  <c r="L22" i="19"/>
  <c r="RE22" i="19"/>
  <c r="RI14" i="19" l="1"/>
  <c r="RI22" i="19"/>
  <c r="RI8" i="19"/>
  <c r="S14" i="19"/>
  <c r="DH14" i="19"/>
  <c r="O14" i="19"/>
  <c r="DF14" i="19"/>
  <c r="Q14" i="19"/>
  <c r="Q22" i="19"/>
  <c r="T22" i="19"/>
  <c r="Q8" i="19"/>
  <c r="T8" i="19"/>
  <c r="K14" i="19"/>
  <c r="S8" i="19"/>
  <c r="RF22" i="19"/>
  <c r="RF14" i="19"/>
  <c r="M14" i="19"/>
  <c r="S22" i="19"/>
  <c r="K8" i="19"/>
  <c r="RF8" i="19"/>
  <c r="O8" i="19"/>
  <c r="K22" i="19"/>
  <c r="O22" i="19"/>
  <c r="M22" i="19"/>
  <c r="J22" i="19" l="1"/>
  <c r="U22" i="19"/>
  <c r="V22" i="19"/>
  <c r="V8" i="19"/>
  <c r="U8" i="19"/>
  <c r="T14" i="19"/>
  <c r="F8" i="19"/>
  <c r="F22" i="19"/>
  <c r="J8" i="19" l="1"/>
  <c r="J14" i="19"/>
  <c r="V14" i="19"/>
  <c r="U14" i="19"/>
  <c r="F14" i="19"/>
  <c r="CX14" i="21" l="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QF14" i="21" l="1"/>
  <c r="QF40" i="19"/>
  <c r="DE14" i="21"/>
  <c r="DE40" i="19"/>
  <c r="I14" i="21"/>
  <c r="H14" i="21"/>
  <c r="I40" i="19"/>
  <c r="H40" i="19"/>
  <c r="R14" i="21"/>
  <c r="DH14" i="21" s="1"/>
  <c r="QC40" i="19"/>
  <c r="RG14" i="21"/>
  <c r="RB14" i="21"/>
  <c r="QC14" i="21"/>
  <c r="DB14" i="21"/>
  <c r="RD14" i="21"/>
  <c r="RC14" i="21"/>
  <c r="P14" i="21"/>
  <c r="DG14" i="21" s="1"/>
  <c r="RH14" i="21"/>
  <c r="N14" i="21"/>
  <c r="L14" i="21"/>
  <c r="RE14" i="21"/>
  <c r="RB40" i="19"/>
  <c r="RG40" i="19"/>
  <c r="R40" i="19"/>
  <c r="DB40" i="19"/>
  <c r="RD40" i="19"/>
  <c r="RC40" i="19"/>
  <c r="RH40" i="19"/>
  <c r="P40" i="19"/>
  <c r="DG40" i="19" s="1"/>
  <c r="N40" i="19"/>
  <c r="L40" i="19"/>
  <c r="M40" i="19" s="1"/>
  <c r="RE40" i="19"/>
  <c r="RI14" i="21" l="1"/>
  <c r="RI40" i="19"/>
  <c r="O14" i="21"/>
  <c r="DF14" i="21"/>
  <c r="S40" i="19"/>
  <c r="DH40" i="19"/>
  <c r="O40" i="19"/>
  <c r="DF40" i="19"/>
  <c r="M14" i="21"/>
  <c r="Q14" i="21"/>
  <c r="Q40" i="19"/>
  <c r="RF40" i="19"/>
  <c r="K14" i="21"/>
  <c r="S14" i="21"/>
  <c r="RF14" i="21"/>
  <c r="K40" i="19"/>
  <c r="T14" i="21" l="1"/>
  <c r="T40" i="19"/>
  <c r="J14" i="21" l="1"/>
  <c r="J40" i="19"/>
  <c r="U14" i="21"/>
  <c r="V14" i="21"/>
  <c r="V40" i="19"/>
  <c r="U40" i="19"/>
  <c r="F14" i="21"/>
  <c r="F40" i="19"/>
  <c r="A14" i="21" l="1" a="1"/>
  <c r="A14" i="21" s="1"/>
  <c r="B14" i="21" a="1"/>
  <c r="B14" i="21" s="1"/>
  <c r="A40" i="19" a="1"/>
  <c r="A40" i="19" s="1"/>
  <c r="B40" i="19" a="1"/>
  <c r="B40" i="19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6" i="22" a="1"/>
  <c r="B6" i="22" s="1"/>
  <c r="B20" i="22" a="1"/>
  <c r="B20" i="22" s="1"/>
  <c r="B8" i="22" a="1"/>
  <c r="B8" i="22" s="1"/>
  <c r="A20" i="22" a="1"/>
  <c r="A20" i="22" s="1"/>
  <c r="A5" i="22" a="1"/>
  <c r="A5" i="22" s="1"/>
  <c r="A6" i="22" a="1"/>
  <c r="A6" i="22" s="1"/>
  <c r="A8" i="22" a="1"/>
  <c r="A8" i="22" s="1"/>
  <c r="J31" i="19"/>
  <c r="U31" i="19"/>
  <c r="V31" i="19"/>
  <c r="F31" i="19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2" i="19"/>
  <c r="DE32" i="19"/>
  <c r="H32" i="19"/>
  <c r="I32" i="19"/>
  <c r="QC32" i="19"/>
  <c r="P32" i="19"/>
  <c r="DG32" i="19" s="1"/>
  <c r="RG32" i="19"/>
  <c r="DB32" i="19"/>
  <c r="N32" i="19"/>
  <c r="DF32" i="19" s="1"/>
  <c r="RH32" i="19"/>
  <c r="RD32" i="19"/>
  <c r="RC32" i="19"/>
  <c r="RB32" i="19"/>
  <c r="R32" i="19"/>
  <c r="DH32" i="19" s="1"/>
  <c r="L32" i="19"/>
  <c r="M32" i="19" s="1"/>
  <c r="RE32" i="19"/>
  <c r="RI32" i="19" l="1"/>
  <c r="Q32" i="19"/>
  <c r="G6" i="11"/>
  <c r="F6" i="11"/>
  <c r="G7" i="11"/>
  <c r="F7" i="11"/>
  <c r="G8" i="11"/>
  <c r="F8" i="11"/>
  <c r="G9" i="11"/>
  <c r="F9" i="11"/>
  <c r="O32" i="19"/>
  <c r="S32" i="19"/>
  <c r="K32" i="19"/>
  <c r="RF32" i="19"/>
  <c r="T32" i="19" l="1"/>
  <c r="J32" i="19" l="1"/>
  <c r="U32" i="19"/>
  <c r="V32" i="19"/>
  <c r="F32" i="19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A32" i="19" l="1" a="1"/>
  <c r="A32" i="19" s="1"/>
  <c r="B32" i="19" a="1"/>
  <c r="B32" i="19" s="1"/>
  <c r="I14" i="4"/>
  <c r="H14" i="4"/>
  <c r="T14" i="4"/>
  <c r="U14" i="4" s="1"/>
  <c r="P14" i="4"/>
  <c r="R14" i="4"/>
  <c r="S14" i="4" s="1"/>
  <c r="SN14" i="4"/>
  <c r="SU14" i="4" s="1"/>
  <c r="CW14" i="4"/>
  <c r="DA14" i="4" s="1"/>
  <c r="TQ14" i="4"/>
  <c r="TU14" i="4"/>
  <c r="N14" i="4"/>
  <c r="L14" i="4"/>
  <c r="K14" i="4"/>
  <c r="TN14" i="4"/>
  <c r="DB14" i="4" l="1"/>
  <c r="DC14" i="4"/>
  <c r="Q14" i="4"/>
  <c r="O14" i="4"/>
  <c r="TR14" i="4"/>
  <c r="TV14" i="4" s="1"/>
  <c r="M14" i="4"/>
  <c r="J14" i="4" l="1"/>
  <c r="V14" i="4"/>
  <c r="X14" i="4" s="1"/>
  <c r="A14" i="4" l="1" a="1"/>
  <c r="A14" i="4" s="1"/>
  <c r="B14" i="4" a="1"/>
  <c r="B14" i="4" s="1"/>
  <c r="F14" i="4"/>
  <c r="W14" i="4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DD12" i="21"/>
  <c r="DC12" i="21"/>
  <c r="DA12" i="21"/>
  <c r="CZ12" i="21"/>
  <c r="CY12" i="21"/>
  <c r="CX12" i="21"/>
  <c r="QZ21" i="21"/>
  <c r="QY21" i="21"/>
  <c r="QX21" i="21"/>
  <c r="QW21" i="21"/>
  <c r="QV21" i="21"/>
  <c r="QU21" i="21"/>
  <c r="QT21" i="21"/>
  <c r="QS21" i="21"/>
  <c r="QR21" i="21"/>
  <c r="QQ21" i="21"/>
  <c r="QP21" i="21"/>
  <c r="QO21" i="21"/>
  <c r="QN21" i="21"/>
  <c r="QM21" i="21"/>
  <c r="QL21" i="21"/>
  <c r="QK21" i="21"/>
  <c r="QJ21" i="21"/>
  <c r="QI21" i="21"/>
  <c r="QH21" i="21"/>
  <c r="QG21" i="21"/>
  <c r="QE21" i="21"/>
  <c r="QD21" i="21"/>
  <c r="QB21" i="21"/>
  <c r="QA21" i="21"/>
  <c r="PZ21" i="21"/>
  <c r="PY21" i="21"/>
  <c r="DD21" i="21"/>
  <c r="DC21" i="21"/>
  <c r="DA21" i="21"/>
  <c r="CZ21" i="21"/>
  <c r="CY21" i="21"/>
  <c r="CX21" i="21"/>
  <c r="QZ19" i="21"/>
  <c r="QY19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E19" i="21"/>
  <c r="QD19" i="21"/>
  <c r="QB19" i="21"/>
  <c r="QA19" i="21"/>
  <c r="PZ19" i="21"/>
  <c r="PY19" i="21"/>
  <c r="DD19" i="21"/>
  <c r="DC19" i="21"/>
  <c r="DA19" i="21"/>
  <c r="CZ19" i="21"/>
  <c r="CY19" i="21"/>
  <c r="CX19" i="21"/>
  <c r="QB26" i="19"/>
  <c r="QB29" i="19"/>
  <c r="QB28" i="19"/>
  <c r="QB12" i="19"/>
  <c r="QB38" i="19"/>
  <c r="QB5" i="19"/>
  <c r="QB9" i="19"/>
  <c r="QB4" i="19"/>
  <c r="QB6" i="19"/>
  <c r="DA26" i="19"/>
  <c r="DA29" i="19"/>
  <c r="DA28" i="19"/>
  <c r="DA12" i="19"/>
  <c r="DA38" i="19"/>
  <c r="DA5" i="19"/>
  <c r="DA9" i="19"/>
  <c r="DA4" i="19"/>
  <c r="DA6" i="19"/>
  <c r="QA4" i="19"/>
  <c r="QA9" i="19"/>
  <c r="QA5" i="19"/>
  <c r="QA38" i="19"/>
  <c r="QA12" i="19"/>
  <c r="QA28" i="19"/>
  <c r="QA29" i="19"/>
  <c r="QA26" i="19"/>
  <c r="QA6" i="19"/>
  <c r="CZ6" i="19"/>
  <c r="CZ4" i="19"/>
  <c r="CZ9" i="19"/>
  <c r="CZ5" i="19"/>
  <c r="CZ38" i="19"/>
  <c r="CZ12" i="19"/>
  <c r="CZ28" i="19"/>
  <c r="CZ29" i="19"/>
  <c r="CZ26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2" i="19"/>
  <c r="CY12" i="19"/>
  <c r="DC12" i="19"/>
  <c r="DD12" i="19"/>
  <c r="PY12" i="19"/>
  <c r="PZ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9" i="19"/>
  <c r="CY29" i="19"/>
  <c r="DC29" i="19"/>
  <c r="DD29" i="19"/>
  <c r="PY29" i="19"/>
  <c r="PZ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26" i="19"/>
  <c r="CY26" i="19"/>
  <c r="DC26" i="19"/>
  <c r="DD26" i="19"/>
  <c r="PY26" i="19"/>
  <c r="PZ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6" i="19" l="1"/>
  <c r="QF29" i="19"/>
  <c r="QF4" i="19"/>
  <c r="QF6" i="19"/>
  <c r="DE38" i="19"/>
  <c r="DE4" i="19"/>
  <c r="QF26" i="19"/>
  <c r="QF38" i="19"/>
  <c r="QF19" i="21"/>
  <c r="QF21" i="21"/>
  <c r="QF12" i="21"/>
  <c r="QF9" i="19"/>
  <c r="DE5" i="19"/>
  <c r="QF28" i="19"/>
  <c r="QF12" i="19"/>
  <c r="QF5" i="19"/>
  <c r="DE19" i="21"/>
  <c r="DE21" i="21"/>
  <c r="DE12" i="21"/>
  <c r="DE28" i="19"/>
  <c r="I6" i="19"/>
  <c r="DE6" i="19"/>
  <c r="I29" i="19"/>
  <c r="DE29" i="19"/>
  <c r="DE12" i="19"/>
  <c r="DE9" i="19"/>
  <c r="I12" i="19"/>
  <c r="I5" i="19"/>
  <c r="H4" i="19"/>
  <c r="H19" i="21"/>
  <c r="H21" i="21"/>
  <c r="H12" i="21"/>
  <c r="I19" i="21"/>
  <c r="I21" i="21"/>
  <c r="I12" i="21"/>
  <c r="I4" i="19"/>
  <c r="H29" i="19"/>
  <c r="H12" i="19"/>
  <c r="H5" i="19"/>
  <c r="I26" i="19"/>
  <c r="I28" i="19"/>
  <c r="I38" i="19"/>
  <c r="H26" i="19"/>
  <c r="H28" i="19"/>
  <c r="H38" i="19"/>
  <c r="H9" i="19"/>
  <c r="H6" i="19"/>
  <c r="I9" i="19"/>
  <c r="QC28" i="19"/>
  <c r="DB5" i="19"/>
  <c r="DB12" i="19"/>
  <c r="QC12" i="19"/>
  <c r="QC26" i="19"/>
  <c r="DB29" i="19"/>
  <c r="DB4" i="19"/>
  <c r="QC4" i="19"/>
  <c r="QC9" i="19"/>
  <c r="QC38" i="19"/>
  <c r="QC6" i="19"/>
  <c r="DB38" i="19"/>
  <c r="R12" i="21"/>
  <c r="DH12" i="21" s="1"/>
  <c r="QC29" i="19"/>
  <c r="DB12" i="21"/>
  <c r="QC12" i="21"/>
  <c r="RE21" i="21"/>
  <c r="N12" i="21"/>
  <c r="DF12" i="21" s="1"/>
  <c r="R21" i="21"/>
  <c r="DH21" i="21" s="1"/>
  <c r="DB26" i="19"/>
  <c r="DB9" i="19"/>
  <c r="QC5" i="19"/>
  <c r="R19" i="21"/>
  <c r="DH19" i="21" s="1"/>
  <c r="DB19" i="21"/>
  <c r="RE12" i="21"/>
  <c r="RG21" i="21"/>
  <c r="RC21" i="21"/>
  <c r="RD21" i="21"/>
  <c r="RH21" i="21"/>
  <c r="RH12" i="21"/>
  <c r="P12" i="21"/>
  <c r="DG12" i="21" s="1"/>
  <c r="RB12" i="21"/>
  <c r="RG12" i="21"/>
  <c r="N19" i="21"/>
  <c r="DF19" i="21" s="1"/>
  <c r="RE19" i="21"/>
  <c r="RG19" i="21"/>
  <c r="DB21" i="21"/>
  <c r="P19" i="21"/>
  <c r="DG19" i="21" s="1"/>
  <c r="RD19" i="21"/>
  <c r="RD12" i="21"/>
  <c r="RH19" i="21"/>
  <c r="RE6" i="19"/>
  <c r="RE5" i="19"/>
  <c r="DB28" i="19"/>
  <c r="RE38" i="19"/>
  <c r="RE12" i="19"/>
  <c r="RE4" i="19"/>
  <c r="RE26" i="19"/>
  <c r="RE29" i="19"/>
  <c r="RE9" i="19"/>
  <c r="RE28" i="19"/>
  <c r="DB6" i="19"/>
  <c r="RC19" i="21"/>
  <c r="L19" i="21"/>
  <c r="L21" i="21"/>
  <c r="N21" i="21"/>
  <c r="DF21" i="21" s="1"/>
  <c r="RC12" i="21"/>
  <c r="QC19" i="21"/>
  <c r="RB19" i="21"/>
  <c r="QC21" i="21"/>
  <c r="RB21" i="21"/>
  <c r="L12" i="21"/>
  <c r="P21" i="21"/>
  <c r="DG21" i="21" s="1"/>
  <c r="L6" i="19"/>
  <c r="P26" i="19"/>
  <c r="DG26" i="19" s="1"/>
  <c r="P6" i="19"/>
  <c r="DG6" i="19" s="1"/>
  <c r="P29" i="19"/>
  <c r="DG29" i="19" s="1"/>
  <c r="P9" i="19"/>
  <c r="DG9" i="19" s="1"/>
  <c r="P4" i="19"/>
  <c r="DG4" i="19" s="1"/>
  <c r="P38" i="19"/>
  <c r="DG38" i="19" s="1"/>
  <c r="P12" i="19"/>
  <c r="DG12" i="19" s="1"/>
  <c r="P5" i="19"/>
  <c r="DG5" i="19" s="1"/>
  <c r="P28" i="19"/>
  <c r="DG28" i="19" s="1"/>
  <c r="RG29" i="19"/>
  <c r="RD29" i="19"/>
  <c r="L26" i="19"/>
  <c r="M26" i="19" s="1"/>
  <c r="RB29" i="19"/>
  <c r="R38" i="19"/>
  <c r="DH38" i="19" s="1"/>
  <c r="RG26" i="19"/>
  <c r="R29" i="19"/>
  <c r="DH29" i="19" s="1"/>
  <c r="RD28" i="19"/>
  <c r="RD38" i="19"/>
  <c r="RC38" i="19"/>
  <c r="RG38" i="19"/>
  <c r="RB38" i="19"/>
  <c r="RC29" i="19"/>
  <c r="R12" i="19"/>
  <c r="DH12" i="19" s="1"/>
  <c r="RH26" i="19"/>
  <c r="RD26" i="19"/>
  <c r="RC26" i="19"/>
  <c r="RH29" i="19"/>
  <c r="L29" i="19"/>
  <c r="RC28" i="19"/>
  <c r="RG28" i="19"/>
  <c r="RB28" i="19"/>
  <c r="R26" i="19"/>
  <c r="DH26" i="19" s="1"/>
  <c r="RH28" i="19"/>
  <c r="RB26" i="19"/>
  <c r="RD12" i="19"/>
  <c r="RC12" i="19"/>
  <c r="N38" i="19"/>
  <c r="DF38" i="19" s="1"/>
  <c r="RG12" i="19"/>
  <c r="RB12" i="19"/>
  <c r="N12" i="19"/>
  <c r="DF12" i="19" s="1"/>
  <c r="R28" i="19"/>
  <c r="DH28" i="19" s="1"/>
  <c r="L38" i="19"/>
  <c r="L12" i="19"/>
  <c r="RH38" i="19"/>
  <c r="N28" i="19"/>
  <c r="DF28" i="19" s="1"/>
  <c r="RH12" i="19"/>
  <c r="N29" i="19"/>
  <c r="DF29" i="19" s="1"/>
  <c r="N26" i="19"/>
  <c r="DF26" i="19" s="1"/>
  <c r="L28" i="19"/>
  <c r="RH5" i="19"/>
  <c r="RG5" i="19"/>
  <c r="R9" i="19"/>
  <c r="DH9" i="19" s="1"/>
  <c r="RB4" i="19"/>
  <c r="RG6" i="19"/>
  <c r="N6" i="19"/>
  <c r="DF6" i="19" s="1"/>
  <c r="RB9" i="19"/>
  <c r="R4" i="19"/>
  <c r="DH4" i="19" s="1"/>
  <c r="RH4" i="19"/>
  <c r="R6" i="19"/>
  <c r="DH6" i="19" s="1"/>
  <c r="L4" i="19"/>
  <c r="RC9" i="19"/>
  <c r="RH6" i="19"/>
  <c r="RH9" i="19"/>
  <c r="N5" i="19"/>
  <c r="DF5" i="19" s="1"/>
  <c r="RC4" i="19"/>
  <c r="RD4" i="19"/>
  <c r="RG9" i="19"/>
  <c r="R5" i="19"/>
  <c r="DH5" i="19" s="1"/>
  <c r="RB6" i="19"/>
  <c r="L5" i="19"/>
  <c r="RB5" i="19"/>
  <c r="RC6" i="19"/>
  <c r="RD6" i="19"/>
  <c r="L9" i="19"/>
  <c r="RC5" i="19"/>
  <c r="RD5" i="19"/>
  <c r="RD9" i="19"/>
  <c r="RG4" i="19"/>
  <c r="N9" i="19"/>
  <c r="DF9" i="19" s="1"/>
  <c r="N4" i="19"/>
  <c r="DF4" i="19" s="1"/>
  <c r="RI5" i="19" l="1"/>
  <c r="RI28" i="19"/>
  <c r="RI29" i="19"/>
  <c r="RI4" i="19"/>
  <c r="RI12" i="21"/>
  <c r="RI21" i="21"/>
  <c r="RI19" i="21"/>
  <c r="RI6" i="19"/>
  <c r="RI12" i="19"/>
  <c r="RI26" i="19"/>
  <c r="RI38" i="19"/>
  <c r="RI9" i="19"/>
  <c r="Q21" i="21"/>
  <c r="Q12" i="21"/>
  <c r="M19" i="21"/>
  <c r="Q19" i="21"/>
  <c r="Q28" i="19"/>
  <c r="Q5" i="19"/>
  <c r="Q12" i="19"/>
  <c r="T12" i="19"/>
  <c r="Q6" i="19"/>
  <c r="Q26" i="19"/>
  <c r="Q38" i="19"/>
  <c r="Q4" i="19"/>
  <c r="Q9" i="19"/>
  <c r="Q29" i="19"/>
  <c r="S19" i="21"/>
  <c r="S12" i="21"/>
  <c r="T21" i="21"/>
  <c r="T19" i="21"/>
  <c r="S4" i="19"/>
  <c r="S9" i="19"/>
  <c r="S38" i="19"/>
  <c r="O6" i="19"/>
  <c r="O5" i="19"/>
  <c r="O38" i="19"/>
  <c r="S29" i="19"/>
  <c r="S26" i="19"/>
  <c r="S5" i="19"/>
  <c r="O12" i="21"/>
  <c r="O19" i="21"/>
  <c r="RF19" i="21"/>
  <c r="RF21" i="21"/>
  <c r="K38" i="19"/>
  <c r="K12" i="21"/>
  <c r="K26" i="19"/>
  <c r="K29" i="19"/>
  <c r="K4" i="19"/>
  <c r="K12" i="19"/>
  <c r="RF26" i="19"/>
  <c r="RF5" i="19"/>
  <c r="S21" i="21"/>
  <c r="M21" i="21"/>
  <c r="M4" i="19"/>
  <c r="M5" i="19"/>
  <c r="M9" i="19"/>
  <c r="M29" i="19"/>
  <c r="O21" i="21"/>
  <c r="RF12" i="19"/>
  <c r="K9" i="19"/>
  <c r="K28" i="19"/>
  <c r="K5" i="19"/>
  <c r="K19" i="21"/>
  <c r="K21" i="21"/>
  <c r="RF38" i="19"/>
  <c r="RF4" i="19"/>
  <c r="RF28" i="19"/>
  <c r="RF9" i="19"/>
  <c r="K6" i="19"/>
  <c r="RF6" i="19"/>
  <c r="RF29" i="19"/>
  <c r="RF12" i="21"/>
  <c r="M12" i="21"/>
  <c r="S12" i="19"/>
  <c r="O26" i="19"/>
  <c r="O12" i="19"/>
  <c r="O29" i="19"/>
  <c r="M12" i="19"/>
  <c r="S28" i="19"/>
  <c r="O28" i="19"/>
  <c r="M28" i="19"/>
  <c r="M38" i="19"/>
  <c r="S6" i="19"/>
  <c r="O9" i="19"/>
  <c r="O4" i="19"/>
  <c r="M6" i="19"/>
  <c r="J38" i="19" l="1"/>
  <c r="J28" i="19"/>
  <c r="J4" i="19"/>
  <c r="J26" i="19"/>
  <c r="U19" i="21"/>
  <c r="V19" i="21"/>
  <c r="U21" i="21"/>
  <c r="V21" i="21"/>
  <c r="U12" i="19"/>
  <c r="V12" i="19"/>
  <c r="F19" i="21"/>
  <c r="F21" i="21"/>
  <c r="T12" i="21"/>
  <c r="T6" i="19"/>
  <c r="T38" i="19"/>
  <c r="F12" i="19"/>
  <c r="T29" i="19"/>
  <c r="T26" i="19"/>
  <c r="T28" i="19"/>
  <c r="T9" i="19"/>
  <c r="T4" i="19"/>
  <c r="T5" i="19"/>
  <c r="B4" i="19" l="1" a="1"/>
  <c r="B4" i="19" s="1"/>
  <c r="A38" i="19" a="1"/>
  <c r="A38" i="19" s="1"/>
  <c r="B38" i="19" a="1"/>
  <c r="B38" i="19" s="1"/>
  <c r="J12" i="21"/>
  <c r="J19" i="21"/>
  <c r="J21" i="21"/>
  <c r="J6" i="19"/>
  <c r="B6" i="19" s="1" a="1"/>
  <c r="B6" i="19" s="1"/>
  <c r="J9" i="19"/>
  <c r="J12" i="19"/>
  <c r="J5" i="19"/>
  <c r="B5" i="19" s="1" a="1"/>
  <c r="B5" i="19" s="1"/>
  <c r="J29" i="19"/>
  <c r="U12" i="21"/>
  <c r="V12" i="21"/>
  <c r="F5" i="19"/>
  <c r="U5" i="19"/>
  <c r="V5" i="19"/>
  <c r="U4" i="19"/>
  <c r="V4" i="19"/>
  <c r="U38" i="19"/>
  <c r="V38" i="19"/>
  <c r="U26" i="19"/>
  <c r="V26" i="19"/>
  <c r="U9" i="19"/>
  <c r="V9" i="19"/>
  <c r="F28" i="19"/>
  <c r="U28" i="19"/>
  <c r="V28" i="19"/>
  <c r="F29" i="19"/>
  <c r="V29" i="19"/>
  <c r="U29" i="19"/>
  <c r="U6" i="19"/>
  <c r="V6" i="19"/>
  <c r="F12" i="21"/>
  <c r="F4" i="19"/>
  <c r="F6" i="19"/>
  <c r="F38" i="19"/>
  <c r="F9" i="19"/>
  <c r="F26" i="19"/>
  <c r="B6" i="21" l="1" a="1"/>
  <c r="B6" i="21" s="1"/>
  <c r="A5" i="21" a="1"/>
  <c r="A5" i="21" s="1"/>
  <c r="B5" i="21" a="1"/>
  <c r="B5" i="21" s="1"/>
  <c r="B10" i="19" a="1"/>
  <c r="B10" i="19" s="1"/>
  <c r="A10" i="19" a="1"/>
  <c r="A10" i="19" s="1"/>
  <c r="A13" i="19" a="1"/>
  <c r="A13" i="19" s="1"/>
  <c r="A19" i="19" a="1"/>
  <c r="A19" i="19" s="1"/>
  <c r="B23" i="19" a="1"/>
  <c r="B23" i="19" s="1"/>
  <c r="B13" i="19" a="1"/>
  <c r="B13" i="19" s="1"/>
  <c r="B19" i="19" a="1"/>
  <c r="B19" i="19" s="1"/>
  <c r="A21" i="19" a="1"/>
  <c r="A21" i="19" s="1"/>
  <c r="B21" i="19" a="1"/>
  <c r="B21" i="19" s="1"/>
  <c r="A23" i="19" a="1"/>
  <c r="A23" i="19" s="1"/>
  <c r="B25" i="19" a="1"/>
  <c r="B25" i="19" s="1"/>
  <c r="A25" i="19" a="1"/>
  <c r="A25" i="19" s="1"/>
  <c r="A21" i="21" a="1"/>
  <c r="A21" i="21" s="1"/>
  <c r="B21" i="21" a="1"/>
  <c r="B21" i="21" s="1"/>
  <c r="A19" i="21" a="1"/>
  <c r="A19" i="21" s="1"/>
  <c r="B19" i="21" a="1"/>
  <c r="B19" i="21" s="1"/>
  <c r="B12" i="21" a="1"/>
  <c r="B12" i="21" s="1"/>
  <c r="B8" i="21" a="1"/>
  <c r="B8" i="21" s="1"/>
  <c r="B9" i="21" a="1"/>
  <c r="B9" i="21" s="1"/>
  <c r="B7" i="21" a="1"/>
  <c r="B7" i="21" s="1"/>
  <c r="B9" i="19" a="1"/>
  <c r="B9" i="19" s="1"/>
  <c r="B28" i="19" a="1"/>
  <c r="B28" i="19" s="1"/>
  <c r="B26" i="19" a="1"/>
  <c r="B26" i="19" s="1"/>
  <c r="B11" i="19" a="1"/>
  <c r="B11" i="19" s="1"/>
  <c r="B12" i="19" a="1"/>
  <c r="B12" i="19" s="1"/>
  <c r="B16" i="19" a="1"/>
  <c r="B16" i="19" s="1"/>
  <c r="B27" i="19" a="1"/>
  <c r="B27" i="19" s="1"/>
  <c r="B8" i="19" a="1"/>
  <c r="B8" i="19" s="1"/>
  <c r="B18" i="19" a="1"/>
  <c r="B18" i="19" s="1"/>
  <c r="B17" i="19" a="1"/>
  <c r="B17" i="19" s="1"/>
  <c r="B14" i="19" a="1"/>
  <c r="B14" i="19" s="1"/>
  <c r="B15" i="19" a="1"/>
  <c r="B15" i="19" s="1"/>
  <c r="B22" i="19" a="1"/>
  <c r="B22" i="19" s="1"/>
  <c r="B24" i="19" a="1"/>
  <c r="B24" i="19" s="1"/>
  <c r="B20" i="19" a="1"/>
  <c r="B20" i="19" s="1"/>
  <c r="B29" i="19" a="1"/>
  <c r="B29" i="19" s="1"/>
  <c r="A26" i="19" a="1"/>
  <c r="A26" i="19" s="1"/>
  <c r="A29" i="19" a="1"/>
  <c r="A29" i="19" s="1"/>
  <c r="A5" i="19" a="1"/>
  <c r="A5" i="19" s="1"/>
  <c r="A12" i="19" a="1"/>
  <c r="A12" i="19" s="1"/>
  <c r="A9" i="19" a="1"/>
  <c r="A9" i="19" s="1"/>
  <c r="A12" i="21" a="1"/>
  <c r="A12" i="21" s="1"/>
  <c r="A7" i="21" a="1"/>
  <c r="A7" i="21" s="1"/>
  <c r="A6" i="21" a="1"/>
  <c r="A6" i="21" s="1"/>
  <c r="A4" i="21" a="1"/>
  <c r="A4" i="21" s="1"/>
  <c r="A8" i="21" a="1"/>
  <c r="A8" i="21" s="1"/>
  <c r="A9" i="21" a="1"/>
  <c r="A9" i="21" s="1"/>
  <c r="A17" i="19" a="1"/>
  <c r="A17" i="19" s="1"/>
  <c r="A27" i="19" a="1"/>
  <c r="A27" i="19" s="1"/>
  <c r="A20" i="19" a="1"/>
  <c r="A20" i="19" s="1"/>
  <c r="A15" i="19" a="1"/>
  <c r="A15" i="19" s="1"/>
  <c r="A22" i="19" a="1"/>
  <c r="A22" i="19" s="1"/>
  <c r="A7" i="19" a="1"/>
  <c r="A7" i="19" s="1"/>
  <c r="A8" i="19" a="1"/>
  <c r="A8" i="19" s="1"/>
  <c r="A4" i="19" a="1"/>
  <c r="A4" i="19" s="1"/>
  <c r="A16" i="19" a="1"/>
  <c r="A16" i="19" s="1"/>
  <c r="A6" i="19" a="1"/>
  <c r="A6" i="19" s="1"/>
  <c r="A28" i="19" a="1"/>
  <c r="A28" i="19" s="1"/>
  <c r="A24" i="19" a="1"/>
  <c r="A24" i="19" s="1"/>
  <c r="A14" i="19" a="1"/>
  <c r="A14" i="19" s="1"/>
  <c r="A18" i="19" a="1"/>
  <c r="A18" i="19" s="1"/>
  <c r="A11" i="19" a="1"/>
  <c r="A11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0" i="4"/>
  <c r="SS30" i="4"/>
  <c r="SR30" i="4"/>
  <c r="SQ30" i="4"/>
  <c r="SP30" i="4"/>
  <c r="SO30" i="4"/>
  <c r="SM30" i="4"/>
  <c r="SL30" i="4"/>
  <c r="SK30" i="4"/>
  <c r="SJ30" i="4"/>
  <c r="SI30" i="4"/>
  <c r="SH3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5" i="4"/>
  <c r="CY30" i="4"/>
  <c r="CU16" i="4"/>
  <c r="CU15" i="4"/>
  <c r="CU30" i="4"/>
  <c r="CR16" i="4"/>
  <c r="CR15" i="4"/>
  <c r="CR30" i="4"/>
  <c r="CQ16" i="4"/>
  <c r="CQ15" i="4"/>
  <c r="CQ30" i="4"/>
  <c r="SN15" i="4" l="1"/>
  <c r="SU15" i="4" s="1"/>
  <c r="SN30" i="4"/>
  <c r="SU30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S16" i="4"/>
  <c r="CT16" i="4"/>
  <c r="CV16" i="4"/>
  <c r="CX16" i="4"/>
  <c r="CZ16" i="4"/>
  <c r="CS15" i="4"/>
  <c r="CT15" i="4"/>
  <c r="CV15" i="4"/>
  <c r="CX15" i="4"/>
  <c r="CZ15" i="4"/>
  <c r="CS30" i="4"/>
  <c r="CT30" i="4"/>
  <c r="CV30" i="4"/>
  <c r="CX30" i="4"/>
  <c r="CZ30" i="4"/>
  <c r="I16" i="4" l="1"/>
  <c r="H16" i="4"/>
  <c r="I15" i="4"/>
  <c r="H15" i="4"/>
  <c r="I30" i="4"/>
  <c r="H30" i="4"/>
  <c r="T16" i="4"/>
  <c r="U16" i="4" s="1"/>
  <c r="T30" i="4"/>
  <c r="U30" i="4" s="1"/>
  <c r="T15" i="4"/>
  <c r="U15" i="4" s="1"/>
  <c r="P30" i="4"/>
  <c r="P16" i="4"/>
  <c r="P15" i="4"/>
  <c r="R15" i="4"/>
  <c r="S15" i="4" s="1"/>
  <c r="R30" i="4"/>
  <c r="S30" i="4" s="1"/>
  <c r="R16" i="4"/>
  <c r="S16" i="4" s="1"/>
  <c r="N16" i="4"/>
  <c r="L16" i="4"/>
  <c r="L30" i="4"/>
  <c r="N30" i="4"/>
  <c r="L15" i="4"/>
  <c r="N15" i="4"/>
  <c r="K16" i="4"/>
  <c r="K30" i="4"/>
  <c r="K15" i="4"/>
  <c r="TQ15" i="4"/>
  <c r="TQ30" i="4"/>
  <c r="TU15" i="4"/>
  <c r="TQ16" i="4"/>
  <c r="TU30" i="4"/>
  <c r="TU16" i="4"/>
  <c r="CW16" i="4"/>
  <c r="DA16" i="4" s="1"/>
  <c r="CW30" i="4"/>
  <c r="DA30" i="4" s="1"/>
  <c r="CW15" i="4"/>
  <c r="DA15" i="4" s="1"/>
  <c r="SW16" i="4"/>
  <c r="SX16" i="4"/>
  <c r="TL16" i="4" s="1"/>
  <c r="SY16" i="4"/>
  <c r="TM16" i="4" s="1"/>
  <c r="SW15" i="4"/>
  <c r="SX15" i="4"/>
  <c r="TL15" i="4" s="1"/>
  <c r="SY15" i="4"/>
  <c r="TM15" i="4" s="1"/>
  <c r="SW30" i="4"/>
  <c r="SX30" i="4"/>
  <c r="TL30" i="4" s="1"/>
  <c r="SY30" i="4"/>
  <c r="TM30" i="4" s="1"/>
  <c r="SV16" i="4"/>
  <c r="SV15" i="4"/>
  <c r="SV30" i="4"/>
  <c r="J15" i="4" l="1"/>
  <c r="J30" i="4"/>
  <c r="DB16" i="4"/>
  <c r="M15" i="4"/>
  <c r="M30" i="4"/>
  <c r="DB30" i="4"/>
  <c r="DB15" i="4"/>
  <c r="DC16" i="4"/>
  <c r="Q16" i="4"/>
  <c r="DC30" i="4"/>
  <c r="Q30" i="4"/>
  <c r="DC15" i="4"/>
  <c r="Q15" i="4"/>
  <c r="M16" i="4"/>
  <c r="J16" i="4"/>
  <c r="TN16" i="4"/>
  <c r="TR16" i="4" s="1"/>
  <c r="TV16" i="4" s="1"/>
  <c r="O16" i="4"/>
  <c r="TN15" i="4"/>
  <c r="TR15" i="4" s="1"/>
  <c r="TV15" i="4" s="1"/>
  <c r="O15" i="4"/>
  <c r="O30" i="4"/>
  <c r="TN30" i="4"/>
  <c r="TR30" i="4" s="1"/>
  <c r="TV30" i="4" s="1"/>
  <c r="A16" i="4" l="1" a="1"/>
  <c r="A16" i="4" s="1"/>
  <c r="B16" i="4" a="1"/>
  <c r="B16" i="4" s="1"/>
  <c r="A30" i="4" a="1"/>
  <c r="A30" i="4" s="1"/>
  <c r="B30" i="4" a="1"/>
  <c r="B30" i="4" s="1"/>
  <c r="A15" i="4" a="1"/>
  <c r="A15" i="4" s="1"/>
  <c r="B15" i="4" a="1"/>
  <c r="B15" i="4" s="1"/>
  <c r="V16" i="4"/>
  <c r="X16" i="4" s="1"/>
  <c r="V30" i="4"/>
  <c r="X30" i="4" s="1"/>
  <c r="V15" i="4"/>
  <c r="X15" i="4" s="1"/>
  <c r="W16" i="4" l="1"/>
  <c r="F16" i="4"/>
  <c r="W30" i="4"/>
  <c r="F30" i="4"/>
  <c r="B8" i="4" s="1" a="1"/>
  <c r="B8" i="4" s="1"/>
  <c r="F15" i="4"/>
  <c r="A8" i="4" s="1" a="1"/>
  <c r="A8" i="4" s="1"/>
  <c r="W15" i="4"/>
  <c r="B6" i="4" l="1" a="1"/>
  <c r="B6" i="4" s="1"/>
  <c r="A4" i="4" a="1"/>
  <c r="A4" i="4" s="1"/>
  <c r="B7" i="4" a="1"/>
  <c r="B7" i="4" s="1"/>
  <c r="B5" i="4" a="1"/>
  <c r="B5" i="4" s="1"/>
  <c r="B9" i="4" a="1"/>
  <c r="B9" i="4" s="1"/>
  <c r="B10" i="4" a="1"/>
  <c r="B10" i="4" s="1"/>
  <c r="A7" i="4" a="1"/>
  <c r="A7" i="4" s="1"/>
  <c r="A6" i="4" a="1"/>
  <c r="A6" i="4" s="1"/>
  <c r="A5" i="4" a="1"/>
  <c r="A5" i="4" s="1"/>
  <c r="A9" i="4" a="1"/>
  <c r="A9" i="4" s="1"/>
  <c r="A10" i="4" a="1"/>
  <c r="A1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<sst xmlns="http://schemas.openxmlformats.org/spreadsheetml/2006/main" count="4022" uniqueCount="219">
  <si>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</si>
  <si>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</si>
  <si>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</si>
  <si>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</si>
  <si>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</si>
  <si>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</si>
  <si>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</si>
  <si>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</si>
  <si>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</si>
  <si>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</si>
  <si>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</si>
  <si>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</si>
  <si>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</si>
  <si>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</si>
  <si>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</si>
  <si>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</si>
  <si>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</si>
  <si>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</si>
  <si>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</si>
  <si>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</si>
  <si>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</si>
  <si>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</si>
  <si>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</si>
  <si>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</si>
  <si>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</si>
  <si>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</si>
  <si>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</si>
  <si>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</si>
  <si>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</si>
  <si>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</si>
  <si>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</si>
  <si>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</si>
  <si>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</si>
  <si>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</si>
  <si>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</si>
  <si>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</si>
  <si>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</si>
  <si>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</si>
  <si>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</si>
  <si>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</si>
  <si>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</si>
  <si>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</si>
  <si>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</si>
  <si>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</si>
  <si>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</si>
  <si>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</si>
  <si>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</si>
  <si>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</si>
  <si>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</si>
  <si>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</si>
  <si>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</si>
  <si>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</si>
  <si>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</si>
  <si>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</si>
  <si>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</si>
  <si>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</si>
  <si>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</si>
  <si>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</si>
  <si>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</si>
  <si>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</si>
  <si>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</si>
  <si>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</si>
  <si>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</si>
  <si>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</si>
  <si>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</si>
  <si>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</si>
  <si>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</si>
  <si>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</si>
  <si>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</si>
  <si>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</si>
  <si>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</si>
  <si>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</si>
  <si>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</si>
  <si>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</si>
  <si>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</si>
  <si>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</si>
  <si>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</si>
  <si>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</si>
  <si>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</si>
  <si>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</si>
  <si>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</si>
  <si>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</si>
  <si>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</si>
  <si>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</si>
  <si>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</si>
  <si>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</si>
  <si>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</si>
  <si>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</si>
  <si>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</si>
  <si>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</si>
  <si>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</si>
  <si>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</si>
  <si>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</si>
  <si>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</si>
  <si>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</si>
  <si>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</si>
  <si>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</si>
  <si>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</si>
  <si>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</si>
  <si>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</si>
  <si>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</si>
  <si>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</si>
  <si>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</si>
  <si>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</si>
  <si>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</si>
  <si>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</si>
  <si>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</si>
  <si>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</si>
  <si>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</si>
  <si>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</si>
  <si>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</si>
  <si>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</si>
  <si>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</si>
  <si>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</si>
  <si>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</si>
  <si>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KRAUSHAR, Sam</t>
  </si>
  <si>
    <t>PINNOCK, Liana</t>
  </si>
  <si>
    <t>PROBE, Celia</t>
  </si>
  <si>
    <t>KOTKAS, Katarina</t>
  </si>
  <si>
    <t>BECKETT, Lindsey</t>
  </si>
  <si>
    <t>HOUGHTON, Kezia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</si>
  <si>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</si>
  <si>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</si>
  <si>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</si>
  <si>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</si>
  <si>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</si>
  <si>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</si>
  <si>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</si>
  <si>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</si>
  <si>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</si>
  <si>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</si>
  <si>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</si>
  <si>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</si>
  <si>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</si>
  <si>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</si>
  <si>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</si>
  <si>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</si>
  <si>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</si>
  <si>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</si>
  <si>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</si>
  <si>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</si>
  <si>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</si>
  <si>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</si>
  <si>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</si>
  <si>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</si>
  <si>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</si>
  <si>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</si>
  <si>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</si>
  <si>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</si>
  <si>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</si>
  <si>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</si>
  <si>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</si>
  <si>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</si>
  <si>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</si>
  <si>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</si>
  <si>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</si>
  <si>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</si>
  <si>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</si>
  <si>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</si>
  <si>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</si>
  <si>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</si>
  <si>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</si>
  <si>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</si>
  <si>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</si>
  <si>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</si>
  <si>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</si>
  <si>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</si>
  <si>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</si>
  <si>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</si>
  <si>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</si>
  <si>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</si>
  <si>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</si>
  <si>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</si>
  <si>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</si>
  <si>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</si>
  <si>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</si>
  <si>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</si>
  <si>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</si>
  <si>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</si>
  <si>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</si>
  <si>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</si>
  <si>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</si>
  <si>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</si>
  <si>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</si>
  <si>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</si>
  <si>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</si>
  <si>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</si>
  <si>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</si>
  <si>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</si>
  <si>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</si>
  <si>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</si>
  <si>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</si>
  <si>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</si>
  <si>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</si>
  <si>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</si>
  <si>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</si>
  <si>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</si>
  <si>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</si>
  <si>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</si>
  <si>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</si>
  <si>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</si>
  <si>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</si>
  <si>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</si>
  <si>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</si>
  <si>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</si>
  <si>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</si>
  <si>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</si>
  <si>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2024 Age Update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</si>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</sst>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46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ADJEMIAN, Alexan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EVSTIGNEEV, Gleb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CLOUTIER, Étienne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CYMAN, Cody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CLOUTIER, Étienne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CORRIVEAU, Mélina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ROY, Anne-Jolie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CORRIVEAU, Mélina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MOORE, Riley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VIAU, Nathan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STANNARD, Adam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CANUEL, Victor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PECK, Rachel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No DD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PINSK, Benjamin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HARBO, Owen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DYKMAN, Matvey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PHANEUF, Zoe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JACKSON, Claire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KUZNAK, Sienna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OLSEN, Brooklyn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JACKSON, Claire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44941</v>
      </c>
      <c r="C34" s="68"/>
    </row>
    <row r="35" spans="1:3" x14ac:dyDescent="0.2">
      <c r="B35" t="s">
        <v>207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5" priority="6" operator="containsText" text="No DD">
      <formula>NOT(ISERROR(SEARCH("No DD",G2)))</formula>
    </cfRule>
    <cfRule type="containsText" dxfId="444" priority="9" operator="containsText" text="Merit">
      <formula>NOT(ISERROR(SEARCH("Merit",G2)))</formula>
    </cfRule>
    <cfRule type="containsText" dxfId="443" priority="10" operator="containsText" text="Excellence">
      <formula>NOT(ISERROR(SEARCH("Excellence",G2)))</formula>
    </cfRule>
    <cfRule type="containsText" dxfId="442" priority="11" operator="containsText" text="Worlds Team">
      <formula>NOT(ISERROR(SEARCH("Worlds Team",G2)))</formula>
    </cfRule>
    <cfRule type="containsText" dxfId="441" priority="12" operator="containsText" text="National Team">
      <formula>NOT(ISERROR(SEARCH("National Team",G2)))</formula>
    </cfRule>
  </conditionalFormatting>
  <conditionalFormatting sqref="D2:D25">
    <cfRule type="containsText" dxfId="440" priority="1" operator="containsText" text="No DD">
      <formula>NOT(ISERROR(SEARCH("No DD",D2)))</formula>
    </cfRule>
    <cfRule type="containsText" dxfId="439" priority="2" operator="containsText" text="Merit">
      <formula>NOT(ISERROR(SEARCH("Merit",D2)))</formula>
    </cfRule>
    <cfRule type="containsText" dxfId="438" priority="3" operator="containsText" text="Excellence">
      <formula>NOT(ISERROR(SEARCH("Excellence",D2)))</formula>
    </cfRule>
    <cfRule type="containsText" dxfId="437" priority="4" operator="containsText" text="Worlds Team">
      <formula>NOT(ISERROR(SEARCH("Worlds Team",D2)))</formula>
    </cfRule>
    <cfRule type="containsText" dxfId="436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6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200</v>
      </c>
      <c r="B1" s="70" t="s">
        <v>201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202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71</v>
      </c>
      <c r="M1" s="75" t="s">
        <v>25</v>
      </c>
      <c r="N1" s="74" t="s">
        <v>72</v>
      </c>
      <c r="O1" s="75" t="s">
        <v>25</v>
      </c>
      <c r="P1" s="74" t="s">
        <v>138</v>
      </c>
      <c r="Q1" s="75" t="s">
        <v>25</v>
      </c>
      <c r="R1" s="75" t="s">
        <v>73</v>
      </c>
      <c r="S1" s="75" t="s">
        <v>25</v>
      </c>
      <c r="T1" s="74" t="s">
        <v>74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144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169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196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166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199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203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205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139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80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80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80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80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80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80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80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80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80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80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80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80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200.60001981300556</v>
      </c>
      <c r="G4" s="66" t="s">
        <v>46</v>
      </c>
      <c r="H4" s="3" t="str">
        <f>IF(OR(AND(AO4&gt;=AY$34,AO4&lt;&gt;"",AQ4&gt;=AY$38,AQ4&lt;&gt;"",AN4=""),AND(AR4&gt;=AY$34,AR4&lt;&gt;"",AT4&gt;=AY$38,AT4&lt;&gt;"",AN4=""),AND(AV4&gt;=AY$34,AV4&lt;&gt;"",AX4&gt;=AY$38,AX4&lt;&gt;"",AN4=""),AND(BP4&gt;=BZ$34,BP4&lt;&gt;"",BR4&gt;=BZ$38,BR4&lt;&gt;"",BO4=""),AND(BS4&gt;=BZ$34,BS4&lt;&gt;"",BU4&gt;=BZ$38,BU4&lt;&gt;"",BO4=""),AND(BW4&gt;=BZ$34,BW4&lt;&gt;"",BY4&gt;=BZ$38,BY4&lt;&gt;"",BO4=""),AND(CQ4&gt;=DA$34,CQ4&lt;&gt;"",CS4&gt;=DA$38,CS4&lt;&gt;"",CP4=""),AND(CT4&gt;=DA$34,CT4&lt;&gt;"",CV4&gt;=DA$38,CV4&lt;&gt;"",CP4=""),AND(CX4&gt;=DA$34,CX4&lt;&gt;"",CZ4&gt;=DA$38,CZ4&lt;&gt;"",CP4=""),AND(DX4&gt;=EK$34,DX4&lt;&gt;"",DZ4&gt;=EK$38,DZ4&lt;&gt;""),AND(EA4&gt;=EK$34,EA4&lt;&gt;"",EC4&gt;=EK$38,EC4&lt;&gt;""),AND(EE4&gt;=EK$34,EE4&lt;&gt;"",EG4&gt;=EK$38,EG4&lt;&gt;""),AND(EH4&gt;=EK$34,EH4&lt;&gt;"",EJ4&gt;=EK$38,EJ4&lt;&gt;""),AND(FF4&gt;=FS$34,FF4&lt;&gt;"",FH4&gt;=FS$38,FH4&lt;&gt;""),AND(FI4&gt;=FS$34,FI4&lt;&gt;"",FK4&gt;=FS$38,FK4&lt;&gt;""),AND(FM4&gt;=FS$34,FM4&lt;&gt;"",FO4&gt;=FS$38,FO4&lt;&gt;""),AND(FP4&gt;=FS$34,FP4&lt;&gt;"",FR4&gt;=FS$38,FR4&lt;&gt;""),AND(GN4&gt;=HA$34,GN4&lt;&gt;"",GP4&gt;=HA$38,GP4&lt;&gt;""),AND(GQ4&gt;=HA$34,GQ4&lt;&gt;"",GS4&gt;=HA$38,GS4&lt;&gt;""),AND(GU4&gt;=HA$34,GU4&lt;&gt;"",GW4&gt;=HA$38,GW4&lt;&gt;""),AND(GX4&gt;=HA$34,GX4&lt;&gt;"",GZ4&gt;=HA$38,GZ4&lt;&gt;""),AND(HV4&gt;=II$34,HV4&lt;&gt;"",HX4&gt;=II$38,HX4&lt;&gt;""),AND(HY4&gt;=II$34,HY4&lt;&gt;"",IA4&gt;=II$38,IA4&lt;&gt;""),AND(IC4&gt;=II$34,IC4&lt;&gt;"",IE4&gt;=II$38,IE4&lt;&gt;""),AND(IF4&gt;=II$34,IF4&lt;&gt;"",IH4&gt;=II$38,IH4&lt;&gt;""),AND(JD4&gt;=JQ$34,JD4&lt;&gt;"",JF4&gt;=JQ$38,JF4&lt;&gt;""),AND(JG4&gt;=JQ$34,JG4&lt;&gt;"",JI4&gt;=JQ$38,JI4&lt;&gt;""),AND(JK4&gt;=JQ$34,JK4&lt;&gt;"",JM4&gt;=JQ$38,JM4&lt;&gt;""),AND(JN4&gt;=JQ$34,JN4&lt;&gt;"",JP4&gt;=JQ$38,JP4&lt;&gt;""),AND(KL4&gt;=KY$34,KL4&lt;&gt;"",KN4&gt;=KY$38,KN4&lt;&gt;""),AND(KO4&gt;=KY$34,KO4&lt;&gt;"",KQ4&gt;=KY$38,KQ4&lt;&gt;""),AND(KS4&gt;=KY$34,KS4&lt;&gt;"",KU4&gt;=KY$38,KU4&lt;&gt;""),AND(KV4&gt;=KY$34,KV4&lt;&gt;"",KX4&gt;=KY$38,KX4&lt;&gt;""),AND(LT4&gt;=MG$34,LT4&lt;&gt;"",LV4&gt;=MG$38,LV4&lt;&gt;""),AND(LW4&gt;=MG$34,LW4&lt;&gt;"",LY4&gt;=MG$38,LY4&lt;&gt;""),AND(MA4&gt;=MG$34,MA4&lt;&gt;"",MC4&gt;=MG$38,MC4&lt;&gt;""),AND(MD4&gt;=MG$34,MD4&lt;&gt;"",MF4&gt;=MG$38,MF4&lt;&gt;""),AND(NB4&gt;=NO$34,NB4&lt;&gt;"",ND4&gt;=NO$38,ND4&lt;&gt;""),AND(NE4&gt;=NO$34,NE4&lt;&gt;"",NG4&gt;=NO$38,NG4&lt;&gt;""),AND(NI4&gt;=NO$34,NI4&lt;&gt;"",NK4&gt;=NO$38,NK4&lt;&gt;""),AND(NL4&gt;=NO$34,NL4&lt;&gt;"",NN4&gt;=NO$38,NN4&lt;&gt;""),AND(OJ4&gt;=OW$34,OJ4&lt;&gt;"",OL4&gt;=OW$38,OL4&lt;&gt;""),AND(OM4&gt;=OW$34,OM4&lt;&gt;"",OO4&gt;=OW$38,OO4&lt;&gt;""),AND(OQ4&gt;=OW$34,OQ4&lt;&gt;"",OS4&gt;=OW$38,OS4&lt;&gt;""),AND(OT4&gt;=OW$34,OT4&lt;&gt;"",OV4&gt;=OW$38,OV4&lt;&gt;""),AND(PR4&gt;=QE$34,PR4&lt;&gt;"",PT4&gt;=QE$38,PT4&lt;&gt;""),AND(PU4&gt;=QE$34,PU4&lt;&gt;"",PW4&gt;=QE$38,PW4&lt;&gt;""),AND(PY4&gt;=QE$34,PY4&lt;&gt;"",QA4&gt;=QE$38,QA4&lt;&gt;""),AND(QB4&gt;=QE$34,QB4&lt;&gt;"",QD4&gt;=QE$38,QD4&lt;&gt;""),AND(QZ4&gt;=RM$34,QZ4&lt;&gt;"",RB4&gt;=RM$38,RB4&lt;&gt;""),AND(RC4&gt;=RM$34,RC4&lt;&gt;"",RE4&gt;=RM$38,RE4&lt;&gt;""),AND(RG4&gt;=RM$34,RG4&lt;&gt;"",RI4&gt;=RM$38,RI4&lt;&gt;""),AND(RJ4&gt;=RM$34,RJ4&lt;&gt;"",RL4&gt;=RM$38,RL4&lt;&gt;""),AND(SH4&gt;=SU$34,SH4&lt;&gt;"",SJ4&gt;=SU$38,SJ4&lt;&gt;""),AND(SK4&gt;=SU$34,SK4&lt;&gt;"",SM4&gt;=SU$38,SM4&lt;&gt;""),AND(SO4&gt;=SU$34,SO4&lt;&gt;"",SQ4&gt;=SU$38,SQ4&lt;&gt;""),AND(SR4&gt;=SU$34,SR4&lt;&gt;"",ST4&gt;=SU$38,ST4&lt;&gt;"")),"P","")</f>
        <v>P</v>
      </c>
      <c r="I4" s="3" t="str">
        <f>IF(OR(AND(AQ4&gt;=AY$38,AQ4&lt;&gt;"",AN4=""),AND(AT4&gt;=AY$38,AT4&lt;&gt;"",AN4=""),AND(AX4&gt;=AY$38,AX4&lt;&gt;"",AN4=""),AND(BR4&gt;=BZ$38,BR4&lt;&gt;"",BO4=""),AND(BU4&gt;=BZ$38,BU4&lt;&gt;"",BO4=""),AND(BY4&gt;=BZ$38,BY4&lt;&gt;"",BO4=""),AND(CS4&gt;=DA$38,CS4&lt;&gt;"",CP4=""),AND(CV4&gt;=DA$38,CV4&lt;&gt;"",CP4=""),AND(CZ4&gt;=DA$38,CZ4&lt;&gt;"",CP4=""),AND(DZ4&gt;=EK$38,DZ4&lt;&gt;""),AND(EC4&gt;=EK$38,EC4&lt;&gt;""),AND(EG4&gt;=EK$38,EG4&lt;&gt;""),AND(EJ4&gt;=EK$38,EJ4&lt;&gt;""),AND(FH4&gt;=FS$38,FH4&lt;&gt;""),AND(FK4&gt;=FS$38,FK4&lt;&gt;""),AND(FO4&gt;=FS$38,FO4&lt;&gt;""),AND(FR4&gt;=FS$38,FR4&lt;&gt;""),AND(GP4&gt;=HA$38,GP4&lt;&gt;""),AND(GS4&gt;=HA$38,GS4&lt;&gt;""),AND(GW4&gt;=HA$38,GW4&lt;&gt;""),AND(GZ4&gt;=HA$38,GZ4&lt;&gt;""),AND(HX4&gt;=II$38,HX4&lt;&gt;""),AND(IA4&gt;=II$38,IA4&lt;&gt;""),AND(IE4&gt;=II$38,IE4&lt;&gt;""),AND(IH4&gt;=II$38,IH4&lt;&gt;""),AND(JF4&gt;=JQ$38,JF4&lt;&gt;""),AND(JI4&gt;=JQ$38,JI4&lt;&gt;""),AND(JM4&gt;=JQ$38,JM4&lt;&gt;""),AND(JP4&gt;=JQ$38,JP4&lt;&gt;""),AND(KN4&gt;=KY$38,KN4&lt;&gt;""),AND(KQ4&gt;=KY$38,KQ4&lt;&gt;""),AND(KU4&gt;=KY$38,KU4&lt;&gt;""),AND(KX4&gt;=KY$38,KX4&lt;&gt;""),AND(LV4&gt;=MG$38,LV4&lt;&gt;""),AND(LY4&gt;=MG$38,LY4&lt;&gt;""),AND(MC4&gt;=MG$38,MC4&lt;&gt;""),AND(MF4&gt;=MG$38,MF4&lt;&gt;""),AND(ND4&gt;=NO$38,ND4&lt;&gt;""),AND(NG4&gt;=NO$38,NG4&lt;&gt;""),AND(NK4&gt;=NO$38,NK4&lt;&gt;""),AND(NN4&gt;=NO$38,NN4&lt;&gt;""),AND(OL4&gt;=OW$38,OL4&lt;&gt;""),AND(OO4&gt;=OW$38,OO4&lt;&gt;""),AND(OS4&gt;=OW$38,OS4&lt;&gt;""),AND(OV4&gt;=OW$38,OV4&lt;&gt;""),AND(PT4&gt;=QE$38,PT4&lt;&gt;""),AND(PW4&gt;=QE$38,PW4&lt;&gt;""),AND(QA4&gt;=QE$38,QA4&lt;&gt;""),AND(QD4&gt;=QE$38,QD4&lt;&gt;""),AND(RB4&gt;=RM$38,RB4&lt;&gt;""),AND(RE4&gt;=RM$38,RE4&lt;&gt;""),AND(RI4&gt;=RM$38,RI4&lt;&gt;""),AND(RL4&gt;=RM$38,RL4&lt;&gt;""),AND(SJ4&gt;=SU$38,SJ4&lt;&gt;""),AND(SM4&gt;=SU$38,SM4&lt;&gt;""),AND(SQ4&gt;=SU$38,SQ4&lt;&gt;""),AND(ST4&gt;=SU$38,ST4&lt;&gt;"")),"P","")</f>
        <v>P</v>
      </c>
      <c r="J4" s="36" t="str">
        <f>IF(AND(I4="P",H4=""),"No DD",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Merit",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Excellence",IF(K4="P","Worlds Team",IF(H4="P","National Team","")))))</f>
        <v>National Team</v>
      </c>
      <c r="K4" s="3" t="str">
        <f>IF(OR(AND(AO4&gt;=AY$35,AO4&lt;&gt;"",AQ4&gt;=AY$39,AQ4&lt;&gt;"",AN4=""),AND(AR4&gt;=AY$35,AR4&lt;&gt;"",AT4&gt;=AY$39,AT4&lt;&gt;"",AN4=""),AND(AV4&gt;=AY$35,AV4&lt;&gt;"",AX4&gt;=AY$39,AX4&lt;&gt;"",AN4=""),AND(BP4&gt;=BZ$35,BP4&lt;&gt;"",BR4&gt;=BZ$39,BR4&lt;&gt;"",BO4=""),AND(BS4&gt;=BZ$35,BS4&lt;&gt;"",BU4&gt;=BZ$39,BU4&lt;&gt;"",BO4=""),AND(BW4&gt;=BZ$35,BW4&lt;&gt;"",BY4&gt;=BZ$39,BY4&lt;&gt;"",BO4=""),AND(CQ4&gt;=DA$35,CQ4&lt;&gt;"",CS4&gt;=DA$39,CS4&lt;&gt;"",CP4=""),AND(CT4&gt;=DA$35,CT4&lt;&gt;"",CV4&gt;=DA$39,CV4&lt;&gt;"",CP4=""),AND(CX4&gt;=DA$35,CX4&lt;&gt;"",CZ4&gt;=DA$39,CZ4&lt;&gt;"",CP4=""),AND(DX4&gt;=EK$35,DX4&lt;&gt;"",DZ4&gt;=EK$39,DZ4&lt;&gt;""),AND(EA4&gt;=EK$35,EA4&lt;&gt;"",EC4&gt;=EK$39,EC4&lt;&gt;""),AND(EE4&gt;=EK$35,EE4&lt;&gt;"",EG4&gt;=EK$39,EG4&lt;&gt;""),AND(EH4&gt;=EK$35,EH4&lt;&gt;"",EJ4&gt;=EK$39,EJ4&lt;&gt;""),AND(FF4&gt;=FS$35,FF4&lt;&gt;"",FH4&gt;=FS$39,FH4&lt;&gt;""),AND(FI4&gt;=FS$35,FI4&lt;&gt;"",FK4&gt;=FS$39,FK4&lt;&gt;""),AND(FM4&gt;=FS$35,FM4&lt;&gt;"",FO4&gt;=FS$39,FO4&lt;&gt;""),AND(FP4&gt;=FS$35,FP4&lt;&gt;"",FR4&gt;=FS$39,FR4&lt;&gt;""),AND(GN4&gt;=HA$35,GN4&lt;&gt;"",GP4&gt;=HA$39,GP4&lt;&gt;""),AND(GQ4&gt;=HA$35,GQ4&lt;&gt;"",GS4&gt;=HA$39,GS4&lt;&gt;""),AND(GU4&gt;=HA$35,GU4&lt;&gt;"",GW4&gt;=HA$39,GW4&lt;&gt;""),AND(GX4&gt;=HA$35,GX4&lt;&gt;"",GZ4&gt;=HA$39,GZ4&lt;&gt;""),AND(HV4&gt;=II$35,HV4&lt;&gt;"",HX4&gt;=II$39,HX4&lt;&gt;""),AND(HY4&gt;=II$35,HY4&lt;&gt;"",IA4&gt;=II$39,IA4&lt;&gt;""),AND(IC4&gt;=II$35,IC4&lt;&gt;"",IE4&gt;=II$39,IE4&lt;&gt;""),AND(IF4&gt;=II$35,IF4&lt;&gt;"",IH4&gt;=II$39,IH4&lt;&gt;""),AND(JD4&gt;=JQ$35,JD4&lt;&gt;"",JF4&gt;=JQ$39,JF4&lt;&gt;""),AND(JG4&gt;=JQ$35,JG4&lt;&gt;"",JI4&gt;=JQ$39,JI4&lt;&gt;""),AND(JK4&gt;=JQ$35,JK4&lt;&gt;"",JM4&gt;=JQ$39,JM4&lt;&gt;""),AND(JN4&gt;=JQ$35,JN4&lt;&gt;"",JP4&gt;=JQ$39,JP4&lt;&gt;""),AND(KL4&gt;=KY$35,KL4&lt;&gt;"",KN4&gt;=KY$39,KN4&lt;&gt;""),AND(KO4&gt;=KY$35,KO4&lt;&gt;"",KQ4&gt;=KY$39,KQ4&lt;&gt;""),AND(KS4&gt;=KY$35,KS4&lt;&gt;"",KU4&gt;=KY$39,KU4&lt;&gt;""),AND(KV4&gt;=KY$35,KV4&lt;&gt;"",KX4&gt;=KY$39,KX4&lt;&gt;""),AND(LT4&gt;=MG$35,LT4&lt;&gt;"",LV4&gt;=MG$39,LV4&lt;&gt;""),AND(LW4&gt;=MG$35,LW4&lt;&gt;"",LY4&gt;=MG$39,LY4&lt;&gt;""),AND(MA4&gt;=MG$35,MA4&lt;&gt;"",MC4&gt;=MG$39,MC4&lt;&gt;""),AND(MD4&gt;=MG$35,MD4&lt;&gt;"",MF4&gt;=MG$39,MF4&lt;&gt;""),AND(NB4&gt;=NO$35,NB4&lt;&gt;"",ND4&gt;=NO$39,ND4&lt;&gt;""),AND(NE4&gt;=NO$35,NE4&lt;&gt;"",NG4&gt;=NO$39,NG4&lt;&gt;""),AND(NI4&gt;=NO$35,NI4&lt;&gt;"",NK4&gt;=NO$39,NK4&lt;&gt;""),AND(NL4&gt;=NO$35,NL4&lt;&gt;"",NN4&gt;=NO$39,NN4&lt;&gt;""),AND(OJ4&gt;=OW$35,OJ4&lt;&gt;"",OL4&gt;=OW$39,OL4&lt;&gt;""),AND(OM4&gt;=OW$35,OM4&lt;&gt;"",OO4&gt;=OW$39,OO4&lt;&gt;""),AND(OQ4&gt;=OW$35,OQ4&lt;&gt;"",OS4&gt;=OW$39,OS4&lt;&gt;""),AND(OT4&gt;=OW$35,OT4&lt;&gt;"",OV4&gt;=OW$39,OV4&lt;&gt;""),AND(PR4&gt;=QE$35,PR4&lt;&gt;"",PT4&gt;=QE$39,PT4&lt;&gt;""),AND(PU4&gt;=QE$35,PU4&lt;&gt;"",PW4&gt;=QE$39,PW4&lt;&gt;""),AND(PY4&gt;=QE$35,PY4&lt;&gt;"",QA4&gt;=QE$39,QA4&lt;&gt;""),AND(QB4&gt;=QE$35,QB4&lt;&gt;"",QD4&gt;=QE$39,QD4&lt;&gt;""),AND(QZ4&gt;=RM$35,QZ4&lt;&gt;"",RB4&gt;=RM$39,RB4&lt;&gt;""),AND(RC4&gt;=RM$35,RC4&lt;&gt;"",RE4&gt;=RM$39,RE4&lt;&gt;""),AND(RG4&gt;=RM$35,RG4&lt;&gt;"",RI4&gt;=RM$39,RI4&lt;&gt;""),AND(RJ4&gt;=RM$35,RJ4&lt;&gt;"",RL4&gt;=RM$39,RL4&lt;&gt;""),AND(SH4&gt;=SU$35,SH4&lt;&gt;"",SJ4&gt;=SU$39,SJ4&lt;&gt;""),AND(SK4&gt;=SU$35,SK4&lt;&gt;"",SM4&gt;=SU$39,SM4&lt;&gt;""),AND(SO4&gt;=SU$35,SO4&lt;&gt;"",SQ4&gt;=SU$39,SQ4&lt;&gt;""),AND(SR4&gt;=SU$35,SR4&lt;&gt;"",ST4&gt;=SU$39,ST4&lt;&gt;"")),"P","")</f>
        <v/>
      </c>
      <c r="L4" s="8">
        <f>IF(COUNT(AQ4,AT4,BR4,BU4,CS4,CV4)&gt;0,LARGE((AQ4,AT4,BR4,BU4,CS4,CV4),1),0)</f>
        <v>55.540000000000006</v>
      </c>
      <c r="M4" s="8" t="str">
        <f>IF(L4="","",IF(OR(L4=CS4,L4=CV4),$CA$1,IF(OR(L4=BR4,L4=BU4),$AZ$1,IF(OR(L4=AQ4,L4=AT4),$Y$1,""))))</f>
        <v>2023 Elite Canada</v>
      </c>
      <c r="N4" s="8">
        <f>IF(COUNT(AQ4,AT4,BR4,BU4,CS4,CV4)&gt;1,LARGE((AQ4,AT4,BR4,BU4,CS4,CV4),2),0)</f>
        <v>54.879999999999995</v>
      </c>
      <c r="O4" s="8" t="str">
        <f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54.32</v>
      </c>
      <c r="Q4" s="8" t="str">
        <f>IF(P4="","",IF(OR(P4=CS4,P4=CV4,P4=CZ4),$CA$1,IF(OR(P4=BR4,P4=BU4,P4=BY4),$AZ$1,IF(OR(P4=AQ4,P4=AT4,P4=AX4),$Y$1,""))))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&gt;0,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2.4699999999999918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14.6</v>
      </c>
      <c r="Z4" s="22">
        <v>9</v>
      </c>
      <c r="AA4" s="22">
        <v>14.8</v>
      </c>
      <c r="AB4" s="22">
        <v>15.62</v>
      </c>
      <c r="AC4" s="22">
        <v>0</v>
      </c>
      <c r="AD4" s="22">
        <v>14.9</v>
      </c>
      <c r="AE4" s="22">
        <v>9</v>
      </c>
      <c r="AF4" s="22">
        <v>15.8</v>
      </c>
      <c r="AG4" s="22">
        <v>15.84</v>
      </c>
      <c r="AH4" s="22">
        <v>0</v>
      </c>
      <c r="AI4" s="22">
        <v>14.7</v>
      </c>
      <c r="AJ4" s="22">
        <v>9</v>
      </c>
      <c r="AK4" s="22">
        <v>14.8</v>
      </c>
      <c r="AL4" s="22">
        <v>15.82</v>
      </c>
      <c r="AM4" s="22">
        <v>0</v>
      </c>
      <c r="AN4" s="27"/>
      <c r="AO4" s="38">
        <f>IF(AA4&gt;0,AA4,"")</f>
        <v>14.8</v>
      </c>
      <c r="AP4" s="38">
        <f>IF(AB4&gt;0,AB4,"")</f>
        <v>15.62</v>
      </c>
      <c r="AQ4" s="40">
        <f>IF(SUM(Y4:AB4)-AC4&gt;0,SUM(Y4:AB4)-AC4,"")</f>
        <v>54.02</v>
      </c>
      <c r="AR4" s="40">
        <f>IF(AF4&gt;0,AF4,"")</f>
        <v>15.8</v>
      </c>
      <c r="AS4" s="40">
        <f>IF(AG4&gt;0,AG4,"")</f>
        <v>15.84</v>
      </c>
      <c r="AT4" s="40">
        <f>IF(SUM(AD4:AG4)-AH4&gt;0,SUM(AD4:AG4)-AH4,"")</f>
        <v>55.540000000000006</v>
      </c>
      <c r="AU4" s="40">
        <f>IF(AQ4="","",MAX(AQ4,AT4))</f>
        <v>55.540000000000006</v>
      </c>
      <c r="AV4" s="40">
        <f>IF(AK4&gt;0,AK4,"")</f>
        <v>14.8</v>
      </c>
      <c r="AW4" s="40">
        <f>IF(AL4&gt;0,AL4,"")</f>
        <v>15.82</v>
      </c>
      <c r="AX4" s="40">
        <f>IF(SUM(AI4:AL4)-AM4&gt;0,SUM(AI4:AL4)-AM4,"")</f>
        <v>54.32</v>
      </c>
      <c r="AY4" s="40">
        <f>IF(SUM(AU4,AX4)&gt;0,SUM(AU4,AX4),"")</f>
        <v>109.86000000000001</v>
      </c>
      <c r="AZ4" s="26">
        <v>14.1</v>
      </c>
      <c r="BA4" s="26">
        <v>9</v>
      </c>
      <c r="BB4" s="26">
        <v>15.4</v>
      </c>
      <c r="BC4" s="26">
        <v>16.38</v>
      </c>
      <c r="BD4" s="26">
        <v>0</v>
      </c>
      <c r="BE4" s="26">
        <v>1.8</v>
      </c>
      <c r="BF4" s="26">
        <v>0.9</v>
      </c>
      <c r="BG4" s="26">
        <v>2</v>
      </c>
      <c r="BH4" s="26">
        <v>1.75</v>
      </c>
      <c r="BI4" s="26">
        <v>0</v>
      </c>
      <c r="BJ4" s="26">
        <v>1.7</v>
      </c>
      <c r="BK4" s="26">
        <v>0.8</v>
      </c>
      <c r="BL4" s="26">
        <v>2</v>
      </c>
      <c r="BM4" s="26">
        <v>1.76</v>
      </c>
      <c r="BN4" s="26">
        <v>0</v>
      </c>
      <c r="BO4" s="28"/>
      <c r="BP4" s="39">
        <f>IF(BB4&gt;0,BB4,"")</f>
        <v>15.4</v>
      </c>
      <c r="BQ4" s="39">
        <f>IF(BC4&gt;0,BC4,"")</f>
        <v>16.38</v>
      </c>
      <c r="BR4" s="11">
        <f>IF(SUM(AZ4:BC4)-BD4&gt;0,SUM(AZ4:BC4)-BD4,"")</f>
        <v>54.879999999999995</v>
      </c>
      <c r="BS4" s="11">
        <f>IF(BG4&gt;0,BG4,"")</f>
        <v>2</v>
      </c>
      <c r="BT4" s="11">
        <f>IF(BH4&gt;0,BH4,"")</f>
        <v>1.75</v>
      </c>
      <c r="BU4" s="11">
        <f>IF(SUM(BE4:BH4)-BI4&gt;0,SUM(BE4:BH4)-BI4,"")</f>
        <v>6.45</v>
      </c>
      <c r="BV4" s="11">
        <f>IF(BR4="","",MAX(BR4,BU4))</f>
        <v>54.879999999999995</v>
      </c>
      <c r="BW4" s="11">
        <f>IF(BL4&gt;0,BL4,"")</f>
        <v>2</v>
      </c>
      <c r="BX4" s="11">
        <f>IF(BM4&gt;0,BM4,"")</f>
        <v>1.76</v>
      </c>
      <c r="BY4" s="11">
        <f>IF(SUM(BJ4:BM4)-BN4&gt;0,SUM(BJ4:BM4)-BN4,"")</f>
        <v>6.26</v>
      </c>
      <c r="BZ4" s="11">
        <f>IF(SUM(BV4,BY4)&gt;0,SUM(BV4,BY4),"")</f>
        <v>61.139999999999993</v>
      </c>
      <c r="CA4" s="22">
        <v>10.3</v>
      </c>
      <c r="CB4" s="22">
        <v>6</v>
      </c>
      <c r="CC4" s="22">
        <v>10</v>
      </c>
      <c r="CD4" s="22">
        <v>11.73</v>
      </c>
      <c r="CE4" s="22">
        <v>0</v>
      </c>
      <c r="CF4" s="22">
        <v>13.9</v>
      </c>
      <c r="CG4" s="22">
        <v>9</v>
      </c>
      <c r="CH4" s="22">
        <v>14.7</v>
      </c>
      <c r="CI4" s="22">
        <v>16.48</v>
      </c>
      <c r="CJ4" s="22">
        <v>0</v>
      </c>
      <c r="CK4" s="22">
        <v>1.6</v>
      </c>
      <c r="CL4" s="22">
        <v>1</v>
      </c>
      <c r="CM4" s="22">
        <v>2</v>
      </c>
      <c r="CN4" s="22">
        <v>1.8</v>
      </c>
      <c r="CO4" s="22">
        <v>0</v>
      </c>
      <c r="CP4" s="27"/>
      <c r="CQ4" s="38">
        <f>IF(CC4&gt;0,CC4,"")</f>
        <v>10</v>
      </c>
      <c r="CR4" s="38">
        <f>IF(CD4&gt;0,CD4,"")</f>
        <v>11.73</v>
      </c>
      <c r="CS4" s="40">
        <f>IF(SUM(CA4:CD4)-CE4&gt;0,SUM(CA4:CD4)-CE4,"")</f>
        <v>38.03</v>
      </c>
      <c r="CT4" s="40">
        <f>IF(CH4&gt;0,CH4,"")</f>
        <v>14.7</v>
      </c>
      <c r="CU4" s="40">
        <f>IF(CI4&gt;0,CI4,"")</f>
        <v>16.48</v>
      </c>
      <c r="CV4" s="40">
        <f>IF(SUM(CF4:CI4)-CJ4&gt;0,SUM(CF4:CI4)-CJ4,"")</f>
        <v>54.08</v>
      </c>
      <c r="CW4" s="40">
        <f>IF(CS4="","",MAX(CS4,CV4))</f>
        <v>54.08</v>
      </c>
      <c r="CX4" s="40">
        <f>IF(CM4&gt;0,CM4,"")</f>
        <v>2</v>
      </c>
      <c r="CY4" s="40">
        <f>IF(CN4&gt;0,CN4,"")</f>
        <v>1.8</v>
      </c>
      <c r="CZ4" s="40">
        <f>IF(SUM(CK4:CN4)-CO4&gt;0,SUM(CK4:CN4)-CO4,"")</f>
        <v>6.3999999999999995</v>
      </c>
      <c r="DA4" s="40">
        <f>IF(SUM(CW4,CZ4)&gt;0,SUM(CW4,CZ4),"")</f>
        <v>60.48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2.4699999999999918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14.5</v>
      </c>
      <c r="EM4" s="18">
        <v>9</v>
      </c>
      <c r="EN4" s="18">
        <v>16.2</v>
      </c>
      <c r="EO4" s="18">
        <v>16.100000000000001</v>
      </c>
      <c r="EP4" s="18">
        <v>0</v>
      </c>
      <c r="EQ4" s="18">
        <v>14.2</v>
      </c>
      <c r="ER4" s="18">
        <v>9.1999999999999993</v>
      </c>
      <c r="ES4" s="18">
        <v>16.399999999999999</v>
      </c>
      <c r="ET4" s="18">
        <v>16.989999999999998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16.100000000000001</v>
      </c>
      <c r="FH4" s="11">
        <f>IF(SUM(EL4:EO4)-EP4&gt;0,SUM(EL4:EO4)-EP4,"")</f>
        <v>55.800000000000004</v>
      </c>
      <c r="FI4" s="11">
        <f>IF(ES4&gt;0,ES4,"")</f>
        <v>16.399999999999999</v>
      </c>
      <c r="FJ4" s="11">
        <f>IF(ET4&gt;0,ET4,"")</f>
        <v>16.989999999999998</v>
      </c>
      <c r="FK4" s="11">
        <f>IF(SUM(EQ4:ET4)-EU4&gt;0,SUM(EQ4:ET4)-EU4,"")</f>
        <v>56.789999999999992</v>
      </c>
      <c r="FL4" s="11">
        <f>IF(MAX(FH4,FK4)&gt;0,MAX(FH4,FK4),"")</f>
        <v>56.789999999999992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56.789999999999992</v>
      </c>
      <c r="FT4" s="17">
        <v>13</v>
      </c>
      <c r="FU4" s="17">
        <v>9.1999999999999993</v>
      </c>
      <c r="FV4" s="17">
        <v>15.8</v>
      </c>
      <c r="FW4" s="17">
        <v>16.510000000000002</v>
      </c>
      <c r="FX4" s="17">
        <v>0</v>
      </c>
      <c r="FY4" s="17">
        <v>13.5</v>
      </c>
      <c r="FZ4" s="17">
        <v>8.9</v>
      </c>
      <c r="GA4" s="17">
        <v>15.3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16.510000000000002</v>
      </c>
      <c r="GP4" s="40">
        <f>IF(SUM(FT4:FW4)-FX4&gt;0,SUM(FT4:FW4)-FX4,"")</f>
        <v>54.510000000000005</v>
      </c>
      <c r="GQ4" s="40">
        <f>IF(GA4&gt;0,GA4,"")</f>
        <v>15.3</v>
      </c>
      <c r="GR4" s="40">
        <f>IF(GB4&gt;0,GB4,"")</f>
        <v>16.62</v>
      </c>
      <c r="GS4" s="40">
        <f>IF(SUM(FY4:GB4)-GC4&gt;0,SUM(FY4:GB4)-GC4,"")</f>
        <v>54.320000000000007</v>
      </c>
      <c r="GT4" s="40">
        <f>IF(MAX(GP4,GS4)&gt;0,MAX(GP4,GS4),"")</f>
        <v>54.510000000000005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54.510000000000005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12.2</v>
      </c>
      <c r="SW4" s="22">
        <f>IF($CP4="P",CB4,(CB4+BA4)/2)</f>
        <v>7.5</v>
      </c>
      <c r="SX4" s="22">
        <f>IF($CP4="P",CC4,(CC4+BB4)/2)</f>
        <v>12.7</v>
      </c>
      <c r="SY4" s="22">
        <f>IF($CP4="P",CD4,(CD4+BC4)/2)</f>
        <v>14.055</v>
      </c>
      <c r="SZ4" s="22">
        <f>IF($CP4="P",CE4,(CE4+BD4)/2)</f>
        <v>0</v>
      </c>
      <c r="TA4" s="22">
        <f>IF($CP4="P",CF4,(CF4+BE4)/2)</f>
        <v>7.8500000000000005</v>
      </c>
      <c r="TB4" s="22">
        <f>IF($CP4="P",CG4,(CG4+BF4)/2)</f>
        <v>4.95</v>
      </c>
      <c r="TC4" s="22">
        <f>IF($CP4="P",CH4,(CH4+BG4)/2)</f>
        <v>8.35</v>
      </c>
      <c r="TD4" s="22">
        <f>IF($CP4="P",CI4,(CI4+BH4)/2)</f>
        <v>9.1150000000000002</v>
      </c>
      <c r="TE4" s="22">
        <f>IF($CP4="P",CJ4,(CJ4+BI4)/2)</f>
        <v>0</v>
      </c>
      <c r="TF4" s="22">
        <f>IF($CP4="P",CK4,(CK4+BJ4)/2)</f>
        <v>1.65</v>
      </c>
      <c r="TG4" s="22">
        <f>IF($CP4="P",CL4,(CL4+BK4)/2)</f>
        <v>0.9</v>
      </c>
      <c r="TH4" s="22">
        <f>IF($CP4="P",CM4,(CM4+BL4)/2)</f>
        <v>2</v>
      </c>
      <c r="TI4" s="22">
        <f>IF($CP4="P",CN4,(CN4+BM4)/2)</f>
        <v>1.78</v>
      </c>
      <c r="TJ4" s="22">
        <f>IF($CP4="P",CO4,(CO4+BN4)/2)</f>
        <v>0</v>
      </c>
      <c r="TK4" s="27" t="s">
        <v>46</v>
      </c>
      <c r="TL4" s="40">
        <f>IF(SX4&gt;0,SX4,"")</f>
        <v>12.7</v>
      </c>
      <c r="TM4" s="40">
        <f>IF(SY4&gt;0,SY4,"")</f>
        <v>14.055</v>
      </c>
      <c r="TN4" s="40">
        <f>IF(SUM(SV4:SY4)-SZ4&gt;0,SUM(SV4:SY4)-SZ4,"")</f>
        <v>46.454999999999998</v>
      </c>
      <c r="TO4" s="40">
        <f>IF(TC4&gt;0,TC4,"")</f>
        <v>8.35</v>
      </c>
      <c r="TP4" s="40">
        <f>IF(TD4&gt;0,TD4,"")</f>
        <v>9.1150000000000002</v>
      </c>
      <c r="TQ4" s="40">
        <f>IF(SUM(TA4:TD4)-TE4&gt;0,SUM(TA4:TD4)-TE4,"")</f>
        <v>30.265000000000001</v>
      </c>
      <c r="TR4" s="40">
        <f>IF(MAX(TN4,TQ4)&gt;0,MAX(TN4,TQ4),"")</f>
        <v>46.454999999999998</v>
      </c>
      <c r="TS4" s="40">
        <f>IF(TH4&gt;0,TH4,"")</f>
        <v>2</v>
      </c>
      <c r="TT4" s="40">
        <f>IF(TI4&gt;0,TI4,"")</f>
        <v>1.78</v>
      </c>
      <c r="TU4" s="40">
        <f>IF(SUM(TF4:TI4)-TJ4&gt;0,SUM(TF4:TI4)-TJ4,"")</f>
        <v>6.33</v>
      </c>
      <c r="TV4" s="40">
        <f>IF(SUM(TR4,TU4)&gt;0,SUM(TR4,TU4),"")</f>
        <v>52.784999999999997</v>
      </c>
    </row>
    <row r="5" spans="1:542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>1</v>
      </c>
      <c r="C5" s="5" t="s">
        <v>102</v>
      </c>
      <c r="D5" s="4" t="s">
        <v>101</v>
      </c>
      <c r="E5" s="4">
        <v>2004</v>
      </c>
      <c r="F5" s="9">
        <f>SUM(L5:V5)+SUM(L5:T5)*0.0000001+SUM(L5)*0.0000000000001</f>
        <v>193.36001933600551</v>
      </c>
      <c r="G5" s="66"/>
      <c r="H5" s="3" t="str">
        <f>IF(OR(AND(AO5&gt;=AY$34,AO5&lt;&gt;"",AQ5&gt;=AY$38,AQ5&lt;&gt;"",AN5=""),AND(AR5&gt;=AY$34,AR5&lt;&gt;"",AT5&gt;=AY$38,AT5&lt;&gt;"",AN5=""),AND(AV5&gt;=AY$34,AV5&lt;&gt;"",AX5&gt;=AY$38,AX5&lt;&gt;"",AN5=""),AND(BP5&gt;=BZ$34,BP5&lt;&gt;"",BR5&gt;=BZ$38,BR5&lt;&gt;"",BO5=""),AND(BS5&gt;=BZ$34,BS5&lt;&gt;"",BU5&gt;=BZ$38,BU5&lt;&gt;"",BO5=""),AND(BW5&gt;=BZ$34,BW5&lt;&gt;"",BY5&gt;=BZ$38,BY5&lt;&gt;"",BO5=""),AND(CQ5&gt;=DA$34,CQ5&lt;&gt;"",CS5&gt;=DA$38,CS5&lt;&gt;"",CP5=""),AND(CT5&gt;=DA$34,CT5&lt;&gt;"",CV5&gt;=DA$38,CV5&lt;&gt;"",CP5=""),AND(CX5&gt;=DA$34,CX5&lt;&gt;"",CZ5&gt;=DA$38,CZ5&lt;&gt;"",CP5=""),AND(DX5&gt;=EK$34,DX5&lt;&gt;"",DZ5&gt;=EK$38,DZ5&lt;&gt;""),AND(EA5&gt;=EK$34,EA5&lt;&gt;"",EC5&gt;=EK$38,EC5&lt;&gt;""),AND(EE5&gt;=EK$34,EE5&lt;&gt;"",EG5&gt;=EK$38,EG5&lt;&gt;""),AND(EH5&gt;=EK$34,EH5&lt;&gt;"",EJ5&gt;=EK$38,EJ5&lt;&gt;""),AND(FF5&gt;=FS$34,FF5&lt;&gt;"",FH5&gt;=FS$38,FH5&lt;&gt;""),AND(FI5&gt;=FS$34,FI5&lt;&gt;"",FK5&gt;=FS$38,FK5&lt;&gt;""),AND(FM5&gt;=FS$34,FM5&lt;&gt;"",FO5&gt;=FS$38,FO5&lt;&gt;""),AND(FP5&gt;=FS$34,FP5&lt;&gt;"",FR5&gt;=FS$38,FR5&lt;&gt;""),AND(GN5&gt;=HA$34,GN5&lt;&gt;"",GP5&gt;=HA$38,GP5&lt;&gt;""),AND(GQ5&gt;=HA$34,GQ5&lt;&gt;"",GS5&gt;=HA$38,GS5&lt;&gt;""),AND(GU5&gt;=HA$34,GU5&lt;&gt;"",GW5&gt;=HA$38,GW5&lt;&gt;""),AND(GX5&gt;=HA$34,GX5&lt;&gt;"",GZ5&gt;=HA$38,GZ5&lt;&gt;""),AND(HV5&gt;=II$34,HV5&lt;&gt;"",HX5&gt;=II$38,HX5&lt;&gt;""),AND(HY5&gt;=II$34,HY5&lt;&gt;"",IA5&gt;=II$38,IA5&lt;&gt;""),AND(IC5&gt;=II$34,IC5&lt;&gt;"",IE5&gt;=II$38,IE5&lt;&gt;""),AND(IF5&gt;=II$34,IF5&lt;&gt;"",IH5&gt;=II$38,IH5&lt;&gt;""),AND(JD5&gt;=JQ$34,JD5&lt;&gt;"",JF5&gt;=JQ$38,JF5&lt;&gt;""),AND(JG5&gt;=JQ$34,JG5&lt;&gt;"",JI5&gt;=JQ$38,JI5&lt;&gt;""),AND(JK5&gt;=JQ$34,JK5&lt;&gt;"",JM5&gt;=JQ$38,JM5&lt;&gt;""),AND(JN5&gt;=JQ$34,JN5&lt;&gt;"",JP5&gt;=JQ$38,JP5&lt;&gt;""),AND(KL5&gt;=KY$34,KL5&lt;&gt;"",KN5&gt;=KY$38,KN5&lt;&gt;""),AND(KO5&gt;=KY$34,KO5&lt;&gt;"",KQ5&gt;=KY$38,KQ5&lt;&gt;""),AND(KS5&gt;=KY$34,KS5&lt;&gt;"",KU5&gt;=KY$38,KU5&lt;&gt;""),AND(KV5&gt;=KY$34,KV5&lt;&gt;"",KX5&gt;=KY$38,KX5&lt;&gt;""),AND(LT5&gt;=MG$34,LT5&lt;&gt;"",LV5&gt;=MG$38,LV5&lt;&gt;""),AND(LW5&gt;=MG$34,LW5&lt;&gt;"",LY5&gt;=MG$38,LY5&lt;&gt;""),AND(MA5&gt;=MG$34,MA5&lt;&gt;"",MC5&gt;=MG$38,MC5&lt;&gt;""),AND(MD5&gt;=MG$34,MD5&lt;&gt;"",MF5&gt;=MG$38,MF5&lt;&gt;""),AND(NB5&gt;=NO$34,NB5&lt;&gt;"",ND5&gt;=NO$38,ND5&lt;&gt;""),AND(NE5&gt;=NO$34,NE5&lt;&gt;"",NG5&gt;=NO$38,NG5&lt;&gt;""),AND(NI5&gt;=NO$34,NI5&lt;&gt;"",NK5&gt;=NO$38,NK5&lt;&gt;""),AND(NL5&gt;=NO$34,NL5&lt;&gt;"",NN5&gt;=NO$38,NN5&lt;&gt;""),AND(OJ5&gt;=OW$34,OJ5&lt;&gt;"",OL5&gt;=OW$38,OL5&lt;&gt;""),AND(OM5&gt;=OW$34,OM5&lt;&gt;"",OO5&gt;=OW$38,OO5&lt;&gt;""),AND(OQ5&gt;=OW$34,OQ5&lt;&gt;"",OS5&gt;=OW$38,OS5&lt;&gt;""),AND(OT5&gt;=OW$34,OT5&lt;&gt;"",OV5&gt;=OW$38,OV5&lt;&gt;""),AND(PR5&gt;=QE$34,PR5&lt;&gt;"",PT5&gt;=QE$38,PT5&lt;&gt;""),AND(PU5&gt;=QE$34,PU5&lt;&gt;"",PW5&gt;=QE$38,PW5&lt;&gt;""),AND(PY5&gt;=QE$34,PY5&lt;&gt;"",QA5&gt;=QE$38,QA5&lt;&gt;""),AND(QB5&gt;=QE$34,QB5&lt;&gt;"",QD5&gt;=QE$38,QD5&lt;&gt;""),AND(QZ5&gt;=RM$34,QZ5&lt;&gt;"",RB5&gt;=RM$38,RB5&lt;&gt;""),AND(RC5&gt;=RM$34,RC5&lt;&gt;"",RE5&gt;=RM$38,RE5&lt;&gt;""),AND(RG5&gt;=RM$34,RG5&lt;&gt;"",RI5&gt;=RM$38,RI5&lt;&gt;""),AND(RJ5&gt;=RM$34,RJ5&lt;&gt;"",RL5&gt;=RM$38,RL5&lt;&gt;""),AND(SH5&gt;=SU$34,SH5&lt;&gt;"",SJ5&gt;=SU$38,SJ5&lt;&gt;""),AND(SK5&gt;=SU$34,SK5&lt;&gt;"",SM5&gt;=SU$38,SM5&lt;&gt;""),AND(SO5&gt;=SU$34,SO5&lt;&gt;"",SQ5&gt;=SU$38,SQ5&lt;&gt;""),AND(SR5&gt;=SU$34,SR5&lt;&gt;"",ST5&gt;=SU$38,ST5&lt;&gt;"")),"P","")</f>
        <v>P</v>
      </c>
      <c r="I5" s="3" t="str">
        <f>IF(OR(AND(AQ5&gt;=AY$38,AQ5&lt;&gt;"",AN5=""),AND(AT5&gt;=AY$38,AT5&lt;&gt;"",AN5=""),AND(AX5&gt;=AY$38,AX5&lt;&gt;"",AN5=""),AND(BR5&gt;=BZ$38,BR5&lt;&gt;"",BO5=""),AND(BU5&gt;=BZ$38,BU5&lt;&gt;"",BO5=""),AND(BY5&gt;=BZ$38,BY5&lt;&gt;"",BO5=""),AND(CS5&gt;=DA$38,CS5&lt;&gt;"",CP5=""),AND(CV5&gt;=DA$38,CV5&lt;&gt;"",CP5=""),AND(CZ5&gt;=DA$38,CZ5&lt;&gt;"",CP5=""),AND(DZ5&gt;=EK$38,DZ5&lt;&gt;""),AND(EC5&gt;=EK$38,EC5&lt;&gt;""),AND(EG5&gt;=EK$38,EG5&lt;&gt;""),AND(EJ5&gt;=EK$38,EJ5&lt;&gt;""),AND(FH5&gt;=FS$38,FH5&lt;&gt;""),AND(FK5&gt;=FS$38,FK5&lt;&gt;""),AND(FO5&gt;=FS$38,FO5&lt;&gt;""),AND(FR5&gt;=FS$38,FR5&lt;&gt;""),AND(GP5&gt;=HA$38,GP5&lt;&gt;""),AND(GS5&gt;=HA$38,GS5&lt;&gt;""),AND(GW5&gt;=HA$38,GW5&lt;&gt;""),AND(GZ5&gt;=HA$38,GZ5&lt;&gt;""),AND(HX5&gt;=II$38,HX5&lt;&gt;""),AND(IA5&gt;=II$38,IA5&lt;&gt;""),AND(IE5&gt;=II$38,IE5&lt;&gt;""),AND(IH5&gt;=II$38,IH5&lt;&gt;""),AND(JF5&gt;=JQ$38,JF5&lt;&gt;""),AND(JI5&gt;=JQ$38,JI5&lt;&gt;""),AND(JM5&gt;=JQ$38,JM5&lt;&gt;""),AND(JP5&gt;=JQ$38,JP5&lt;&gt;""),AND(KN5&gt;=KY$38,KN5&lt;&gt;""),AND(KQ5&gt;=KY$38,KQ5&lt;&gt;""),AND(KU5&gt;=KY$38,KU5&lt;&gt;""),AND(KX5&gt;=KY$38,KX5&lt;&gt;""),AND(LV5&gt;=MG$38,LV5&lt;&gt;""),AND(LY5&gt;=MG$38,LY5&lt;&gt;""),AND(MC5&gt;=MG$38,MC5&lt;&gt;""),AND(MF5&gt;=MG$38,MF5&lt;&gt;""),AND(ND5&gt;=NO$38,ND5&lt;&gt;""),AND(NG5&gt;=NO$38,NG5&lt;&gt;""),AND(NK5&gt;=NO$38,NK5&lt;&gt;""),AND(NN5&gt;=NO$38,NN5&lt;&gt;""),AND(OL5&gt;=OW$38,OL5&lt;&gt;""),AND(OO5&gt;=OW$38,OO5&lt;&gt;""),AND(OS5&gt;=OW$38,OS5&lt;&gt;""),AND(OV5&gt;=OW$38,OV5&lt;&gt;""),AND(PT5&gt;=QE$38,PT5&lt;&gt;""),AND(PW5&gt;=QE$38,PW5&lt;&gt;""),AND(QA5&gt;=QE$38,QA5&lt;&gt;""),AND(QD5&gt;=QE$38,QD5&lt;&gt;""),AND(RB5&gt;=RM$38,RB5&lt;&gt;""),AND(RE5&gt;=RM$38,RE5&lt;&gt;""),AND(RI5&gt;=RM$38,RI5&lt;&gt;""),AND(RL5&gt;=RM$38,RL5&lt;&gt;""),AND(SJ5&gt;=SU$38,SJ5&lt;&gt;""),AND(SM5&gt;=SU$38,SM5&lt;&gt;""),AND(SQ5&gt;=SU$38,SQ5&lt;&gt;""),AND(ST5&gt;=SU$38,ST5&lt;&gt;"")),"P","")</f>
        <v>P</v>
      </c>
      <c r="J5" s="36" t="str">
        <f>IF(AND(I5="P",H5=""),"No DD",IF(OR(AND(AO5&gt;=AY$37,AO5&lt;&gt;"",AQ5&gt;=AY$41,AQ5&lt;&gt;"",AN5=""),AND(AR5&gt;=AY$37,AR5&lt;&gt;"",AT5&gt;=AY$41,AT5&lt;&gt;"",AN5=""),AND(AV5&gt;=AY$37,AV5&lt;&gt;"",AX5&gt;=AY$41,AX5&lt;&gt;"",AN5=""),AND(BP5&gt;=BZ$37,BP5&lt;&gt;"",BR5&gt;=BZ$41,BR5&lt;&gt;"",BO5=""),AND(BS5&gt;=BZ$37,BS5&lt;&gt;"",BU5&gt;=BZ$41,BU5&lt;&gt;"",BO5=""),AND(BW5&gt;=BZ$37,BW5&lt;&gt;"",BY5&gt;=BZ$41,BY5&lt;&gt;"",BO5=""),AND(CQ5&gt;=DA$37,CQ5&lt;&gt;"",CS5&gt;=DA$41,CS5&lt;&gt;"",CP5=""),AND(CT5&gt;=DA$37,CT5&lt;&gt;"",CV5&gt;=DA$41,CV5&lt;&gt;"",CP5=""),AND(CX5&gt;=DA$37,CX5&lt;&gt;"",CZ5&gt;=DA$41,CZ5&lt;&gt;"",CP5=""),AND(DX5&gt;=EK$37,DX5&lt;&gt;"",DZ5&gt;=EK$41,DZ5&lt;&gt;""),AND(EA5&gt;=EK$37,EA5&lt;&gt;"",EC5&gt;=EK$41,EC5&lt;&gt;""),AND(EE5&gt;=EK$37,EE5&lt;&gt;"",EG5&gt;=EK$41,EG5&lt;&gt;""),AND(EH5&gt;=EK$37,EH5&lt;&gt;"",EJ5&gt;=EK$41,EJ5&lt;&gt;""),AND(FF5&gt;=FS$37,FF5&lt;&gt;"",FH5&gt;=FS$41,FH5&lt;&gt;""),AND(FI5&gt;=FS$37,FI5&lt;&gt;"",FK5&gt;=FS$41,FK5&lt;&gt;""),AND(FM5&gt;=FS$37,FM5&lt;&gt;"",FO5&gt;=FS$41,FO5&lt;&gt;""),AND(FP5&gt;=FS$37,FP5&lt;&gt;"",FR5&gt;=FS$41,FR5&lt;&gt;""),AND(GN5&gt;=HA$37,GN5&lt;&gt;"",GP5&gt;=HA$41,GP5&lt;&gt;""),AND(GQ5&gt;=HA$37,GQ5&lt;&gt;"",GS5&gt;=HA$41,GS5&lt;&gt;""),AND(GU5&gt;=HA$37,GU5&lt;&gt;"",GW5&gt;=HA$41,GW5&lt;&gt;""),AND(GX5&gt;=HA$37,GX5&lt;&gt;"",GZ5&gt;=HA$41,GZ5&lt;&gt;""),AND(HV5&gt;=II$37,HV5&lt;&gt;"",HX5&gt;=II$41,HX5&lt;&gt;""),AND(HY5&gt;=II$37,HY5&lt;&gt;"",IA5&gt;=II$41,IA5&lt;&gt;""),AND(IC5&gt;=II$37,IC5&lt;&gt;"",IE5&gt;=II$41,IE5&lt;&gt;""),AND(IF5&gt;=II$37,IF5&lt;&gt;"",IH5&gt;=II$41,IH5&lt;&gt;""),AND(JD5&gt;=JQ$37,JD5&lt;&gt;"",JF5&gt;=JQ$41,JF5&lt;&gt;""),AND(JG5&gt;=JQ$37,JG5&lt;&gt;"",JI5&gt;=JQ$41,JI5&lt;&gt;""),AND(JK5&gt;=JQ$37,JK5&lt;&gt;"",JM5&gt;=JQ$41,JM5&lt;&gt;""),AND(JN5&gt;=JQ$37,JN5&lt;&gt;"",JP5&gt;=JQ$41,JP5&lt;&gt;""),AND(KL5&gt;=KY$37,KL5&lt;&gt;"",KN5&gt;=KY$41,KN5&lt;&gt;""),AND(KO5&gt;=KY$37,KO5&lt;&gt;"",KQ5&gt;=KY$41,KQ5&lt;&gt;""),AND(KS5&gt;=KY$37,KS5&lt;&gt;"",KU5&gt;=KY$41,KU5&lt;&gt;""),AND(KV5&gt;=KY$37,KV5&lt;&gt;"",KX5&gt;=KY$41,KX5&lt;&gt;""),AND(LT5&gt;=MG$37,LT5&lt;&gt;"",LV5&gt;=MG$41,LV5&lt;&gt;""),AND(LW5&gt;=MG$37,LW5&lt;&gt;"",LY5&gt;=MG$41,LY5&lt;&gt;""),AND(MA5&gt;=MG$37,MA5&lt;&gt;"",MC5&gt;=MG$41,MC5&lt;&gt;""),AND(MD5&gt;=MG$37,MD5&lt;&gt;"",MF5&gt;=MG$41,MF5&lt;&gt;""),AND(NB5&gt;=NO$37,NB5&lt;&gt;"",ND5&gt;=NO$41,ND5&lt;&gt;""),AND(NE5&gt;=NO$37,NE5&lt;&gt;"",NG5&gt;=NO$41,NG5&lt;&gt;""),AND(NI5&gt;=NO$37,NI5&lt;&gt;"",NK5&gt;=NO$41,NK5&lt;&gt;""),AND(NL5&gt;=NO$37,NL5&lt;&gt;"",NN5&gt;=NO$41,NN5&lt;&gt;""),AND(OJ5&gt;=OW$37,OJ5&lt;&gt;"",OL5&gt;=OW$41,OL5&lt;&gt;""),AND(OM5&gt;=OW$37,OM5&lt;&gt;"",OO5&gt;=OW$41,OO5&lt;&gt;""),AND(OQ5&gt;=OW$37,OQ5&lt;&gt;"",OS5&gt;=OW$41,OS5&lt;&gt;""),AND(OT5&gt;=OW$37,OT5&lt;&gt;"",OV5&gt;=OW$41,OV5&lt;&gt;""),AND(PR5&gt;=QE$37,PR5&lt;&gt;"",PT5&gt;=QE$41,PT5&lt;&gt;""),AND(PU5&gt;=QE$37,PU5&lt;&gt;"",PW5&gt;=QE$41,PW5&lt;&gt;""),AND(PY5&gt;=QE$37,PY5&lt;&gt;"",QA5&gt;=QE$41,QA5&lt;&gt;""),AND(QB5&gt;=QE$37,QB5&lt;&gt;"",QD5&gt;=QE$41,QD5&lt;&gt;""),AND(QZ5&gt;=RM$37,QZ5&lt;&gt;"",RB5&gt;=RM$41,RB5&lt;&gt;""),AND(RC5&gt;=RM$37,RC5&lt;&gt;"",RE5&gt;=RM$41,RE5&lt;&gt;""),AND(RG5&gt;=RM$37,RG5&lt;&gt;"",RI5&gt;=RM$41,RI5&lt;&gt;""),AND(RJ5&gt;=RM$37,RJ5&lt;&gt;"",RL5&gt;=RM$41,RL5&lt;&gt;""),AND(SH5&gt;=SU$37,SH5&lt;&gt;"",SJ5&gt;=SU$41,SJ5&lt;&gt;""),AND(SK5&gt;=SU$37,SK5&lt;&gt;"",SM5&gt;=SU$41,SM5&lt;&gt;""),AND(SO5&gt;=SU$37,SO5&lt;&gt;"",SQ5&gt;=SU$41,SQ5&lt;&gt;""),AND(SR5&gt;=SU$37,SR5&lt;&gt;"",ST5&gt;=SU$41,ST5&lt;&gt;"")),"Merit",IF(OR(AND(AO5&gt;=AY$36,AO5&lt;&gt;"",AQ5&gt;=AY$40,AQ5&lt;&gt;"",AN5=""),AND(AR5&gt;=AY$36,AR5&lt;&gt;"",AT5&gt;=AY$40,AT5&lt;&gt;"",AN5=""),AND(AV5&gt;=AY$36,AV5&lt;&gt;"",AX5&gt;=AY$40,AX5&lt;&gt;"",AN5=""),AND(BP5&gt;=BZ$36,BP5&lt;&gt;"",BR5&gt;=BZ$40,BR5&lt;&gt;"",BO5=""),AND(BS5&gt;=BZ$36,BS5&lt;&gt;"",BU5&gt;=BZ$40,BU5&lt;&gt;"",BO5=""),AND(BW5&gt;=BZ$36,BW5&lt;&gt;"",BY5&gt;=BZ$40,BY5&lt;&gt;"",BO5=""),AND(CQ5&gt;=DA$36,CQ5&lt;&gt;"",CS5&gt;=DA$40,CS5&lt;&gt;"",CP5=""),AND(CT5&gt;=DA$36,CT5&lt;&gt;"",CV5&gt;=DA$40,CV5&lt;&gt;"",CP5=""),AND(CX5&gt;=DA$36,CX5&lt;&gt;"",CZ5&gt;=DA$40,CZ5&lt;&gt;"",CP5=""),AND(DX5&gt;=EK$36,DX5&lt;&gt;"",DZ5&gt;=EK$40,DZ5&lt;&gt;""),AND(EA5&gt;=EK$36,EA5&lt;&gt;"",EC5&gt;=EK$40,EC5&lt;&gt;""),AND(EE5&gt;=EK$36,EE5&lt;&gt;"",EG5&gt;=EK$40,EG5&lt;&gt;""),AND(EH5&gt;=EK$36,EH5&lt;&gt;"",EJ5&gt;=EK$40,EJ5&lt;&gt;""),AND(FF5&gt;=FS$36,FF5&lt;&gt;"",FH5&gt;=FS$40,FH5&lt;&gt;""),AND(FI5&gt;=FS$36,FI5&lt;&gt;"",FK5&gt;=FS$40,FK5&lt;&gt;""),AND(FM5&gt;=FS$36,FM5&lt;&gt;"",FO5&gt;=FS$40,FO5&lt;&gt;""),AND(FP5&gt;=FS$36,FP5&lt;&gt;"",FR5&gt;=FS$40,FR5&lt;&gt;""),AND(GN5&gt;=HA$36,GN5&lt;&gt;"",GP5&gt;=HA$40,GP5&lt;&gt;""),AND(GQ5&gt;=HA$36,GQ5&lt;&gt;"",GS5&gt;=HA$40,GS5&lt;&gt;""),AND(GU5&gt;=HA$36,GU5&lt;&gt;"",GW5&gt;=HA$40,GW5&lt;&gt;""),AND(GX5&gt;=HA$36,GX5&lt;&gt;"",GZ5&gt;=HA$40,GZ5&lt;&gt;""),AND(HV5&gt;=II$36,HV5&lt;&gt;"",HX5&gt;=II$40,HX5&lt;&gt;""),AND(HY5&gt;=II$36,HY5&lt;&gt;"",IA5&gt;=II$40,IA5&lt;&gt;""),AND(IC5&gt;=II$36,IC5&lt;&gt;"",IE5&gt;=II$40,IE5&lt;&gt;""),AND(IF5&gt;=II$36,IF5&lt;&gt;"",IH5&gt;=II$40,IH5&lt;&gt;""),AND(JD5&gt;=JQ$36,JD5&lt;&gt;"",JF5&gt;=JQ$40,JF5&lt;&gt;""),AND(JG5&gt;=JQ$36,JG5&lt;&gt;"",JI5&gt;=JQ$40,JI5&lt;&gt;""),AND(JK5&gt;=JQ$36,JK5&lt;&gt;"",JM5&gt;=JQ$40,JM5&lt;&gt;""),AND(JN5&gt;=JQ$36,JN5&lt;&gt;"",JP5&gt;=JQ$40,JP5&lt;&gt;""),AND(KL5&gt;=KY$36,KL5&lt;&gt;"",KN5&gt;=KY$40,KN5&lt;&gt;""),AND(KO5&gt;=KY$36,KO5&lt;&gt;"",KQ5&gt;=KY$40,KQ5&lt;&gt;""),AND(KS5&gt;=KY$36,KS5&lt;&gt;"",KU5&gt;=KY$40,KU5&lt;&gt;""),AND(KV5&gt;=KY$36,KV5&lt;&gt;"",KX5&gt;=KY$40,KX5&lt;&gt;""),AND(LT5&gt;=MG$36,LT5&lt;&gt;"",LV5&gt;=MG$40,LV5&lt;&gt;""),AND(LW5&gt;=MG$36,LW5&lt;&gt;"",LY5&gt;=MG$40,LY5&lt;&gt;""),AND(MA5&gt;=MG$36,MA5&lt;&gt;"",MC5&gt;=MG$40,MC5&lt;&gt;""),AND(MD5&gt;=MG$36,MD5&lt;&gt;"",MF5&gt;=MG$40,MF5&lt;&gt;""),AND(NB5&gt;=NO$36,NB5&lt;&gt;"",ND5&gt;=NO$40,ND5&lt;&gt;""),AND(NE5&gt;=NO$36,NE5&lt;&gt;"",NG5&gt;=NO$40,NG5&lt;&gt;""),AND(NI5&gt;=NO$36,NI5&lt;&gt;"",NK5&gt;=NO$40,NK5&lt;&gt;""),AND(NL5&gt;=NO$36,NL5&lt;&gt;"",NN5&gt;=NO$40,NN5&lt;&gt;""),AND(OJ5&gt;=OW$36,OJ5&lt;&gt;"",OL5&gt;=OW$40,OL5&lt;&gt;""),AND(OM5&gt;=OW$36,OM5&lt;&gt;"",OO5&gt;=OW$40,OO5&lt;&gt;""),AND(OQ5&gt;=OW$36,OQ5&lt;&gt;"",OS5&gt;=OW$40,OS5&lt;&gt;""),AND(OT5&gt;=OW$36,OT5&lt;&gt;"",OV5&gt;=OW$40,OV5&lt;&gt;""),AND(PR5&gt;=QE$36,PR5&lt;&gt;"",PT5&gt;=QE$40,PT5&lt;&gt;""),AND(PU5&gt;=QE$36,PU5&lt;&gt;"",PW5&gt;=QE$40,PW5&lt;&gt;""),AND(PY5&gt;=QE$36,PY5&lt;&gt;"",QA5&gt;=QE$40,QA5&lt;&gt;""),AND(QB5&gt;=QE$36,QB5&lt;&gt;"",QD5&gt;=QE$40,QD5&lt;&gt;""),AND(QZ5&gt;=RM$36,QZ5&lt;&gt;"",RB5&gt;=RM$40,RB5&lt;&gt;""),AND(RC5&gt;=RM$36,RC5&lt;&gt;"",RE5&gt;=RM$40,RE5&lt;&gt;""),AND(RG5&gt;=RM$36,RG5&lt;&gt;"",RI5&gt;=RM$40,RI5&lt;&gt;""),AND(RJ5&gt;=RM$36,RJ5&lt;&gt;"",RL5&gt;=RM$40,RL5&lt;&gt;""),AND(SH5&gt;=SU$36,SH5&lt;&gt;"",SJ5&gt;=SU$40,SJ5&lt;&gt;""),AND(SK5&gt;=SU$36,SK5&lt;&gt;"",SM5&gt;=SU$40,SM5&lt;&gt;""),AND(SO5&gt;=SU$36,SO5&lt;&gt;"",SQ5&gt;=SU$40,SQ5&lt;&gt;""),AND(SR5&gt;=SU$36,SR5&lt;&gt;"",ST5&gt;=SU$40,ST5&lt;&gt;"")),"Excellence",IF(K5="P","Worlds Team",IF(H5="P","National Team","")))))</f>
        <v>National Team</v>
      </c>
      <c r="K5" s="3" t="str">
        <f>IF(OR(AND(AO5&gt;=AY$35,AO5&lt;&gt;"",AQ5&gt;=AY$39,AQ5&lt;&gt;"",AN5=""),AND(AR5&gt;=AY$35,AR5&lt;&gt;"",AT5&gt;=AY$39,AT5&lt;&gt;"",AN5=""),AND(AV5&gt;=AY$35,AV5&lt;&gt;"",AX5&gt;=AY$39,AX5&lt;&gt;"",AN5=""),AND(BP5&gt;=BZ$35,BP5&lt;&gt;"",BR5&gt;=BZ$39,BR5&lt;&gt;"",BO5=""),AND(BS5&gt;=BZ$35,BS5&lt;&gt;"",BU5&gt;=BZ$39,BU5&lt;&gt;"",BO5=""),AND(BW5&gt;=BZ$35,BW5&lt;&gt;"",BY5&gt;=BZ$39,BY5&lt;&gt;"",BO5=""),AND(CQ5&gt;=DA$35,CQ5&lt;&gt;"",CS5&gt;=DA$39,CS5&lt;&gt;"",CP5=""),AND(CT5&gt;=DA$35,CT5&lt;&gt;"",CV5&gt;=DA$39,CV5&lt;&gt;"",CP5=""),AND(CX5&gt;=DA$35,CX5&lt;&gt;"",CZ5&gt;=DA$39,CZ5&lt;&gt;"",CP5=""),AND(DX5&gt;=EK$35,DX5&lt;&gt;"",DZ5&gt;=EK$39,DZ5&lt;&gt;""),AND(EA5&gt;=EK$35,EA5&lt;&gt;"",EC5&gt;=EK$39,EC5&lt;&gt;""),AND(EE5&gt;=EK$35,EE5&lt;&gt;"",EG5&gt;=EK$39,EG5&lt;&gt;""),AND(EH5&gt;=EK$35,EH5&lt;&gt;"",EJ5&gt;=EK$39,EJ5&lt;&gt;""),AND(FF5&gt;=FS$35,FF5&lt;&gt;"",FH5&gt;=FS$39,FH5&lt;&gt;""),AND(FI5&gt;=FS$35,FI5&lt;&gt;"",FK5&gt;=FS$39,FK5&lt;&gt;""),AND(FM5&gt;=FS$35,FM5&lt;&gt;"",FO5&gt;=FS$39,FO5&lt;&gt;""),AND(FP5&gt;=FS$35,FP5&lt;&gt;"",FR5&gt;=FS$39,FR5&lt;&gt;""),AND(GN5&gt;=HA$35,GN5&lt;&gt;"",GP5&gt;=HA$39,GP5&lt;&gt;""),AND(GQ5&gt;=HA$35,GQ5&lt;&gt;"",GS5&gt;=HA$39,GS5&lt;&gt;""),AND(GU5&gt;=HA$35,GU5&lt;&gt;"",GW5&gt;=HA$39,GW5&lt;&gt;""),AND(GX5&gt;=HA$35,GX5&lt;&gt;"",GZ5&gt;=HA$39,GZ5&lt;&gt;""),AND(HV5&gt;=II$35,HV5&lt;&gt;"",HX5&gt;=II$39,HX5&lt;&gt;""),AND(HY5&gt;=II$35,HY5&lt;&gt;"",IA5&gt;=II$39,IA5&lt;&gt;""),AND(IC5&gt;=II$35,IC5&lt;&gt;"",IE5&gt;=II$39,IE5&lt;&gt;""),AND(IF5&gt;=II$35,IF5&lt;&gt;"",IH5&gt;=II$39,IH5&lt;&gt;""),AND(JD5&gt;=JQ$35,JD5&lt;&gt;"",JF5&gt;=JQ$39,JF5&lt;&gt;""),AND(JG5&gt;=JQ$35,JG5&lt;&gt;"",JI5&gt;=JQ$39,JI5&lt;&gt;""),AND(JK5&gt;=JQ$35,JK5&lt;&gt;"",JM5&gt;=JQ$39,JM5&lt;&gt;""),AND(JN5&gt;=JQ$35,JN5&lt;&gt;"",JP5&gt;=JQ$39,JP5&lt;&gt;""),AND(KL5&gt;=KY$35,KL5&lt;&gt;"",KN5&gt;=KY$39,KN5&lt;&gt;""),AND(KO5&gt;=KY$35,KO5&lt;&gt;"",KQ5&gt;=KY$39,KQ5&lt;&gt;""),AND(KS5&gt;=KY$35,KS5&lt;&gt;"",KU5&gt;=KY$39,KU5&lt;&gt;""),AND(KV5&gt;=KY$35,KV5&lt;&gt;"",KX5&gt;=KY$39,KX5&lt;&gt;""),AND(LT5&gt;=MG$35,LT5&lt;&gt;"",LV5&gt;=MG$39,LV5&lt;&gt;""),AND(LW5&gt;=MG$35,LW5&lt;&gt;"",LY5&gt;=MG$39,LY5&lt;&gt;""),AND(MA5&gt;=MG$35,MA5&lt;&gt;"",MC5&gt;=MG$39,MC5&lt;&gt;""),AND(MD5&gt;=MG$35,MD5&lt;&gt;"",MF5&gt;=MG$39,MF5&lt;&gt;""),AND(NB5&gt;=NO$35,NB5&lt;&gt;"",ND5&gt;=NO$39,ND5&lt;&gt;""),AND(NE5&gt;=NO$35,NE5&lt;&gt;"",NG5&gt;=NO$39,NG5&lt;&gt;""),AND(NI5&gt;=NO$35,NI5&lt;&gt;"",NK5&gt;=NO$39,NK5&lt;&gt;""),AND(NL5&gt;=NO$35,NL5&lt;&gt;"",NN5&gt;=NO$39,NN5&lt;&gt;""),AND(OJ5&gt;=OW$35,OJ5&lt;&gt;"",OL5&gt;=OW$39,OL5&lt;&gt;""),AND(OM5&gt;=OW$35,OM5&lt;&gt;"",OO5&gt;=OW$39,OO5&lt;&gt;""),AND(OQ5&gt;=OW$35,OQ5&lt;&gt;"",OS5&gt;=OW$39,OS5&lt;&gt;""),AND(OT5&gt;=OW$35,OT5&lt;&gt;"",OV5&gt;=OW$39,OV5&lt;&gt;""),AND(PR5&gt;=QE$35,PR5&lt;&gt;"",PT5&gt;=QE$39,PT5&lt;&gt;""),AND(PU5&gt;=QE$35,PU5&lt;&gt;"",PW5&gt;=QE$39,PW5&lt;&gt;""),AND(PY5&gt;=QE$35,PY5&lt;&gt;"",QA5&gt;=QE$39,QA5&lt;&gt;""),AND(QB5&gt;=QE$35,QB5&lt;&gt;"",QD5&gt;=QE$39,QD5&lt;&gt;""),AND(QZ5&gt;=RM$35,QZ5&lt;&gt;"",RB5&gt;=RM$39,RB5&lt;&gt;""),AND(RC5&gt;=RM$35,RC5&lt;&gt;"",RE5&gt;=RM$39,RE5&lt;&gt;""),AND(RG5&gt;=RM$35,RG5&lt;&gt;"",RI5&gt;=RM$39,RI5&lt;&gt;""),AND(RJ5&gt;=RM$35,RJ5&lt;&gt;"",RL5&gt;=RM$39,RL5&lt;&gt;""),AND(SH5&gt;=SU$35,SH5&lt;&gt;"",SJ5&gt;=SU$39,SJ5&lt;&gt;""),AND(SK5&gt;=SU$35,SK5&lt;&gt;"",SM5&gt;=SU$39,SM5&lt;&gt;""),AND(SO5&gt;=SU$35,SO5&lt;&gt;"",SQ5&gt;=SU$39,SQ5&lt;&gt;""),AND(SR5&gt;=SU$35,SR5&lt;&gt;"",ST5&gt;=SU$39,ST5&lt;&gt;"")),"P","")</f>
        <v/>
      </c>
      <c r="L5" s="8">
        <f>IF(COUNT(AQ5,AT5,BR5,BU5,CS5,CV5)&gt;0,LARGE((AQ5,AT5,BR5,BU5,CS5,CV5),1),0)</f>
        <v>54.769999999999996</v>
      </c>
      <c r="M5" s="8" t="str">
        <f>IF(L5="","",IF(OR(L5=CS5,L5=CV5),$CA$1,IF(OR(L5=BR5,L5=BU5),$AZ$1,IF(OR(L5=AQ5,L5=AT5),$Y$1,""))))</f>
        <v>2023 Elite Canada</v>
      </c>
      <c r="N5" s="8">
        <f>IF(COUNT(AQ5,AT5,BR5,BU5,CS5,CV5)&gt;1,LARGE((AQ5,AT5,BR5,BU5,CS5,CV5),2),0)</f>
        <v>53.910000000000004</v>
      </c>
      <c r="O5" s="8" t="str">
        <f>IF(N5="","",IF(OR(N5=CS5,N5=CV5),$CA$1,IF(OR(N5=BR5,N5=BU5),$AZ$1,IF(OR(N5=AQ5,N5=AT5),$Y$1,""))))</f>
        <v>2023 3rd Domestic Trial</v>
      </c>
      <c r="P5" s="8">
        <f>IF(COUNT(AQ5,AT5,BR5,BU5,CS5,CV5)&gt;2,MAX(AX5,BY5,CZ5,LARGE((AQ5,AT5,BR5,BU5,CS5,CV5),3)),IF(MAX(AX5,BY5,CZ5)&gt;0,MAX(AX5,BY5,CZ5),0))</f>
        <v>54.489999999999995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3rd Domestic Trial</v>
      </c>
      <c r="T5" s="8">
        <f>IF(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&gt;0,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,0)</f>
        <v>16.190000000000001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12.2</v>
      </c>
      <c r="Z5" s="22">
        <v>8.1999999999999993</v>
      </c>
      <c r="AA5" s="22">
        <v>10.7</v>
      </c>
      <c r="AB5" s="22">
        <v>12.55</v>
      </c>
      <c r="AC5" s="22">
        <v>0</v>
      </c>
      <c r="AD5" s="22">
        <v>16</v>
      </c>
      <c r="AE5" s="22">
        <v>9.5</v>
      </c>
      <c r="AF5" s="22">
        <v>13.4</v>
      </c>
      <c r="AG5" s="22">
        <v>15.97</v>
      </c>
      <c r="AH5" s="22">
        <v>0.1</v>
      </c>
      <c r="AI5" s="22">
        <v>14.7</v>
      </c>
      <c r="AJ5" s="22">
        <v>8.9</v>
      </c>
      <c r="AK5" s="22">
        <v>13.4</v>
      </c>
      <c r="AL5" s="22">
        <v>15.87</v>
      </c>
      <c r="AM5" s="22">
        <v>0.1</v>
      </c>
      <c r="AN5" s="27"/>
      <c r="AO5" s="38">
        <f>IF(AA5&gt;0,AA5,"")</f>
        <v>10.7</v>
      </c>
      <c r="AP5" s="38">
        <f>IF(AB5&gt;0,AB5,"")</f>
        <v>12.55</v>
      </c>
      <c r="AQ5" s="40">
        <f>IF(SUM(Y5:AB5)-AC5&gt;0,SUM(Y5:AB5)-AC5,"")</f>
        <v>43.65</v>
      </c>
      <c r="AR5" s="40">
        <f>IF(AF5&gt;0,AF5,"")</f>
        <v>13.4</v>
      </c>
      <c r="AS5" s="40">
        <f>IF(AG5&gt;0,AG5,"")</f>
        <v>15.97</v>
      </c>
      <c r="AT5" s="40">
        <f>IF(SUM(AD5:AG5)-AH5&gt;0,SUM(AD5:AG5)-AH5,"")</f>
        <v>54.769999999999996</v>
      </c>
      <c r="AU5" s="40">
        <f>IF(AQ5="","",MAX(AQ5,AT5))</f>
        <v>54.769999999999996</v>
      </c>
      <c r="AV5" s="40">
        <f>IF(AK5&gt;0,AK5,"")</f>
        <v>13.4</v>
      </c>
      <c r="AW5" s="40">
        <f>IF(AL5&gt;0,AL5,"")</f>
        <v>15.87</v>
      </c>
      <c r="AX5" s="40">
        <f>IF(SUM(AI5:AL5)-AM5&gt;0,SUM(AI5:AL5)-AM5,"")</f>
        <v>52.769999999999996</v>
      </c>
      <c r="AY5" s="40">
        <f>IF(SUM(AU5,AX5)&gt;0,SUM(AU5,AX5),"")</f>
        <v>107.53999999999999</v>
      </c>
      <c r="AZ5" s="26">
        <v>6.85</v>
      </c>
      <c r="BA5" s="26">
        <v>4.5999999999999996</v>
      </c>
      <c r="BB5" s="26">
        <v>6.35</v>
      </c>
      <c r="BC5" s="26">
        <v>7.1800000000000006</v>
      </c>
      <c r="BD5" s="26">
        <v>0</v>
      </c>
      <c r="BE5" s="26">
        <v>10.9</v>
      </c>
      <c r="BF5" s="26">
        <v>6.65</v>
      </c>
      <c r="BG5" s="26">
        <v>9.4499999999999993</v>
      </c>
      <c r="BH5" s="26">
        <v>11.49</v>
      </c>
      <c r="BI5" s="26">
        <v>0.05</v>
      </c>
      <c r="BJ5" s="26">
        <v>7.35</v>
      </c>
      <c r="BK5" s="26">
        <v>4.45</v>
      </c>
      <c r="BL5" s="26">
        <v>6.7</v>
      </c>
      <c r="BM5" s="26">
        <v>7.9349999999999996</v>
      </c>
      <c r="BN5" s="26">
        <v>0.05</v>
      </c>
      <c r="BO5" s="28" t="s">
        <v>46</v>
      </c>
      <c r="BP5" s="39">
        <f>IF(BB5&gt;0,BB5,"")</f>
        <v>6.35</v>
      </c>
      <c r="BQ5" s="39">
        <f>IF(BC5&gt;0,BC5,"")</f>
        <v>7.1800000000000006</v>
      </c>
      <c r="BR5" s="11">
        <f>IF(SUM(AZ5:BC5)-BD5&gt;0,SUM(AZ5:BC5)-BD5,"")</f>
        <v>24.979999999999997</v>
      </c>
      <c r="BS5" s="11">
        <f>IF(BG5&gt;0,BG5,"")</f>
        <v>9.4499999999999993</v>
      </c>
      <c r="BT5" s="11">
        <f>IF(BH5&gt;0,BH5,"")</f>
        <v>11.49</v>
      </c>
      <c r="BU5" s="11">
        <f>IF(SUM(BE5:BH5)-BI5&gt;0,SUM(BE5:BH5)-BI5,"")</f>
        <v>38.440000000000005</v>
      </c>
      <c r="BV5" s="11">
        <f>IF(BR5="","",MAX(BR5,BU5))</f>
        <v>38.440000000000005</v>
      </c>
      <c r="BW5" s="11">
        <f>IF(BL5&gt;0,BL5,"")</f>
        <v>6.7</v>
      </c>
      <c r="BX5" s="11">
        <f>IF(BM5&gt;0,BM5,"")</f>
        <v>7.9349999999999996</v>
      </c>
      <c r="BY5" s="11">
        <f>IF(SUM(BJ5:BM5)-BN5&gt;0,SUM(BJ5:BM5)-BN5,"")</f>
        <v>26.384999999999998</v>
      </c>
      <c r="BZ5" s="11">
        <f>IF(SUM(BV5,BY5)&gt;0,SUM(BV5,BY5),"")</f>
        <v>64.825000000000003</v>
      </c>
      <c r="CA5" s="22">
        <v>11.2</v>
      </c>
      <c r="CB5" s="22">
        <v>7.1</v>
      </c>
      <c r="CC5" s="22">
        <v>10.1</v>
      </c>
      <c r="CD5" s="22">
        <v>13.07</v>
      </c>
      <c r="CE5" s="22">
        <v>0</v>
      </c>
      <c r="CF5" s="22">
        <v>15.3</v>
      </c>
      <c r="CG5" s="22">
        <v>9</v>
      </c>
      <c r="CH5" s="22">
        <v>13.4</v>
      </c>
      <c r="CI5" s="22">
        <v>16.309999999999999</v>
      </c>
      <c r="CJ5" s="22">
        <v>0.1</v>
      </c>
      <c r="CK5" s="22">
        <v>15.8</v>
      </c>
      <c r="CL5" s="22">
        <v>8.5</v>
      </c>
      <c r="CM5" s="22">
        <v>14</v>
      </c>
      <c r="CN5" s="22">
        <v>16.190000000000001</v>
      </c>
      <c r="CO5" s="22">
        <v>0</v>
      </c>
      <c r="CP5" s="27"/>
      <c r="CQ5" s="38">
        <f>IF(CC5&gt;0,CC5,"")</f>
        <v>10.1</v>
      </c>
      <c r="CR5" s="38">
        <f>IF(CD5&gt;0,CD5,"")</f>
        <v>13.07</v>
      </c>
      <c r="CS5" s="40">
        <f>IF(SUM(CA5:CD5)-CE5&gt;0,SUM(CA5:CD5)-CE5,"")</f>
        <v>41.47</v>
      </c>
      <c r="CT5" s="40">
        <f>IF(CH5&gt;0,CH5,"")</f>
        <v>13.4</v>
      </c>
      <c r="CU5" s="40">
        <f>IF(CI5&gt;0,CI5,"")</f>
        <v>16.309999999999999</v>
      </c>
      <c r="CV5" s="40">
        <f>IF(SUM(CF5:CI5)-CJ5&gt;0,SUM(CF5:CI5)-CJ5,"")</f>
        <v>53.910000000000004</v>
      </c>
      <c r="CW5" s="40">
        <f>IF(CS5="","",MAX(CS5,CV5))</f>
        <v>53.910000000000004</v>
      </c>
      <c r="CX5" s="40">
        <f>IF(CM5&gt;0,CM5,"")</f>
        <v>14</v>
      </c>
      <c r="CY5" s="40">
        <f>IF(CN5&gt;0,CN5,"")</f>
        <v>16.190000000000001</v>
      </c>
      <c r="CZ5" s="40">
        <f>IF(SUM(CK5:CN5)-CO5&gt;0,SUM(CK5:CN5)-CO5,"")</f>
        <v>54.489999999999995</v>
      </c>
      <c r="DA5" s="40">
        <f>IF(SUM(CW5,CZ5)&gt;0,SUM(CW5,CZ5),"")</f>
        <v>108.4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13.3</v>
      </c>
      <c r="DE5" s="17">
        <v>9.4</v>
      </c>
      <c r="DF5" s="17">
        <v>12.3</v>
      </c>
      <c r="DG5" s="17">
        <v>15.58</v>
      </c>
      <c r="DH5" s="17">
        <v>0</v>
      </c>
      <c r="DI5" s="17">
        <v>14.7</v>
      </c>
      <c r="DJ5" s="17">
        <v>9.1999999999999993</v>
      </c>
      <c r="DK5" s="17">
        <v>13.8</v>
      </c>
      <c r="DL5" s="17">
        <v>15.83</v>
      </c>
      <c r="DM5" s="17">
        <v>0</v>
      </c>
      <c r="DN5" s="17"/>
      <c r="DO5" s="17"/>
      <c r="DP5" s="17"/>
      <c r="DQ5" s="17"/>
      <c r="DR5" s="17"/>
      <c r="DS5" s="17">
        <v>15.1</v>
      </c>
      <c r="DT5" s="17">
        <v>8.8000000000000007</v>
      </c>
      <c r="DU5" s="17">
        <v>13.8</v>
      </c>
      <c r="DV5" s="17">
        <v>15.76</v>
      </c>
      <c r="DW5" s="17">
        <v>0</v>
      </c>
      <c r="DX5" s="40">
        <f>IF(DF5&gt;0,DF5,"")</f>
        <v>12.3</v>
      </c>
      <c r="DY5" s="40">
        <f>IF(DG5&gt;0,DG5,"")</f>
        <v>15.58</v>
      </c>
      <c r="DZ5" s="40">
        <f>IF(SUM(DD5:DG5)-DH5&gt;0,SUM(DD5:DG5)-DH5,"")</f>
        <v>50.58</v>
      </c>
      <c r="EA5" s="40">
        <f>IF(DK5&gt;0,DK5,"")</f>
        <v>13.8</v>
      </c>
      <c r="EB5" s="40">
        <f>IF(DL5&gt;0,DL5,"")</f>
        <v>15.83</v>
      </c>
      <c r="EC5" s="40">
        <f>IF(SUM(DI5:DL5)-DM5&gt;0,SUM(DI5:DL5)-DM5,"")</f>
        <v>53.53</v>
      </c>
      <c r="ED5" s="40">
        <f>IF(MAX(DZ5,EC5)&gt;0,MAX(DZ5,EC5),"")</f>
        <v>53.53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13.8</v>
      </c>
      <c r="EI5" s="40">
        <f>IF(DV5&gt;0,DV5,"")</f>
        <v>15.76</v>
      </c>
      <c r="EJ5" s="40">
        <f>IF(SUM(DS5:DV5)-DW5&gt;0,SUM(DS5:DV5)-DW5,"")</f>
        <v>53.46</v>
      </c>
      <c r="EK5" s="40">
        <f>IF(SUM(ED5,EG5,EJ5)&gt;0,SUM(ED5,EG5,EJ5),"")</f>
        <v>106.99000000000001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9.0249999999999986</v>
      </c>
      <c r="SW5" s="22">
        <f>IF($CP5="P",CB5,(CB5+BA5)/2)</f>
        <v>5.85</v>
      </c>
      <c r="SX5" s="22">
        <f>IF($CP5="P",CC5,(CC5+BB5)/2)</f>
        <v>8.2249999999999996</v>
      </c>
      <c r="SY5" s="22">
        <f>IF($CP5="P",CD5,(CD5+BC5)/2)</f>
        <v>10.125</v>
      </c>
      <c r="SZ5" s="22">
        <f>IF($CP5="P",CE5,(CE5+BD5)/2)</f>
        <v>0</v>
      </c>
      <c r="TA5" s="22">
        <f>IF($CP5="P",CF5,(CF5+BE5)/2)</f>
        <v>13.100000000000001</v>
      </c>
      <c r="TB5" s="22">
        <f>IF($CP5="P",CG5,(CG5+BF5)/2)</f>
        <v>7.8250000000000002</v>
      </c>
      <c r="TC5" s="22">
        <f>IF($CP5="P",CH5,(CH5+BG5)/2)</f>
        <v>11.425000000000001</v>
      </c>
      <c r="TD5" s="22">
        <f>IF($CP5="P",CI5,(CI5+BH5)/2)</f>
        <v>13.899999999999999</v>
      </c>
      <c r="TE5" s="22">
        <f>IF($CP5="P",CJ5,(CJ5+BI5)/2)</f>
        <v>7.5000000000000011E-2</v>
      </c>
      <c r="TF5" s="22">
        <f>IF($CP5="P",CK5,(CK5+BJ5)/2)</f>
        <v>11.574999999999999</v>
      </c>
      <c r="TG5" s="22">
        <f>IF($CP5="P",CL5,(CL5+BK5)/2)</f>
        <v>6.4749999999999996</v>
      </c>
      <c r="TH5" s="22">
        <f>IF($CP5="P",CM5,(CM5+BL5)/2)</f>
        <v>10.35</v>
      </c>
      <c r="TI5" s="22">
        <f>IF($CP5="P",CN5,(CN5+BM5)/2)</f>
        <v>12.0625</v>
      </c>
      <c r="TJ5" s="22">
        <f>IF($CP5="P",CO5,(CO5+BN5)/2)</f>
        <v>2.5000000000000001E-2</v>
      </c>
      <c r="TK5" s="27" t="s">
        <v>46</v>
      </c>
      <c r="TL5" s="40">
        <f>IF(SX5&gt;0,SX5,"")</f>
        <v>8.2249999999999996</v>
      </c>
      <c r="TM5" s="40">
        <f>IF(SY5&gt;0,SY5,"")</f>
        <v>10.125</v>
      </c>
      <c r="TN5" s="40">
        <f>IF(SUM(SV5:SY5)-SZ5&gt;0,SUM(SV5:SY5)-SZ5,"")</f>
        <v>33.224999999999994</v>
      </c>
      <c r="TO5" s="40">
        <f>IF(TC5&gt;0,TC5,"")</f>
        <v>11.425000000000001</v>
      </c>
      <c r="TP5" s="40">
        <f>IF(TD5&gt;0,TD5,"")</f>
        <v>13.899999999999999</v>
      </c>
      <c r="TQ5" s="40">
        <f>IF(SUM(TA5:TD5)-TE5&gt;0,SUM(TA5:TD5)-TE5,"")</f>
        <v>46.174999999999997</v>
      </c>
      <c r="TR5" s="40">
        <f>IF(MAX(TN5,TQ5)&gt;0,MAX(TN5,TQ5),"")</f>
        <v>46.174999999999997</v>
      </c>
      <c r="TS5" s="40">
        <f>IF(TH5&gt;0,TH5,"")</f>
        <v>10.35</v>
      </c>
      <c r="TT5" s="40">
        <f>IF(TI5&gt;0,TI5,"")</f>
        <v>12.0625</v>
      </c>
      <c r="TU5" s="40">
        <f>IF(SUM(TF5:TI5)-TJ5&gt;0,SUM(TF5:TI5)-TJ5,"")</f>
        <v>40.4375</v>
      </c>
      <c r="TV5" s="40">
        <f>IF(SUM(TR5,TU5)&gt;0,SUM(TR5,TU5),"")</f>
        <v>86.612499999999997</v>
      </c>
    </row>
    <row r="6" spans="1:542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2</v>
      </c>
      <c r="C6" s="5" t="s">
        <v>156</v>
      </c>
      <c r="D6" s="4" t="s">
        <v>6</v>
      </c>
      <c r="E6" s="4">
        <v>2006</v>
      </c>
      <c r="F6" s="9">
        <f>SUM(L6:V6)+SUM(L6:T6)*0.0000001+SUM(L6)*0.0000000000001</f>
        <v>193.24001932400546</v>
      </c>
      <c r="G6" s="66"/>
      <c r="H6" s="3" t="str">
        <f>IF(OR(AND(AO6&gt;=AY$34,AO6&lt;&gt;"",AQ6&gt;=AY$38,AQ6&lt;&gt;"",AN6=""),AND(AR6&gt;=AY$34,AR6&lt;&gt;"",AT6&gt;=AY$38,AT6&lt;&gt;"",AN6=""),AND(AV6&gt;=AY$34,AV6&lt;&gt;"",AX6&gt;=AY$38,AX6&lt;&gt;"",AN6=""),AND(BP6&gt;=BZ$34,BP6&lt;&gt;"",BR6&gt;=BZ$38,BR6&lt;&gt;"",BO6=""),AND(BS6&gt;=BZ$34,BS6&lt;&gt;"",BU6&gt;=BZ$38,BU6&lt;&gt;"",BO6=""),AND(BW6&gt;=BZ$34,BW6&lt;&gt;"",BY6&gt;=BZ$38,BY6&lt;&gt;"",BO6=""),AND(CQ6&gt;=DA$34,CQ6&lt;&gt;"",CS6&gt;=DA$38,CS6&lt;&gt;"",CP6=""),AND(CT6&gt;=DA$34,CT6&lt;&gt;"",CV6&gt;=DA$38,CV6&lt;&gt;"",CP6=""),AND(CX6&gt;=DA$34,CX6&lt;&gt;"",CZ6&gt;=DA$38,CZ6&lt;&gt;"",CP6=""),AND(DX6&gt;=EK$34,DX6&lt;&gt;"",DZ6&gt;=EK$38,DZ6&lt;&gt;""),AND(EA6&gt;=EK$34,EA6&lt;&gt;"",EC6&gt;=EK$38,EC6&lt;&gt;""),AND(EE6&gt;=EK$34,EE6&lt;&gt;"",EG6&gt;=EK$38,EG6&lt;&gt;""),AND(EH6&gt;=EK$34,EH6&lt;&gt;"",EJ6&gt;=EK$38,EJ6&lt;&gt;""),AND(FF6&gt;=FS$34,FF6&lt;&gt;"",FH6&gt;=FS$38,FH6&lt;&gt;""),AND(FI6&gt;=FS$34,FI6&lt;&gt;"",FK6&gt;=FS$38,FK6&lt;&gt;""),AND(FM6&gt;=FS$34,FM6&lt;&gt;"",FO6&gt;=FS$38,FO6&lt;&gt;""),AND(FP6&gt;=FS$34,FP6&lt;&gt;"",FR6&gt;=FS$38,FR6&lt;&gt;""),AND(GN6&gt;=HA$34,GN6&lt;&gt;"",GP6&gt;=HA$38,GP6&lt;&gt;""),AND(GQ6&gt;=HA$34,GQ6&lt;&gt;"",GS6&gt;=HA$38,GS6&lt;&gt;""),AND(GU6&gt;=HA$34,GU6&lt;&gt;"",GW6&gt;=HA$38,GW6&lt;&gt;""),AND(GX6&gt;=HA$34,GX6&lt;&gt;"",GZ6&gt;=HA$38,GZ6&lt;&gt;""),AND(HV6&gt;=II$34,HV6&lt;&gt;"",HX6&gt;=II$38,HX6&lt;&gt;""),AND(HY6&gt;=II$34,HY6&lt;&gt;"",IA6&gt;=II$38,IA6&lt;&gt;""),AND(IC6&gt;=II$34,IC6&lt;&gt;"",IE6&gt;=II$38,IE6&lt;&gt;""),AND(IF6&gt;=II$34,IF6&lt;&gt;"",IH6&gt;=II$38,IH6&lt;&gt;""),AND(JD6&gt;=JQ$34,JD6&lt;&gt;"",JF6&gt;=JQ$38,JF6&lt;&gt;""),AND(JG6&gt;=JQ$34,JG6&lt;&gt;"",JI6&gt;=JQ$38,JI6&lt;&gt;""),AND(JK6&gt;=JQ$34,JK6&lt;&gt;"",JM6&gt;=JQ$38,JM6&lt;&gt;""),AND(JN6&gt;=JQ$34,JN6&lt;&gt;"",JP6&gt;=JQ$38,JP6&lt;&gt;""),AND(KL6&gt;=KY$34,KL6&lt;&gt;"",KN6&gt;=KY$38,KN6&lt;&gt;""),AND(KO6&gt;=KY$34,KO6&lt;&gt;"",KQ6&gt;=KY$38,KQ6&lt;&gt;""),AND(KS6&gt;=KY$34,KS6&lt;&gt;"",KU6&gt;=KY$38,KU6&lt;&gt;""),AND(KV6&gt;=KY$34,KV6&lt;&gt;"",KX6&gt;=KY$38,KX6&lt;&gt;""),AND(LT6&gt;=MG$34,LT6&lt;&gt;"",LV6&gt;=MG$38,LV6&lt;&gt;""),AND(LW6&gt;=MG$34,LW6&lt;&gt;"",LY6&gt;=MG$38,LY6&lt;&gt;""),AND(MA6&gt;=MG$34,MA6&lt;&gt;"",MC6&gt;=MG$38,MC6&lt;&gt;""),AND(MD6&gt;=MG$34,MD6&lt;&gt;"",MF6&gt;=MG$38,MF6&lt;&gt;""),AND(NB6&gt;=NO$34,NB6&lt;&gt;"",ND6&gt;=NO$38,ND6&lt;&gt;""),AND(NE6&gt;=NO$34,NE6&lt;&gt;"",NG6&gt;=NO$38,NG6&lt;&gt;""),AND(NI6&gt;=NO$34,NI6&lt;&gt;"",NK6&gt;=NO$38,NK6&lt;&gt;""),AND(NL6&gt;=NO$34,NL6&lt;&gt;"",NN6&gt;=NO$38,NN6&lt;&gt;""),AND(OJ6&gt;=OW$34,OJ6&lt;&gt;"",OL6&gt;=OW$38,OL6&lt;&gt;""),AND(OM6&gt;=OW$34,OM6&lt;&gt;"",OO6&gt;=OW$38,OO6&lt;&gt;""),AND(OQ6&gt;=OW$34,OQ6&lt;&gt;"",OS6&gt;=OW$38,OS6&lt;&gt;""),AND(OT6&gt;=OW$34,OT6&lt;&gt;"",OV6&gt;=OW$38,OV6&lt;&gt;""),AND(PR6&gt;=QE$34,PR6&lt;&gt;"",PT6&gt;=QE$38,PT6&lt;&gt;""),AND(PU6&gt;=QE$34,PU6&lt;&gt;"",PW6&gt;=QE$38,PW6&lt;&gt;""),AND(PY6&gt;=QE$34,PY6&lt;&gt;"",QA6&gt;=QE$38,QA6&lt;&gt;""),AND(QB6&gt;=QE$34,QB6&lt;&gt;"",QD6&gt;=QE$38,QD6&lt;&gt;""),AND(QZ6&gt;=RM$34,QZ6&lt;&gt;"",RB6&gt;=RM$38,RB6&lt;&gt;""),AND(RC6&gt;=RM$34,RC6&lt;&gt;"",RE6&gt;=RM$38,RE6&lt;&gt;""),AND(RG6&gt;=RM$34,RG6&lt;&gt;"",RI6&gt;=RM$38,RI6&lt;&gt;""),AND(RJ6&gt;=RM$34,RJ6&lt;&gt;"",RL6&gt;=RM$38,RL6&lt;&gt;""),AND(SH6&gt;=SU$34,SH6&lt;&gt;"",SJ6&gt;=SU$38,SJ6&lt;&gt;""),AND(SK6&gt;=SU$34,SK6&lt;&gt;"",SM6&gt;=SU$38,SM6&lt;&gt;""),AND(SO6&gt;=SU$34,SO6&lt;&gt;"",SQ6&gt;=SU$38,SQ6&lt;&gt;""),AND(SR6&gt;=SU$34,SR6&lt;&gt;"",ST6&gt;=SU$38,ST6&lt;&gt;"")),"P","")</f>
        <v>P</v>
      </c>
      <c r="I6" s="3" t="str">
        <f>IF(OR(AND(AQ6&gt;=AY$38,AQ6&lt;&gt;"",AN6=""),AND(AT6&gt;=AY$38,AT6&lt;&gt;"",AN6=""),AND(AX6&gt;=AY$38,AX6&lt;&gt;"",AN6=""),AND(BR6&gt;=BZ$38,BR6&lt;&gt;"",BO6=""),AND(BU6&gt;=BZ$38,BU6&lt;&gt;"",BO6=""),AND(BY6&gt;=BZ$38,BY6&lt;&gt;"",BO6=""),AND(CS6&gt;=DA$38,CS6&lt;&gt;"",CP6=""),AND(CV6&gt;=DA$38,CV6&lt;&gt;"",CP6=""),AND(CZ6&gt;=DA$38,CZ6&lt;&gt;"",CP6=""),AND(DZ6&gt;=EK$38,DZ6&lt;&gt;""),AND(EC6&gt;=EK$38,EC6&lt;&gt;""),AND(EG6&gt;=EK$38,EG6&lt;&gt;""),AND(EJ6&gt;=EK$38,EJ6&lt;&gt;""),AND(FH6&gt;=FS$38,FH6&lt;&gt;""),AND(FK6&gt;=FS$38,FK6&lt;&gt;""),AND(FO6&gt;=FS$38,FO6&lt;&gt;""),AND(FR6&gt;=FS$38,FR6&lt;&gt;""),AND(GP6&gt;=HA$38,GP6&lt;&gt;""),AND(GS6&gt;=HA$38,GS6&lt;&gt;""),AND(GW6&gt;=HA$38,GW6&lt;&gt;""),AND(GZ6&gt;=HA$38,GZ6&lt;&gt;""),AND(HX6&gt;=II$38,HX6&lt;&gt;""),AND(IA6&gt;=II$38,IA6&lt;&gt;""),AND(IE6&gt;=II$38,IE6&lt;&gt;""),AND(IH6&gt;=II$38,IH6&lt;&gt;""),AND(JF6&gt;=JQ$38,JF6&lt;&gt;""),AND(JI6&gt;=JQ$38,JI6&lt;&gt;""),AND(JM6&gt;=JQ$38,JM6&lt;&gt;""),AND(JP6&gt;=JQ$38,JP6&lt;&gt;""),AND(KN6&gt;=KY$38,KN6&lt;&gt;""),AND(KQ6&gt;=KY$38,KQ6&lt;&gt;""),AND(KU6&gt;=KY$38,KU6&lt;&gt;""),AND(KX6&gt;=KY$38,KX6&lt;&gt;""),AND(LV6&gt;=MG$38,LV6&lt;&gt;""),AND(LY6&gt;=MG$38,LY6&lt;&gt;""),AND(MC6&gt;=MG$38,MC6&lt;&gt;""),AND(MF6&gt;=MG$38,MF6&lt;&gt;""),AND(ND6&gt;=NO$38,ND6&lt;&gt;""),AND(NG6&gt;=NO$38,NG6&lt;&gt;""),AND(NK6&gt;=NO$38,NK6&lt;&gt;""),AND(NN6&gt;=NO$38,NN6&lt;&gt;""),AND(OL6&gt;=OW$38,OL6&lt;&gt;""),AND(OO6&gt;=OW$38,OO6&lt;&gt;""),AND(OS6&gt;=OW$38,OS6&lt;&gt;""),AND(OV6&gt;=OW$38,OV6&lt;&gt;""),AND(PT6&gt;=QE$38,PT6&lt;&gt;""),AND(PW6&gt;=QE$38,PW6&lt;&gt;""),AND(QA6&gt;=QE$38,QA6&lt;&gt;""),AND(QD6&gt;=QE$38,QD6&lt;&gt;""),AND(RB6&gt;=RM$38,RB6&lt;&gt;""),AND(RE6&gt;=RM$38,RE6&lt;&gt;""),AND(RI6&gt;=RM$38,RI6&lt;&gt;""),AND(RL6&gt;=RM$38,RL6&lt;&gt;""),AND(SJ6&gt;=SU$38,SJ6&lt;&gt;""),AND(SM6&gt;=SU$38,SM6&lt;&gt;""),AND(SQ6&gt;=SU$38,SQ6&lt;&gt;""),AND(ST6&gt;=SU$38,ST6&lt;&gt;"")),"P","")</f>
        <v>P</v>
      </c>
      <c r="J6" s="36" t="str">
        <f>IF(AND(I6="P",H6=""),"No DD",IF(OR(AND(AO6&gt;=AY$37,AO6&lt;&gt;"",AQ6&gt;=AY$41,AQ6&lt;&gt;"",AN6=""),AND(AR6&gt;=AY$37,AR6&lt;&gt;"",AT6&gt;=AY$41,AT6&lt;&gt;"",AN6=""),AND(AV6&gt;=AY$37,AV6&lt;&gt;"",AX6&gt;=AY$41,AX6&lt;&gt;"",AN6=""),AND(BP6&gt;=BZ$37,BP6&lt;&gt;"",BR6&gt;=BZ$41,BR6&lt;&gt;"",BO6=""),AND(BS6&gt;=BZ$37,BS6&lt;&gt;"",BU6&gt;=BZ$41,BU6&lt;&gt;"",BO6=""),AND(BW6&gt;=BZ$37,BW6&lt;&gt;"",BY6&gt;=BZ$41,BY6&lt;&gt;"",BO6=""),AND(CQ6&gt;=DA$37,CQ6&lt;&gt;"",CS6&gt;=DA$41,CS6&lt;&gt;"",CP6=""),AND(CT6&gt;=DA$37,CT6&lt;&gt;"",CV6&gt;=DA$41,CV6&lt;&gt;"",CP6=""),AND(CX6&gt;=DA$37,CX6&lt;&gt;"",CZ6&gt;=DA$41,CZ6&lt;&gt;"",CP6=""),AND(DX6&gt;=EK$37,DX6&lt;&gt;"",DZ6&gt;=EK$41,DZ6&lt;&gt;""),AND(EA6&gt;=EK$37,EA6&lt;&gt;"",EC6&gt;=EK$41,EC6&lt;&gt;""),AND(EE6&gt;=EK$37,EE6&lt;&gt;"",EG6&gt;=EK$41,EG6&lt;&gt;""),AND(EH6&gt;=EK$37,EH6&lt;&gt;"",EJ6&gt;=EK$41,EJ6&lt;&gt;""),AND(FF6&gt;=FS$37,FF6&lt;&gt;"",FH6&gt;=FS$41,FH6&lt;&gt;""),AND(FI6&gt;=FS$37,FI6&lt;&gt;"",FK6&gt;=FS$41,FK6&lt;&gt;""),AND(FM6&gt;=FS$37,FM6&lt;&gt;"",FO6&gt;=FS$41,FO6&lt;&gt;""),AND(FP6&gt;=FS$37,FP6&lt;&gt;"",FR6&gt;=FS$41,FR6&lt;&gt;""),AND(GN6&gt;=HA$37,GN6&lt;&gt;"",GP6&gt;=HA$41,GP6&lt;&gt;""),AND(GQ6&gt;=HA$37,GQ6&lt;&gt;"",GS6&gt;=HA$41,GS6&lt;&gt;""),AND(GU6&gt;=HA$37,GU6&lt;&gt;"",GW6&gt;=HA$41,GW6&lt;&gt;""),AND(GX6&gt;=HA$37,GX6&lt;&gt;"",GZ6&gt;=HA$41,GZ6&lt;&gt;""),AND(HV6&gt;=II$37,HV6&lt;&gt;"",HX6&gt;=II$41,HX6&lt;&gt;""),AND(HY6&gt;=II$37,HY6&lt;&gt;"",IA6&gt;=II$41,IA6&lt;&gt;""),AND(IC6&gt;=II$37,IC6&lt;&gt;"",IE6&gt;=II$41,IE6&lt;&gt;""),AND(IF6&gt;=II$37,IF6&lt;&gt;"",IH6&gt;=II$41,IH6&lt;&gt;""),AND(JD6&gt;=JQ$37,JD6&lt;&gt;"",JF6&gt;=JQ$41,JF6&lt;&gt;""),AND(JG6&gt;=JQ$37,JG6&lt;&gt;"",JI6&gt;=JQ$41,JI6&lt;&gt;""),AND(JK6&gt;=JQ$37,JK6&lt;&gt;"",JM6&gt;=JQ$41,JM6&lt;&gt;""),AND(JN6&gt;=JQ$37,JN6&lt;&gt;"",JP6&gt;=JQ$41,JP6&lt;&gt;""),AND(KL6&gt;=KY$37,KL6&lt;&gt;"",KN6&gt;=KY$41,KN6&lt;&gt;""),AND(KO6&gt;=KY$37,KO6&lt;&gt;"",KQ6&gt;=KY$41,KQ6&lt;&gt;""),AND(KS6&gt;=KY$37,KS6&lt;&gt;"",KU6&gt;=KY$41,KU6&lt;&gt;""),AND(KV6&gt;=KY$37,KV6&lt;&gt;"",KX6&gt;=KY$41,KX6&lt;&gt;""),AND(LT6&gt;=MG$37,LT6&lt;&gt;"",LV6&gt;=MG$41,LV6&lt;&gt;""),AND(LW6&gt;=MG$37,LW6&lt;&gt;"",LY6&gt;=MG$41,LY6&lt;&gt;""),AND(MA6&gt;=MG$37,MA6&lt;&gt;"",MC6&gt;=MG$41,MC6&lt;&gt;""),AND(MD6&gt;=MG$37,MD6&lt;&gt;"",MF6&gt;=MG$41,MF6&lt;&gt;""),AND(NB6&gt;=NO$37,NB6&lt;&gt;"",ND6&gt;=NO$41,ND6&lt;&gt;""),AND(NE6&gt;=NO$37,NE6&lt;&gt;"",NG6&gt;=NO$41,NG6&lt;&gt;""),AND(NI6&gt;=NO$37,NI6&lt;&gt;"",NK6&gt;=NO$41,NK6&lt;&gt;""),AND(NL6&gt;=NO$37,NL6&lt;&gt;"",NN6&gt;=NO$41,NN6&lt;&gt;""),AND(OJ6&gt;=OW$37,OJ6&lt;&gt;"",OL6&gt;=OW$41,OL6&lt;&gt;""),AND(OM6&gt;=OW$37,OM6&lt;&gt;"",OO6&gt;=OW$41,OO6&lt;&gt;""),AND(OQ6&gt;=OW$37,OQ6&lt;&gt;"",OS6&gt;=OW$41,OS6&lt;&gt;""),AND(OT6&gt;=OW$37,OT6&lt;&gt;"",OV6&gt;=OW$41,OV6&lt;&gt;""),AND(PR6&gt;=QE$37,PR6&lt;&gt;"",PT6&gt;=QE$41,PT6&lt;&gt;""),AND(PU6&gt;=QE$37,PU6&lt;&gt;"",PW6&gt;=QE$41,PW6&lt;&gt;""),AND(PY6&gt;=QE$37,PY6&lt;&gt;"",QA6&gt;=QE$41,QA6&lt;&gt;""),AND(QB6&gt;=QE$37,QB6&lt;&gt;"",QD6&gt;=QE$41,QD6&lt;&gt;""),AND(QZ6&gt;=RM$37,QZ6&lt;&gt;"",RB6&gt;=RM$41,RB6&lt;&gt;""),AND(RC6&gt;=RM$37,RC6&lt;&gt;"",RE6&gt;=RM$41,RE6&lt;&gt;""),AND(RG6&gt;=RM$37,RG6&lt;&gt;"",RI6&gt;=RM$41,RI6&lt;&gt;""),AND(RJ6&gt;=RM$37,RJ6&lt;&gt;"",RL6&gt;=RM$41,RL6&lt;&gt;""),AND(SH6&gt;=SU$37,SH6&lt;&gt;"",SJ6&gt;=SU$41,SJ6&lt;&gt;""),AND(SK6&gt;=SU$37,SK6&lt;&gt;"",SM6&gt;=SU$41,SM6&lt;&gt;""),AND(SO6&gt;=SU$37,SO6&lt;&gt;"",SQ6&gt;=SU$41,SQ6&lt;&gt;""),AND(SR6&gt;=SU$37,SR6&lt;&gt;"",ST6&gt;=SU$41,ST6&lt;&gt;"")),"Merit",IF(OR(AND(AO6&gt;=AY$36,AO6&lt;&gt;"",AQ6&gt;=AY$40,AQ6&lt;&gt;"",AN6=""),AND(AR6&gt;=AY$36,AR6&lt;&gt;"",AT6&gt;=AY$40,AT6&lt;&gt;"",AN6=""),AND(AV6&gt;=AY$36,AV6&lt;&gt;"",AX6&gt;=AY$40,AX6&lt;&gt;"",AN6=""),AND(BP6&gt;=BZ$36,BP6&lt;&gt;"",BR6&gt;=BZ$40,BR6&lt;&gt;"",BO6=""),AND(BS6&gt;=BZ$36,BS6&lt;&gt;"",BU6&gt;=BZ$40,BU6&lt;&gt;"",BO6=""),AND(BW6&gt;=BZ$36,BW6&lt;&gt;"",BY6&gt;=BZ$40,BY6&lt;&gt;"",BO6=""),AND(CQ6&gt;=DA$36,CQ6&lt;&gt;"",CS6&gt;=DA$40,CS6&lt;&gt;"",CP6=""),AND(CT6&gt;=DA$36,CT6&lt;&gt;"",CV6&gt;=DA$40,CV6&lt;&gt;"",CP6=""),AND(CX6&gt;=DA$36,CX6&lt;&gt;"",CZ6&gt;=DA$40,CZ6&lt;&gt;"",CP6=""),AND(DX6&gt;=EK$36,DX6&lt;&gt;"",DZ6&gt;=EK$40,DZ6&lt;&gt;""),AND(EA6&gt;=EK$36,EA6&lt;&gt;"",EC6&gt;=EK$40,EC6&lt;&gt;""),AND(EE6&gt;=EK$36,EE6&lt;&gt;"",EG6&gt;=EK$40,EG6&lt;&gt;""),AND(EH6&gt;=EK$36,EH6&lt;&gt;"",EJ6&gt;=EK$40,EJ6&lt;&gt;""),AND(FF6&gt;=FS$36,FF6&lt;&gt;"",FH6&gt;=FS$40,FH6&lt;&gt;""),AND(FI6&gt;=FS$36,FI6&lt;&gt;"",FK6&gt;=FS$40,FK6&lt;&gt;""),AND(FM6&gt;=FS$36,FM6&lt;&gt;"",FO6&gt;=FS$40,FO6&lt;&gt;""),AND(FP6&gt;=FS$36,FP6&lt;&gt;"",FR6&gt;=FS$40,FR6&lt;&gt;""),AND(GN6&gt;=HA$36,GN6&lt;&gt;"",GP6&gt;=HA$40,GP6&lt;&gt;""),AND(GQ6&gt;=HA$36,GQ6&lt;&gt;"",GS6&gt;=HA$40,GS6&lt;&gt;""),AND(GU6&gt;=HA$36,GU6&lt;&gt;"",GW6&gt;=HA$40,GW6&lt;&gt;""),AND(GX6&gt;=HA$36,GX6&lt;&gt;"",GZ6&gt;=HA$40,GZ6&lt;&gt;""),AND(HV6&gt;=II$36,HV6&lt;&gt;"",HX6&gt;=II$40,HX6&lt;&gt;""),AND(HY6&gt;=II$36,HY6&lt;&gt;"",IA6&gt;=II$40,IA6&lt;&gt;""),AND(IC6&gt;=II$36,IC6&lt;&gt;"",IE6&gt;=II$40,IE6&lt;&gt;""),AND(IF6&gt;=II$36,IF6&lt;&gt;"",IH6&gt;=II$40,IH6&lt;&gt;""),AND(JD6&gt;=JQ$36,JD6&lt;&gt;"",JF6&gt;=JQ$40,JF6&lt;&gt;""),AND(JG6&gt;=JQ$36,JG6&lt;&gt;"",JI6&gt;=JQ$40,JI6&lt;&gt;""),AND(JK6&gt;=JQ$36,JK6&lt;&gt;"",JM6&gt;=JQ$40,JM6&lt;&gt;""),AND(JN6&gt;=JQ$36,JN6&lt;&gt;"",JP6&gt;=JQ$40,JP6&lt;&gt;""),AND(KL6&gt;=KY$36,KL6&lt;&gt;"",KN6&gt;=KY$40,KN6&lt;&gt;""),AND(KO6&gt;=KY$36,KO6&lt;&gt;"",KQ6&gt;=KY$40,KQ6&lt;&gt;""),AND(KS6&gt;=KY$36,KS6&lt;&gt;"",KU6&gt;=KY$40,KU6&lt;&gt;""),AND(KV6&gt;=KY$36,KV6&lt;&gt;"",KX6&gt;=KY$40,KX6&lt;&gt;""),AND(LT6&gt;=MG$36,LT6&lt;&gt;"",LV6&gt;=MG$40,LV6&lt;&gt;""),AND(LW6&gt;=MG$36,LW6&lt;&gt;"",LY6&gt;=MG$40,LY6&lt;&gt;""),AND(MA6&gt;=MG$36,MA6&lt;&gt;"",MC6&gt;=MG$40,MC6&lt;&gt;""),AND(MD6&gt;=MG$36,MD6&lt;&gt;"",MF6&gt;=MG$40,MF6&lt;&gt;""),AND(NB6&gt;=NO$36,NB6&lt;&gt;"",ND6&gt;=NO$40,ND6&lt;&gt;""),AND(NE6&gt;=NO$36,NE6&lt;&gt;"",NG6&gt;=NO$40,NG6&lt;&gt;""),AND(NI6&gt;=NO$36,NI6&lt;&gt;"",NK6&gt;=NO$40,NK6&lt;&gt;""),AND(NL6&gt;=NO$36,NL6&lt;&gt;"",NN6&gt;=NO$40,NN6&lt;&gt;""),AND(OJ6&gt;=OW$36,OJ6&lt;&gt;"",OL6&gt;=OW$40,OL6&lt;&gt;""),AND(OM6&gt;=OW$36,OM6&lt;&gt;"",OO6&gt;=OW$40,OO6&lt;&gt;""),AND(OQ6&gt;=OW$36,OQ6&lt;&gt;"",OS6&gt;=OW$40,OS6&lt;&gt;""),AND(OT6&gt;=OW$36,OT6&lt;&gt;"",OV6&gt;=OW$40,OV6&lt;&gt;""),AND(PR6&gt;=QE$36,PR6&lt;&gt;"",PT6&gt;=QE$40,PT6&lt;&gt;""),AND(PU6&gt;=QE$36,PU6&lt;&gt;"",PW6&gt;=QE$40,PW6&lt;&gt;""),AND(PY6&gt;=QE$36,PY6&lt;&gt;"",QA6&gt;=QE$40,QA6&lt;&gt;""),AND(QB6&gt;=QE$36,QB6&lt;&gt;"",QD6&gt;=QE$40,QD6&lt;&gt;""),AND(QZ6&gt;=RM$36,QZ6&lt;&gt;"",RB6&gt;=RM$40,RB6&lt;&gt;""),AND(RC6&gt;=RM$36,RC6&lt;&gt;"",RE6&gt;=RM$40,RE6&lt;&gt;""),AND(RG6&gt;=RM$36,RG6&lt;&gt;"",RI6&gt;=RM$40,RI6&lt;&gt;""),AND(RJ6&gt;=RM$36,RJ6&lt;&gt;"",RL6&gt;=RM$40,RL6&lt;&gt;""),AND(SH6&gt;=SU$36,SH6&lt;&gt;"",SJ6&gt;=SU$40,SJ6&lt;&gt;""),AND(SK6&gt;=SU$36,SK6&lt;&gt;"",SM6&gt;=SU$40,SM6&lt;&gt;""),AND(SO6&gt;=SU$36,SO6&lt;&gt;"",SQ6&gt;=SU$40,SQ6&lt;&gt;""),AND(SR6&gt;=SU$36,SR6&lt;&gt;"",ST6&gt;=SU$40,ST6&lt;&gt;"")),"Excellence",IF(K6="P","Worlds Team",IF(H6="P","National Team","")))))</f>
        <v>National Team</v>
      </c>
      <c r="K6" s="3" t="str">
        <f>IF(OR(AND(AO6&gt;=AY$35,AO6&lt;&gt;"",AQ6&gt;=AY$39,AQ6&lt;&gt;"",AN6=""),AND(AR6&gt;=AY$35,AR6&lt;&gt;"",AT6&gt;=AY$39,AT6&lt;&gt;"",AN6=""),AND(AV6&gt;=AY$35,AV6&lt;&gt;"",AX6&gt;=AY$39,AX6&lt;&gt;"",AN6=""),AND(BP6&gt;=BZ$35,BP6&lt;&gt;"",BR6&gt;=BZ$39,BR6&lt;&gt;"",BO6=""),AND(BS6&gt;=BZ$35,BS6&lt;&gt;"",BU6&gt;=BZ$39,BU6&lt;&gt;"",BO6=""),AND(BW6&gt;=BZ$35,BW6&lt;&gt;"",BY6&gt;=BZ$39,BY6&lt;&gt;"",BO6=""),AND(CQ6&gt;=DA$35,CQ6&lt;&gt;"",CS6&gt;=DA$39,CS6&lt;&gt;"",CP6=""),AND(CT6&gt;=DA$35,CT6&lt;&gt;"",CV6&gt;=DA$39,CV6&lt;&gt;"",CP6=""),AND(CX6&gt;=DA$35,CX6&lt;&gt;"",CZ6&gt;=DA$39,CZ6&lt;&gt;"",CP6=""),AND(DX6&gt;=EK$35,DX6&lt;&gt;"",DZ6&gt;=EK$39,DZ6&lt;&gt;""),AND(EA6&gt;=EK$35,EA6&lt;&gt;"",EC6&gt;=EK$39,EC6&lt;&gt;""),AND(EE6&gt;=EK$35,EE6&lt;&gt;"",EG6&gt;=EK$39,EG6&lt;&gt;""),AND(EH6&gt;=EK$35,EH6&lt;&gt;"",EJ6&gt;=EK$39,EJ6&lt;&gt;""),AND(FF6&gt;=FS$35,FF6&lt;&gt;"",FH6&gt;=FS$39,FH6&lt;&gt;""),AND(FI6&gt;=FS$35,FI6&lt;&gt;"",FK6&gt;=FS$39,FK6&lt;&gt;""),AND(FM6&gt;=FS$35,FM6&lt;&gt;"",FO6&gt;=FS$39,FO6&lt;&gt;""),AND(FP6&gt;=FS$35,FP6&lt;&gt;"",FR6&gt;=FS$39,FR6&lt;&gt;""),AND(GN6&gt;=HA$35,GN6&lt;&gt;"",GP6&gt;=HA$39,GP6&lt;&gt;""),AND(GQ6&gt;=HA$35,GQ6&lt;&gt;"",GS6&gt;=HA$39,GS6&lt;&gt;""),AND(GU6&gt;=HA$35,GU6&lt;&gt;"",GW6&gt;=HA$39,GW6&lt;&gt;""),AND(GX6&gt;=HA$35,GX6&lt;&gt;"",GZ6&gt;=HA$39,GZ6&lt;&gt;""),AND(HV6&gt;=II$35,HV6&lt;&gt;"",HX6&gt;=II$39,HX6&lt;&gt;""),AND(HY6&gt;=II$35,HY6&lt;&gt;"",IA6&gt;=II$39,IA6&lt;&gt;""),AND(IC6&gt;=II$35,IC6&lt;&gt;"",IE6&gt;=II$39,IE6&lt;&gt;""),AND(IF6&gt;=II$35,IF6&lt;&gt;"",IH6&gt;=II$39,IH6&lt;&gt;""),AND(JD6&gt;=JQ$35,JD6&lt;&gt;"",JF6&gt;=JQ$39,JF6&lt;&gt;""),AND(JG6&gt;=JQ$35,JG6&lt;&gt;"",JI6&gt;=JQ$39,JI6&lt;&gt;""),AND(JK6&gt;=JQ$35,JK6&lt;&gt;"",JM6&gt;=JQ$39,JM6&lt;&gt;""),AND(JN6&gt;=JQ$35,JN6&lt;&gt;"",JP6&gt;=JQ$39,JP6&lt;&gt;""),AND(KL6&gt;=KY$35,KL6&lt;&gt;"",KN6&gt;=KY$39,KN6&lt;&gt;""),AND(KO6&gt;=KY$35,KO6&lt;&gt;"",KQ6&gt;=KY$39,KQ6&lt;&gt;""),AND(KS6&gt;=KY$35,KS6&lt;&gt;"",KU6&gt;=KY$39,KU6&lt;&gt;""),AND(KV6&gt;=KY$35,KV6&lt;&gt;"",KX6&gt;=KY$39,KX6&lt;&gt;""),AND(LT6&gt;=MG$35,LT6&lt;&gt;"",LV6&gt;=MG$39,LV6&lt;&gt;""),AND(LW6&gt;=MG$35,LW6&lt;&gt;"",LY6&gt;=MG$39,LY6&lt;&gt;""),AND(MA6&gt;=MG$35,MA6&lt;&gt;"",MC6&gt;=MG$39,MC6&lt;&gt;""),AND(MD6&gt;=MG$35,MD6&lt;&gt;"",MF6&gt;=MG$39,MF6&lt;&gt;""),AND(NB6&gt;=NO$35,NB6&lt;&gt;"",ND6&gt;=NO$39,ND6&lt;&gt;""),AND(NE6&gt;=NO$35,NE6&lt;&gt;"",NG6&gt;=NO$39,NG6&lt;&gt;""),AND(NI6&gt;=NO$35,NI6&lt;&gt;"",NK6&gt;=NO$39,NK6&lt;&gt;""),AND(NL6&gt;=NO$35,NL6&lt;&gt;"",NN6&gt;=NO$39,NN6&lt;&gt;""),AND(OJ6&gt;=OW$35,OJ6&lt;&gt;"",OL6&gt;=OW$39,OL6&lt;&gt;""),AND(OM6&gt;=OW$35,OM6&lt;&gt;"",OO6&gt;=OW$39,OO6&lt;&gt;""),AND(OQ6&gt;=OW$35,OQ6&lt;&gt;"",OS6&gt;=OW$39,OS6&lt;&gt;""),AND(OT6&gt;=OW$35,OT6&lt;&gt;"",OV6&gt;=OW$39,OV6&lt;&gt;""),AND(PR6&gt;=QE$35,PR6&lt;&gt;"",PT6&gt;=QE$39,PT6&lt;&gt;""),AND(PU6&gt;=QE$35,PU6&lt;&gt;"",PW6&gt;=QE$39,PW6&lt;&gt;""),AND(PY6&gt;=QE$35,PY6&lt;&gt;"",QA6&gt;=QE$39,QA6&lt;&gt;""),AND(QB6&gt;=QE$35,QB6&lt;&gt;"",QD6&gt;=QE$39,QD6&lt;&gt;""),AND(QZ6&gt;=RM$35,QZ6&lt;&gt;"",RB6&gt;=RM$39,RB6&lt;&gt;""),AND(RC6&gt;=RM$35,RC6&lt;&gt;"",RE6&gt;=RM$39,RE6&lt;&gt;""),AND(RG6&gt;=RM$35,RG6&lt;&gt;"",RI6&gt;=RM$39,RI6&lt;&gt;""),AND(RJ6&gt;=RM$35,RJ6&lt;&gt;"",RL6&gt;=RM$39,RL6&lt;&gt;""),AND(SH6&gt;=SU$35,SH6&lt;&gt;"",SJ6&gt;=SU$39,SJ6&lt;&gt;""),AND(SK6&gt;=SU$35,SK6&lt;&gt;"",SM6&gt;=SU$39,SM6&lt;&gt;""),AND(SO6&gt;=SU$35,SO6&lt;&gt;"",SQ6&gt;=SU$39,SQ6&lt;&gt;""),AND(SR6&gt;=SU$35,SR6&lt;&gt;"",ST6&gt;=SU$39,ST6&lt;&gt;"")),"P","")</f>
        <v/>
      </c>
      <c r="L6" s="8">
        <f>IF(COUNT(AQ6,AT6,BR6,BU6,CS6,CV6)&gt;0,LARGE((AQ6,AT6,BR6,BU6,CS6,CV6),1),0)</f>
        <v>54.68</v>
      </c>
      <c r="M6" s="8" t="str">
        <f>IF(L6="","",IF(OR(L6=CS6,L6=CV6),$CA$1,IF(OR(L6=BR6,L6=BU6),$AZ$1,IF(OR(L6=AQ6,L6=AT6),$Y$1,""))))</f>
        <v>2023 Elite Canada</v>
      </c>
      <c r="N6" s="8">
        <f>IF(COUNT(AQ6,AT6,BR6,BU6,CS6,CV6)&gt;1,LARGE((AQ6,AT6,BR6,BU6,CS6,CV6),2),0)</f>
        <v>54.089999999999996</v>
      </c>
      <c r="O6" s="8" t="str">
        <f>IF(N6="","",IF(OR(N6=CS6,N6=CV6),$CA$1,IF(OR(N6=BR6,N6=BU6),$AZ$1,IF(OR(N6=AQ6,N6=AT6),$Y$1,""))))</f>
        <v>2023 Nationals</v>
      </c>
      <c r="P6" s="8">
        <f>IF(COUNT(AQ6,AT6,BR6,BU6,CS6,CV6)&gt;2,MAX(AX6,BY6,CZ6,LARGE((AQ6,AT6,BR6,BU6,CS6,CV6),3)),IF(MAX(AX6,BY6,CZ6)&gt;0,MAX(AX6,BY6,CZ6),0))</f>
        <v>53.35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WAGC (Nov 18)</v>
      </c>
      <c r="T6" s="8">
        <f>IF(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&gt;0,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,0)</f>
        <v>15.72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WAGC (Nov 18)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5.0999999999999996</v>
      </c>
      <c r="Z6" s="22">
        <v>3.4</v>
      </c>
      <c r="AA6" s="22">
        <v>6.1</v>
      </c>
      <c r="AB6" s="22">
        <v>6.49</v>
      </c>
      <c r="AC6" s="22">
        <v>0</v>
      </c>
      <c r="AD6" s="22">
        <v>15.7</v>
      </c>
      <c r="AE6" s="22">
        <v>9</v>
      </c>
      <c r="AF6" s="22">
        <v>14.4</v>
      </c>
      <c r="AG6" s="22">
        <v>15.58</v>
      </c>
      <c r="AH6" s="22">
        <v>0</v>
      </c>
      <c r="AI6" s="22">
        <v>2.8</v>
      </c>
      <c r="AJ6" s="22">
        <v>1.7</v>
      </c>
      <c r="AK6" s="22">
        <v>3.2</v>
      </c>
      <c r="AL6" s="22">
        <v>3.37</v>
      </c>
      <c r="AM6" s="22">
        <v>0</v>
      </c>
      <c r="AN6" s="27"/>
      <c r="AO6" s="38">
        <f>IF(AA6&gt;0,AA6,"")</f>
        <v>6.1</v>
      </c>
      <c r="AP6" s="38">
        <f>IF(AB6&gt;0,AB6,"")</f>
        <v>6.49</v>
      </c>
      <c r="AQ6" s="40">
        <f>IF(SUM(Y6:AB6)-AC6&gt;0,SUM(Y6:AB6)-AC6,"")</f>
        <v>21.09</v>
      </c>
      <c r="AR6" s="40">
        <f>IF(AF6&gt;0,AF6,"")</f>
        <v>14.4</v>
      </c>
      <c r="AS6" s="40">
        <f>IF(AG6&gt;0,AG6,"")</f>
        <v>15.58</v>
      </c>
      <c r="AT6" s="40">
        <f>IF(SUM(AD6:AG6)-AH6&gt;0,SUM(AD6:AG6)-AH6,"")</f>
        <v>54.68</v>
      </c>
      <c r="AU6" s="40">
        <f>IF(AQ6="","",MAX(AQ6,AT6))</f>
        <v>54.68</v>
      </c>
      <c r="AV6" s="40">
        <f>IF(AK6&gt;0,AK6,"")</f>
        <v>3.2</v>
      </c>
      <c r="AW6" s="40">
        <f>IF(AL6&gt;0,AL6,"")</f>
        <v>3.37</v>
      </c>
      <c r="AX6" s="40">
        <f>IF(SUM(AI6:AL6)-AM6&gt;0,SUM(AI6:AL6)-AM6,"")</f>
        <v>11.07</v>
      </c>
      <c r="AY6" s="40">
        <f>IF(SUM(AU6,AX6)&gt;0,SUM(AU6,AX6),"")</f>
        <v>65.75</v>
      </c>
      <c r="AZ6" s="26">
        <v>16.3</v>
      </c>
      <c r="BA6" s="26">
        <v>9.1</v>
      </c>
      <c r="BB6" s="26">
        <v>13.5</v>
      </c>
      <c r="BC6" s="26">
        <v>15.19</v>
      </c>
      <c r="BD6" s="26">
        <v>0</v>
      </c>
      <c r="BE6" s="26">
        <v>10.8</v>
      </c>
      <c r="BF6" s="26">
        <v>6.4</v>
      </c>
      <c r="BG6" s="26">
        <v>9.6</v>
      </c>
      <c r="BH6" s="26">
        <v>10.76</v>
      </c>
      <c r="BI6" s="26">
        <v>0</v>
      </c>
      <c r="BJ6" s="26">
        <v>16</v>
      </c>
      <c r="BK6" s="26">
        <v>9.1</v>
      </c>
      <c r="BL6" s="26">
        <v>13.5</v>
      </c>
      <c r="BM6" s="26">
        <v>14.75</v>
      </c>
      <c r="BN6" s="26">
        <v>0</v>
      </c>
      <c r="BO6" s="28"/>
      <c r="BP6" s="39">
        <f>IF(BB6&gt;0,BB6,"")</f>
        <v>13.5</v>
      </c>
      <c r="BQ6" s="39">
        <f>IF(BC6&gt;0,BC6,"")</f>
        <v>15.19</v>
      </c>
      <c r="BR6" s="11">
        <f>IF(SUM(AZ6:BC6)-BD6&gt;0,SUM(AZ6:BC6)-BD6,"")</f>
        <v>54.089999999999996</v>
      </c>
      <c r="BS6" s="11">
        <f>IF(BG6&gt;0,BG6,"")</f>
        <v>9.6</v>
      </c>
      <c r="BT6" s="11">
        <f>IF(BH6&gt;0,BH6,"")</f>
        <v>10.76</v>
      </c>
      <c r="BU6" s="11">
        <f>IF(SUM(BE6:BH6)-BI6&gt;0,SUM(BE6:BH6)-BI6,"")</f>
        <v>37.56</v>
      </c>
      <c r="BV6" s="11">
        <f>IF(BR6="","",MAX(BR6,BU6))</f>
        <v>54.089999999999996</v>
      </c>
      <c r="BW6" s="11">
        <f>IF(BL6&gt;0,BL6,"")</f>
        <v>13.5</v>
      </c>
      <c r="BX6" s="11">
        <f>IF(BM6&gt;0,BM6,"")</f>
        <v>14.75</v>
      </c>
      <c r="BY6" s="11">
        <f>IF(SUM(BJ6:BM6)-BN6&gt;0,SUM(BJ6:BM6)-BN6,"")</f>
        <v>53.35</v>
      </c>
      <c r="BZ6" s="11">
        <f>IF(SUM(BV6,BY6)&gt;0,SUM(BV6,BY6),"")</f>
        <v>107.44</v>
      </c>
      <c r="CA6" s="22">
        <v>4.5999999999999996</v>
      </c>
      <c r="CB6" s="22">
        <v>2.5</v>
      </c>
      <c r="CC6" s="22">
        <v>4.9000000000000004</v>
      </c>
      <c r="CD6" s="22">
        <v>5.0999999999999996</v>
      </c>
      <c r="CE6" s="22">
        <v>0</v>
      </c>
      <c r="CF6" s="22">
        <v>6.1</v>
      </c>
      <c r="CG6" s="22">
        <v>3.6</v>
      </c>
      <c r="CH6" s="22">
        <v>6.5</v>
      </c>
      <c r="CI6" s="22">
        <v>6.78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4.9000000000000004</v>
      </c>
      <c r="CR6" s="38">
        <f>IF(CD6&gt;0,CD6,"")</f>
        <v>5.0999999999999996</v>
      </c>
      <c r="CS6" s="40">
        <f>IF(SUM(CA6:CD6)-CE6&gt;0,SUM(CA6:CD6)-CE6,"")</f>
        <v>17.100000000000001</v>
      </c>
      <c r="CT6" s="40">
        <f>IF(CH6&gt;0,CH6,"")</f>
        <v>6.5</v>
      </c>
      <c r="CU6" s="40">
        <f>IF(CI6&gt;0,CI6,"")</f>
        <v>6.78</v>
      </c>
      <c r="CV6" s="40">
        <f>IF(SUM(CF6:CI6)-CJ6&gt;0,SUM(CF6:CI6)-CJ6,"")</f>
        <v>22.98</v>
      </c>
      <c r="CW6" s="40">
        <f>IF(CS6="","",MAX(CS6,CV6))</f>
        <v>22.98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22.98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9.1999999999999993</v>
      </c>
      <c r="HD6" s="18">
        <v>15.4</v>
      </c>
      <c r="HE6" s="18">
        <v>15.72</v>
      </c>
      <c r="HF6" s="18">
        <v>0</v>
      </c>
      <c r="HG6" s="18">
        <v>1.5</v>
      </c>
      <c r="HH6" s="18">
        <v>1</v>
      </c>
      <c r="HI6" s="18">
        <v>2</v>
      </c>
      <c r="HJ6" s="18">
        <v>1.73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15.72</v>
      </c>
      <c r="HX6" s="11">
        <f>IF(SUM(HB6:HE6)-HF6&gt;0,SUM(HB6:HE6)-HF6,"")</f>
        <v>53.22</v>
      </c>
      <c r="HY6" s="11">
        <f>IF(HI6&gt;0,HI6,"")</f>
        <v>2</v>
      </c>
      <c r="HZ6" s="11">
        <f>IF(HJ6&gt;0,HJ6,"")</f>
        <v>1.73</v>
      </c>
      <c r="IA6" s="11">
        <f>IF(SUM(HG6:HJ6)-HK6&gt;0,SUM(HG6:HJ6)-HK6,"")</f>
        <v>6.23</v>
      </c>
      <c r="IB6" s="11">
        <f>IF(MAX(HX6,IA6)&gt;0,MAX(HX6,IA6),"")</f>
        <v>53.22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53.22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10.45</v>
      </c>
      <c r="SW6" s="22">
        <f>IF($CP6="P",CB6,(CB6+BA6)/2)</f>
        <v>5.8</v>
      </c>
      <c r="SX6" s="22">
        <f>IF($CP6="P",CC6,(CC6+BB6)/2)</f>
        <v>9.1999999999999993</v>
      </c>
      <c r="SY6" s="22">
        <f>IF($CP6="P",CD6,(CD6+BC6)/2)</f>
        <v>10.145</v>
      </c>
      <c r="SZ6" s="22">
        <f>IF($CP6="P",CE6,(CE6+BD6)/2)</f>
        <v>0</v>
      </c>
      <c r="TA6" s="22">
        <f>IF($CP6="P",CF6,(CF6+BE6)/2)</f>
        <v>8.4499999999999993</v>
      </c>
      <c r="TB6" s="22">
        <f>IF($CP6="P",CG6,(CG6+BF6)/2)</f>
        <v>5</v>
      </c>
      <c r="TC6" s="22">
        <f>IF($CP6="P",CH6,(CH6+BG6)/2)</f>
        <v>8.0500000000000007</v>
      </c>
      <c r="TD6" s="22">
        <f>IF($CP6="P",CI6,(CI6+BH6)/2)</f>
        <v>8.77</v>
      </c>
      <c r="TE6" s="22">
        <f>IF($CP6="P",CJ6,(CJ6+BI6)/2)</f>
        <v>0</v>
      </c>
      <c r="TF6" s="22">
        <f>IF($CP6="P",CK6,(CK6+BJ6)/2)</f>
        <v>8</v>
      </c>
      <c r="TG6" s="22">
        <f>IF($CP6="P",CL6,(CL6+BK6)/2)</f>
        <v>4.55</v>
      </c>
      <c r="TH6" s="22">
        <f>IF($CP6="P",CM6,(CM6+BL6)/2)</f>
        <v>6.75</v>
      </c>
      <c r="TI6" s="22">
        <f>IF($CP6="P",CN6,(CN6+BM6)/2)</f>
        <v>7.375</v>
      </c>
      <c r="TJ6" s="22">
        <f>IF($CP6="P",CO6,(CO6+BN6)/2)</f>
        <v>0</v>
      </c>
      <c r="TK6" s="27" t="s">
        <v>46</v>
      </c>
      <c r="TL6" s="40">
        <f>IF(SX6&gt;0,SX6,"")</f>
        <v>9.1999999999999993</v>
      </c>
      <c r="TM6" s="40">
        <f>IF(SY6&gt;0,SY6,"")</f>
        <v>10.145</v>
      </c>
      <c r="TN6" s="40">
        <f>IF(SUM(SV6:SY6)-SZ6&gt;0,SUM(SV6:SY6)-SZ6,"")</f>
        <v>35.594999999999999</v>
      </c>
      <c r="TO6" s="40">
        <f>IF(TC6&gt;0,TC6,"")</f>
        <v>8.0500000000000007</v>
      </c>
      <c r="TP6" s="40">
        <f>IF(TD6&gt;0,TD6,"")</f>
        <v>8.77</v>
      </c>
      <c r="TQ6" s="40">
        <f>IF(SUM(TA6:TD6)-TE6&gt;0,SUM(TA6:TD6)-TE6,"")</f>
        <v>30.27</v>
      </c>
      <c r="TR6" s="40">
        <f>IF(MAX(TN6,TQ6)&gt;0,MAX(TN6,TQ6),"")</f>
        <v>35.594999999999999</v>
      </c>
      <c r="TS6" s="40">
        <f>IF(TH6&gt;0,TH6,"")</f>
        <v>6.75</v>
      </c>
      <c r="TT6" s="40">
        <f>IF(TI6&gt;0,TI6,"")</f>
        <v>7.375</v>
      </c>
      <c r="TU6" s="40">
        <f>IF(SUM(TF6:TI6)-TJ6&gt;0,SUM(TF6:TI6)-TJ6,"")</f>
        <v>26.675000000000001</v>
      </c>
      <c r="TV6" s="40">
        <f>IF(SUM(TR6,TU6)&gt;0,SUM(TR6,TU6),"")</f>
        <v>62.269999999999996</v>
      </c>
    </row>
    <row r="7" spans="1:542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3</v>
      </c>
      <c r="C7" s="5" t="s">
        <v>98</v>
      </c>
      <c r="D7" s="4" t="s">
        <v>6</v>
      </c>
      <c r="E7" s="4">
        <v>2005</v>
      </c>
      <c r="F7" s="9">
        <f>SUM(L7:V7)+SUM(L7:T7)*0.0000001+SUM(L7)*0.0000000000001</f>
        <v>193.18001931400551</v>
      </c>
      <c r="G7" s="66"/>
      <c r="H7" s="3" t="str">
        <f>IF(OR(AND(AO7&gt;=AY$34,AO7&lt;&gt;"",AQ7&gt;=AY$38,AQ7&lt;&gt;"",AN7=""),AND(AR7&gt;=AY$34,AR7&lt;&gt;"",AT7&gt;=AY$38,AT7&lt;&gt;"",AN7=""),AND(AV7&gt;=AY$34,AV7&lt;&gt;"",AX7&gt;=AY$38,AX7&lt;&gt;"",AN7=""),AND(BP7&gt;=BZ$34,BP7&lt;&gt;"",BR7&gt;=BZ$38,BR7&lt;&gt;"",BO7=""),AND(BS7&gt;=BZ$34,BS7&lt;&gt;"",BU7&gt;=BZ$38,BU7&lt;&gt;"",BO7=""),AND(BW7&gt;=BZ$34,BW7&lt;&gt;"",BY7&gt;=BZ$38,BY7&lt;&gt;"",BO7=""),AND(CQ7&gt;=DA$34,CQ7&lt;&gt;"",CS7&gt;=DA$38,CS7&lt;&gt;"",CP7=""),AND(CT7&gt;=DA$34,CT7&lt;&gt;"",CV7&gt;=DA$38,CV7&lt;&gt;"",CP7=""),AND(CX7&gt;=DA$34,CX7&lt;&gt;"",CZ7&gt;=DA$38,CZ7&lt;&gt;"",CP7=""),AND(DX7&gt;=EK$34,DX7&lt;&gt;"",DZ7&gt;=EK$38,DZ7&lt;&gt;""),AND(EA7&gt;=EK$34,EA7&lt;&gt;"",EC7&gt;=EK$38,EC7&lt;&gt;""),AND(EE7&gt;=EK$34,EE7&lt;&gt;"",EG7&gt;=EK$38,EG7&lt;&gt;""),AND(EH7&gt;=EK$34,EH7&lt;&gt;"",EJ7&gt;=EK$38,EJ7&lt;&gt;""),AND(FF7&gt;=FS$34,FF7&lt;&gt;"",FH7&gt;=FS$38,FH7&lt;&gt;""),AND(FI7&gt;=FS$34,FI7&lt;&gt;"",FK7&gt;=FS$38,FK7&lt;&gt;""),AND(FM7&gt;=FS$34,FM7&lt;&gt;"",FO7&gt;=FS$38,FO7&lt;&gt;""),AND(FP7&gt;=FS$34,FP7&lt;&gt;"",FR7&gt;=FS$38,FR7&lt;&gt;""),AND(GN7&gt;=HA$34,GN7&lt;&gt;"",GP7&gt;=HA$38,GP7&lt;&gt;""),AND(GQ7&gt;=HA$34,GQ7&lt;&gt;"",GS7&gt;=HA$38,GS7&lt;&gt;""),AND(GU7&gt;=HA$34,GU7&lt;&gt;"",GW7&gt;=HA$38,GW7&lt;&gt;""),AND(GX7&gt;=HA$34,GX7&lt;&gt;"",GZ7&gt;=HA$38,GZ7&lt;&gt;""),AND(HV7&gt;=II$34,HV7&lt;&gt;"",HX7&gt;=II$38,HX7&lt;&gt;""),AND(HY7&gt;=II$34,HY7&lt;&gt;"",IA7&gt;=II$38,IA7&lt;&gt;""),AND(IC7&gt;=II$34,IC7&lt;&gt;"",IE7&gt;=II$38,IE7&lt;&gt;""),AND(IF7&gt;=II$34,IF7&lt;&gt;"",IH7&gt;=II$38,IH7&lt;&gt;""),AND(JD7&gt;=JQ$34,JD7&lt;&gt;"",JF7&gt;=JQ$38,JF7&lt;&gt;""),AND(JG7&gt;=JQ$34,JG7&lt;&gt;"",JI7&gt;=JQ$38,JI7&lt;&gt;""),AND(JK7&gt;=JQ$34,JK7&lt;&gt;"",JM7&gt;=JQ$38,JM7&lt;&gt;""),AND(JN7&gt;=JQ$34,JN7&lt;&gt;"",JP7&gt;=JQ$38,JP7&lt;&gt;""),AND(KL7&gt;=KY$34,KL7&lt;&gt;"",KN7&gt;=KY$38,KN7&lt;&gt;""),AND(KO7&gt;=KY$34,KO7&lt;&gt;"",KQ7&gt;=KY$38,KQ7&lt;&gt;""),AND(KS7&gt;=KY$34,KS7&lt;&gt;"",KU7&gt;=KY$38,KU7&lt;&gt;""),AND(KV7&gt;=KY$34,KV7&lt;&gt;"",KX7&gt;=KY$38,KX7&lt;&gt;""),AND(LT7&gt;=MG$34,LT7&lt;&gt;"",LV7&gt;=MG$38,LV7&lt;&gt;""),AND(LW7&gt;=MG$34,LW7&lt;&gt;"",LY7&gt;=MG$38,LY7&lt;&gt;""),AND(MA7&gt;=MG$34,MA7&lt;&gt;"",MC7&gt;=MG$38,MC7&lt;&gt;""),AND(MD7&gt;=MG$34,MD7&lt;&gt;"",MF7&gt;=MG$38,MF7&lt;&gt;""),AND(NB7&gt;=NO$34,NB7&lt;&gt;"",ND7&gt;=NO$38,ND7&lt;&gt;""),AND(NE7&gt;=NO$34,NE7&lt;&gt;"",NG7&gt;=NO$38,NG7&lt;&gt;""),AND(NI7&gt;=NO$34,NI7&lt;&gt;"",NK7&gt;=NO$38,NK7&lt;&gt;""),AND(NL7&gt;=NO$34,NL7&lt;&gt;"",NN7&gt;=NO$38,NN7&lt;&gt;""),AND(OJ7&gt;=OW$34,OJ7&lt;&gt;"",OL7&gt;=OW$38,OL7&lt;&gt;""),AND(OM7&gt;=OW$34,OM7&lt;&gt;"",OO7&gt;=OW$38,OO7&lt;&gt;""),AND(OQ7&gt;=OW$34,OQ7&lt;&gt;"",OS7&gt;=OW$38,OS7&lt;&gt;""),AND(OT7&gt;=OW$34,OT7&lt;&gt;"",OV7&gt;=OW$38,OV7&lt;&gt;""),AND(PR7&gt;=QE$34,PR7&lt;&gt;"",PT7&gt;=QE$38,PT7&lt;&gt;""),AND(PU7&gt;=QE$34,PU7&lt;&gt;"",PW7&gt;=QE$38,PW7&lt;&gt;""),AND(PY7&gt;=QE$34,PY7&lt;&gt;"",QA7&gt;=QE$38,QA7&lt;&gt;""),AND(QB7&gt;=QE$34,QB7&lt;&gt;"",QD7&gt;=QE$38,QD7&lt;&gt;""),AND(QZ7&gt;=RM$34,QZ7&lt;&gt;"",RB7&gt;=RM$38,RB7&lt;&gt;""),AND(RC7&gt;=RM$34,RC7&lt;&gt;"",RE7&gt;=RM$38,RE7&lt;&gt;""),AND(RG7&gt;=RM$34,RG7&lt;&gt;"",RI7&gt;=RM$38,RI7&lt;&gt;""),AND(RJ7&gt;=RM$34,RJ7&lt;&gt;"",RL7&gt;=RM$38,RL7&lt;&gt;""),AND(SH7&gt;=SU$34,SH7&lt;&gt;"",SJ7&gt;=SU$38,SJ7&lt;&gt;""),AND(SK7&gt;=SU$34,SK7&lt;&gt;"",SM7&gt;=SU$38,SM7&lt;&gt;""),AND(SO7&gt;=SU$34,SO7&lt;&gt;"",SQ7&gt;=SU$38,SQ7&lt;&gt;""),AND(SR7&gt;=SU$34,SR7&lt;&gt;"",ST7&gt;=SU$38,ST7&lt;&gt;"")),"P","")</f>
        <v>P</v>
      </c>
      <c r="I7" s="3" t="str">
        <f>IF(OR(AND(AQ7&gt;=AY$38,AQ7&lt;&gt;"",AN7=""),AND(AT7&gt;=AY$38,AT7&lt;&gt;"",AN7=""),AND(AX7&gt;=AY$38,AX7&lt;&gt;"",AN7=""),AND(BR7&gt;=BZ$38,BR7&lt;&gt;"",BO7=""),AND(BU7&gt;=BZ$38,BU7&lt;&gt;"",BO7=""),AND(BY7&gt;=BZ$38,BY7&lt;&gt;"",BO7=""),AND(CS7&gt;=DA$38,CS7&lt;&gt;"",CP7=""),AND(CV7&gt;=DA$38,CV7&lt;&gt;"",CP7=""),AND(CZ7&gt;=DA$38,CZ7&lt;&gt;"",CP7=""),AND(DZ7&gt;=EK$38,DZ7&lt;&gt;""),AND(EC7&gt;=EK$38,EC7&lt;&gt;""),AND(EG7&gt;=EK$38,EG7&lt;&gt;""),AND(EJ7&gt;=EK$38,EJ7&lt;&gt;""),AND(FH7&gt;=FS$38,FH7&lt;&gt;""),AND(FK7&gt;=FS$38,FK7&lt;&gt;""),AND(FO7&gt;=FS$38,FO7&lt;&gt;""),AND(FR7&gt;=FS$38,FR7&lt;&gt;""),AND(GP7&gt;=HA$38,GP7&lt;&gt;""),AND(GS7&gt;=HA$38,GS7&lt;&gt;""),AND(GW7&gt;=HA$38,GW7&lt;&gt;""),AND(GZ7&gt;=HA$38,GZ7&lt;&gt;""),AND(HX7&gt;=II$38,HX7&lt;&gt;""),AND(IA7&gt;=II$38,IA7&lt;&gt;""),AND(IE7&gt;=II$38,IE7&lt;&gt;""),AND(IH7&gt;=II$38,IH7&lt;&gt;""),AND(JF7&gt;=JQ$38,JF7&lt;&gt;""),AND(JI7&gt;=JQ$38,JI7&lt;&gt;""),AND(JM7&gt;=JQ$38,JM7&lt;&gt;""),AND(JP7&gt;=JQ$38,JP7&lt;&gt;""),AND(KN7&gt;=KY$38,KN7&lt;&gt;""),AND(KQ7&gt;=KY$38,KQ7&lt;&gt;""),AND(KU7&gt;=KY$38,KU7&lt;&gt;""),AND(KX7&gt;=KY$38,KX7&lt;&gt;""),AND(LV7&gt;=MG$38,LV7&lt;&gt;""),AND(LY7&gt;=MG$38,LY7&lt;&gt;""),AND(MC7&gt;=MG$38,MC7&lt;&gt;""),AND(MF7&gt;=MG$38,MF7&lt;&gt;""),AND(ND7&gt;=NO$38,ND7&lt;&gt;""),AND(NG7&gt;=NO$38,NG7&lt;&gt;""),AND(NK7&gt;=NO$38,NK7&lt;&gt;""),AND(NN7&gt;=NO$38,NN7&lt;&gt;""),AND(OL7&gt;=OW$38,OL7&lt;&gt;""),AND(OO7&gt;=OW$38,OO7&lt;&gt;""),AND(OS7&gt;=OW$38,OS7&lt;&gt;""),AND(OV7&gt;=OW$38,OV7&lt;&gt;""),AND(PT7&gt;=QE$38,PT7&lt;&gt;""),AND(PW7&gt;=QE$38,PW7&lt;&gt;""),AND(QA7&gt;=QE$38,QA7&lt;&gt;""),AND(QD7&gt;=QE$38,QD7&lt;&gt;""),AND(RB7&gt;=RM$38,RB7&lt;&gt;""),AND(RE7&gt;=RM$38,RE7&lt;&gt;""),AND(RI7&gt;=RM$38,RI7&lt;&gt;""),AND(RL7&gt;=RM$38,RL7&lt;&gt;""),AND(SJ7&gt;=SU$38,SJ7&lt;&gt;""),AND(SM7&gt;=SU$38,SM7&lt;&gt;""),AND(SQ7&gt;=SU$38,SQ7&lt;&gt;""),AND(ST7&gt;=SU$38,ST7&lt;&gt;"")),"P","")</f>
        <v>P</v>
      </c>
      <c r="J7" s="36" t="str">
        <f>IF(AND(I7="P",H7=""),"No DD",IF(OR(AND(AO7&gt;=AY$37,AO7&lt;&gt;"",AQ7&gt;=AY$41,AQ7&lt;&gt;"",AN7=""),AND(AR7&gt;=AY$37,AR7&lt;&gt;"",AT7&gt;=AY$41,AT7&lt;&gt;"",AN7=""),AND(AV7&gt;=AY$37,AV7&lt;&gt;"",AX7&gt;=AY$41,AX7&lt;&gt;"",AN7=""),AND(BP7&gt;=BZ$37,BP7&lt;&gt;"",BR7&gt;=BZ$41,BR7&lt;&gt;"",BO7=""),AND(BS7&gt;=BZ$37,BS7&lt;&gt;"",BU7&gt;=BZ$41,BU7&lt;&gt;"",BO7=""),AND(BW7&gt;=BZ$37,BW7&lt;&gt;"",BY7&gt;=BZ$41,BY7&lt;&gt;"",BO7=""),AND(CQ7&gt;=DA$37,CQ7&lt;&gt;"",CS7&gt;=DA$41,CS7&lt;&gt;"",CP7=""),AND(CT7&gt;=DA$37,CT7&lt;&gt;"",CV7&gt;=DA$41,CV7&lt;&gt;"",CP7=""),AND(CX7&gt;=DA$37,CX7&lt;&gt;"",CZ7&gt;=DA$41,CZ7&lt;&gt;"",CP7=""),AND(DX7&gt;=EK$37,DX7&lt;&gt;"",DZ7&gt;=EK$41,DZ7&lt;&gt;""),AND(EA7&gt;=EK$37,EA7&lt;&gt;"",EC7&gt;=EK$41,EC7&lt;&gt;""),AND(EE7&gt;=EK$37,EE7&lt;&gt;"",EG7&gt;=EK$41,EG7&lt;&gt;""),AND(EH7&gt;=EK$37,EH7&lt;&gt;"",EJ7&gt;=EK$41,EJ7&lt;&gt;""),AND(FF7&gt;=FS$37,FF7&lt;&gt;"",FH7&gt;=FS$41,FH7&lt;&gt;""),AND(FI7&gt;=FS$37,FI7&lt;&gt;"",FK7&gt;=FS$41,FK7&lt;&gt;""),AND(FM7&gt;=FS$37,FM7&lt;&gt;"",FO7&gt;=FS$41,FO7&lt;&gt;""),AND(FP7&gt;=FS$37,FP7&lt;&gt;"",FR7&gt;=FS$41,FR7&lt;&gt;""),AND(GN7&gt;=HA$37,GN7&lt;&gt;"",GP7&gt;=HA$41,GP7&lt;&gt;""),AND(GQ7&gt;=HA$37,GQ7&lt;&gt;"",GS7&gt;=HA$41,GS7&lt;&gt;""),AND(GU7&gt;=HA$37,GU7&lt;&gt;"",GW7&gt;=HA$41,GW7&lt;&gt;""),AND(GX7&gt;=HA$37,GX7&lt;&gt;"",GZ7&gt;=HA$41,GZ7&lt;&gt;""),AND(HV7&gt;=II$37,HV7&lt;&gt;"",HX7&gt;=II$41,HX7&lt;&gt;""),AND(HY7&gt;=II$37,HY7&lt;&gt;"",IA7&gt;=II$41,IA7&lt;&gt;""),AND(IC7&gt;=II$37,IC7&lt;&gt;"",IE7&gt;=II$41,IE7&lt;&gt;""),AND(IF7&gt;=II$37,IF7&lt;&gt;"",IH7&gt;=II$41,IH7&lt;&gt;""),AND(JD7&gt;=JQ$37,JD7&lt;&gt;"",JF7&gt;=JQ$41,JF7&lt;&gt;""),AND(JG7&gt;=JQ$37,JG7&lt;&gt;"",JI7&gt;=JQ$41,JI7&lt;&gt;""),AND(JK7&gt;=JQ$37,JK7&lt;&gt;"",JM7&gt;=JQ$41,JM7&lt;&gt;""),AND(JN7&gt;=JQ$37,JN7&lt;&gt;"",JP7&gt;=JQ$41,JP7&lt;&gt;""),AND(KL7&gt;=KY$37,KL7&lt;&gt;"",KN7&gt;=KY$41,KN7&lt;&gt;""),AND(KO7&gt;=KY$37,KO7&lt;&gt;"",KQ7&gt;=KY$41,KQ7&lt;&gt;""),AND(KS7&gt;=KY$37,KS7&lt;&gt;"",KU7&gt;=KY$41,KU7&lt;&gt;""),AND(KV7&gt;=KY$37,KV7&lt;&gt;"",KX7&gt;=KY$41,KX7&lt;&gt;""),AND(LT7&gt;=MG$37,LT7&lt;&gt;"",LV7&gt;=MG$41,LV7&lt;&gt;""),AND(LW7&gt;=MG$37,LW7&lt;&gt;"",LY7&gt;=MG$41,LY7&lt;&gt;""),AND(MA7&gt;=MG$37,MA7&lt;&gt;"",MC7&gt;=MG$41,MC7&lt;&gt;""),AND(MD7&gt;=MG$37,MD7&lt;&gt;"",MF7&gt;=MG$41,MF7&lt;&gt;""),AND(NB7&gt;=NO$37,NB7&lt;&gt;"",ND7&gt;=NO$41,ND7&lt;&gt;""),AND(NE7&gt;=NO$37,NE7&lt;&gt;"",NG7&gt;=NO$41,NG7&lt;&gt;""),AND(NI7&gt;=NO$37,NI7&lt;&gt;"",NK7&gt;=NO$41,NK7&lt;&gt;""),AND(NL7&gt;=NO$37,NL7&lt;&gt;"",NN7&gt;=NO$41,NN7&lt;&gt;""),AND(OJ7&gt;=OW$37,OJ7&lt;&gt;"",OL7&gt;=OW$41,OL7&lt;&gt;""),AND(OM7&gt;=OW$37,OM7&lt;&gt;"",OO7&gt;=OW$41,OO7&lt;&gt;""),AND(OQ7&gt;=OW$37,OQ7&lt;&gt;"",OS7&gt;=OW$41,OS7&lt;&gt;""),AND(OT7&gt;=OW$37,OT7&lt;&gt;"",OV7&gt;=OW$41,OV7&lt;&gt;""),AND(PR7&gt;=QE$37,PR7&lt;&gt;"",PT7&gt;=QE$41,PT7&lt;&gt;""),AND(PU7&gt;=QE$37,PU7&lt;&gt;"",PW7&gt;=QE$41,PW7&lt;&gt;""),AND(PY7&gt;=QE$37,PY7&lt;&gt;"",QA7&gt;=QE$41,QA7&lt;&gt;""),AND(QB7&gt;=QE$37,QB7&lt;&gt;"",QD7&gt;=QE$41,QD7&lt;&gt;""),AND(QZ7&gt;=RM$37,QZ7&lt;&gt;"",RB7&gt;=RM$41,RB7&lt;&gt;""),AND(RC7&gt;=RM$37,RC7&lt;&gt;"",RE7&gt;=RM$41,RE7&lt;&gt;""),AND(RG7&gt;=RM$37,RG7&lt;&gt;"",RI7&gt;=RM$41,RI7&lt;&gt;""),AND(RJ7&gt;=RM$37,RJ7&lt;&gt;"",RL7&gt;=RM$41,RL7&lt;&gt;""),AND(SH7&gt;=SU$37,SH7&lt;&gt;"",SJ7&gt;=SU$41,SJ7&lt;&gt;""),AND(SK7&gt;=SU$37,SK7&lt;&gt;"",SM7&gt;=SU$41,SM7&lt;&gt;""),AND(SO7&gt;=SU$37,SO7&lt;&gt;"",SQ7&gt;=SU$41,SQ7&lt;&gt;""),AND(SR7&gt;=SU$37,SR7&lt;&gt;"",ST7&gt;=SU$41,ST7&lt;&gt;"")),"Merit",IF(OR(AND(AO7&gt;=AY$36,AO7&lt;&gt;"",AQ7&gt;=AY$40,AQ7&lt;&gt;"",AN7=""),AND(AR7&gt;=AY$36,AR7&lt;&gt;"",AT7&gt;=AY$40,AT7&lt;&gt;"",AN7=""),AND(AV7&gt;=AY$36,AV7&lt;&gt;"",AX7&gt;=AY$40,AX7&lt;&gt;"",AN7=""),AND(BP7&gt;=BZ$36,BP7&lt;&gt;"",BR7&gt;=BZ$40,BR7&lt;&gt;"",BO7=""),AND(BS7&gt;=BZ$36,BS7&lt;&gt;"",BU7&gt;=BZ$40,BU7&lt;&gt;"",BO7=""),AND(BW7&gt;=BZ$36,BW7&lt;&gt;"",BY7&gt;=BZ$40,BY7&lt;&gt;"",BO7=""),AND(CQ7&gt;=DA$36,CQ7&lt;&gt;"",CS7&gt;=DA$40,CS7&lt;&gt;"",CP7=""),AND(CT7&gt;=DA$36,CT7&lt;&gt;"",CV7&gt;=DA$40,CV7&lt;&gt;"",CP7=""),AND(CX7&gt;=DA$36,CX7&lt;&gt;"",CZ7&gt;=DA$40,CZ7&lt;&gt;"",CP7=""),AND(DX7&gt;=EK$36,DX7&lt;&gt;"",DZ7&gt;=EK$40,DZ7&lt;&gt;""),AND(EA7&gt;=EK$36,EA7&lt;&gt;"",EC7&gt;=EK$40,EC7&lt;&gt;""),AND(EE7&gt;=EK$36,EE7&lt;&gt;"",EG7&gt;=EK$40,EG7&lt;&gt;""),AND(EH7&gt;=EK$36,EH7&lt;&gt;"",EJ7&gt;=EK$40,EJ7&lt;&gt;""),AND(FF7&gt;=FS$36,FF7&lt;&gt;"",FH7&gt;=FS$40,FH7&lt;&gt;""),AND(FI7&gt;=FS$36,FI7&lt;&gt;"",FK7&gt;=FS$40,FK7&lt;&gt;""),AND(FM7&gt;=FS$36,FM7&lt;&gt;"",FO7&gt;=FS$40,FO7&lt;&gt;""),AND(FP7&gt;=FS$36,FP7&lt;&gt;"",FR7&gt;=FS$40,FR7&lt;&gt;""),AND(GN7&gt;=HA$36,GN7&lt;&gt;"",GP7&gt;=HA$40,GP7&lt;&gt;""),AND(GQ7&gt;=HA$36,GQ7&lt;&gt;"",GS7&gt;=HA$40,GS7&lt;&gt;""),AND(GU7&gt;=HA$36,GU7&lt;&gt;"",GW7&gt;=HA$40,GW7&lt;&gt;""),AND(GX7&gt;=HA$36,GX7&lt;&gt;"",GZ7&gt;=HA$40,GZ7&lt;&gt;""),AND(HV7&gt;=II$36,HV7&lt;&gt;"",HX7&gt;=II$40,HX7&lt;&gt;""),AND(HY7&gt;=II$36,HY7&lt;&gt;"",IA7&gt;=II$40,IA7&lt;&gt;""),AND(IC7&gt;=II$36,IC7&lt;&gt;"",IE7&gt;=II$40,IE7&lt;&gt;""),AND(IF7&gt;=II$36,IF7&lt;&gt;"",IH7&gt;=II$40,IH7&lt;&gt;""),AND(JD7&gt;=JQ$36,JD7&lt;&gt;"",JF7&gt;=JQ$40,JF7&lt;&gt;""),AND(JG7&gt;=JQ$36,JG7&lt;&gt;"",JI7&gt;=JQ$40,JI7&lt;&gt;""),AND(JK7&gt;=JQ$36,JK7&lt;&gt;"",JM7&gt;=JQ$40,JM7&lt;&gt;""),AND(JN7&gt;=JQ$36,JN7&lt;&gt;"",JP7&gt;=JQ$40,JP7&lt;&gt;""),AND(KL7&gt;=KY$36,KL7&lt;&gt;"",KN7&gt;=KY$40,KN7&lt;&gt;""),AND(KO7&gt;=KY$36,KO7&lt;&gt;"",KQ7&gt;=KY$40,KQ7&lt;&gt;""),AND(KS7&gt;=KY$36,KS7&lt;&gt;"",KU7&gt;=KY$40,KU7&lt;&gt;""),AND(KV7&gt;=KY$36,KV7&lt;&gt;"",KX7&gt;=KY$40,KX7&lt;&gt;""),AND(LT7&gt;=MG$36,LT7&lt;&gt;"",LV7&gt;=MG$40,LV7&lt;&gt;""),AND(LW7&gt;=MG$36,LW7&lt;&gt;"",LY7&gt;=MG$40,LY7&lt;&gt;""),AND(MA7&gt;=MG$36,MA7&lt;&gt;"",MC7&gt;=MG$40,MC7&lt;&gt;""),AND(MD7&gt;=MG$36,MD7&lt;&gt;"",MF7&gt;=MG$40,MF7&lt;&gt;""),AND(NB7&gt;=NO$36,NB7&lt;&gt;"",ND7&gt;=NO$40,ND7&lt;&gt;""),AND(NE7&gt;=NO$36,NE7&lt;&gt;"",NG7&gt;=NO$40,NG7&lt;&gt;""),AND(NI7&gt;=NO$36,NI7&lt;&gt;"",NK7&gt;=NO$40,NK7&lt;&gt;""),AND(NL7&gt;=NO$36,NL7&lt;&gt;"",NN7&gt;=NO$40,NN7&lt;&gt;""),AND(OJ7&gt;=OW$36,OJ7&lt;&gt;"",OL7&gt;=OW$40,OL7&lt;&gt;""),AND(OM7&gt;=OW$36,OM7&lt;&gt;"",OO7&gt;=OW$40,OO7&lt;&gt;""),AND(OQ7&gt;=OW$36,OQ7&lt;&gt;"",OS7&gt;=OW$40,OS7&lt;&gt;""),AND(OT7&gt;=OW$36,OT7&lt;&gt;"",OV7&gt;=OW$40,OV7&lt;&gt;""),AND(PR7&gt;=QE$36,PR7&lt;&gt;"",PT7&gt;=QE$40,PT7&lt;&gt;""),AND(PU7&gt;=QE$36,PU7&lt;&gt;"",PW7&gt;=QE$40,PW7&lt;&gt;""),AND(PY7&gt;=QE$36,PY7&lt;&gt;"",QA7&gt;=QE$40,QA7&lt;&gt;""),AND(QB7&gt;=QE$36,QB7&lt;&gt;"",QD7&gt;=QE$40,QD7&lt;&gt;""),AND(QZ7&gt;=RM$36,QZ7&lt;&gt;"",RB7&gt;=RM$40,RB7&lt;&gt;""),AND(RC7&gt;=RM$36,RC7&lt;&gt;"",RE7&gt;=RM$40,RE7&lt;&gt;""),AND(RG7&gt;=RM$36,RG7&lt;&gt;"",RI7&gt;=RM$40,RI7&lt;&gt;""),AND(RJ7&gt;=RM$36,RJ7&lt;&gt;"",RL7&gt;=RM$40,RL7&lt;&gt;""),AND(SH7&gt;=SU$36,SH7&lt;&gt;"",SJ7&gt;=SU$40,SJ7&lt;&gt;""),AND(SK7&gt;=SU$36,SK7&lt;&gt;"",SM7&gt;=SU$40,SM7&lt;&gt;""),AND(SO7&gt;=SU$36,SO7&lt;&gt;"",SQ7&gt;=SU$40,SQ7&lt;&gt;""),AND(SR7&gt;=SU$36,SR7&lt;&gt;"",ST7&gt;=SU$40,ST7&lt;&gt;"")),"Excellence",IF(K7="P","Worlds Team",IF(H7="P","National Team","")))))</f>
        <v>National Team</v>
      </c>
      <c r="K7" s="3" t="str">
        <f>IF(OR(AND(AO7&gt;=AY$35,AO7&lt;&gt;"",AQ7&gt;=AY$39,AQ7&lt;&gt;"",AN7=""),AND(AR7&gt;=AY$35,AR7&lt;&gt;"",AT7&gt;=AY$39,AT7&lt;&gt;"",AN7=""),AND(AV7&gt;=AY$35,AV7&lt;&gt;"",AX7&gt;=AY$39,AX7&lt;&gt;"",AN7=""),AND(BP7&gt;=BZ$35,BP7&lt;&gt;"",BR7&gt;=BZ$39,BR7&lt;&gt;"",BO7=""),AND(BS7&gt;=BZ$35,BS7&lt;&gt;"",BU7&gt;=BZ$39,BU7&lt;&gt;"",BO7=""),AND(BW7&gt;=BZ$35,BW7&lt;&gt;"",BY7&gt;=BZ$39,BY7&lt;&gt;"",BO7=""),AND(CQ7&gt;=DA$35,CQ7&lt;&gt;"",CS7&gt;=DA$39,CS7&lt;&gt;"",CP7=""),AND(CT7&gt;=DA$35,CT7&lt;&gt;"",CV7&gt;=DA$39,CV7&lt;&gt;"",CP7=""),AND(CX7&gt;=DA$35,CX7&lt;&gt;"",CZ7&gt;=DA$39,CZ7&lt;&gt;"",CP7=""),AND(DX7&gt;=EK$35,DX7&lt;&gt;"",DZ7&gt;=EK$39,DZ7&lt;&gt;""),AND(EA7&gt;=EK$35,EA7&lt;&gt;"",EC7&gt;=EK$39,EC7&lt;&gt;""),AND(EE7&gt;=EK$35,EE7&lt;&gt;"",EG7&gt;=EK$39,EG7&lt;&gt;""),AND(EH7&gt;=EK$35,EH7&lt;&gt;"",EJ7&gt;=EK$39,EJ7&lt;&gt;""),AND(FF7&gt;=FS$35,FF7&lt;&gt;"",FH7&gt;=FS$39,FH7&lt;&gt;""),AND(FI7&gt;=FS$35,FI7&lt;&gt;"",FK7&gt;=FS$39,FK7&lt;&gt;""),AND(FM7&gt;=FS$35,FM7&lt;&gt;"",FO7&gt;=FS$39,FO7&lt;&gt;""),AND(FP7&gt;=FS$35,FP7&lt;&gt;"",FR7&gt;=FS$39,FR7&lt;&gt;""),AND(GN7&gt;=HA$35,GN7&lt;&gt;"",GP7&gt;=HA$39,GP7&lt;&gt;""),AND(GQ7&gt;=HA$35,GQ7&lt;&gt;"",GS7&gt;=HA$39,GS7&lt;&gt;""),AND(GU7&gt;=HA$35,GU7&lt;&gt;"",GW7&gt;=HA$39,GW7&lt;&gt;""),AND(GX7&gt;=HA$35,GX7&lt;&gt;"",GZ7&gt;=HA$39,GZ7&lt;&gt;""),AND(HV7&gt;=II$35,HV7&lt;&gt;"",HX7&gt;=II$39,HX7&lt;&gt;""),AND(HY7&gt;=II$35,HY7&lt;&gt;"",IA7&gt;=II$39,IA7&lt;&gt;""),AND(IC7&gt;=II$35,IC7&lt;&gt;"",IE7&gt;=II$39,IE7&lt;&gt;""),AND(IF7&gt;=II$35,IF7&lt;&gt;"",IH7&gt;=II$39,IH7&lt;&gt;""),AND(JD7&gt;=JQ$35,JD7&lt;&gt;"",JF7&gt;=JQ$39,JF7&lt;&gt;""),AND(JG7&gt;=JQ$35,JG7&lt;&gt;"",JI7&gt;=JQ$39,JI7&lt;&gt;""),AND(JK7&gt;=JQ$35,JK7&lt;&gt;"",JM7&gt;=JQ$39,JM7&lt;&gt;""),AND(JN7&gt;=JQ$35,JN7&lt;&gt;"",JP7&gt;=JQ$39,JP7&lt;&gt;""),AND(KL7&gt;=KY$35,KL7&lt;&gt;"",KN7&gt;=KY$39,KN7&lt;&gt;""),AND(KO7&gt;=KY$35,KO7&lt;&gt;"",KQ7&gt;=KY$39,KQ7&lt;&gt;""),AND(KS7&gt;=KY$35,KS7&lt;&gt;"",KU7&gt;=KY$39,KU7&lt;&gt;""),AND(KV7&gt;=KY$35,KV7&lt;&gt;"",KX7&gt;=KY$39,KX7&lt;&gt;""),AND(LT7&gt;=MG$35,LT7&lt;&gt;"",LV7&gt;=MG$39,LV7&lt;&gt;""),AND(LW7&gt;=MG$35,LW7&lt;&gt;"",LY7&gt;=MG$39,LY7&lt;&gt;""),AND(MA7&gt;=MG$35,MA7&lt;&gt;"",MC7&gt;=MG$39,MC7&lt;&gt;""),AND(MD7&gt;=MG$35,MD7&lt;&gt;"",MF7&gt;=MG$39,MF7&lt;&gt;""),AND(NB7&gt;=NO$35,NB7&lt;&gt;"",ND7&gt;=NO$39,ND7&lt;&gt;""),AND(NE7&gt;=NO$35,NE7&lt;&gt;"",NG7&gt;=NO$39,NG7&lt;&gt;""),AND(NI7&gt;=NO$35,NI7&lt;&gt;"",NK7&gt;=NO$39,NK7&lt;&gt;""),AND(NL7&gt;=NO$35,NL7&lt;&gt;"",NN7&gt;=NO$39,NN7&lt;&gt;""),AND(OJ7&gt;=OW$35,OJ7&lt;&gt;"",OL7&gt;=OW$39,OL7&lt;&gt;""),AND(OM7&gt;=OW$35,OM7&lt;&gt;"",OO7&gt;=OW$39,OO7&lt;&gt;""),AND(OQ7&gt;=OW$35,OQ7&lt;&gt;"",OS7&gt;=OW$39,OS7&lt;&gt;""),AND(OT7&gt;=OW$35,OT7&lt;&gt;"",OV7&gt;=OW$39,OV7&lt;&gt;""),AND(PR7&gt;=QE$35,PR7&lt;&gt;"",PT7&gt;=QE$39,PT7&lt;&gt;""),AND(PU7&gt;=QE$35,PU7&lt;&gt;"",PW7&gt;=QE$39,PW7&lt;&gt;""),AND(PY7&gt;=QE$35,PY7&lt;&gt;"",QA7&gt;=QE$39,QA7&lt;&gt;""),AND(QB7&gt;=QE$35,QB7&lt;&gt;"",QD7&gt;=QE$39,QD7&lt;&gt;""),AND(QZ7&gt;=RM$35,QZ7&lt;&gt;"",RB7&gt;=RM$39,RB7&lt;&gt;""),AND(RC7&gt;=RM$35,RC7&lt;&gt;"",RE7&gt;=RM$39,RE7&lt;&gt;""),AND(RG7&gt;=RM$35,RG7&lt;&gt;"",RI7&gt;=RM$39,RI7&lt;&gt;""),AND(RJ7&gt;=RM$35,RJ7&lt;&gt;"",RL7&gt;=RM$39,RL7&lt;&gt;""),AND(SH7&gt;=SU$35,SH7&lt;&gt;"",SJ7&gt;=SU$39,SJ7&lt;&gt;""),AND(SK7&gt;=SU$35,SK7&lt;&gt;"",SM7&gt;=SU$39,SM7&lt;&gt;""),AND(SO7&gt;=SU$35,SO7&lt;&gt;"",SQ7&gt;=SU$39,SQ7&lt;&gt;""),AND(SR7&gt;=SU$35,SR7&lt;&gt;"",ST7&gt;=SU$39,ST7&lt;&gt;"")),"P","")</f>
        <v/>
      </c>
      <c r="L7" s="8">
        <f>IF(COUNT(AQ7,AT7,BR7,BU7,CS7,CV7)&gt;0,LARGE((AQ7,AT7,BR7,BU7,CS7,CV7),1),0)</f>
        <v>55.14</v>
      </c>
      <c r="M7" s="8" t="str">
        <f>IF(L7="","",IF(OR(L7=CS7,L7=CV7),$CA$1,IF(OR(L7=BR7,L7=BU7),$AZ$1,IF(OR(L7=AQ7,L7=AT7),$Y$1,""))))</f>
        <v>2023 Nationals</v>
      </c>
      <c r="N7" s="8">
        <f>IF(COUNT(AQ7,AT7,BR7,BU7,CS7,CV7)&gt;1,LARGE((AQ7,AT7,BR7,BU7,CS7,CV7),2),0)</f>
        <v>54.33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54.13</v>
      </c>
      <c r="Q7" s="8" t="str">
        <f>IF(P7="","",IF(OR(P7=CS7,P7=CV7,P7=CZ7),$CA$1,IF(OR(P7=BR7,P7=BU7,P7=BY7),$AZ$1,IF(OR(P7=AQ7,P7=AT7,P7=AX7),$Y$1,""))))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&gt;0,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,0)</f>
        <v>15.14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Nationals</v>
      </c>
      <c r="V7" s="8">
        <f>IF(MAX(DB7,DC7)&gt;0,MAX(DB7,DC7),"")</f>
        <v>3.9999999999992042E-2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15.7</v>
      </c>
      <c r="Z7" s="22">
        <v>9.1</v>
      </c>
      <c r="AA7" s="22">
        <v>14.4</v>
      </c>
      <c r="AB7" s="22">
        <v>14.78</v>
      </c>
      <c r="AC7" s="22">
        <v>0</v>
      </c>
      <c r="AD7" s="22">
        <v>15.3</v>
      </c>
      <c r="AE7" s="22">
        <v>9.1999999999999993</v>
      </c>
      <c r="AF7" s="22">
        <v>14.2</v>
      </c>
      <c r="AG7" s="22">
        <v>14.51</v>
      </c>
      <c r="AH7" s="22">
        <v>0</v>
      </c>
      <c r="AI7" s="22">
        <v>6.5</v>
      </c>
      <c r="AJ7" s="22">
        <v>3.7</v>
      </c>
      <c r="AK7" s="22">
        <v>6.1</v>
      </c>
      <c r="AL7" s="22">
        <v>6.26</v>
      </c>
      <c r="AM7" s="22">
        <v>0</v>
      </c>
      <c r="AN7" s="27"/>
      <c r="AO7" s="38">
        <f>IF(AA7&gt;0,AA7,"")</f>
        <v>14.4</v>
      </c>
      <c r="AP7" s="38">
        <f>IF(AB7&gt;0,AB7,"")</f>
        <v>14.78</v>
      </c>
      <c r="AQ7" s="40">
        <f>IF(SUM(Y7:AB7)-AC7&gt;0,SUM(Y7:AB7)-AC7,"")</f>
        <v>53.98</v>
      </c>
      <c r="AR7" s="40">
        <f>IF(AF7&gt;0,AF7,"")</f>
        <v>14.2</v>
      </c>
      <c r="AS7" s="40">
        <f>IF(AG7&gt;0,AG7,"")</f>
        <v>14.51</v>
      </c>
      <c r="AT7" s="40">
        <f>IF(SUM(AD7:AG7)-AH7&gt;0,SUM(AD7:AG7)-AH7,"")</f>
        <v>53.21</v>
      </c>
      <c r="AU7" s="40">
        <f>IF(AQ7="","",MAX(AQ7,AT7))</f>
        <v>53.98</v>
      </c>
      <c r="AV7" s="40">
        <f>IF(AK7&gt;0,AK7,"")</f>
        <v>6.1</v>
      </c>
      <c r="AW7" s="40">
        <f>IF(AL7&gt;0,AL7,"")</f>
        <v>6.26</v>
      </c>
      <c r="AX7" s="40">
        <f>IF(SUM(AI7:AL7)-AM7&gt;0,SUM(AI7:AL7)-AM7,"")</f>
        <v>22.559999999999995</v>
      </c>
      <c r="AY7" s="40">
        <f>IF(SUM(AU7,AX7)&gt;0,SUM(AU7,AX7),"")</f>
        <v>76.539999999999992</v>
      </c>
      <c r="AZ7" s="26">
        <v>15.9</v>
      </c>
      <c r="BA7" s="26">
        <v>9.1</v>
      </c>
      <c r="BB7" s="26">
        <v>14.4</v>
      </c>
      <c r="BC7" s="26">
        <v>14.93</v>
      </c>
      <c r="BD7" s="26">
        <v>0</v>
      </c>
      <c r="BE7" s="26">
        <v>16.399999999999999</v>
      </c>
      <c r="BF7" s="26">
        <v>9.1999999999999993</v>
      </c>
      <c r="BG7" s="26">
        <v>14.4</v>
      </c>
      <c r="BH7" s="26">
        <v>15.14</v>
      </c>
      <c r="BI7" s="26">
        <v>0</v>
      </c>
      <c r="BJ7" s="26">
        <v>15.3</v>
      </c>
      <c r="BK7" s="26">
        <v>9.4</v>
      </c>
      <c r="BL7" s="26">
        <v>14.4</v>
      </c>
      <c r="BM7" s="26">
        <v>15.03</v>
      </c>
      <c r="BN7" s="26">
        <v>0</v>
      </c>
      <c r="BO7" s="28"/>
      <c r="BP7" s="39">
        <f>IF(BB7&gt;0,BB7,"")</f>
        <v>14.4</v>
      </c>
      <c r="BQ7" s="39">
        <f>IF(BC7&gt;0,BC7,"")</f>
        <v>14.93</v>
      </c>
      <c r="BR7" s="11">
        <f>IF(SUM(AZ7:BC7)-BD7&gt;0,SUM(AZ7:BC7)-BD7,"")</f>
        <v>54.33</v>
      </c>
      <c r="BS7" s="11">
        <f>IF(BG7&gt;0,BG7,"")</f>
        <v>14.4</v>
      </c>
      <c r="BT7" s="11">
        <f>IF(BH7&gt;0,BH7,"")</f>
        <v>15.14</v>
      </c>
      <c r="BU7" s="11">
        <f>IF(SUM(BE7:BH7)-BI7&gt;0,SUM(BE7:BH7)-BI7,"")</f>
        <v>55.14</v>
      </c>
      <c r="BV7" s="11">
        <f>IF(BR7="","",MAX(BR7,BU7))</f>
        <v>55.14</v>
      </c>
      <c r="BW7" s="11">
        <f>IF(BL7&gt;0,BL7,"")</f>
        <v>14.4</v>
      </c>
      <c r="BX7" s="11">
        <f>IF(BM7&gt;0,BM7,"")</f>
        <v>15.03</v>
      </c>
      <c r="BY7" s="11">
        <f>IF(SUM(BJ7:BM7)-BN7&gt;0,SUM(BJ7:BM7)-BN7,"")</f>
        <v>54.13</v>
      </c>
      <c r="BZ7" s="11">
        <f>IF(SUM(BV7,BY7)&gt;0,SUM(BV7,BY7),"")</f>
        <v>109.27000000000001</v>
      </c>
      <c r="CA7" s="22">
        <v>5.8</v>
      </c>
      <c r="CB7" s="22">
        <v>3.4</v>
      </c>
      <c r="CC7" s="22">
        <v>5.9</v>
      </c>
      <c r="CD7" s="22">
        <v>6.18</v>
      </c>
      <c r="CE7" s="22">
        <v>0</v>
      </c>
      <c r="CF7" s="22">
        <v>5.7</v>
      </c>
      <c r="CG7" s="22">
        <v>3.3</v>
      </c>
      <c r="CH7" s="22">
        <v>5.9</v>
      </c>
      <c r="CI7" s="22">
        <v>6.13</v>
      </c>
      <c r="CJ7" s="22">
        <v>0</v>
      </c>
      <c r="CK7" s="22"/>
      <c r="CL7" s="22"/>
      <c r="CM7" s="22"/>
      <c r="CN7" s="22"/>
      <c r="CO7" s="22"/>
      <c r="CP7" s="27"/>
      <c r="CQ7" s="38">
        <f>IF(CC7&gt;0,CC7,"")</f>
        <v>5.9</v>
      </c>
      <c r="CR7" s="38">
        <f>IF(CD7&gt;0,CD7,"")</f>
        <v>6.18</v>
      </c>
      <c r="CS7" s="40">
        <f>IF(SUM(CA7:CD7)-CE7&gt;0,SUM(CA7:CD7)-CE7,"")</f>
        <v>21.28</v>
      </c>
      <c r="CT7" s="40">
        <f>IF(CH7&gt;0,CH7,"")</f>
        <v>5.9</v>
      </c>
      <c r="CU7" s="40">
        <f>IF(CI7&gt;0,CI7,"")</f>
        <v>6.13</v>
      </c>
      <c r="CV7" s="40">
        <f>IF(SUM(CF7:CI7)-CJ7&gt;0,SUM(CF7:CI7)-CJ7,"")</f>
        <v>21.03</v>
      </c>
      <c r="CW7" s="40">
        <f>IF(CS7="","",MAX(CS7,CV7))</f>
        <v>21.28</v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>
        <f>IF(SUM(CW7,CZ7)&gt;0,SUM(CW7,CZ7),"")</f>
        <v>21.28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3.9999999999992042E-2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15.2</v>
      </c>
      <c r="DE7" s="17">
        <v>9.5</v>
      </c>
      <c r="DF7" s="17">
        <v>14.4</v>
      </c>
      <c r="DG7" s="17">
        <v>14.7</v>
      </c>
      <c r="DH7" s="17">
        <v>0</v>
      </c>
      <c r="DI7" s="17">
        <v>15.7</v>
      </c>
      <c r="DJ7" s="17">
        <v>9.1</v>
      </c>
      <c r="DK7" s="17">
        <v>14.4</v>
      </c>
      <c r="DL7" s="17">
        <v>14.97</v>
      </c>
      <c r="DM7" s="17">
        <v>0</v>
      </c>
      <c r="DN7" s="17"/>
      <c r="DO7" s="17"/>
      <c r="DP7" s="17"/>
      <c r="DQ7" s="17"/>
      <c r="DR7" s="17"/>
      <c r="DS7" s="17">
        <v>15.3</v>
      </c>
      <c r="DT7" s="17">
        <v>8.8000000000000007</v>
      </c>
      <c r="DU7" s="17">
        <v>14.4</v>
      </c>
      <c r="DV7" s="17">
        <v>14.8</v>
      </c>
      <c r="DW7" s="17">
        <v>0</v>
      </c>
      <c r="DX7" s="40">
        <f>IF(DF7&gt;0,DF7,"")</f>
        <v>14.4</v>
      </c>
      <c r="DY7" s="40">
        <f>IF(DG7&gt;0,DG7,"")</f>
        <v>14.7</v>
      </c>
      <c r="DZ7" s="40">
        <f>IF(SUM(DD7:DG7)-DH7&gt;0,SUM(DD7:DG7)-DH7,"")</f>
        <v>53.8</v>
      </c>
      <c r="EA7" s="40">
        <f>IF(DK7&gt;0,DK7,"")</f>
        <v>14.4</v>
      </c>
      <c r="EB7" s="40">
        <f>IF(DL7&gt;0,DL7,"")</f>
        <v>14.97</v>
      </c>
      <c r="EC7" s="40">
        <f>IF(SUM(DI7:DL7)-DM7&gt;0,SUM(DI7:DL7)-DM7,"")</f>
        <v>54.169999999999995</v>
      </c>
      <c r="ED7" s="40">
        <f>IF(MAX(DZ7,EC7)&gt;0,MAX(DZ7,EC7),"")</f>
        <v>54.169999999999995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14.4</v>
      </c>
      <c r="EI7" s="40">
        <f>IF(DV7&gt;0,DV7,"")</f>
        <v>14.8</v>
      </c>
      <c r="EJ7" s="40">
        <f>IF(SUM(DS7:DV7)-DW7&gt;0,SUM(DS7:DV7)-DW7,"")</f>
        <v>53.3</v>
      </c>
      <c r="EK7" s="40">
        <f>IF(SUM(ED7,EG7,EJ7)&gt;0,SUM(ED7,EG7,EJ7),"")</f>
        <v>107.47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4.0999999999999996</v>
      </c>
      <c r="HC7" s="18">
        <v>2.5</v>
      </c>
      <c r="HD7" s="18">
        <v>5.0999999999999996</v>
      </c>
      <c r="HE7" s="18">
        <v>4.79</v>
      </c>
      <c r="HF7" s="18">
        <v>0</v>
      </c>
      <c r="HG7" s="18">
        <v>4.3</v>
      </c>
      <c r="HH7" s="18">
        <v>2.7</v>
      </c>
      <c r="HI7" s="18">
        <v>5.0999999999999996</v>
      </c>
      <c r="HJ7" s="18">
        <v>4.83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5.0999999999999996</v>
      </c>
      <c r="HW7" s="11">
        <f>IF(HE7&gt;0,HE7,"")</f>
        <v>4.79</v>
      </c>
      <c r="HX7" s="11">
        <f>IF(SUM(HB7:HE7)-HF7&gt;0,SUM(HB7:HE7)-HF7,"")</f>
        <v>16.489999999999998</v>
      </c>
      <c r="HY7" s="11">
        <f>IF(HI7&gt;0,HI7,"")</f>
        <v>5.0999999999999996</v>
      </c>
      <c r="HZ7" s="11">
        <f>IF(HJ7&gt;0,HJ7,"")</f>
        <v>4.83</v>
      </c>
      <c r="IA7" s="11">
        <f>IF(SUM(HG7:HJ7)-HK7&gt;0,SUM(HG7:HJ7)-HK7,"")</f>
        <v>16.93</v>
      </c>
      <c r="IB7" s="11">
        <f>IF(MAX(HX7,IA7)&gt;0,MAX(HX7,IA7),"")</f>
        <v>16.93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16.93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10.85</v>
      </c>
      <c r="SW7" s="22">
        <f>IF($CP7="P",CB7,(CB7+BA7)/2)</f>
        <v>6.25</v>
      </c>
      <c r="SX7" s="22">
        <f>IF($CP7="P",CC7,(CC7+BB7)/2)</f>
        <v>10.15</v>
      </c>
      <c r="SY7" s="22">
        <f>IF($CP7="P",CD7,(CD7+BC7)/2)</f>
        <v>10.555</v>
      </c>
      <c r="SZ7" s="22">
        <f>IF($CP7="P",CE7,(CE7+BD7)/2)</f>
        <v>0</v>
      </c>
      <c r="TA7" s="22">
        <f>IF($CP7="P",CF7,(CF7+BE7)/2)</f>
        <v>11.049999999999999</v>
      </c>
      <c r="TB7" s="22">
        <f>IF($CP7="P",CG7,(CG7+BF7)/2)</f>
        <v>6.25</v>
      </c>
      <c r="TC7" s="22">
        <f>IF($CP7="P",CH7,(CH7+BG7)/2)</f>
        <v>10.15</v>
      </c>
      <c r="TD7" s="22">
        <f>IF($CP7="P",CI7,(CI7+BH7)/2)</f>
        <v>10.635</v>
      </c>
      <c r="TE7" s="22">
        <f>IF($CP7="P",CJ7,(CJ7+BI7)/2)</f>
        <v>0</v>
      </c>
      <c r="TF7" s="22">
        <f>IF($CP7="P",CK7,(CK7+BJ7)/2)</f>
        <v>7.65</v>
      </c>
      <c r="TG7" s="22">
        <f>IF($CP7="P",CL7,(CL7+BK7)/2)</f>
        <v>4.7</v>
      </c>
      <c r="TH7" s="22">
        <f>IF($CP7="P",CM7,(CM7+BL7)/2)</f>
        <v>7.2</v>
      </c>
      <c r="TI7" s="22">
        <f>IF($CP7="P",CN7,(CN7+BM7)/2)</f>
        <v>7.5149999999999997</v>
      </c>
      <c r="TJ7" s="22">
        <f>IF($CP7="P",CO7,(CO7+BN7)/2)</f>
        <v>0</v>
      </c>
      <c r="TK7" s="27" t="s">
        <v>46</v>
      </c>
      <c r="TL7" s="40">
        <f>IF(SX7&gt;0,SX7,"")</f>
        <v>10.15</v>
      </c>
      <c r="TM7" s="40">
        <f>IF(SY7&gt;0,SY7,"")</f>
        <v>10.555</v>
      </c>
      <c r="TN7" s="40">
        <f>IF(SUM(SV7:SY7)-SZ7&gt;0,SUM(SV7:SY7)-SZ7,"")</f>
        <v>37.805</v>
      </c>
      <c r="TO7" s="40">
        <f>IF(TC7&gt;0,TC7,"")</f>
        <v>10.15</v>
      </c>
      <c r="TP7" s="40">
        <f>IF(TD7&gt;0,TD7,"")</f>
        <v>10.635</v>
      </c>
      <c r="TQ7" s="40">
        <f>IF(SUM(TA7:TD7)-TE7&gt;0,SUM(TA7:TD7)-TE7,"")</f>
        <v>38.084999999999994</v>
      </c>
      <c r="TR7" s="40">
        <f>IF(MAX(TN7,TQ7)&gt;0,MAX(TN7,TQ7),"")</f>
        <v>38.084999999999994</v>
      </c>
      <c r="TS7" s="40">
        <f>IF(TH7&gt;0,TH7,"")</f>
        <v>7.2</v>
      </c>
      <c r="TT7" s="40">
        <f>IF(TI7&gt;0,TI7,"")</f>
        <v>7.5149999999999997</v>
      </c>
      <c r="TU7" s="40">
        <f>IF(SUM(TF7:TI7)-TJ7&gt;0,SUM(TF7:TI7)-TJ7,"")</f>
        <v>27.065000000000001</v>
      </c>
      <c r="TV7" s="40">
        <f>IF(SUM(TR7,TU7)&gt;0,SUM(TR7,TU7),"")</f>
        <v>65.149999999999991</v>
      </c>
    </row>
    <row r="8" spans="1:542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4</v>
      </c>
      <c r="C8" s="5" t="s">
        <v>208</v>
      </c>
      <c r="D8" s="4" t="s">
        <v>4</v>
      </c>
      <c r="E8" s="4">
        <v>2007</v>
      </c>
      <c r="F8" s="9">
        <f>SUM(L8:V8)+SUM(L8:T8)*0.0000001+SUM(L8)*0.0000000000001</f>
        <v>191.13001911300537</v>
      </c>
      <c r="G8" s="66"/>
      <c r="H8" s="3" t="str">
        <f>IF(OR(AND(AO8&gt;=AY$34,AO8&lt;&gt;"",AQ8&gt;=AY$38,AQ8&lt;&gt;"",AN8=""),AND(AR8&gt;=AY$34,AR8&lt;&gt;"",AT8&gt;=AY$38,AT8&lt;&gt;"",AN8=""),AND(AV8&gt;=AY$34,AV8&lt;&gt;"",AX8&gt;=AY$38,AX8&lt;&gt;"",AN8=""),AND(BP8&gt;=BZ$34,BP8&lt;&gt;"",BR8&gt;=BZ$38,BR8&lt;&gt;"",BO8=""),AND(BS8&gt;=BZ$34,BS8&lt;&gt;"",BU8&gt;=BZ$38,BU8&lt;&gt;"",BO8=""),AND(BW8&gt;=BZ$34,BW8&lt;&gt;"",BY8&gt;=BZ$38,BY8&lt;&gt;"",BO8=""),AND(CQ8&gt;=DA$34,CQ8&lt;&gt;"",CS8&gt;=DA$38,CS8&lt;&gt;"",CP8=""),AND(CT8&gt;=DA$34,CT8&lt;&gt;"",CV8&gt;=DA$38,CV8&lt;&gt;"",CP8=""),AND(CX8&gt;=DA$34,CX8&lt;&gt;"",CZ8&gt;=DA$38,CZ8&lt;&gt;"",CP8=""),AND(DX8&gt;=EK$34,DX8&lt;&gt;"",DZ8&gt;=EK$38,DZ8&lt;&gt;""),AND(EA8&gt;=EK$34,EA8&lt;&gt;"",EC8&gt;=EK$38,EC8&lt;&gt;""),AND(EE8&gt;=EK$34,EE8&lt;&gt;"",EG8&gt;=EK$38,EG8&lt;&gt;""),AND(EH8&gt;=EK$34,EH8&lt;&gt;"",EJ8&gt;=EK$38,EJ8&lt;&gt;""),AND(FF8&gt;=FS$34,FF8&lt;&gt;"",FH8&gt;=FS$38,FH8&lt;&gt;""),AND(FI8&gt;=FS$34,FI8&lt;&gt;"",FK8&gt;=FS$38,FK8&lt;&gt;""),AND(FM8&gt;=FS$34,FM8&lt;&gt;"",FO8&gt;=FS$38,FO8&lt;&gt;""),AND(FP8&gt;=FS$34,FP8&lt;&gt;"",FR8&gt;=FS$38,FR8&lt;&gt;""),AND(GN8&gt;=HA$34,GN8&lt;&gt;"",GP8&gt;=HA$38,GP8&lt;&gt;""),AND(GQ8&gt;=HA$34,GQ8&lt;&gt;"",GS8&gt;=HA$38,GS8&lt;&gt;""),AND(GU8&gt;=HA$34,GU8&lt;&gt;"",GW8&gt;=HA$38,GW8&lt;&gt;""),AND(GX8&gt;=HA$34,GX8&lt;&gt;"",GZ8&gt;=HA$38,GZ8&lt;&gt;""),AND(HV8&gt;=II$34,HV8&lt;&gt;"",HX8&gt;=II$38,HX8&lt;&gt;""),AND(HY8&gt;=II$34,HY8&lt;&gt;"",IA8&gt;=II$38,IA8&lt;&gt;""),AND(IC8&gt;=II$34,IC8&lt;&gt;"",IE8&gt;=II$38,IE8&lt;&gt;""),AND(IF8&gt;=II$34,IF8&lt;&gt;"",IH8&gt;=II$38,IH8&lt;&gt;""),AND(JD8&gt;=JQ$34,JD8&lt;&gt;"",JF8&gt;=JQ$38,JF8&lt;&gt;""),AND(JG8&gt;=JQ$34,JG8&lt;&gt;"",JI8&gt;=JQ$38,JI8&lt;&gt;""),AND(JK8&gt;=JQ$34,JK8&lt;&gt;"",JM8&gt;=JQ$38,JM8&lt;&gt;""),AND(JN8&gt;=JQ$34,JN8&lt;&gt;"",JP8&gt;=JQ$38,JP8&lt;&gt;""),AND(KL8&gt;=KY$34,KL8&lt;&gt;"",KN8&gt;=KY$38,KN8&lt;&gt;""),AND(KO8&gt;=KY$34,KO8&lt;&gt;"",KQ8&gt;=KY$38,KQ8&lt;&gt;""),AND(KS8&gt;=KY$34,KS8&lt;&gt;"",KU8&gt;=KY$38,KU8&lt;&gt;""),AND(KV8&gt;=KY$34,KV8&lt;&gt;"",KX8&gt;=KY$38,KX8&lt;&gt;""),AND(LT8&gt;=MG$34,LT8&lt;&gt;"",LV8&gt;=MG$38,LV8&lt;&gt;""),AND(LW8&gt;=MG$34,LW8&lt;&gt;"",LY8&gt;=MG$38,LY8&lt;&gt;""),AND(MA8&gt;=MG$34,MA8&lt;&gt;"",MC8&gt;=MG$38,MC8&lt;&gt;""),AND(MD8&gt;=MG$34,MD8&lt;&gt;"",MF8&gt;=MG$38,MF8&lt;&gt;""),AND(NB8&gt;=NO$34,NB8&lt;&gt;"",ND8&gt;=NO$38,ND8&lt;&gt;""),AND(NE8&gt;=NO$34,NE8&lt;&gt;"",NG8&gt;=NO$38,NG8&lt;&gt;""),AND(NI8&gt;=NO$34,NI8&lt;&gt;"",NK8&gt;=NO$38,NK8&lt;&gt;""),AND(NL8&gt;=NO$34,NL8&lt;&gt;"",NN8&gt;=NO$38,NN8&lt;&gt;""),AND(OJ8&gt;=OW$34,OJ8&lt;&gt;"",OL8&gt;=OW$38,OL8&lt;&gt;""),AND(OM8&gt;=OW$34,OM8&lt;&gt;"",OO8&gt;=OW$38,OO8&lt;&gt;""),AND(OQ8&gt;=OW$34,OQ8&lt;&gt;"",OS8&gt;=OW$38,OS8&lt;&gt;""),AND(OT8&gt;=OW$34,OT8&lt;&gt;"",OV8&gt;=OW$38,OV8&lt;&gt;""),AND(PR8&gt;=QE$34,PR8&lt;&gt;"",PT8&gt;=QE$38,PT8&lt;&gt;""),AND(PU8&gt;=QE$34,PU8&lt;&gt;"",PW8&gt;=QE$38,PW8&lt;&gt;""),AND(PY8&gt;=QE$34,PY8&lt;&gt;"",QA8&gt;=QE$38,QA8&lt;&gt;""),AND(QB8&gt;=QE$34,QB8&lt;&gt;"",QD8&gt;=QE$38,QD8&lt;&gt;""),AND(QZ8&gt;=RM$34,QZ8&lt;&gt;"",RB8&gt;=RM$38,RB8&lt;&gt;""),AND(RC8&gt;=RM$34,RC8&lt;&gt;"",RE8&gt;=RM$38,RE8&lt;&gt;""),AND(RG8&gt;=RM$34,RG8&lt;&gt;"",RI8&gt;=RM$38,RI8&lt;&gt;""),AND(RJ8&gt;=RM$34,RJ8&lt;&gt;"",RL8&gt;=RM$38,RL8&lt;&gt;""),AND(SH8&gt;=SU$34,SH8&lt;&gt;"",SJ8&gt;=SU$38,SJ8&lt;&gt;""),AND(SK8&gt;=SU$34,SK8&lt;&gt;"",SM8&gt;=SU$38,SM8&lt;&gt;""),AND(SO8&gt;=SU$34,SO8&lt;&gt;"",SQ8&gt;=SU$38,SQ8&lt;&gt;""),AND(SR8&gt;=SU$34,SR8&lt;&gt;"",ST8&gt;=SU$38,ST8&lt;&gt;"")),"P","")</f>
        <v>P</v>
      </c>
      <c r="I8" s="3" t="str">
        <f>IF(OR(AND(AQ8&gt;=AY$38,AQ8&lt;&gt;"",AN8=""),AND(AT8&gt;=AY$38,AT8&lt;&gt;"",AN8=""),AND(AX8&gt;=AY$38,AX8&lt;&gt;"",AN8=""),AND(BR8&gt;=BZ$38,BR8&lt;&gt;"",BO8=""),AND(BU8&gt;=BZ$38,BU8&lt;&gt;"",BO8=""),AND(BY8&gt;=BZ$38,BY8&lt;&gt;"",BO8=""),AND(CS8&gt;=DA$38,CS8&lt;&gt;"",CP8=""),AND(CV8&gt;=DA$38,CV8&lt;&gt;"",CP8=""),AND(CZ8&gt;=DA$38,CZ8&lt;&gt;"",CP8=""),AND(DZ8&gt;=EK$38,DZ8&lt;&gt;""),AND(EC8&gt;=EK$38,EC8&lt;&gt;""),AND(EG8&gt;=EK$38,EG8&lt;&gt;""),AND(EJ8&gt;=EK$38,EJ8&lt;&gt;""),AND(FH8&gt;=FS$38,FH8&lt;&gt;""),AND(FK8&gt;=FS$38,FK8&lt;&gt;""),AND(FO8&gt;=FS$38,FO8&lt;&gt;""),AND(FR8&gt;=FS$38,FR8&lt;&gt;""),AND(GP8&gt;=HA$38,GP8&lt;&gt;""),AND(GS8&gt;=HA$38,GS8&lt;&gt;""),AND(GW8&gt;=HA$38,GW8&lt;&gt;""),AND(GZ8&gt;=HA$38,GZ8&lt;&gt;""),AND(HX8&gt;=II$38,HX8&lt;&gt;""),AND(IA8&gt;=II$38,IA8&lt;&gt;""),AND(IE8&gt;=II$38,IE8&lt;&gt;""),AND(IH8&gt;=II$38,IH8&lt;&gt;""),AND(JF8&gt;=JQ$38,JF8&lt;&gt;""),AND(JI8&gt;=JQ$38,JI8&lt;&gt;""),AND(JM8&gt;=JQ$38,JM8&lt;&gt;""),AND(JP8&gt;=JQ$38,JP8&lt;&gt;""),AND(KN8&gt;=KY$38,KN8&lt;&gt;""),AND(KQ8&gt;=KY$38,KQ8&lt;&gt;""),AND(KU8&gt;=KY$38,KU8&lt;&gt;""),AND(KX8&gt;=KY$38,KX8&lt;&gt;""),AND(LV8&gt;=MG$38,LV8&lt;&gt;""),AND(LY8&gt;=MG$38,LY8&lt;&gt;""),AND(MC8&gt;=MG$38,MC8&lt;&gt;""),AND(MF8&gt;=MG$38,MF8&lt;&gt;""),AND(ND8&gt;=NO$38,ND8&lt;&gt;""),AND(NG8&gt;=NO$38,NG8&lt;&gt;""),AND(NK8&gt;=NO$38,NK8&lt;&gt;""),AND(NN8&gt;=NO$38,NN8&lt;&gt;""),AND(OL8&gt;=OW$38,OL8&lt;&gt;""),AND(OO8&gt;=OW$38,OO8&lt;&gt;""),AND(OS8&gt;=OW$38,OS8&lt;&gt;""),AND(OV8&gt;=OW$38,OV8&lt;&gt;""),AND(PT8&gt;=QE$38,PT8&lt;&gt;""),AND(PW8&gt;=QE$38,PW8&lt;&gt;""),AND(QA8&gt;=QE$38,QA8&lt;&gt;""),AND(QD8&gt;=QE$38,QD8&lt;&gt;""),AND(RB8&gt;=RM$38,RB8&lt;&gt;""),AND(RE8&gt;=RM$38,RE8&lt;&gt;""),AND(RI8&gt;=RM$38,RI8&lt;&gt;""),AND(RL8&gt;=RM$38,RL8&lt;&gt;""),AND(SJ8&gt;=SU$38,SJ8&lt;&gt;""),AND(SM8&gt;=SU$38,SM8&lt;&gt;""),AND(SQ8&gt;=SU$38,SQ8&lt;&gt;""),AND(ST8&gt;=SU$38,ST8&lt;&gt;"")),"P","")</f>
        <v>P</v>
      </c>
      <c r="J8" s="36" t="str">
        <f>IF(AND(I8="P",H8=""),"No DD",IF(OR(AND(AO8&gt;=AY$37,AO8&lt;&gt;"",AQ8&gt;=AY$41,AQ8&lt;&gt;"",AN8=""),AND(AR8&gt;=AY$37,AR8&lt;&gt;"",AT8&gt;=AY$41,AT8&lt;&gt;"",AN8=""),AND(AV8&gt;=AY$37,AV8&lt;&gt;"",AX8&gt;=AY$41,AX8&lt;&gt;"",AN8=""),AND(BP8&gt;=BZ$37,BP8&lt;&gt;"",BR8&gt;=BZ$41,BR8&lt;&gt;"",BO8=""),AND(BS8&gt;=BZ$37,BS8&lt;&gt;"",BU8&gt;=BZ$41,BU8&lt;&gt;"",BO8=""),AND(BW8&gt;=BZ$37,BW8&lt;&gt;"",BY8&gt;=BZ$41,BY8&lt;&gt;"",BO8=""),AND(CQ8&gt;=DA$37,CQ8&lt;&gt;"",CS8&gt;=DA$41,CS8&lt;&gt;"",CP8=""),AND(CT8&gt;=DA$37,CT8&lt;&gt;"",CV8&gt;=DA$41,CV8&lt;&gt;"",CP8=""),AND(CX8&gt;=DA$37,CX8&lt;&gt;"",CZ8&gt;=DA$41,CZ8&lt;&gt;"",CP8=""),AND(DX8&gt;=EK$37,DX8&lt;&gt;"",DZ8&gt;=EK$41,DZ8&lt;&gt;""),AND(EA8&gt;=EK$37,EA8&lt;&gt;"",EC8&gt;=EK$41,EC8&lt;&gt;""),AND(EE8&gt;=EK$37,EE8&lt;&gt;"",EG8&gt;=EK$41,EG8&lt;&gt;""),AND(EH8&gt;=EK$37,EH8&lt;&gt;"",EJ8&gt;=EK$41,EJ8&lt;&gt;""),AND(FF8&gt;=FS$37,FF8&lt;&gt;"",FH8&gt;=FS$41,FH8&lt;&gt;""),AND(FI8&gt;=FS$37,FI8&lt;&gt;"",FK8&gt;=FS$41,FK8&lt;&gt;""),AND(FM8&gt;=FS$37,FM8&lt;&gt;"",FO8&gt;=FS$41,FO8&lt;&gt;""),AND(FP8&gt;=FS$37,FP8&lt;&gt;"",FR8&gt;=FS$41,FR8&lt;&gt;""),AND(GN8&gt;=HA$37,GN8&lt;&gt;"",GP8&gt;=HA$41,GP8&lt;&gt;""),AND(GQ8&gt;=HA$37,GQ8&lt;&gt;"",GS8&gt;=HA$41,GS8&lt;&gt;""),AND(GU8&gt;=HA$37,GU8&lt;&gt;"",GW8&gt;=HA$41,GW8&lt;&gt;""),AND(GX8&gt;=HA$37,GX8&lt;&gt;"",GZ8&gt;=HA$41,GZ8&lt;&gt;""),AND(HV8&gt;=II$37,HV8&lt;&gt;"",HX8&gt;=II$41,HX8&lt;&gt;""),AND(HY8&gt;=II$37,HY8&lt;&gt;"",IA8&gt;=II$41,IA8&lt;&gt;""),AND(IC8&gt;=II$37,IC8&lt;&gt;"",IE8&gt;=II$41,IE8&lt;&gt;""),AND(IF8&gt;=II$37,IF8&lt;&gt;"",IH8&gt;=II$41,IH8&lt;&gt;""),AND(JD8&gt;=JQ$37,JD8&lt;&gt;"",JF8&gt;=JQ$41,JF8&lt;&gt;""),AND(JG8&gt;=JQ$37,JG8&lt;&gt;"",JI8&gt;=JQ$41,JI8&lt;&gt;""),AND(JK8&gt;=JQ$37,JK8&lt;&gt;"",JM8&gt;=JQ$41,JM8&lt;&gt;""),AND(JN8&gt;=JQ$37,JN8&lt;&gt;"",JP8&gt;=JQ$41,JP8&lt;&gt;""),AND(KL8&gt;=KY$37,KL8&lt;&gt;"",KN8&gt;=KY$41,KN8&lt;&gt;""),AND(KO8&gt;=KY$37,KO8&lt;&gt;"",KQ8&gt;=KY$41,KQ8&lt;&gt;""),AND(KS8&gt;=KY$37,KS8&lt;&gt;"",KU8&gt;=KY$41,KU8&lt;&gt;""),AND(KV8&gt;=KY$37,KV8&lt;&gt;"",KX8&gt;=KY$41,KX8&lt;&gt;""),AND(LT8&gt;=MG$37,LT8&lt;&gt;"",LV8&gt;=MG$41,LV8&lt;&gt;""),AND(LW8&gt;=MG$37,LW8&lt;&gt;"",LY8&gt;=MG$41,LY8&lt;&gt;""),AND(MA8&gt;=MG$37,MA8&lt;&gt;"",MC8&gt;=MG$41,MC8&lt;&gt;""),AND(MD8&gt;=MG$37,MD8&lt;&gt;"",MF8&gt;=MG$41,MF8&lt;&gt;""),AND(NB8&gt;=NO$37,NB8&lt;&gt;"",ND8&gt;=NO$41,ND8&lt;&gt;""),AND(NE8&gt;=NO$37,NE8&lt;&gt;"",NG8&gt;=NO$41,NG8&lt;&gt;""),AND(NI8&gt;=NO$37,NI8&lt;&gt;"",NK8&gt;=NO$41,NK8&lt;&gt;""),AND(NL8&gt;=NO$37,NL8&lt;&gt;"",NN8&gt;=NO$41,NN8&lt;&gt;""),AND(OJ8&gt;=OW$37,OJ8&lt;&gt;"",OL8&gt;=OW$41,OL8&lt;&gt;""),AND(OM8&gt;=OW$37,OM8&lt;&gt;"",OO8&gt;=OW$41,OO8&lt;&gt;""),AND(OQ8&gt;=OW$37,OQ8&lt;&gt;"",OS8&gt;=OW$41,OS8&lt;&gt;""),AND(OT8&gt;=OW$37,OT8&lt;&gt;"",OV8&gt;=OW$41,OV8&lt;&gt;""),AND(PR8&gt;=QE$37,PR8&lt;&gt;"",PT8&gt;=QE$41,PT8&lt;&gt;""),AND(PU8&gt;=QE$37,PU8&lt;&gt;"",PW8&gt;=QE$41,PW8&lt;&gt;""),AND(PY8&gt;=QE$37,PY8&lt;&gt;"",QA8&gt;=QE$41,QA8&lt;&gt;""),AND(QB8&gt;=QE$37,QB8&lt;&gt;"",QD8&gt;=QE$41,QD8&lt;&gt;""),AND(QZ8&gt;=RM$37,QZ8&lt;&gt;"",RB8&gt;=RM$41,RB8&lt;&gt;""),AND(RC8&gt;=RM$37,RC8&lt;&gt;"",RE8&gt;=RM$41,RE8&lt;&gt;""),AND(RG8&gt;=RM$37,RG8&lt;&gt;"",RI8&gt;=RM$41,RI8&lt;&gt;""),AND(RJ8&gt;=RM$37,RJ8&lt;&gt;"",RL8&gt;=RM$41,RL8&lt;&gt;""),AND(SH8&gt;=SU$37,SH8&lt;&gt;"",SJ8&gt;=SU$41,SJ8&lt;&gt;""),AND(SK8&gt;=SU$37,SK8&lt;&gt;"",SM8&gt;=SU$41,SM8&lt;&gt;""),AND(SO8&gt;=SU$37,SO8&lt;&gt;"",SQ8&gt;=SU$41,SQ8&lt;&gt;""),AND(SR8&gt;=SU$37,SR8&lt;&gt;"",ST8&gt;=SU$41,ST8&lt;&gt;"")),"Merit",IF(OR(AND(AO8&gt;=AY$36,AO8&lt;&gt;"",AQ8&gt;=AY$40,AQ8&lt;&gt;"",AN8=""),AND(AR8&gt;=AY$36,AR8&lt;&gt;"",AT8&gt;=AY$40,AT8&lt;&gt;"",AN8=""),AND(AV8&gt;=AY$36,AV8&lt;&gt;"",AX8&gt;=AY$40,AX8&lt;&gt;"",AN8=""),AND(BP8&gt;=BZ$36,BP8&lt;&gt;"",BR8&gt;=BZ$40,BR8&lt;&gt;"",BO8=""),AND(BS8&gt;=BZ$36,BS8&lt;&gt;"",BU8&gt;=BZ$40,BU8&lt;&gt;"",BO8=""),AND(BW8&gt;=BZ$36,BW8&lt;&gt;"",BY8&gt;=BZ$40,BY8&lt;&gt;"",BO8=""),AND(CQ8&gt;=DA$36,CQ8&lt;&gt;"",CS8&gt;=DA$40,CS8&lt;&gt;"",CP8=""),AND(CT8&gt;=DA$36,CT8&lt;&gt;"",CV8&gt;=DA$40,CV8&lt;&gt;"",CP8=""),AND(CX8&gt;=DA$36,CX8&lt;&gt;"",CZ8&gt;=DA$40,CZ8&lt;&gt;"",CP8=""),AND(DX8&gt;=EK$36,DX8&lt;&gt;"",DZ8&gt;=EK$40,DZ8&lt;&gt;""),AND(EA8&gt;=EK$36,EA8&lt;&gt;"",EC8&gt;=EK$40,EC8&lt;&gt;""),AND(EE8&gt;=EK$36,EE8&lt;&gt;"",EG8&gt;=EK$40,EG8&lt;&gt;""),AND(EH8&gt;=EK$36,EH8&lt;&gt;"",EJ8&gt;=EK$40,EJ8&lt;&gt;""),AND(FF8&gt;=FS$36,FF8&lt;&gt;"",FH8&gt;=FS$40,FH8&lt;&gt;""),AND(FI8&gt;=FS$36,FI8&lt;&gt;"",FK8&gt;=FS$40,FK8&lt;&gt;""),AND(FM8&gt;=FS$36,FM8&lt;&gt;"",FO8&gt;=FS$40,FO8&lt;&gt;""),AND(FP8&gt;=FS$36,FP8&lt;&gt;"",FR8&gt;=FS$40,FR8&lt;&gt;""),AND(GN8&gt;=HA$36,GN8&lt;&gt;"",GP8&gt;=HA$40,GP8&lt;&gt;""),AND(GQ8&gt;=HA$36,GQ8&lt;&gt;"",GS8&gt;=HA$40,GS8&lt;&gt;""),AND(GU8&gt;=HA$36,GU8&lt;&gt;"",GW8&gt;=HA$40,GW8&lt;&gt;""),AND(GX8&gt;=HA$36,GX8&lt;&gt;"",GZ8&gt;=HA$40,GZ8&lt;&gt;""),AND(HV8&gt;=II$36,HV8&lt;&gt;"",HX8&gt;=II$40,HX8&lt;&gt;""),AND(HY8&gt;=II$36,HY8&lt;&gt;"",IA8&gt;=II$40,IA8&lt;&gt;""),AND(IC8&gt;=II$36,IC8&lt;&gt;"",IE8&gt;=II$40,IE8&lt;&gt;""),AND(IF8&gt;=II$36,IF8&lt;&gt;"",IH8&gt;=II$40,IH8&lt;&gt;""),AND(JD8&gt;=JQ$36,JD8&lt;&gt;"",JF8&gt;=JQ$40,JF8&lt;&gt;""),AND(JG8&gt;=JQ$36,JG8&lt;&gt;"",JI8&gt;=JQ$40,JI8&lt;&gt;""),AND(JK8&gt;=JQ$36,JK8&lt;&gt;"",JM8&gt;=JQ$40,JM8&lt;&gt;""),AND(JN8&gt;=JQ$36,JN8&lt;&gt;"",JP8&gt;=JQ$40,JP8&lt;&gt;""),AND(KL8&gt;=KY$36,KL8&lt;&gt;"",KN8&gt;=KY$40,KN8&lt;&gt;""),AND(KO8&gt;=KY$36,KO8&lt;&gt;"",KQ8&gt;=KY$40,KQ8&lt;&gt;""),AND(KS8&gt;=KY$36,KS8&lt;&gt;"",KU8&gt;=KY$40,KU8&lt;&gt;""),AND(KV8&gt;=KY$36,KV8&lt;&gt;"",KX8&gt;=KY$40,KX8&lt;&gt;""),AND(LT8&gt;=MG$36,LT8&lt;&gt;"",LV8&gt;=MG$40,LV8&lt;&gt;""),AND(LW8&gt;=MG$36,LW8&lt;&gt;"",LY8&gt;=MG$40,LY8&lt;&gt;""),AND(MA8&gt;=MG$36,MA8&lt;&gt;"",MC8&gt;=MG$40,MC8&lt;&gt;""),AND(MD8&gt;=MG$36,MD8&lt;&gt;"",MF8&gt;=MG$40,MF8&lt;&gt;""),AND(NB8&gt;=NO$36,NB8&lt;&gt;"",ND8&gt;=NO$40,ND8&lt;&gt;""),AND(NE8&gt;=NO$36,NE8&lt;&gt;"",NG8&gt;=NO$40,NG8&lt;&gt;""),AND(NI8&gt;=NO$36,NI8&lt;&gt;"",NK8&gt;=NO$40,NK8&lt;&gt;""),AND(NL8&gt;=NO$36,NL8&lt;&gt;"",NN8&gt;=NO$40,NN8&lt;&gt;""),AND(OJ8&gt;=OW$36,OJ8&lt;&gt;"",OL8&gt;=OW$40,OL8&lt;&gt;""),AND(OM8&gt;=OW$36,OM8&lt;&gt;"",OO8&gt;=OW$40,OO8&lt;&gt;""),AND(OQ8&gt;=OW$36,OQ8&lt;&gt;"",OS8&gt;=OW$40,OS8&lt;&gt;""),AND(OT8&gt;=OW$36,OT8&lt;&gt;"",OV8&gt;=OW$40,OV8&lt;&gt;""),AND(PR8&gt;=QE$36,PR8&lt;&gt;"",PT8&gt;=QE$40,PT8&lt;&gt;""),AND(PU8&gt;=QE$36,PU8&lt;&gt;"",PW8&gt;=QE$40,PW8&lt;&gt;""),AND(PY8&gt;=QE$36,PY8&lt;&gt;"",QA8&gt;=QE$40,QA8&lt;&gt;""),AND(QB8&gt;=QE$36,QB8&lt;&gt;"",QD8&gt;=QE$40,QD8&lt;&gt;""),AND(QZ8&gt;=RM$36,QZ8&lt;&gt;"",RB8&gt;=RM$40,RB8&lt;&gt;""),AND(RC8&gt;=RM$36,RC8&lt;&gt;"",RE8&gt;=RM$40,RE8&lt;&gt;""),AND(RG8&gt;=RM$36,RG8&lt;&gt;"",RI8&gt;=RM$40,RI8&lt;&gt;""),AND(RJ8&gt;=RM$36,RJ8&lt;&gt;"",RL8&gt;=RM$40,RL8&lt;&gt;""),AND(SH8&gt;=SU$36,SH8&lt;&gt;"",SJ8&gt;=SU$40,SJ8&lt;&gt;""),AND(SK8&gt;=SU$36,SK8&lt;&gt;"",SM8&gt;=SU$40,SM8&lt;&gt;""),AND(SO8&gt;=SU$36,SO8&lt;&gt;"",SQ8&gt;=SU$40,SQ8&lt;&gt;""),AND(SR8&gt;=SU$36,SR8&lt;&gt;"",ST8&gt;=SU$40,ST8&lt;&gt;"")),"Excellence",IF(K8="P","Worlds Team",IF(H8="P","National Team","")))))</f>
        <v>National Team</v>
      </c>
      <c r="K8" s="3" t="str">
        <f>IF(OR(AND(AO8&gt;=AY$35,AO8&lt;&gt;"",AQ8&gt;=AY$39,AQ8&lt;&gt;"",AN8=""),AND(AR8&gt;=AY$35,AR8&lt;&gt;"",AT8&gt;=AY$39,AT8&lt;&gt;"",AN8=""),AND(AV8&gt;=AY$35,AV8&lt;&gt;"",AX8&gt;=AY$39,AX8&lt;&gt;"",AN8=""),AND(BP8&gt;=BZ$35,BP8&lt;&gt;"",BR8&gt;=BZ$39,BR8&lt;&gt;"",BO8=""),AND(BS8&gt;=BZ$35,BS8&lt;&gt;"",BU8&gt;=BZ$39,BU8&lt;&gt;"",BO8=""),AND(BW8&gt;=BZ$35,BW8&lt;&gt;"",BY8&gt;=BZ$39,BY8&lt;&gt;"",BO8=""),AND(CQ8&gt;=DA$35,CQ8&lt;&gt;"",CS8&gt;=DA$39,CS8&lt;&gt;"",CP8=""),AND(CT8&gt;=DA$35,CT8&lt;&gt;"",CV8&gt;=DA$39,CV8&lt;&gt;"",CP8=""),AND(CX8&gt;=DA$35,CX8&lt;&gt;"",CZ8&gt;=DA$39,CZ8&lt;&gt;"",CP8=""),AND(DX8&gt;=EK$35,DX8&lt;&gt;"",DZ8&gt;=EK$39,DZ8&lt;&gt;""),AND(EA8&gt;=EK$35,EA8&lt;&gt;"",EC8&gt;=EK$39,EC8&lt;&gt;""),AND(EE8&gt;=EK$35,EE8&lt;&gt;"",EG8&gt;=EK$39,EG8&lt;&gt;""),AND(EH8&gt;=EK$35,EH8&lt;&gt;"",EJ8&gt;=EK$39,EJ8&lt;&gt;""),AND(FF8&gt;=FS$35,FF8&lt;&gt;"",FH8&gt;=FS$39,FH8&lt;&gt;""),AND(FI8&gt;=FS$35,FI8&lt;&gt;"",FK8&gt;=FS$39,FK8&lt;&gt;""),AND(FM8&gt;=FS$35,FM8&lt;&gt;"",FO8&gt;=FS$39,FO8&lt;&gt;""),AND(FP8&gt;=FS$35,FP8&lt;&gt;"",FR8&gt;=FS$39,FR8&lt;&gt;""),AND(GN8&gt;=HA$35,GN8&lt;&gt;"",GP8&gt;=HA$39,GP8&lt;&gt;""),AND(GQ8&gt;=HA$35,GQ8&lt;&gt;"",GS8&gt;=HA$39,GS8&lt;&gt;""),AND(GU8&gt;=HA$35,GU8&lt;&gt;"",GW8&gt;=HA$39,GW8&lt;&gt;""),AND(GX8&gt;=HA$35,GX8&lt;&gt;"",GZ8&gt;=HA$39,GZ8&lt;&gt;""),AND(HV8&gt;=II$35,HV8&lt;&gt;"",HX8&gt;=II$39,HX8&lt;&gt;""),AND(HY8&gt;=II$35,HY8&lt;&gt;"",IA8&gt;=II$39,IA8&lt;&gt;""),AND(IC8&gt;=II$35,IC8&lt;&gt;"",IE8&gt;=II$39,IE8&lt;&gt;""),AND(IF8&gt;=II$35,IF8&lt;&gt;"",IH8&gt;=II$39,IH8&lt;&gt;""),AND(JD8&gt;=JQ$35,JD8&lt;&gt;"",JF8&gt;=JQ$39,JF8&lt;&gt;""),AND(JG8&gt;=JQ$35,JG8&lt;&gt;"",JI8&gt;=JQ$39,JI8&lt;&gt;""),AND(JK8&gt;=JQ$35,JK8&lt;&gt;"",JM8&gt;=JQ$39,JM8&lt;&gt;""),AND(JN8&gt;=JQ$35,JN8&lt;&gt;"",JP8&gt;=JQ$39,JP8&lt;&gt;""),AND(KL8&gt;=KY$35,KL8&lt;&gt;"",KN8&gt;=KY$39,KN8&lt;&gt;""),AND(KO8&gt;=KY$35,KO8&lt;&gt;"",KQ8&gt;=KY$39,KQ8&lt;&gt;""),AND(KS8&gt;=KY$35,KS8&lt;&gt;"",KU8&gt;=KY$39,KU8&lt;&gt;""),AND(KV8&gt;=KY$35,KV8&lt;&gt;"",KX8&gt;=KY$39,KX8&lt;&gt;""),AND(LT8&gt;=MG$35,LT8&lt;&gt;"",LV8&gt;=MG$39,LV8&lt;&gt;""),AND(LW8&gt;=MG$35,LW8&lt;&gt;"",LY8&gt;=MG$39,LY8&lt;&gt;""),AND(MA8&gt;=MG$35,MA8&lt;&gt;"",MC8&gt;=MG$39,MC8&lt;&gt;""),AND(MD8&gt;=MG$35,MD8&lt;&gt;"",MF8&gt;=MG$39,MF8&lt;&gt;""),AND(NB8&gt;=NO$35,NB8&lt;&gt;"",ND8&gt;=NO$39,ND8&lt;&gt;""),AND(NE8&gt;=NO$35,NE8&lt;&gt;"",NG8&gt;=NO$39,NG8&lt;&gt;""),AND(NI8&gt;=NO$35,NI8&lt;&gt;"",NK8&gt;=NO$39,NK8&lt;&gt;""),AND(NL8&gt;=NO$35,NL8&lt;&gt;"",NN8&gt;=NO$39,NN8&lt;&gt;""),AND(OJ8&gt;=OW$35,OJ8&lt;&gt;"",OL8&gt;=OW$39,OL8&lt;&gt;""),AND(OM8&gt;=OW$35,OM8&lt;&gt;"",OO8&gt;=OW$39,OO8&lt;&gt;""),AND(OQ8&gt;=OW$35,OQ8&lt;&gt;"",OS8&gt;=OW$39,OS8&lt;&gt;""),AND(OT8&gt;=OW$35,OT8&lt;&gt;"",OV8&gt;=OW$39,OV8&lt;&gt;""),AND(PR8&gt;=QE$35,PR8&lt;&gt;"",PT8&gt;=QE$39,PT8&lt;&gt;""),AND(PU8&gt;=QE$35,PU8&lt;&gt;"",PW8&gt;=QE$39,PW8&lt;&gt;""),AND(PY8&gt;=QE$35,PY8&lt;&gt;"",QA8&gt;=QE$39,QA8&lt;&gt;""),AND(QB8&gt;=QE$35,QB8&lt;&gt;"",QD8&gt;=QE$39,QD8&lt;&gt;""),AND(QZ8&gt;=RM$35,QZ8&lt;&gt;"",RB8&gt;=RM$39,RB8&lt;&gt;""),AND(RC8&gt;=RM$35,RC8&lt;&gt;"",RE8&gt;=RM$39,RE8&lt;&gt;""),AND(RG8&gt;=RM$35,RG8&lt;&gt;"",RI8&gt;=RM$39,RI8&lt;&gt;""),AND(RJ8&gt;=RM$35,RJ8&lt;&gt;"",RL8&gt;=RM$39,RL8&lt;&gt;""),AND(SH8&gt;=SU$35,SH8&lt;&gt;"",SJ8&gt;=SU$39,SJ8&lt;&gt;""),AND(SK8&gt;=SU$35,SK8&lt;&gt;"",SM8&gt;=SU$39,SM8&lt;&gt;""),AND(SO8&gt;=SU$35,SO8&lt;&gt;"",SQ8&gt;=SU$39,SQ8&lt;&gt;""),AND(SR8&gt;=SU$35,SR8&lt;&gt;"",ST8&gt;=SU$39,ST8&lt;&gt;"")),"P","")</f>
        <v/>
      </c>
      <c r="L8" s="8">
        <f>IF(COUNT(AQ8,AT8,BR8,BU8,CS8,CV8)&gt;0,LARGE((AQ8,AT8,BR8,BU8,CS8,CV8),1),0)</f>
        <v>53.759999999999991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52.78</v>
      </c>
      <c r="O8" s="8" t="str">
        <f>IF(N8="","",IF(OR(N8=CS8,N8=CV8),$CA$1,IF(OR(N8=BR8,N8=BU8),$AZ$1,IF(OR(N8=AQ8,N8=AT8),$Y$1,""))))</f>
        <v>2023 Nationals</v>
      </c>
      <c r="P8" s="8">
        <f>IF(COUNT(AQ8,AT8,BR8,BU8,CS8,CV8)&gt;2,MAX(AX8,BY8,CZ8,LARGE((AQ8,AT8,BR8,BU8,CS8,CV8),3)),IF(MAX(AX8,BY8,CZ8)&gt;0,MAX(AX8,BY8,CZ8),0))</f>
        <v>53.93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15.000000000000002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&gt;0,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,0)</f>
        <v>15.66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15.9</v>
      </c>
      <c r="BA8" s="26">
        <v>9.1999999999999993</v>
      </c>
      <c r="BB8" s="26">
        <v>12.7</v>
      </c>
      <c r="BC8" s="26">
        <v>14.98</v>
      </c>
      <c r="BD8" s="26">
        <v>0</v>
      </c>
      <c r="BE8" s="26"/>
      <c r="BF8" s="26"/>
      <c r="BG8" s="26"/>
      <c r="BH8" s="26"/>
      <c r="BI8" s="26"/>
      <c r="BJ8" s="26">
        <v>14</v>
      </c>
      <c r="BK8" s="26">
        <v>8.9</v>
      </c>
      <c r="BL8" s="26">
        <v>12.6</v>
      </c>
      <c r="BM8" s="26">
        <v>14.63</v>
      </c>
      <c r="BN8" s="26">
        <v>0</v>
      </c>
      <c r="BO8" s="28"/>
      <c r="BP8" s="39">
        <f>IF(BB8&gt;0,BB8,"")</f>
        <v>12.7</v>
      </c>
      <c r="BQ8" s="39">
        <f>IF(BC8&gt;0,BC8,"")</f>
        <v>14.98</v>
      </c>
      <c r="BR8" s="11">
        <f>IF(SUM(AZ8:BC8)-BD8&gt;0,SUM(AZ8:BC8)-BD8,"")</f>
        <v>52.78</v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>
        <f>IF(BR8="","",MAX(BR8,BU8))</f>
        <v>52.78</v>
      </c>
      <c r="BW8" s="11">
        <f>IF(BL8&gt;0,BL8,"")</f>
        <v>12.6</v>
      </c>
      <c r="BX8" s="11">
        <f>IF(BM8&gt;0,BM8,"")</f>
        <v>14.63</v>
      </c>
      <c r="BY8" s="11">
        <f>IF(SUM(BJ8:BM8)-BN8&gt;0,SUM(BJ8:BM8)-BN8,"")</f>
        <v>50.13</v>
      </c>
      <c r="BZ8" s="11">
        <f>IF(SUM(BV8,BY8)&gt;0,SUM(BV8,BY8),"")</f>
        <v>102.91</v>
      </c>
      <c r="CA8" s="22">
        <v>15.4</v>
      </c>
      <c r="CB8" s="22">
        <v>9</v>
      </c>
      <c r="CC8" s="22">
        <v>13.7</v>
      </c>
      <c r="CD8" s="22">
        <v>15.66</v>
      </c>
      <c r="CE8" s="22">
        <v>0</v>
      </c>
      <c r="CF8" s="22"/>
      <c r="CG8" s="22"/>
      <c r="CH8" s="22"/>
      <c r="CI8" s="22"/>
      <c r="CJ8" s="22"/>
      <c r="CK8" s="22">
        <v>14.4</v>
      </c>
      <c r="CL8" s="22">
        <v>9.1</v>
      </c>
      <c r="CM8" s="22">
        <v>15.000000000000002</v>
      </c>
      <c r="CN8" s="22">
        <v>15.43</v>
      </c>
      <c r="CO8" s="22">
        <v>0</v>
      </c>
      <c r="CP8" s="27"/>
      <c r="CQ8" s="38">
        <f>IF(CC8&gt;0,CC8,"")</f>
        <v>13.7</v>
      </c>
      <c r="CR8" s="38">
        <f>IF(CD8&gt;0,CD8,"")</f>
        <v>15.66</v>
      </c>
      <c r="CS8" s="40">
        <f>IF(SUM(CA8:CD8)-CE8&gt;0,SUM(CA8:CD8)-CE8,"")</f>
        <v>53.759999999999991</v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>
        <f>IF(CS8="","",MAX(CS8,CV8))</f>
        <v>53.759999999999991</v>
      </c>
      <c r="CX8" s="40">
        <f>IF(CM8&gt;0,CM8,"")</f>
        <v>15.000000000000002</v>
      </c>
      <c r="CY8" s="40">
        <f>IF(CN8&gt;0,CN8,"")</f>
        <v>15.43</v>
      </c>
      <c r="CZ8" s="40">
        <f>IF(SUM(CK8:CN8)-CO8&gt;0,SUM(CK8:CN8)-CO8,"")</f>
        <v>53.93</v>
      </c>
      <c r="DA8" s="40">
        <f>IF(SUM(CW8,CZ8)&gt;0,SUM(CW8,CZ8),"")</f>
        <v>107.69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6</v>
      </c>
      <c r="HC8" s="18">
        <v>3.8</v>
      </c>
      <c r="HD8" s="18">
        <v>5.2</v>
      </c>
      <c r="HE8" s="18">
        <v>6.4</v>
      </c>
      <c r="HF8" s="18">
        <v>0</v>
      </c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5.2</v>
      </c>
      <c r="HW8" s="11">
        <f>IF(HE8&gt;0,HE8,"")</f>
        <v>6.4</v>
      </c>
      <c r="HX8" s="11">
        <f>IF(SUM(HB8:HE8)-HF8&gt;0,SUM(HB8:HE8)-HF8,"")</f>
        <v>21.4</v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>
        <f>IF(MAX(HX8,IA8)&gt;0,MAX(HX8,IA8),"")</f>
        <v>21.4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21.4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15.65</v>
      </c>
      <c r="SW8" s="22">
        <f>IF($CP8="P",CB8,(CB8+BA8)/2)</f>
        <v>9.1</v>
      </c>
      <c r="SX8" s="22">
        <f>IF($CP8="P",CC8,(CC8+BB8)/2)</f>
        <v>13.2</v>
      </c>
      <c r="SY8" s="22">
        <f>IF($CP8="P",CD8,(CD8+BC8)/2)</f>
        <v>15.32</v>
      </c>
      <c r="SZ8" s="22">
        <f>IF($CP8="P",CE8,(CE8+BD8)/2)</f>
        <v>0</v>
      </c>
      <c r="TA8" s="22">
        <f>IF($CP8="P",CF8,(CF8+BE8)/2)</f>
        <v>0</v>
      </c>
      <c r="TB8" s="22">
        <f>IF($CP8="P",CG8,(CG8+BF8)/2)</f>
        <v>0</v>
      </c>
      <c r="TC8" s="22">
        <f>IF($CP8="P",CH8,(CH8+BG8)/2)</f>
        <v>0</v>
      </c>
      <c r="TD8" s="22">
        <f>IF($CP8="P",CI8,(CI8+BH8)/2)</f>
        <v>0</v>
      </c>
      <c r="TE8" s="22">
        <f>IF($CP8="P",CJ8,(CJ8+BI8)/2)</f>
        <v>0</v>
      </c>
      <c r="TF8" s="22">
        <f>IF($CP8="P",CK8,(CK8+BJ8)/2)</f>
        <v>14.2</v>
      </c>
      <c r="TG8" s="22">
        <f>IF($CP8="P",CL8,(CL8+BK8)/2)</f>
        <v>9</v>
      </c>
      <c r="TH8" s="22">
        <f>IF($CP8="P",CM8,(CM8+BL8)/2)</f>
        <v>13.8</v>
      </c>
      <c r="TI8" s="22">
        <f>IF($CP8="P",CN8,(CN8+BM8)/2)</f>
        <v>15.030000000000001</v>
      </c>
      <c r="TJ8" s="22">
        <f>IF($CP8="P",CO8,(CO8+BN8)/2)</f>
        <v>0</v>
      </c>
      <c r="TK8" s="27" t="s">
        <v>46</v>
      </c>
      <c r="TL8" s="40">
        <f>IF(SX8&gt;0,SX8,"")</f>
        <v>13.2</v>
      </c>
      <c r="TM8" s="40">
        <f>IF(SY8&gt;0,SY8,"")</f>
        <v>15.32</v>
      </c>
      <c r="TN8" s="40">
        <f>IF(SUM(SV8:SY8)-SZ8&gt;0,SUM(SV8:SY8)-SZ8,"")</f>
        <v>53.27</v>
      </c>
      <c r="TO8" s="40" t="str">
        <f>IF(TC8&gt;0,TC8,"")</f>
        <v/>
      </c>
      <c r="TP8" s="40" t="str">
        <f>IF(TD8&gt;0,TD8,"")</f>
        <v/>
      </c>
      <c r="TQ8" s="40" t="str">
        <f>IF(SUM(TA8:TD8)-TE8&gt;0,SUM(TA8:TD8)-TE8,"")</f>
        <v/>
      </c>
      <c r="TR8" s="40">
        <f>IF(MAX(TN8,TQ8)&gt;0,MAX(TN8,TQ8),"")</f>
        <v>53.27</v>
      </c>
      <c r="TS8" s="40">
        <f>IF(TH8&gt;0,TH8,"")</f>
        <v>13.8</v>
      </c>
      <c r="TT8" s="40">
        <f>IF(TI8&gt;0,TI8,"")</f>
        <v>15.030000000000001</v>
      </c>
      <c r="TU8" s="40">
        <f>IF(SUM(TF8:TI8)-TJ8&gt;0,SUM(TF8:TI8)-TJ8,"")</f>
        <v>52.03</v>
      </c>
      <c r="TV8" s="40">
        <f>IF(SUM(TR8,TU8)&gt;0,SUM(TR8,TU8),"")</f>
        <v>105.30000000000001</v>
      </c>
    </row>
    <row r="9" spans="1:542" x14ac:dyDescent="0.2">
      <c r="A9" s="4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>6</v>
      </c>
      <c r="B9" s="4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>5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189.97001899700544</v>
      </c>
      <c r="G9" s="66"/>
      <c r="H9" s="3" t="str">
        <f>IF(OR(AND(AO9&gt;=AY$34,AO9&lt;&gt;"",AQ9&gt;=AY$38,AQ9&lt;&gt;"",AN9=""),AND(AR9&gt;=AY$34,AR9&lt;&gt;"",AT9&gt;=AY$38,AT9&lt;&gt;"",AN9=""),AND(AV9&gt;=AY$34,AV9&lt;&gt;"",AX9&gt;=AY$38,AX9&lt;&gt;"",AN9=""),AND(BP9&gt;=BZ$34,BP9&lt;&gt;"",BR9&gt;=BZ$38,BR9&lt;&gt;"",BO9=""),AND(BS9&gt;=BZ$34,BS9&lt;&gt;"",BU9&gt;=BZ$38,BU9&lt;&gt;"",BO9=""),AND(BW9&gt;=BZ$34,BW9&lt;&gt;"",BY9&gt;=BZ$38,BY9&lt;&gt;"",BO9=""),AND(CQ9&gt;=DA$34,CQ9&lt;&gt;"",CS9&gt;=DA$38,CS9&lt;&gt;"",CP9=""),AND(CT9&gt;=DA$34,CT9&lt;&gt;"",CV9&gt;=DA$38,CV9&lt;&gt;"",CP9=""),AND(CX9&gt;=DA$34,CX9&lt;&gt;"",CZ9&gt;=DA$38,CZ9&lt;&gt;"",CP9=""),AND(DX9&gt;=EK$34,DX9&lt;&gt;"",DZ9&gt;=EK$38,DZ9&lt;&gt;""),AND(EA9&gt;=EK$34,EA9&lt;&gt;"",EC9&gt;=EK$38,EC9&lt;&gt;""),AND(EE9&gt;=EK$34,EE9&lt;&gt;"",EG9&gt;=EK$38,EG9&lt;&gt;""),AND(EH9&gt;=EK$34,EH9&lt;&gt;"",EJ9&gt;=EK$38,EJ9&lt;&gt;""),AND(FF9&gt;=FS$34,FF9&lt;&gt;"",FH9&gt;=FS$38,FH9&lt;&gt;""),AND(FI9&gt;=FS$34,FI9&lt;&gt;"",FK9&gt;=FS$38,FK9&lt;&gt;""),AND(FM9&gt;=FS$34,FM9&lt;&gt;"",FO9&gt;=FS$38,FO9&lt;&gt;""),AND(FP9&gt;=FS$34,FP9&lt;&gt;"",FR9&gt;=FS$38,FR9&lt;&gt;""),AND(GN9&gt;=HA$34,GN9&lt;&gt;"",GP9&gt;=HA$38,GP9&lt;&gt;""),AND(GQ9&gt;=HA$34,GQ9&lt;&gt;"",GS9&gt;=HA$38,GS9&lt;&gt;""),AND(GU9&gt;=HA$34,GU9&lt;&gt;"",GW9&gt;=HA$38,GW9&lt;&gt;""),AND(GX9&gt;=HA$34,GX9&lt;&gt;"",GZ9&gt;=HA$38,GZ9&lt;&gt;""),AND(HV9&gt;=II$34,HV9&lt;&gt;"",HX9&gt;=II$38,HX9&lt;&gt;""),AND(HY9&gt;=II$34,HY9&lt;&gt;"",IA9&gt;=II$38,IA9&lt;&gt;""),AND(IC9&gt;=II$34,IC9&lt;&gt;"",IE9&gt;=II$38,IE9&lt;&gt;""),AND(IF9&gt;=II$34,IF9&lt;&gt;"",IH9&gt;=II$38,IH9&lt;&gt;""),AND(JD9&gt;=JQ$34,JD9&lt;&gt;"",JF9&gt;=JQ$38,JF9&lt;&gt;""),AND(JG9&gt;=JQ$34,JG9&lt;&gt;"",JI9&gt;=JQ$38,JI9&lt;&gt;""),AND(JK9&gt;=JQ$34,JK9&lt;&gt;"",JM9&gt;=JQ$38,JM9&lt;&gt;""),AND(JN9&gt;=JQ$34,JN9&lt;&gt;"",JP9&gt;=JQ$38,JP9&lt;&gt;""),AND(KL9&gt;=KY$34,KL9&lt;&gt;"",KN9&gt;=KY$38,KN9&lt;&gt;""),AND(KO9&gt;=KY$34,KO9&lt;&gt;"",KQ9&gt;=KY$38,KQ9&lt;&gt;""),AND(KS9&gt;=KY$34,KS9&lt;&gt;"",KU9&gt;=KY$38,KU9&lt;&gt;""),AND(KV9&gt;=KY$34,KV9&lt;&gt;"",KX9&gt;=KY$38,KX9&lt;&gt;""),AND(LT9&gt;=MG$34,LT9&lt;&gt;"",LV9&gt;=MG$38,LV9&lt;&gt;""),AND(LW9&gt;=MG$34,LW9&lt;&gt;"",LY9&gt;=MG$38,LY9&lt;&gt;""),AND(MA9&gt;=MG$34,MA9&lt;&gt;"",MC9&gt;=MG$38,MC9&lt;&gt;""),AND(MD9&gt;=MG$34,MD9&lt;&gt;"",MF9&gt;=MG$38,MF9&lt;&gt;""),AND(NB9&gt;=NO$34,NB9&lt;&gt;"",ND9&gt;=NO$38,ND9&lt;&gt;""),AND(NE9&gt;=NO$34,NE9&lt;&gt;"",NG9&gt;=NO$38,NG9&lt;&gt;""),AND(NI9&gt;=NO$34,NI9&lt;&gt;"",NK9&gt;=NO$38,NK9&lt;&gt;""),AND(NL9&gt;=NO$34,NL9&lt;&gt;"",NN9&gt;=NO$38,NN9&lt;&gt;""),AND(OJ9&gt;=OW$34,OJ9&lt;&gt;"",OL9&gt;=OW$38,OL9&lt;&gt;""),AND(OM9&gt;=OW$34,OM9&lt;&gt;"",OO9&gt;=OW$38,OO9&lt;&gt;""),AND(OQ9&gt;=OW$34,OQ9&lt;&gt;"",OS9&gt;=OW$38,OS9&lt;&gt;""),AND(OT9&gt;=OW$34,OT9&lt;&gt;"",OV9&gt;=OW$38,OV9&lt;&gt;""),AND(PR9&gt;=QE$34,PR9&lt;&gt;"",PT9&gt;=QE$38,PT9&lt;&gt;""),AND(PU9&gt;=QE$34,PU9&lt;&gt;"",PW9&gt;=QE$38,PW9&lt;&gt;""),AND(PY9&gt;=QE$34,PY9&lt;&gt;"",QA9&gt;=QE$38,QA9&lt;&gt;""),AND(QB9&gt;=QE$34,QB9&lt;&gt;"",QD9&gt;=QE$38,QD9&lt;&gt;""),AND(QZ9&gt;=RM$34,QZ9&lt;&gt;"",RB9&gt;=RM$38,RB9&lt;&gt;""),AND(RC9&gt;=RM$34,RC9&lt;&gt;"",RE9&gt;=RM$38,RE9&lt;&gt;""),AND(RG9&gt;=RM$34,RG9&lt;&gt;"",RI9&gt;=RM$38,RI9&lt;&gt;""),AND(RJ9&gt;=RM$34,RJ9&lt;&gt;"",RL9&gt;=RM$38,RL9&lt;&gt;""),AND(SH9&gt;=SU$34,SH9&lt;&gt;"",SJ9&gt;=SU$38,SJ9&lt;&gt;""),AND(SK9&gt;=SU$34,SK9&lt;&gt;"",SM9&gt;=SU$38,SM9&lt;&gt;""),AND(SO9&gt;=SU$34,SO9&lt;&gt;"",SQ9&gt;=SU$38,SQ9&lt;&gt;""),AND(SR9&gt;=SU$34,SR9&lt;&gt;"",ST9&gt;=SU$38,ST9&lt;&gt;"")),"P","")</f>
        <v>P</v>
      </c>
      <c r="I9" s="3" t="str">
        <f>IF(OR(AND(AQ9&gt;=AY$38,AQ9&lt;&gt;"",AN9=""),AND(AT9&gt;=AY$38,AT9&lt;&gt;"",AN9=""),AND(AX9&gt;=AY$38,AX9&lt;&gt;"",AN9=""),AND(BR9&gt;=BZ$38,BR9&lt;&gt;"",BO9=""),AND(BU9&gt;=BZ$38,BU9&lt;&gt;"",BO9=""),AND(BY9&gt;=BZ$38,BY9&lt;&gt;"",BO9=""),AND(CS9&gt;=DA$38,CS9&lt;&gt;"",CP9=""),AND(CV9&gt;=DA$38,CV9&lt;&gt;"",CP9=""),AND(CZ9&gt;=DA$38,CZ9&lt;&gt;"",CP9=""),AND(DZ9&gt;=EK$38,DZ9&lt;&gt;""),AND(EC9&gt;=EK$38,EC9&lt;&gt;""),AND(EG9&gt;=EK$38,EG9&lt;&gt;""),AND(EJ9&gt;=EK$38,EJ9&lt;&gt;""),AND(FH9&gt;=FS$38,FH9&lt;&gt;""),AND(FK9&gt;=FS$38,FK9&lt;&gt;""),AND(FO9&gt;=FS$38,FO9&lt;&gt;""),AND(FR9&gt;=FS$38,FR9&lt;&gt;""),AND(GP9&gt;=HA$38,GP9&lt;&gt;""),AND(GS9&gt;=HA$38,GS9&lt;&gt;""),AND(GW9&gt;=HA$38,GW9&lt;&gt;""),AND(GZ9&gt;=HA$38,GZ9&lt;&gt;""),AND(HX9&gt;=II$38,HX9&lt;&gt;""),AND(IA9&gt;=II$38,IA9&lt;&gt;""),AND(IE9&gt;=II$38,IE9&lt;&gt;""),AND(IH9&gt;=II$38,IH9&lt;&gt;""),AND(JF9&gt;=JQ$38,JF9&lt;&gt;""),AND(JI9&gt;=JQ$38,JI9&lt;&gt;""),AND(JM9&gt;=JQ$38,JM9&lt;&gt;""),AND(JP9&gt;=JQ$38,JP9&lt;&gt;""),AND(KN9&gt;=KY$38,KN9&lt;&gt;""),AND(KQ9&gt;=KY$38,KQ9&lt;&gt;""),AND(KU9&gt;=KY$38,KU9&lt;&gt;""),AND(KX9&gt;=KY$38,KX9&lt;&gt;""),AND(LV9&gt;=MG$38,LV9&lt;&gt;""),AND(LY9&gt;=MG$38,LY9&lt;&gt;""),AND(MC9&gt;=MG$38,MC9&lt;&gt;""),AND(MF9&gt;=MG$38,MF9&lt;&gt;""),AND(ND9&gt;=NO$38,ND9&lt;&gt;""),AND(NG9&gt;=NO$38,NG9&lt;&gt;""),AND(NK9&gt;=NO$38,NK9&lt;&gt;""),AND(NN9&gt;=NO$38,NN9&lt;&gt;""),AND(OL9&gt;=OW$38,OL9&lt;&gt;""),AND(OO9&gt;=OW$38,OO9&lt;&gt;""),AND(OS9&gt;=OW$38,OS9&lt;&gt;""),AND(OV9&gt;=OW$38,OV9&lt;&gt;""),AND(PT9&gt;=QE$38,PT9&lt;&gt;""),AND(PW9&gt;=QE$38,PW9&lt;&gt;""),AND(QA9&gt;=QE$38,QA9&lt;&gt;""),AND(QD9&gt;=QE$38,QD9&lt;&gt;""),AND(RB9&gt;=RM$38,RB9&lt;&gt;""),AND(RE9&gt;=RM$38,RE9&lt;&gt;""),AND(RI9&gt;=RM$38,RI9&lt;&gt;""),AND(RL9&gt;=RM$38,RL9&lt;&gt;""),AND(SJ9&gt;=SU$38,SJ9&lt;&gt;""),AND(SM9&gt;=SU$38,SM9&lt;&gt;""),AND(SQ9&gt;=SU$38,SQ9&lt;&gt;""),AND(ST9&gt;=SU$38,ST9&lt;&gt;"")),"P","")</f>
        <v>P</v>
      </c>
      <c r="J9" s="36" t="str">
        <f>IF(AND(I9="P",H9=""),"No DD",IF(OR(AND(AO9&gt;=AY$37,AO9&lt;&gt;"",AQ9&gt;=AY$41,AQ9&lt;&gt;"",AN9=""),AND(AR9&gt;=AY$37,AR9&lt;&gt;"",AT9&gt;=AY$41,AT9&lt;&gt;"",AN9=""),AND(AV9&gt;=AY$37,AV9&lt;&gt;"",AX9&gt;=AY$41,AX9&lt;&gt;"",AN9=""),AND(BP9&gt;=BZ$37,BP9&lt;&gt;"",BR9&gt;=BZ$41,BR9&lt;&gt;"",BO9=""),AND(BS9&gt;=BZ$37,BS9&lt;&gt;"",BU9&gt;=BZ$41,BU9&lt;&gt;"",BO9=""),AND(BW9&gt;=BZ$37,BW9&lt;&gt;"",BY9&gt;=BZ$41,BY9&lt;&gt;"",BO9=""),AND(CQ9&gt;=DA$37,CQ9&lt;&gt;"",CS9&gt;=DA$41,CS9&lt;&gt;"",CP9=""),AND(CT9&gt;=DA$37,CT9&lt;&gt;"",CV9&gt;=DA$41,CV9&lt;&gt;"",CP9=""),AND(CX9&gt;=DA$37,CX9&lt;&gt;"",CZ9&gt;=DA$41,CZ9&lt;&gt;"",CP9=""),AND(DX9&gt;=EK$37,DX9&lt;&gt;"",DZ9&gt;=EK$41,DZ9&lt;&gt;""),AND(EA9&gt;=EK$37,EA9&lt;&gt;"",EC9&gt;=EK$41,EC9&lt;&gt;""),AND(EE9&gt;=EK$37,EE9&lt;&gt;"",EG9&gt;=EK$41,EG9&lt;&gt;""),AND(EH9&gt;=EK$37,EH9&lt;&gt;"",EJ9&gt;=EK$41,EJ9&lt;&gt;""),AND(FF9&gt;=FS$37,FF9&lt;&gt;"",FH9&gt;=FS$41,FH9&lt;&gt;""),AND(FI9&gt;=FS$37,FI9&lt;&gt;"",FK9&gt;=FS$41,FK9&lt;&gt;""),AND(FM9&gt;=FS$37,FM9&lt;&gt;"",FO9&gt;=FS$41,FO9&lt;&gt;""),AND(FP9&gt;=FS$37,FP9&lt;&gt;"",FR9&gt;=FS$41,FR9&lt;&gt;""),AND(GN9&gt;=HA$37,GN9&lt;&gt;"",GP9&gt;=HA$41,GP9&lt;&gt;""),AND(GQ9&gt;=HA$37,GQ9&lt;&gt;"",GS9&gt;=HA$41,GS9&lt;&gt;""),AND(GU9&gt;=HA$37,GU9&lt;&gt;"",GW9&gt;=HA$41,GW9&lt;&gt;""),AND(GX9&gt;=HA$37,GX9&lt;&gt;"",GZ9&gt;=HA$41,GZ9&lt;&gt;""),AND(HV9&gt;=II$37,HV9&lt;&gt;"",HX9&gt;=II$41,HX9&lt;&gt;""),AND(HY9&gt;=II$37,HY9&lt;&gt;"",IA9&gt;=II$41,IA9&lt;&gt;""),AND(IC9&gt;=II$37,IC9&lt;&gt;"",IE9&gt;=II$41,IE9&lt;&gt;""),AND(IF9&gt;=II$37,IF9&lt;&gt;"",IH9&gt;=II$41,IH9&lt;&gt;""),AND(JD9&gt;=JQ$37,JD9&lt;&gt;"",JF9&gt;=JQ$41,JF9&lt;&gt;""),AND(JG9&gt;=JQ$37,JG9&lt;&gt;"",JI9&gt;=JQ$41,JI9&lt;&gt;""),AND(JK9&gt;=JQ$37,JK9&lt;&gt;"",JM9&gt;=JQ$41,JM9&lt;&gt;""),AND(JN9&gt;=JQ$37,JN9&lt;&gt;"",JP9&gt;=JQ$41,JP9&lt;&gt;""),AND(KL9&gt;=KY$37,KL9&lt;&gt;"",KN9&gt;=KY$41,KN9&lt;&gt;""),AND(KO9&gt;=KY$37,KO9&lt;&gt;"",KQ9&gt;=KY$41,KQ9&lt;&gt;""),AND(KS9&gt;=KY$37,KS9&lt;&gt;"",KU9&gt;=KY$41,KU9&lt;&gt;""),AND(KV9&gt;=KY$37,KV9&lt;&gt;"",KX9&gt;=KY$41,KX9&lt;&gt;""),AND(LT9&gt;=MG$37,LT9&lt;&gt;"",LV9&gt;=MG$41,LV9&lt;&gt;""),AND(LW9&gt;=MG$37,LW9&lt;&gt;"",LY9&gt;=MG$41,LY9&lt;&gt;""),AND(MA9&gt;=MG$37,MA9&lt;&gt;"",MC9&gt;=MG$41,MC9&lt;&gt;""),AND(MD9&gt;=MG$37,MD9&lt;&gt;"",MF9&gt;=MG$41,MF9&lt;&gt;""),AND(NB9&gt;=NO$37,NB9&lt;&gt;"",ND9&gt;=NO$41,ND9&lt;&gt;""),AND(NE9&gt;=NO$37,NE9&lt;&gt;"",NG9&gt;=NO$41,NG9&lt;&gt;""),AND(NI9&gt;=NO$37,NI9&lt;&gt;"",NK9&gt;=NO$41,NK9&lt;&gt;""),AND(NL9&gt;=NO$37,NL9&lt;&gt;"",NN9&gt;=NO$41,NN9&lt;&gt;""),AND(OJ9&gt;=OW$37,OJ9&lt;&gt;"",OL9&gt;=OW$41,OL9&lt;&gt;""),AND(OM9&gt;=OW$37,OM9&lt;&gt;"",OO9&gt;=OW$41,OO9&lt;&gt;""),AND(OQ9&gt;=OW$37,OQ9&lt;&gt;"",OS9&gt;=OW$41,OS9&lt;&gt;""),AND(OT9&gt;=OW$37,OT9&lt;&gt;"",OV9&gt;=OW$41,OV9&lt;&gt;""),AND(PR9&gt;=QE$37,PR9&lt;&gt;"",PT9&gt;=QE$41,PT9&lt;&gt;""),AND(PU9&gt;=QE$37,PU9&lt;&gt;"",PW9&gt;=QE$41,PW9&lt;&gt;""),AND(PY9&gt;=QE$37,PY9&lt;&gt;"",QA9&gt;=QE$41,QA9&lt;&gt;""),AND(QB9&gt;=QE$37,QB9&lt;&gt;"",QD9&gt;=QE$41,QD9&lt;&gt;""),AND(QZ9&gt;=RM$37,QZ9&lt;&gt;"",RB9&gt;=RM$41,RB9&lt;&gt;""),AND(RC9&gt;=RM$37,RC9&lt;&gt;"",RE9&gt;=RM$41,RE9&lt;&gt;""),AND(RG9&gt;=RM$37,RG9&lt;&gt;"",RI9&gt;=RM$41,RI9&lt;&gt;""),AND(RJ9&gt;=RM$37,RJ9&lt;&gt;"",RL9&gt;=RM$41,RL9&lt;&gt;""),AND(SH9&gt;=SU$37,SH9&lt;&gt;"",SJ9&gt;=SU$41,SJ9&lt;&gt;""),AND(SK9&gt;=SU$37,SK9&lt;&gt;"",SM9&gt;=SU$41,SM9&lt;&gt;""),AND(SO9&gt;=SU$37,SO9&lt;&gt;"",SQ9&gt;=SU$41,SQ9&lt;&gt;""),AND(SR9&gt;=SU$37,SR9&lt;&gt;"",ST9&gt;=SU$41,ST9&lt;&gt;"")),"Merit",IF(OR(AND(AO9&gt;=AY$36,AO9&lt;&gt;"",AQ9&gt;=AY$40,AQ9&lt;&gt;"",AN9=""),AND(AR9&gt;=AY$36,AR9&lt;&gt;"",AT9&gt;=AY$40,AT9&lt;&gt;"",AN9=""),AND(AV9&gt;=AY$36,AV9&lt;&gt;"",AX9&gt;=AY$40,AX9&lt;&gt;"",AN9=""),AND(BP9&gt;=BZ$36,BP9&lt;&gt;"",BR9&gt;=BZ$40,BR9&lt;&gt;"",BO9=""),AND(BS9&gt;=BZ$36,BS9&lt;&gt;"",BU9&gt;=BZ$40,BU9&lt;&gt;"",BO9=""),AND(BW9&gt;=BZ$36,BW9&lt;&gt;"",BY9&gt;=BZ$40,BY9&lt;&gt;"",BO9=""),AND(CQ9&gt;=DA$36,CQ9&lt;&gt;"",CS9&gt;=DA$40,CS9&lt;&gt;"",CP9=""),AND(CT9&gt;=DA$36,CT9&lt;&gt;"",CV9&gt;=DA$40,CV9&lt;&gt;"",CP9=""),AND(CX9&gt;=DA$36,CX9&lt;&gt;"",CZ9&gt;=DA$40,CZ9&lt;&gt;"",CP9=""),AND(DX9&gt;=EK$36,DX9&lt;&gt;"",DZ9&gt;=EK$40,DZ9&lt;&gt;""),AND(EA9&gt;=EK$36,EA9&lt;&gt;"",EC9&gt;=EK$40,EC9&lt;&gt;""),AND(EE9&gt;=EK$36,EE9&lt;&gt;"",EG9&gt;=EK$40,EG9&lt;&gt;""),AND(EH9&gt;=EK$36,EH9&lt;&gt;"",EJ9&gt;=EK$40,EJ9&lt;&gt;""),AND(FF9&gt;=FS$36,FF9&lt;&gt;"",FH9&gt;=FS$40,FH9&lt;&gt;""),AND(FI9&gt;=FS$36,FI9&lt;&gt;"",FK9&gt;=FS$40,FK9&lt;&gt;""),AND(FM9&gt;=FS$36,FM9&lt;&gt;"",FO9&gt;=FS$40,FO9&lt;&gt;""),AND(FP9&gt;=FS$36,FP9&lt;&gt;"",FR9&gt;=FS$40,FR9&lt;&gt;""),AND(GN9&gt;=HA$36,GN9&lt;&gt;"",GP9&gt;=HA$40,GP9&lt;&gt;""),AND(GQ9&gt;=HA$36,GQ9&lt;&gt;"",GS9&gt;=HA$40,GS9&lt;&gt;""),AND(GU9&gt;=HA$36,GU9&lt;&gt;"",GW9&gt;=HA$40,GW9&lt;&gt;""),AND(GX9&gt;=HA$36,GX9&lt;&gt;"",GZ9&gt;=HA$40,GZ9&lt;&gt;""),AND(HV9&gt;=II$36,HV9&lt;&gt;"",HX9&gt;=II$40,HX9&lt;&gt;""),AND(HY9&gt;=II$36,HY9&lt;&gt;"",IA9&gt;=II$40,IA9&lt;&gt;""),AND(IC9&gt;=II$36,IC9&lt;&gt;"",IE9&gt;=II$40,IE9&lt;&gt;""),AND(IF9&gt;=II$36,IF9&lt;&gt;"",IH9&gt;=II$40,IH9&lt;&gt;""),AND(JD9&gt;=JQ$36,JD9&lt;&gt;"",JF9&gt;=JQ$40,JF9&lt;&gt;""),AND(JG9&gt;=JQ$36,JG9&lt;&gt;"",JI9&gt;=JQ$40,JI9&lt;&gt;""),AND(JK9&gt;=JQ$36,JK9&lt;&gt;"",JM9&gt;=JQ$40,JM9&lt;&gt;""),AND(JN9&gt;=JQ$36,JN9&lt;&gt;"",JP9&gt;=JQ$40,JP9&lt;&gt;""),AND(KL9&gt;=KY$36,KL9&lt;&gt;"",KN9&gt;=KY$40,KN9&lt;&gt;""),AND(KO9&gt;=KY$36,KO9&lt;&gt;"",KQ9&gt;=KY$40,KQ9&lt;&gt;""),AND(KS9&gt;=KY$36,KS9&lt;&gt;"",KU9&gt;=KY$40,KU9&lt;&gt;""),AND(KV9&gt;=KY$36,KV9&lt;&gt;"",KX9&gt;=KY$40,KX9&lt;&gt;""),AND(LT9&gt;=MG$36,LT9&lt;&gt;"",LV9&gt;=MG$40,LV9&lt;&gt;""),AND(LW9&gt;=MG$36,LW9&lt;&gt;"",LY9&gt;=MG$40,LY9&lt;&gt;""),AND(MA9&gt;=MG$36,MA9&lt;&gt;"",MC9&gt;=MG$40,MC9&lt;&gt;""),AND(MD9&gt;=MG$36,MD9&lt;&gt;"",MF9&gt;=MG$40,MF9&lt;&gt;""),AND(NB9&gt;=NO$36,NB9&lt;&gt;"",ND9&gt;=NO$40,ND9&lt;&gt;""),AND(NE9&gt;=NO$36,NE9&lt;&gt;"",NG9&gt;=NO$40,NG9&lt;&gt;""),AND(NI9&gt;=NO$36,NI9&lt;&gt;"",NK9&gt;=NO$40,NK9&lt;&gt;""),AND(NL9&gt;=NO$36,NL9&lt;&gt;"",NN9&gt;=NO$40,NN9&lt;&gt;""),AND(OJ9&gt;=OW$36,OJ9&lt;&gt;"",OL9&gt;=OW$40,OL9&lt;&gt;""),AND(OM9&gt;=OW$36,OM9&lt;&gt;"",OO9&gt;=OW$40,OO9&lt;&gt;""),AND(OQ9&gt;=OW$36,OQ9&lt;&gt;"",OS9&gt;=OW$40,OS9&lt;&gt;""),AND(OT9&gt;=OW$36,OT9&lt;&gt;"",OV9&gt;=OW$40,OV9&lt;&gt;""),AND(PR9&gt;=QE$36,PR9&lt;&gt;"",PT9&gt;=QE$40,PT9&lt;&gt;""),AND(PU9&gt;=QE$36,PU9&lt;&gt;"",PW9&gt;=QE$40,PW9&lt;&gt;""),AND(PY9&gt;=QE$36,PY9&lt;&gt;"",QA9&gt;=QE$40,QA9&lt;&gt;""),AND(QB9&gt;=QE$36,QB9&lt;&gt;"",QD9&gt;=QE$40,QD9&lt;&gt;""),AND(QZ9&gt;=RM$36,QZ9&lt;&gt;"",RB9&gt;=RM$40,RB9&lt;&gt;""),AND(RC9&gt;=RM$36,RC9&lt;&gt;"",RE9&gt;=RM$40,RE9&lt;&gt;""),AND(RG9&gt;=RM$36,RG9&lt;&gt;"",RI9&gt;=RM$40,RI9&lt;&gt;""),AND(RJ9&gt;=RM$36,RJ9&lt;&gt;"",RL9&gt;=RM$40,RL9&lt;&gt;""),AND(SH9&gt;=SU$36,SH9&lt;&gt;"",SJ9&gt;=SU$40,SJ9&lt;&gt;""),AND(SK9&gt;=SU$36,SK9&lt;&gt;"",SM9&gt;=SU$40,SM9&lt;&gt;""),AND(SO9&gt;=SU$36,SO9&lt;&gt;"",SQ9&gt;=SU$40,SQ9&lt;&gt;""),AND(SR9&gt;=SU$36,SR9&lt;&gt;"",ST9&gt;=SU$40,ST9&lt;&gt;"")),"Excellence",IF(K9="P","Worlds Team",IF(H9="P","National Team","")))))</f>
        <v>National Team</v>
      </c>
      <c r="K9" s="3" t="str">
        <f>IF(OR(AND(AO9&gt;=AY$35,AO9&lt;&gt;"",AQ9&gt;=AY$39,AQ9&lt;&gt;"",AN9=""),AND(AR9&gt;=AY$35,AR9&lt;&gt;"",AT9&gt;=AY$39,AT9&lt;&gt;"",AN9=""),AND(AV9&gt;=AY$35,AV9&lt;&gt;"",AX9&gt;=AY$39,AX9&lt;&gt;"",AN9=""),AND(BP9&gt;=BZ$35,BP9&lt;&gt;"",BR9&gt;=BZ$39,BR9&lt;&gt;"",BO9=""),AND(BS9&gt;=BZ$35,BS9&lt;&gt;"",BU9&gt;=BZ$39,BU9&lt;&gt;"",BO9=""),AND(BW9&gt;=BZ$35,BW9&lt;&gt;"",BY9&gt;=BZ$39,BY9&lt;&gt;"",BO9=""),AND(CQ9&gt;=DA$35,CQ9&lt;&gt;"",CS9&gt;=DA$39,CS9&lt;&gt;"",CP9=""),AND(CT9&gt;=DA$35,CT9&lt;&gt;"",CV9&gt;=DA$39,CV9&lt;&gt;"",CP9=""),AND(CX9&gt;=DA$35,CX9&lt;&gt;"",CZ9&gt;=DA$39,CZ9&lt;&gt;"",CP9=""),AND(DX9&gt;=EK$35,DX9&lt;&gt;"",DZ9&gt;=EK$39,DZ9&lt;&gt;""),AND(EA9&gt;=EK$35,EA9&lt;&gt;"",EC9&gt;=EK$39,EC9&lt;&gt;""),AND(EE9&gt;=EK$35,EE9&lt;&gt;"",EG9&gt;=EK$39,EG9&lt;&gt;""),AND(EH9&gt;=EK$35,EH9&lt;&gt;"",EJ9&gt;=EK$39,EJ9&lt;&gt;""),AND(FF9&gt;=FS$35,FF9&lt;&gt;"",FH9&gt;=FS$39,FH9&lt;&gt;""),AND(FI9&gt;=FS$35,FI9&lt;&gt;"",FK9&gt;=FS$39,FK9&lt;&gt;""),AND(FM9&gt;=FS$35,FM9&lt;&gt;"",FO9&gt;=FS$39,FO9&lt;&gt;""),AND(FP9&gt;=FS$35,FP9&lt;&gt;"",FR9&gt;=FS$39,FR9&lt;&gt;""),AND(GN9&gt;=HA$35,GN9&lt;&gt;"",GP9&gt;=HA$39,GP9&lt;&gt;""),AND(GQ9&gt;=HA$35,GQ9&lt;&gt;"",GS9&gt;=HA$39,GS9&lt;&gt;""),AND(GU9&gt;=HA$35,GU9&lt;&gt;"",GW9&gt;=HA$39,GW9&lt;&gt;""),AND(GX9&gt;=HA$35,GX9&lt;&gt;"",GZ9&gt;=HA$39,GZ9&lt;&gt;""),AND(HV9&gt;=II$35,HV9&lt;&gt;"",HX9&gt;=II$39,HX9&lt;&gt;""),AND(HY9&gt;=II$35,HY9&lt;&gt;"",IA9&gt;=II$39,IA9&lt;&gt;""),AND(IC9&gt;=II$35,IC9&lt;&gt;"",IE9&gt;=II$39,IE9&lt;&gt;""),AND(IF9&gt;=II$35,IF9&lt;&gt;"",IH9&gt;=II$39,IH9&lt;&gt;""),AND(JD9&gt;=JQ$35,JD9&lt;&gt;"",JF9&gt;=JQ$39,JF9&lt;&gt;""),AND(JG9&gt;=JQ$35,JG9&lt;&gt;"",JI9&gt;=JQ$39,JI9&lt;&gt;""),AND(JK9&gt;=JQ$35,JK9&lt;&gt;"",JM9&gt;=JQ$39,JM9&lt;&gt;""),AND(JN9&gt;=JQ$35,JN9&lt;&gt;"",JP9&gt;=JQ$39,JP9&lt;&gt;""),AND(KL9&gt;=KY$35,KL9&lt;&gt;"",KN9&gt;=KY$39,KN9&lt;&gt;""),AND(KO9&gt;=KY$35,KO9&lt;&gt;"",KQ9&gt;=KY$39,KQ9&lt;&gt;""),AND(KS9&gt;=KY$35,KS9&lt;&gt;"",KU9&gt;=KY$39,KU9&lt;&gt;""),AND(KV9&gt;=KY$35,KV9&lt;&gt;"",KX9&gt;=KY$39,KX9&lt;&gt;""),AND(LT9&gt;=MG$35,LT9&lt;&gt;"",LV9&gt;=MG$39,LV9&lt;&gt;""),AND(LW9&gt;=MG$35,LW9&lt;&gt;"",LY9&gt;=MG$39,LY9&lt;&gt;""),AND(MA9&gt;=MG$35,MA9&lt;&gt;"",MC9&gt;=MG$39,MC9&lt;&gt;""),AND(MD9&gt;=MG$35,MD9&lt;&gt;"",MF9&gt;=MG$39,MF9&lt;&gt;""),AND(NB9&gt;=NO$35,NB9&lt;&gt;"",ND9&gt;=NO$39,ND9&lt;&gt;""),AND(NE9&gt;=NO$35,NE9&lt;&gt;"",NG9&gt;=NO$39,NG9&lt;&gt;""),AND(NI9&gt;=NO$35,NI9&lt;&gt;"",NK9&gt;=NO$39,NK9&lt;&gt;""),AND(NL9&gt;=NO$35,NL9&lt;&gt;"",NN9&gt;=NO$39,NN9&lt;&gt;""),AND(OJ9&gt;=OW$35,OJ9&lt;&gt;"",OL9&gt;=OW$39,OL9&lt;&gt;""),AND(OM9&gt;=OW$35,OM9&lt;&gt;"",OO9&gt;=OW$39,OO9&lt;&gt;""),AND(OQ9&gt;=OW$35,OQ9&lt;&gt;"",OS9&gt;=OW$39,OS9&lt;&gt;""),AND(OT9&gt;=OW$35,OT9&lt;&gt;"",OV9&gt;=OW$39,OV9&lt;&gt;""),AND(PR9&gt;=QE$35,PR9&lt;&gt;"",PT9&gt;=QE$39,PT9&lt;&gt;""),AND(PU9&gt;=QE$35,PU9&lt;&gt;"",PW9&gt;=QE$39,PW9&lt;&gt;""),AND(PY9&gt;=QE$35,PY9&lt;&gt;"",QA9&gt;=QE$39,QA9&lt;&gt;""),AND(QB9&gt;=QE$35,QB9&lt;&gt;"",QD9&gt;=QE$39,QD9&lt;&gt;""),AND(QZ9&gt;=RM$35,QZ9&lt;&gt;"",RB9&gt;=RM$39,RB9&lt;&gt;""),AND(RC9&gt;=RM$35,RC9&lt;&gt;"",RE9&gt;=RM$39,RE9&lt;&gt;""),AND(RG9&gt;=RM$35,RG9&lt;&gt;"",RI9&gt;=RM$39,RI9&lt;&gt;""),AND(RJ9&gt;=RM$35,RJ9&lt;&gt;"",RL9&gt;=RM$39,RL9&lt;&gt;""),AND(SH9&gt;=SU$35,SH9&lt;&gt;"",SJ9&gt;=SU$39,SJ9&lt;&gt;""),AND(SK9&gt;=SU$35,SK9&lt;&gt;"",SM9&gt;=SU$39,SM9&lt;&gt;""),AND(SO9&gt;=SU$35,SO9&lt;&gt;"",SQ9&gt;=SU$39,SQ9&lt;&gt;""),AND(SR9&gt;=SU$35,SR9&lt;&gt;"",ST9&gt;=SU$39,ST9&lt;&gt;"")),"P","")</f>
        <v/>
      </c>
      <c r="L9" s="8">
        <f>IF(COUNT(AQ9,AT9,BR9,BU9,CS9,CV9)&gt;0,LARGE((AQ9,AT9,BR9,BU9,CS9,CV9),1),0)</f>
        <v>54.05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53.04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>IF(P9="","",IF(OR(P9=CS9,P9=CV9,P9=CZ9),$CA$1,IF(OR(P9=BR9,P9=BU9,P9=BY9),$AZ$1,IF(OR(P9=AQ9,P9=AT9,P9=AX9),$Y$1,""))))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3rd Domestic Trial</v>
      </c>
      <c r="T9" s="8">
        <f>IF(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&gt;0,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,0)</f>
        <v>15.55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17.8</v>
      </c>
      <c r="Z9" s="22">
        <v>3.9</v>
      </c>
      <c r="AA9" s="22">
        <v>5.6</v>
      </c>
      <c r="AB9" s="22">
        <v>6.37</v>
      </c>
      <c r="AC9" s="22">
        <v>0</v>
      </c>
      <c r="AD9" s="22">
        <v>15.6</v>
      </c>
      <c r="AE9" s="22">
        <v>8.1</v>
      </c>
      <c r="AF9" s="22">
        <v>11.5</v>
      </c>
      <c r="AG9" s="22">
        <v>14.05</v>
      </c>
      <c r="AH9" s="22">
        <v>0</v>
      </c>
      <c r="AI9" s="22">
        <v>12.1</v>
      </c>
      <c r="AJ9" s="22">
        <v>8.8000000000000007</v>
      </c>
      <c r="AK9" s="22">
        <v>12.7</v>
      </c>
      <c r="AL9" s="22">
        <v>15.13</v>
      </c>
      <c r="AM9" s="22">
        <v>0</v>
      </c>
      <c r="AN9" s="27"/>
      <c r="AO9" s="38">
        <f>IF(AA9&gt;0,AA9,"")</f>
        <v>5.6</v>
      </c>
      <c r="AP9" s="38">
        <f>IF(AB9&gt;0,AB9,"")</f>
        <v>6.37</v>
      </c>
      <c r="AQ9" s="40">
        <f>IF(SUM(Y9:AB9)-AC9&gt;0,SUM(Y9:AB9)-AC9,"")</f>
        <v>33.669999999999995</v>
      </c>
      <c r="AR9" s="40">
        <f>IF(AF9&gt;0,AF9,"")</f>
        <v>11.5</v>
      </c>
      <c r="AS9" s="40">
        <f>IF(AG9&gt;0,AG9,"")</f>
        <v>14.05</v>
      </c>
      <c r="AT9" s="40">
        <f>IF(SUM(AD9:AG9)-AH9&gt;0,SUM(AD9:AG9)-AH9,"")</f>
        <v>49.25</v>
      </c>
      <c r="AU9" s="40">
        <f>IF(AQ9="","",MAX(AQ9,AT9))</f>
        <v>49.25</v>
      </c>
      <c r="AV9" s="40">
        <f>IF(AK9&gt;0,AK9,"")</f>
        <v>12.7</v>
      </c>
      <c r="AW9" s="40">
        <f>IF(AL9&gt;0,AL9,"")</f>
        <v>15.13</v>
      </c>
      <c r="AX9" s="40">
        <f>IF(SUM(AI9:AL9)-AM9&gt;0,SUM(AI9:AL9)-AM9,"")</f>
        <v>48.73</v>
      </c>
      <c r="AY9" s="40">
        <f>IF(SUM(AU9,AX9)&gt;0,SUM(AU9,AX9),"")</f>
        <v>97.97999999999999</v>
      </c>
      <c r="AZ9" s="26">
        <v>15.2</v>
      </c>
      <c r="BA9" s="26">
        <v>9.6</v>
      </c>
      <c r="BB9" s="26">
        <v>13.7</v>
      </c>
      <c r="BC9" s="26">
        <v>15.55</v>
      </c>
      <c r="BD9" s="26">
        <v>0</v>
      </c>
      <c r="BE9" s="26">
        <v>15.2</v>
      </c>
      <c r="BF9" s="26">
        <v>8.9</v>
      </c>
      <c r="BG9" s="26">
        <v>13.7</v>
      </c>
      <c r="BH9" s="26">
        <v>15.24</v>
      </c>
      <c r="BI9" s="26">
        <v>0</v>
      </c>
      <c r="BJ9" s="26">
        <v>15.1</v>
      </c>
      <c r="BK9" s="26">
        <v>9</v>
      </c>
      <c r="BL9" s="26">
        <v>13.7</v>
      </c>
      <c r="BM9" s="26">
        <v>15.53</v>
      </c>
      <c r="BN9" s="26">
        <v>0</v>
      </c>
      <c r="BO9" s="28"/>
      <c r="BP9" s="39">
        <f>IF(BB9&gt;0,BB9,"")</f>
        <v>13.7</v>
      </c>
      <c r="BQ9" s="39">
        <f>IF(BC9&gt;0,BC9,"")</f>
        <v>15.55</v>
      </c>
      <c r="BR9" s="11">
        <f>IF(SUM(AZ9:BC9)-BD9&gt;0,SUM(AZ9:BC9)-BD9,"")</f>
        <v>54.05</v>
      </c>
      <c r="BS9" s="11">
        <f>IF(BG9&gt;0,BG9,"")</f>
        <v>13.7</v>
      </c>
      <c r="BT9" s="11">
        <f>IF(BH9&gt;0,BH9,"")</f>
        <v>15.24</v>
      </c>
      <c r="BU9" s="11">
        <f>IF(SUM(BE9:BH9)-BI9&gt;0,SUM(BE9:BH9)-BI9,"")</f>
        <v>53.04</v>
      </c>
      <c r="BV9" s="11">
        <f>IF(BR9="","",MAX(BR9,BU9))</f>
        <v>54.05</v>
      </c>
      <c r="BW9" s="11">
        <f>IF(BL9&gt;0,BL9,"")</f>
        <v>13.7</v>
      </c>
      <c r="BX9" s="11">
        <f>IF(BM9&gt;0,BM9,"")</f>
        <v>15.53</v>
      </c>
      <c r="BY9" s="11">
        <f>IF(SUM(BJ9:BM9)-BN9&gt;0,SUM(BJ9:BM9)-BN9,"")</f>
        <v>53.33</v>
      </c>
      <c r="BZ9" s="11">
        <f>IF(SUM(BV9,BY9)&gt;0,SUM(BV9,BY9),"")</f>
        <v>107.38</v>
      </c>
      <c r="CA9" s="22">
        <v>5.9</v>
      </c>
      <c r="CB9" s="22">
        <v>3.6</v>
      </c>
      <c r="CC9" s="22">
        <v>6.5</v>
      </c>
      <c r="CD9" s="22">
        <v>6.48</v>
      </c>
      <c r="CE9" s="22">
        <v>0</v>
      </c>
      <c r="CF9" s="22">
        <v>13.4</v>
      </c>
      <c r="CG9" s="22">
        <v>9.4</v>
      </c>
      <c r="CH9" s="22">
        <v>14</v>
      </c>
      <c r="CI9" s="22">
        <v>15.15</v>
      </c>
      <c r="CJ9" s="22">
        <v>0.2</v>
      </c>
      <c r="CK9" s="22"/>
      <c r="CL9" s="22"/>
      <c r="CM9" s="22"/>
      <c r="CN9" s="22"/>
      <c r="CO9" s="22"/>
      <c r="CP9" s="27"/>
      <c r="CQ9" s="38">
        <f>IF(CC9&gt;0,CC9,"")</f>
        <v>6.5</v>
      </c>
      <c r="CR9" s="38">
        <f>IF(CD9&gt;0,CD9,"")</f>
        <v>6.48</v>
      </c>
      <c r="CS9" s="40">
        <f>IF(SUM(CA9:CD9)-CE9&gt;0,SUM(CA9:CD9)-CE9,"")</f>
        <v>22.48</v>
      </c>
      <c r="CT9" s="40">
        <f>IF(CH9&gt;0,CH9,"")</f>
        <v>14</v>
      </c>
      <c r="CU9" s="40">
        <f>IF(CI9&gt;0,CI9,"")</f>
        <v>15.15</v>
      </c>
      <c r="CV9" s="40">
        <f>IF(SUM(CF9:CI9)-CJ9&gt;0,SUM(CF9:CI9)-CJ9,"")</f>
        <v>51.749999999999993</v>
      </c>
      <c r="CW9" s="40">
        <f>IF(CS9="","",MAX(CS9,CV9))</f>
        <v>51.749999999999993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51.749999999999993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5.3</v>
      </c>
      <c r="HC9" s="18">
        <v>3.8</v>
      </c>
      <c r="HD9" s="18">
        <v>6.5</v>
      </c>
      <c r="HE9" s="18">
        <v>6.33</v>
      </c>
      <c r="HF9" s="18">
        <v>0</v>
      </c>
      <c r="HG9" s="18">
        <v>13.3</v>
      </c>
      <c r="HH9" s="18">
        <v>9.3000000000000007</v>
      </c>
      <c r="HI9" s="18">
        <v>14</v>
      </c>
      <c r="HJ9" s="18">
        <v>15.27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6.5</v>
      </c>
      <c r="HW9" s="11">
        <f>IF(HE9&gt;0,HE9,"")</f>
        <v>6.33</v>
      </c>
      <c r="HX9" s="11">
        <f>IF(SUM(HB9:HE9)-HF9&gt;0,SUM(HB9:HE9)-HF9,"")</f>
        <v>21.93</v>
      </c>
      <c r="HY9" s="11">
        <f>IF(HI9&gt;0,HI9,"")</f>
        <v>14</v>
      </c>
      <c r="HZ9" s="11">
        <f>IF(HJ9&gt;0,HJ9,"")</f>
        <v>15.27</v>
      </c>
      <c r="IA9" s="11">
        <f>IF(SUM(HG9:HJ9)-HK9&gt;0,SUM(HG9:HJ9)-HK9,"")</f>
        <v>51.870000000000005</v>
      </c>
      <c r="IB9" s="11">
        <f>IF(MAX(HX9,IA9)&gt;0,MAX(HX9,IA9),"")</f>
        <v>51.870000000000005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51.870000000000005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10.55</v>
      </c>
      <c r="SW9" s="22">
        <f>IF($CP9="P",CB9,(CB9+BA9)/2)</f>
        <v>6.6</v>
      </c>
      <c r="SX9" s="22">
        <f>IF($CP9="P",CC9,(CC9+BB9)/2)</f>
        <v>10.1</v>
      </c>
      <c r="SY9" s="22">
        <f>IF($CP9="P",CD9,(CD9+BC9)/2)</f>
        <v>11.015000000000001</v>
      </c>
      <c r="SZ9" s="22">
        <f>IF($CP9="P",CE9,(CE9+BD9)/2)</f>
        <v>0</v>
      </c>
      <c r="TA9" s="22">
        <f>IF($CP9="P",CF9,(CF9+BE9)/2)</f>
        <v>14.3</v>
      </c>
      <c r="TB9" s="22">
        <f>IF($CP9="P",CG9,(CG9+BF9)/2)</f>
        <v>9.15</v>
      </c>
      <c r="TC9" s="22">
        <f>IF($CP9="P",CH9,(CH9+BG9)/2)</f>
        <v>13.85</v>
      </c>
      <c r="TD9" s="22">
        <f>IF($CP9="P",CI9,(CI9+BH9)/2)</f>
        <v>15.195</v>
      </c>
      <c r="TE9" s="22">
        <f>IF($CP9="P",CJ9,(CJ9+BI9)/2)</f>
        <v>0.1</v>
      </c>
      <c r="TF9" s="22">
        <f>IF($CP9="P",CK9,(CK9+BJ9)/2)</f>
        <v>7.55</v>
      </c>
      <c r="TG9" s="22">
        <f>IF($CP9="P",CL9,(CL9+BK9)/2)</f>
        <v>4.5</v>
      </c>
      <c r="TH9" s="22">
        <f>IF($CP9="P",CM9,(CM9+BL9)/2)</f>
        <v>6.85</v>
      </c>
      <c r="TI9" s="22">
        <f>IF($CP9="P",CN9,(CN9+BM9)/2)</f>
        <v>7.7649999999999997</v>
      </c>
      <c r="TJ9" s="22">
        <f>IF($CP9="P",CO9,(CO9+BN9)/2)</f>
        <v>0</v>
      </c>
      <c r="TK9" s="27" t="s">
        <v>46</v>
      </c>
      <c r="TL9" s="40">
        <f>IF(SX9&gt;0,SX9,"")</f>
        <v>10.1</v>
      </c>
      <c r="TM9" s="40">
        <f>IF(SY9&gt;0,SY9,"")</f>
        <v>11.015000000000001</v>
      </c>
      <c r="TN9" s="40">
        <f>IF(SUM(SV9:SY9)-SZ9&gt;0,SUM(SV9:SY9)-SZ9,"")</f>
        <v>38.265000000000001</v>
      </c>
      <c r="TO9" s="40">
        <f>IF(TC9&gt;0,TC9,"")</f>
        <v>13.85</v>
      </c>
      <c r="TP9" s="40">
        <f>IF(TD9&gt;0,TD9,"")</f>
        <v>15.195</v>
      </c>
      <c r="TQ9" s="40">
        <f>IF(SUM(TA9:TD9)-TE9&gt;0,SUM(TA9:TD9)-TE9,"")</f>
        <v>52.395000000000003</v>
      </c>
      <c r="TR9" s="40">
        <f>IF(MAX(TN9,TQ9)&gt;0,MAX(TN9,TQ9),"")</f>
        <v>52.395000000000003</v>
      </c>
      <c r="TS9" s="40">
        <f>IF(TH9&gt;0,TH9,"")</f>
        <v>6.85</v>
      </c>
      <c r="TT9" s="40">
        <f>IF(TI9&gt;0,TI9,"")</f>
        <v>7.7649999999999997</v>
      </c>
      <c r="TU9" s="40">
        <f>IF(SUM(TF9:TI9)-TJ9&gt;0,SUM(TF9:TI9)-TJ9,"")</f>
        <v>26.664999999999999</v>
      </c>
      <c r="TV9" s="40">
        <f>IF(SUM(TR9,TU9)&gt;0,SUM(TR9,TU9),"")</f>
        <v>79.06</v>
      </c>
    </row>
    <row r="10" spans="1:542" x14ac:dyDescent="0.2">
      <c r="A10" s="4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>7</v>
      </c>
      <c r="B10" s="4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>6</v>
      </c>
      <c r="C10" s="5" t="s">
        <v>69</v>
      </c>
      <c r="D10" s="4" t="s">
        <v>6</v>
      </c>
      <c r="E10" s="4">
        <v>2004</v>
      </c>
      <c r="F10" s="9">
        <f>SUM(L10:V10)+SUM(L10:T10)*0.0000001+SUM(L10)*0.0000000000001</f>
        <v>184.34001843400523</v>
      </c>
      <c r="G10" s="66"/>
      <c r="H10" s="3" t="str">
        <f>IF(OR(AND(AO10&gt;=AY$34,AO10&lt;&gt;"",AQ10&gt;=AY$38,AQ10&lt;&gt;"",AN10=""),AND(AR10&gt;=AY$34,AR10&lt;&gt;"",AT10&gt;=AY$38,AT10&lt;&gt;"",AN10=""),AND(AV10&gt;=AY$34,AV10&lt;&gt;"",AX10&gt;=AY$38,AX10&lt;&gt;"",AN10=""),AND(BP10&gt;=BZ$34,BP10&lt;&gt;"",BR10&gt;=BZ$38,BR10&lt;&gt;"",BO10=""),AND(BS10&gt;=BZ$34,BS10&lt;&gt;"",BU10&gt;=BZ$38,BU10&lt;&gt;"",BO10=""),AND(BW10&gt;=BZ$34,BW10&lt;&gt;"",BY10&gt;=BZ$38,BY10&lt;&gt;"",BO10=""),AND(CQ10&gt;=DA$34,CQ10&lt;&gt;"",CS10&gt;=DA$38,CS10&lt;&gt;"",CP10=""),AND(CT10&gt;=DA$34,CT10&lt;&gt;"",CV10&gt;=DA$38,CV10&lt;&gt;"",CP10=""),AND(CX10&gt;=DA$34,CX10&lt;&gt;"",CZ10&gt;=DA$38,CZ10&lt;&gt;"",CP10=""),AND(DX10&gt;=EK$34,DX10&lt;&gt;"",DZ10&gt;=EK$38,DZ10&lt;&gt;""),AND(EA10&gt;=EK$34,EA10&lt;&gt;"",EC10&gt;=EK$38,EC10&lt;&gt;""),AND(EE10&gt;=EK$34,EE10&lt;&gt;"",EG10&gt;=EK$38,EG10&lt;&gt;""),AND(EH10&gt;=EK$34,EH10&lt;&gt;"",EJ10&gt;=EK$38,EJ10&lt;&gt;""),AND(FF10&gt;=FS$34,FF10&lt;&gt;"",FH10&gt;=FS$38,FH10&lt;&gt;""),AND(FI10&gt;=FS$34,FI10&lt;&gt;"",FK10&gt;=FS$38,FK10&lt;&gt;""),AND(FM10&gt;=FS$34,FM10&lt;&gt;"",FO10&gt;=FS$38,FO10&lt;&gt;""),AND(FP10&gt;=FS$34,FP10&lt;&gt;"",FR10&gt;=FS$38,FR10&lt;&gt;""),AND(GN10&gt;=HA$34,GN10&lt;&gt;"",GP10&gt;=HA$38,GP10&lt;&gt;""),AND(GQ10&gt;=HA$34,GQ10&lt;&gt;"",GS10&gt;=HA$38,GS10&lt;&gt;""),AND(GU10&gt;=HA$34,GU10&lt;&gt;"",GW10&gt;=HA$38,GW10&lt;&gt;""),AND(GX10&gt;=HA$34,GX10&lt;&gt;"",GZ10&gt;=HA$38,GZ10&lt;&gt;""),AND(HV10&gt;=II$34,HV10&lt;&gt;"",HX10&gt;=II$38,HX10&lt;&gt;""),AND(HY10&gt;=II$34,HY10&lt;&gt;"",IA10&gt;=II$38,IA10&lt;&gt;""),AND(IC10&gt;=II$34,IC10&lt;&gt;"",IE10&gt;=II$38,IE10&lt;&gt;""),AND(IF10&gt;=II$34,IF10&lt;&gt;"",IH10&gt;=II$38,IH10&lt;&gt;""),AND(JD10&gt;=JQ$34,JD10&lt;&gt;"",JF10&gt;=JQ$38,JF10&lt;&gt;""),AND(JG10&gt;=JQ$34,JG10&lt;&gt;"",JI10&gt;=JQ$38,JI10&lt;&gt;""),AND(JK10&gt;=JQ$34,JK10&lt;&gt;"",JM10&gt;=JQ$38,JM10&lt;&gt;""),AND(JN10&gt;=JQ$34,JN10&lt;&gt;"",JP10&gt;=JQ$38,JP10&lt;&gt;""),AND(KL10&gt;=KY$34,KL10&lt;&gt;"",KN10&gt;=KY$38,KN10&lt;&gt;""),AND(KO10&gt;=KY$34,KO10&lt;&gt;"",KQ10&gt;=KY$38,KQ10&lt;&gt;""),AND(KS10&gt;=KY$34,KS10&lt;&gt;"",KU10&gt;=KY$38,KU10&lt;&gt;""),AND(KV10&gt;=KY$34,KV10&lt;&gt;"",KX10&gt;=KY$38,KX10&lt;&gt;""),AND(LT10&gt;=MG$34,LT10&lt;&gt;"",LV10&gt;=MG$38,LV10&lt;&gt;""),AND(LW10&gt;=MG$34,LW10&lt;&gt;"",LY10&gt;=MG$38,LY10&lt;&gt;""),AND(MA10&gt;=MG$34,MA10&lt;&gt;"",MC10&gt;=MG$38,MC10&lt;&gt;""),AND(MD10&gt;=MG$34,MD10&lt;&gt;"",MF10&gt;=MG$38,MF10&lt;&gt;""),AND(NB10&gt;=NO$34,NB10&lt;&gt;"",ND10&gt;=NO$38,ND10&lt;&gt;""),AND(NE10&gt;=NO$34,NE10&lt;&gt;"",NG10&gt;=NO$38,NG10&lt;&gt;""),AND(NI10&gt;=NO$34,NI10&lt;&gt;"",NK10&gt;=NO$38,NK10&lt;&gt;""),AND(NL10&gt;=NO$34,NL10&lt;&gt;"",NN10&gt;=NO$38,NN10&lt;&gt;""),AND(OJ10&gt;=OW$34,OJ10&lt;&gt;"",OL10&gt;=OW$38,OL10&lt;&gt;""),AND(OM10&gt;=OW$34,OM10&lt;&gt;"",OO10&gt;=OW$38,OO10&lt;&gt;""),AND(OQ10&gt;=OW$34,OQ10&lt;&gt;"",OS10&gt;=OW$38,OS10&lt;&gt;""),AND(OT10&gt;=OW$34,OT10&lt;&gt;"",OV10&gt;=OW$38,OV10&lt;&gt;""),AND(PR10&gt;=QE$34,PR10&lt;&gt;"",PT10&gt;=QE$38,PT10&lt;&gt;""),AND(PU10&gt;=QE$34,PU10&lt;&gt;"",PW10&gt;=QE$38,PW10&lt;&gt;""),AND(PY10&gt;=QE$34,PY10&lt;&gt;"",QA10&gt;=QE$38,QA10&lt;&gt;""),AND(QB10&gt;=QE$34,QB10&lt;&gt;"",QD10&gt;=QE$38,QD10&lt;&gt;""),AND(QZ10&gt;=RM$34,QZ10&lt;&gt;"",RB10&gt;=RM$38,RB10&lt;&gt;""),AND(RC10&gt;=RM$34,RC10&lt;&gt;"",RE10&gt;=RM$38,RE10&lt;&gt;""),AND(RG10&gt;=RM$34,RG10&lt;&gt;"",RI10&gt;=RM$38,RI10&lt;&gt;""),AND(RJ10&gt;=RM$34,RJ10&lt;&gt;"",RL10&gt;=RM$38,RL10&lt;&gt;""),AND(SH10&gt;=SU$34,SH10&lt;&gt;"",SJ10&gt;=SU$38,SJ10&lt;&gt;""),AND(SK10&gt;=SU$34,SK10&lt;&gt;"",SM10&gt;=SU$38,SM10&lt;&gt;""),AND(SO10&gt;=SU$34,SO10&lt;&gt;"",SQ10&gt;=SU$38,SQ10&lt;&gt;""),AND(SR10&gt;=SU$34,SR10&lt;&gt;"",ST10&gt;=SU$38,ST10&lt;&gt;"")),"P","")</f>
        <v>P</v>
      </c>
      <c r="I10" s="3" t="str">
        <f>IF(OR(AND(AQ10&gt;=AY$38,AQ10&lt;&gt;"",AN10=""),AND(AT10&gt;=AY$38,AT10&lt;&gt;"",AN10=""),AND(AX10&gt;=AY$38,AX10&lt;&gt;"",AN10=""),AND(BR10&gt;=BZ$38,BR10&lt;&gt;"",BO10=""),AND(BU10&gt;=BZ$38,BU10&lt;&gt;"",BO10=""),AND(BY10&gt;=BZ$38,BY10&lt;&gt;"",BO10=""),AND(CS10&gt;=DA$38,CS10&lt;&gt;"",CP10=""),AND(CV10&gt;=DA$38,CV10&lt;&gt;"",CP10=""),AND(CZ10&gt;=DA$38,CZ10&lt;&gt;"",CP10=""),AND(DZ10&gt;=EK$38,DZ10&lt;&gt;""),AND(EC10&gt;=EK$38,EC10&lt;&gt;""),AND(EG10&gt;=EK$38,EG10&lt;&gt;""),AND(EJ10&gt;=EK$38,EJ10&lt;&gt;""),AND(FH10&gt;=FS$38,FH10&lt;&gt;""),AND(FK10&gt;=FS$38,FK10&lt;&gt;""),AND(FO10&gt;=FS$38,FO10&lt;&gt;""),AND(FR10&gt;=FS$38,FR10&lt;&gt;""),AND(GP10&gt;=HA$38,GP10&lt;&gt;""),AND(GS10&gt;=HA$38,GS10&lt;&gt;""),AND(GW10&gt;=HA$38,GW10&lt;&gt;""),AND(GZ10&gt;=HA$38,GZ10&lt;&gt;""),AND(HX10&gt;=II$38,HX10&lt;&gt;""),AND(IA10&gt;=II$38,IA10&lt;&gt;""),AND(IE10&gt;=II$38,IE10&lt;&gt;""),AND(IH10&gt;=II$38,IH10&lt;&gt;""),AND(JF10&gt;=JQ$38,JF10&lt;&gt;""),AND(JI10&gt;=JQ$38,JI10&lt;&gt;""),AND(JM10&gt;=JQ$38,JM10&lt;&gt;""),AND(JP10&gt;=JQ$38,JP10&lt;&gt;""),AND(KN10&gt;=KY$38,KN10&lt;&gt;""),AND(KQ10&gt;=KY$38,KQ10&lt;&gt;""),AND(KU10&gt;=KY$38,KU10&lt;&gt;""),AND(KX10&gt;=KY$38,KX10&lt;&gt;""),AND(LV10&gt;=MG$38,LV10&lt;&gt;""),AND(LY10&gt;=MG$38,LY10&lt;&gt;""),AND(MC10&gt;=MG$38,MC10&lt;&gt;""),AND(MF10&gt;=MG$38,MF10&lt;&gt;""),AND(ND10&gt;=NO$38,ND10&lt;&gt;""),AND(NG10&gt;=NO$38,NG10&lt;&gt;""),AND(NK10&gt;=NO$38,NK10&lt;&gt;""),AND(NN10&gt;=NO$38,NN10&lt;&gt;""),AND(OL10&gt;=OW$38,OL10&lt;&gt;""),AND(OO10&gt;=OW$38,OO10&lt;&gt;""),AND(OS10&gt;=OW$38,OS10&lt;&gt;""),AND(OV10&gt;=OW$38,OV10&lt;&gt;""),AND(PT10&gt;=QE$38,PT10&lt;&gt;""),AND(PW10&gt;=QE$38,PW10&lt;&gt;""),AND(QA10&gt;=QE$38,QA10&lt;&gt;""),AND(QD10&gt;=QE$38,QD10&lt;&gt;""),AND(RB10&gt;=RM$38,RB10&lt;&gt;""),AND(RE10&gt;=RM$38,RE10&lt;&gt;""),AND(RI10&gt;=RM$38,RI10&lt;&gt;""),AND(RL10&gt;=RM$38,RL10&lt;&gt;""),AND(SJ10&gt;=SU$38,SJ10&lt;&gt;""),AND(SM10&gt;=SU$38,SM10&lt;&gt;""),AND(SQ10&gt;=SU$38,SQ10&lt;&gt;""),AND(ST10&gt;=SU$38,ST10&lt;&gt;"")),"P","")</f>
        <v>P</v>
      </c>
      <c r="J10" s="36" t="str">
        <f>IF(AND(I10="P",H10=""),"No DD",IF(OR(AND(AO10&gt;=AY$37,AO10&lt;&gt;"",AQ10&gt;=AY$41,AQ10&lt;&gt;"",AN10=""),AND(AR10&gt;=AY$37,AR10&lt;&gt;"",AT10&gt;=AY$41,AT10&lt;&gt;"",AN10=""),AND(AV10&gt;=AY$37,AV10&lt;&gt;"",AX10&gt;=AY$41,AX10&lt;&gt;"",AN10=""),AND(BP10&gt;=BZ$37,BP10&lt;&gt;"",BR10&gt;=BZ$41,BR10&lt;&gt;"",BO10=""),AND(BS10&gt;=BZ$37,BS10&lt;&gt;"",BU10&gt;=BZ$41,BU10&lt;&gt;"",BO10=""),AND(BW10&gt;=BZ$37,BW10&lt;&gt;"",BY10&gt;=BZ$41,BY10&lt;&gt;"",BO10=""),AND(CQ10&gt;=DA$37,CQ10&lt;&gt;"",CS10&gt;=DA$41,CS10&lt;&gt;"",CP10=""),AND(CT10&gt;=DA$37,CT10&lt;&gt;"",CV10&gt;=DA$41,CV10&lt;&gt;"",CP10=""),AND(CX10&gt;=DA$37,CX10&lt;&gt;"",CZ10&gt;=DA$41,CZ10&lt;&gt;"",CP10=""),AND(DX10&gt;=EK$37,DX10&lt;&gt;"",DZ10&gt;=EK$41,DZ10&lt;&gt;""),AND(EA10&gt;=EK$37,EA10&lt;&gt;"",EC10&gt;=EK$41,EC10&lt;&gt;""),AND(EE10&gt;=EK$37,EE10&lt;&gt;"",EG10&gt;=EK$41,EG10&lt;&gt;""),AND(EH10&gt;=EK$37,EH10&lt;&gt;"",EJ10&gt;=EK$41,EJ10&lt;&gt;""),AND(FF10&gt;=FS$37,FF10&lt;&gt;"",FH10&gt;=FS$41,FH10&lt;&gt;""),AND(FI10&gt;=FS$37,FI10&lt;&gt;"",FK10&gt;=FS$41,FK10&lt;&gt;""),AND(FM10&gt;=FS$37,FM10&lt;&gt;"",FO10&gt;=FS$41,FO10&lt;&gt;""),AND(FP10&gt;=FS$37,FP10&lt;&gt;"",FR10&gt;=FS$41,FR10&lt;&gt;""),AND(GN10&gt;=HA$37,GN10&lt;&gt;"",GP10&gt;=HA$41,GP10&lt;&gt;""),AND(GQ10&gt;=HA$37,GQ10&lt;&gt;"",GS10&gt;=HA$41,GS10&lt;&gt;""),AND(GU10&gt;=HA$37,GU10&lt;&gt;"",GW10&gt;=HA$41,GW10&lt;&gt;""),AND(GX10&gt;=HA$37,GX10&lt;&gt;"",GZ10&gt;=HA$41,GZ10&lt;&gt;""),AND(HV10&gt;=II$37,HV10&lt;&gt;"",HX10&gt;=II$41,HX10&lt;&gt;""),AND(HY10&gt;=II$37,HY10&lt;&gt;"",IA10&gt;=II$41,IA10&lt;&gt;""),AND(IC10&gt;=II$37,IC10&lt;&gt;"",IE10&gt;=II$41,IE10&lt;&gt;""),AND(IF10&gt;=II$37,IF10&lt;&gt;"",IH10&gt;=II$41,IH10&lt;&gt;""),AND(JD10&gt;=JQ$37,JD10&lt;&gt;"",JF10&gt;=JQ$41,JF10&lt;&gt;""),AND(JG10&gt;=JQ$37,JG10&lt;&gt;"",JI10&gt;=JQ$41,JI10&lt;&gt;""),AND(JK10&gt;=JQ$37,JK10&lt;&gt;"",JM10&gt;=JQ$41,JM10&lt;&gt;""),AND(JN10&gt;=JQ$37,JN10&lt;&gt;"",JP10&gt;=JQ$41,JP10&lt;&gt;""),AND(KL10&gt;=KY$37,KL10&lt;&gt;"",KN10&gt;=KY$41,KN10&lt;&gt;""),AND(KO10&gt;=KY$37,KO10&lt;&gt;"",KQ10&gt;=KY$41,KQ10&lt;&gt;""),AND(KS10&gt;=KY$37,KS10&lt;&gt;"",KU10&gt;=KY$41,KU10&lt;&gt;""),AND(KV10&gt;=KY$37,KV10&lt;&gt;"",KX10&gt;=KY$41,KX10&lt;&gt;""),AND(LT10&gt;=MG$37,LT10&lt;&gt;"",LV10&gt;=MG$41,LV10&lt;&gt;""),AND(LW10&gt;=MG$37,LW10&lt;&gt;"",LY10&gt;=MG$41,LY10&lt;&gt;""),AND(MA10&gt;=MG$37,MA10&lt;&gt;"",MC10&gt;=MG$41,MC10&lt;&gt;""),AND(MD10&gt;=MG$37,MD10&lt;&gt;"",MF10&gt;=MG$41,MF10&lt;&gt;""),AND(NB10&gt;=NO$37,NB10&lt;&gt;"",ND10&gt;=NO$41,ND10&lt;&gt;""),AND(NE10&gt;=NO$37,NE10&lt;&gt;"",NG10&gt;=NO$41,NG10&lt;&gt;""),AND(NI10&gt;=NO$37,NI10&lt;&gt;"",NK10&gt;=NO$41,NK10&lt;&gt;""),AND(NL10&gt;=NO$37,NL10&lt;&gt;"",NN10&gt;=NO$41,NN10&lt;&gt;""),AND(OJ10&gt;=OW$37,OJ10&lt;&gt;"",OL10&gt;=OW$41,OL10&lt;&gt;""),AND(OM10&gt;=OW$37,OM10&lt;&gt;"",OO10&gt;=OW$41,OO10&lt;&gt;""),AND(OQ10&gt;=OW$37,OQ10&lt;&gt;"",OS10&gt;=OW$41,OS10&lt;&gt;""),AND(OT10&gt;=OW$37,OT10&lt;&gt;"",OV10&gt;=OW$41,OV10&lt;&gt;""),AND(PR10&gt;=QE$37,PR10&lt;&gt;"",PT10&gt;=QE$41,PT10&lt;&gt;""),AND(PU10&gt;=QE$37,PU10&lt;&gt;"",PW10&gt;=QE$41,PW10&lt;&gt;""),AND(PY10&gt;=QE$37,PY10&lt;&gt;"",QA10&gt;=QE$41,QA10&lt;&gt;""),AND(QB10&gt;=QE$37,QB10&lt;&gt;"",QD10&gt;=QE$41,QD10&lt;&gt;""),AND(QZ10&gt;=RM$37,QZ10&lt;&gt;"",RB10&gt;=RM$41,RB10&lt;&gt;""),AND(RC10&gt;=RM$37,RC10&lt;&gt;"",RE10&gt;=RM$41,RE10&lt;&gt;""),AND(RG10&gt;=RM$37,RG10&lt;&gt;"",RI10&gt;=RM$41,RI10&lt;&gt;""),AND(RJ10&gt;=RM$37,RJ10&lt;&gt;"",RL10&gt;=RM$41,RL10&lt;&gt;""),AND(SH10&gt;=SU$37,SH10&lt;&gt;"",SJ10&gt;=SU$41,SJ10&lt;&gt;""),AND(SK10&gt;=SU$37,SK10&lt;&gt;"",SM10&gt;=SU$41,SM10&lt;&gt;""),AND(SO10&gt;=SU$37,SO10&lt;&gt;"",SQ10&gt;=SU$41,SQ10&lt;&gt;""),AND(SR10&gt;=SU$37,SR10&lt;&gt;"",ST10&gt;=SU$41,ST10&lt;&gt;"")),"Merit",IF(OR(AND(AO10&gt;=AY$36,AO10&lt;&gt;"",AQ10&gt;=AY$40,AQ10&lt;&gt;"",AN10=""),AND(AR10&gt;=AY$36,AR10&lt;&gt;"",AT10&gt;=AY$40,AT10&lt;&gt;"",AN10=""),AND(AV10&gt;=AY$36,AV10&lt;&gt;"",AX10&gt;=AY$40,AX10&lt;&gt;"",AN10=""),AND(BP10&gt;=BZ$36,BP10&lt;&gt;"",BR10&gt;=BZ$40,BR10&lt;&gt;"",BO10=""),AND(BS10&gt;=BZ$36,BS10&lt;&gt;"",BU10&gt;=BZ$40,BU10&lt;&gt;"",BO10=""),AND(BW10&gt;=BZ$36,BW10&lt;&gt;"",BY10&gt;=BZ$40,BY10&lt;&gt;"",BO10=""),AND(CQ10&gt;=DA$36,CQ10&lt;&gt;"",CS10&gt;=DA$40,CS10&lt;&gt;"",CP10=""),AND(CT10&gt;=DA$36,CT10&lt;&gt;"",CV10&gt;=DA$40,CV10&lt;&gt;"",CP10=""),AND(CX10&gt;=DA$36,CX10&lt;&gt;"",CZ10&gt;=DA$40,CZ10&lt;&gt;"",CP10=""),AND(DX10&gt;=EK$36,DX10&lt;&gt;"",DZ10&gt;=EK$40,DZ10&lt;&gt;""),AND(EA10&gt;=EK$36,EA10&lt;&gt;"",EC10&gt;=EK$40,EC10&lt;&gt;""),AND(EE10&gt;=EK$36,EE10&lt;&gt;"",EG10&gt;=EK$40,EG10&lt;&gt;""),AND(EH10&gt;=EK$36,EH10&lt;&gt;"",EJ10&gt;=EK$40,EJ10&lt;&gt;""),AND(FF10&gt;=FS$36,FF10&lt;&gt;"",FH10&gt;=FS$40,FH10&lt;&gt;""),AND(FI10&gt;=FS$36,FI10&lt;&gt;"",FK10&gt;=FS$40,FK10&lt;&gt;""),AND(FM10&gt;=FS$36,FM10&lt;&gt;"",FO10&gt;=FS$40,FO10&lt;&gt;""),AND(FP10&gt;=FS$36,FP10&lt;&gt;"",FR10&gt;=FS$40,FR10&lt;&gt;""),AND(GN10&gt;=HA$36,GN10&lt;&gt;"",GP10&gt;=HA$40,GP10&lt;&gt;""),AND(GQ10&gt;=HA$36,GQ10&lt;&gt;"",GS10&gt;=HA$40,GS10&lt;&gt;""),AND(GU10&gt;=HA$36,GU10&lt;&gt;"",GW10&gt;=HA$40,GW10&lt;&gt;""),AND(GX10&gt;=HA$36,GX10&lt;&gt;"",GZ10&gt;=HA$40,GZ10&lt;&gt;""),AND(HV10&gt;=II$36,HV10&lt;&gt;"",HX10&gt;=II$40,HX10&lt;&gt;""),AND(HY10&gt;=II$36,HY10&lt;&gt;"",IA10&gt;=II$40,IA10&lt;&gt;""),AND(IC10&gt;=II$36,IC10&lt;&gt;"",IE10&gt;=II$40,IE10&lt;&gt;""),AND(IF10&gt;=II$36,IF10&lt;&gt;"",IH10&gt;=II$40,IH10&lt;&gt;""),AND(JD10&gt;=JQ$36,JD10&lt;&gt;"",JF10&gt;=JQ$40,JF10&lt;&gt;""),AND(JG10&gt;=JQ$36,JG10&lt;&gt;"",JI10&gt;=JQ$40,JI10&lt;&gt;""),AND(JK10&gt;=JQ$36,JK10&lt;&gt;"",JM10&gt;=JQ$40,JM10&lt;&gt;""),AND(JN10&gt;=JQ$36,JN10&lt;&gt;"",JP10&gt;=JQ$40,JP10&lt;&gt;""),AND(KL10&gt;=KY$36,KL10&lt;&gt;"",KN10&gt;=KY$40,KN10&lt;&gt;""),AND(KO10&gt;=KY$36,KO10&lt;&gt;"",KQ10&gt;=KY$40,KQ10&lt;&gt;""),AND(KS10&gt;=KY$36,KS10&lt;&gt;"",KU10&gt;=KY$40,KU10&lt;&gt;""),AND(KV10&gt;=KY$36,KV10&lt;&gt;"",KX10&gt;=KY$40,KX10&lt;&gt;""),AND(LT10&gt;=MG$36,LT10&lt;&gt;"",LV10&gt;=MG$40,LV10&lt;&gt;""),AND(LW10&gt;=MG$36,LW10&lt;&gt;"",LY10&gt;=MG$40,LY10&lt;&gt;""),AND(MA10&gt;=MG$36,MA10&lt;&gt;"",MC10&gt;=MG$40,MC10&lt;&gt;""),AND(MD10&gt;=MG$36,MD10&lt;&gt;"",MF10&gt;=MG$40,MF10&lt;&gt;""),AND(NB10&gt;=NO$36,NB10&lt;&gt;"",ND10&gt;=NO$40,ND10&lt;&gt;""),AND(NE10&gt;=NO$36,NE10&lt;&gt;"",NG10&gt;=NO$40,NG10&lt;&gt;""),AND(NI10&gt;=NO$36,NI10&lt;&gt;"",NK10&gt;=NO$40,NK10&lt;&gt;""),AND(NL10&gt;=NO$36,NL10&lt;&gt;"",NN10&gt;=NO$40,NN10&lt;&gt;""),AND(OJ10&gt;=OW$36,OJ10&lt;&gt;"",OL10&gt;=OW$40,OL10&lt;&gt;""),AND(OM10&gt;=OW$36,OM10&lt;&gt;"",OO10&gt;=OW$40,OO10&lt;&gt;""),AND(OQ10&gt;=OW$36,OQ10&lt;&gt;"",OS10&gt;=OW$40,OS10&lt;&gt;""),AND(OT10&gt;=OW$36,OT10&lt;&gt;"",OV10&gt;=OW$40,OV10&lt;&gt;""),AND(PR10&gt;=QE$36,PR10&lt;&gt;"",PT10&gt;=QE$40,PT10&lt;&gt;""),AND(PU10&gt;=QE$36,PU10&lt;&gt;"",PW10&gt;=QE$40,PW10&lt;&gt;""),AND(PY10&gt;=QE$36,PY10&lt;&gt;"",QA10&gt;=QE$40,QA10&lt;&gt;""),AND(QB10&gt;=QE$36,QB10&lt;&gt;"",QD10&gt;=QE$40,QD10&lt;&gt;""),AND(QZ10&gt;=RM$36,QZ10&lt;&gt;"",RB10&gt;=RM$40,RB10&lt;&gt;""),AND(RC10&gt;=RM$36,RC10&lt;&gt;"",RE10&gt;=RM$40,RE10&lt;&gt;""),AND(RG10&gt;=RM$36,RG10&lt;&gt;"",RI10&gt;=RM$40,RI10&lt;&gt;""),AND(RJ10&gt;=RM$36,RJ10&lt;&gt;"",RL10&gt;=RM$40,RL10&lt;&gt;""),AND(SH10&gt;=SU$36,SH10&lt;&gt;"",SJ10&gt;=SU$40,SJ10&lt;&gt;""),AND(SK10&gt;=SU$36,SK10&lt;&gt;"",SM10&gt;=SU$40,SM10&lt;&gt;""),AND(SO10&gt;=SU$36,SO10&lt;&gt;"",SQ10&gt;=SU$40,SQ10&lt;&gt;""),AND(SR10&gt;=SU$36,SR10&lt;&gt;"",ST10&gt;=SU$40,ST10&lt;&gt;"")),"Excellence",IF(K10="P","Worlds Team",IF(H10="P","National Team","")))))</f>
        <v>National Team</v>
      </c>
      <c r="K10" s="3" t="str">
        <f>IF(OR(AND(AO10&gt;=AY$35,AO10&lt;&gt;"",AQ10&gt;=AY$39,AQ10&lt;&gt;"",AN10=""),AND(AR10&gt;=AY$35,AR10&lt;&gt;"",AT10&gt;=AY$39,AT10&lt;&gt;"",AN10=""),AND(AV10&gt;=AY$35,AV10&lt;&gt;"",AX10&gt;=AY$39,AX10&lt;&gt;"",AN10=""),AND(BP10&gt;=BZ$35,BP10&lt;&gt;"",BR10&gt;=BZ$39,BR10&lt;&gt;"",BO10=""),AND(BS10&gt;=BZ$35,BS10&lt;&gt;"",BU10&gt;=BZ$39,BU10&lt;&gt;"",BO10=""),AND(BW10&gt;=BZ$35,BW10&lt;&gt;"",BY10&gt;=BZ$39,BY10&lt;&gt;"",BO10=""),AND(CQ10&gt;=DA$35,CQ10&lt;&gt;"",CS10&gt;=DA$39,CS10&lt;&gt;"",CP10=""),AND(CT10&gt;=DA$35,CT10&lt;&gt;"",CV10&gt;=DA$39,CV10&lt;&gt;"",CP10=""),AND(CX10&gt;=DA$35,CX10&lt;&gt;"",CZ10&gt;=DA$39,CZ10&lt;&gt;"",CP10=""),AND(DX10&gt;=EK$35,DX10&lt;&gt;"",DZ10&gt;=EK$39,DZ10&lt;&gt;""),AND(EA10&gt;=EK$35,EA10&lt;&gt;"",EC10&gt;=EK$39,EC10&lt;&gt;""),AND(EE10&gt;=EK$35,EE10&lt;&gt;"",EG10&gt;=EK$39,EG10&lt;&gt;""),AND(EH10&gt;=EK$35,EH10&lt;&gt;"",EJ10&gt;=EK$39,EJ10&lt;&gt;""),AND(FF10&gt;=FS$35,FF10&lt;&gt;"",FH10&gt;=FS$39,FH10&lt;&gt;""),AND(FI10&gt;=FS$35,FI10&lt;&gt;"",FK10&gt;=FS$39,FK10&lt;&gt;""),AND(FM10&gt;=FS$35,FM10&lt;&gt;"",FO10&gt;=FS$39,FO10&lt;&gt;""),AND(FP10&gt;=FS$35,FP10&lt;&gt;"",FR10&gt;=FS$39,FR10&lt;&gt;""),AND(GN10&gt;=HA$35,GN10&lt;&gt;"",GP10&gt;=HA$39,GP10&lt;&gt;""),AND(GQ10&gt;=HA$35,GQ10&lt;&gt;"",GS10&gt;=HA$39,GS10&lt;&gt;""),AND(GU10&gt;=HA$35,GU10&lt;&gt;"",GW10&gt;=HA$39,GW10&lt;&gt;""),AND(GX10&gt;=HA$35,GX10&lt;&gt;"",GZ10&gt;=HA$39,GZ10&lt;&gt;""),AND(HV10&gt;=II$35,HV10&lt;&gt;"",HX10&gt;=II$39,HX10&lt;&gt;""),AND(HY10&gt;=II$35,HY10&lt;&gt;"",IA10&gt;=II$39,IA10&lt;&gt;""),AND(IC10&gt;=II$35,IC10&lt;&gt;"",IE10&gt;=II$39,IE10&lt;&gt;""),AND(IF10&gt;=II$35,IF10&lt;&gt;"",IH10&gt;=II$39,IH10&lt;&gt;""),AND(JD10&gt;=JQ$35,JD10&lt;&gt;"",JF10&gt;=JQ$39,JF10&lt;&gt;""),AND(JG10&gt;=JQ$35,JG10&lt;&gt;"",JI10&gt;=JQ$39,JI10&lt;&gt;""),AND(JK10&gt;=JQ$35,JK10&lt;&gt;"",JM10&gt;=JQ$39,JM10&lt;&gt;""),AND(JN10&gt;=JQ$35,JN10&lt;&gt;"",JP10&gt;=JQ$39,JP10&lt;&gt;""),AND(KL10&gt;=KY$35,KL10&lt;&gt;"",KN10&gt;=KY$39,KN10&lt;&gt;""),AND(KO10&gt;=KY$35,KO10&lt;&gt;"",KQ10&gt;=KY$39,KQ10&lt;&gt;""),AND(KS10&gt;=KY$35,KS10&lt;&gt;"",KU10&gt;=KY$39,KU10&lt;&gt;""),AND(KV10&gt;=KY$35,KV10&lt;&gt;"",KX10&gt;=KY$39,KX10&lt;&gt;""),AND(LT10&gt;=MG$35,LT10&lt;&gt;"",LV10&gt;=MG$39,LV10&lt;&gt;""),AND(LW10&gt;=MG$35,LW10&lt;&gt;"",LY10&gt;=MG$39,LY10&lt;&gt;""),AND(MA10&gt;=MG$35,MA10&lt;&gt;"",MC10&gt;=MG$39,MC10&lt;&gt;""),AND(MD10&gt;=MG$35,MD10&lt;&gt;"",MF10&gt;=MG$39,MF10&lt;&gt;""),AND(NB10&gt;=NO$35,NB10&lt;&gt;"",ND10&gt;=NO$39,ND10&lt;&gt;""),AND(NE10&gt;=NO$35,NE10&lt;&gt;"",NG10&gt;=NO$39,NG10&lt;&gt;""),AND(NI10&gt;=NO$35,NI10&lt;&gt;"",NK10&gt;=NO$39,NK10&lt;&gt;""),AND(NL10&gt;=NO$35,NL10&lt;&gt;"",NN10&gt;=NO$39,NN10&lt;&gt;""),AND(OJ10&gt;=OW$35,OJ10&lt;&gt;"",OL10&gt;=OW$39,OL10&lt;&gt;""),AND(OM10&gt;=OW$35,OM10&lt;&gt;"",OO10&gt;=OW$39,OO10&lt;&gt;""),AND(OQ10&gt;=OW$35,OQ10&lt;&gt;"",OS10&gt;=OW$39,OS10&lt;&gt;""),AND(OT10&gt;=OW$35,OT10&lt;&gt;"",OV10&gt;=OW$39,OV10&lt;&gt;""),AND(PR10&gt;=QE$35,PR10&lt;&gt;"",PT10&gt;=QE$39,PT10&lt;&gt;""),AND(PU10&gt;=QE$35,PU10&lt;&gt;"",PW10&gt;=QE$39,PW10&lt;&gt;""),AND(PY10&gt;=QE$35,PY10&lt;&gt;"",QA10&gt;=QE$39,QA10&lt;&gt;""),AND(QB10&gt;=QE$35,QB10&lt;&gt;"",QD10&gt;=QE$39,QD10&lt;&gt;""),AND(QZ10&gt;=RM$35,QZ10&lt;&gt;"",RB10&gt;=RM$39,RB10&lt;&gt;""),AND(RC10&gt;=RM$35,RC10&lt;&gt;"",RE10&gt;=RM$39,RE10&lt;&gt;""),AND(RG10&gt;=RM$35,RG10&lt;&gt;"",RI10&gt;=RM$39,RI10&lt;&gt;""),AND(RJ10&gt;=RM$35,RJ10&lt;&gt;"",RL10&gt;=RM$39,RL10&lt;&gt;""),AND(SH10&gt;=SU$35,SH10&lt;&gt;"",SJ10&gt;=SU$39,SJ10&lt;&gt;""),AND(SK10&gt;=SU$35,SK10&lt;&gt;"",SM10&gt;=SU$39,SM10&lt;&gt;""),AND(SO10&gt;=SU$35,SO10&lt;&gt;"",SQ10&gt;=SU$39,SQ10&lt;&gt;""),AND(SR10&gt;=SU$35,SR10&lt;&gt;"",ST10&gt;=SU$39,ST10&lt;&gt;"")),"P","")</f>
        <v/>
      </c>
      <c r="L10" s="8">
        <f>IF(COUNT(AQ10,AT10,BR10,BU10,CS10,CV10)&gt;0,LARGE((AQ10,AT10,BR10,BU10,CS10,CV10),1),0)</f>
        <v>52.599999999999994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IF(COUNT(AQ10,AT10,BR10,BU10,CS10,CV10)&gt;1,LARGE((AQ10,AT10,BR10,BU10,CS10,CV10),2),0)</f>
        <v>49.26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53.84</v>
      </c>
      <c r="Q10" s="8" t="str">
        <f>IF(P10="","",IF(OR(P10=CS10,P10=CV10,P10=CZ10),$CA$1,IF(OR(P10=BR10,P10=BU10,P10=BY10),$AZ$1,IF(OR(P10=AQ10,P10=AT10,P10=AX10),$Y$1,""))))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13.5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Elite Canada</v>
      </c>
      <c r="T10" s="8">
        <f>IF(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&gt;0,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,0)</f>
        <v>15.14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4.8</v>
      </c>
      <c r="Z10" s="22">
        <v>2.9</v>
      </c>
      <c r="AA10" s="22">
        <v>4.4000000000000004</v>
      </c>
      <c r="AB10" s="22">
        <v>4.6900000000000004</v>
      </c>
      <c r="AC10" s="22">
        <v>0</v>
      </c>
      <c r="AD10" s="22">
        <v>14.8</v>
      </c>
      <c r="AE10" s="22">
        <v>9.5</v>
      </c>
      <c r="AF10" s="22">
        <v>13.5</v>
      </c>
      <c r="AG10" s="22">
        <v>14.8</v>
      </c>
      <c r="AH10" s="22">
        <v>0</v>
      </c>
      <c r="AI10" s="22">
        <v>15.5</v>
      </c>
      <c r="AJ10" s="22">
        <v>9.6999999999999993</v>
      </c>
      <c r="AK10" s="22">
        <v>13.5</v>
      </c>
      <c r="AL10" s="22">
        <v>15.14</v>
      </c>
      <c r="AM10" s="22">
        <v>0</v>
      </c>
      <c r="AN10" s="27"/>
      <c r="AO10" s="38">
        <f>IF(AA10&gt;0,AA10,"")</f>
        <v>4.4000000000000004</v>
      </c>
      <c r="AP10" s="38">
        <f>IF(AB10&gt;0,AB10,"")</f>
        <v>4.6900000000000004</v>
      </c>
      <c r="AQ10" s="40">
        <f>IF(SUM(Y10:AB10)-AC10&gt;0,SUM(Y10:AB10)-AC10,"")</f>
        <v>16.79</v>
      </c>
      <c r="AR10" s="40">
        <f>IF(AF10&gt;0,AF10,"")</f>
        <v>13.5</v>
      </c>
      <c r="AS10" s="40">
        <f>IF(AG10&gt;0,AG10,"")</f>
        <v>14.8</v>
      </c>
      <c r="AT10" s="40">
        <f>IF(SUM(AD10:AG10)-AH10&gt;0,SUM(AD10:AG10)-AH10,"")</f>
        <v>52.599999999999994</v>
      </c>
      <c r="AU10" s="40">
        <f>IF(AQ10="","",MAX(AQ10,AT10))</f>
        <v>52.599999999999994</v>
      </c>
      <c r="AV10" s="40">
        <f>IF(AK10&gt;0,AK10,"")</f>
        <v>13.5</v>
      </c>
      <c r="AW10" s="40">
        <f>IF(AL10&gt;0,AL10,"")</f>
        <v>15.14</v>
      </c>
      <c r="AX10" s="40">
        <f>IF(SUM(AI10:AL10)-AM10&gt;0,SUM(AI10:AL10)-AM10,"")</f>
        <v>53.84</v>
      </c>
      <c r="AY10" s="40">
        <f>IF(SUM(AU10,AX10)&gt;0,SUM(AU10,AX10),"")</f>
        <v>106.44</v>
      </c>
      <c r="AZ10" s="26">
        <v>4.4000000000000004</v>
      </c>
      <c r="BA10" s="26">
        <v>2.6</v>
      </c>
      <c r="BB10" s="26">
        <v>4.2</v>
      </c>
      <c r="BC10" s="26">
        <v>4.66</v>
      </c>
      <c r="BD10" s="26">
        <v>0</v>
      </c>
      <c r="BE10" s="26">
        <v>15.08</v>
      </c>
      <c r="BF10" s="26">
        <v>9.3000000000000007</v>
      </c>
      <c r="BG10" s="26">
        <v>11.7</v>
      </c>
      <c r="BH10" s="26">
        <v>14.18</v>
      </c>
      <c r="BI10" s="26">
        <v>1</v>
      </c>
      <c r="BJ10" s="26">
        <v>4.4000000000000004</v>
      </c>
      <c r="BK10" s="26">
        <v>2.5</v>
      </c>
      <c r="BL10" s="26">
        <v>4.2</v>
      </c>
      <c r="BM10" s="26">
        <v>4.57</v>
      </c>
      <c r="BN10" s="26">
        <v>0</v>
      </c>
      <c r="BO10" s="28"/>
      <c r="BP10" s="39">
        <f>IF(BB10&gt;0,BB10,"")</f>
        <v>4.2</v>
      </c>
      <c r="BQ10" s="39">
        <f>IF(BC10&gt;0,BC10,"")</f>
        <v>4.66</v>
      </c>
      <c r="BR10" s="11">
        <f>IF(SUM(AZ10:BC10)-BD10&gt;0,SUM(AZ10:BC10)-BD10,"")</f>
        <v>15.86</v>
      </c>
      <c r="BS10" s="11">
        <f>IF(BG10&gt;0,BG10,"")</f>
        <v>11.7</v>
      </c>
      <c r="BT10" s="11">
        <f>IF(BH10&gt;0,BH10,"")</f>
        <v>14.18</v>
      </c>
      <c r="BU10" s="11">
        <f>IF(SUM(BE10:BH10)-BI10&gt;0,SUM(BE10:BH10)-BI10,"")</f>
        <v>49.26</v>
      </c>
      <c r="BV10" s="11">
        <f>IF(BR10="","",MAX(BR10,BU10))</f>
        <v>49.26</v>
      </c>
      <c r="BW10" s="11">
        <f>IF(BL10&gt;0,BL10,"")</f>
        <v>4.2</v>
      </c>
      <c r="BX10" s="11">
        <f>IF(BM10&gt;0,BM10,"")</f>
        <v>4.57</v>
      </c>
      <c r="BY10" s="11">
        <f>IF(SUM(BJ10:BM10)-BN10&gt;0,SUM(BJ10:BM10)-BN10,"")</f>
        <v>15.670000000000002</v>
      </c>
      <c r="BZ10" s="11">
        <f>IF(SUM(BV10,BY10)&gt;0,SUM(BV10,BY10),"")</f>
        <v>64.930000000000007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2.2000000000000002</v>
      </c>
      <c r="SW10" s="22">
        <f>IF($CP10="P",CB10,(CB10+BA10)/2)</f>
        <v>1.3</v>
      </c>
      <c r="SX10" s="22">
        <f>IF($CP10="P",CC10,(CC10+BB10)/2)</f>
        <v>2.1</v>
      </c>
      <c r="SY10" s="22">
        <f>IF($CP10="P",CD10,(CD10+BC10)/2)</f>
        <v>2.33</v>
      </c>
      <c r="SZ10" s="22">
        <f>IF($CP10="P",CE10,(CE10+BD10)/2)</f>
        <v>0</v>
      </c>
      <c r="TA10" s="22">
        <f>IF($CP10="P",CF10,(CF10+BE10)/2)</f>
        <v>7.54</v>
      </c>
      <c r="TB10" s="22">
        <f>IF($CP10="P",CG10,(CG10+BF10)/2)</f>
        <v>4.6500000000000004</v>
      </c>
      <c r="TC10" s="22">
        <f>IF($CP10="P",CH10,(CH10+BG10)/2)</f>
        <v>5.85</v>
      </c>
      <c r="TD10" s="22">
        <f>IF($CP10="P",CI10,(CI10+BH10)/2)</f>
        <v>7.09</v>
      </c>
      <c r="TE10" s="22">
        <f>IF($CP10="P",CJ10,(CJ10+BI10)/2)</f>
        <v>0.5</v>
      </c>
      <c r="TF10" s="22">
        <f>IF($CP10="P",CK10,(CK10+BJ10)/2)</f>
        <v>2.2000000000000002</v>
      </c>
      <c r="TG10" s="22">
        <f>IF($CP10="P",CL10,(CL10+BK10)/2)</f>
        <v>1.25</v>
      </c>
      <c r="TH10" s="22">
        <f>IF($CP10="P",CM10,(CM10+BL10)/2)</f>
        <v>2.1</v>
      </c>
      <c r="TI10" s="22">
        <f>IF($CP10="P",CN10,(CN10+BM10)/2)</f>
        <v>2.2850000000000001</v>
      </c>
      <c r="TJ10" s="22">
        <f>IF($CP10="P",CO10,(CO10+BN10)/2)</f>
        <v>0</v>
      </c>
      <c r="TK10" s="27" t="s">
        <v>46</v>
      </c>
      <c r="TL10" s="40">
        <f>IF(SX10&gt;0,SX10,"")</f>
        <v>2.1</v>
      </c>
      <c r="TM10" s="40">
        <f>IF(SY10&gt;0,SY10,"")</f>
        <v>2.33</v>
      </c>
      <c r="TN10" s="40">
        <f>IF(SUM(SV10:SY10)-SZ10&gt;0,SUM(SV10:SY10)-SZ10,"")</f>
        <v>7.93</v>
      </c>
      <c r="TO10" s="40">
        <f>IF(TC10&gt;0,TC10,"")</f>
        <v>5.85</v>
      </c>
      <c r="TP10" s="40">
        <f>IF(TD10&gt;0,TD10,"")</f>
        <v>7.09</v>
      </c>
      <c r="TQ10" s="40">
        <f>IF(SUM(TA10:TD10)-TE10&gt;0,SUM(TA10:TD10)-TE10,"")</f>
        <v>24.63</v>
      </c>
      <c r="TR10" s="40">
        <f>IF(MAX(TN10,TQ10)&gt;0,MAX(TN10,TQ10),"")</f>
        <v>24.63</v>
      </c>
      <c r="TS10" s="40">
        <f>IF(TH10&gt;0,TH10,"")</f>
        <v>2.1</v>
      </c>
      <c r="TT10" s="40">
        <f>IF(TI10&gt;0,TI10,"")</f>
        <v>2.2850000000000001</v>
      </c>
      <c r="TU10" s="40">
        <f>IF(SUM(TF10:TI10)-TJ10&gt;0,SUM(TF10:TI10)-TJ10,"")</f>
        <v>7.8350000000000009</v>
      </c>
      <c r="TV10" s="40">
        <f>IF(SUM(TR10,TU10)&gt;0,SUM(TR10,TU10),"")</f>
        <v>32.465000000000003</v>
      </c>
    </row>
    <row r="11" spans="1:542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65</v>
      </c>
      <c r="D11" s="4" t="s">
        <v>4</v>
      </c>
      <c r="E11" s="4">
        <v>2003</v>
      </c>
      <c r="F11" s="9">
        <f>SUM(L11:V11)+SUM(L11:T11)*0.0000001+SUM(L11)*0.0000000000001</f>
        <v>187.30001871100527</v>
      </c>
      <c r="G11" s="66"/>
      <c r="H11" s="3" t="str">
        <f>IF(OR(AND(AO11&gt;=AY$34,AO11&lt;&gt;"",AQ11&gt;=AY$38,AQ11&lt;&gt;"",AN11=""),AND(AR11&gt;=AY$34,AR11&lt;&gt;"",AT11&gt;=AY$38,AT11&lt;&gt;"",AN11=""),AND(AV11&gt;=AY$34,AV11&lt;&gt;"",AX11&gt;=AY$38,AX11&lt;&gt;"",AN11=""),AND(BP11&gt;=BZ$34,BP11&lt;&gt;"",BR11&gt;=BZ$38,BR11&lt;&gt;"",BO11=""),AND(BS11&gt;=BZ$34,BS11&lt;&gt;"",BU11&gt;=BZ$38,BU11&lt;&gt;"",BO11=""),AND(BW11&gt;=BZ$34,BW11&lt;&gt;"",BY11&gt;=BZ$38,BY11&lt;&gt;"",BO11=""),AND(CQ11&gt;=DA$34,CQ11&lt;&gt;"",CS11&gt;=DA$38,CS11&lt;&gt;"",CP11=""),AND(CT11&gt;=DA$34,CT11&lt;&gt;"",CV11&gt;=DA$38,CV11&lt;&gt;"",CP11=""),AND(CX11&gt;=DA$34,CX11&lt;&gt;"",CZ11&gt;=DA$38,CZ11&lt;&gt;"",CP11=""),AND(DX11&gt;=EK$34,DX11&lt;&gt;"",DZ11&gt;=EK$38,DZ11&lt;&gt;""),AND(EA11&gt;=EK$34,EA11&lt;&gt;"",EC11&gt;=EK$38,EC11&lt;&gt;""),AND(EE11&gt;=EK$34,EE11&lt;&gt;"",EG11&gt;=EK$38,EG11&lt;&gt;""),AND(EH11&gt;=EK$34,EH11&lt;&gt;"",EJ11&gt;=EK$38,EJ11&lt;&gt;""),AND(FF11&gt;=FS$34,FF11&lt;&gt;"",FH11&gt;=FS$38,FH11&lt;&gt;""),AND(FI11&gt;=FS$34,FI11&lt;&gt;"",FK11&gt;=FS$38,FK11&lt;&gt;""),AND(FM11&gt;=FS$34,FM11&lt;&gt;"",FO11&gt;=FS$38,FO11&lt;&gt;""),AND(FP11&gt;=FS$34,FP11&lt;&gt;"",FR11&gt;=FS$38,FR11&lt;&gt;""),AND(GN11&gt;=HA$34,GN11&lt;&gt;"",GP11&gt;=HA$38,GP11&lt;&gt;""),AND(GQ11&gt;=HA$34,GQ11&lt;&gt;"",GS11&gt;=HA$38,GS11&lt;&gt;""),AND(GU11&gt;=HA$34,GU11&lt;&gt;"",GW11&gt;=HA$38,GW11&lt;&gt;""),AND(GX11&gt;=HA$34,GX11&lt;&gt;"",GZ11&gt;=HA$38,GZ11&lt;&gt;""),AND(HV11&gt;=II$34,HV11&lt;&gt;"",HX11&gt;=II$38,HX11&lt;&gt;""),AND(HY11&gt;=II$34,HY11&lt;&gt;"",IA11&gt;=II$38,IA11&lt;&gt;""),AND(IC11&gt;=II$34,IC11&lt;&gt;"",IE11&gt;=II$38,IE11&lt;&gt;""),AND(IF11&gt;=II$34,IF11&lt;&gt;"",IH11&gt;=II$38,IH11&lt;&gt;""),AND(JD11&gt;=JQ$34,JD11&lt;&gt;"",JF11&gt;=JQ$38,JF11&lt;&gt;""),AND(JG11&gt;=JQ$34,JG11&lt;&gt;"",JI11&gt;=JQ$38,JI11&lt;&gt;""),AND(JK11&gt;=JQ$34,JK11&lt;&gt;"",JM11&gt;=JQ$38,JM11&lt;&gt;""),AND(JN11&gt;=JQ$34,JN11&lt;&gt;"",JP11&gt;=JQ$38,JP11&lt;&gt;""),AND(KL11&gt;=KY$34,KL11&lt;&gt;"",KN11&gt;=KY$38,KN11&lt;&gt;""),AND(KO11&gt;=KY$34,KO11&lt;&gt;"",KQ11&gt;=KY$38,KQ11&lt;&gt;""),AND(KS11&gt;=KY$34,KS11&lt;&gt;"",KU11&gt;=KY$38,KU11&lt;&gt;""),AND(KV11&gt;=KY$34,KV11&lt;&gt;"",KX11&gt;=KY$38,KX11&lt;&gt;""),AND(LT11&gt;=MG$34,LT11&lt;&gt;"",LV11&gt;=MG$38,LV11&lt;&gt;""),AND(LW11&gt;=MG$34,LW11&lt;&gt;"",LY11&gt;=MG$38,LY11&lt;&gt;""),AND(MA11&gt;=MG$34,MA11&lt;&gt;"",MC11&gt;=MG$38,MC11&lt;&gt;""),AND(MD11&gt;=MG$34,MD11&lt;&gt;"",MF11&gt;=MG$38,MF11&lt;&gt;""),AND(NB11&gt;=NO$34,NB11&lt;&gt;"",ND11&gt;=NO$38,ND11&lt;&gt;""),AND(NE11&gt;=NO$34,NE11&lt;&gt;"",NG11&gt;=NO$38,NG11&lt;&gt;""),AND(NI11&gt;=NO$34,NI11&lt;&gt;"",NK11&gt;=NO$38,NK11&lt;&gt;""),AND(NL11&gt;=NO$34,NL11&lt;&gt;"",NN11&gt;=NO$38,NN11&lt;&gt;""),AND(OJ11&gt;=OW$34,OJ11&lt;&gt;"",OL11&gt;=OW$38,OL11&lt;&gt;""),AND(OM11&gt;=OW$34,OM11&lt;&gt;"",OO11&gt;=OW$38,OO11&lt;&gt;""),AND(OQ11&gt;=OW$34,OQ11&lt;&gt;"",OS11&gt;=OW$38,OS11&lt;&gt;""),AND(OT11&gt;=OW$34,OT11&lt;&gt;"",OV11&gt;=OW$38,OV11&lt;&gt;""),AND(PR11&gt;=QE$34,PR11&lt;&gt;"",PT11&gt;=QE$38,PT11&lt;&gt;""),AND(PU11&gt;=QE$34,PU11&lt;&gt;"",PW11&gt;=QE$38,PW11&lt;&gt;""),AND(PY11&gt;=QE$34,PY11&lt;&gt;"",QA11&gt;=QE$38,QA11&lt;&gt;""),AND(QB11&gt;=QE$34,QB11&lt;&gt;"",QD11&gt;=QE$38,QD11&lt;&gt;""),AND(QZ11&gt;=RM$34,QZ11&lt;&gt;"",RB11&gt;=RM$38,RB11&lt;&gt;""),AND(RC11&gt;=RM$34,RC11&lt;&gt;"",RE11&gt;=RM$38,RE11&lt;&gt;""),AND(RG11&gt;=RM$34,RG11&lt;&gt;"",RI11&gt;=RM$38,RI11&lt;&gt;""),AND(RJ11&gt;=RM$34,RJ11&lt;&gt;"",RL11&gt;=RM$38,RL11&lt;&gt;""),AND(SH11&gt;=SU$34,SH11&lt;&gt;"",SJ11&gt;=SU$38,SJ11&lt;&gt;""),AND(SK11&gt;=SU$34,SK11&lt;&gt;"",SM11&gt;=SU$38,SM11&lt;&gt;""),AND(SO11&gt;=SU$34,SO11&lt;&gt;"",SQ11&gt;=SU$38,SQ11&lt;&gt;""),AND(SR11&gt;=SU$34,SR11&lt;&gt;"",ST11&gt;=SU$38,ST11&lt;&gt;"")),"P","")</f>
        <v/>
      </c>
      <c r="I11" s="3" t="str">
        <f>IF(OR(AND(AQ11&gt;=AY$38,AQ11&lt;&gt;"",AN11=""),AND(AT11&gt;=AY$38,AT11&lt;&gt;"",AN11=""),AND(AX11&gt;=AY$38,AX11&lt;&gt;"",AN11=""),AND(BR11&gt;=BZ$38,BR11&lt;&gt;"",BO11=""),AND(BU11&gt;=BZ$38,BU11&lt;&gt;"",BO11=""),AND(BY11&gt;=BZ$38,BY11&lt;&gt;"",BO11=""),AND(CS11&gt;=DA$38,CS11&lt;&gt;"",CP11=""),AND(CV11&gt;=DA$38,CV11&lt;&gt;"",CP11=""),AND(CZ11&gt;=DA$38,CZ11&lt;&gt;"",CP11=""),AND(DZ11&gt;=EK$38,DZ11&lt;&gt;""),AND(EC11&gt;=EK$38,EC11&lt;&gt;""),AND(EG11&gt;=EK$38,EG11&lt;&gt;""),AND(EJ11&gt;=EK$38,EJ11&lt;&gt;""),AND(FH11&gt;=FS$38,FH11&lt;&gt;""),AND(FK11&gt;=FS$38,FK11&lt;&gt;""),AND(FO11&gt;=FS$38,FO11&lt;&gt;""),AND(FR11&gt;=FS$38,FR11&lt;&gt;""),AND(GP11&gt;=HA$38,GP11&lt;&gt;""),AND(GS11&gt;=HA$38,GS11&lt;&gt;""),AND(GW11&gt;=HA$38,GW11&lt;&gt;""),AND(GZ11&gt;=HA$38,GZ11&lt;&gt;""),AND(HX11&gt;=II$38,HX11&lt;&gt;""),AND(IA11&gt;=II$38,IA11&lt;&gt;""),AND(IE11&gt;=II$38,IE11&lt;&gt;""),AND(IH11&gt;=II$38,IH11&lt;&gt;""),AND(JF11&gt;=JQ$38,JF11&lt;&gt;""),AND(JI11&gt;=JQ$38,JI11&lt;&gt;""),AND(JM11&gt;=JQ$38,JM11&lt;&gt;""),AND(JP11&gt;=JQ$38,JP11&lt;&gt;""),AND(KN11&gt;=KY$38,KN11&lt;&gt;""),AND(KQ11&gt;=KY$38,KQ11&lt;&gt;""),AND(KU11&gt;=KY$38,KU11&lt;&gt;""),AND(KX11&gt;=KY$38,KX11&lt;&gt;""),AND(LV11&gt;=MG$38,LV11&lt;&gt;""),AND(LY11&gt;=MG$38,LY11&lt;&gt;""),AND(MC11&gt;=MG$38,MC11&lt;&gt;""),AND(MF11&gt;=MG$38,MF11&lt;&gt;""),AND(ND11&gt;=NO$38,ND11&lt;&gt;""),AND(NG11&gt;=NO$38,NG11&lt;&gt;""),AND(NK11&gt;=NO$38,NK11&lt;&gt;""),AND(NN11&gt;=NO$38,NN11&lt;&gt;""),AND(OL11&gt;=OW$38,OL11&lt;&gt;""),AND(OO11&gt;=OW$38,OO11&lt;&gt;""),AND(OS11&gt;=OW$38,OS11&lt;&gt;""),AND(OV11&gt;=OW$38,OV11&lt;&gt;""),AND(PT11&gt;=QE$38,PT11&lt;&gt;""),AND(PW11&gt;=QE$38,PW11&lt;&gt;""),AND(QA11&gt;=QE$38,QA11&lt;&gt;""),AND(QD11&gt;=QE$38,QD11&lt;&gt;""),AND(RB11&gt;=RM$38,RB11&lt;&gt;""),AND(RE11&gt;=RM$38,RE11&lt;&gt;""),AND(RI11&gt;=RM$38,RI11&lt;&gt;""),AND(RL11&gt;=RM$38,RL11&lt;&gt;""),AND(SJ11&gt;=SU$38,SJ11&lt;&gt;""),AND(SM11&gt;=SU$38,SM11&lt;&gt;""),AND(SQ11&gt;=SU$38,SQ11&lt;&gt;""),AND(ST11&gt;=SU$38,ST11&lt;&gt;"")),"P","")</f>
        <v/>
      </c>
      <c r="J11" s="36" t="str">
        <f>IF(AND(I11="P",H11=""),"No DD",IF(OR(AND(AO11&gt;=AY$37,AO11&lt;&gt;"",AQ11&gt;=AY$41,AQ11&lt;&gt;"",AN11=""),AND(AR11&gt;=AY$37,AR11&lt;&gt;"",AT11&gt;=AY$41,AT11&lt;&gt;"",AN11=""),AND(AV11&gt;=AY$37,AV11&lt;&gt;"",AX11&gt;=AY$41,AX11&lt;&gt;"",AN11=""),AND(BP11&gt;=BZ$37,BP11&lt;&gt;"",BR11&gt;=BZ$41,BR11&lt;&gt;"",BO11=""),AND(BS11&gt;=BZ$37,BS11&lt;&gt;"",BU11&gt;=BZ$41,BU11&lt;&gt;"",BO11=""),AND(BW11&gt;=BZ$37,BW11&lt;&gt;"",BY11&gt;=BZ$41,BY11&lt;&gt;"",BO11=""),AND(CQ11&gt;=DA$37,CQ11&lt;&gt;"",CS11&gt;=DA$41,CS11&lt;&gt;"",CP11=""),AND(CT11&gt;=DA$37,CT11&lt;&gt;"",CV11&gt;=DA$41,CV11&lt;&gt;"",CP11=""),AND(CX11&gt;=DA$37,CX11&lt;&gt;"",CZ11&gt;=DA$41,CZ11&lt;&gt;"",CP11=""),AND(DX11&gt;=EK$37,DX11&lt;&gt;"",DZ11&gt;=EK$41,DZ11&lt;&gt;""),AND(EA11&gt;=EK$37,EA11&lt;&gt;"",EC11&gt;=EK$41,EC11&lt;&gt;""),AND(EE11&gt;=EK$37,EE11&lt;&gt;"",EG11&gt;=EK$41,EG11&lt;&gt;""),AND(EH11&gt;=EK$37,EH11&lt;&gt;"",EJ11&gt;=EK$41,EJ11&lt;&gt;""),AND(FF11&gt;=FS$37,FF11&lt;&gt;"",FH11&gt;=FS$41,FH11&lt;&gt;""),AND(FI11&gt;=FS$37,FI11&lt;&gt;"",FK11&gt;=FS$41,FK11&lt;&gt;""),AND(FM11&gt;=FS$37,FM11&lt;&gt;"",FO11&gt;=FS$41,FO11&lt;&gt;""),AND(FP11&gt;=FS$37,FP11&lt;&gt;"",FR11&gt;=FS$41,FR11&lt;&gt;""),AND(GN11&gt;=HA$37,GN11&lt;&gt;"",GP11&gt;=HA$41,GP11&lt;&gt;""),AND(GQ11&gt;=HA$37,GQ11&lt;&gt;"",GS11&gt;=HA$41,GS11&lt;&gt;""),AND(GU11&gt;=HA$37,GU11&lt;&gt;"",GW11&gt;=HA$41,GW11&lt;&gt;""),AND(GX11&gt;=HA$37,GX11&lt;&gt;"",GZ11&gt;=HA$41,GZ11&lt;&gt;""),AND(HV11&gt;=II$37,HV11&lt;&gt;"",HX11&gt;=II$41,HX11&lt;&gt;""),AND(HY11&gt;=II$37,HY11&lt;&gt;"",IA11&gt;=II$41,IA11&lt;&gt;""),AND(IC11&gt;=II$37,IC11&lt;&gt;"",IE11&gt;=II$41,IE11&lt;&gt;""),AND(IF11&gt;=II$37,IF11&lt;&gt;"",IH11&gt;=II$41,IH11&lt;&gt;""),AND(JD11&gt;=JQ$37,JD11&lt;&gt;"",JF11&gt;=JQ$41,JF11&lt;&gt;""),AND(JG11&gt;=JQ$37,JG11&lt;&gt;"",JI11&gt;=JQ$41,JI11&lt;&gt;""),AND(JK11&gt;=JQ$37,JK11&lt;&gt;"",JM11&gt;=JQ$41,JM11&lt;&gt;""),AND(JN11&gt;=JQ$37,JN11&lt;&gt;"",JP11&gt;=JQ$41,JP11&lt;&gt;""),AND(KL11&gt;=KY$37,KL11&lt;&gt;"",KN11&gt;=KY$41,KN11&lt;&gt;""),AND(KO11&gt;=KY$37,KO11&lt;&gt;"",KQ11&gt;=KY$41,KQ11&lt;&gt;""),AND(KS11&gt;=KY$37,KS11&lt;&gt;"",KU11&gt;=KY$41,KU11&lt;&gt;""),AND(KV11&gt;=KY$37,KV11&lt;&gt;"",KX11&gt;=KY$41,KX11&lt;&gt;""),AND(LT11&gt;=MG$37,LT11&lt;&gt;"",LV11&gt;=MG$41,LV11&lt;&gt;""),AND(LW11&gt;=MG$37,LW11&lt;&gt;"",LY11&gt;=MG$41,LY11&lt;&gt;""),AND(MA11&gt;=MG$37,MA11&lt;&gt;"",MC11&gt;=MG$41,MC11&lt;&gt;""),AND(MD11&gt;=MG$37,MD11&lt;&gt;"",MF11&gt;=MG$41,MF11&lt;&gt;""),AND(NB11&gt;=NO$37,NB11&lt;&gt;"",ND11&gt;=NO$41,ND11&lt;&gt;""),AND(NE11&gt;=NO$37,NE11&lt;&gt;"",NG11&gt;=NO$41,NG11&lt;&gt;""),AND(NI11&gt;=NO$37,NI11&lt;&gt;"",NK11&gt;=NO$41,NK11&lt;&gt;""),AND(NL11&gt;=NO$37,NL11&lt;&gt;"",NN11&gt;=NO$41,NN11&lt;&gt;""),AND(OJ11&gt;=OW$37,OJ11&lt;&gt;"",OL11&gt;=OW$41,OL11&lt;&gt;""),AND(OM11&gt;=OW$37,OM11&lt;&gt;"",OO11&gt;=OW$41,OO11&lt;&gt;""),AND(OQ11&gt;=OW$37,OQ11&lt;&gt;"",OS11&gt;=OW$41,OS11&lt;&gt;""),AND(OT11&gt;=OW$37,OT11&lt;&gt;"",OV11&gt;=OW$41,OV11&lt;&gt;""),AND(PR11&gt;=QE$37,PR11&lt;&gt;"",PT11&gt;=QE$41,PT11&lt;&gt;""),AND(PU11&gt;=QE$37,PU11&lt;&gt;"",PW11&gt;=QE$41,PW11&lt;&gt;""),AND(PY11&gt;=QE$37,PY11&lt;&gt;"",QA11&gt;=QE$41,QA11&lt;&gt;""),AND(QB11&gt;=QE$37,QB11&lt;&gt;"",QD11&gt;=QE$41,QD11&lt;&gt;""),AND(QZ11&gt;=RM$37,QZ11&lt;&gt;"",RB11&gt;=RM$41,RB11&lt;&gt;""),AND(RC11&gt;=RM$37,RC11&lt;&gt;"",RE11&gt;=RM$41,RE11&lt;&gt;""),AND(RG11&gt;=RM$37,RG11&lt;&gt;"",RI11&gt;=RM$41,RI11&lt;&gt;""),AND(RJ11&gt;=RM$37,RJ11&lt;&gt;"",RL11&gt;=RM$41,RL11&lt;&gt;""),AND(SH11&gt;=SU$37,SH11&lt;&gt;"",SJ11&gt;=SU$41,SJ11&lt;&gt;""),AND(SK11&gt;=SU$37,SK11&lt;&gt;"",SM11&gt;=SU$41,SM11&lt;&gt;""),AND(SO11&gt;=SU$37,SO11&lt;&gt;"",SQ11&gt;=SU$41,SQ11&lt;&gt;""),AND(SR11&gt;=SU$37,SR11&lt;&gt;"",ST11&gt;=SU$41,ST11&lt;&gt;"")),"Merit",IF(OR(AND(AO11&gt;=AY$36,AO11&lt;&gt;"",AQ11&gt;=AY$40,AQ11&lt;&gt;"",AN11=""),AND(AR11&gt;=AY$36,AR11&lt;&gt;"",AT11&gt;=AY$40,AT11&lt;&gt;"",AN11=""),AND(AV11&gt;=AY$36,AV11&lt;&gt;"",AX11&gt;=AY$40,AX11&lt;&gt;"",AN11=""),AND(BP11&gt;=BZ$36,BP11&lt;&gt;"",BR11&gt;=BZ$40,BR11&lt;&gt;"",BO11=""),AND(BS11&gt;=BZ$36,BS11&lt;&gt;"",BU11&gt;=BZ$40,BU11&lt;&gt;"",BO11=""),AND(BW11&gt;=BZ$36,BW11&lt;&gt;"",BY11&gt;=BZ$40,BY11&lt;&gt;"",BO11=""),AND(CQ11&gt;=DA$36,CQ11&lt;&gt;"",CS11&gt;=DA$40,CS11&lt;&gt;"",CP11=""),AND(CT11&gt;=DA$36,CT11&lt;&gt;"",CV11&gt;=DA$40,CV11&lt;&gt;"",CP11=""),AND(CX11&gt;=DA$36,CX11&lt;&gt;"",CZ11&gt;=DA$40,CZ11&lt;&gt;"",CP11=""),AND(DX11&gt;=EK$36,DX11&lt;&gt;"",DZ11&gt;=EK$40,DZ11&lt;&gt;""),AND(EA11&gt;=EK$36,EA11&lt;&gt;"",EC11&gt;=EK$40,EC11&lt;&gt;""),AND(EE11&gt;=EK$36,EE11&lt;&gt;"",EG11&gt;=EK$40,EG11&lt;&gt;""),AND(EH11&gt;=EK$36,EH11&lt;&gt;"",EJ11&gt;=EK$40,EJ11&lt;&gt;""),AND(FF11&gt;=FS$36,FF11&lt;&gt;"",FH11&gt;=FS$40,FH11&lt;&gt;""),AND(FI11&gt;=FS$36,FI11&lt;&gt;"",FK11&gt;=FS$40,FK11&lt;&gt;""),AND(FM11&gt;=FS$36,FM11&lt;&gt;"",FO11&gt;=FS$40,FO11&lt;&gt;""),AND(FP11&gt;=FS$36,FP11&lt;&gt;"",FR11&gt;=FS$40,FR11&lt;&gt;""),AND(GN11&gt;=HA$36,GN11&lt;&gt;"",GP11&gt;=HA$40,GP11&lt;&gt;""),AND(GQ11&gt;=HA$36,GQ11&lt;&gt;"",GS11&gt;=HA$40,GS11&lt;&gt;""),AND(GU11&gt;=HA$36,GU11&lt;&gt;"",GW11&gt;=HA$40,GW11&lt;&gt;""),AND(GX11&gt;=HA$36,GX11&lt;&gt;"",GZ11&gt;=HA$40,GZ11&lt;&gt;""),AND(HV11&gt;=II$36,HV11&lt;&gt;"",HX11&gt;=II$40,HX11&lt;&gt;""),AND(HY11&gt;=II$36,HY11&lt;&gt;"",IA11&gt;=II$40,IA11&lt;&gt;""),AND(IC11&gt;=II$36,IC11&lt;&gt;"",IE11&gt;=II$40,IE11&lt;&gt;""),AND(IF11&gt;=II$36,IF11&lt;&gt;"",IH11&gt;=II$40,IH11&lt;&gt;""),AND(JD11&gt;=JQ$36,JD11&lt;&gt;"",JF11&gt;=JQ$40,JF11&lt;&gt;""),AND(JG11&gt;=JQ$36,JG11&lt;&gt;"",JI11&gt;=JQ$40,JI11&lt;&gt;""),AND(JK11&gt;=JQ$36,JK11&lt;&gt;"",JM11&gt;=JQ$40,JM11&lt;&gt;""),AND(JN11&gt;=JQ$36,JN11&lt;&gt;"",JP11&gt;=JQ$40,JP11&lt;&gt;""),AND(KL11&gt;=KY$36,KL11&lt;&gt;"",KN11&gt;=KY$40,KN11&lt;&gt;""),AND(KO11&gt;=KY$36,KO11&lt;&gt;"",KQ11&gt;=KY$40,KQ11&lt;&gt;""),AND(KS11&gt;=KY$36,KS11&lt;&gt;"",KU11&gt;=KY$40,KU11&lt;&gt;""),AND(KV11&gt;=KY$36,KV11&lt;&gt;"",KX11&gt;=KY$40,KX11&lt;&gt;""),AND(LT11&gt;=MG$36,LT11&lt;&gt;"",LV11&gt;=MG$40,LV11&lt;&gt;""),AND(LW11&gt;=MG$36,LW11&lt;&gt;"",LY11&gt;=MG$40,LY11&lt;&gt;""),AND(MA11&gt;=MG$36,MA11&lt;&gt;"",MC11&gt;=MG$40,MC11&lt;&gt;""),AND(MD11&gt;=MG$36,MD11&lt;&gt;"",MF11&gt;=MG$40,MF11&lt;&gt;""),AND(NB11&gt;=NO$36,NB11&lt;&gt;"",ND11&gt;=NO$40,ND11&lt;&gt;""),AND(NE11&gt;=NO$36,NE11&lt;&gt;"",NG11&gt;=NO$40,NG11&lt;&gt;""),AND(NI11&gt;=NO$36,NI11&lt;&gt;"",NK11&gt;=NO$40,NK11&lt;&gt;""),AND(NL11&gt;=NO$36,NL11&lt;&gt;"",NN11&gt;=NO$40,NN11&lt;&gt;""),AND(OJ11&gt;=OW$36,OJ11&lt;&gt;"",OL11&gt;=OW$40,OL11&lt;&gt;""),AND(OM11&gt;=OW$36,OM11&lt;&gt;"",OO11&gt;=OW$40,OO11&lt;&gt;""),AND(OQ11&gt;=OW$36,OQ11&lt;&gt;"",OS11&gt;=OW$40,OS11&lt;&gt;""),AND(OT11&gt;=OW$36,OT11&lt;&gt;"",OV11&gt;=OW$40,OV11&lt;&gt;""),AND(PR11&gt;=QE$36,PR11&lt;&gt;"",PT11&gt;=QE$40,PT11&lt;&gt;""),AND(PU11&gt;=QE$36,PU11&lt;&gt;"",PW11&gt;=QE$40,PW11&lt;&gt;""),AND(PY11&gt;=QE$36,PY11&lt;&gt;"",QA11&gt;=QE$40,QA11&lt;&gt;""),AND(QB11&gt;=QE$36,QB11&lt;&gt;"",QD11&gt;=QE$40,QD11&lt;&gt;""),AND(QZ11&gt;=RM$36,QZ11&lt;&gt;"",RB11&gt;=RM$40,RB11&lt;&gt;""),AND(RC11&gt;=RM$36,RC11&lt;&gt;"",RE11&gt;=RM$40,RE11&lt;&gt;""),AND(RG11&gt;=RM$36,RG11&lt;&gt;"",RI11&gt;=RM$40,RI11&lt;&gt;""),AND(RJ11&gt;=RM$36,RJ11&lt;&gt;"",RL11&gt;=RM$40,RL11&lt;&gt;""),AND(SH11&gt;=SU$36,SH11&lt;&gt;"",SJ11&gt;=SU$40,SJ11&lt;&gt;""),AND(SK11&gt;=SU$36,SK11&lt;&gt;"",SM11&gt;=SU$40,SM11&lt;&gt;""),AND(SO11&gt;=SU$36,SO11&lt;&gt;"",SQ11&gt;=SU$40,SQ11&lt;&gt;""),AND(SR11&gt;=SU$36,SR11&lt;&gt;"",ST11&gt;=SU$40,ST11&lt;&gt;"")),"Excellence",IF(K11="P","Worlds Team",IF(H11="P","National Team","")))))</f>
        <v/>
      </c>
      <c r="K11" s="3" t="str">
        <f>IF(OR(AND(AO11&gt;=AY$35,AO11&lt;&gt;"",AQ11&gt;=AY$39,AQ11&lt;&gt;"",AN11=""),AND(AR11&gt;=AY$35,AR11&lt;&gt;"",AT11&gt;=AY$39,AT11&lt;&gt;"",AN11=""),AND(AV11&gt;=AY$35,AV11&lt;&gt;"",AX11&gt;=AY$39,AX11&lt;&gt;"",AN11=""),AND(BP11&gt;=BZ$35,BP11&lt;&gt;"",BR11&gt;=BZ$39,BR11&lt;&gt;"",BO11=""),AND(BS11&gt;=BZ$35,BS11&lt;&gt;"",BU11&gt;=BZ$39,BU11&lt;&gt;"",BO11=""),AND(BW11&gt;=BZ$35,BW11&lt;&gt;"",BY11&gt;=BZ$39,BY11&lt;&gt;"",BO11=""),AND(CQ11&gt;=DA$35,CQ11&lt;&gt;"",CS11&gt;=DA$39,CS11&lt;&gt;"",CP11=""),AND(CT11&gt;=DA$35,CT11&lt;&gt;"",CV11&gt;=DA$39,CV11&lt;&gt;"",CP11=""),AND(CX11&gt;=DA$35,CX11&lt;&gt;"",CZ11&gt;=DA$39,CZ11&lt;&gt;"",CP11=""),AND(DX11&gt;=EK$35,DX11&lt;&gt;"",DZ11&gt;=EK$39,DZ11&lt;&gt;""),AND(EA11&gt;=EK$35,EA11&lt;&gt;"",EC11&gt;=EK$39,EC11&lt;&gt;""),AND(EE11&gt;=EK$35,EE11&lt;&gt;"",EG11&gt;=EK$39,EG11&lt;&gt;""),AND(EH11&gt;=EK$35,EH11&lt;&gt;"",EJ11&gt;=EK$39,EJ11&lt;&gt;""),AND(FF11&gt;=FS$35,FF11&lt;&gt;"",FH11&gt;=FS$39,FH11&lt;&gt;""),AND(FI11&gt;=FS$35,FI11&lt;&gt;"",FK11&gt;=FS$39,FK11&lt;&gt;""),AND(FM11&gt;=FS$35,FM11&lt;&gt;"",FO11&gt;=FS$39,FO11&lt;&gt;""),AND(FP11&gt;=FS$35,FP11&lt;&gt;"",FR11&gt;=FS$39,FR11&lt;&gt;""),AND(GN11&gt;=HA$35,GN11&lt;&gt;"",GP11&gt;=HA$39,GP11&lt;&gt;""),AND(GQ11&gt;=HA$35,GQ11&lt;&gt;"",GS11&gt;=HA$39,GS11&lt;&gt;""),AND(GU11&gt;=HA$35,GU11&lt;&gt;"",GW11&gt;=HA$39,GW11&lt;&gt;""),AND(GX11&gt;=HA$35,GX11&lt;&gt;"",GZ11&gt;=HA$39,GZ11&lt;&gt;""),AND(HV11&gt;=II$35,HV11&lt;&gt;"",HX11&gt;=II$39,HX11&lt;&gt;""),AND(HY11&gt;=II$35,HY11&lt;&gt;"",IA11&gt;=II$39,IA11&lt;&gt;""),AND(IC11&gt;=II$35,IC11&lt;&gt;"",IE11&gt;=II$39,IE11&lt;&gt;""),AND(IF11&gt;=II$35,IF11&lt;&gt;"",IH11&gt;=II$39,IH11&lt;&gt;""),AND(JD11&gt;=JQ$35,JD11&lt;&gt;"",JF11&gt;=JQ$39,JF11&lt;&gt;""),AND(JG11&gt;=JQ$35,JG11&lt;&gt;"",JI11&gt;=JQ$39,JI11&lt;&gt;""),AND(JK11&gt;=JQ$35,JK11&lt;&gt;"",JM11&gt;=JQ$39,JM11&lt;&gt;""),AND(JN11&gt;=JQ$35,JN11&lt;&gt;"",JP11&gt;=JQ$39,JP11&lt;&gt;""),AND(KL11&gt;=KY$35,KL11&lt;&gt;"",KN11&gt;=KY$39,KN11&lt;&gt;""),AND(KO11&gt;=KY$35,KO11&lt;&gt;"",KQ11&gt;=KY$39,KQ11&lt;&gt;""),AND(KS11&gt;=KY$35,KS11&lt;&gt;"",KU11&gt;=KY$39,KU11&lt;&gt;""),AND(KV11&gt;=KY$35,KV11&lt;&gt;"",KX11&gt;=KY$39,KX11&lt;&gt;""),AND(LT11&gt;=MG$35,LT11&lt;&gt;"",LV11&gt;=MG$39,LV11&lt;&gt;""),AND(LW11&gt;=MG$35,LW11&lt;&gt;"",LY11&gt;=MG$39,LY11&lt;&gt;""),AND(MA11&gt;=MG$35,MA11&lt;&gt;"",MC11&gt;=MG$39,MC11&lt;&gt;""),AND(MD11&gt;=MG$35,MD11&lt;&gt;"",MF11&gt;=MG$39,MF11&lt;&gt;""),AND(NB11&gt;=NO$35,NB11&lt;&gt;"",ND11&gt;=NO$39,ND11&lt;&gt;""),AND(NE11&gt;=NO$35,NE11&lt;&gt;"",NG11&gt;=NO$39,NG11&lt;&gt;""),AND(NI11&gt;=NO$35,NI11&lt;&gt;"",NK11&gt;=NO$39,NK11&lt;&gt;""),AND(NL11&gt;=NO$35,NL11&lt;&gt;"",NN11&gt;=NO$39,NN11&lt;&gt;""),AND(OJ11&gt;=OW$35,OJ11&lt;&gt;"",OL11&gt;=OW$39,OL11&lt;&gt;""),AND(OM11&gt;=OW$35,OM11&lt;&gt;"",OO11&gt;=OW$39,OO11&lt;&gt;""),AND(OQ11&gt;=OW$35,OQ11&lt;&gt;"",OS11&gt;=OW$39,OS11&lt;&gt;""),AND(OT11&gt;=OW$35,OT11&lt;&gt;"",OV11&gt;=OW$39,OV11&lt;&gt;""),AND(PR11&gt;=QE$35,PR11&lt;&gt;"",PT11&gt;=QE$39,PT11&lt;&gt;""),AND(PU11&gt;=QE$35,PU11&lt;&gt;"",PW11&gt;=QE$39,PW11&lt;&gt;""),AND(PY11&gt;=QE$35,PY11&lt;&gt;"",QA11&gt;=QE$39,QA11&lt;&gt;""),AND(QB11&gt;=QE$35,QB11&lt;&gt;"",QD11&gt;=QE$39,QD11&lt;&gt;""),AND(QZ11&gt;=RM$35,QZ11&lt;&gt;"",RB11&gt;=RM$39,RB11&lt;&gt;""),AND(RC11&gt;=RM$35,RC11&lt;&gt;"",RE11&gt;=RM$39,RE11&lt;&gt;""),AND(RG11&gt;=RM$35,RG11&lt;&gt;"",RI11&gt;=RM$39,RI11&lt;&gt;""),AND(RJ11&gt;=RM$35,RJ11&lt;&gt;"",RL11&gt;=RM$39,RL11&lt;&gt;""),AND(SH11&gt;=SU$35,SH11&lt;&gt;"",SJ11&gt;=SU$39,SJ11&lt;&gt;""),AND(SK11&gt;=SU$35,SK11&lt;&gt;"",SM11&gt;=SU$39,SM11&lt;&gt;""),AND(SO11&gt;=SU$35,SO11&lt;&gt;"",SQ11&gt;=SU$39,SQ11&lt;&gt;""),AND(SR11&gt;=SU$35,SR11&lt;&gt;"",ST11&gt;=SU$39,ST11&lt;&gt;"")),"P","")</f>
        <v/>
      </c>
      <c r="L11" s="8">
        <f>IF(COUNT(AQ11,AT11,BR11,BU11,CS11,CV11)&gt;0,LARGE((AQ11,AT11,BR11,BU11,CS11,CV11),1),0)</f>
        <v>52.440000000000005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51.69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52.790000000000006</v>
      </c>
      <c r="Q11" s="8" t="str">
        <f>IF(P11="","",IF(OR(P11=CS11,P11=CV11,P11=CZ11),$CA$1,IF(OR(P11=BR11,P11=BU11,P11=BY11),$AZ$1,IF(OR(P11=AQ11,P11=AT11,P11=AX11),$Y$1,""))))</f>
        <v>2023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&gt;0,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2">
        <v>13.5</v>
      </c>
      <c r="Z11" s="22">
        <v>9</v>
      </c>
      <c r="AA11" s="22">
        <v>13.9</v>
      </c>
      <c r="AB11" s="22">
        <v>13.99</v>
      </c>
      <c r="AC11" s="22">
        <v>0</v>
      </c>
      <c r="AD11" s="22">
        <v>13.6</v>
      </c>
      <c r="AE11" s="22">
        <v>9.1999999999999993</v>
      </c>
      <c r="AF11" s="22">
        <v>13.7</v>
      </c>
      <c r="AG11" s="22">
        <v>14.35</v>
      </c>
      <c r="AH11" s="22">
        <v>0</v>
      </c>
      <c r="AI11" s="22">
        <v>14.4</v>
      </c>
      <c r="AJ11" s="22">
        <v>9.4</v>
      </c>
      <c r="AK11" s="22">
        <v>13.7</v>
      </c>
      <c r="AL11" s="22">
        <v>14.64</v>
      </c>
      <c r="AM11" s="22">
        <v>0</v>
      </c>
      <c r="AN11" s="27"/>
      <c r="AO11" s="38">
        <f>IF(AA11&gt;0,AA11,"")</f>
        <v>13.9</v>
      </c>
      <c r="AP11" s="38">
        <f>IF(AB11&gt;0,AB11,"")</f>
        <v>13.99</v>
      </c>
      <c r="AQ11" s="40">
        <f>IF(SUM(Y11:AB11)-AC11&gt;0,SUM(Y11:AB11)-AC11,"")</f>
        <v>50.39</v>
      </c>
      <c r="AR11" s="40">
        <f>IF(AF11&gt;0,AF11,"")</f>
        <v>13.7</v>
      </c>
      <c r="AS11" s="40">
        <f>IF(AG11&gt;0,AG11,"")</f>
        <v>14.35</v>
      </c>
      <c r="AT11" s="40">
        <f>IF(SUM(AD11:AG11)-AH11&gt;0,SUM(AD11:AG11)-AH11,"")</f>
        <v>50.85</v>
      </c>
      <c r="AU11" s="40">
        <f>IF(AQ11="","",MAX(AQ11,AT11))</f>
        <v>50.85</v>
      </c>
      <c r="AV11" s="40">
        <f>IF(AK11&gt;0,AK11,"")</f>
        <v>13.7</v>
      </c>
      <c r="AW11" s="40">
        <f>IF(AL11&gt;0,AL11,"")</f>
        <v>14.64</v>
      </c>
      <c r="AX11" s="40">
        <f>IF(SUM(AI11:AL11)-AM11&gt;0,SUM(AI11:AL11)-AM11,"")</f>
        <v>52.14</v>
      </c>
      <c r="AY11" s="40">
        <f>IF(SUM(AU11,AX11)&gt;0,SUM(AU11,AX11),"")</f>
        <v>102.99000000000001</v>
      </c>
      <c r="AZ11" s="26">
        <v>0</v>
      </c>
      <c r="BA11" s="26">
        <v>0</v>
      </c>
      <c r="BB11" s="26">
        <v>0</v>
      </c>
      <c r="BC11" s="26">
        <v>0</v>
      </c>
      <c r="BD11" s="26">
        <v>0</v>
      </c>
      <c r="BE11" s="26">
        <v>12.1</v>
      </c>
      <c r="BF11" s="26">
        <v>8.9</v>
      </c>
      <c r="BG11" s="26">
        <v>14.2</v>
      </c>
      <c r="BH11" s="26">
        <v>14.45</v>
      </c>
      <c r="BI11" s="26">
        <v>0</v>
      </c>
      <c r="BJ11" s="26">
        <v>4.2</v>
      </c>
      <c r="BK11" s="26">
        <v>2.7</v>
      </c>
      <c r="BL11" s="26">
        <v>4.9000000000000004</v>
      </c>
      <c r="BM11" s="26">
        <v>4.71</v>
      </c>
      <c r="BN11" s="26">
        <v>0</v>
      </c>
      <c r="BO11" s="28"/>
      <c r="BP11" s="39" t="str">
        <f>IF(BB11&gt;0,BB11,"")</f>
        <v/>
      </c>
      <c r="BQ11" s="39" t="str">
        <f>IF(BC11&gt;0,BC11,"")</f>
        <v/>
      </c>
      <c r="BR11" s="11" t="str">
        <f>IF(SUM(AZ11:BC11)-BD11&gt;0,SUM(AZ11:BC11)-BD11,"")</f>
        <v/>
      </c>
      <c r="BS11" s="11">
        <f>IF(BG11&gt;0,BG11,"")</f>
        <v>14.2</v>
      </c>
      <c r="BT11" s="11">
        <f>IF(BH11&gt;0,BH11,"")</f>
        <v>14.45</v>
      </c>
      <c r="BU11" s="11">
        <f>IF(SUM(BE11:BH11)-BI11&gt;0,SUM(BE11:BH11)-BI11,"")</f>
        <v>49.650000000000006</v>
      </c>
      <c r="BV11" s="11" t="str">
        <f>IF(BR11="","",MAX(BR11,BU11))</f>
        <v/>
      </c>
      <c r="BW11" s="11">
        <f>IF(BL11&gt;0,BL11,"")</f>
        <v>4.9000000000000004</v>
      </c>
      <c r="BX11" s="11">
        <f>IF(BM11&gt;0,BM11,"")</f>
        <v>4.71</v>
      </c>
      <c r="BY11" s="11">
        <f>IF(SUM(BJ11:BM11)-BN11&gt;0,SUM(BJ11:BM11)-BN11,"")</f>
        <v>16.510000000000002</v>
      </c>
      <c r="BZ11" s="11">
        <f>IF(SUM(BV11,BY11)&gt;0,SUM(BV11,BY11),"")</f>
        <v>16.510000000000002</v>
      </c>
      <c r="CA11" s="22">
        <v>14.9</v>
      </c>
      <c r="CB11" s="22">
        <v>8.8000000000000007</v>
      </c>
      <c r="CC11" s="22">
        <v>13.5</v>
      </c>
      <c r="CD11" s="22">
        <v>15.24</v>
      </c>
      <c r="CE11" s="22">
        <v>0</v>
      </c>
      <c r="CF11" s="22">
        <v>13</v>
      </c>
      <c r="CG11" s="22">
        <v>8.6999999999999993</v>
      </c>
      <c r="CH11" s="22">
        <v>14.6</v>
      </c>
      <c r="CI11" s="22">
        <v>15.39</v>
      </c>
      <c r="CJ11" s="22">
        <v>0</v>
      </c>
      <c r="CK11" s="22">
        <v>14.4</v>
      </c>
      <c r="CL11" s="22">
        <v>9.1</v>
      </c>
      <c r="CM11" s="22">
        <v>13.7</v>
      </c>
      <c r="CN11" s="22">
        <v>15.59</v>
      </c>
      <c r="CO11" s="22">
        <v>0</v>
      </c>
      <c r="CP11" s="27"/>
      <c r="CQ11" s="38">
        <f>IF(CC11&gt;0,CC11,"")</f>
        <v>13.5</v>
      </c>
      <c r="CR11" s="38">
        <f>IF(CD11&gt;0,CD11,"")</f>
        <v>15.24</v>
      </c>
      <c r="CS11" s="40">
        <f>IF(SUM(CA11:CD11)-CE11&gt;0,SUM(CA11:CD11)-CE11,"")</f>
        <v>52.440000000000005</v>
      </c>
      <c r="CT11" s="40">
        <f>IF(CH11&gt;0,CH11,"")</f>
        <v>14.6</v>
      </c>
      <c r="CU11" s="40">
        <f>IF(CI11&gt;0,CI11,"")</f>
        <v>15.39</v>
      </c>
      <c r="CV11" s="40">
        <f>IF(SUM(CF11:CI11)-CJ11&gt;0,SUM(CF11:CI11)-CJ11,"")</f>
        <v>51.69</v>
      </c>
      <c r="CW11" s="40">
        <f>IF(CS11="","",MAX(CS11,CV11))</f>
        <v>52.440000000000005</v>
      </c>
      <c r="CX11" s="40">
        <f>IF(CM11&gt;0,CM11,"")</f>
        <v>13.7</v>
      </c>
      <c r="CY11" s="40">
        <f>IF(CN11&gt;0,CN11,"")</f>
        <v>15.59</v>
      </c>
      <c r="CZ11" s="40">
        <f>IF(SUM(CK11:CN11)-CO11&gt;0,SUM(CK11:CN11)-CO11,"")</f>
        <v>52.790000000000006</v>
      </c>
      <c r="DA11" s="40">
        <f>IF(SUM(CW11,CZ11)&gt;0,SUM(CW11,CZ11),"")</f>
        <v>105.23000000000002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0.18999999999999773</v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>
        <v>13.9</v>
      </c>
      <c r="DE11" s="17">
        <v>9.5</v>
      </c>
      <c r="DF11" s="17">
        <v>13.7</v>
      </c>
      <c r="DG11" s="17">
        <v>14.78</v>
      </c>
      <c r="DH11" s="17">
        <v>0</v>
      </c>
      <c r="DI11" s="17">
        <v>2.6</v>
      </c>
      <c r="DJ11" s="17">
        <v>1.7</v>
      </c>
      <c r="DK11" s="17">
        <v>3.2</v>
      </c>
      <c r="DL11" s="17">
        <v>3.28</v>
      </c>
      <c r="DM11" s="17">
        <v>0</v>
      </c>
      <c r="DN11" s="17"/>
      <c r="DO11" s="17"/>
      <c r="DP11" s="17"/>
      <c r="DQ11" s="17"/>
      <c r="DR11" s="17"/>
      <c r="DS11" s="17">
        <v>5.5</v>
      </c>
      <c r="DT11" s="17">
        <v>3.7</v>
      </c>
      <c r="DU11" s="17">
        <v>5.8</v>
      </c>
      <c r="DV11" s="17">
        <v>6.33</v>
      </c>
      <c r="DW11" s="17">
        <v>0</v>
      </c>
      <c r="DX11" s="40">
        <f>IF(DF11&gt;0,DF11,"")</f>
        <v>13.7</v>
      </c>
      <c r="DY11" s="40">
        <f>IF(DG11&gt;0,DG11,"")</f>
        <v>14.78</v>
      </c>
      <c r="DZ11" s="40">
        <f>IF(SUM(DD11:DG11)-DH11&gt;0,SUM(DD11:DG11)-DH11,"")</f>
        <v>51.879999999999995</v>
      </c>
      <c r="EA11" s="40">
        <f>IF(DK11&gt;0,DK11,"")</f>
        <v>3.2</v>
      </c>
      <c r="EB11" s="40">
        <f>IF(DL11&gt;0,DL11,"")</f>
        <v>3.28</v>
      </c>
      <c r="EC11" s="40">
        <f>IF(SUM(DI11:DL11)-DM11&gt;0,SUM(DI11:DL11)-DM11,"")</f>
        <v>10.78</v>
      </c>
      <c r="ED11" s="40">
        <f>IF(MAX(DZ11,EC11)&gt;0,MAX(DZ11,EC11),"")</f>
        <v>51.879999999999995</v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>
        <f>IF(DU11&gt;0,DU11,"")</f>
        <v>5.8</v>
      </c>
      <c r="EI11" s="40">
        <f>IF(DV11&gt;0,DV11,"")</f>
        <v>6.33</v>
      </c>
      <c r="EJ11" s="40">
        <f>IF(SUM(DS11:DV11)-DW11&gt;0,SUM(DS11:DV11)-DW11,"")</f>
        <v>21.33</v>
      </c>
      <c r="EK11" s="40">
        <f>IF(SUM(ED11,EG11,EJ11)&gt;0,SUM(ED11,EG11,EJ11),"")</f>
        <v>73.209999999999994</v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7.45</v>
      </c>
      <c r="SW11" s="22">
        <f>IF($CP11="P",CB11,(CB11+BA11)/2)</f>
        <v>4.4000000000000004</v>
      </c>
      <c r="SX11" s="22">
        <f>IF($CP11="P",CC11,(CC11+BB11)/2)</f>
        <v>6.75</v>
      </c>
      <c r="SY11" s="22">
        <f>IF($CP11="P",CD11,(CD11+BC11)/2)</f>
        <v>7.62</v>
      </c>
      <c r="SZ11" s="22">
        <f>IF($CP11="P",CE11,(CE11+BD11)/2)</f>
        <v>0</v>
      </c>
      <c r="TA11" s="22">
        <f>IF($CP11="P",CF11,(CF11+BE11)/2)</f>
        <v>12.55</v>
      </c>
      <c r="TB11" s="22">
        <f>IF($CP11="P",CG11,(CG11+BF11)/2)</f>
        <v>8.8000000000000007</v>
      </c>
      <c r="TC11" s="22">
        <f>IF($CP11="P",CH11,(CH11+BG11)/2)</f>
        <v>14.399999999999999</v>
      </c>
      <c r="TD11" s="22">
        <f>IF($CP11="P",CI11,(CI11+BH11)/2)</f>
        <v>14.92</v>
      </c>
      <c r="TE11" s="22">
        <f>IF($CP11="P",CJ11,(CJ11+BI11)/2)</f>
        <v>0</v>
      </c>
      <c r="TF11" s="22">
        <f>IF($CP11="P",CK11,(CK11+BJ11)/2)</f>
        <v>9.3000000000000007</v>
      </c>
      <c r="TG11" s="22">
        <f>IF($CP11="P",CL11,(CL11+BK11)/2)</f>
        <v>5.9</v>
      </c>
      <c r="TH11" s="22">
        <f>IF($CP11="P",CM11,(CM11+BL11)/2)</f>
        <v>9.3000000000000007</v>
      </c>
      <c r="TI11" s="22">
        <f>IF($CP11="P",CN11,(CN11+BM11)/2)</f>
        <v>10.15</v>
      </c>
      <c r="TJ11" s="22">
        <f>IF($CP11="P",CO11,(CO11+BN11)/2)</f>
        <v>0</v>
      </c>
      <c r="TK11" s="27" t="s">
        <v>46</v>
      </c>
      <c r="TL11" s="40">
        <f>IF(SX11&gt;0,SX11,"")</f>
        <v>6.75</v>
      </c>
      <c r="TM11" s="40">
        <f>IF(SY11&gt;0,SY11,"")</f>
        <v>7.62</v>
      </c>
      <c r="TN11" s="40">
        <f>IF(SUM(SV11:SY11)-SZ11&gt;0,SUM(SV11:SY11)-SZ11,"")</f>
        <v>26.220000000000002</v>
      </c>
      <c r="TO11" s="40">
        <f>IF(TC11&gt;0,TC11,"")</f>
        <v>14.399999999999999</v>
      </c>
      <c r="TP11" s="40">
        <f>IF(TD11&gt;0,TD11,"")</f>
        <v>14.92</v>
      </c>
      <c r="TQ11" s="40">
        <f>IF(SUM(TA11:TD11)-TE11&gt;0,SUM(TA11:TD11)-TE11,"")</f>
        <v>50.67</v>
      </c>
      <c r="TR11" s="40">
        <f>IF(MAX(TN11,TQ11)&gt;0,MAX(TN11,TQ11),"")</f>
        <v>50.67</v>
      </c>
      <c r="TS11" s="40">
        <f>IF(TH11&gt;0,TH11,"")</f>
        <v>9.3000000000000007</v>
      </c>
      <c r="TT11" s="40">
        <f>IF(TI11&gt;0,TI11,"")</f>
        <v>10.15</v>
      </c>
      <c r="TU11" s="40">
        <f>IF(SUM(TF11:TI11)-TJ11&gt;0,SUM(TF11:TI11)-TJ11,"")</f>
        <v>34.65</v>
      </c>
      <c r="TV11" s="40">
        <f>IF(SUM(TR11,TU11)&gt;0,SUM(TR11,TU11),"")</f>
        <v>85.32</v>
      </c>
    </row>
    <row r="12" spans="1:542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141</v>
      </c>
      <c r="D12" s="4" t="s">
        <v>6</v>
      </c>
      <c r="E12" s="4">
        <v>2006</v>
      </c>
      <c r="F12" s="9">
        <f>SUM(L12:V12)+SUM(L12:T12)*0.0000001+SUM(L12)*0.0000000000001</f>
        <v>183.22001832200522</v>
      </c>
      <c r="G12" s="66"/>
      <c r="H12" s="3" t="str">
        <f>IF(OR(AND(AO12&gt;=AY$34,AO12&lt;&gt;"",AQ12&gt;=AY$38,AQ12&lt;&gt;"",AN12=""),AND(AR12&gt;=AY$34,AR12&lt;&gt;"",AT12&gt;=AY$38,AT12&lt;&gt;"",AN12=""),AND(AV12&gt;=AY$34,AV12&lt;&gt;"",AX12&gt;=AY$38,AX12&lt;&gt;"",AN12=""),AND(BP12&gt;=BZ$34,BP12&lt;&gt;"",BR12&gt;=BZ$38,BR12&lt;&gt;"",BO12=""),AND(BS12&gt;=BZ$34,BS12&lt;&gt;"",BU12&gt;=BZ$38,BU12&lt;&gt;"",BO12=""),AND(BW12&gt;=BZ$34,BW12&lt;&gt;"",BY12&gt;=BZ$38,BY12&lt;&gt;"",BO12=""),AND(CQ12&gt;=DA$34,CQ12&lt;&gt;"",CS12&gt;=DA$38,CS12&lt;&gt;"",CP12=""),AND(CT12&gt;=DA$34,CT12&lt;&gt;"",CV12&gt;=DA$38,CV12&lt;&gt;"",CP12=""),AND(CX12&gt;=DA$34,CX12&lt;&gt;"",CZ12&gt;=DA$38,CZ12&lt;&gt;"",CP12=""),AND(DX12&gt;=EK$34,DX12&lt;&gt;"",DZ12&gt;=EK$38,DZ12&lt;&gt;""),AND(EA12&gt;=EK$34,EA12&lt;&gt;"",EC12&gt;=EK$38,EC12&lt;&gt;""),AND(EE12&gt;=EK$34,EE12&lt;&gt;"",EG12&gt;=EK$38,EG12&lt;&gt;""),AND(EH12&gt;=EK$34,EH12&lt;&gt;"",EJ12&gt;=EK$38,EJ12&lt;&gt;""),AND(FF12&gt;=FS$34,FF12&lt;&gt;"",FH12&gt;=FS$38,FH12&lt;&gt;""),AND(FI12&gt;=FS$34,FI12&lt;&gt;"",FK12&gt;=FS$38,FK12&lt;&gt;""),AND(FM12&gt;=FS$34,FM12&lt;&gt;"",FO12&gt;=FS$38,FO12&lt;&gt;""),AND(FP12&gt;=FS$34,FP12&lt;&gt;"",FR12&gt;=FS$38,FR12&lt;&gt;""),AND(GN12&gt;=HA$34,GN12&lt;&gt;"",GP12&gt;=HA$38,GP12&lt;&gt;""),AND(GQ12&gt;=HA$34,GQ12&lt;&gt;"",GS12&gt;=HA$38,GS12&lt;&gt;""),AND(GU12&gt;=HA$34,GU12&lt;&gt;"",GW12&gt;=HA$38,GW12&lt;&gt;""),AND(GX12&gt;=HA$34,GX12&lt;&gt;"",GZ12&gt;=HA$38,GZ12&lt;&gt;""),AND(HV12&gt;=II$34,HV12&lt;&gt;"",HX12&gt;=II$38,HX12&lt;&gt;""),AND(HY12&gt;=II$34,HY12&lt;&gt;"",IA12&gt;=II$38,IA12&lt;&gt;""),AND(IC12&gt;=II$34,IC12&lt;&gt;"",IE12&gt;=II$38,IE12&lt;&gt;""),AND(IF12&gt;=II$34,IF12&lt;&gt;"",IH12&gt;=II$38,IH12&lt;&gt;""),AND(JD12&gt;=JQ$34,JD12&lt;&gt;"",JF12&gt;=JQ$38,JF12&lt;&gt;""),AND(JG12&gt;=JQ$34,JG12&lt;&gt;"",JI12&gt;=JQ$38,JI12&lt;&gt;""),AND(JK12&gt;=JQ$34,JK12&lt;&gt;"",JM12&gt;=JQ$38,JM12&lt;&gt;""),AND(JN12&gt;=JQ$34,JN12&lt;&gt;"",JP12&gt;=JQ$38,JP12&lt;&gt;""),AND(KL12&gt;=KY$34,KL12&lt;&gt;"",KN12&gt;=KY$38,KN12&lt;&gt;""),AND(KO12&gt;=KY$34,KO12&lt;&gt;"",KQ12&gt;=KY$38,KQ12&lt;&gt;""),AND(KS12&gt;=KY$34,KS12&lt;&gt;"",KU12&gt;=KY$38,KU12&lt;&gt;""),AND(KV12&gt;=KY$34,KV12&lt;&gt;"",KX12&gt;=KY$38,KX12&lt;&gt;""),AND(LT12&gt;=MG$34,LT12&lt;&gt;"",LV12&gt;=MG$38,LV12&lt;&gt;""),AND(LW12&gt;=MG$34,LW12&lt;&gt;"",LY12&gt;=MG$38,LY12&lt;&gt;""),AND(MA12&gt;=MG$34,MA12&lt;&gt;"",MC12&gt;=MG$38,MC12&lt;&gt;""),AND(MD12&gt;=MG$34,MD12&lt;&gt;"",MF12&gt;=MG$38,MF12&lt;&gt;""),AND(NB12&gt;=NO$34,NB12&lt;&gt;"",ND12&gt;=NO$38,ND12&lt;&gt;""),AND(NE12&gt;=NO$34,NE12&lt;&gt;"",NG12&gt;=NO$38,NG12&lt;&gt;""),AND(NI12&gt;=NO$34,NI12&lt;&gt;"",NK12&gt;=NO$38,NK12&lt;&gt;""),AND(NL12&gt;=NO$34,NL12&lt;&gt;"",NN12&gt;=NO$38,NN12&lt;&gt;""),AND(OJ12&gt;=OW$34,OJ12&lt;&gt;"",OL12&gt;=OW$38,OL12&lt;&gt;""),AND(OM12&gt;=OW$34,OM12&lt;&gt;"",OO12&gt;=OW$38,OO12&lt;&gt;""),AND(OQ12&gt;=OW$34,OQ12&lt;&gt;"",OS12&gt;=OW$38,OS12&lt;&gt;""),AND(OT12&gt;=OW$34,OT12&lt;&gt;"",OV12&gt;=OW$38,OV12&lt;&gt;""),AND(PR12&gt;=QE$34,PR12&lt;&gt;"",PT12&gt;=QE$38,PT12&lt;&gt;""),AND(PU12&gt;=QE$34,PU12&lt;&gt;"",PW12&gt;=QE$38,PW12&lt;&gt;""),AND(PY12&gt;=QE$34,PY12&lt;&gt;"",QA12&gt;=QE$38,QA12&lt;&gt;""),AND(QB12&gt;=QE$34,QB12&lt;&gt;"",QD12&gt;=QE$38,QD12&lt;&gt;""),AND(QZ12&gt;=RM$34,QZ12&lt;&gt;"",RB12&gt;=RM$38,RB12&lt;&gt;""),AND(RC12&gt;=RM$34,RC12&lt;&gt;"",RE12&gt;=RM$38,RE12&lt;&gt;""),AND(RG12&gt;=RM$34,RG12&lt;&gt;"",RI12&gt;=RM$38,RI12&lt;&gt;""),AND(RJ12&gt;=RM$34,RJ12&lt;&gt;"",RL12&gt;=RM$38,RL12&lt;&gt;""),AND(SH12&gt;=SU$34,SH12&lt;&gt;"",SJ12&gt;=SU$38,SJ12&lt;&gt;""),AND(SK12&gt;=SU$34,SK12&lt;&gt;"",SM12&gt;=SU$38,SM12&lt;&gt;""),AND(SO12&gt;=SU$34,SO12&lt;&gt;"",SQ12&gt;=SU$38,SQ12&lt;&gt;""),AND(SR12&gt;=SU$34,SR12&lt;&gt;"",ST12&gt;=SU$38,ST12&lt;&gt;"")),"P","")</f>
        <v/>
      </c>
      <c r="I12" s="3" t="str">
        <f>IF(OR(AND(AQ12&gt;=AY$38,AQ12&lt;&gt;"",AN12=""),AND(AT12&gt;=AY$38,AT12&lt;&gt;"",AN12=""),AND(AX12&gt;=AY$38,AX12&lt;&gt;"",AN12=""),AND(BR12&gt;=BZ$38,BR12&lt;&gt;"",BO12=""),AND(BU12&gt;=BZ$38,BU12&lt;&gt;"",BO12=""),AND(BY12&gt;=BZ$38,BY12&lt;&gt;"",BO12=""),AND(CS12&gt;=DA$38,CS12&lt;&gt;"",CP12=""),AND(CV12&gt;=DA$38,CV12&lt;&gt;"",CP12=""),AND(CZ12&gt;=DA$38,CZ12&lt;&gt;"",CP12=""),AND(DZ12&gt;=EK$38,DZ12&lt;&gt;""),AND(EC12&gt;=EK$38,EC12&lt;&gt;""),AND(EG12&gt;=EK$38,EG12&lt;&gt;""),AND(EJ12&gt;=EK$38,EJ12&lt;&gt;""),AND(FH12&gt;=FS$38,FH12&lt;&gt;""),AND(FK12&gt;=FS$38,FK12&lt;&gt;""),AND(FO12&gt;=FS$38,FO12&lt;&gt;""),AND(FR12&gt;=FS$38,FR12&lt;&gt;""),AND(GP12&gt;=HA$38,GP12&lt;&gt;""),AND(GS12&gt;=HA$38,GS12&lt;&gt;""),AND(GW12&gt;=HA$38,GW12&lt;&gt;""),AND(GZ12&gt;=HA$38,GZ12&lt;&gt;""),AND(HX12&gt;=II$38,HX12&lt;&gt;""),AND(IA12&gt;=II$38,IA12&lt;&gt;""),AND(IE12&gt;=II$38,IE12&lt;&gt;""),AND(IH12&gt;=II$38,IH12&lt;&gt;""),AND(JF12&gt;=JQ$38,JF12&lt;&gt;""),AND(JI12&gt;=JQ$38,JI12&lt;&gt;""),AND(JM12&gt;=JQ$38,JM12&lt;&gt;""),AND(JP12&gt;=JQ$38,JP12&lt;&gt;""),AND(KN12&gt;=KY$38,KN12&lt;&gt;""),AND(KQ12&gt;=KY$38,KQ12&lt;&gt;""),AND(KU12&gt;=KY$38,KU12&lt;&gt;""),AND(KX12&gt;=KY$38,KX12&lt;&gt;""),AND(LV12&gt;=MG$38,LV12&lt;&gt;""),AND(LY12&gt;=MG$38,LY12&lt;&gt;""),AND(MC12&gt;=MG$38,MC12&lt;&gt;""),AND(MF12&gt;=MG$38,MF12&lt;&gt;""),AND(ND12&gt;=NO$38,ND12&lt;&gt;""),AND(NG12&gt;=NO$38,NG12&lt;&gt;""),AND(NK12&gt;=NO$38,NK12&lt;&gt;""),AND(NN12&gt;=NO$38,NN12&lt;&gt;""),AND(OL12&gt;=OW$38,OL12&lt;&gt;""),AND(OO12&gt;=OW$38,OO12&lt;&gt;""),AND(OS12&gt;=OW$38,OS12&lt;&gt;""),AND(OV12&gt;=OW$38,OV12&lt;&gt;""),AND(PT12&gt;=QE$38,PT12&lt;&gt;""),AND(PW12&gt;=QE$38,PW12&lt;&gt;""),AND(QA12&gt;=QE$38,QA12&lt;&gt;""),AND(QD12&gt;=QE$38,QD12&lt;&gt;""),AND(RB12&gt;=RM$38,RB12&lt;&gt;""),AND(RE12&gt;=RM$38,RE12&lt;&gt;""),AND(RI12&gt;=RM$38,RI12&lt;&gt;""),AND(RL12&gt;=RM$38,RL12&lt;&gt;""),AND(SJ12&gt;=SU$38,SJ12&lt;&gt;""),AND(SM12&gt;=SU$38,SM12&lt;&gt;""),AND(SQ12&gt;=SU$38,SQ12&lt;&gt;""),AND(ST12&gt;=SU$38,ST12&lt;&gt;"")),"P","")</f>
        <v/>
      </c>
      <c r="J12" s="36" t="str">
        <f>IF(AND(I12="P",H12=""),"No DD",IF(OR(AND(AO12&gt;=AY$37,AO12&lt;&gt;"",AQ12&gt;=AY$41,AQ12&lt;&gt;"",AN12=""),AND(AR12&gt;=AY$37,AR12&lt;&gt;"",AT12&gt;=AY$41,AT12&lt;&gt;"",AN12=""),AND(AV12&gt;=AY$37,AV12&lt;&gt;"",AX12&gt;=AY$41,AX12&lt;&gt;"",AN12=""),AND(BP12&gt;=BZ$37,BP12&lt;&gt;"",BR12&gt;=BZ$41,BR12&lt;&gt;"",BO12=""),AND(BS12&gt;=BZ$37,BS12&lt;&gt;"",BU12&gt;=BZ$41,BU12&lt;&gt;"",BO12=""),AND(BW12&gt;=BZ$37,BW12&lt;&gt;"",BY12&gt;=BZ$41,BY12&lt;&gt;"",BO12=""),AND(CQ12&gt;=DA$37,CQ12&lt;&gt;"",CS12&gt;=DA$41,CS12&lt;&gt;"",CP12=""),AND(CT12&gt;=DA$37,CT12&lt;&gt;"",CV12&gt;=DA$41,CV12&lt;&gt;"",CP12=""),AND(CX12&gt;=DA$37,CX12&lt;&gt;"",CZ12&gt;=DA$41,CZ12&lt;&gt;"",CP12=""),AND(DX12&gt;=EK$37,DX12&lt;&gt;"",DZ12&gt;=EK$41,DZ12&lt;&gt;""),AND(EA12&gt;=EK$37,EA12&lt;&gt;"",EC12&gt;=EK$41,EC12&lt;&gt;""),AND(EE12&gt;=EK$37,EE12&lt;&gt;"",EG12&gt;=EK$41,EG12&lt;&gt;""),AND(EH12&gt;=EK$37,EH12&lt;&gt;"",EJ12&gt;=EK$41,EJ12&lt;&gt;""),AND(FF12&gt;=FS$37,FF12&lt;&gt;"",FH12&gt;=FS$41,FH12&lt;&gt;""),AND(FI12&gt;=FS$37,FI12&lt;&gt;"",FK12&gt;=FS$41,FK12&lt;&gt;""),AND(FM12&gt;=FS$37,FM12&lt;&gt;"",FO12&gt;=FS$41,FO12&lt;&gt;""),AND(FP12&gt;=FS$37,FP12&lt;&gt;"",FR12&gt;=FS$41,FR12&lt;&gt;""),AND(GN12&gt;=HA$37,GN12&lt;&gt;"",GP12&gt;=HA$41,GP12&lt;&gt;""),AND(GQ12&gt;=HA$37,GQ12&lt;&gt;"",GS12&gt;=HA$41,GS12&lt;&gt;""),AND(GU12&gt;=HA$37,GU12&lt;&gt;"",GW12&gt;=HA$41,GW12&lt;&gt;""),AND(GX12&gt;=HA$37,GX12&lt;&gt;"",GZ12&gt;=HA$41,GZ12&lt;&gt;""),AND(HV12&gt;=II$37,HV12&lt;&gt;"",HX12&gt;=II$41,HX12&lt;&gt;""),AND(HY12&gt;=II$37,HY12&lt;&gt;"",IA12&gt;=II$41,IA12&lt;&gt;""),AND(IC12&gt;=II$37,IC12&lt;&gt;"",IE12&gt;=II$41,IE12&lt;&gt;""),AND(IF12&gt;=II$37,IF12&lt;&gt;"",IH12&gt;=II$41,IH12&lt;&gt;""),AND(JD12&gt;=JQ$37,JD12&lt;&gt;"",JF12&gt;=JQ$41,JF12&lt;&gt;""),AND(JG12&gt;=JQ$37,JG12&lt;&gt;"",JI12&gt;=JQ$41,JI12&lt;&gt;""),AND(JK12&gt;=JQ$37,JK12&lt;&gt;"",JM12&gt;=JQ$41,JM12&lt;&gt;""),AND(JN12&gt;=JQ$37,JN12&lt;&gt;"",JP12&gt;=JQ$41,JP12&lt;&gt;""),AND(KL12&gt;=KY$37,KL12&lt;&gt;"",KN12&gt;=KY$41,KN12&lt;&gt;""),AND(KO12&gt;=KY$37,KO12&lt;&gt;"",KQ12&gt;=KY$41,KQ12&lt;&gt;""),AND(KS12&gt;=KY$37,KS12&lt;&gt;"",KU12&gt;=KY$41,KU12&lt;&gt;""),AND(KV12&gt;=KY$37,KV12&lt;&gt;"",KX12&gt;=KY$41,KX12&lt;&gt;""),AND(LT12&gt;=MG$37,LT12&lt;&gt;"",LV12&gt;=MG$41,LV12&lt;&gt;""),AND(LW12&gt;=MG$37,LW12&lt;&gt;"",LY12&gt;=MG$41,LY12&lt;&gt;""),AND(MA12&gt;=MG$37,MA12&lt;&gt;"",MC12&gt;=MG$41,MC12&lt;&gt;""),AND(MD12&gt;=MG$37,MD12&lt;&gt;"",MF12&gt;=MG$41,MF12&lt;&gt;""),AND(NB12&gt;=NO$37,NB12&lt;&gt;"",ND12&gt;=NO$41,ND12&lt;&gt;""),AND(NE12&gt;=NO$37,NE12&lt;&gt;"",NG12&gt;=NO$41,NG12&lt;&gt;""),AND(NI12&gt;=NO$37,NI12&lt;&gt;"",NK12&gt;=NO$41,NK12&lt;&gt;""),AND(NL12&gt;=NO$37,NL12&lt;&gt;"",NN12&gt;=NO$41,NN12&lt;&gt;""),AND(OJ12&gt;=OW$37,OJ12&lt;&gt;"",OL12&gt;=OW$41,OL12&lt;&gt;""),AND(OM12&gt;=OW$37,OM12&lt;&gt;"",OO12&gt;=OW$41,OO12&lt;&gt;""),AND(OQ12&gt;=OW$37,OQ12&lt;&gt;"",OS12&gt;=OW$41,OS12&lt;&gt;""),AND(OT12&gt;=OW$37,OT12&lt;&gt;"",OV12&gt;=OW$41,OV12&lt;&gt;""),AND(PR12&gt;=QE$37,PR12&lt;&gt;"",PT12&gt;=QE$41,PT12&lt;&gt;""),AND(PU12&gt;=QE$37,PU12&lt;&gt;"",PW12&gt;=QE$41,PW12&lt;&gt;""),AND(PY12&gt;=QE$37,PY12&lt;&gt;"",QA12&gt;=QE$41,QA12&lt;&gt;""),AND(QB12&gt;=QE$37,QB12&lt;&gt;"",QD12&gt;=QE$41,QD12&lt;&gt;""),AND(QZ12&gt;=RM$37,QZ12&lt;&gt;"",RB12&gt;=RM$41,RB12&lt;&gt;""),AND(RC12&gt;=RM$37,RC12&lt;&gt;"",RE12&gt;=RM$41,RE12&lt;&gt;""),AND(RG12&gt;=RM$37,RG12&lt;&gt;"",RI12&gt;=RM$41,RI12&lt;&gt;""),AND(RJ12&gt;=RM$37,RJ12&lt;&gt;"",RL12&gt;=RM$41,RL12&lt;&gt;""),AND(SH12&gt;=SU$37,SH12&lt;&gt;"",SJ12&gt;=SU$41,SJ12&lt;&gt;""),AND(SK12&gt;=SU$37,SK12&lt;&gt;"",SM12&gt;=SU$41,SM12&lt;&gt;""),AND(SO12&gt;=SU$37,SO12&lt;&gt;"",SQ12&gt;=SU$41,SQ12&lt;&gt;""),AND(SR12&gt;=SU$37,SR12&lt;&gt;"",ST12&gt;=SU$41,ST12&lt;&gt;"")),"Merit",IF(OR(AND(AO12&gt;=AY$36,AO12&lt;&gt;"",AQ12&gt;=AY$40,AQ12&lt;&gt;"",AN12=""),AND(AR12&gt;=AY$36,AR12&lt;&gt;"",AT12&gt;=AY$40,AT12&lt;&gt;"",AN12=""),AND(AV12&gt;=AY$36,AV12&lt;&gt;"",AX12&gt;=AY$40,AX12&lt;&gt;"",AN12=""),AND(BP12&gt;=BZ$36,BP12&lt;&gt;"",BR12&gt;=BZ$40,BR12&lt;&gt;"",BO12=""),AND(BS12&gt;=BZ$36,BS12&lt;&gt;"",BU12&gt;=BZ$40,BU12&lt;&gt;"",BO12=""),AND(BW12&gt;=BZ$36,BW12&lt;&gt;"",BY12&gt;=BZ$40,BY12&lt;&gt;"",BO12=""),AND(CQ12&gt;=DA$36,CQ12&lt;&gt;"",CS12&gt;=DA$40,CS12&lt;&gt;"",CP12=""),AND(CT12&gt;=DA$36,CT12&lt;&gt;"",CV12&gt;=DA$40,CV12&lt;&gt;"",CP12=""),AND(CX12&gt;=DA$36,CX12&lt;&gt;"",CZ12&gt;=DA$40,CZ12&lt;&gt;"",CP12=""),AND(DX12&gt;=EK$36,DX12&lt;&gt;"",DZ12&gt;=EK$40,DZ12&lt;&gt;""),AND(EA12&gt;=EK$36,EA12&lt;&gt;"",EC12&gt;=EK$40,EC12&lt;&gt;""),AND(EE12&gt;=EK$36,EE12&lt;&gt;"",EG12&gt;=EK$40,EG12&lt;&gt;""),AND(EH12&gt;=EK$36,EH12&lt;&gt;"",EJ12&gt;=EK$40,EJ12&lt;&gt;""),AND(FF12&gt;=FS$36,FF12&lt;&gt;"",FH12&gt;=FS$40,FH12&lt;&gt;""),AND(FI12&gt;=FS$36,FI12&lt;&gt;"",FK12&gt;=FS$40,FK12&lt;&gt;""),AND(FM12&gt;=FS$36,FM12&lt;&gt;"",FO12&gt;=FS$40,FO12&lt;&gt;""),AND(FP12&gt;=FS$36,FP12&lt;&gt;"",FR12&gt;=FS$40,FR12&lt;&gt;""),AND(GN12&gt;=HA$36,GN12&lt;&gt;"",GP12&gt;=HA$40,GP12&lt;&gt;""),AND(GQ12&gt;=HA$36,GQ12&lt;&gt;"",GS12&gt;=HA$40,GS12&lt;&gt;""),AND(GU12&gt;=HA$36,GU12&lt;&gt;"",GW12&gt;=HA$40,GW12&lt;&gt;""),AND(GX12&gt;=HA$36,GX12&lt;&gt;"",GZ12&gt;=HA$40,GZ12&lt;&gt;""),AND(HV12&gt;=II$36,HV12&lt;&gt;"",HX12&gt;=II$40,HX12&lt;&gt;""),AND(HY12&gt;=II$36,HY12&lt;&gt;"",IA12&gt;=II$40,IA12&lt;&gt;""),AND(IC12&gt;=II$36,IC12&lt;&gt;"",IE12&gt;=II$40,IE12&lt;&gt;""),AND(IF12&gt;=II$36,IF12&lt;&gt;"",IH12&gt;=II$40,IH12&lt;&gt;""),AND(JD12&gt;=JQ$36,JD12&lt;&gt;"",JF12&gt;=JQ$40,JF12&lt;&gt;""),AND(JG12&gt;=JQ$36,JG12&lt;&gt;"",JI12&gt;=JQ$40,JI12&lt;&gt;""),AND(JK12&gt;=JQ$36,JK12&lt;&gt;"",JM12&gt;=JQ$40,JM12&lt;&gt;""),AND(JN12&gt;=JQ$36,JN12&lt;&gt;"",JP12&gt;=JQ$40,JP12&lt;&gt;""),AND(KL12&gt;=KY$36,KL12&lt;&gt;"",KN12&gt;=KY$40,KN12&lt;&gt;""),AND(KO12&gt;=KY$36,KO12&lt;&gt;"",KQ12&gt;=KY$40,KQ12&lt;&gt;""),AND(KS12&gt;=KY$36,KS12&lt;&gt;"",KU12&gt;=KY$40,KU12&lt;&gt;""),AND(KV12&gt;=KY$36,KV12&lt;&gt;"",KX12&gt;=KY$40,KX12&lt;&gt;""),AND(LT12&gt;=MG$36,LT12&lt;&gt;"",LV12&gt;=MG$40,LV12&lt;&gt;""),AND(LW12&gt;=MG$36,LW12&lt;&gt;"",LY12&gt;=MG$40,LY12&lt;&gt;""),AND(MA12&gt;=MG$36,MA12&lt;&gt;"",MC12&gt;=MG$40,MC12&lt;&gt;""),AND(MD12&gt;=MG$36,MD12&lt;&gt;"",MF12&gt;=MG$40,MF12&lt;&gt;""),AND(NB12&gt;=NO$36,NB12&lt;&gt;"",ND12&gt;=NO$40,ND12&lt;&gt;""),AND(NE12&gt;=NO$36,NE12&lt;&gt;"",NG12&gt;=NO$40,NG12&lt;&gt;""),AND(NI12&gt;=NO$36,NI12&lt;&gt;"",NK12&gt;=NO$40,NK12&lt;&gt;""),AND(NL12&gt;=NO$36,NL12&lt;&gt;"",NN12&gt;=NO$40,NN12&lt;&gt;""),AND(OJ12&gt;=OW$36,OJ12&lt;&gt;"",OL12&gt;=OW$40,OL12&lt;&gt;""),AND(OM12&gt;=OW$36,OM12&lt;&gt;"",OO12&gt;=OW$40,OO12&lt;&gt;""),AND(OQ12&gt;=OW$36,OQ12&lt;&gt;"",OS12&gt;=OW$40,OS12&lt;&gt;""),AND(OT12&gt;=OW$36,OT12&lt;&gt;"",OV12&gt;=OW$40,OV12&lt;&gt;""),AND(PR12&gt;=QE$36,PR12&lt;&gt;"",PT12&gt;=QE$40,PT12&lt;&gt;""),AND(PU12&gt;=QE$36,PU12&lt;&gt;"",PW12&gt;=QE$40,PW12&lt;&gt;""),AND(PY12&gt;=QE$36,PY12&lt;&gt;"",QA12&gt;=QE$40,QA12&lt;&gt;""),AND(QB12&gt;=QE$36,QB12&lt;&gt;"",QD12&gt;=QE$40,QD12&lt;&gt;""),AND(QZ12&gt;=RM$36,QZ12&lt;&gt;"",RB12&gt;=RM$40,RB12&lt;&gt;""),AND(RC12&gt;=RM$36,RC12&lt;&gt;"",RE12&gt;=RM$40,RE12&lt;&gt;""),AND(RG12&gt;=RM$36,RG12&lt;&gt;"",RI12&gt;=RM$40,RI12&lt;&gt;""),AND(RJ12&gt;=RM$36,RJ12&lt;&gt;"",RL12&gt;=RM$40,RL12&lt;&gt;""),AND(SH12&gt;=SU$36,SH12&lt;&gt;"",SJ12&gt;=SU$40,SJ12&lt;&gt;""),AND(SK12&gt;=SU$36,SK12&lt;&gt;"",SM12&gt;=SU$40,SM12&lt;&gt;""),AND(SO12&gt;=SU$36,SO12&lt;&gt;"",SQ12&gt;=SU$40,SQ12&lt;&gt;""),AND(SR12&gt;=SU$36,SR12&lt;&gt;"",ST12&gt;=SU$40,ST12&lt;&gt;"")),"Excellence",IF(K12="P","Worlds Team",IF(H12="P","National Team","")))))</f>
        <v/>
      </c>
      <c r="K12" s="3" t="str">
        <f>IF(OR(AND(AO12&gt;=AY$35,AO12&lt;&gt;"",AQ12&gt;=AY$39,AQ12&lt;&gt;"",AN12=""),AND(AR12&gt;=AY$35,AR12&lt;&gt;"",AT12&gt;=AY$39,AT12&lt;&gt;"",AN12=""),AND(AV12&gt;=AY$35,AV12&lt;&gt;"",AX12&gt;=AY$39,AX12&lt;&gt;"",AN12=""),AND(BP12&gt;=BZ$35,BP12&lt;&gt;"",BR12&gt;=BZ$39,BR12&lt;&gt;"",BO12=""),AND(BS12&gt;=BZ$35,BS12&lt;&gt;"",BU12&gt;=BZ$39,BU12&lt;&gt;"",BO12=""),AND(BW12&gt;=BZ$35,BW12&lt;&gt;"",BY12&gt;=BZ$39,BY12&lt;&gt;"",BO12=""),AND(CQ12&gt;=DA$35,CQ12&lt;&gt;"",CS12&gt;=DA$39,CS12&lt;&gt;"",CP12=""),AND(CT12&gt;=DA$35,CT12&lt;&gt;"",CV12&gt;=DA$39,CV12&lt;&gt;"",CP12=""),AND(CX12&gt;=DA$35,CX12&lt;&gt;"",CZ12&gt;=DA$39,CZ12&lt;&gt;"",CP12=""),AND(DX12&gt;=EK$35,DX12&lt;&gt;"",DZ12&gt;=EK$39,DZ12&lt;&gt;""),AND(EA12&gt;=EK$35,EA12&lt;&gt;"",EC12&gt;=EK$39,EC12&lt;&gt;""),AND(EE12&gt;=EK$35,EE12&lt;&gt;"",EG12&gt;=EK$39,EG12&lt;&gt;""),AND(EH12&gt;=EK$35,EH12&lt;&gt;"",EJ12&gt;=EK$39,EJ12&lt;&gt;""),AND(FF12&gt;=FS$35,FF12&lt;&gt;"",FH12&gt;=FS$39,FH12&lt;&gt;""),AND(FI12&gt;=FS$35,FI12&lt;&gt;"",FK12&gt;=FS$39,FK12&lt;&gt;""),AND(FM12&gt;=FS$35,FM12&lt;&gt;"",FO12&gt;=FS$39,FO12&lt;&gt;""),AND(FP12&gt;=FS$35,FP12&lt;&gt;"",FR12&gt;=FS$39,FR12&lt;&gt;""),AND(GN12&gt;=HA$35,GN12&lt;&gt;"",GP12&gt;=HA$39,GP12&lt;&gt;""),AND(GQ12&gt;=HA$35,GQ12&lt;&gt;"",GS12&gt;=HA$39,GS12&lt;&gt;""),AND(GU12&gt;=HA$35,GU12&lt;&gt;"",GW12&gt;=HA$39,GW12&lt;&gt;""),AND(GX12&gt;=HA$35,GX12&lt;&gt;"",GZ12&gt;=HA$39,GZ12&lt;&gt;""),AND(HV12&gt;=II$35,HV12&lt;&gt;"",HX12&gt;=II$39,HX12&lt;&gt;""),AND(HY12&gt;=II$35,HY12&lt;&gt;"",IA12&gt;=II$39,IA12&lt;&gt;""),AND(IC12&gt;=II$35,IC12&lt;&gt;"",IE12&gt;=II$39,IE12&lt;&gt;""),AND(IF12&gt;=II$35,IF12&lt;&gt;"",IH12&gt;=II$39,IH12&lt;&gt;""),AND(JD12&gt;=JQ$35,JD12&lt;&gt;"",JF12&gt;=JQ$39,JF12&lt;&gt;""),AND(JG12&gt;=JQ$35,JG12&lt;&gt;"",JI12&gt;=JQ$39,JI12&lt;&gt;""),AND(JK12&gt;=JQ$35,JK12&lt;&gt;"",JM12&gt;=JQ$39,JM12&lt;&gt;""),AND(JN12&gt;=JQ$35,JN12&lt;&gt;"",JP12&gt;=JQ$39,JP12&lt;&gt;""),AND(KL12&gt;=KY$35,KL12&lt;&gt;"",KN12&gt;=KY$39,KN12&lt;&gt;""),AND(KO12&gt;=KY$35,KO12&lt;&gt;"",KQ12&gt;=KY$39,KQ12&lt;&gt;""),AND(KS12&gt;=KY$35,KS12&lt;&gt;"",KU12&gt;=KY$39,KU12&lt;&gt;""),AND(KV12&gt;=KY$35,KV12&lt;&gt;"",KX12&gt;=KY$39,KX12&lt;&gt;""),AND(LT12&gt;=MG$35,LT12&lt;&gt;"",LV12&gt;=MG$39,LV12&lt;&gt;""),AND(LW12&gt;=MG$35,LW12&lt;&gt;"",LY12&gt;=MG$39,LY12&lt;&gt;""),AND(MA12&gt;=MG$35,MA12&lt;&gt;"",MC12&gt;=MG$39,MC12&lt;&gt;""),AND(MD12&gt;=MG$35,MD12&lt;&gt;"",MF12&gt;=MG$39,MF12&lt;&gt;""),AND(NB12&gt;=NO$35,NB12&lt;&gt;"",ND12&gt;=NO$39,ND12&lt;&gt;""),AND(NE12&gt;=NO$35,NE12&lt;&gt;"",NG12&gt;=NO$39,NG12&lt;&gt;""),AND(NI12&gt;=NO$35,NI12&lt;&gt;"",NK12&gt;=NO$39,NK12&lt;&gt;""),AND(NL12&gt;=NO$35,NL12&lt;&gt;"",NN12&gt;=NO$39,NN12&lt;&gt;""),AND(OJ12&gt;=OW$35,OJ12&lt;&gt;"",OL12&gt;=OW$39,OL12&lt;&gt;""),AND(OM12&gt;=OW$35,OM12&lt;&gt;"",OO12&gt;=OW$39,OO12&lt;&gt;""),AND(OQ12&gt;=OW$35,OQ12&lt;&gt;"",OS12&gt;=OW$39,OS12&lt;&gt;""),AND(OT12&gt;=OW$35,OT12&lt;&gt;"",OV12&gt;=OW$39,OV12&lt;&gt;""),AND(PR12&gt;=QE$35,PR12&lt;&gt;"",PT12&gt;=QE$39,PT12&lt;&gt;""),AND(PU12&gt;=QE$35,PU12&lt;&gt;"",PW12&gt;=QE$39,PW12&lt;&gt;""),AND(PY12&gt;=QE$35,PY12&lt;&gt;"",QA12&gt;=QE$39,QA12&lt;&gt;""),AND(QB12&gt;=QE$35,QB12&lt;&gt;"",QD12&gt;=QE$39,QD12&lt;&gt;""),AND(QZ12&gt;=RM$35,QZ12&lt;&gt;"",RB12&gt;=RM$39,RB12&lt;&gt;""),AND(RC12&gt;=RM$35,RC12&lt;&gt;"",RE12&gt;=RM$39,RE12&lt;&gt;""),AND(RG12&gt;=RM$35,RG12&lt;&gt;"",RI12&gt;=RM$39,RI12&lt;&gt;""),AND(RJ12&gt;=RM$35,RJ12&lt;&gt;"",RL12&gt;=RM$39,RL12&lt;&gt;""),AND(SH12&gt;=SU$35,SH12&lt;&gt;"",SJ12&gt;=SU$39,SJ12&lt;&gt;""),AND(SK12&gt;=SU$35,SK12&lt;&gt;"",SM12&gt;=SU$39,SM12&lt;&gt;""),AND(SO12&gt;=SU$35,SO12&lt;&gt;"",SQ12&gt;=SU$39,SQ12&lt;&gt;""),AND(SR12&gt;=SU$35,SR12&lt;&gt;"",ST12&gt;=SU$39,ST12&lt;&gt;"")),"P","")</f>
        <v/>
      </c>
      <c r="L12" s="8">
        <f>IF(COUNT(AQ12,AT12,BR12,BU12,CS12,CV12)&gt;0,LARGE((AQ12,AT12,BR12,BU12,CS12,CV12),1),0)</f>
        <v>52.290000000000006</v>
      </c>
      <c r="M12" s="8" t="str">
        <f>IF(L12="","",IF(OR(L12=CS12,L12=CV12),$CA$1,IF(OR(L12=BR12,L12=BU12),$AZ$1,IF(OR(L12=AQ12,L12=AT12),$Y$1,""))))</f>
        <v>2023 3rd Domestic Trial</v>
      </c>
      <c r="N12" s="8">
        <f>IF(COUNT(AQ12,AT12,BR12,BU12,CS12,CV12)&gt;1,LARGE((AQ12,AT12,BR12,BU12,CS12,CV12),2),0)</f>
        <v>51.550000000000004</v>
      </c>
      <c r="O12" s="8" t="str">
        <f>IF(N12="","",IF(OR(N12=CS12,N12=CV12),$CA$1,IF(OR(N12=BR12,N12=BU12),$AZ$1,IF(OR(N12=AQ12,N12=AT12),$Y$1,""))))</f>
        <v>2023 3rd Domestic Trial</v>
      </c>
      <c r="P12" s="8">
        <f>IF(COUNT(AQ12,AT12,BR12,BU12,CS12,CV12)&gt;2,MAX(AX12,BY12,CZ12,LARGE((AQ12,AT12,BR12,BU12,CS12,CV12),3)),IF(MAX(AX12,BY12,CZ12)&gt;0,MAX(AX12,BY12,CZ12),0))</f>
        <v>49.790000000000006</v>
      </c>
      <c r="Q12" s="8" t="str">
        <f>IF(P12="","",IF(OR(P12=CS12,P12=CV12,P12=CZ12),$CA$1,IF(OR(P12=BR12,P12=BU12,P12=BY12),$AZ$1,IF(OR(P12=AQ12,P12=AT12,P12=AX12),$Y$1,""))))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13.6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3rd Domestic Trial</v>
      </c>
      <c r="T12" s="8">
        <f>IF(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&gt;0,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,0)</f>
        <v>15.99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1.6</v>
      </c>
      <c r="Z12" s="22">
        <v>1</v>
      </c>
      <c r="AA12" s="22">
        <v>1.5</v>
      </c>
      <c r="AB12" s="22">
        <v>1.51</v>
      </c>
      <c r="AC12" s="22">
        <v>0</v>
      </c>
      <c r="AD12" s="22">
        <v>13.8</v>
      </c>
      <c r="AE12" s="22">
        <v>8.9</v>
      </c>
      <c r="AF12" s="22">
        <v>12.3</v>
      </c>
      <c r="AG12" s="22">
        <v>14.41</v>
      </c>
      <c r="AH12" s="22">
        <v>0</v>
      </c>
      <c r="AI12" s="22">
        <v>14.5</v>
      </c>
      <c r="AJ12" s="22">
        <v>8.9</v>
      </c>
      <c r="AK12" s="22">
        <v>12.3</v>
      </c>
      <c r="AL12" s="22">
        <v>14.09</v>
      </c>
      <c r="AM12" s="22">
        <v>0</v>
      </c>
      <c r="AN12" s="27"/>
      <c r="AO12" s="38">
        <f>IF(AA12&gt;0,AA12,"")</f>
        <v>1.5</v>
      </c>
      <c r="AP12" s="38">
        <f>IF(AB12&gt;0,AB12,"")</f>
        <v>1.51</v>
      </c>
      <c r="AQ12" s="40">
        <f>IF(SUM(Y12:AB12)-AC12&gt;0,SUM(Y12:AB12)-AC12,"")</f>
        <v>5.6099999999999994</v>
      </c>
      <c r="AR12" s="40">
        <f>IF(AF12&gt;0,AF12,"")</f>
        <v>12.3</v>
      </c>
      <c r="AS12" s="40">
        <f>IF(AG12&gt;0,AG12,"")</f>
        <v>14.41</v>
      </c>
      <c r="AT12" s="40">
        <f>IF(SUM(AD12:AG12)-AH12&gt;0,SUM(AD12:AG12)-AH12,"")</f>
        <v>49.41</v>
      </c>
      <c r="AU12" s="40">
        <f>IF(AQ12="","",MAX(AQ12,AT12))</f>
        <v>49.41</v>
      </c>
      <c r="AV12" s="40">
        <f>IF(AK12&gt;0,AK12,"")</f>
        <v>12.3</v>
      </c>
      <c r="AW12" s="40">
        <f>IF(AL12&gt;0,AL12,"")</f>
        <v>14.09</v>
      </c>
      <c r="AX12" s="40">
        <f>IF(SUM(AI12:AL12)-AM12&gt;0,SUM(AI12:AL12)-AM12,"")</f>
        <v>49.790000000000006</v>
      </c>
      <c r="AY12" s="40">
        <f>IF(SUM(AU12,AX12)&gt;0,SUM(AU12,AX12),"")</f>
        <v>99.2</v>
      </c>
      <c r="AZ12" s="26">
        <v>8.1999999999999993</v>
      </c>
      <c r="BA12" s="26">
        <v>5.3</v>
      </c>
      <c r="BB12" s="26">
        <v>6.7</v>
      </c>
      <c r="BC12" s="26">
        <v>8.17</v>
      </c>
      <c r="BD12" s="26">
        <v>0</v>
      </c>
      <c r="BE12" s="26">
        <v>3</v>
      </c>
      <c r="BF12" s="26">
        <v>1.8</v>
      </c>
      <c r="BG12" s="26">
        <v>2.1</v>
      </c>
      <c r="BH12" s="26">
        <v>3.05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6.7</v>
      </c>
      <c r="BQ12" s="39">
        <f>IF(BC12&gt;0,BC12,"")</f>
        <v>8.17</v>
      </c>
      <c r="BR12" s="11">
        <f>IF(SUM(AZ12:BC12)-BD12&gt;0,SUM(AZ12:BC12)-BD12,"")</f>
        <v>28.369999999999997</v>
      </c>
      <c r="BS12" s="11">
        <f>IF(BG12&gt;0,BG12,"")</f>
        <v>2.1</v>
      </c>
      <c r="BT12" s="11">
        <f>IF(BH12&gt;0,BH12,"")</f>
        <v>3.05</v>
      </c>
      <c r="BU12" s="11">
        <f>IF(SUM(BE12:BH12)-BI12&gt;0,SUM(BE12:BH12)-BI12,"")</f>
        <v>9.9499999999999993</v>
      </c>
      <c r="BV12" s="11">
        <f>IF(BR12="","",MAX(BR12,BU12))</f>
        <v>28.369999999999997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28.369999999999997</v>
      </c>
      <c r="CA12" s="22">
        <v>13.3</v>
      </c>
      <c r="CB12" s="22">
        <v>9.3000000000000007</v>
      </c>
      <c r="CC12" s="22">
        <v>13.6</v>
      </c>
      <c r="CD12" s="22">
        <v>15.35</v>
      </c>
      <c r="CE12" s="22">
        <v>0</v>
      </c>
      <c r="CF12" s="22">
        <v>13.8</v>
      </c>
      <c r="CG12" s="22">
        <v>8.9</v>
      </c>
      <c r="CH12" s="22">
        <v>13.6</v>
      </c>
      <c r="CI12" s="22">
        <v>15.99</v>
      </c>
      <c r="CJ12" s="22">
        <v>0</v>
      </c>
      <c r="CK12" s="22">
        <v>2.5</v>
      </c>
      <c r="CL12" s="22">
        <v>1.8</v>
      </c>
      <c r="CM12" s="22">
        <v>3.2</v>
      </c>
      <c r="CN12" s="22">
        <v>3.28</v>
      </c>
      <c r="CO12" s="22">
        <v>0.2</v>
      </c>
      <c r="CP12" s="27"/>
      <c r="CQ12" s="38">
        <f>IF(CC12&gt;0,CC12,"")</f>
        <v>13.6</v>
      </c>
      <c r="CR12" s="38">
        <f>IF(CD12&gt;0,CD12,"")</f>
        <v>15.35</v>
      </c>
      <c r="CS12" s="40">
        <f>IF(SUM(CA12:CD12)-CE12&gt;0,SUM(CA12:CD12)-CE12,"")</f>
        <v>51.550000000000004</v>
      </c>
      <c r="CT12" s="40">
        <f>IF(CH12&gt;0,CH12,"")</f>
        <v>13.6</v>
      </c>
      <c r="CU12" s="40">
        <f>IF(CI12&gt;0,CI12,"")</f>
        <v>15.99</v>
      </c>
      <c r="CV12" s="40">
        <f>IF(SUM(CF12:CI12)-CJ12&gt;0,SUM(CF12:CI12)-CJ12,"")</f>
        <v>52.290000000000006</v>
      </c>
      <c r="CW12" s="40">
        <f>IF(CS12="","",MAX(CS12,CV12))</f>
        <v>52.290000000000006</v>
      </c>
      <c r="CX12" s="40">
        <f>IF(CM12&gt;0,CM12,"")</f>
        <v>3.2</v>
      </c>
      <c r="CY12" s="40">
        <f>IF(CN12&gt;0,CN12,"")</f>
        <v>3.28</v>
      </c>
      <c r="CZ12" s="40">
        <f>IF(SUM(CK12:CN12)-CO12&gt;0,SUM(CK12:CN12)-CO12,"")</f>
        <v>10.58</v>
      </c>
      <c r="DA12" s="40">
        <f>IF(SUM(CW12,CZ12)&gt;0,SUM(CW12,CZ12),"")</f>
        <v>62.870000000000005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10.75</v>
      </c>
      <c r="SW12" s="22">
        <f>IF($CP12="P",CB12,(CB12+BA12)/2)</f>
        <v>7.3000000000000007</v>
      </c>
      <c r="SX12" s="22">
        <f>IF($CP12="P",CC12,(CC12+BB12)/2)</f>
        <v>10.15</v>
      </c>
      <c r="SY12" s="22">
        <f>IF($CP12="P",CD12,(CD12+BC12)/2)</f>
        <v>11.76</v>
      </c>
      <c r="SZ12" s="22">
        <f>IF($CP12="P",CE12,(CE12+BD12)/2)</f>
        <v>0</v>
      </c>
      <c r="TA12" s="22">
        <f>IF($CP12="P",CF12,(CF12+BE12)/2)</f>
        <v>8.4</v>
      </c>
      <c r="TB12" s="22">
        <f>IF($CP12="P",CG12,(CG12+BF12)/2)</f>
        <v>5.3500000000000005</v>
      </c>
      <c r="TC12" s="22">
        <f>IF($CP12="P",CH12,(CH12+BG12)/2)</f>
        <v>7.85</v>
      </c>
      <c r="TD12" s="22">
        <f>IF($CP12="P",CI12,(CI12+BH12)/2)</f>
        <v>9.52</v>
      </c>
      <c r="TE12" s="22">
        <f>IF($CP12="P",CJ12,(CJ12+BI12)/2)</f>
        <v>0</v>
      </c>
      <c r="TF12" s="22">
        <f>IF($CP12="P",CK12,(CK12+BJ12)/2)</f>
        <v>1.25</v>
      </c>
      <c r="TG12" s="22">
        <f>IF($CP12="P",CL12,(CL12+BK12)/2)</f>
        <v>0.9</v>
      </c>
      <c r="TH12" s="22">
        <f>IF($CP12="P",CM12,(CM12+BL12)/2)</f>
        <v>1.6</v>
      </c>
      <c r="TI12" s="22">
        <f>IF($CP12="P",CN12,(CN12+BM12)/2)</f>
        <v>1.64</v>
      </c>
      <c r="TJ12" s="22">
        <f>IF($CP12="P",CO12,(CO12+BN12)/2)</f>
        <v>0.1</v>
      </c>
      <c r="TK12" s="27" t="s">
        <v>46</v>
      </c>
      <c r="TL12" s="40">
        <f>IF(SX12&gt;0,SX12,"")</f>
        <v>10.15</v>
      </c>
      <c r="TM12" s="40">
        <f>IF(SY12&gt;0,SY12,"")</f>
        <v>11.76</v>
      </c>
      <c r="TN12" s="40">
        <f>IF(SUM(SV12:SY12)-SZ12&gt;0,SUM(SV12:SY12)-SZ12,"")</f>
        <v>39.96</v>
      </c>
      <c r="TO12" s="40">
        <f>IF(TC12&gt;0,TC12,"")</f>
        <v>7.85</v>
      </c>
      <c r="TP12" s="40">
        <f>IF(TD12&gt;0,TD12,"")</f>
        <v>9.52</v>
      </c>
      <c r="TQ12" s="40">
        <f>IF(SUM(TA12:TD12)-TE12&gt;0,SUM(TA12:TD12)-TE12,"")</f>
        <v>31.12</v>
      </c>
      <c r="TR12" s="40">
        <f>IF(MAX(TN12,TQ12)&gt;0,MAX(TN12,TQ12),"")</f>
        <v>39.96</v>
      </c>
      <c r="TS12" s="40">
        <f>IF(TH12&gt;0,TH12,"")</f>
        <v>1.6</v>
      </c>
      <c r="TT12" s="40">
        <f>IF(TI12&gt;0,TI12,"")</f>
        <v>1.64</v>
      </c>
      <c r="TU12" s="40">
        <f>IF(SUM(TF12:TI12)-TJ12&gt;0,SUM(TF12:TI12)-TJ12,"")</f>
        <v>5.29</v>
      </c>
      <c r="TV12" s="40">
        <f>IF(SUM(TR12,TU12)&gt;0,SUM(TR12,TU12),"")</f>
        <v>45.25</v>
      </c>
    </row>
    <row r="13" spans="1:542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150</v>
      </c>
      <c r="D13" s="4" t="s">
        <v>6</v>
      </c>
      <c r="E13" s="4">
        <v>2004</v>
      </c>
      <c r="F13" s="9">
        <f>SUM(L13:V13)+SUM(L13:T13)*0.0000001+SUM(L13)*0.0000000000001</f>
        <v>163.00001630000514</v>
      </c>
      <c r="G13" s="66"/>
      <c r="H13" s="3" t="str">
        <f>IF(OR(AND(AO13&gt;=AY$34,AO13&lt;&gt;"",AQ13&gt;=AY$38,AQ13&lt;&gt;"",AN13=""),AND(AR13&gt;=AY$34,AR13&lt;&gt;"",AT13&gt;=AY$38,AT13&lt;&gt;"",AN13=""),AND(AV13&gt;=AY$34,AV13&lt;&gt;"",AX13&gt;=AY$38,AX13&lt;&gt;"",AN13=""),AND(BP13&gt;=BZ$34,BP13&lt;&gt;"",BR13&gt;=BZ$38,BR13&lt;&gt;"",BO13=""),AND(BS13&gt;=BZ$34,BS13&lt;&gt;"",BU13&gt;=BZ$38,BU13&lt;&gt;"",BO13=""),AND(BW13&gt;=BZ$34,BW13&lt;&gt;"",BY13&gt;=BZ$38,BY13&lt;&gt;"",BO13=""),AND(CQ13&gt;=DA$34,CQ13&lt;&gt;"",CS13&gt;=DA$38,CS13&lt;&gt;"",CP13=""),AND(CT13&gt;=DA$34,CT13&lt;&gt;"",CV13&gt;=DA$38,CV13&lt;&gt;"",CP13=""),AND(CX13&gt;=DA$34,CX13&lt;&gt;"",CZ13&gt;=DA$38,CZ13&lt;&gt;"",CP13=""),AND(DX13&gt;=EK$34,DX13&lt;&gt;"",DZ13&gt;=EK$38,DZ13&lt;&gt;""),AND(EA13&gt;=EK$34,EA13&lt;&gt;"",EC13&gt;=EK$38,EC13&lt;&gt;""),AND(EE13&gt;=EK$34,EE13&lt;&gt;"",EG13&gt;=EK$38,EG13&lt;&gt;""),AND(EH13&gt;=EK$34,EH13&lt;&gt;"",EJ13&gt;=EK$38,EJ13&lt;&gt;""),AND(FF13&gt;=FS$34,FF13&lt;&gt;"",FH13&gt;=FS$38,FH13&lt;&gt;""),AND(FI13&gt;=FS$34,FI13&lt;&gt;"",FK13&gt;=FS$38,FK13&lt;&gt;""),AND(FM13&gt;=FS$34,FM13&lt;&gt;"",FO13&gt;=FS$38,FO13&lt;&gt;""),AND(FP13&gt;=FS$34,FP13&lt;&gt;"",FR13&gt;=FS$38,FR13&lt;&gt;""),AND(GN13&gt;=HA$34,GN13&lt;&gt;"",GP13&gt;=HA$38,GP13&lt;&gt;""),AND(GQ13&gt;=HA$34,GQ13&lt;&gt;"",GS13&gt;=HA$38,GS13&lt;&gt;""),AND(GU13&gt;=HA$34,GU13&lt;&gt;"",GW13&gt;=HA$38,GW13&lt;&gt;""),AND(GX13&gt;=HA$34,GX13&lt;&gt;"",GZ13&gt;=HA$38,GZ13&lt;&gt;""),AND(HV13&gt;=II$34,HV13&lt;&gt;"",HX13&gt;=II$38,HX13&lt;&gt;""),AND(HY13&gt;=II$34,HY13&lt;&gt;"",IA13&gt;=II$38,IA13&lt;&gt;""),AND(IC13&gt;=II$34,IC13&lt;&gt;"",IE13&gt;=II$38,IE13&lt;&gt;""),AND(IF13&gt;=II$34,IF13&lt;&gt;"",IH13&gt;=II$38,IH13&lt;&gt;""),AND(JD13&gt;=JQ$34,JD13&lt;&gt;"",JF13&gt;=JQ$38,JF13&lt;&gt;""),AND(JG13&gt;=JQ$34,JG13&lt;&gt;"",JI13&gt;=JQ$38,JI13&lt;&gt;""),AND(JK13&gt;=JQ$34,JK13&lt;&gt;"",JM13&gt;=JQ$38,JM13&lt;&gt;""),AND(JN13&gt;=JQ$34,JN13&lt;&gt;"",JP13&gt;=JQ$38,JP13&lt;&gt;""),AND(KL13&gt;=KY$34,KL13&lt;&gt;"",KN13&gt;=KY$38,KN13&lt;&gt;""),AND(KO13&gt;=KY$34,KO13&lt;&gt;"",KQ13&gt;=KY$38,KQ13&lt;&gt;""),AND(KS13&gt;=KY$34,KS13&lt;&gt;"",KU13&gt;=KY$38,KU13&lt;&gt;""),AND(KV13&gt;=KY$34,KV13&lt;&gt;"",KX13&gt;=KY$38,KX13&lt;&gt;""),AND(LT13&gt;=MG$34,LT13&lt;&gt;"",LV13&gt;=MG$38,LV13&lt;&gt;""),AND(LW13&gt;=MG$34,LW13&lt;&gt;"",LY13&gt;=MG$38,LY13&lt;&gt;""),AND(MA13&gt;=MG$34,MA13&lt;&gt;"",MC13&gt;=MG$38,MC13&lt;&gt;""),AND(MD13&gt;=MG$34,MD13&lt;&gt;"",MF13&gt;=MG$38,MF13&lt;&gt;""),AND(NB13&gt;=NO$34,NB13&lt;&gt;"",ND13&gt;=NO$38,ND13&lt;&gt;""),AND(NE13&gt;=NO$34,NE13&lt;&gt;"",NG13&gt;=NO$38,NG13&lt;&gt;""),AND(NI13&gt;=NO$34,NI13&lt;&gt;"",NK13&gt;=NO$38,NK13&lt;&gt;""),AND(NL13&gt;=NO$34,NL13&lt;&gt;"",NN13&gt;=NO$38,NN13&lt;&gt;""),AND(OJ13&gt;=OW$34,OJ13&lt;&gt;"",OL13&gt;=OW$38,OL13&lt;&gt;""),AND(OM13&gt;=OW$34,OM13&lt;&gt;"",OO13&gt;=OW$38,OO13&lt;&gt;""),AND(OQ13&gt;=OW$34,OQ13&lt;&gt;"",OS13&gt;=OW$38,OS13&lt;&gt;""),AND(OT13&gt;=OW$34,OT13&lt;&gt;"",OV13&gt;=OW$38,OV13&lt;&gt;""),AND(PR13&gt;=QE$34,PR13&lt;&gt;"",PT13&gt;=QE$38,PT13&lt;&gt;""),AND(PU13&gt;=QE$34,PU13&lt;&gt;"",PW13&gt;=QE$38,PW13&lt;&gt;""),AND(PY13&gt;=QE$34,PY13&lt;&gt;"",QA13&gt;=QE$38,QA13&lt;&gt;""),AND(QB13&gt;=QE$34,QB13&lt;&gt;"",QD13&gt;=QE$38,QD13&lt;&gt;""),AND(QZ13&gt;=RM$34,QZ13&lt;&gt;"",RB13&gt;=RM$38,RB13&lt;&gt;""),AND(RC13&gt;=RM$34,RC13&lt;&gt;"",RE13&gt;=RM$38,RE13&lt;&gt;""),AND(RG13&gt;=RM$34,RG13&lt;&gt;"",RI13&gt;=RM$38,RI13&lt;&gt;""),AND(RJ13&gt;=RM$34,RJ13&lt;&gt;"",RL13&gt;=RM$38,RL13&lt;&gt;""),AND(SH13&gt;=SU$34,SH13&lt;&gt;"",SJ13&gt;=SU$38,SJ13&lt;&gt;""),AND(SK13&gt;=SU$34,SK13&lt;&gt;"",SM13&gt;=SU$38,SM13&lt;&gt;""),AND(SO13&gt;=SU$34,SO13&lt;&gt;"",SQ13&gt;=SU$38,SQ13&lt;&gt;""),AND(SR13&gt;=SU$34,SR13&lt;&gt;"",ST13&gt;=SU$38,ST13&lt;&gt;"")),"P","")</f>
        <v/>
      </c>
      <c r="I13" s="3" t="str">
        <f>IF(OR(AND(AQ13&gt;=AY$38,AQ13&lt;&gt;"",AN13=""),AND(AT13&gt;=AY$38,AT13&lt;&gt;"",AN13=""),AND(AX13&gt;=AY$38,AX13&lt;&gt;"",AN13=""),AND(BR13&gt;=BZ$38,BR13&lt;&gt;"",BO13=""),AND(BU13&gt;=BZ$38,BU13&lt;&gt;"",BO13=""),AND(BY13&gt;=BZ$38,BY13&lt;&gt;"",BO13=""),AND(CS13&gt;=DA$38,CS13&lt;&gt;"",CP13=""),AND(CV13&gt;=DA$38,CV13&lt;&gt;"",CP13=""),AND(CZ13&gt;=DA$38,CZ13&lt;&gt;"",CP13=""),AND(DZ13&gt;=EK$38,DZ13&lt;&gt;""),AND(EC13&gt;=EK$38,EC13&lt;&gt;""),AND(EG13&gt;=EK$38,EG13&lt;&gt;""),AND(EJ13&gt;=EK$38,EJ13&lt;&gt;""),AND(FH13&gt;=FS$38,FH13&lt;&gt;""),AND(FK13&gt;=FS$38,FK13&lt;&gt;""),AND(FO13&gt;=FS$38,FO13&lt;&gt;""),AND(FR13&gt;=FS$38,FR13&lt;&gt;""),AND(GP13&gt;=HA$38,GP13&lt;&gt;""),AND(GS13&gt;=HA$38,GS13&lt;&gt;""),AND(GW13&gt;=HA$38,GW13&lt;&gt;""),AND(GZ13&gt;=HA$38,GZ13&lt;&gt;""),AND(HX13&gt;=II$38,HX13&lt;&gt;""),AND(IA13&gt;=II$38,IA13&lt;&gt;""),AND(IE13&gt;=II$38,IE13&lt;&gt;""),AND(IH13&gt;=II$38,IH13&lt;&gt;""),AND(JF13&gt;=JQ$38,JF13&lt;&gt;""),AND(JI13&gt;=JQ$38,JI13&lt;&gt;""),AND(JM13&gt;=JQ$38,JM13&lt;&gt;""),AND(JP13&gt;=JQ$38,JP13&lt;&gt;""),AND(KN13&gt;=KY$38,KN13&lt;&gt;""),AND(KQ13&gt;=KY$38,KQ13&lt;&gt;""),AND(KU13&gt;=KY$38,KU13&lt;&gt;""),AND(KX13&gt;=KY$38,KX13&lt;&gt;""),AND(LV13&gt;=MG$38,LV13&lt;&gt;""),AND(LY13&gt;=MG$38,LY13&lt;&gt;""),AND(MC13&gt;=MG$38,MC13&lt;&gt;""),AND(MF13&gt;=MG$38,MF13&lt;&gt;""),AND(ND13&gt;=NO$38,ND13&lt;&gt;""),AND(NG13&gt;=NO$38,NG13&lt;&gt;""),AND(NK13&gt;=NO$38,NK13&lt;&gt;""),AND(NN13&gt;=NO$38,NN13&lt;&gt;""),AND(OL13&gt;=OW$38,OL13&lt;&gt;""),AND(OO13&gt;=OW$38,OO13&lt;&gt;""),AND(OS13&gt;=OW$38,OS13&lt;&gt;""),AND(OV13&gt;=OW$38,OV13&lt;&gt;""),AND(PT13&gt;=QE$38,PT13&lt;&gt;""),AND(PW13&gt;=QE$38,PW13&lt;&gt;""),AND(QA13&gt;=QE$38,QA13&lt;&gt;""),AND(QD13&gt;=QE$38,QD13&lt;&gt;""),AND(RB13&gt;=RM$38,RB13&lt;&gt;""),AND(RE13&gt;=RM$38,RE13&lt;&gt;""),AND(RI13&gt;=RM$38,RI13&lt;&gt;""),AND(RL13&gt;=RM$38,RL13&lt;&gt;""),AND(SJ13&gt;=SU$38,SJ13&lt;&gt;""),AND(SM13&gt;=SU$38,SM13&lt;&gt;""),AND(SQ13&gt;=SU$38,SQ13&lt;&gt;""),AND(ST13&gt;=SU$38,ST13&lt;&gt;"")),"P","")</f>
        <v/>
      </c>
      <c r="J13" s="36" t="str">
        <f>IF(AND(I13="P",H13=""),"No DD",IF(OR(AND(AO13&gt;=AY$37,AO13&lt;&gt;"",AQ13&gt;=AY$41,AQ13&lt;&gt;"",AN13=""),AND(AR13&gt;=AY$37,AR13&lt;&gt;"",AT13&gt;=AY$41,AT13&lt;&gt;"",AN13=""),AND(AV13&gt;=AY$37,AV13&lt;&gt;"",AX13&gt;=AY$41,AX13&lt;&gt;"",AN13=""),AND(BP13&gt;=BZ$37,BP13&lt;&gt;"",BR13&gt;=BZ$41,BR13&lt;&gt;"",BO13=""),AND(BS13&gt;=BZ$37,BS13&lt;&gt;"",BU13&gt;=BZ$41,BU13&lt;&gt;"",BO13=""),AND(BW13&gt;=BZ$37,BW13&lt;&gt;"",BY13&gt;=BZ$41,BY13&lt;&gt;"",BO13=""),AND(CQ13&gt;=DA$37,CQ13&lt;&gt;"",CS13&gt;=DA$41,CS13&lt;&gt;"",CP13=""),AND(CT13&gt;=DA$37,CT13&lt;&gt;"",CV13&gt;=DA$41,CV13&lt;&gt;"",CP13=""),AND(CX13&gt;=DA$37,CX13&lt;&gt;"",CZ13&gt;=DA$41,CZ13&lt;&gt;"",CP13=""),AND(DX13&gt;=EK$37,DX13&lt;&gt;"",DZ13&gt;=EK$41,DZ13&lt;&gt;""),AND(EA13&gt;=EK$37,EA13&lt;&gt;"",EC13&gt;=EK$41,EC13&lt;&gt;""),AND(EE13&gt;=EK$37,EE13&lt;&gt;"",EG13&gt;=EK$41,EG13&lt;&gt;""),AND(EH13&gt;=EK$37,EH13&lt;&gt;"",EJ13&gt;=EK$41,EJ13&lt;&gt;""),AND(FF13&gt;=FS$37,FF13&lt;&gt;"",FH13&gt;=FS$41,FH13&lt;&gt;""),AND(FI13&gt;=FS$37,FI13&lt;&gt;"",FK13&gt;=FS$41,FK13&lt;&gt;""),AND(FM13&gt;=FS$37,FM13&lt;&gt;"",FO13&gt;=FS$41,FO13&lt;&gt;""),AND(FP13&gt;=FS$37,FP13&lt;&gt;"",FR13&gt;=FS$41,FR13&lt;&gt;""),AND(GN13&gt;=HA$37,GN13&lt;&gt;"",GP13&gt;=HA$41,GP13&lt;&gt;""),AND(GQ13&gt;=HA$37,GQ13&lt;&gt;"",GS13&gt;=HA$41,GS13&lt;&gt;""),AND(GU13&gt;=HA$37,GU13&lt;&gt;"",GW13&gt;=HA$41,GW13&lt;&gt;""),AND(GX13&gt;=HA$37,GX13&lt;&gt;"",GZ13&gt;=HA$41,GZ13&lt;&gt;""),AND(HV13&gt;=II$37,HV13&lt;&gt;"",HX13&gt;=II$41,HX13&lt;&gt;""),AND(HY13&gt;=II$37,HY13&lt;&gt;"",IA13&gt;=II$41,IA13&lt;&gt;""),AND(IC13&gt;=II$37,IC13&lt;&gt;"",IE13&gt;=II$41,IE13&lt;&gt;""),AND(IF13&gt;=II$37,IF13&lt;&gt;"",IH13&gt;=II$41,IH13&lt;&gt;""),AND(JD13&gt;=JQ$37,JD13&lt;&gt;"",JF13&gt;=JQ$41,JF13&lt;&gt;""),AND(JG13&gt;=JQ$37,JG13&lt;&gt;"",JI13&gt;=JQ$41,JI13&lt;&gt;""),AND(JK13&gt;=JQ$37,JK13&lt;&gt;"",JM13&gt;=JQ$41,JM13&lt;&gt;""),AND(JN13&gt;=JQ$37,JN13&lt;&gt;"",JP13&gt;=JQ$41,JP13&lt;&gt;""),AND(KL13&gt;=KY$37,KL13&lt;&gt;"",KN13&gt;=KY$41,KN13&lt;&gt;""),AND(KO13&gt;=KY$37,KO13&lt;&gt;"",KQ13&gt;=KY$41,KQ13&lt;&gt;""),AND(KS13&gt;=KY$37,KS13&lt;&gt;"",KU13&gt;=KY$41,KU13&lt;&gt;""),AND(KV13&gt;=KY$37,KV13&lt;&gt;"",KX13&gt;=KY$41,KX13&lt;&gt;""),AND(LT13&gt;=MG$37,LT13&lt;&gt;"",LV13&gt;=MG$41,LV13&lt;&gt;""),AND(LW13&gt;=MG$37,LW13&lt;&gt;"",LY13&gt;=MG$41,LY13&lt;&gt;""),AND(MA13&gt;=MG$37,MA13&lt;&gt;"",MC13&gt;=MG$41,MC13&lt;&gt;""),AND(MD13&gt;=MG$37,MD13&lt;&gt;"",MF13&gt;=MG$41,MF13&lt;&gt;""),AND(NB13&gt;=NO$37,NB13&lt;&gt;"",ND13&gt;=NO$41,ND13&lt;&gt;""),AND(NE13&gt;=NO$37,NE13&lt;&gt;"",NG13&gt;=NO$41,NG13&lt;&gt;""),AND(NI13&gt;=NO$37,NI13&lt;&gt;"",NK13&gt;=NO$41,NK13&lt;&gt;""),AND(NL13&gt;=NO$37,NL13&lt;&gt;"",NN13&gt;=NO$41,NN13&lt;&gt;""),AND(OJ13&gt;=OW$37,OJ13&lt;&gt;"",OL13&gt;=OW$41,OL13&lt;&gt;""),AND(OM13&gt;=OW$37,OM13&lt;&gt;"",OO13&gt;=OW$41,OO13&lt;&gt;""),AND(OQ13&gt;=OW$37,OQ13&lt;&gt;"",OS13&gt;=OW$41,OS13&lt;&gt;""),AND(OT13&gt;=OW$37,OT13&lt;&gt;"",OV13&gt;=OW$41,OV13&lt;&gt;""),AND(PR13&gt;=QE$37,PR13&lt;&gt;"",PT13&gt;=QE$41,PT13&lt;&gt;""),AND(PU13&gt;=QE$37,PU13&lt;&gt;"",PW13&gt;=QE$41,PW13&lt;&gt;""),AND(PY13&gt;=QE$37,PY13&lt;&gt;"",QA13&gt;=QE$41,QA13&lt;&gt;""),AND(QB13&gt;=QE$37,QB13&lt;&gt;"",QD13&gt;=QE$41,QD13&lt;&gt;""),AND(QZ13&gt;=RM$37,QZ13&lt;&gt;"",RB13&gt;=RM$41,RB13&lt;&gt;""),AND(RC13&gt;=RM$37,RC13&lt;&gt;"",RE13&gt;=RM$41,RE13&lt;&gt;""),AND(RG13&gt;=RM$37,RG13&lt;&gt;"",RI13&gt;=RM$41,RI13&lt;&gt;""),AND(RJ13&gt;=RM$37,RJ13&lt;&gt;"",RL13&gt;=RM$41,RL13&lt;&gt;""),AND(SH13&gt;=SU$37,SH13&lt;&gt;"",SJ13&gt;=SU$41,SJ13&lt;&gt;""),AND(SK13&gt;=SU$37,SK13&lt;&gt;"",SM13&gt;=SU$41,SM13&lt;&gt;""),AND(SO13&gt;=SU$37,SO13&lt;&gt;"",SQ13&gt;=SU$41,SQ13&lt;&gt;""),AND(SR13&gt;=SU$37,SR13&lt;&gt;"",ST13&gt;=SU$41,ST13&lt;&gt;"")),"Merit",IF(OR(AND(AO13&gt;=AY$36,AO13&lt;&gt;"",AQ13&gt;=AY$40,AQ13&lt;&gt;"",AN13=""),AND(AR13&gt;=AY$36,AR13&lt;&gt;"",AT13&gt;=AY$40,AT13&lt;&gt;"",AN13=""),AND(AV13&gt;=AY$36,AV13&lt;&gt;"",AX13&gt;=AY$40,AX13&lt;&gt;"",AN13=""),AND(BP13&gt;=BZ$36,BP13&lt;&gt;"",BR13&gt;=BZ$40,BR13&lt;&gt;"",BO13=""),AND(BS13&gt;=BZ$36,BS13&lt;&gt;"",BU13&gt;=BZ$40,BU13&lt;&gt;"",BO13=""),AND(BW13&gt;=BZ$36,BW13&lt;&gt;"",BY13&gt;=BZ$40,BY13&lt;&gt;"",BO13=""),AND(CQ13&gt;=DA$36,CQ13&lt;&gt;"",CS13&gt;=DA$40,CS13&lt;&gt;"",CP13=""),AND(CT13&gt;=DA$36,CT13&lt;&gt;"",CV13&gt;=DA$40,CV13&lt;&gt;"",CP13=""),AND(CX13&gt;=DA$36,CX13&lt;&gt;"",CZ13&gt;=DA$40,CZ13&lt;&gt;"",CP13=""),AND(DX13&gt;=EK$36,DX13&lt;&gt;"",DZ13&gt;=EK$40,DZ13&lt;&gt;""),AND(EA13&gt;=EK$36,EA13&lt;&gt;"",EC13&gt;=EK$40,EC13&lt;&gt;""),AND(EE13&gt;=EK$36,EE13&lt;&gt;"",EG13&gt;=EK$40,EG13&lt;&gt;""),AND(EH13&gt;=EK$36,EH13&lt;&gt;"",EJ13&gt;=EK$40,EJ13&lt;&gt;""),AND(FF13&gt;=FS$36,FF13&lt;&gt;"",FH13&gt;=FS$40,FH13&lt;&gt;""),AND(FI13&gt;=FS$36,FI13&lt;&gt;"",FK13&gt;=FS$40,FK13&lt;&gt;""),AND(FM13&gt;=FS$36,FM13&lt;&gt;"",FO13&gt;=FS$40,FO13&lt;&gt;""),AND(FP13&gt;=FS$36,FP13&lt;&gt;"",FR13&gt;=FS$40,FR13&lt;&gt;""),AND(GN13&gt;=HA$36,GN13&lt;&gt;"",GP13&gt;=HA$40,GP13&lt;&gt;""),AND(GQ13&gt;=HA$36,GQ13&lt;&gt;"",GS13&gt;=HA$40,GS13&lt;&gt;""),AND(GU13&gt;=HA$36,GU13&lt;&gt;"",GW13&gt;=HA$40,GW13&lt;&gt;""),AND(GX13&gt;=HA$36,GX13&lt;&gt;"",GZ13&gt;=HA$40,GZ13&lt;&gt;""),AND(HV13&gt;=II$36,HV13&lt;&gt;"",HX13&gt;=II$40,HX13&lt;&gt;""),AND(HY13&gt;=II$36,HY13&lt;&gt;"",IA13&gt;=II$40,IA13&lt;&gt;""),AND(IC13&gt;=II$36,IC13&lt;&gt;"",IE13&gt;=II$40,IE13&lt;&gt;""),AND(IF13&gt;=II$36,IF13&lt;&gt;"",IH13&gt;=II$40,IH13&lt;&gt;""),AND(JD13&gt;=JQ$36,JD13&lt;&gt;"",JF13&gt;=JQ$40,JF13&lt;&gt;""),AND(JG13&gt;=JQ$36,JG13&lt;&gt;"",JI13&gt;=JQ$40,JI13&lt;&gt;""),AND(JK13&gt;=JQ$36,JK13&lt;&gt;"",JM13&gt;=JQ$40,JM13&lt;&gt;""),AND(JN13&gt;=JQ$36,JN13&lt;&gt;"",JP13&gt;=JQ$40,JP13&lt;&gt;""),AND(KL13&gt;=KY$36,KL13&lt;&gt;"",KN13&gt;=KY$40,KN13&lt;&gt;""),AND(KO13&gt;=KY$36,KO13&lt;&gt;"",KQ13&gt;=KY$40,KQ13&lt;&gt;""),AND(KS13&gt;=KY$36,KS13&lt;&gt;"",KU13&gt;=KY$40,KU13&lt;&gt;""),AND(KV13&gt;=KY$36,KV13&lt;&gt;"",KX13&gt;=KY$40,KX13&lt;&gt;""),AND(LT13&gt;=MG$36,LT13&lt;&gt;"",LV13&gt;=MG$40,LV13&lt;&gt;""),AND(LW13&gt;=MG$36,LW13&lt;&gt;"",LY13&gt;=MG$40,LY13&lt;&gt;""),AND(MA13&gt;=MG$36,MA13&lt;&gt;"",MC13&gt;=MG$40,MC13&lt;&gt;""),AND(MD13&gt;=MG$36,MD13&lt;&gt;"",MF13&gt;=MG$40,MF13&lt;&gt;""),AND(NB13&gt;=NO$36,NB13&lt;&gt;"",ND13&gt;=NO$40,ND13&lt;&gt;""),AND(NE13&gt;=NO$36,NE13&lt;&gt;"",NG13&gt;=NO$40,NG13&lt;&gt;""),AND(NI13&gt;=NO$36,NI13&lt;&gt;"",NK13&gt;=NO$40,NK13&lt;&gt;""),AND(NL13&gt;=NO$36,NL13&lt;&gt;"",NN13&gt;=NO$40,NN13&lt;&gt;""),AND(OJ13&gt;=OW$36,OJ13&lt;&gt;"",OL13&gt;=OW$40,OL13&lt;&gt;""),AND(OM13&gt;=OW$36,OM13&lt;&gt;"",OO13&gt;=OW$40,OO13&lt;&gt;""),AND(OQ13&gt;=OW$36,OQ13&lt;&gt;"",OS13&gt;=OW$40,OS13&lt;&gt;""),AND(OT13&gt;=OW$36,OT13&lt;&gt;"",OV13&gt;=OW$40,OV13&lt;&gt;""),AND(PR13&gt;=QE$36,PR13&lt;&gt;"",PT13&gt;=QE$40,PT13&lt;&gt;""),AND(PU13&gt;=QE$36,PU13&lt;&gt;"",PW13&gt;=QE$40,PW13&lt;&gt;""),AND(PY13&gt;=QE$36,PY13&lt;&gt;"",QA13&gt;=QE$40,QA13&lt;&gt;""),AND(QB13&gt;=QE$36,QB13&lt;&gt;"",QD13&gt;=QE$40,QD13&lt;&gt;""),AND(QZ13&gt;=RM$36,QZ13&lt;&gt;"",RB13&gt;=RM$40,RB13&lt;&gt;""),AND(RC13&gt;=RM$36,RC13&lt;&gt;"",RE13&gt;=RM$40,RE13&lt;&gt;""),AND(RG13&gt;=RM$36,RG13&lt;&gt;"",RI13&gt;=RM$40,RI13&lt;&gt;""),AND(RJ13&gt;=RM$36,RJ13&lt;&gt;"",RL13&gt;=RM$40,RL13&lt;&gt;""),AND(SH13&gt;=SU$36,SH13&lt;&gt;"",SJ13&gt;=SU$40,SJ13&lt;&gt;""),AND(SK13&gt;=SU$36,SK13&lt;&gt;"",SM13&gt;=SU$40,SM13&lt;&gt;""),AND(SO13&gt;=SU$36,SO13&lt;&gt;"",SQ13&gt;=SU$40,SQ13&lt;&gt;""),AND(SR13&gt;=SU$36,SR13&lt;&gt;"",ST13&gt;=SU$40,ST13&lt;&gt;"")),"Excellence",IF(K13="P","Worlds Team",IF(H13="P","National Team","")))))</f>
        <v/>
      </c>
      <c r="K13" s="3" t="str">
        <f>IF(OR(AND(AO13&gt;=AY$35,AO13&lt;&gt;"",AQ13&gt;=AY$39,AQ13&lt;&gt;"",AN13=""),AND(AR13&gt;=AY$35,AR13&lt;&gt;"",AT13&gt;=AY$39,AT13&lt;&gt;"",AN13=""),AND(AV13&gt;=AY$35,AV13&lt;&gt;"",AX13&gt;=AY$39,AX13&lt;&gt;"",AN13=""),AND(BP13&gt;=BZ$35,BP13&lt;&gt;"",BR13&gt;=BZ$39,BR13&lt;&gt;"",BO13=""),AND(BS13&gt;=BZ$35,BS13&lt;&gt;"",BU13&gt;=BZ$39,BU13&lt;&gt;"",BO13=""),AND(BW13&gt;=BZ$35,BW13&lt;&gt;"",BY13&gt;=BZ$39,BY13&lt;&gt;"",BO13=""),AND(CQ13&gt;=DA$35,CQ13&lt;&gt;"",CS13&gt;=DA$39,CS13&lt;&gt;"",CP13=""),AND(CT13&gt;=DA$35,CT13&lt;&gt;"",CV13&gt;=DA$39,CV13&lt;&gt;"",CP13=""),AND(CX13&gt;=DA$35,CX13&lt;&gt;"",CZ13&gt;=DA$39,CZ13&lt;&gt;"",CP13=""),AND(DX13&gt;=EK$35,DX13&lt;&gt;"",DZ13&gt;=EK$39,DZ13&lt;&gt;""),AND(EA13&gt;=EK$35,EA13&lt;&gt;"",EC13&gt;=EK$39,EC13&lt;&gt;""),AND(EE13&gt;=EK$35,EE13&lt;&gt;"",EG13&gt;=EK$39,EG13&lt;&gt;""),AND(EH13&gt;=EK$35,EH13&lt;&gt;"",EJ13&gt;=EK$39,EJ13&lt;&gt;""),AND(FF13&gt;=FS$35,FF13&lt;&gt;"",FH13&gt;=FS$39,FH13&lt;&gt;""),AND(FI13&gt;=FS$35,FI13&lt;&gt;"",FK13&gt;=FS$39,FK13&lt;&gt;""),AND(FM13&gt;=FS$35,FM13&lt;&gt;"",FO13&gt;=FS$39,FO13&lt;&gt;""),AND(FP13&gt;=FS$35,FP13&lt;&gt;"",FR13&gt;=FS$39,FR13&lt;&gt;""),AND(GN13&gt;=HA$35,GN13&lt;&gt;"",GP13&gt;=HA$39,GP13&lt;&gt;""),AND(GQ13&gt;=HA$35,GQ13&lt;&gt;"",GS13&gt;=HA$39,GS13&lt;&gt;""),AND(GU13&gt;=HA$35,GU13&lt;&gt;"",GW13&gt;=HA$39,GW13&lt;&gt;""),AND(GX13&gt;=HA$35,GX13&lt;&gt;"",GZ13&gt;=HA$39,GZ13&lt;&gt;""),AND(HV13&gt;=II$35,HV13&lt;&gt;"",HX13&gt;=II$39,HX13&lt;&gt;""),AND(HY13&gt;=II$35,HY13&lt;&gt;"",IA13&gt;=II$39,IA13&lt;&gt;""),AND(IC13&gt;=II$35,IC13&lt;&gt;"",IE13&gt;=II$39,IE13&lt;&gt;""),AND(IF13&gt;=II$35,IF13&lt;&gt;"",IH13&gt;=II$39,IH13&lt;&gt;""),AND(JD13&gt;=JQ$35,JD13&lt;&gt;"",JF13&gt;=JQ$39,JF13&lt;&gt;""),AND(JG13&gt;=JQ$35,JG13&lt;&gt;"",JI13&gt;=JQ$39,JI13&lt;&gt;""),AND(JK13&gt;=JQ$35,JK13&lt;&gt;"",JM13&gt;=JQ$39,JM13&lt;&gt;""),AND(JN13&gt;=JQ$35,JN13&lt;&gt;"",JP13&gt;=JQ$39,JP13&lt;&gt;""),AND(KL13&gt;=KY$35,KL13&lt;&gt;"",KN13&gt;=KY$39,KN13&lt;&gt;""),AND(KO13&gt;=KY$35,KO13&lt;&gt;"",KQ13&gt;=KY$39,KQ13&lt;&gt;""),AND(KS13&gt;=KY$35,KS13&lt;&gt;"",KU13&gt;=KY$39,KU13&lt;&gt;""),AND(KV13&gt;=KY$35,KV13&lt;&gt;"",KX13&gt;=KY$39,KX13&lt;&gt;""),AND(LT13&gt;=MG$35,LT13&lt;&gt;"",LV13&gt;=MG$39,LV13&lt;&gt;""),AND(LW13&gt;=MG$35,LW13&lt;&gt;"",LY13&gt;=MG$39,LY13&lt;&gt;""),AND(MA13&gt;=MG$35,MA13&lt;&gt;"",MC13&gt;=MG$39,MC13&lt;&gt;""),AND(MD13&gt;=MG$35,MD13&lt;&gt;"",MF13&gt;=MG$39,MF13&lt;&gt;""),AND(NB13&gt;=NO$35,NB13&lt;&gt;"",ND13&gt;=NO$39,ND13&lt;&gt;""),AND(NE13&gt;=NO$35,NE13&lt;&gt;"",NG13&gt;=NO$39,NG13&lt;&gt;""),AND(NI13&gt;=NO$35,NI13&lt;&gt;"",NK13&gt;=NO$39,NK13&lt;&gt;""),AND(NL13&gt;=NO$35,NL13&lt;&gt;"",NN13&gt;=NO$39,NN13&lt;&gt;""),AND(OJ13&gt;=OW$35,OJ13&lt;&gt;"",OL13&gt;=OW$39,OL13&lt;&gt;""),AND(OM13&gt;=OW$35,OM13&lt;&gt;"",OO13&gt;=OW$39,OO13&lt;&gt;""),AND(OQ13&gt;=OW$35,OQ13&lt;&gt;"",OS13&gt;=OW$39,OS13&lt;&gt;""),AND(OT13&gt;=OW$35,OT13&lt;&gt;"",OV13&gt;=OW$39,OV13&lt;&gt;""),AND(PR13&gt;=QE$35,PR13&lt;&gt;"",PT13&gt;=QE$39,PT13&lt;&gt;""),AND(PU13&gt;=QE$35,PU13&lt;&gt;"",PW13&gt;=QE$39,PW13&lt;&gt;""),AND(PY13&gt;=QE$35,PY13&lt;&gt;"",QA13&gt;=QE$39,QA13&lt;&gt;""),AND(QB13&gt;=QE$35,QB13&lt;&gt;"",QD13&gt;=QE$39,QD13&lt;&gt;""),AND(QZ13&gt;=RM$35,QZ13&lt;&gt;"",RB13&gt;=RM$39,RB13&lt;&gt;""),AND(RC13&gt;=RM$35,RC13&lt;&gt;"",RE13&gt;=RM$39,RE13&lt;&gt;""),AND(RG13&gt;=RM$35,RG13&lt;&gt;"",RI13&gt;=RM$39,RI13&lt;&gt;""),AND(RJ13&gt;=RM$35,RJ13&lt;&gt;"",RL13&gt;=RM$39,RL13&lt;&gt;""),AND(SH13&gt;=SU$35,SH13&lt;&gt;"",SJ13&gt;=SU$39,SJ13&lt;&gt;""),AND(SK13&gt;=SU$35,SK13&lt;&gt;"",SM13&gt;=SU$39,SM13&lt;&gt;""),AND(SO13&gt;=SU$35,SO13&lt;&gt;"",SQ13&gt;=SU$39,SQ13&lt;&gt;""),AND(SR13&gt;=SU$35,SR13&lt;&gt;"",ST13&gt;=SU$39,ST13&lt;&gt;"")),"P","")</f>
        <v/>
      </c>
      <c r="L13" s="8">
        <f>IF(COUNT(AQ13,AT13,BR13,BU13,CS13,CV13)&gt;0,LARGE((AQ13,AT13,BR13,BU13,CS13,CV13),1),0)</f>
        <v>51.570000000000007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IF(COUNT(AQ13,AT13,BR13,BU13,CS13,CV13)&gt;1,LARGE((AQ13,AT13,BR13,BU13,CS13,CV13),2),0)</f>
        <v>49.809999999999995</v>
      </c>
      <c r="O13" s="8" t="str">
        <f>IF(N13="","",IF(OR(N13=CS13,N13=CV13),$CA$1,IF(OR(N13=BR13,N13=BU13),$AZ$1,IF(OR(N13=AQ13,N13=AT13),$Y$1,""))))</f>
        <v>2023 Elite Canada</v>
      </c>
      <c r="P13" s="8">
        <f>IF(COUNT(AQ13,AT13,BR13,BU13,CS13,CV13)&gt;2,MAX(AX13,BY13,CZ13,LARGE((AQ13,AT13,BR13,BU13,CS13,CV13),3)),IF(MAX(AX13,BY13,CZ13)&gt;0,MAX(AX13,BY13,CZ13),0))</f>
        <v>49.42</v>
      </c>
      <c r="Q13" s="8" t="str">
        <f>IF(P13="","",IF(OR(P13=CS13,P13=CV13,P13=CZ13),$CA$1,IF(OR(P13=BR13,P13=BU13,P13=BY13),$AZ$1,IF(OR(P13=AQ13,P13=AT13,P13=AX13),$Y$1,""))))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&gt;0,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12.7</v>
      </c>
      <c r="Z13" s="22">
        <v>9.6</v>
      </c>
      <c r="AA13" s="22">
        <v>10.7</v>
      </c>
      <c r="AB13" s="22">
        <v>15.64</v>
      </c>
      <c r="AC13" s="22">
        <v>0</v>
      </c>
      <c r="AD13" s="22">
        <v>13.8</v>
      </c>
      <c r="AE13" s="22">
        <v>9.6</v>
      </c>
      <c r="AF13" s="22">
        <v>11.2</v>
      </c>
      <c r="AG13" s="22">
        <v>15.21</v>
      </c>
      <c r="AH13" s="22">
        <v>0</v>
      </c>
      <c r="AI13" s="22">
        <v>12.8</v>
      </c>
      <c r="AJ13" s="22">
        <v>9.4</v>
      </c>
      <c r="AK13" s="22">
        <v>12.2</v>
      </c>
      <c r="AL13" s="22">
        <v>15.02</v>
      </c>
      <c r="AM13" s="22">
        <v>0</v>
      </c>
      <c r="AN13" s="27"/>
      <c r="AO13" s="38">
        <f>IF(AA13&gt;0,AA13,"")</f>
        <v>10.7</v>
      </c>
      <c r="AP13" s="38">
        <f>IF(AB13&gt;0,AB13,"")</f>
        <v>15.64</v>
      </c>
      <c r="AQ13" s="40">
        <f>IF(SUM(Y13:AB13)-AC13&gt;0,SUM(Y13:AB13)-AC13,"")</f>
        <v>48.64</v>
      </c>
      <c r="AR13" s="40">
        <f>IF(AF13&gt;0,AF13,"")</f>
        <v>11.2</v>
      </c>
      <c r="AS13" s="40">
        <f>IF(AG13&gt;0,AG13,"")</f>
        <v>15.21</v>
      </c>
      <c r="AT13" s="40">
        <f>IF(SUM(AD13:AG13)-AH13&gt;0,SUM(AD13:AG13)-AH13,"")</f>
        <v>49.809999999999995</v>
      </c>
      <c r="AU13" s="40">
        <f>IF(AQ13="","",MAX(AQ13,AT13))</f>
        <v>49.809999999999995</v>
      </c>
      <c r="AV13" s="40">
        <f>IF(AK13&gt;0,AK13,"")</f>
        <v>12.2</v>
      </c>
      <c r="AW13" s="40">
        <f>IF(AL13&gt;0,AL13,"")</f>
        <v>15.02</v>
      </c>
      <c r="AX13" s="40">
        <f>IF(SUM(AI13:AL13)-AM13&gt;0,SUM(AI13:AL13)-AM13,"")</f>
        <v>49.42</v>
      </c>
      <c r="AY13" s="40">
        <f>IF(SUM(AU13,AX13)&gt;0,SUM(AU13,AX13),"")</f>
        <v>99.22999999999999</v>
      </c>
      <c r="AZ13" s="26">
        <v>14.4</v>
      </c>
      <c r="BA13" s="26">
        <v>9.3000000000000007</v>
      </c>
      <c r="BB13" s="26">
        <v>12.2</v>
      </c>
      <c r="BC13" s="26">
        <v>15.67</v>
      </c>
      <c r="BD13" s="26">
        <v>0</v>
      </c>
      <c r="BE13" s="26">
        <v>8.8000000000000007</v>
      </c>
      <c r="BF13" s="26">
        <v>5.9</v>
      </c>
      <c r="BG13" s="26">
        <v>7.7</v>
      </c>
      <c r="BH13" s="26">
        <v>9.51</v>
      </c>
      <c r="BI13" s="26">
        <v>0</v>
      </c>
      <c r="BJ13" s="26">
        <v>12.1</v>
      </c>
      <c r="BK13" s="26">
        <v>8.1</v>
      </c>
      <c r="BL13" s="26">
        <v>9.6999999999999993</v>
      </c>
      <c r="BM13" s="26">
        <v>13.94</v>
      </c>
      <c r="BN13" s="26">
        <v>0</v>
      </c>
      <c r="BO13" s="28"/>
      <c r="BP13" s="39">
        <f>IF(BB13&gt;0,BB13,"")</f>
        <v>12.2</v>
      </c>
      <c r="BQ13" s="39">
        <f>IF(BC13&gt;0,BC13,"")</f>
        <v>15.67</v>
      </c>
      <c r="BR13" s="11">
        <f>IF(SUM(AZ13:BC13)-BD13&gt;0,SUM(AZ13:BC13)-BD13,"")</f>
        <v>51.570000000000007</v>
      </c>
      <c r="BS13" s="11">
        <f>IF(BG13&gt;0,BG13,"")</f>
        <v>7.7</v>
      </c>
      <c r="BT13" s="11">
        <f>IF(BH13&gt;0,BH13,"")</f>
        <v>9.51</v>
      </c>
      <c r="BU13" s="11">
        <f>IF(SUM(BE13:BH13)-BI13&gt;0,SUM(BE13:BH13)-BI13,"")</f>
        <v>31.910000000000004</v>
      </c>
      <c r="BV13" s="11">
        <f>IF(BR13="","",MAX(BR13,BU13))</f>
        <v>51.570000000000007</v>
      </c>
      <c r="BW13" s="11">
        <f>IF(BL13&gt;0,BL13,"")</f>
        <v>9.6999999999999993</v>
      </c>
      <c r="BX13" s="11">
        <f>IF(BM13&gt;0,BM13,"")</f>
        <v>13.94</v>
      </c>
      <c r="BY13" s="11">
        <f>IF(SUM(BJ13:BM13)-BN13&gt;0,SUM(BJ13:BM13)-BN13,"")</f>
        <v>43.839999999999996</v>
      </c>
      <c r="BZ13" s="11">
        <f>IF(SUM(BV13,BY13)&gt;0,SUM(BV13,BY13),"")</f>
        <v>95.41</v>
      </c>
      <c r="CA13" s="22">
        <v>8.1999999999999993</v>
      </c>
      <c r="CB13" s="22">
        <v>5.4</v>
      </c>
      <c r="CC13" s="22">
        <v>8.1</v>
      </c>
      <c r="CD13" s="22">
        <v>9.67</v>
      </c>
      <c r="CE13" s="22">
        <v>0</v>
      </c>
      <c r="CF13" s="22">
        <v>5.4</v>
      </c>
      <c r="CG13" s="22">
        <v>3.5</v>
      </c>
      <c r="CH13" s="22">
        <v>5.4</v>
      </c>
      <c r="CI13" s="22">
        <v>6.68</v>
      </c>
      <c r="CJ13" s="22">
        <v>0</v>
      </c>
      <c r="CK13" s="22"/>
      <c r="CL13" s="22"/>
      <c r="CM13" s="22"/>
      <c r="CN13" s="22"/>
      <c r="CO13" s="22"/>
      <c r="CP13" s="27"/>
      <c r="CQ13" s="38">
        <f>IF(CC13&gt;0,CC13,"")</f>
        <v>8.1</v>
      </c>
      <c r="CR13" s="38">
        <f>IF(CD13&gt;0,CD13,"")</f>
        <v>9.67</v>
      </c>
      <c r="CS13" s="40">
        <f>IF(SUM(CA13:CD13)-CE13&gt;0,SUM(CA13:CD13)-CE13,"")</f>
        <v>31.369999999999997</v>
      </c>
      <c r="CT13" s="40">
        <f>IF(CH13&gt;0,CH13,"")</f>
        <v>5.4</v>
      </c>
      <c r="CU13" s="40">
        <f>IF(CI13&gt;0,CI13,"")</f>
        <v>6.68</v>
      </c>
      <c r="CV13" s="40">
        <f>IF(SUM(CF13:CI13)-CJ13&gt;0,SUM(CF13:CI13)-CJ13,"")</f>
        <v>20.98</v>
      </c>
      <c r="CW13" s="40">
        <f>IF(CS13="","",MAX(CS13,CV13))</f>
        <v>31.369999999999997</v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>
        <f>IF(SUM(CW13,CZ13)&gt;0,SUM(CW13,CZ13),"")</f>
        <v>31.369999999999997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11.3</v>
      </c>
      <c r="SW13" s="22">
        <f>IF($CP13="P",CB13,(CB13+BA13)/2)</f>
        <v>7.3500000000000005</v>
      </c>
      <c r="SX13" s="22">
        <f>IF($CP13="P",CC13,(CC13+BB13)/2)</f>
        <v>10.149999999999999</v>
      </c>
      <c r="SY13" s="22">
        <f>IF($CP13="P",CD13,(CD13+BC13)/2)</f>
        <v>12.67</v>
      </c>
      <c r="SZ13" s="22">
        <f>IF($CP13="P",CE13,(CE13+BD13)/2)</f>
        <v>0</v>
      </c>
      <c r="TA13" s="22">
        <f>IF($CP13="P",CF13,(CF13+BE13)/2)</f>
        <v>7.1000000000000005</v>
      </c>
      <c r="TB13" s="22">
        <f>IF($CP13="P",CG13,(CG13+BF13)/2)</f>
        <v>4.7</v>
      </c>
      <c r="TC13" s="22">
        <f>IF($CP13="P",CH13,(CH13+BG13)/2)</f>
        <v>6.5500000000000007</v>
      </c>
      <c r="TD13" s="22">
        <f>IF($CP13="P",CI13,(CI13+BH13)/2)</f>
        <v>8.0949999999999989</v>
      </c>
      <c r="TE13" s="22">
        <f>IF($CP13="P",CJ13,(CJ13+BI13)/2)</f>
        <v>0</v>
      </c>
      <c r="TF13" s="22">
        <f>IF($CP13="P",CK13,(CK13+BJ13)/2)</f>
        <v>6.05</v>
      </c>
      <c r="TG13" s="22">
        <f>IF($CP13="P",CL13,(CL13+BK13)/2)</f>
        <v>4.05</v>
      </c>
      <c r="TH13" s="22">
        <f>IF($CP13="P",CM13,(CM13+BL13)/2)</f>
        <v>4.8499999999999996</v>
      </c>
      <c r="TI13" s="22">
        <f>IF($CP13="P",CN13,(CN13+BM13)/2)</f>
        <v>6.97</v>
      </c>
      <c r="TJ13" s="22">
        <f>IF($CP13="P",CO13,(CO13+BN13)/2)</f>
        <v>0</v>
      </c>
      <c r="TK13" s="27" t="s">
        <v>46</v>
      </c>
      <c r="TL13" s="40">
        <f>IF(SX13&gt;0,SX13,"")</f>
        <v>10.149999999999999</v>
      </c>
      <c r="TM13" s="40">
        <f>IF(SY13&gt;0,SY13,"")</f>
        <v>12.67</v>
      </c>
      <c r="TN13" s="40">
        <f>IF(SUM(SV13:SY13)-SZ13&gt;0,SUM(SV13:SY13)-SZ13,"")</f>
        <v>41.47</v>
      </c>
      <c r="TO13" s="40">
        <f>IF(TC13&gt;0,TC13,"")</f>
        <v>6.5500000000000007</v>
      </c>
      <c r="TP13" s="40">
        <f>IF(TD13&gt;0,TD13,"")</f>
        <v>8.0949999999999989</v>
      </c>
      <c r="TQ13" s="40">
        <f>IF(SUM(TA13:TD13)-TE13&gt;0,SUM(TA13:TD13)-TE13,"")</f>
        <v>26.445</v>
      </c>
      <c r="TR13" s="40">
        <f>IF(MAX(TN13,TQ13)&gt;0,MAX(TN13,TQ13),"")</f>
        <v>41.47</v>
      </c>
      <c r="TS13" s="40">
        <f>IF(TH13&gt;0,TH13,"")</f>
        <v>4.8499999999999996</v>
      </c>
      <c r="TT13" s="40">
        <f>IF(TI13&gt;0,TI13,"")</f>
        <v>6.97</v>
      </c>
      <c r="TU13" s="40">
        <f>IF(SUM(TF13:TI13)-TJ13&gt;0,SUM(TF13:TI13)-TJ13,"")</f>
        <v>21.919999999999998</v>
      </c>
      <c r="TV13" s="40">
        <f>IF(SUM(TR13,TU13)&gt;0,SUM(TR13,TU13),"")</f>
        <v>63.39</v>
      </c>
    </row>
    <row r="14" spans="1:542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113</v>
      </c>
      <c r="D14" s="4" t="s">
        <v>5</v>
      </c>
      <c r="E14" s="4">
        <v>2005</v>
      </c>
      <c r="F14" s="9">
        <f>SUM(L14:V14)+SUM(L14:T14)*0.0000001+SUM(L14)*0.0000000000001</f>
        <v>162.41001624100474</v>
      </c>
      <c r="G14" s="66"/>
      <c r="H14" s="3" t="str">
        <f>IF(OR(AND(AO14&gt;=AY$34,AO14&lt;&gt;"",AQ14&gt;=AY$38,AQ14&lt;&gt;"",AN14=""),AND(AR14&gt;=AY$34,AR14&lt;&gt;"",AT14&gt;=AY$38,AT14&lt;&gt;"",AN14=""),AND(AV14&gt;=AY$34,AV14&lt;&gt;"",AX14&gt;=AY$38,AX14&lt;&gt;"",AN14=""),AND(BP14&gt;=BZ$34,BP14&lt;&gt;"",BR14&gt;=BZ$38,BR14&lt;&gt;"",BO14=""),AND(BS14&gt;=BZ$34,BS14&lt;&gt;"",BU14&gt;=BZ$38,BU14&lt;&gt;"",BO14=""),AND(BW14&gt;=BZ$34,BW14&lt;&gt;"",BY14&gt;=BZ$38,BY14&lt;&gt;"",BO14=""),AND(CQ14&gt;=DA$34,CQ14&lt;&gt;"",CS14&gt;=DA$38,CS14&lt;&gt;"",CP14=""),AND(CT14&gt;=DA$34,CT14&lt;&gt;"",CV14&gt;=DA$38,CV14&lt;&gt;"",CP14=""),AND(CX14&gt;=DA$34,CX14&lt;&gt;"",CZ14&gt;=DA$38,CZ14&lt;&gt;"",CP14=""),AND(DX14&gt;=EK$34,DX14&lt;&gt;"",DZ14&gt;=EK$38,DZ14&lt;&gt;""),AND(EA14&gt;=EK$34,EA14&lt;&gt;"",EC14&gt;=EK$38,EC14&lt;&gt;""),AND(EE14&gt;=EK$34,EE14&lt;&gt;"",EG14&gt;=EK$38,EG14&lt;&gt;""),AND(EH14&gt;=EK$34,EH14&lt;&gt;"",EJ14&gt;=EK$38,EJ14&lt;&gt;""),AND(FF14&gt;=FS$34,FF14&lt;&gt;"",FH14&gt;=FS$38,FH14&lt;&gt;""),AND(FI14&gt;=FS$34,FI14&lt;&gt;"",FK14&gt;=FS$38,FK14&lt;&gt;""),AND(FM14&gt;=FS$34,FM14&lt;&gt;"",FO14&gt;=FS$38,FO14&lt;&gt;""),AND(FP14&gt;=FS$34,FP14&lt;&gt;"",FR14&gt;=FS$38,FR14&lt;&gt;""),AND(GN14&gt;=HA$34,GN14&lt;&gt;"",GP14&gt;=HA$38,GP14&lt;&gt;""),AND(GQ14&gt;=HA$34,GQ14&lt;&gt;"",GS14&gt;=HA$38,GS14&lt;&gt;""),AND(GU14&gt;=HA$34,GU14&lt;&gt;"",GW14&gt;=HA$38,GW14&lt;&gt;""),AND(GX14&gt;=HA$34,GX14&lt;&gt;"",GZ14&gt;=HA$38,GZ14&lt;&gt;""),AND(HV14&gt;=II$34,HV14&lt;&gt;"",HX14&gt;=II$38,HX14&lt;&gt;""),AND(HY14&gt;=II$34,HY14&lt;&gt;"",IA14&gt;=II$38,IA14&lt;&gt;""),AND(IC14&gt;=II$34,IC14&lt;&gt;"",IE14&gt;=II$38,IE14&lt;&gt;""),AND(IF14&gt;=II$34,IF14&lt;&gt;"",IH14&gt;=II$38,IH14&lt;&gt;""),AND(JD14&gt;=JQ$34,JD14&lt;&gt;"",JF14&gt;=JQ$38,JF14&lt;&gt;""),AND(JG14&gt;=JQ$34,JG14&lt;&gt;"",JI14&gt;=JQ$38,JI14&lt;&gt;""),AND(JK14&gt;=JQ$34,JK14&lt;&gt;"",JM14&gt;=JQ$38,JM14&lt;&gt;""),AND(JN14&gt;=JQ$34,JN14&lt;&gt;"",JP14&gt;=JQ$38,JP14&lt;&gt;""),AND(KL14&gt;=KY$34,KL14&lt;&gt;"",KN14&gt;=KY$38,KN14&lt;&gt;""),AND(KO14&gt;=KY$34,KO14&lt;&gt;"",KQ14&gt;=KY$38,KQ14&lt;&gt;""),AND(KS14&gt;=KY$34,KS14&lt;&gt;"",KU14&gt;=KY$38,KU14&lt;&gt;""),AND(KV14&gt;=KY$34,KV14&lt;&gt;"",KX14&gt;=KY$38,KX14&lt;&gt;""),AND(LT14&gt;=MG$34,LT14&lt;&gt;"",LV14&gt;=MG$38,LV14&lt;&gt;""),AND(LW14&gt;=MG$34,LW14&lt;&gt;"",LY14&gt;=MG$38,LY14&lt;&gt;""),AND(MA14&gt;=MG$34,MA14&lt;&gt;"",MC14&gt;=MG$38,MC14&lt;&gt;""),AND(MD14&gt;=MG$34,MD14&lt;&gt;"",MF14&gt;=MG$38,MF14&lt;&gt;""),AND(NB14&gt;=NO$34,NB14&lt;&gt;"",ND14&gt;=NO$38,ND14&lt;&gt;""),AND(NE14&gt;=NO$34,NE14&lt;&gt;"",NG14&gt;=NO$38,NG14&lt;&gt;""),AND(NI14&gt;=NO$34,NI14&lt;&gt;"",NK14&gt;=NO$38,NK14&lt;&gt;""),AND(NL14&gt;=NO$34,NL14&lt;&gt;"",NN14&gt;=NO$38,NN14&lt;&gt;""),AND(OJ14&gt;=OW$34,OJ14&lt;&gt;"",OL14&gt;=OW$38,OL14&lt;&gt;""),AND(OM14&gt;=OW$34,OM14&lt;&gt;"",OO14&gt;=OW$38,OO14&lt;&gt;""),AND(OQ14&gt;=OW$34,OQ14&lt;&gt;"",OS14&gt;=OW$38,OS14&lt;&gt;""),AND(OT14&gt;=OW$34,OT14&lt;&gt;"",OV14&gt;=OW$38,OV14&lt;&gt;""),AND(PR14&gt;=QE$34,PR14&lt;&gt;"",PT14&gt;=QE$38,PT14&lt;&gt;""),AND(PU14&gt;=QE$34,PU14&lt;&gt;"",PW14&gt;=QE$38,PW14&lt;&gt;""),AND(PY14&gt;=QE$34,PY14&lt;&gt;"",QA14&gt;=QE$38,QA14&lt;&gt;""),AND(QB14&gt;=QE$34,QB14&lt;&gt;"",QD14&gt;=QE$38,QD14&lt;&gt;""),AND(QZ14&gt;=RM$34,QZ14&lt;&gt;"",RB14&gt;=RM$38,RB14&lt;&gt;""),AND(RC14&gt;=RM$34,RC14&lt;&gt;"",RE14&gt;=RM$38,RE14&lt;&gt;""),AND(RG14&gt;=RM$34,RG14&lt;&gt;"",RI14&gt;=RM$38,RI14&lt;&gt;""),AND(RJ14&gt;=RM$34,RJ14&lt;&gt;"",RL14&gt;=RM$38,RL14&lt;&gt;""),AND(SH14&gt;=SU$34,SH14&lt;&gt;"",SJ14&gt;=SU$38,SJ14&lt;&gt;""),AND(SK14&gt;=SU$34,SK14&lt;&gt;"",SM14&gt;=SU$38,SM14&lt;&gt;""),AND(SO14&gt;=SU$34,SO14&lt;&gt;"",SQ14&gt;=SU$38,SQ14&lt;&gt;""),AND(SR14&gt;=SU$34,SR14&lt;&gt;"",ST14&gt;=SU$38,ST14&lt;&gt;"")),"P","")</f>
        <v/>
      </c>
      <c r="I14" s="3" t="str">
        <f>IF(OR(AND(AQ14&gt;=AY$38,AQ14&lt;&gt;"",AN14=""),AND(AT14&gt;=AY$38,AT14&lt;&gt;"",AN14=""),AND(AX14&gt;=AY$38,AX14&lt;&gt;"",AN14=""),AND(BR14&gt;=BZ$38,BR14&lt;&gt;"",BO14=""),AND(BU14&gt;=BZ$38,BU14&lt;&gt;"",BO14=""),AND(BY14&gt;=BZ$38,BY14&lt;&gt;"",BO14=""),AND(CS14&gt;=DA$38,CS14&lt;&gt;"",CP14=""),AND(CV14&gt;=DA$38,CV14&lt;&gt;"",CP14=""),AND(CZ14&gt;=DA$38,CZ14&lt;&gt;"",CP14=""),AND(DZ14&gt;=EK$38,DZ14&lt;&gt;""),AND(EC14&gt;=EK$38,EC14&lt;&gt;""),AND(EG14&gt;=EK$38,EG14&lt;&gt;""),AND(EJ14&gt;=EK$38,EJ14&lt;&gt;""),AND(FH14&gt;=FS$38,FH14&lt;&gt;""),AND(FK14&gt;=FS$38,FK14&lt;&gt;""),AND(FO14&gt;=FS$38,FO14&lt;&gt;""),AND(FR14&gt;=FS$38,FR14&lt;&gt;""),AND(GP14&gt;=HA$38,GP14&lt;&gt;""),AND(GS14&gt;=HA$38,GS14&lt;&gt;""),AND(GW14&gt;=HA$38,GW14&lt;&gt;""),AND(GZ14&gt;=HA$38,GZ14&lt;&gt;""),AND(HX14&gt;=II$38,HX14&lt;&gt;""),AND(IA14&gt;=II$38,IA14&lt;&gt;""),AND(IE14&gt;=II$38,IE14&lt;&gt;""),AND(IH14&gt;=II$38,IH14&lt;&gt;""),AND(JF14&gt;=JQ$38,JF14&lt;&gt;""),AND(JI14&gt;=JQ$38,JI14&lt;&gt;""),AND(JM14&gt;=JQ$38,JM14&lt;&gt;""),AND(JP14&gt;=JQ$38,JP14&lt;&gt;""),AND(KN14&gt;=KY$38,KN14&lt;&gt;""),AND(KQ14&gt;=KY$38,KQ14&lt;&gt;""),AND(KU14&gt;=KY$38,KU14&lt;&gt;""),AND(KX14&gt;=KY$38,KX14&lt;&gt;""),AND(LV14&gt;=MG$38,LV14&lt;&gt;""),AND(LY14&gt;=MG$38,LY14&lt;&gt;""),AND(MC14&gt;=MG$38,MC14&lt;&gt;""),AND(MF14&gt;=MG$38,MF14&lt;&gt;""),AND(ND14&gt;=NO$38,ND14&lt;&gt;""),AND(NG14&gt;=NO$38,NG14&lt;&gt;""),AND(NK14&gt;=NO$38,NK14&lt;&gt;""),AND(NN14&gt;=NO$38,NN14&lt;&gt;""),AND(OL14&gt;=OW$38,OL14&lt;&gt;""),AND(OO14&gt;=OW$38,OO14&lt;&gt;""),AND(OS14&gt;=OW$38,OS14&lt;&gt;""),AND(OV14&gt;=OW$38,OV14&lt;&gt;""),AND(PT14&gt;=QE$38,PT14&lt;&gt;""),AND(PW14&gt;=QE$38,PW14&lt;&gt;""),AND(QA14&gt;=QE$38,QA14&lt;&gt;""),AND(QD14&gt;=QE$38,QD14&lt;&gt;""),AND(RB14&gt;=RM$38,RB14&lt;&gt;""),AND(RE14&gt;=RM$38,RE14&lt;&gt;""),AND(RI14&gt;=RM$38,RI14&lt;&gt;""),AND(RL14&gt;=RM$38,RL14&lt;&gt;""),AND(SJ14&gt;=SU$38,SJ14&lt;&gt;""),AND(SM14&gt;=SU$38,SM14&lt;&gt;""),AND(SQ14&gt;=SU$38,SQ14&lt;&gt;""),AND(ST14&gt;=SU$38,ST14&lt;&gt;"")),"P","")</f>
        <v/>
      </c>
      <c r="J14" s="36" t="str">
        <f>IF(AND(I14="P",H14=""),"No DD",IF(OR(AND(AO14&gt;=AY$37,AO14&lt;&gt;"",AQ14&gt;=AY$41,AQ14&lt;&gt;"",AN14=""),AND(AR14&gt;=AY$37,AR14&lt;&gt;"",AT14&gt;=AY$41,AT14&lt;&gt;"",AN14=""),AND(AV14&gt;=AY$37,AV14&lt;&gt;"",AX14&gt;=AY$41,AX14&lt;&gt;"",AN14=""),AND(BP14&gt;=BZ$37,BP14&lt;&gt;"",BR14&gt;=BZ$41,BR14&lt;&gt;"",BO14=""),AND(BS14&gt;=BZ$37,BS14&lt;&gt;"",BU14&gt;=BZ$41,BU14&lt;&gt;"",BO14=""),AND(BW14&gt;=BZ$37,BW14&lt;&gt;"",BY14&gt;=BZ$41,BY14&lt;&gt;"",BO14=""),AND(CQ14&gt;=DA$37,CQ14&lt;&gt;"",CS14&gt;=DA$41,CS14&lt;&gt;"",CP14=""),AND(CT14&gt;=DA$37,CT14&lt;&gt;"",CV14&gt;=DA$41,CV14&lt;&gt;"",CP14=""),AND(CX14&gt;=DA$37,CX14&lt;&gt;"",CZ14&gt;=DA$41,CZ14&lt;&gt;"",CP14=""),AND(DX14&gt;=EK$37,DX14&lt;&gt;"",DZ14&gt;=EK$41,DZ14&lt;&gt;""),AND(EA14&gt;=EK$37,EA14&lt;&gt;"",EC14&gt;=EK$41,EC14&lt;&gt;""),AND(EE14&gt;=EK$37,EE14&lt;&gt;"",EG14&gt;=EK$41,EG14&lt;&gt;""),AND(EH14&gt;=EK$37,EH14&lt;&gt;"",EJ14&gt;=EK$41,EJ14&lt;&gt;""),AND(FF14&gt;=FS$37,FF14&lt;&gt;"",FH14&gt;=FS$41,FH14&lt;&gt;""),AND(FI14&gt;=FS$37,FI14&lt;&gt;"",FK14&gt;=FS$41,FK14&lt;&gt;""),AND(FM14&gt;=FS$37,FM14&lt;&gt;"",FO14&gt;=FS$41,FO14&lt;&gt;""),AND(FP14&gt;=FS$37,FP14&lt;&gt;"",FR14&gt;=FS$41,FR14&lt;&gt;""),AND(GN14&gt;=HA$37,GN14&lt;&gt;"",GP14&gt;=HA$41,GP14&lt;&gt;""),AND(GQ14&gt;=HA$37,GQ14&lt;&gt;"",GS14&gt;=HA$41,GS14&lt;&gt;""),AND(GU14&gt;=HA$37,GU14&lt;&gt;"",GW14&gt;=HA$41,GW14&lt;&gt;""),AND(GX14&gt;=HA$37,GX14&lt;&gt;"",GZ14&gt;=HA$41,GZ14&lt;&gt;""),AND(HV14&gt;=II$37,HV14&lt;&gt;"",HX14&gt;=II$41,HX14&lt;&gt;""),AND(HY14&gt;=II$37,HY14&lt;&gt;"",IA14&gt;=II$41,IA14&lt;&gt;""),AND(IC14&gt;=II$37,IC14&lt;&gt;"",IE14&gt;=II$41,IE14&lt;&gt;""),AND(IF14&gt;=II$37,IF14&lt;&gt;"",IH14&gt;=II$41,IH14&lt;&gt;""),AND(JD14&gt;=JQ$37,JD14&lt;&gt;"",JF14&gt;=JQ$41,JF14&lt;&gt;""),AND(JG14&gt;=JQ$37,JG14&lt;&gt;"",JI14&gt;=JQ$41,JI14&lt;&gt;""),AND(JK14&gt;=JQ$37,JK14&lt;&gt;"",JM14&gt;=JQ$41,JM14&lt;&gt;""),AND(JN14&gt;=JQ$37,JN14&lt;&gt;"",JP14&gt;=JQ$41,JP14&lt;&gt;""),AND(KL14&gt;=KY$37,KL14&lt;&gt;"",KN14&gt;=KY$41,KN14&lt;&gt;""),AND(KO14&gt;=KY$37,KO14&lt;&gt;"",KQ14&gt;=KY$41,KQ14&lt;&gt;""),AND(KS14&gt;=KY$37,KS14&lt;&gt;"",KU14&gt;=KY$41,KU14&lt;&gt;""),AND(KV14&gt;=KY$37,KV14&lt;&gt;"",KX14&gt;=KY$41,KX14&lt;&gt;""),AND(LT14&gt;=MG$37,LT14&lt;&gt;"",LV14&gt;=MG$41,LV14&lt;&gt;""),AND(LW14&gt;=MG$37,LW14&lt;&gt;"",LY14&gt;=MG$41,LY14&lt;&gt;""),AND(MA14&gt;=MG$37,MA14&lt;&gt;"",MC14&gt;=MG$41,MC14&lt;&gt;""),AND(MD14&gt;=MG$37,MD14&lt;&gt;"",MF14&gt;=MG$41,MF14&lt;&gt;""),AND(NB14&gt;=NO$37,NB14&lt;&gt;"",ND14&gt;=NO$41,ND14&lt;&gt;""),AND(NE14&gt;=NO$37,NE14&lt;&gt;"",NG14&gt;=NO$41,NG14&lt;&gt;""),AND(NI14&gt;=NO$37,NI14&lt;&gt;"",NK14&gt;=NO$41,NK14&lt;&gt;""),AND(NL14&gt;=NO$37,NL14&lt;&gt;"",NN14&gt;=NO$41,NN14&lt;&gt;""),AND(OJ14&gt;=OW$37,OJ14&lt;&gt;"",OL14&gt;=OW$41,OL14&lt;&gt;""),AND(OM14&gt;=OW$37,OM14&lt;&gt;"",OO14&gt;=OW$41,OO14&lt;&gt;""),AND(OQ14&gt;=OW$37,OQ14&lt;&gt;"",OS14&gt;=OW$41,OS14&lt;&gt;""),AND(OT14&gt;=OW$37,OT14&lt;&gt;"",OV14&gt;=OW$41,OV14&lt;&gt;""),AND(PR14&gt;=QE$37,PR14&lt;&gt;"",PT14&gt;=QE$41,PT14&lt;&gt;""),AND(PU14&gt;=QE$37,PU14&lt;&gt;"",PW14&gt;=QE$41,PW14&lt;&gt;""),AND(PY14&gt;=QE$37,PY14&lt;&gt;"",QA14&gt;=QE$41,QA14&lt;&gt;""),AND(QB14&gt;=QE$37,QB14&lt;&gt;"",QD14&gt;=QE$41,QD14&lt;&gt;""),AND(QZ14&gt;=RM$37,QZ14&lt;&gt;"",RB14&gt;=RM$41,RB14&lt;&gt;""),AND(RC14&gt;=RM$37,RC14&lt;&gt;"",RE14&gt;=RM$41,RE14&lt;&gt;""),AND(RG14&gt;=RM$37,RG14&lt;&gt;"",RI14&gt;=RM$41,RI14&lt;&gt;""),AND(RJ14&gt;=RM$37,RJ14&lt;&gt;"",RL14&gt;=RM$41,RL14&lt;&gt;""),AND(SH14&gt;=SU$37,SH14&lt;&gt;"",SJ14&gt;=SU$41,SJ14&lt;&gt;""),AND(SK14&gt;=SU$37,SK14&lt;&gt;"",SM14&gt;=SU$41,SM14&lt;&gt;""),AND(SO14&gt;=SU$37,SO14&lt;&gt;"",SQ14&gt;=SU$41,SQ14&lt;&gt;""),AND(SR14&gt;=SU$37,SR14&lt;&gt;"",ST14&gt;=SU$41,ST14&lt;&gt;"")),"Merit",IF(OR(AND(AO14&gt;=AY$36,AO14&lt;&gt;"",AQ14&gt;=AY$40,AQ14&lt;&gt;"",AN14=""),AND(AR14&gt;=AY$36,AR14&lt;&gt;"",AT14&gt;=AY$40,AT14&lt;&gt;"",AN14=""),AND(AV14&gt;=AY$36,AV14&lt;&gt;"",AX14&gt;=AY$40,AX14&lt;&gt;"",AN14=""),AND(BP14&gt;=BZ$36,BP14&lt;&gt;"",BR14&gt;=BZ$40,BR14&lt;&gt;"",BO14=""),AND(BS14&gt;=BZ$36,BS14&lt;&gt;"",BU14&gt;=BZ$40,BU14&lt;&gt;"",BO14=""),AND(BW14&gt;=BZ$36,BW14&lt;&gt;"",BY14&gt;=BZ$40,BY14&lt;&gt;"",BO14=""),AND(CQ14&gt;=DA$36,CQ14&lt;&gt;"",CS14&gt;=DA$40,CS14&lt;&gt;"",CP14=""),AND(CT14&gt;=DA$36,CT14&lt;&gt;"",CV14&gt;=DA$40,CV14&lt;&gt;"",CP14=""),AND(CX14&gt;=DA$36,CX14&lt;&gt;"",CZ14&gt;=DA$40,CZ14&lt;&gt;"",CP14=""),AND(DX14&gt;=EK$36,DX14&lt;&gt;"",DZ14&gt;=EK$40,DZ14&lt;&gt;""),AND(EA14&gt;=EK$36,EA14&lt;&gt;"",EC14&gt;=EK$40,EC14&lt;&gt;""),AND(EE14&gt;=EK$36,EE14&lt;&gt;"",EG14&gt;=EK$40,EG14&lt;&gt;""),AND(EH14&gt;=EK$36,EH14&lt;&gt;"",EJ14&gt;=EK$40,EJ14&lt;&gt;""),AND(FF14&gt;=FS$36,FF14&lt;&gt;"",FH14&gt;=FS$40,FH14&lt;&gt;""),AND(FI14&gt;=FS$36,FI14&lt;&gt;"",FK14&gt;=FS$40,FK14&lt;&gt;""),AND(FM14&gt;=FS$36,FM14&lt;&gt;"",FO14&gt;=FS$40,FO14&lt;&gt;""),AND(FP14&gt;=FS$36,FP14&lt;&gt;"",FR14&gt;=FS$40,FR14&lt;&gt;""),AND(GN14&gt;=HA$36,GN14&lt;&gt;"",GP14&gt;=HA$40,GP14&lt;&gt;""),AND(GQ14&gt;=HA$36,GQ14&lt;&gt;"",GS14&gt;=HA$40,GS14&lt;&gt;""),AND(GU14&gt;=HA$36,GU14&lt;&gt;"",GW14&gt;=HA$40,GW14&lt;&gt;""),AND(GX14&gt;=HA$36,GX14&lt;&gt;"",GZ14&gt;=HA$40,GZ14&lt;&gt;""),AND(HV14&gt;=II$36,HV14&lt;&gt;"",HX14&gt;=II$40,HX14&lt;&gt;""),AND(HY14&gt;=II$36,HY14&lt;&gt;"",IA14&gt;=II$40,IA14&lt;&gt;""),AND(IC14&gt;=II$36,IC14&lt;&gt;"",IE14&gt;=II$40,IE14&lt;&gt;""),AND(IF14&gt;=II$36,IF14&lt;&gt;"",IH14&gt;=II$40,IH14&lt;&gt;""),AND(JD14&gt;=JQ$36,JD14&lt;&gt;"",JF14&gt;=JQ$40,JF14&lt;&gt;""),AND(JG14&gt;=JQ$36,JG14&lt;&gt;"",JI14&gt;=JQ$40,JI14&lt;&gt;""),AND(JK14&gt;=JQ$36,JK14&lt;&gt;"",JM14&gt;=JQ$40,JM14&lt;&gt;""),AND(JN14&gt;=JQ$36,JN14&lt;&gt;"",JP14&gt;=JQ$40,JP14&lt;&gt;""),AND(KL14&gt;=KY$36,KL14&lt;&gt;"",KN14&gt;=KY$40,KN14&lt;&gt;""),AND(KO14&gt;=KY$36,KO14&lt;&gt;"",KQ14&gt;=KY$40,KQ14&lt;&gt;""),AND(KS14&gt;=KY$36,KS14&lt;&gt;"",KU14&gt;=KY$40,KU14&lt;&gt;""),AND(KV14&gt;=KY$36,KV14&lt;&gt;"",KX14&gt;=KY$40,KX14&lt;&gt;""),AND(LT14&gt;=MG$36,LT14&lt;&gt;"",LV14&gt;=MG$40,LV14&lt;&gt;""),AND(LW14&gt;=MG$36,LW14&lt;&gt;"",LY14&gt;=MG$40,LY14&lt;&gt;""),AND(MA14&gt;=MG$36,MA14&lt;&gt;"",MC14&gt;=MG$40,MC14&lt;&gt;""),AND(MD14&gt;=MG$36,MD14&lt;&gt;"",MF14&gt;=MG$40,MF14&lt;&gt;""),AND(NB14&gt;=NO$36,NB14&lt;&gt;"",ND14&gt;=NO$40,ND14&lt;&gt;""),AND(NE14&gt;=NO$36,NE14&lt;&gt;"",NG14&gt;=NO$40,NG14&lt;&gt;""),AND(NI14&gt;=NO$36,NI14&lt;&gt;"",NK14&gt;=NO$40,NK14&lt;&gt;""),AND(NL14&gt;=NO$36,NL14&lt;&gt;"",NN14&gt;=NO$40,NN14&lt;&gt;""),AND(OJ14&gt;=OW$36,OJ14&lt;&gt;"",OL14&gt;=OW$40,OL14&lt;&gt;""),AND(OM14&gt;=OW$36,OM14&lt;&gt;"",OO14&gt;=OW$40,OO14&lt;&gt;""),AND(OQ14&gt;=OW$36,OQ14&lt;&gt;"",OS14&gt;=OW$40,OS14&lt;&gt;""),AND(OT14&gt;=OW$36,OT14&lt;&gt;"",OV14&gt;=OW$40,OV14&lt;&gt;""),AND(PR14&gt;=QE$36,PR14&lt;&gt;"",PT14&gt;=QE$40,PT14&lt;&gt;""),AND(PU14&gt;=QE$36,PU14&lt;&gt;"",PW14&gt;=QE$40,PW14&lt;&gt;""),AND(PY14&gt;=QE$36,PY14&lt;&gt;"",QA14&gt;=QE$40,QA14&lt;&gt;""),AND(QB14&gt;=QE$36,QB14&lt;&gt;"",QD14&gt;=QE$40,QD14&lt;&gt;""),AND(QZ14&gt;=RM$36,QZ14&lt;&gt;"",RB14&gt;=RM$40,RB14&lt;&gt;""),AND(RC14&gt;=RM$36,RC14&lt;&gt;"",RE14&gt;=RM$40,RE14&lt;&gt;""),AND(RG14&gt;=RM$36,RG14&lt;&gt;"",RI14&gt;=RM$40,RI14&lt;&gt;""),AND(RJ14&gt;=RM$36,RJ14&lt;&gt;"",RL14&gt;=RM$40,RL14&lt;&gt;""),AND(SH14&gt;=SU$36,SH14&lt;&gt;"",SJ14&gt;=SU$40,SJ14&lt;&gt;""),AND(SK14&gt;=SU$36,SK14&lt;&gt;"",SM14&gt;=SU$40,SM14&lt;&gt;""),AND(SO14&gt;=SU$36,SO14&lt;&gt;"",SQ14&gt;=SU$40,SQ14&lt;&gt;""),AND(SR14&gt;=SU$36,SR14&lt;&gt;"",ST14&gt;=SU$40,ST14&lt;&gt;"")),"Excellence",IF(K14="P","Worlds Team",IF(H14="P","National Team","")))))</f>
        <v/>
      </c>
      <c r="K14" s="3" t="str">
        <f>IF(OR(AND(AO14&gt;=AY$35,AO14&lt;&gt;"",AQ14&gt;=AY$39,AQ14&lt;&gt;"",AN14=""),AND(AR14&gt;=AY$35,AR14&lt;&gt;"",AT14&gt;=AY$39,AT14&lt;&gt;"",AN14=""),AND(AV14&gt;=AY$35,AV14&lt;&gt;"",AX14&gt;=AY$39,AX14&lt;&gt;"",AN14=""),AND(BP14&gt;=BZ$35,BP14&lt;&gt;"",BR14&gt;=BZ$39,BR14&lt;&gt;"",BO14=""),AND(BS14&gt;=BZ$35,BS14&lt;&gt;"",BU14&gt;=BZ$39,BU14&lt;&gt;"",BO14=""),AND(BW14&gt;=BZ$35,BW14&lt;&gt;"",BY14&gt;=BZ$39,BY14&lt;&gt;"",BO14=""),AND(CQ14&gt;=DA$35,CQ14&lt;&gt;"",CS14&gt;=DA$39,CS14&lt;&gt;"",CP14=""),AND(CT14&gt;=DA$35,CT14&lt;&gt;"",CV14&gt;=DA$39,CV14&lt;&gt;"",CP14=""),AND(CX14&gt;=DA$35,CX14&lt;&gt;"",CZ14&gt;=DA$39,CZ14&lt;&gt;"",CP14=""),AND(DX14&gt;=EK$35,DX14&lt;&gt;"",DZ14&gt;=EK$39,DZ14&lt;&gt;""),AND(EA14&gt;=EK$35,EA14&lt;&gt;"",EC14&gt;=EK$39,EC14&lt;&gt;""),AND(EE14&gt;=EK$35,EE14&lt;&gt;"",EG14&gt;=EK$39,EG14&lt;&gt;""),AND(EH14&gt;=EK$35,EH14&lt;&gt;"",EJ14&gt;=EK$39,EJ14&lt;&gt;""),AND(FF14&gt;=FS$35,FF14&lt;&gt;"",FH14&gt;=FS$39,FH14&lt;&gt;""),AND(FI14&gt;=FS$35,FI14&lt;&gt;"",FK14&gt;=FS$39,FK14&lt;&gt;""),AND(FM14&gt;=FS$35,FM14&lt;&gt;"",FO14&gt;=FS$39,FO14&lt;&gt;""),AND(FP14&gt;=FS$35,FP14&lt;&gt;"",FR14&gt;=FS$39,FR14&lt;&gt;""),AND(GN14&gt;=HA$35,GN14&lt;&gt;"",GP14&gt;=HA$39,GP14&lt;&gt;""),AND(GQ14&gt;=HA$35,GQ14&lt;&gt;"",GS14&gt;=HA$39,GS14&lt;&gt;""),AND(GU14&gt;=HA$35,GU14&lt;&gt;"",GW14&gt;=HA$39,GW14&lt;&gt;""),AND(GX14&gt;=HA$35,GX14&lt;&gt;"",GZ14&gt;=HA$39,GZ14&lt;&gt;""),AND(HV14&gt;=II$35,HV14&lt;&gt;"",HX14&gt;=II$39,HX14&lt;&gt;""),AND(HY14&gt;=II$35,HY14&lt;&gt;"",IA14&gt;=II$39,IA14&lt;&gt;""),AND(IC14&gt;=II$35,IC14&lt;&gt;"",IE14&gt;=II$39,IE14&lt;&gt;""),AND(IF14&gt;=II$35,IF14&lt;&gt;"",IH14&gt;=II$39,IH14&lt;&gt;""),AND(JD14&gt;=JQ$35,JD14&lt;&gt;"",JF14&gt;=JQ$39,JF14&lt;&gt;""),AND(JG14&gt;=JQ$35,JG14&lt;&gt;"",JI14&gt;=JQ$39,JI14&lt;&gt;""),AND(JK14&gt;=JQ$35,JK14&lt;&gt;"",JM14&gt;=JQ$39,JM14&lt;&gt;""),AND(JN14&gt;=JQ$35,JN14&lt;&gt;"",JP14&gt;=JQ$39,JP14&lt;&gt;""),AND(KL14&gt;=KY$35,KL14&lt;&gt;"",KN14&gt;=KY$39,KN14&lt;&gt;""),AND(KO14&gt;=KY$35,KO14&lt;&gt;"",KQ14&gt;=KY$39,KQ14&lt;&gt;""),AND(KS14&gt;=KY$35,KS14&lt;&gt;"",KU14&gt;=KY$39,KU14&lt;&gt;""),AND(KV14&gt;=KY$35,KV14&lt;&gt;"",KX14&gt;=KY$39,KX14&lt;&gt;""),AND(LT14&gt;=MG$35,LT14&lt;&gt;"",LV14&gt;=MG$39,LV14&lt;&gt;""),AND(LW14&gt;=MG$35,LW14&lt;&gt;"",LY14&gt;=MG$39,LY14&lt;&gt;""),AND(MA14&gt;=MG$35,MA14&lt;&gt;"",MC14&gt;=MG$39,MC14&lt;&gt;""),AND(MD14&gt;=MG$35,MD14&lt;&gt;"",MF14&gt;=MG$39,MF14&lt;&gt;""),AND(NB14&gt;=NO$35,NB14&lt;&gt;"",ND14&gt;=NO$39,ND14&lt;&gt;""),AND(NE14&gt;=NO$35,NE14&lt;&gt;"",NG14&gt;=NO$39,NG14&lt;&gt;""),AND(NI14&gt;=NO$35,NI14&lt;&gt;"",NK14&gt;=NO$39,NK14&lt;&gt;""),AND(NL14&gt;=NO$35,NL14&lt;&gt;"",NN14&gt;=NO$39,NN14&lt;&gt;""),AND(OJ14&gt;=OW$35,OJ14&lt;&gt;"",OL14&gt;=OW$39,OL14&lt;&gt;""),AND(OM14&gt;=OW$35,OM14&lt;&gt;"",OO14&gt;=OW$39,OO14&lt;&gt;""),AND(OQ14&gt;=OW$35,OQ14&lt;&gt;"",OS14&gt;=OW$39,OS14&lt;&gt;""),AND(OT14&gt;=OW$35,OT14&lt;&gt;"",OV14&gt;=OW$39,OV14&lt;&gt;""),AND(PR14&gt;=QE$35,PR14&lt;&gt;"",PT14&gt;=QE$39,PT14&lt;&gt;""),AND(PU14&gt;=QE$35,PU14&lt;&gt;"",PW14&gt;=QE$39,PW14&lt;&gt;""),AND(PY14&gt;=QE$35,PY14&lt;&gt;"",QA14&gt;=QE$39,QA14&lt;&gt;""),AND(QB14&gt;=QE$35,QB14&lt;&gt;"",QD14&gt;=QE$39,QD14&lt;&gt;""),AND(QZ14&gt;=RM$35,QZ14&lt;&gt;"",RB14&gt;=RM$39,RB14&lt;&gt;""),AND(RC14&gt;=RM$35,RC14&lt;&gt;"",RE14&gt;=RM$39,RE14&lt;&gt;""),AND(RG14&gt;=RM$35,RG14&lt;&gt;"",RI14&gt;=RM$39,RI14&lt;&gt;""),AND(RJ14&gt;=RM$35,RJ14&lt;&gt;"",RL14&gt;=RM$39,RL14&lt;&gt;""),AND(SH14&gt;=SU$35,SH14&lt;&gt;"",SJ14&gt;=SU$39,SJ14&lt;&gt;""),AND(SK14&gt;=SU$35,SK14&lt;&gt;"",SM14&gt;=SU$39,SM14&lt;&gt;""),AND(SO14&gt;=SU$35,SO14&lt;&gt;"",SQ14&gt;=SU$39,SQ14&lt;&gt;""),AND(SR14&gt;=SU$35,SR14&lt;&gt;"",ST14&gt;=SU$39,ST14&lt;&gt;"")),"P","")</f>
        <v/>
      </c>
      <c r="L14" s="8">
        <f>IF(COUNT(AQ14,AT14,BR14,BU14,CS14,CV14)&gt;0,LARGE((AQ14,AT14,BR14,BU14,CS14,CV14),1),0)</f>
        <v>47.16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IF(COUNT(AQ14,AT14,BR14,BU14,CS14,CV14)&gt;1,LARGE((AQ14,AT14,BR14,BU14,CS14,CV14),2),0)</f>
        <v>40.129999999999995</v>
      </c>
      <c r="O14" s="8" t="str">
        <f>IF(N14="","",IF(OR(N14=CS14,N14=CV14),$CA$1,IF(OR(N14=BR14,N14=BU14),$AZ$1,IF(OR(N14=AQ14,N14=AT14),$Y$1,""))))</f>
        <v>2023 3rd Domestic Trial</v>
      </c>
      <c r="P14" s="8">
        <f>IF(COUNT(AQ14,AT14,BR14,BU14,CS14,CV14)&gt;2,MAX(AX14,BY14,CZ14,LARGE((AQ14,AT14,BR14,BU14,CS14,CV14),3)),IF(MAX(AX14,BY14,CZ14)&gt;0,MAX(AX14,BY14,CZ14),0))</f>
        <v>46.760000000000005</v>
      </c>
      <c r="Q14" s="8" t="str">
        <f>IF(P14="","",IF(OR(P14=CS14,P14=CV14,P14=CZ14),$CA$1,IF(OR(P14=BR14,P14=BU14,P14=BY14),$AZ$1,IF(OR(P14=AQ14,P14=AT14,P14=AX14),$Y$1,""))))</f>
        <v>2023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&gt;0,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,0)</f>
        <v>14.86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Elite Canada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5.9</v>
      </c>
      <c r="Z14" s="22">
        <v>4.4000000000000004</v>
      </c>
      <c r="AA14" s="22">
        <v>7.3</v>
      </c>
      <c r="AB14" s="22">
        <v>7.58</v>
      </c>
      <c r="AC14" s="22">
        <v>0</v>
      </c>
      <c r="AD14" s="22">
        <v>9.6999999999999993</v>
      </c>
      <c r="AE14" s="22">
        <v>9.1</v>
      </c>
      <c r="AF14" s="22">
        <v>13.5</v>
      </c>
      <c r="AG14" s="22">
        <v>14.86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7.3</v>
      </c>
      <c r="AP14" s="38">
        <f>IF(AB14&gt;0,AB14,"")</f>
        <v>7.58</v>
      </c>
      <c r="AQ14" s="40">
        <f>IF(SUM(Y14:AB14)-AC14&gt;0,SUM(Y14:AB14)-AC14,"")</f>
        <v>25.18</v>
      </c>
      <c r="AR14" s="40">
        <f>IF(AF14&gt;0,AF14,"")</f>
        <v>13.5</v>
      </c>
      <c r="AS14" s="40">
        <f>IF(AG14&gt;0,AG14,"")</f>
        <v>14.86</v>
      </c>
      <c r="AT14" s="40">
        <f>IF(SUM(AD14:AG14)-AH14&gt;0,SUM(AD14:AG14)-AH14,"")</f>
        <v>47.16</v>
      </c>
      <c r="AU14" s="40">
        <f>IF(AQ14="","",MAX(AQ14,AT14))</f>
        <v>47.16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47.16</v>
      </c>
      <c r="AZ14" s="26">
        <v>2.6</v>
      </c>
      <c r="BA14" s="26">
        <v>1.6</v>
      </c>
      <c r="BB14" s="26">
        <v>3.1</v>
      </c>
      <c r="BC14" s="26">
        <v>3.17</v>
      </c>
      <c r="BD14" s="26">
        <v>0</v>
      </c>
      <c r="BE14" s="26">
        <v>2.6</v>
      </c>
      <c r="BF14" s="26">
        <v>1.7</v>
      </c>
      <c r="BG14" s="26">
        <v>3.1</v>
      </c>
      <c r="BH14" s="26">
        <v>3.01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3.1</v>
      </c>
      <c r="BQ14" s="39">
        <f>IF(BC14&gt;0,BC14,"")</f>
        <v>3.17</v>
      </c>
      <c r="BR14" s="11">
        <f>IF(SUM(AZ14:BC14)-BD14&gt;0,SUM(AZ14:BC14)-BD14,"")</f>
        <v>10.47</v>
      </c>
      <c r="BS14" s="11">
        <f>IF(BG14&gt;0,BG14,"")</f>
        <v>3.1</v>
      </c>
      <c r="BT14" s="11">
        <f>IF(BH14&gt;0,BH14,"")</f>
        <v>3.01</v>
      </c>
      <c r="BU14" s="11">
        <f>IF(SUM(BE14:BH14)-BI14&gt;0,SUM(BE14:BH14)-BI14,"")</f>
        <v>10.41</v>
      </c>
      <c r="BV14" s="11">
        <f>IF(BR14="","",MAX(BR14,BU14))</f>
        <v>10.47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10.47</v>
      </c>
      <c r="CA14" s="22">
        <v>10.5</v>
      </c>
      <c r="CB14" s="22">
        <v>7.2</v>
      </c>
      <c r="CC14" s="22">
        <v>10.399999999999999</v>
      </c>
      <c r="CD14" s="22">
        <v>12.03</v>
      </c>
      <c r="CE14" s="22">
        <v>0</v>
      </c>
      <c r="CF14" s="22">
        <v>4.3</v>
      </c>
      <c r="CG14" s="22">
        <v>2.9</v>
      </c>
      <c r="CH14" s="22">
        <v>4.5999999999999996</v>
      </c>
      <c r="CI14" s="22">
        <v>5.0999999999999996</v>
      </c>
      <c r="CJ14" s="22">
        <v>0</v>
      </c>
      <c r="CK14" s="22">
        <v>12.6</v>
      </c>
      <c r="CL14" s="22">
        <v>9</v>
      </c>
      <c r="CM14" s="22">
        <v>10.6</v>
      </c>
      <c r="CN14" s="22">
        <v>14.56</v>
      </c>
      <c r="CO14" s="22">
        <v>0</v>
      </c>
      <c r="CP14" s="27"/>
      <c r="CQ14" s="38">
        <f>IF(CC14&gt;0,CC14,"")</f>
        <v>10.399999999999999</v>
      </c>
      <c r="CR14" s="38">
        <f>IF(CD14&gt;0,CD14,"")</f>
        <v>12.03</v>
      </c>
      <c r="CS14" s="40">
        <f>IF(SUM(CA14:CD14)-CE14&gt;0,SUM(CA14:CD14)-CE14,"")</f>
        <v>40.129999999999995</v>
      </c>
      <c r="CT14" s="40">
        <f>IF(CH14&gt;0,CH14,"")</f>
        <v>4.5999999999999996</v>
      </c>
      <c r="CU14" s="40">
        <f>IF(CI14&gt;0,CI14,"")</f>
        <v>5.0999999999999996</v>
      </c>
      <c r="CV14" s="40">
        <f>IF(SUM(CF14:CI14)-CJ14&gt;0,SUM(CF14:CI14)-CJ14,"")</f>
        <v>16.899999999999999</v>
      </c>
      <c r="CW14" s="40">
        <f>IF(CS14="","",MAX(CS14,CV14))</f>
        <v>40.129999999999995</v>
      </c>
      <c r="CX14" s="40">
        <f>IF(CM14&gt;0,CM14,"")</f>
        <v>10.6</v>
      </c>
      <c r="CY14" s="40">
        <f>IF(CN14&gt;0,CN14,"")</f>
        <v>14.56</v>
      </c>
      <c r="CZ14" s="40">
        <f>IF(SUM(CK14:CN14)-CO14&gt;0,SUM(CK14:CN14)-CO14,"")</f>
        <v>46.760000000000005</v>
      </c>
      <c r="DA14" s="40">
        <f>IF(SUM(CW14,CZ14)&gt;0,SUM(CW14,CZ14),"")</f>
        <v>86.89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6.55</v>
      </c>
      <c r="SW14" s="22">
        <f>IF($CP14="P",CB14,(CB14+BA14)/2)</f>
        <v>4.4000000000000004</v>
      </c>
      <c r="SX14" s="22">
        <f>IF($CP14="P",CC14,(CC14+BB14)/2)</f>
        <v>6.7499999999999991</v>
      </c>
      <c r="SY14" s="22">
        <f>IF($CP14="P",CD14,(CD14+BC14)/2)</f>
        <v>7.6</v>
      </c>
      <c r="SZ14" s="22">
        <f>IF($CP14="P",CE14,(CE14+BD14)/2)</f>
        <v>0</v>
      </c>
      <c r="TA14" s="22">
        <f>IF($CP14="P",CF14,(CF14+BE14)/2)</f>
        <v>3.45</v>
      </c>
      <c r="TB14" s="22">
        <f>IF($CP14="P",CG14,(CG14+BF14)/2)</f>
        <v>2.2999999999999998</v>
      </c>
      <c r="TC14" s="22">
        <f>IF($CP14="P",CH14,(CH14+BG14)/2)</f>
        <v>3.8499999999999996</v>
      </c>
      <c r="TD14" s="22">
        <f>IF($CP14="P",CI14,(CI14+BH14)/2)</f>
        <v>4.0549999999999997</v>
      </c>
      <c r="TE14" s="22">
        <f>IF($CP14="P",CJ14,(CJ14+BI14)/2)</f>
        <v>0</v>
      </c>
      <c r="TF14" s="22">
        <f>IF($CP14="P",CK14,(CK14+BJ14)/2)</f>
        <v>6.3</v>
      </c>
      <c r="TG14" s="22">
        <f>IF($CP14="P",CL14,(CL14+BK14)/2)</f>
        <v>4.5</v>
      </c>
      <c r="TH14" s="22">
        <f>IF($CP14="P",CM14,(CM14+BL14)/2)</f>
        <v>5.3</v>
      </c>
      <c r="TI14" s="22">
        <f>IF($CP14="P",CN14,(CN14+BM14)/2)</f>
        <v>7.28</v>
      </c>
      <c r="TJ14" s="22">
        <f>IF($CP14="P",CO14,(CO14+BN14)/2)</f>
        <v>0</v>
      </c>
      <c r="TK14" s="27" t="s">
        <v>46</v>
      </c>
      <c r="TL14" s="40">
        <f>IF(SX14&gt;0,SX14,"")</f>
        <v>6.7499999999999991</v>
      </c>
      <c r="TM14" s="40">
        <f>IF(SY14&gt;0,SY14,"")</f>
        <v>7.6</v>
      </c>
      <c r="TN14" s="40">
        <f>IF(SUM(SV14:SY14)-SZ14&gt;0,SUM(SV14:SY14)-SZ14,"")</f>
        <v>25.299999999999997</v>
      </c>
      <c r="TO14" s="40">
        <f>IF(TC14&gt;0,TC14,"")</f>
        <v>3.8499999999999996</v>
      </c>
      <c r="TP14" s="40">
        <f>IF(TD14&gt;0,TD14,"")</f>
        <v>4.0549999999999997</v>
      </c>
      <c r="TQ14" s="40">
        <f>IF(SUM(TA14:TD14)-TE14&gt;0,SUM(TA14:TD14)-TE14,"")</f>
        <v>13.654999999999999</v>
      </c>
      <c r="TR14" s="40">
        <f>IF(MAX(TN14,TQ14)&gt;0,MAX(TN14,TQ14),"")</f>
        <v>25.299999999999997</v>
      </c>
      <c r="TS14" s="40">
        <f>IF(TH14&gt;0,TH14,"")</f>
        <v>5.3</v>
      </c>
      <c r="TT14" s="40">
        <f>IF(TI14&gt;0,TI14,"")</f>
        <v>7.28</v>
      </c>
      <c r="TU14" s="40">
        <f>IF(SUM(TF14:TI14)-TJ14&gt;0,SUM(TF14:TI14)-TJ14,"")</f>
        <v>23.380000000000003</v>
      </c>
      <c r="TV14" s="40">
        <f>IF(SUM(TR14,TU14)&gt;0,SUM(TR14,TU14),"")</f>
        <v>48.68</v>
      </c>
    </row>
    <row r="15" spans="1:542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112</v>
      </c>
      <c r="D15" s="4" t="s">
        <v>3</v>
      </c>
      <c r="E15" s="4">
        <v>2005</v>
      </c>
      <c r="F15" s="9">
        <f>SUM(L15:V15)+SUM(L15:T15)*0.0000001+SUM(L15)*0.0000000000001</f>
        <v>161.79001617900494</v>
      </c>
      <c r="G15" s="66"/>
      <c r="H15" s="3" t="str">
        <f>IF(OR(AND(AO15&gt;=AY$34,AO15&lt;&gt;"",AQ15&gt;=AY$38,AQ15&lt;&gt;"",AN15=""),AND(AR15&gt;=AY$34,AR15&lt;&gt;"",AT15&gt;=AY$38,AT15&lt;&gt;"",AN15=""),AND(AV15&gt;=AY$34,AV15&lt;&gt;"",AX15&gt;=AY$38,AX15&lt;&gt;"",AN15=""),AND(BP15&gt;=BZ$34,BP15&lt;&gt;"",BR15&gt;=BZ$38,BR15&lt;&gt;"",BO15=""),AND(BS15&gt;=BZ$34,BS15&lt;&gt;"",BU15&gt;=BZ$38,BU15&lt;&gt;"",BO15=""),AND(BW15&gt;=BZ$34,BW15&lt;&gt;"",BY15&gt;=BZ$38,BY15&lt;&gt;"",BO15=""),AND(CQ15&gt;=DA$34,CQ15&lt;&gt;"",CS15&gt;=DA$38,CS15&lt;&gt;"",CP15=""),AND(CT15&gt;=DA$34,CT15&lt;&gt;"",CV15&gt;=DA$38,CV15&lt;&gt;"",CP15=""),AND(CX15&gt;=DA$34,CX15&lt;&gt;"",CZ15&gt;=DA$38,CZ15&lt;&gt;"",CP15=""),AND(DX15&gt;=EK$34,DX15&lt;&gt;"",DZ15&gt;=EK$38,DZ15&lt;&gt;""),AND(EA15&gt;=EK$34,EA15&lt;&gt;"",EC15&gt;=EK$38,EC15&lt;&gt;""),AND(EE15&gt;=EK$34,EE15&lt;&gt;"",EG15&gt;=EK$38,EG15&lt;&gt;""),AND(EH15&gt;=EK$34,EH15&lt;&gt;"",EJ15&gt;=EK$38,EJ15&lt;&gt;""),AND(FF15&gt;=FS$34,FF15&lt;&gt;"",FH15&gt;=FS$38,FH15&lt;&gt;""),AND(FI15&gt;=FS$34,FI15&lt;&gt;"",FK15&gt;=FS$38,FK15&lt;&gt;""),AND(FM15&gt;=FS$34,FM15&lt;&gt;"",FO15&gt;=FS$38,FO15&lt;&gt;""),AND(FP15&gt;=FS$34,FP15&lt;&gt;"",FR15&gt;=FS$38,FR15&lt;&gt;""),AND(GN15&gt;=HA$34,GN15&lt;&gt;"",GP15&gt;=HA$38,GP15&lt;&gt;""),AND(GQ15&gt;=HA$34,GQ15&lt;&gt;"",GS15&gt;=HA$38,GS15&lt;&gt;""),AND(GU15&gt;=HA$34,GU15&lt;&gt;"",GW15&gt;=HA$38,GW15&lt;&gt;""),AND(GX15&gt;=HA$34,GX15&lt;&gt;"",GZ15&gt;=HA$38,GZ15&lt;&gt;""),AND(HV15&gt;=II$34,HV15&lt;&gt;"",HX15&gt;=II$38,HX15&lt;&gt;""),AND(HY15&gt;=II$34,HY15&lt;&gt;"",IA15&gt;=II$38,IA15&lt;&gt;""),AND(IC15&gt;=II$34,IC15&lt;&gt;"",IE15&gt;=II$38,IE15&lt;&gt;""),AND(IF15&gt;=II$34,IF15&lt;&gt;"",IH15&gt;=II$38,IH15&lt;&gt;""),AND(JD15&gt;=JQ$34,JD15&lt;&gt;"",JF15&gt;=JQ$38,JF15&lt;&gt;""),AND(JG15&gt;=JQ$34,JG15&lt;&gt;"",JI15&gt;=JQ$38,JI15&lt;&gt;""),AND(JK15&gt;=JQ$34,JK15&lt;&gt;"",JM15&gt;=JQ$38,JM15&lt;&gt;""),AND(JN15&gt;=JQ$34,JN15&lt;&gt;"",JP15&gt;=JQ$38,JP15&lt;&gt;""),AND(KL15&gt;=KY$34,KL15&lt;&gt;"",KN15&gt;=KY$38,KN15&lt;&gt;""),AND(KO15&gt;=KY$34,KO15&lt;&gt;"",KQ15&gt;=KY$38,KQ15&lt;&gt;""),AND(KS15&gt;=KY$34,KS15&lt;&gt;"",KU15&gt;=KY$38,KU15&lt;&gt;""),AND(KV15&gt;=KY$34,KV15&lt;&gt;"",KX15&gt;=KY$38,KX15&lt;&gt;""),AND(LT15&gt;=MG$34,LT15&lt;&gt;"",LV15&gt;=MG$38,LV15&lt;&gt;""),AND(LW15&gt;=MG$34,LW15&lt;&gt;"",LY15&gt;=MG$38,LY15&lt;&gt;""),AND(MA15&gt;=MG$34,MA15&lt;&gt;"",MC15&gt;=MG$38,MC15&lt;&gt;""),AND(MD15&gt;=MG$34,MD15&lt;&gt;"",MF15&gt;=MG$38,MF15&lt;&gt;""),AND(NB15&gt;=NO$34,NB15&lt;&gt;"",ND15&gt;=NO$38,ND15&lt;&gt;""),AND(NE15&gt;=NO$34,NE15&lt;&gt;"",NG15&gt;=NO$38,NG15&lt;&gt;""),AND(NI15&gt;=NO$34,NI15&lt;&gt;"",NK15&gt;=NO$38,NK15&lt;&gt;""),AND(NL15&gt;=NO$34,NL15&lt;&gt;"",NN15&gt;=NO$38,NN15&lt;&gt;""),AND(OJ15&gt;=OW$34,OJ15&lt;&gt;"",OL15&gt;=OW$38,OL15&lt;&gt;""),AND(OM15&gt;=OW$34,OM15&lt;&gt;"",OO15&gt;=OW$38,OO15&lt;&gt;""),AND(OQ15&gt;=OW$34,OQ15&lt;&gt;"",OS15&gt;=OW$38,OS15&lt;&gt;""),AND(OT15&gt;=OW$34,OT15&lt;&gt;"",OV15&gt;=OW$38,OV15&lt;&gt;""),AND(PR15&gt;=QE$34,PR15&lt;&gt;"",PT15&gt;=QE$38,PT15&lt;&gt;""),AND(PU15&gt;=QE$34,PU15&lt;&gt;"",PW15&gt;=QE$38,PW15&lt;&gt;""),AND(PY15&gt;=QE$34,PY15&lt;&gt;"",QA15&gt;=QE$38,QA15&lt;&gt;""),AND(QB15&gt;=QE$34,QB15&lt;&gt;"",QD15&gt;=QE$38,QD15&lt;&gt;""),AND(QZ15&gt;=RM$34,QZ15&lt;&gt;"",RB15&gt;=RM$38,RB15&lt;&gt;""),AND(RC15&gt;=RM$34,RC15&lt;&gt;"",RE15&gt;=RM$38,RE15&lt;&gt;""),AND(RG15&gt;=RM$34,RG15&lt;&gt;"",RI15&gt;=RM$38,RI15&lt;&gt;""),AND(RJ15&gt;=RM$34,RJ15&lt;&gt;"",RL15&gt;=RM$38,RL15&lt;&gt;""),AND(SH15&gt;=SU$34,SH15&lt;&gt;"",SJ15&gt;=SU$38,SJ15&lt;&gt;""),AND(SK15&gt;=SU$34,SK15&lt;&gt;"",SM15&gt;=SU$38,SM15&lt;&gt;""),AND(SO15&gt;=SU$34,SO15&lt;&gt;"",SQ15&gt;=SU$38,SQ15&lt;&gt;""),AND(SR15&gt;=SU$34,SR15&lt;&gt;"",ST15&gt;=SU$38,ST15&lt;&gt;"")),"P","")</f>
        <v/>
      </c>
      <c r="I15" s="3" t="str">
        <f>IF(OR(AND(AQ15&gt;=AY$38,AQ15&lt;&gt;"",AN15=""),AND(AT15&gt;=AY$38,AT15&lt;&gt;"",AN15=""),AND(AX15&gt;=AY$38,AX15&lt;&gt;"",AN15=""),AND(BR15&gt;=BZ$38,BR15&lt;&gt;"",BO15=""),AND(BU15&gt;=BZ$38,BU15&lt;&gt;"",BO15=""),AND(BY15&gt;=BZ$38,BY15&lt;&gt;"",BO15=""),AND(CS15&gt;=DA$38,CS15&lt;&gt;"",CP15=""),AND(CV15&gt;=DA$38,CV15&lt;&gt;"",CP15=""),AND(CZ15&gt;=DA$38,CZ15&lt;&gt;"",CP15=""),AND(DZ15&gt;=EK$38,DZ15&lt;&gt;""),AND(EC15&gt;=EK$38,EC15&lt;&gt;""),AND(EG15&gt;=EK$38,EG15&lt;&gt;""),AND(EJ15&gt;=EK$38,EJ15&lt;&gt;""),AND(FH15&gt;=FS$38,FH15&lt;&gt;""),AND(FK15&gt;=FS$38,FK15&lt;&gt;""),AND(FO15&gt;=FS$38,FO15&lt;&gt;""),AND(FR15&gt;=FS$38,FR15&lt;&gt;""),AND(GP15&gt;=HA$38,GP15&lt;&gt;""),AND(GS15&gt;=HA$38,GS15&lt;&gt;""),AND(GW15&gt;=HA$38,GW15&lt;&gt;""),AND(GZ15&gt;=HA$38,GZ15&lt;&gt;""),AND(HX15&gt;=II$38,HX15&lt;&gt;""),AND(IA15&gt;=II$38,IA15&lt;&gt;""),AND(IE15&gt;=II$38,IE15&lt;&gt;""),AND(IH15&gt;=II$38,IH15&lt;&gt;""),AND(JF15&gt;=JQ$38,JF15&lt;&gt;""),AND(JI15&gt;=JQ$38,JI15&lt;&gt;""),AND(JM15&gt;=JQ$38,JM15&lt;&gt;""),AND(JP15&gt;=JQ$38,JP15&lt;&gt;""),AND(KN15&gt;=KY$38,KN15&lt;&gt;""),AND(KQ15&gt;=KY$38,KQ15&lt;&gt;""),AND(KU15&gt;=KY$38,KU15&lt;&gt;""),AND(KX15&gt;=KY$38,KX15&lt;&gt;""),AND(LV15&gt;=MG$38,LV15&lt;&gt;""),AND(LY15&gt;=MG$38,LY15&lt;&gt;""),AND(MC15&gt;=MG$38,MC15&lt;&gt;""),AND(MF15&gt;=MG$38,MF15&lt;&gt;""),AND(ND15&gt;=NO$38,ND15&lt;&gt;""),AND(NG15&gt;=NO$38,NG15&lt;&gt;""),AND(NK15&gt;=NO$38,NK15&lt;&gt;""),AND(NN15&gt;=NO$38,NN15&lt;&gt;""),AND(OL15&gt;=OW$38,OL15&lt;&gt;""),AND(OO15&gt;=OW$38,OO15&lt;&gt;""),AND(OS15&gt;=OW$38,OS15&lt;&gt;""),AND(OV15&gt;=OW$38,OV15&lt;&gt;""),AND(PT15&gt;=QE$38,PT15&lt;&gt;""),AND(PW15&gt;=QE$38,PW15&lt;&gt;""),AND(QA15&gt;=QE$38,QA15&lt;&gt;""),AND(QD15&gt;=QE$38,QD15&lt;&gt;""),AND(RB15&gt;=RM$38,RB15&lt;&gt;""),AND(RE15&gt;=RM$38,RE15&lt;&gt;""),AND(RI15&gt;=RM$38,RI15&lt;&gt;""),AND(RL15&gt;=RM$38,RL15&lt;&gt;""),AND(SJ15&gt;=SU$38,SJ15&lt;&gt;""),AND(SM15&gt;=SU$38,SM15&lt;&gt;""),AND(SQ15&gt;=SU$38,SQ15&lt;&gt;""),AND(ST15&gt;=SU$38,ST15&lt;&gt;"")),"P","")</f>
        <v/>
      </c>
      <c r="J15" s="36" t="str">
        <f>IF(AND(I15="P",H15=""),"No DD",IF(OR(AND(AO15&gt;=AY$37,AO15&lt;&gt;"",AQ15&gt;=AY$41,AQ15&lt;&gt;"",AN15=""),AND(AR15&gt;=AY$37,AR15&lt;&gt;"",AT15&gt;=AY$41,AT15&lt;&gt;"",AN15=""),AND(AV15&gt;=AY$37,AV15&lt;&gt;"",AX15&gt;=AY$41,AX15&lt;&gt;"",AN15=""),AND(BP15&gt;=BZ$37,BP15&lt;&gt;"",BR15&gt;=BZ$41,BR15&lt;&gt;"",BO15=""),AND(BS15&gt;=BZ$37,BS15&lt;&gt;"",BU15&gt;=BZ$41,BU15&lt;&gt;"",BO15=""),AND(BW15&gt;=BZ$37,BW15&lt;&gt;"",BY15&gt;=BZ$41,BY15&lt;&gt;"",BO15=""),AND(CQ15&gt;=DA$37,CQ15&lt;&gt;"",CS15&gt;=DA$41,CS15&lt;&gt;"",CP15=""),AND(CT15&gt;=DA$37,CT15&lt;&gt;"",CV15&gt;=DA$41,CV15&lt;&gt;"",CP15=""),AND(CX15&gt;=DA$37,CX15&lt;&gt;"",CZ15&gt;=DA$41,CZ15&lt;&gt;"",CP15=""),AND(DX15&gt;=EK$37,DX15&lt;&gt;"",DZ15&gt;=EK$41,DZ15&lt;&gt;""),AND(EA15&gt;=EK$37,EA15&lt;&gt;"",EC15&gt;=EK$41,EC15&lt;&gt;""),AND(EE15&gt;=EK$37,EE15&lt;&gt;"",EG15&gt;=EK$41,EG15&lt;&gt;""),AND(EH15&gt;=EK$37,EH15&lt;&gt;"",EJ15&gt;=EK$41,EJ15&lt;&gt;""),AND(FF15&gt;=FS$37,FF15&lt;&gt;"",FH15&gt;=FS$41,FH15&lt;&gt;""),AND(FI15&gt;=FS$37,FI15&lt;&gt;"",FK15&gt;=FS$41,FK15&lt;&gt;""),AND(FM15&gt;=FS$37,FM15&lt;&gt;"",FO15&gt;=FS$41,FO15&lt;&gt;""),AND(FP15&gt;=FS$37,FP15&lt;&gt;"",FR15&gt;=FS$41,FR15&lt;&gt;""),AND(GN15&gt;=HA$37,GN15&lt;&gt;"",GP15&gt;=HA$41,GP15&lt;&gt;""),AND(GQ15&gt;=HA$37,GQ15&lt;&gt;"",GS15&gt;=HA$41,GS15&lt;&gt;""),AND(GU15&gt;=HA$37,GU15&lt;&gt;"",GW15&gt;=HA$41,GW15&lt;&gt;""),AND(GX15&gt;=HA$37,GX15&lt;&gt;"",GZ15&gt;=HA$41,GZ15&lt;&gt;""),AND(HV15&gt;=II$37,HV15&lt;&gt;"",HX15&gt;=II$41,HX15&lt;&gt;""),AND(HY15&gt;=II$37,HY15&lt;&gt;"",IA15&gt;=II$41,IA15&lt;&gt;""),AND(IC15&gt;=II$37,IC15&lt;&gt;"",IE15&gt;=II$41,IE15&lt;&gt;""),AND(IF15&gt;=II$37,IF15&lt;&gt;"",IH15&gt;=II$41,IH15&lt;&gt;""),AND(JD15&gt;=JQ$37,JD15&lt;&gt;"",JF15&gt;=JQ$41,JF15&lt;&gt;""),AND(JG15&gt;=JQ$37,JG15&lt;&gt;"",JI15&gt;=JQ$41,JI15&lt;&gt;""),AND(JK15&gt;=JQ$37,JK15&lt;&gt;"",JM15&gt;=JQ$41,JM15&lt;&gt;""),AND(JN15&gt;=JQ$37,JN15&lt;&gt;"",JP15&gt;=JQ$41,JP15&lt;&gt;""),AND(KL15&gt;=KY$37,KL15&lt;&gt;"",KN15&gt;=KY$41,KN15&lt;&gt;""),AND(KO15&gt;=KY$37,KO15&lt;&gt;"",KQ15&gt;=KY$41,KQ15&lt;&gt;""),AND(KS15&gt;=KY$37,KS15&lt;&gt;"",KU15&gt;=KY$41,KU15&lt;&gt;""),AND(KV15&gt;=KY$37,KV15&lt;&gt;"",KX15&gt;=KY$41,KX15&lt;&gt;""),AND(LT15&gt;=MG$37,LT15&lt;&gt;"",LV15&gt;=MG$41,LV15&lt;&gt;""),AND(LW15&gt;=MG$37,LW15&lt;&gt;"",LY15&gt;=MG$41,LY15&lt;&gt;""),AND(MA15&gt;=MG$37,MA15&lt;&gt;"",MC15&gt;=MG$41,MC15&lt;&gt;""),AND(MD15&gt;=MG$37,MD15&lt;&gt;"",MF15&gt;=MG$41,MF15&lt;&gt;""),AND(NB15&gt;=NO$37,NB15&lt;&gt;"",ND15&gt;=NO$41,ND15&lt;&gt;""),AND(NE15&gt;=NO$37,NE15&lt;&gt;"",NG15&gt;=NO$41,NG15&lt;&gt;""),AND(NI15&gt;=NO$37,NI15&lt;&gt;"",NK15&gt;=NO$41,NK15&lt;&gt;""),AND(NL15&gt;=NO$37,NL15&lt;&gt;"",NN15&gt;=NO$41,NN15&lt;&gt;""),AND(OJ15&gt;=OW$37,OJ15&lt;&gt;"",OL15&gt;=OW$41,OL15&lt;&gt;""),AND(OM15&gt;=OW$37,OM15&lt;&gt;"",OO15&gt;=OW$41,OO15&lt;&gt;""),AND(OQ15&gt;=OW$37,OQ15&lt;&gt;"",OS15&gt;=OW$41,OS15&lt;&gt;""),AND(OT15&gt;=OW$37,OT15&lt;&gt;"",OV15&gt;=OW$41,OV15&lt;&gt;""),AND(PR15&gt;=QE$37,PR15&lt;&gt;"",PT15&gt;=QE$41,PT15&lt;&gt;""),AND(PU15&gt;=QE$37,PU15&lt;&gt;"",PW15&gt;=QE$41,PW15&lt;&gt;""),AND(PY15&gt;=QE$37,PY15&lt;&gt;"",QA15&gt;=QE$41,QA15&lt;&gt;""),AND(QB15&gt;=QE$37,QB15&lt;&gt;"",QD15&gt;=QE$41,QD15&lt;&gt;""),AND(QZ15&gt;=RM$37,QZ15&lt;&gt;"",RB15&gt;=RM$41,RB15&lt;&gt;""),AND(RC15&gt;=RM$37,RC15&lt;&gt;"",RE15&gt;=RM$41,RE15&lt;&gt;""),AND(RG15&gt;=RM$37,RG15&lt;&gt;"",RI15&gt;=RM$41,RI15&lt;&gt;""),AND(RJ15&gt;=RM$37,RJ15&lt;&gt;"",RL15&gt;=RM$41,RL15&lt;&gt;""),AND(SH15&gt;=SU$37,SH15&lt;&gt;"",SJ15&gt;=SU$41,SJ15&lt;&gt;""),AND(SK15&gt;=SU$37,SK15&lt;&gt;"",SM15&gt;=SU$41,SM15&lt;&gt;""),AND(SO15&gt;=SU$37,SO15&lt;&gt;"",SQ15&gt;=SU$41,SQ15&lt;&gt;""),AND(SR15&gt;=SU$37,SR15&lt;&gt;"",ST15&gt;=SU$41,ST15&lt;&gt;"")),"Merit",IF(OR(AND(AO15&gt;=AY$36,AO15&lt;&gt;"",AQ15&gt;=AY$40,AQ15&lt;&gt;"",AN15=""),AND(AR15&gt;=AY$36,AR15&lt;&gt;"",AT15&gt;=AY$40,AT15&lt;&gt;"",AN15=""),AND(AV15&gt;=AY$36,AV15&lt;&gt;"",AX15&gt;=AY$40,AX15&lt;&gt;"",AN15=""),AND(BP15&gt;=BZ$36,BP15&lt;&gt;"",BR15&gt;=BZ$40,BR15&lt;&gt;"",BO15=""),AND(BS15&gt;=BZ$36,BS15&lt;&gt;"",BU15&gt;=BZ$40,BU15&lt;&gt;"",BO15=""),AND(BW15&gt;=BZ$36,BW15&lt;&gt;"",BY15&gt;=BZ$40,BY15&lt;&gt;"",BO15=""),AND(CQ15&gt;=DA$36,CQ15&lt;&gt;"",CS15&gt;=DA$40,CS15&lt;&gt;"",CP15=""),AND(CT15&gt;=DA$36,CT15&lt;&gt;"",CV15&gt;=DA$40,CV15&lt;&gt;"",CP15=""),AND(CX15&gt;=DA$36,CX15&lt;&gt;"",CZ15&gt;=DA$40,CZ15&lt;&gt;"",CP15=""),AND(DX15&gt;=EK$36,DX15&lt;&gt;"",DZ15&gt;=EK$40,DZ15&lt;&gt;""),AND(EA15&gt;=EK$36,EA15&lt;&gt;"",EC15&gt;=EK$40,EC15&lt;&gt;""),AND(EE15&gt;=EK$36,EE15&lt;&gt;"",EG15&gt;=EK$40,EG15&lt;&gt;""),AND(EH15&gt;=EK$36,EH15&lt;&gt;"",EJ15&gt;=EK$40,EJ15&lt;&gt;""),AND(FF15&gt;=FS$36,FF15&lt;&gt;"",FH15&gt;=FS$40,FH15&lt;&gt;""),AND(FI15&gt;=FS$36,FI15&lt;&gt;"",FK15&gt;=FS$40,FK15&lt;&gt;""),AND(FM15&gt;=FS$36,FM15&lt;&gt;"",FO15&gt;=FS$40,FO15&lt;&gt;""),AND(FP15&gt;=FS$36,FP15&lt;&gt;"",FR15&gt;=FS$40,FR15&lt;&gt;""),AND(GN15&gt;=HA$36,GN15&lt;&gt;"",GP15&gt;=HA$40,GP15&lt;&gt;""),AND(GQ15&gt;=HA$36,GQ15&lt;&gt;"",GS15&gt;=HA$40,GS15&lt;&gt;""),AND(GU15&gt;=HA$36,GU15&lt;&gt;"",GW15&gt;=HA$40,GW15&lt;&gt;""),AND(GX15&gt;=HA$36,GX15&lt;&gt;"",GZ15&gt;=HA$40,GZ15&lt;&gt;""),AND(HV15&gt;=II$36,HV15&lt;&gt;"",HX15&gt;=II$40,HX15&lt;&gt;""),AND(HY15&gt;=II$36,HY15&lt;&gt;"",IA15&gt;=II$40,IA15&lt;&gt;""),AND(IC15&gt;=II$36,IC15&lt;&gt;"",IE15&gt;=II$40,IE15&lt;&gt;""),AND(IF15&gt;=II$36,IF15&lt;&gt;"",IH15&gt;=II$40,IH15&lt;&gt;""),AND(JD15&gt;=JQ$36,JD15&lt;&gt;"",JF15&gt;=JQ$40,JF15&lt;&gt;""),AND(JG15&gt;=JQ$36,JG15&lt;&gt;"",JI15&gt;=JQ$40,JI15&lt;&gt;""),AND(JK15&gt;=JQ$36,JK15&lt;&gt;"",JM15&gt;=JQ$40,JM15&lt;&gt;""),AND(JN15&gt;=JQ$36,JN15&lt;&gt;"",JP15&gt;=JQ$40,JP15&lt;&gt;""),AND(KL15&gt;=KY$36,KL15&lt;&gt;"",KN15&gt;=KY$40,KN15&lt;&gt;""),AND(KO15&gt;=KY$36,KO15&lt;&gt;"",KQ15&gt;=KY$40,KQ15&lt;&gt;""),AND(KS15&gt;=KY$36,KS15&lt;&gt;"",KU15&gt;=KY$40,KU15&lt;&gt;""),AND(KV15&gt;=KY$36,KV15&lt;&gt;"",KX15&gt;=KY$40,KX15&lt;&gt;""),AND(LT15&gt;=MG$36,LT15&lt;&gt;"",LV15&gt;=MG$40,LV15&lt;&gt;""),AND(LW15&gt;=MG$36,LW15&lt;&gt;"",LY15&gt;=MG$40,LY15&lt;&gt;""),AND(MA15&gt;=MG$36,MA15&lt;&gt;"",MC15&gt;=MG$40,MC15&lt;&gt;""),AND(MD15&gt;=MG$36,MD15&lt;&gt;"",MF15&gt;=MG$40,MF15&lt;&gt;""),AND(NB15&gt;=NO$36,NB15&lt;&gt;"",ND15&gt;=NO$40,ND15&lt;&gt;""),AND(NE15&gt;=NO$36,NE15&lt;&gt;"",NG15&gt;=NO$40,NG15&lt;&gt;""),AND(NI15&gt;=NO$36,NI15&lt;&gt;"",NK15&gt;=NO$40,NK15&lt;&gt;""),AND(NL15&gt;=NO$36,NL15&lt;&gt;"",NN15&gt;=NO$40,NN15&lt;&gt;""),AND(OJ15&gt;=OW$36,OJ15&lt;&gt;"",OL15&gt;=OW$40,OL15&lt;&gt;""),AND(OM15&gt;=OW$36,OM15&lt;&gt;"",OO15&gt;=OW$40,OO15&lt;&gt;""),AND(OQ15&gt;=OW$36,OQ15&lt;&gt;"",OS15&gt;=OW$40,OS15&lt;&gt;""),AND(OT15&gt;=OW$36,OT15&lt;&gt;"",OV15&gt;=OW$40,OV15&lt;&gt;""),AND(PR15&gt;=QE$36,PR15&lt;&gt;"",PT15&gt;=QE$40,PT15&lt;&gt;""),AND(PU15&gt;=QE$36,PU15&lt;&gt;"",PW15&gt;=QE$40,PW15&lt;&gt;""),AND(PY15&gt;=QE$36,PY15&lt;&gt;"",QA15&gt;=QE$40,QA15&lt;&gt;""),AND(QB15&gt;=QE$36,QB15&lt;&gt;"",QD15&gt;=QE$40,QD15&lt;&gt;""),AND(QZ15&gt;=RM$36,QZ15&lt;&gt;"",RB15&gt;=RM$40,RB15&lt;&gt;""),AND(RC15&gt;=RM$36,RC15&lt;&gt;"",RE15&gt;=RM$40,RE15&lt;&gt;""),AND(RG15&gt;=RM$36,RG15&lt;&gt;"",RI15&gt;=RM$40,RI15&lt;&gt;""),AND(RJ15&gt;=RM$36,RJ15&lt;&gt;"",RL15&gt;=RM$40,RL15&lt;&gt;""),AND(SH15&gt;=SU$36,SH15&lt;&gt;"",SJ15&gt;=SU$40,SJ15&lt;&gt;""),AND(SK15&gt;=SU$36,SK15&lt;&gt;"",SM15&gt;=SU$40,SM15&lt;&gt;""),AND(SO15&gt;=SU$36,SO15&lt;&gt;"",SQ15&gt;=SU$40,SQ15&lt;&gt;""),AND(SR15&gt;=SU$36,SR15&lt;&gt;"",ST15&gt;=SU$40,ST15&lt;&gt;"")),"Excellence",IF(K15="P","Worlds Team",IF(H15="P","National Team","")))))</f>
        <v/>
      </c>
      <c r="K15" s="3" t="str">
        <f>IF(OR(AND(AO15&gt;=AY$35,AO15&lt;&gt;"",AQ15&gt;=AY$39,AQ15&lt;&gt;"",AN15=""),AND(AR15&gt;=AY$35,AR15&lt;&gt;"",AT15&gt;=AY$39,AT15&lt;&gt;"",AN15=""),AND(AV15&gt;=AY$35,AV15&lt;&gt;"",AX15&gt;=AY$39,AX15&lt;&gt;"",AN15=""),AND(BP15&gt;=BZ$35,BP15&lt;&gt;"",BR15&gt;=BZ$39,BR15&lt;&gt;"",BO15=""),AND(BS15&gt;=BZ$35,BS15&lt;&gt;"",BU15&gt;=BZ$39,BU15&lt;&gt;"",BO15=""),AND(BW15&gt;=BZ$35,BW15&lt;&gt;"",BY15&gt;=BZ$39,BY15&lt;&gt;"",BO15=""),AND(CQ15&gt;=DA$35,CQ15&lt;&gt;"",CS15&gt;=DA$39,CS15&lt;&gt;"",CP15=""),AND(CT15&gt;=DA$35,CT15&lt;&gt;"",CV15&gt;=DA$39,CV15&lt;&gt;"",CP15=""),AND(CX15&gt;=DA$35,CX15&lt;&gt;"",CZ15&gt;=DA$39,CZ15&lt;&gt;"",CP15=""),AND(DX15&gt;=EK$35,DX15&lt;&gt;"",DZ15&gt;=EK$39,DZ15&lt;&gt;""),AND(EA15&gt;=EK$35,EA15&lt;&gt;"",EC15&gt;=EK$39,EC15&lt;&gt;""),AND(EE15&gt;=EK$35,EE15&lt;&gt;"",EG15&gt;=EK$39,EG15&lt;&gt;""),AND(EH15&gt;=EK$35,EH15&lt;&gt;"",EJ15&gt;=EK$39,EJ15&lt;&gt;""),AND(FF15&gt;=FS$35,FF15&lt;&gt;"",FH15&gt;=FS$39,FH15&lt;&gt;""),AND(FI15&gt;=FS$35,FI15&lt;&gt;"",FK15&gt;=FS$39,FK15&lt;&gt;""),AND(FM15&gt;=FS$35,FM15&lt;&gt;"",FO15&gt;=FS$39,FO15&lt;&gt;""),AND(FP15&gt;=FS$35,FP15&lt;&gt;"",FR15&gt;=FS$39,FR15&lt;&gt;""),AND(GN15&gt;=HA$35,GN15&lt;&gt;"",GP15&gt;=HA$39,GP15&lt;&gt;""),AND(GQ15&gt;=HA$35,GQ15&lt;&gt;"",GS15&gt;=HA$39,GS15&lt;&gt;""),AND(GU15&gt;=HA$35,GU15&lt;&gt;"",GW15&gt;=HA$39,GW15&lt;&gt;""),AND(GX15&gt;=HA$35,GX15&lt;&gt;"",GZ15&gt;=HA$39,GZ15&lt;&gt;""),AND(HV15&gt;=II$35,HV15&lt;&gt;"",HX15&gt;=II$39,HX15&lt;&gt;""),AND(HY15&gt;=II$35,HY15&lt;&gt;"",IA15&gt;=II$39,IA15&lt;&gt;""),AND(IC15&gt;=II$35,IC15&lt;&gt;"",IE15&gt;=II$39,IE15&lt;&gt;""),AND(IF15&gt;=II$35,IF15&lt;&gt;"",IH15&gt;=II$39,IH15&lt;&gt;""),AND(JD15&gt;=JQ$35,JD15&lt;&gt;"",JF15&gt;=JQ$39,JF15&lt;&gt;""),AND(JG15&gt;=JQ$35,JG15&lt;&gt;"",JI15&gt;=JQ$39,JI15&lt;&gt;""),AND(JK15&gt;=JQ$35,JK15&lt;&gt;"",JM15&gt;=JQ$39,JM15&lt;&gt;""),AND(JN15&gt;=JQ$35,JN15&lt;&gt;"",JP15&gt;=JQ$39,JP15&lt;&gt;""),AND(KL15&gt;=KY$35,KL15&lt;&gt;"",KN15&gt;=KY$39,KN15&lt;&gt;""),AND(KO15&gt;=KY$35,KO15&lt;&gt;"",KQ15&gt;=KY$39,KQ15&lt;&gt;""),AND(KS15&gt;=KY$35,KS15&lt;&gt;"",KU15&gt;=KY$39,KU15&lt;&gt;""),AND(KV15&gt;=KY$35,KV15&lt;&gt;"",KX15&gt;=KY$39,KX15&lt;&gt;""),AND(LT15&gt;=MG$35,LT15&lt;&gt;"",LV15&gt;=MG$39,LV15&lt;&gt;""),AND(LW15&gt;=MG$35,LW15&lt;&gt;"",LY15&gt;=MG$39,LY15&lt;&gt;""),AND(MA15&gt;=MG$35,MA15&lt;&gt;"",MC15&gt;=MG$39,MC15&lt;&gt;""),AND(MD15&gt;=MG$35,MD15&lt;&gt;"",MF15&gt;=MG$39,MF15&lt;&gt;""),AND(NB15&gt;=NO$35,NB15&lt;&gt;"",ND15&gt;=NO$39,ND15&lt;&gt;""),AND(NE15&gt;=NO$35,NE15&lt;&gt;"",NG15&gt;=NO$39,NG15&lt;&gt;""),AND(NI15&gt;=NO$35,NI15&lt;&gt;"",NK15&gt;=NO$39,NK15&lt;&gt;""),AND(NL15&gt;=NO$35,NL15&lt;&gt;"",NN15&gt;=NO$39,NN15&lt;&gt;""),AND(OJ15&gt;=OW$35,OJ15&lt;&gt;"",OL15&gt;=OW$39,OL15&lt;&gt;""),AND(OM15&gt;=OW$35,OM15&lt;&gt;"",OO15&gt;=OW$39,OO15&lt;&gt;""),AND(OQ15&gt;=OW$35,OQ15&lt;&gt;"",OS15&gt;=OW$39,OS15&lt;&gt;""),AND(OT15&gt;=OW$35,OT15&lt;&gt;"",OV15&gt;=OW$39,OV15&lt;&gt;""),AND(PR15&gt;=QE$35,PR15&lt;&gt;"",PT15&gt;=QE$39,PT15&lt;&gt;""),AND(PU15&gt;=QE$35,PU15&lt;&gt;"",PW15&gt;=QE$39,PW15&lt;&gt;""),AND(PY15&gt;=QE$35,PY15&lt;&gt;"",QA15&gt;=QE$39,QA15&lt;&gt;""),AND(QB15&gt;=QE$35,QB15&lt;&gt;"",QD15&gt;=QE$39,QD15&lt;&gt;""),AND(QZ15&gt;=RM$35,QZ15&lt;&gt;"",RB15&gt;=RM$39,RB15&lt;&gt;""),AND(RC15&gt;=RM$35,RC15&lt;&gt;"",RE15&gt;=RM$39,RE15&lt;&gt;""),AND(RG15&gt;=RM$35,RG15&lt;&gt;"",RI15&gt;=RM$39,RI15&lt;&gt;""),AND(RJ15&gt;=RM$35,RJ15&lt;&gt;"",RL15&gt;=RM$39,RL15&lt;&gt;""),AND(SH15&gt;=SU$35,SH15&lt;&gt;"",SJ15&gt;=SU$39,SJ15&lt;&gt;""),AND(SK15&gt;=SU$35,SK15&lt;&gt;"",SM15&gt;=SU$39,SM15&lt;&gt;""),AND(SO15&gt;=SU$35,SO15&lt;&gt;"",SQ15&gt;=SU$39,SQ15&lt;&gt;""),AND(SR15&gt;=SU$35,SR15&lt;&gt;"",ST15&gt;=SU$39,ST15&lt;&gt;"")),"P","")</f>
        <v/>
      </c>
      <c r="L15" s="8">
        <f>IF(COUNT(AQ15,AT15,BR15,BU15,CS15,CV15)&gt;0,LARGE((AQ15,AT15,BR15,BU15,CS15,CV15),1),0)</f>
        <v>49.319999999999993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IF(COUNT(AQ15,AT15,BR15,BU15,CS15,CV15)&gt;1,LARGE((AQ15,AT15,BR15,BU15,CS15,CV15),2),0)</f>
        <v>48.550000000000004</v>
      </c>
      <c r="O15" s="8" t="str">
        <f>IF(N15="","",IF(OR(N15=CS15,N15=CV15),$CA$1,IF(OR(N15=BR15,N15=BU15),$AZ$1,IF(OR(N15=AQ15,N15=AT15),$Y$1,""))))</f>
        <v>2023 Nationals</v>
      </c>
      <c r="P15" s="8">
        <f>IF(COUNT(AQ15,AT15,BR15,BU15,CS15,CV15)&gt;2,MAX(AX15,BY15,CZ15,LARGE((AQ15,AT15,BR15,BU15,CS15,CV15),3)),IF(MAX(AX15,BY15,CZ15)&gt;0,MAX(AX15,BY15,CZ15),0))</f>
        <v>51.019999999999996</v>
      </c>
      <c r="Q15" s="8" t="str">
        <f>IF(P15="","",IF(OR(P15=CS15,P15=CV15,P15=CZ15),$CA$1,IF(OR(P15=BR15,P15=BU15,P15=BY15),$AZ$1,IF(OR(P15=AQ15,P15=AT15,P15=AX15),$Y$1,""))))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Elite Canada</v>
      </c>
      <c r="T15" s="8">
        <f>IF(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&gt;0,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13.4</v>
      </c>
      <c r="Z15" s="22">
        <v>9.1</v>
      </c>
      <c r="AA15" s="22">
        <v>12.3</v>
      </c>
      <c r="AB15" s="22">
        <v>14.52</v>
      </c>
      <c r="AC15" s="22">
        <v>0</v>
      </c>
      <c r="AD15" s="22">
        <v>12.6</v>
      </c>
      <c r="AE15" s="22">
        <v>8.3000000000000007</v>
      </c>
      <c r="AF15" s="22">
        <v>9.1999999999999993</v>
      </c>
      <c r="AG15" s="22">
        <v>13.32</v>
      </c>
      <c r="AH15" s="22">
        <v>0</v>
      </c>
      <c r="AI15" s="22">
        <v>14</v>
      </c>
      <c r="AJ15" s="22">
        <v>9.4</v>
      </c>
      <c r="AK15" s="22">
        <v>12.9</v>
      </c>
      <c r="AL15" s="22">
        <v>14.72</v>
      </c>
      <c r="AM15" s="22">
        <v>0</v>
      </c>
      <c r="AN15" s="27"/>
      <c r="AO15" s="38">
        <f>IF(AA15&gt;0,AA15,"")</f>
        <v>12.3</v>
      </c>
      <c r="AP15" s="38">
        <f>IF(AB15&gt;0,AB15,"")</f>
        <v>14.52</v>
      </c>
      <c r="AQ15" s="40">
        <f>IF(SUM(Y15:AB15)-AC15&gt;0,SUM(Y15:AB15)-AC15,"")</f>
        <v>49.319999999999993</v>
      </c>
      <c r="AR15" s="40">
        <f>IF(AF15&gt;0,AF15,"")</f>
        <v>9.1999999999999993</v>
      </c>
      <c r="AS15" s="40">
        <f>IF(AG15&gt;0,AG15,"")</f>
        <v>13.32</v>
      </c>
      <c r="AT15" s="40">
        <f>IF(SUM(AD15:AG15)-AH15&gt;0,SUM(AD15:AG15)-AH15,"")</f>
        <v>43.42</v>
      </c>
      <c r="AU15" s="40">
        <f>IF(AQ15="","",MAX(AQ15,AT15))</f>
        <v>49.319999999999993</v>
      </c>
      <c r="AV15" s="40">
        <f>IF(AK15&gt;0,AK15,"")</f>
        <v>12.9</v>
      </c>
      <c r="AW15" s="40">
        <f>IF(AL15&gt;0,AL15,"")</f>
        <v>14.72</v>
      </c>
      <c r="AX15" s="40">
        <f>IF(SUM(AI15:AL15)-AM15&gt;0,SUM(AI15:AL15)-AM15,"")</f>
        <v>51.019999999999996</v>
      </c>
      <c r="AY15" s="40">
        <f>IF(SUM(AU15,AX15)&gt;0,SUM(AU15,AX15),"")</f>
        <v>100.33999999999999</v>
      </c>
      <c r="AZ15" s="26">
        <v>13.7</v>
      </c>
      <c r="BA15" s="26">
        <v>9.4</v>
      </c>
      <c r="BB15" s="26">
        <v>11.3</v>
      </c>
      <c r="BC15" s="26">
        <v>14.15</v>
      </c>
      <c r="BD15" s="26">
        <v>0</v>
      </c>
      <c r="BE15" s="26">
        <v>1.5</v>
      </c>
      <c r="BF15" s="26">
        <v>1</v>
      </c>
      <c r="BG15" s="26">
        <v>1.5</v>
      </c>
      <c r="BH15" s="26">
        <v>1.5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11.3</v>
      </c>
      <c r="BQ15" s="39">
        <f>IF(BC15&gt;0,BC15,"")</f>
        <v>14.15</v>
      </c>
      <c r="BR15" s="11">
        <f>IF(SUM(AZ15:BC15)-BD15&gt;0,SUM(AZ15:BC15)-BD15,"")</f>
        <v>48.550000000000004</v>
      </c>
      <c r="BS15" s="11">
        <f>IF(BG15&gt;0,BG15,"")</f>
        <v>1.5</v>
      </c>
      <c r="BT15" s="11">
        <f>IF(BH15&gt;0,BH15,"")</f>
        <v>1.5</v>
      </c>
      <c r="BU15" s="11">
        <f>IF(SUM(BE15:BH15)-BI15&gt;0,SUM(BE15:BH15)-BI15,"")</f>
        <v>5.5</v>
      </c>
      <c r="BV15" s="11">
        <f>IF(BR15="","",MAX(BR15,BU15))</f>
        <v>48.550000000000004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48.550000000000004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6.85</v>
      </c>
      <c r="SW15" s="22">
        <f>IF($CP15="P",CB15,(CB15+BA15)/2)</f>
        <v>4.7</v>
      </c>
      <c r="SX15" s="22">
        <f>IF($CP15="P",CC15,(CC15+BB15)/2)</f>
        <v>5.65</v>
      </c>
      <c r="SY15" s="22">
        <f>IF($CP15="P",CD15,(CD15+BC15)/2)</f>
        <v>7.0750000000000002</v>
      </c>
      <c r="SZ15" s="22">
        <f>IF($CP15="P",CE15,(CE15+BD15)/2)</f>
        <v>0</v>
      </c>
      <c r="TA15" s="22">
        <f>IF($CP15="P",CF15,(CF15+BE15)/2)</f>
        <v>0.75</v>
      </c>
      <c r="TB15" s="22">
        <f>IF($CP15="P",CG15,(CG15+BF15)/2)</f>
        <v>0.5</v>
      </c>
      <c r="TC15" s="22">
        <f>IF($CP15="P",CH15,(CH15+BG15)/2)</f>
        <v>0.75</v>
      </c>
      <c r="TD15" s="22">
        <f>IF($CP15="P",CI15,(CI15+BH15)/2)</f>
        <v>0.75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>
        <f>IF(SX15&gt;0,SX15,"")</f>
        <v>5.65</v>
      </c>
      <c r="TM15" s="40">
        <f>IF(SY15&gt;0,SY15,"")</f>
        <v>7.0750000000000002</v>
      </c>
      <c r="TN15" s="40">
        <f>IF(SUM(SV15:SY15)-SZ15&gt;0,SUM(SV15:SY15)-SZ15,"")</f>
        <v>24.275000000000002</v>
      </c>
      <c r="TO15" s="40">
        <f>IF(TC15&gt;0,TC15,"")</f>
        <v>0.75</v>
      </c>
      <c r="TP15" s="40">
        <f>IF(TD15&gt;0,TD15,"")</f>
        <v>0.75</v>
      </c>
      <c r="TQ15" s="40">
        <f>IF(SUM(TA15:TD15)-TE15&gt;0,SUM(TA15:TD15)-TE15,"")</f>
        <v>2.75</v>
      </c>
      <c r="TR15" s="40">
        <f>IF(MAX(TN15,TQ15)&gt;0,MAX(TN15,TQ15),"")</f>
        <v>24.275000000000002</v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>
        <f>IF(SUM(TR15,TU15)&gt;0,SUM(TR15,TU15),"")</f>
        <v>24.275000000000002</v>
      </c>
    </row>
    <row r="16" spans="1:542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111</v>
      </c>
      <c r="D16" s="4" t="s">
        <v>6</v>
      </c>
      <c r="E16" s="4">
        <v>2003</v>
      </c>
      <c r="F16" s="9">
        <f>SUM(L16:V16)+SUM(L16:T16)*0.0000001+SUM(L16)*0.0000000000001</f>
        <v>160.080016008005</v>
      </c>
      <c r="G16" s="66"/>
      <c r="H16" s="3" t="str">
        <f>IF(OR(AND(AO16&gt;=AY$34,AO16&lt;&gt;"",AQ16&gt;=AY$38,AQ16&lt;&gt;"",AN16=""),AND(AR16&gt;=AY$34,AR16&lt;&gt;"",AT16&gt;=AY$38,AT16&lt;&gt;"",AN16=""),AND(AV16&gt;=AY$34,AV16&lt;&gt;"",AX16&gt;=AY$38,AX16&lt;&gt;"",AN16=""),AND(BP16&gt;=BZ$34,BP16&lt;&gt;"",BR16&gt;=BZ$38,BR16&lt;&gt;"",BO16=""),AND(BS16&gt;=BZ$34,BS16&lt;&gt;"",BU16&gt;=BZ$38,BU16&lt;&gt;"",BO16=""),AND(BW16&gt;=BZ$34,BW16&lt;&gt;"",BY16&gt;=BZ$38,BY16&lt;&gt;"",BO16=""),AND(CQ16&gt;=DA$34,CQ16&lt;&gt;"",CS16&gt;=DA$38,CS16&lt;&gt;"",CP16=""),AND(CT16&gt;=DA$34,CT16&lt;&gt;"",CV16&gt;=DA$38,CV16&lt;&gt;"",CP16=""),AND(CX16&gt;=DA$34,CX16&lt;&gt;"",CZ16&gt;=DA$38,CZ16&lt;&gt;"",CP16=""),AND(DX16&gt;=EK$34,DX16&lt;&gt;"",DZ16&gt;=EK$38,DZ16&lt;&gt;""),AND(EA16&gt;=EK$34,EA16&lt;&gt;"",EC16&gt;=EK$38,EC16&lt;&gt;""),AND(EE16&gt;=EK$34,EE16&lt;&gt;"",EG16&gt;=EK$38,EG16&lt;&gt;""),AND(EH16&gt;=EK$34,EH16&lt;&gt;"",EJ16&gt;=EK$38,EJ16&lt;&gt;""),AND(FF16&gt;=FS$34,FF16&lt;&gt;"",FH16&gt;=FS$38,FH16&lt;&gt;""),AND(FI16&gt;=FS$34,FI16&lt;&gt;"",FK16&gt;=FS$38,FK16&lt;&gt;""),AND(FM16&gt;=FS$34,FM16&lt;&gt;"",FO16&gt;=FS$38,FO16&lt;&gt;""),AND(FP16&gt;=FS$34,FP16&lt;&gt;"",FR16&gt;=FS$38,FR16&lt;&gt;""),AND(GN16&gt;=HA$34,GN16&lt;&gt;"",GP16&gt;=HA$38,GP16&lt;&gt;""),AND(GQ16&gt;=HA$34,GQ16&lt;&gt;"",GS16&gt;=HA$38,GS16&lt;&gt;""),AND(GU16&gt;=HA$34,GU16&lt;&gt;"",GW16&gt;=HA$38,GW16&lt;&gt;""),AND(GX16&gt;=HA$34,GX16&lt;&gt;"",GZ16&gt;=HA$38,GZ16&lt;&gt;""),AND(HV16&gt;=II$34,HV16&lt;&gt;"",HX16&gt;=II$38,HX16&lt;&gt;""),AND(HY16&gt;=II$34,HY16&lt;&gt;"",IA16&gt;=II$38,IA16&lt;&gt;""),AND(IC16&gt;=II$34,IC16&lt;&gt;"",IE16&gt;=II$38,IE16&lt;&gt;""),AND(IF16&gt;=II$34,IF16&lt;&gt;"",IH16&gt;=II$38,IH16&lt;&gt;""),AND(JD16&gt;=JQ$34,JD16&lt;&gt;"",JF16&gt;=JQ$38,JF16&lt;&gt;""),AND(JG16&gt;=JQ$34,JG16&lt;&gt;"",JI16&gt;=JQ$38,JI16&lt;&gt;""),AND(JK16&gt;=JQ$34,JK16&lt;&gt;"",JM16&gt;=JQ$38,JM16&lt;&gt;""),AND(JN16&gt;=JQ$34,JN16&lt;&gt;"",JP16&gt;=JQ$38,JP16&lt;&gt;""),AND(KL16&gt;=KY$34,KL16&lt;&gt;"",KN16&gt;=KY$38,KN16&lt;&gt;""),AND(KO16&gt;=KY$34,KO16&lt;&gt;"",KQ16&gt;=KY$38,KQ16&lt;&gt;""),AND(KS16&gt;=KY$34,KS16&lt;&gt;"",KU16&gt;=KY$38,KU16&lt;&gt;""),AND(KV16&gt;=KY$34,KV16&lt;&gt;"",KX16&gt;=KY$38,KX16&lt;&gt;""),AND(LT16&gt;=MG$34,LT16&lt;&gt;"",LV16&gt;=MG$38,LV16&lt;&gt;""),AND(LW16&gt;=MG$34,LW16&lt;&gt;"",LY16&gt;=MG$38,LY16&lt;&gt;""),AND(MA16&gt;=MG$34,MA16&lt;&gt;"",MC16&gt;=MG$38,MC16&lt;&gt;""),AND(MD16&gt;=MG$34,MD16&lt;&gt;"",MF16&gt;=MG$38,MF16&lt;&gt;""),AND(NB16&gt;=NO$34,NB16&lt;&gt;"",ND16&gt;=NO$38,ND16&lt;&gt;""),AND(NE16&gt;=NO$34,NE16&lt;&gt;"",NG16&gt;=NO$38,NG16&lt;&gt;""),AND(NI16&gt;=NO$34,NI16&lt;&gt;"",NK16&gt;=NO$38,NK16&lt;&gt;""),AND(NL16&gt;=NO$34,NL16&lt;&gt;"",NN16&gt;=NO$38,NN16&lt;&gt;""),AND(OJ16&gt;=OW$34,OJ16&lt;&gt;"",OL16&gt;=OW$38,OL16&lt;&gt;""),AND(OM16&gt;=OW$34,OM16&lt;&gt;"",OO16&gt;=OW$38,OO16&lt;&gt;""),AND(OQ16&gt;=OW$34,OQ16&lt;&gt;"",OS16&gt;=OW$38,OS16&lt;&gt;""),AND(OT16&gt;=OW$34,OT16&lt;&gt;"",OV16&gt;=OW$38,OV16&lt;&gt;""),AND(PR16&gt;=QE$34,PR16&lt;&gt;"",PT16&gt;=QE$38,PT16&lt;&gt;""),AND(PU16&gt;=QE$34,PU16&lt;&gt;"",PW16&gt;=QE$38,PW16&lt;&gt;""),AND(PY16&gt;=QE$34,PY16&lt;&gt;"",QA16&gt;=QE$38,QA16&lt;&gt;""),AND(QB16&gt;=QE$34,QB16&lt;&gt;"",QD16&gt;=QE$38,QD16&lt;&gt;""),AND(QZ16&gt;=RM$34,QZ16&lt;&gt;"",RB16&gt;=RM$38,RB16&lt;&gt;""),AND(RC16&gt;=RM$34,RC16&lt;&gt;"",RE16&gt;=RM$38,RE16&lt;&gt;""),AND(RG16&gt;=RM$34,RG16&lt;&gt;"",RI16&gt;=RM$38,RI16&lt;&gt;""),AND(RJ16&gt;=RM$34,RJ16&lt;&gt;"",RL16&gt;=RM$38,RL16&lt;&gt;""),AND(SH16&gt;=SU$34,SH16&lt;&gt;"",SJ16&gt;=SU$38,SJ16&lt;&gt;""),AND(SK16&gt;=SU$34,SK16&lt;&gt;"",SM16&gt;=SU$38,SM16&lt;&gt;""),AND(SO16&gt;=SU$34,SO16&lt;&gt;"",SQ16&gt;=SU$38,SQ16&lt;&gt;""),AND(SR16&gt;=SU$34,SR16&lt;&gt;"",ST16&gt;=SU$38,ST16&lt;&gt;"")),"P","")</f>
        <v/>
      </c>
      <c r="I16" s="3" t="str">
        <f>IF(OR(AND(AQ16&gt;=AY$38,AQ16&lt;&gt;"",AN16=""),AND(AT16&gt;=AY$38,AT16&lt;&gt;"",AN16=""),AND(AX16&gt;=AY$38,AX16&lt;&gt;"",AN16=""),AND(BR16&gt;=BZ$38,BR16&lt;&gt;"",BO16=""),AND(BU16&gt;=BZ$38,BU16&lt;&gt;"",BO16=""),AND(BY16&gt;=BZ$38,BY16&lt;&gt;"",BO16=""),AND(CS16&gt;=DA$38,CS16&lt;&gt;"",CP16=""),AND(CV16&gt;=DA$38,CV16&lt;&gt;"",CP16=""),AND(CZ16&gt;=DA$38,CZ16&lt;&gt;"",CP16=""),AND(DZ16&gt;=EK$38,DZ16&lt;&gt;""),AND(EC16&gt;=EK$38,EC16&lt;&gt;""),AND(EG16&gt;=EK$38,EG16&lt;&gt;""),AND(EJ16&gt;=EK$38,EJ16&lt;&gt;""),AND(FH16&gt;=FS$38,FH16&lt;&gt;""),AND(FK16&gt;=FS$38,FK16&lt;&gt;""),AND(FO16&gt;=FS$38,FO16&lt;&gt;""),AND(FR16&gt;=FS$38,FR16&lt;&gt;""),AND(GP16&gt;=HA$38,GP16&lt;&gt;""),AND(GS16&gt;=HA$38,GS16&lt;&gt;""),AND(GW16&gt;=HA$38,GW16&lt;&gt;""),AND(GZ16&gt;=HA$38,GZ16&lt;&gt;""),AND(HX16&gt;=II$38,HX16&lt;&gt;""),AND(IA16&gt;=II$38,IA16&lt;&gt;""),AND(IE16&gt;=II$38,IE16&lt;&gt;""),AND(IH16&gt;=II$38,IH16&lt;&gt;""),AND(JF16&gt;=JQ$38,JF16&lt;&gt;""),AND(JI16&gt;=JQ$38,JI16&lt;&gt;""),AND(JM16&gt;=JQ$38,JM16&lt;&gt;""),AND(JP16&gt;=JQ$38,JP16&lt;&gt;""),AND(KN16&gt;=KY$38,KN16&lt;&gt;""),AND(KQ16&gt;=KY$38,KQ16&lt;&gt;""),AND(KU16&gt;=KY$38,KU16&lt;&gt;""),AND(KX16&gt;=KY$38,KX16&lt;&gt;""),AND(LV16&gt;=MG$38,LV16&lt;&gt;""),AND(LY16&gt;=MG$38,LY16&lt;&gt;""),AND(MC16&gt;=MG$38,MC16&lt;&gt;""),AND(MF16&gt;=MG$38,MF16&lt;&gt;""),AND(ND16&gt;=NO$38,ND16&lt;&gt;""),AND(NG16&gt;=NO$38,NG16&lt;&gt;""),AND(NK16&gt;=NO$38,NK16&lt;&gt;""),AND(NN16&gt;=NO$38,NN16&lt;&gt;""),AND(OL16&gt;=OW$38,OL16&lt;&gt;""),AND(OO16&gt;=OW$38,OO16&lt;&gt;""),AND(OS16&gt;=OW$38,OS16&lt;&gt;""),AND(OV16&gt;=OW$38,OV16&lt;&gt;""),AND(PT16&gt;=QE$38,PT16&lt;&gt;""),AND(PW16&gt;=QE$38,PW16&lt;&gt;""),AND(QA16&gt;=QE$38,QA16&lt;&gt;""),AND(QD16&gt;=QE$38,QD16&lt;&gt;""),AND(RB16&gt;=RM$38,RB16&lt;&gt;""),AND(RE16&gt;=RM$38,RE16&lt;&gt;""),AND(RI16&gt;=RM$38,RI16&lt;&gt;""),AND(RL16&gt;=RM$38,RL16&lt;&gt;""),AND(SJ16&gt;=SU$38,SJ16&lt;&gt;""),AND(SM16&gt;=SU$38,SM16&lt;&gt;""),AND(SQ16&gt;=SU$38,SQ16&lt;&gt;""),AND(ST16&gt;=SU$38,ST16&lt;&gt;"")),"P","")</f>
        <v/>
      </c>
      <c r="J16" s="36" t="str">
        <f>IF(AND(I16="P",H16=""),"No DD",IF(OR(AND(AO16&gt;=AY$37,AO16&lt;&gt;"",AQ16&gt;=AY$41,AQ16&lt;&gt;"",AN16=""),AND(AR16&gt;=AY$37,AR16&lt;&gt;"",AT16&gt;=AY$41,AT16&lt;&gt;"",AN16=""),AND(AV16&gt;=AY$37,AV16&lt;&gt;"",AX16&gt;=AY$41,AX16&lt;&gt;"",AN16=""),AND(BP16&gt;=BZ$37,BP16&lt;&gt;"",BR16&gt;=BZ$41,BR16&lt;&gt;"",BO16=""),AND(BS16&gt;=BZ$37,BS16&lt;&gt;"",BU16&gt;=BZ$41,BU16&lt;&gt;"",BO16=""),AND(BW16&gt;=BZ$37,BW16&lt;&gt;"",BY16&gt;=BZ$41,BY16&lt;&gt;"",BO16=""),AND(CQ16&gt;=DA$37,CQ16&lt;&gt;"",CS16&gt;=DA$41,CS16&lt;&gt;"",CP16=""),AND(CT16&gt;=DA$37,CT16&lt;&gt;"",CV16&gt;=DA$41,CV16&lt;&gt;"",CP16=""),AND(CX16&gt;=DA$37,CX16&lt;&gt;"",CZ16&gt;=DA$41,CZ16&lt;&gt;"",CP16=""),AND(DX16&gt;=EK$37,DX16&lt;&gt;"",DZ16&gt;=EK$41,DZ16&lt;&gt;""),AND(EA16&gt;=EK$37,EA16&lt;&gt;"",EC16&gt;=EK$41,EC16&lt;&gt;""),AND(EE16&gt;=EK$37,EE16&lt;&gt;"",EG16&gt;=EK$41,EG16&lt;&gt;""),AND(EH16&gt;=EK$37,EH16&lt;&gt;"",EJ16&gt;=EK$41,EJ16&lt;&gt;""),AND(FF16&gt;=FS$37,FF16&lt;&gt;"",FH16&gt;=FS$41,FH16&lt;&gt;""),AND(FI16&gt;=FS$37,FI16&lt;&gt;"",FK16&gt;=FS$41,FK16&lt;&gt;""),AND(FM16&gt;=FS$37,FM16&lt;&gt;"",FO16&gt;=FS$41,FO16&lt;&gt;""),AND(FP16&gt;=FS$37,FP16&lt;&gt;"",FR16&gt;=FS$41,FR16&lt;&gt;""),AND(GN16&gt;=HA$37,GN16&lt;&gt;"",GP16&gt;=HA$41,GP16&lt;&gt;""),AND(GQ16&gt;=HA$37,GQ16&lt;&gt;"",GS16&gt;=HA$41,GS16&lt;&gt;""),AND(GU16&gt;=HA$37,GU16&lt;&gt;"",GW16&gt;=HA$41,GW16&lt;&gt;""),AND(GX16&gt;=HA$37,GX16&lt;&gt;"",GZ16&gt;=HA$41,GZ16&lt;&gt;""),AND(HV16&gt;=II$37,HV16&lt;&gt;"",HX16&gt;=II$41,HX16&lt;&gt;""),AND(HY16&gt;=II$37,HY16&lt;&gt;"",IA16&gt;=II$41,IA16&lt;&gt;""),AND(IC16&gt;=II$37,IC16&lt;&gt;"",IE16&gt;=II$41,IE16&lt;&gt;""),AND(IF16&gt;=II$37,IF16&lt;&gt;"",IH16&gt;=II$41,IH16&lt;&gt;""),AND(JD16&gt;=JQ$37,JD16&lt;&gt;"",JF16&gt;=JQ$41,JF16&lt;&gt;""),AND(JG16&gt;=JQ$37,JG16&lt;&gt;"",JI16&gt;=JQ$41,JI16&lt;&gt;""),AND(JK16&gt;=JQ$37,JK16&lt;&gt;"",JM16&gt;=JQ$41,JM16&lt;&gt;""),AND(JN16&gt;=JQ$37,JN16&lt;&gt;"",JP16&gt;=JQ$41,JP16&lt;&gt;""),AND(KL16&gt;=KY$37,KL16&lt;&gt;"",KN16&gt;=KY$41,KN16&lt;&gt;""),AND(KO16&gt;=KY$37,KO16&lt;&gt;"",KQ16&gt;=KY$41,KQ16&lt;&gt;""),AND(KS16&gt;=KY$37,KS16&lt;&gt;"",KU16&gt;=KY$41,KU16&lt;&gt;""),AND(KV16&gt;=KY$37,KV16&lt;&gt;"",KX16&gt;=KY$41,KX16&lt;&gt;""),AND(LT16&gt;=MG$37,LT16&lt;&gt;"",LV16&gt;=MG$41,LV16&lt;&gt;""),AND(LW16&gt;=MG$37,LW16&lt;&gt;"",LY16&gt;=MG$41,LY16&lt;&gt;""),AND(MA16&gt;=MG$37,MA16&lt;&gt;"",MC16&gt;=MG$41,MC16&lt;&gt;""),AND(MD16&gt;=MG$37,MD16&lt;&gt;"",MF16&gt;=MG$41,MF16&lt;&gt;""),AND(NB16&gt;=NO$37,NB16&lt;&gt;"",ND16&gt;=NO$41,ND16&lt;&gt;""),AND(NE16&gt;=NO$37,NE16&lt;&gt;"",NG16&gt;=NO$41,NG16&lt;&gt;""),AND(NI16&gt;=NO$37,NI16&lt;&gt;"",NK16&gt;=NO$41,NK16&lt;&gt;""),AND(NL16&gt;=NO$37,NL16&lt;&gt;"",NN16&gt;=NO$41,NN16&lt;&gt;""),AND(OJ16&gt;=OW$37,OJ16&lt;&gt;"",OL16&gt;=OW$41,OL16&lt;&gt;""),AND(OM16&gt;=OW$37,OM16&lt;&gt;"",OO16&gt;=OW$41,OO16&lt;&gt;""),AND(OQ16&gt;=OW$37,OQ16&lt;&gt;"",OS16&gt;=OW$41,OS16&lt;&gt;""),AND(OT16&gt;=OW$37,OT16&lt;&gt;"",OV16&gt;=OW$41,OV16&lt;&gt;""),AND(PR16&gt;=QE$37,PR16&lt;&gt;"",PT16&gt;=QE$41,PT16&lt;&gt;""),AND(PU16&gt;=QE$37,PU16&lt;&gt;"",PW16&gt;=QE$41,PW16&lt;&gt;""),AND(PY16&gt;=QE$37,PY16&lt;&gt;"",QA16&gt;=QE$41,QA16&lt;&gt;""),AND(QB16&gt;=QE$37,QB16&lt;&gt;"",QD16&gt;=QE$41,QD16&lt;&gt;""),AND(QZ16&gt;=RM$37,QZ16&lt;&gt;"",RB16&gt;=RM$41,RB16&lt;&gt;""),AND(RC16&gt;=RM$37,RC16&lt;&gt;"",RE16&gt;=RM$41,RE16&lt;&gt;""),AND(RG16&gt;=RM$37,RG16&lt;&gt;"",RI16&gt;=RM$41,RI16&lt;&gt;""),AND(RJ16&gt;=RM$37,RJ16&lt;&gt;"",RL16&gt;=RM$41,RL16&lt;&gt;""),AND(SH16&gt;=SU$37,SH16&lt;&gt;"",SJ16&gt;=SU$41,SJ16&lt;&gt;""),AND(SK16&gt;=SU$37,SK16&lt;&gt;"",SM16&gt;=SU$41,SM16&lt;&gt;""),AND(SO16&gt;=SU$37,SO16&lt;&gt;"",SQ16&gt;=SU$41,SQ16&lt;&gt;""),AND(SR16&gt;=SU$37,SR16&lt;&gt;"",ST16&gt;=SU$41,ST16&lt;&gt;"")),"Merit",IF(OR(AND(AO16&gt;=AY$36,AO16&lt;&gt;"",AQ16&gt;=AY$40,AQ16&lt;&gt;"",AN16=""),AND(AR16&gt;=AY$36,AR16&lt;&gt;"",AT16&gt;=AY$40,AT16&lt;&gt;"",AN16=""),AND(AV16&gt;=AY$36,AV16&lt;&gt;"",AX16&gt;=AY$40,AX16&lt;&gt;"",AN16=""),AND(BP16&gt;=BZ$36,BP16&lt;&gt;"",BR16&gt;=BZ$40,BR16&lt;&gt;"",BO16=""),AND(BS16&gt;=BZ$36,BS16&lt;&gt;"",BU16&gt;=BZ$40,BU16&lt;&gt;"",BO16=""),AND(BW16&gt;=BZ$36,BW16&lt;&gt;"",BY16&gt;=BZ$40,BY16&lt;&gt;"",BO16=""),AND(CQ16&gt;=DA$36,CQ16&lt;&gt;"",CS16&gt;=DA$40,CS16&lt;&gt;"",CP16=""),AND(CT16&gt;=DA$36,CT16&lt;&gt;"",CV16&gt;=DA$40,CV16&lt;&gt;"",CP16=""),AND(CX16&gt;=DA$36,CX16&lt;&gt;"",CZ16&gt;=DA$40,CZ16&lt;&gt;"",CP16=""),AND(DX16&gt;=EK$36,DX16&lt;&gt;"",DZ16&gt;=EK$40,DZ16&lt;&gt;""),AND(EA16&gt;=EK$36,EA16&lt;&gt;"",EC16&gt;=EK$40,EC16&lt;&gt;""),AND(EE16&gt;=EK$36,EE16&lt;&gt;"",EG16&gt;=EK$40,EG16&lt;&gt;""),AND(EH16&gt;=EK$36,EH16&lt;&gt;"",EJ16&gt;=EK$40,EJ16&lt;&gt;""),AND(FF16&gt;=FS$36,FF16&lt;&gt;"",FH16&gt;=FS$40,FH16&lt;&gt;""),AND(FI16&gt;=FS$36,FI16&lt;&gt;"",FK16&gt;=FS$40,FK16&lt;&gt;""),AND(FM16&gt;=FS$36,FM16&lt;&gt;"",FO16&gt;=FS$40,FO16&lt;&gt;""),AND(FP16&gt;=FS$36,FP16&lt;&gt;"",FR16&gt;=FS$40,FR16&lt;&gt;""),AND(GN16&gt;=HA$36,GN16&lt;&gt;"",GP16&gt;=HA$40,GP16&lt;&gt;""),AND(GQ16&gt;=HA$36,GQ16&lt;&gt;"",GS16&gt;=HA$40,GS16&lt;&gt;""),AND(GU16&gt;=HA$36,GU16&lt;&gt;"",GW16&gt;=HA$40,GW16&lt;&gt;""),AND(GX16&gt;=HA$36,GX16&lt;&gt;"",GZ16&gt;=HA$40,GZ16&lt;&gt;""),AND(HV16&gt;=II$36,HV16&lt;&gt;"",HX16&gt;=II$40,HX16&lt;&gt;""),AND(HY16&gt;=II$36,HY16&lt;&gt;"",IA16&gt;=II$40,IA16&lt;&gt;""),AND(IC16&gt;=II$36,IC16&lt;&gt;"",IE16&gt;=II$40,IE16&lt;&gt;""),AND(IF16&gt;=II$36,IF16&lt;&gt;"",IH16&gt;=II$40,IH16&lt;&gt;""),AND(JD16&gt;=JQ$36,JD16&lt;&gt;"",JF16&gt;=JQ$40,JF16&lt;&gt;""),AND(JG16&gt;=JQ$36,JG16&lt;&gt;"",JI16&gt;=JQ$40,JI16&lt;&gt;""),AND(JK16&gt;=JQ$36,JK16&lt;&gt;"",JM16&gt;=JQ$40,JM16&lt;&gt;""),AND(JN16&gt;=JQ$36,JN16&lt;&gt;"",JP16&gt;=JQ$40,JP16&lt;&gt;""),AND(KL16&gt;=KY$36,KL16&lt;&gt;"",KN16&gt;=KY$40,KN16&lt;&gt;""),AND(KO16&gt;=KY$36,KO16&lt;&gt;"",KQ16&gt;=KY$40,KQ16&lt;&gt;""),AND(KS16&gt;=KY$36,KS16&lt;&gt;"",KU16&gt;=KY$40,KU16&lt;&gt;""),AND(KV16&gt;=KY$36,KV16&lt;&gt;"",KX16&gt;=KY$40,KX16&lt;&gt;""),AND(LT16&gt;=MG$36,LT16&lt;&gt;"",LV16&gt;=MG$40,LV16&lt;&gt;""),AND(LW16&gt;=MG$36,LW16&lt;&gt;"",LY16&gt;=MG$40,LY16&lt;&gt;""),AND(MA16&gt;=MG$36,MA16&lt;&gt;"",MC16&gt;=MG$40,MC16&lt;&gt;""),AND(MD16&gt;=MG$36,MD16&lt;&gt;"",MF16&gt;=MG$40,MF16&lt;&gt;""),AND(NB16&gt;=NO$36,NB16&lt;&gt;"",ND16&gt;=NO$40,ND16&lt;&gt;""),AND(NE16&gt;=NO$36,NE16&lt;&gt;"",NG16&gt;=NO$40,NG16&lt;&gt;""),AND(NI16&gt;=NO$36,NI16&lt;&gt;"",NK16&gt;=NO$40,NK16&lt;&gt;""),AND(NL16&gt;=NO$36,NL16&lt;&gt;"",NN16&gt;=NO$40,NN16&lt;&gt;""),AND(OJ16&gt;=OW$36,OJ16&lt;&gt;"",OL16&gt;=OW$40,OL16&lt;&gt;""),AND(OM16&gt;=OW$36,OM16&lt;&gt;"",OO16&gt;=OW$40,OO16&lt;&gt;""),AND(OQ16&gt;=OW$36,OQ16&lt;&gt;"",OS16&gt;=OW$40,OS16&lt;&gt;""),AND(OT16&gt;=OW$36,OT16&lt;&gt;"",OV16&gt;=OW$40,OV16&lt;&gt;""),AND(PR16&gt;=QE$36,PR16&lt;&gt;"",PT16&gt;=QE$40,PT16&lt;&gt;""),AND(PU16&gt;=QE$36,PU16&lt;&gt;"",PW16&gt;=QE$40,PW16&lt;&gt;""),AND(PY16&gt;=QE$36,PY16&lt;&gt;"",QA16&gt;=QE$40,QA16&lt;&gt;""),AND(QB16&gt;=QE$36,QB16&lt;&gt;"",QD16&gt;=QE$40,QD16&lt;&gt;""),AND(QZ16&gt;=RM$36,QZ16&lt;&gt;"",RB16&gt;=RM$40,RB16&lt;&gt;""),AND(RC16&gt;=RM$36,RC16&lt;&gt;"",RE16&gt;=RM$40,RE16&lt;&gt;""),AND(RG16&gt;=RM$36,RG16&lt;&gt;"",RI16&gt;=RM$40,RI16&lt;&gt;""),AND(RJ16&gt;=RM$36,RJ16&lt;&gt;"",RL16&gt;=RM$40,RL16&lt;&gt;""),AND(SH16&gt;=SU$36,SH16&lt;&gt;"",SJ16&gt;=SU$40,SJ16&lt;&gt;""),AND(SK16&gt;=SU$36,SK16&lt;&gt;"",SM16&gt;=SU$40,SM16&lt;&gt;""),AND(SO16&gt;=SU$36,SO16&lt;&gt;"",SQ16&gt;=SU$40,SQ16&lt;&gt;""),AND(SR16&gt;=SU$36,SR16&lt;&gt;"",ST16&gt;=SU$40,ST16&lt;&gt;"")),"Excellence",IF(K16="P","Worlds Team",IF(H16="P","National Team","")))))</f>
        <v/>
      </c>
      <c r="K16" s="3" t="str">
        <f>IF(OR(AND(AO16&gt;=AY$35,AO16&lt;&gt;"",AQ16&gt;=AY$39,AQ16&lt;&gt;"",AN16=""),AND(AR16&gt;=AY$35,AR16&lt;&gt;"",AT16&gt;=AY$39,AT16&lt;&gt;"",AN16=""),AND(AV16&gt;=AY$35,AV16&lt;&gt;"",AX16&gt;=AY$39,AX16&lt;&gt;"",AN16=""),AND(BP16&gt;=BZ$35,BP16&lt;&gt;"",BR16&gt;=BZ$39,BR16&lt;&gt;"",BO16=""),AND(BS16&gt;=BZ$35,BS16&lt;&gt;"",BU16&gt;=BZ$39,BU16&lt;&gt;"",BO16=""),AND(BW16&gt;=BZ$35,BW16&lt;&gt;"",BY16&gt;=BZ$39,BY16&lt;&gt;"",BO16=""),AND(CQ16&gt;=DA$35,CQ16&lt;&gt;"",CS16&gt;=DA$39,CS16&lt;&gt;"",CP16=""),AND(CT16&gt;=DA$35,CT16&lt;&gt;"",CV16&gt;=DA$39,CV16&lt;&gt;"",CP16=""),AND(CX16&gt;=DA$35,CX16&lt;&gt;"",CZ16&gt;=DA$39,CZ16&lt;&gt;"",CP16=""),AND(DX16&gt;=EK$35,DX16&lt;&gt;"",DZ16&gt;=EK$39,DZ16&lt;&gt;""),AND(EA16&gt;=EK$35,EA16&lt;&gt;"",EC16&gt;=EK$39,EC16&lt;&gt;""),AND(EE16&gt;=EK$35,EE16&lt;&gt;"",EG16&gt;=EK$39,EG16&lt;&gt;""),AND(EH16&gt;=EK$35,EH16&lt;&gt;"",EJ16&gt;=EK$39,EJ16&lt;&gt;""),AND(FF16&gt;=FS$35,FF16&lt;&gt;"",FH16&gt;=FS$39,FH16&lt;&gt;""),AND(FI16&gt;=FS$35,FI16&lt;&gt;"",FK16&gt;=FS$39,FK16&lt;&gt;""),AND(FM16&gt;=FS$35,FM16&lt;&gt;"",FO16&gt;=FS$39,FO16&lt;&gt;""),AND(FP16&gt;=FS$35,FP16&lt;&gt;"",FR16&gt;=FS$39,FR16&lt;&gt;""),AND(GN16&gt;=HA$35,GN16&lt;&gt;"",GP16&gt;=HA$39,GP16&lt;&gt;""),AND(GQ16&gt;=HA$35,GQ16&lt;&gt;"",GS16&gt;=HA$39,GS16&lt;&gt;""),AND(GU16&gt;=HA$35,GU16&lt;&gt;"",GW16&gt;=HA$39,GW16&lt;&gt;""),AND(GX16&gt;=HA$35,GX16&lt;&gt;"",GZ16&gt;=HA$39,GZ16&lt;&gt;""),AND(HV16&gt;=II$35,HV16&lt;&gt;"",HX16&gt;=II$39,HX16&lt;&gt;""),AND(HY16&gt;=II$35,HY16&lt;&gt;"",IA16&gt;=II$39,IA16&lt;&gt;""),AND(IC16&gt;=II$35,IC16&lt;&gt;"",IE16&gt;=II$39,IE16&lt;&gt;""),AND(IF16&gt;=II$35,IF16&lt;&gt;"",IH16&gt;=II$39,IH16&lt;&gt;""),AND(JD16&gt;=JQ$35,JD16&lt;&gt;"",JF16&gt;=JQ$39,JF16&lt;&gt;""),AND(JG16&gt;=JQ$35,JG16&lt;&gt;"",JI16&gt;=JQ$39,JI16&lt;&gt;""),AND(JK16&gt;=JQ$35,JK16&lt;&gt;"",JM16&gt;=JQ$39,JM16&lt;&gt;""),AND(JN16&gt;=JQ$35,JN16&lt;&gt;"",JP16&gt;=JQ$39,JP16&lt;&gt;""),AND(KL16&gt;=KY$35,KL16&lt;&gt;"",KN16&gt;=KY$39,KN16&lt;&gt;""),AND(KO16&gt;=KY$35,KO16&lt;&gt;"",KQ16&gt;=KY$39,KQ16&lt;&gt;""),AND(KS16&gt;=KY$35,KS16&lt;&gt;"",KU16&gt;=KY$39,KU16&lt;&gt;""),AND(KV16&gt;=KY$35,KV16&lt;&gt;"",KX16&gt;=KY$39,KX16&lt;&gt;""),AND(LT16&gt;=MG$35,LT16&lt;&gt;"",LV16&gt;=MG$39,LV16&lt;&gt;""),AND(LW16&gt;=MG$35,LW16&lt;&gt;"",LY16&gt;=MG$39,LY16&lt;&gt;""),AND(MA16&gt;=MG$35,MA16&lt;&gt;"",MC16&gt;=MG$39,MC16&lt;&gt;""),AND(MD16&gt;=MG$35,MD16&lt;&gt;"",MF16&gt;=MG$39,MF16&lt;&gt;""),AND(NB16&gt;=NO$35,NB16&lt;&gt;"",ND16&gt;=NO$39,ND16&lt;&gt;""),AND(NE16&gt;=NO$35,NE16&lt;&gt;"",NG16&gt;=NO$39,NG16&lt;&gt;""),AND(NI16&gt;=NO$35,NI16&lt;&gt;"",NK16&gt;=NO$39,NK16&lt;&gt;""),AND(NL16&gt;=NO$35,NL16&lt;&gt;"",NN16&gt;=NO$39,NN16&lt;&gt;""),AND(OJ16&gt;=OW$35,OJ16&lt;&gt;"",OL16&gt;=OW$39,OL16&lt;&gt;""),AND(OM16&gt;=OW$35,OM16&lt;&gt;"",OO16&gt;=OW$39,OO16&lt;&gt;""),AND(OQ16&gt;=OW$35,OQ16&lt;&gt;"",OS16&gt;=OW$39,OS16&lt;&gt;""),AND(OT16&gt;=OW$35,OT16&lt;&gt;"",OV16&gt;=OW$39,OV16&lt;&gt;""),AND(PR16&gt;=QE$35,PR16&lt;&gt;"",PT16&gt;=QE$39,PT16&lt;&gt;""),AND(PU16&gt;=QE$35,PU16&lt;&gt;"",PW16&gt;=QE$39,PW16&lt;&gt;""),AND(PY16&gt;=QE$35,PY16&lt;&gt;"",QA16&gt;=QE$39,QA16&lt;&gt;""),AND(QB16&gt;=QE$35,QB16&lt;&gt;"",QD16&gt;=QE$39,QD16&lt;&gt;""),AND(QZ16&gt;=RM$35,QZ16&lt;&gt;"",RB16&gt;=RM$39,RB16&lt;&gt;""),AND(RC16&gt;=RM$35,RC16&lt;&gt;"",RE16&gt;=RM$39,RE16&lt;&gt;""),AND(RG16&gt;=RM$35,RG16&lt;&gt;"",RI16&gt;=RM$39,RI16&lt;&gt;""),AND(RJ16&gt;=RM$35,RJ16&lt;&gt;"",RL16&gt;=RM$39,RL16&lt;&gt;""),AND(SH16&gt;=SU$35,SH16&lt;&gt;"",SJ16&gt;=SU$39,SJ16&lt;&gt;""),AND(SK16&gt;=SU$35,SK16&lt;&gt;"",SM16&gt;=SU$39,SM16&lt;&gt;""),AND(SO16&gt;=SU$35,SO16&lt;&gt;"",SQ16&gt;=SU$39,SQ16&lt;&gt;""),AND(SR16&gt;=SU$35,SR16&lt;&gt;"",ST16&gt;=SU$39,ST16&lt;&gt;"")),"P","")</f>
        <v/>
      </c>
      <c r="L16" s="8">
        <f>IF(COUNT(AQ16,AT16,BR16,BU16,CS16,CV16)&gt;0,LARGE((AQ16,AT16,BR16,BU16,CS16,CV16),1),0)</f>
        <v>50.03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49.31</v>
      </c>
      <c r="O16" s="8" t="str">
        <f>IF(N16="","",IF(OR(N16=CS16,N16=CV16),$CA$1,IF(OR(N16=BR16,N16=BU16),$AZ$1,IF(OR(N16=AQ16,N16=AT16),$Y$1,""))))</f>
        <v>2023 Elite Canada</v>
      </c>
      <c r="P16" s="8">
        <f>IF(COUNT(AQ16,AT16,BR16,BU16,CS16,CV16)&gt;2,MAX(AX16,BY16,CZ16,LARGE((AQ16,AT16,BR16,BU16,CS16,CV16),3)),IF(MAX(AX16,BY16,CZ16)&gt;0,MAX(AX16,BY16,CZ16),0))</f>
        <v>48.940000000000005</v>
      </c>
      <c r="Q16" s="8" t="str">
        <f>IF(P16="","",IF(OR(P16=CS16,P16=CV16,P16=CZ16),$CA$1,IF(OR(P16=BR16,P16=BU16,P16=BY16),$AZ$1,IF(OR(P16=AQ16,P16=AT16,P16=AX16),$Y$1,""))))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11.8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&gt;0,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14.4</v>
      </c>
      <c r="Z16" s="22">
        <v>9.6</v>
      </c>
      <c r="AA16" s="22">
        <v>11.4</v>
      </c>
      <c r="AB16" s="22">
        <v>13.91</v>
      </c>
      <c r="AC16" s="22">
        <v>0</v>
      </c>
      <c r="AD16" s="22">
        <v>12.7</v>
      </c>
      <c r="AE16" s="22">
        <v>8.3000000000000007</v>
      </c>
      <c r="AF16" s="22">
        <v>8.9</v>
      </c>
      <c r="AG16" s="22">
        <v>12.54</v>
      </c>
      <c r="AH16" s="22">
        <v>0</v>
      </c>
      <c r="AI16" s="22">
        <v>12.2</v>
      </c>
      <c r="AJ16" s="22">
        <v>9.6</v>
      </c>
      <c r="AK16" s="22">
        <v>11.4</v>
      </c>
      <c r="AL16" s="22">
        <v>14.5</v>
      </c>
      <c r="AM16" s="22">
        <v>0</v>
      </c>
      <c r="AN16" s="27"/>
      <c r="AO16" s="38">
        <f>IF(AA16&gt;0,AA16,"")</f>
        <v>11.4</v>
      </c>
      <c r="AP16" s="38">
        <f>IF(AB16&gt;0,AB16,"")</f>
        <v>13.91</v>
      </c>
      <c r="AQ16" s="40">
        <f>IF(SUM(Y16:AB16)-AC16&gt;0,SUM(Y16:AB16)-AC16,"")</f>
        <v>49.31</v>
      </c>
      <c r="AR16" s="40">
        <f>IF(AF16&gt;0,AF16,"")</f>
        <v>8.9</v>
      </c>
      <c r="AS16" s="40">
        <f>IF(AG16&gt;0,AG16,"")</f>
        <v>12.54</v>
      </c>
      <c r="AT16" s="40">
        <f>IF(SUM(AD16:AG16)-AH16&gt;0,SUM(AD16:AG16)-AH16,"")</f>
        <v>42.44</v>
      </c>
      <c r="AU16" s="40">
        <f>IF(AQ16="","",MAX(AQ16,AT16))</f>
        <v>49.31</v>
      </c>
      <c r="AV16" s="40">
        <f>IF(AK16&gt;0,AK16,"")</f>
        <v>11.4</v>
      </c>
      <c r="AW16" s="40">
        <f>IF(AL16&gt;0,AL16,"")</f>
        <v>14.5</v>
      </c>
      <c r="AX16" s="40">
        <f>IF(SUM(AI16:AL16)-AM16&gt;0,SUM(AI16:AL16)-AM16,"")</f>
        <v>47.699999999999996</v>
      </c>
      <c r="AY16" s="40">
        <f>IF(SUM(AU16,AX16)&gt;0,SUM(AU16,AX16),"")</f>
        <v>97.009999999999991</v>
      </c>
      <c r="AZ16" s="26">
        <v>13.2</v>
      </c>
      <c r="BA16" s="26">
        <v>8.1999999999999993</v>
      </c>
      <c r="BB16" s="26">
        <v>10.6</v>
      </c>
      <c r="BC16" s="26">
        <v>13.16</v>
      </c>
      <c r="BD16" s="26">
        <v>0</v>
      </c>
      <c r="BE16" s="26">
        <v>14.8</v>
      </c>
      <c r="BF16" s="26">
        <v>9</v>
      </c>
      <c r="BG16" s="26">
        <v>11.8</v>
      </c>
      <c r="BH16" s="26">
        <v>14.43</v>
      </c>
      <c r="BI16" s="26">
        <v>0</v>
      </c>
      <c r="BJ16" s="26">
        <v>13.8</v>
      </c>
      <c r="BK16" s="26">
        <v>9.1</v>
      </c>
      <c r="BL16" s="26">
        <v>11.8</v>
      </c>
      <c r="BM16" s="26">
        <v>14.24</v>
      </c>
      <c r="BN16" s="26">
        <v>0</v>
      </c>
      <c r="BO16" s="28"/>
      <c r="BP16" s="39">
        <f>IF(BB16&gt;0,BB16,"")</f>
        <v>10.6</v>
      </c>
      <c r="BQ16" s="39">
        <f>IF(BC16&gt;0,BC16,"")</f>
        <v>13.16</v>
      </c>
      <c r="BR16" s="11">
        <f>IF(SUM(AZ16:BC16)-BD16&gt;0,SUM(AZ16:BC16)-BD16,"")</f>
        <v>45.16</v>
      </c>
      <c r="BS16" s="11">
        <f>IF(BG16&gt;0,BG16,"")</f>
        <v>11.8</v>
      </c>
      <c r="BT16" s="11">
        <f>IF(BH16&gt;0,BH16,"")</f>
        <v>14.43</v>
      </c>
      <c r="BU16" s="11">
        <f>IF(SUM(BE16:BH16)-BI16&gt;0,SUM(BE16:BH16)-BI16,"")</f>
        <v>50.03</v>
      </c>
      <c r="BV16" s="11">
        <f>IF(BR16="","",MAX(BR16,BU16))</f>
        <v>50.03</v>
      </c>
      <c r="BW16" s="11">
        <f>IF(BL16&gt;0,BL16,"")</f>
        <v>11.8</v>
      </c>
      <c r="BX16" s="11">
        <f>IF(BM16&gt;0,BM16,"")</f>
        <v>14.24</v>
      </c>
      <c r="BY16" s="11">
        <f>IF(SUM(BJ16:BM16)-BN16&gt;0,SUM(BJ16:BM16)-BN16,"")</f>
        <v>48.940000000000005</v>
      </c>
      <c r="BZ16" s="11">
        <f>IF(SUM(BV16,BY16)&gt;0,SUM(BV16,BY16),"")</f>
        <v>98.97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6.6</v>
      </c>
      <c r="SW16" s="22">
        <f>IF($CP16="P",CB16,(CB16+BA16)/2)</f>
        <v>4.0999999999999996</v>
      </c>
      <c r="SX16" s="22">
        <f>IF($CP16="P",CC16,(CC16+BB16)/2)</f>
        <v>5.3</v>
      </c>
      <c r="SY16" s="22">
        <f>IF($CP16="P",CD16,(CD16+BC16)/2)</f>
        <v>6.58</v>
      </c>
      <c r="SZ16" s="22">
        <f>IF($CP16="P",CE16,(CE16+BD16)/2)</f>
        <v>0</v>
      </c>
      <c r="TA16" s="22">
        <f>IF($CP16="P",CF16,(CF16+BE16)/2)</f>
        <v>7.4</v>
      </c>
      <c r="TB16" s="22">
        <f>IF($CP16="P",CG16,(CG16+BF16)/2)</f>
        <v>4.5</v>
      </c>
      <c r="TC16" s="22">
        <f>IF($CP16="P",CH16,(CH16+BG16)/2)</f>
        <v>5.9</v>
      </c>
      <c r="TD16" s="22">
        <f>IF($CP16="P",CI16,(CI16+BH16)/2)</f>
        <v>7.2149999999999999</v>
      </c>
      <c r="TE16" s="22">
        <f>IF($CP16="P",CJ16,(CJ16+BI16)/2)</f>
        <v>0</v>
      </c>
      <c r="TF16" s="22">
        <f>IF($CP16="P",CK16,(CK16+BJ16)/2)</f>
        <v>6.9</v>
      </c>
      <c r="TG16" s="22">
        <f>IF($CP16="P",CL16,(CL16+BK16)/2)</f>
        <v>4.55</v>
      </c>
      <c r="TH16" s="22">
        <f>IF($CP16="P",CM16,(CM16+BL16)/2)</f>
        <v>5.9</v>
      </c>
      <c r="TI16" s="22">
        <f>IF($CP16="P",CN16,(CN16+BM16)/2)</f>
        <v>7.12</v>
      </c>
      <c r="TJ16" s="22">
        <f>IF($CP16="P",CO16,(CO16+BN16)/2)</f>
        <v>0</v>
      </c>
      <c r="TK16" s="27" t="s">
        <v>46</v>
      </c>
      <c r="TL16" s="40">
        <f>IF(SX16&gt;0,SX16,"")</f>
        <v>5.3</v>
      </c>
      <c r="TM16" s="40">
        <f>IF(SY16&gt;0,SY16,"")</f>
        <v>6.58</v>
      </c>
      <c r="TN16" s="40">
        <f>IF(SUM(SV16:SY16)-SZ16&gt;0,SUM(SV16:SY16)-SZ16,"")</f>
        <v>22.58</v>
      </c>
      <c r="TO16" s="40">
        <f>IF(TC16&gt;0,TC16,"")</f>
        <v>5.9</v>
      </c>
      <c r="TP16" s="40">
        <f>IF(TD16&gt;0,TD16,"")</f>
        <v>7.2149999999999999</v>
      </c>
      <c r="TQ16" s="40">
        <f>IF(SUM(TA16:TD16)-TE16&gt;0,SUM(TA16:TD16)-TE16,"")</f>
        <v>25.015000000000001</v>
      </c>
      <c r="TR16" s="40">
        <f>IF(MAX(TN16,TQ16)&gt;0,MAX(TN16,TQ16),"")</f>
        <v>25.015000000000001</v>
      </c>
      <c r="TS16" s="40">
        <f>IF(TH16&gt;0,TH16,"")</f>
        <v>5.9</v>
      </c>
      <c r="TT16" s="40">
        <f>IF(TI16&gt;0,TI16,"")</f>
        <v>7.12</v>
      </c>
      <c r="TU16" s="40">
        <f>IF(SUM(TF16:TI16)-TJ16&gt;0,SUM(TF16:TI16)-TJ16,"")</f>
        <v>24.470000000000002</v>
      </c>
      <c r="TV16" s="40">
        <f>IF(SUM(TR16,TU16)&gt;0,SUM(TR16,TU16),"")</f>
        <v>49.484999999999999</v>
      </c>
    </row>
    <row r="17" spans="1:542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110</v>
      </c>
      <c r="D17" s="4" t="s">
        <v>3</v>
      </c>
      <c r="E17" s="4">
        <v>2004</v>
      </c>
      <c r="F17" s="9">
        <f>SUM(L17:V17)+SUM(L17:T17)*0.0000001+SUM(L17)*0.0000000000001</f>
        <v>159.3800159380049</v>
      </c>
      <c r="G17" s="66"/>
      <c r="H17" s="3" t="str">
        <f>IF(OR(AND(AO17&gt;=AY$34,AO17&lt;&gt;"",AQ17&gt;=AY$38,AQ17&lt;&gt;"",AN17=""),AND(AR17&gt;=AY$34,AR17&lt;&gt;"",AT17&gt;=AY$38,AT17&lt;&gt;"",AN17=""),AND(AV17&gt;=AY$34,AV17&lt;&gt;"",AX17&gt;=AY$38,AX17&lt;&gt;"",AN17=""),AND(BP17&gt;=BZ$34,BP17&lt;&gt;"",BR17&gt;=BZ$38,BR17&lt;&gt;"",BO17=""),AND(BS17&gt;=BZ$34,BS17&lt;&gt;"",BU17&gt;=BZ$38,BU17&lt;&gt;"",BO17=""),AND(BW17&gt;=BZ$34,BW17&lt;&gt;"",BY17&gt;=BZ$38,BY17&lt;&gt;"",BO17=""),AND(CQ17&gt;=DA$34,CQ17&lt;&gt;"",CS17&gt;=DA$38,CS17&lt;&gt;"",CP17=""),AND(CT17&gt;=DA$34,CT17&lt;&gt;"",CV17&gt;=DA$38,CV17&lt;&gt;"",CP17=""),AND(CX17&gt;=DA$34,CX17&lt;&gt;"",CZ17&gt;=DA$38,CZ17&lt;&gt;"",CP17=""),AND(DX17&gt;=EK$34,DX17&lt;&gt;"",DZ17&gt;=EK$38,DZ17&lt;&gt;""),AND(EA17&gt;=EK$34,EA17&lt;&gt;"",EC17&gt;=EK$38,EC17&lt;&gt;""),AND(EE17&gt;=EK$34,EE17&lt;&gt;"",EG17&gt;=EK$38,EG17&lt;&gt;""),AND(EH17&gt;=EK$34,EH17&lt;&gt;"",EJ17&gt;=EK$38,EJ17&lt;&gt;""),AND(FF17&gt;=FS$34,FF17&lt;&gt;"",FH17&gt;=FS$38,FH17&lt;&gt;""),AND(FI17&gt;=FS$34,FI17&lt;&gt;"",FK17&gt;=FS$38,FK17&lt;&gt;""),AND(FM17&gt;=FS$34,FM17&lt;&gt;"",FO17&gt;=FS$38,FO17&lt;&gt;""),AND(FP17&gt;=FS$34,FP17&lt;&gt;"",FR17&gt;=FS$38,FR17&lt;&gt;""),AND(GN17&gt;=HA$34,GN17&lt;&gt;"",GP17&gt;=HA$38,GP17&lt;&gt;""),AND(GQ17&gt;=HA$34,GQ17&lt;&gt;"",GS17&gt;=HA$38,GS17&lt;&gt;""),AND(GU17&gt;=HA$34,GU17&lt;&gt;"",GW17&gt;=HA$38,GW17&lt;&gt;""),AND(GX17&gt;=HA$34,GX17&lt;&gt;"",GZ17&gt;=HA$38,GZ17&lt;&gt;""),AND(HV17&gt;=II$34,HV17&lt;&gt;"",HX17&gt;=II$38,HX17&lt;&gt;""),AND(HY17&gt;=II$34,HY17&lt;&gt;"",IA17&gt;=II$38,IA17&lt;&gt;""),AND(IC17&gt;=II$34,IC17&lt;&gt;"",IE17&gt;=II$38,IE17&lt;&gt;""),AND(IF17&gt;=II$34,IF17&lt;&gt;"",IH17&gt;=II$38,IH17&lt;&gt;""),AND(JD17&gt;=JQ$34,JD17&lt;&gt;"",JF17&gt;=JQ$38,JF17&lt;&gt;""),AND(JG17&gt;=JQ$34,JG17&lt;&gt;"",JI17&gt;=JQ$38,JI17&lt;&gt;""),AND(JK17&gt;=JQ$34,JK17&lt;&gt;"",JM17&gt;=JQ$38,JM17&lt;&gt;""),AND(JN17&gt;=JQ$34,JN17&lt;&gt;"",JP17&gt;=JQ$38,JP17&lt;&gt;""),AND(KL17&gt;=KY$34,KL17&lt;&gt;"",KN17&gt;=KY$38,KN17&lt;&gt;""),AND(KO17&gt;=KY$34,KO17&lt;&gt;"",KQ17&gt;=KY$38,KQ17&lt;&gt;""),AND(KS17&gt;=KY$34,KS17&lt;&gt;"",KU17&gt;=KY$38,KU17&lt;&gt;""),AND(KV17&gt;=KY$34,KV17&lt;&gt;"",KX17&gt;=KY$38,KX17&lt;&gt;""),AND(LT17&gt;=MG$34,LT17&lt;&gt;"",LV17&gt;=MG$38,LV17&lt;&gt;""),AND(LW17&gt;=MG$34,LW17&lt;&gt;"",LY17&gt;=MG$38,LY17&lt;&gt;""),AND(MA17&gt;=MG$34,MA17&lt;&gt;"",MC17&gt;=MG$38,MC17&lt;&gt;""),AND(MD17&gt;=MG$34,MD17&lt;&gt;"",MF17&gt;=MG$38,MF17&lt;&gt;""),AND(NB17&gt;=NO$34,NB17&lt;&gt;"",ND17&gt;=NO$38,ND17&lt;&gt;""),AND(NE17&gt;=NO$34,NE17&lt;&gt;"",NG17&gt;=NO$38,NG17&lt;&gt;""),AND(NI17&gt;=NO$34,NI17&lt;&gt;"",NK17&gt;=NO$38,NK17&lt;&gt;""),AND(NL17&gt;=NO$34,NL17&lt;&gt;"",NN17&gt;=NO$38,NN17&lt;&gt;""),AND(OJ17&gt;=OW$34,OJ17&lt;&gt;"",OL17&gt;=OW$38,OL17&lt;&gt;""),AND(OM17&gt;=OW$34,OM17&lt;&gt;"",OO17&gt;=OW$38,OO17&lt;&gt;""),AND(OQ17&gt;=OW$34,OQ17&lt;&gt;"",OS17&gt;=OW$38,OS17&lt;&gt;""),AND(OT17&gt;=OW$34,OT17&lt;&gt;"",OV17&gt;=OW$38,OV17&lt;&gt;""),AND(PR17&gt;=QE$34,PR17&lt;&gt;"",PT17&gt;=QE$38,PT17&lt;&gt;""),AND(PU17&gt;=QE$34,PU17&lt;&gt;"",PW17&gt;=QE$38,PW17&lt;&gt;""),AND(PY17&gt;=QE$34,PY17&lt;&gt;"",QA17&gt;=QE$38,QA17&lt;&gt;""),AND(QB17&gt;=QE$34,QB17&lt;&gt;"",QD17&gt;=QE$38,QD17&lt;&gt;""),AND(QZ17&gt;=RM$34,QZ17&lt;&gt;"",RB17&gt;=RM$38,RB17&lt;&gt;""),AND(RC17&gt;=RM$34,RC17&lt;&gt;"",RE17&gt;=RM$38,RE17&lt;&gt;""),AND(RG17&gt;=RM$34,RG17&lt;&gt;"",RI17&gt;=RM$38,RI17&lt;&gt;""),AND(RJ17&gt;=RM$34,RJ17&lt;&gt;"",RL17&gt;=RM$38,RL17&lt;&gt;""),AND(SH17&gt;=SU$34,SH17&lt;&gt;"",SJ17&gt;=SU$38,SJ17&lt;&gt;""),AND(SK17&gt;=SU$34,SK17&lt;&gt;"",SM17&gt;=SU$38,SM17&lt;&gt;""),AND(SO17&gt;=SU$34,SO17&lt;&gt;"",SQ17&gt;=SU$38,SQ17&lt;&gt;""),AND(SR17&gt;=SU$34,SR17&lt;&gt;"",ST17&gt;=SU$38,ST17&lt;&gt;"")),"P","")</f>
        <v/>
      </c>
      <c r="I17" s="3" t="str">
        <f>IF(OR(AND(AQ17&gt;=AY$38,AQ17&lt;&gt;"",AN17=""),AND(AT17&gt;=AY$38,AT17&lt;&gt;"",AN17=""),AND(AX17&gt;=AY$38,AX17&lt;&gt;"",AN17=""),AND(BR17&gt;=BZ$38,BR17&lt;&gt;"",BO17=""),AND(BU17&gt;=BZ$38,BU17&lt;&gt;"",BO17=""),AND(BY17&gt;=BZ$38,BY17&lt;&gt;"",BO17=""),AND(CS17&gt;=DA$38,CS17&lt;&gt;"",CP17=""),AND(CV17&gt;=DA$38,CV17&lt;&gt;"",CP17=""),AND(CZ17&gt;=DA$38,CZ17&lt;&gt;"",CP17=""),AND(DZ17&gt;=EK$38,DZ17&lt;&gt;""),AND(EC17&gt;=EK$38,EC17&lt;&gt;""),AND(EG17&gt;=EK$38,EG17&lt;&gt;""),AND(EJ17&gt;=EK$38,EJ17&lt;&gt;""),AND(FH17&gt;=FS$38,FH17&lt;&gt;""),AND(FK17&gt;=FS$38,FK17&lt;&gt;""),AND(FO17&gt;=FS$38,FO17&lt;&gt;""),AND(FR17&gt;=FS$38,FR17&lt;&gt;""),AND(GP17&gt;=HA$38,GP17&lt;&gt;""),AND(GS17&gt;=HA$38,GS17&lt;&gt;""),AND(GW17&gt;=HA$38,GW17&lt;&gt;""),AND(GZ17&gt;=HA$38,GZ17&lt;&gt;""),AND(HX17&gt;=II$38,HX17&lt;&gt;""),AND(IA17&gt;=II$38,IA17&lt;&gt;""),AND(IE17&gt;=II$38,IE17&lt;&gt;""),AND(IH17&gt;=II$38,IH17&lt;&gt;""),AND(JF17&gt;=JQ$38,JF17&lt;&gt;""),AND(JI17&gt;=JQ$38,JI17&lt;&gt;""),AND(JM17&gt;=JQ$38,JM17&lt;&gt;""),AND(JP17&gt;=JQ$38,JP17&lt;&gt;""),AND(KN17&gt;=KY$38,KN17&lt;&gt;""),AND(KQ17&gt;=KY$38,KQ17&lt;&gt;""),AND(KU17&gt;=KY$38,KU17&lt;&gt;""),AND(KX17&gt;=KY$38,KX17&lt;&gt;""),AND(LV17&gt;=MG$38,LV17&lt;&gt;""),AND(LY17&gt;=MG$38,LY17&lt;&gt;""),AND(MC17&gt;=MG$38,MC17&lt;&gt;""),AND(MF17&gt;=MG$38,MF17&lt;&gt;""),AND(ND17&gt;=NO$38,ND17&lt;&gt;""),AND(NG17&gt;=NO$38,NG17&lt;&gt;""),AND(NK17&gt;=NO$38,NK17&lt;&gt;""),AND(NN17&gt;=NO$38,NN17&lt;&gt;""),AND(OL17&gt;=OW$38,OL17&lt;&gt;""),AND(OO17&gt;=OW$38,OO17&lt;&gt;""),AND(OS17&gt;=OW$38,OS17&lt;&gt;""),AND(OV17&gt;=OW$38,OV17&lt;&gt;""),AND(PT17&gt;=QE$38,PT17&lt;&gt;""),AND(PW17&gt;=QE$38,PW17&lt;&gt;""),AND(QA17&gt;=QE$38,QA17&lt;&gt;""),AND(QD17&gt;=QE$38,QD17&lt;&gt;""),AND(RB17&gt;=RM$38,RB17&lt;&gt;""),AND(RE17&gt;=RM$38,RE17&lt;&gt;""),AND(RI17&gt;=RM$38,RI17&lt;&gt;""),AND(RL17&gt;=RM$38,RL17&lt;&gt;""),AND(SJ17&gt;=SU$38,SJ17&lt;&gt;""),AND(SM17&gt;=SU$38,SM17&lt;&gt;""),AND(SQ17&gt;=SU$38,SQ17&lt;&gt;""),AND(ST17&gt;=SU$38,ST17&lt;&gt;"")),"P","")</f>
        <v/>
      </c>
      <c r="J17" s="36" t="str">
        <f>IF(AND(I17="P",H17=""),"No DD",IF(OR(AND(AO17&gt;=AY$37,AO17&lt;&gt;"",AQ17&gt;=AY$41,AQ17&lt;&gt;"",AN17=""),AND(AR17&gt;=AY$37,AR17&lt;&gt;"",AT17&gt;=AY$41,AT17&lt;&gt;"",AN17=""),AND(AV17&gt;=AY$37,AV17&lt;&gt;"",AX17&gt;=AY$41,AX17&lt;&gt;"",AN17=""),AND(BP17&gt;=BZ$37,BP17&lt;&gt;"",BR17&gt;=BZ$41,BR17&lt;&gt;"",BO17=""),AND(BS17&gt;=BZ$37,BS17&lt;&gt;"",BU17&gt;=BZ$41,BU17&lt;&gt;"",BO17=""),AND(BW17&gt;=BZ$37,BW17&lt;&gt;"",BY17&gt;=BZ$41,BY17&lt;&gt;"",BO17=""),AND(CQ17&gt;=DA$37,CQ17&lt;&gt;"",CS17&gt;=DA$41,CS17&lt;&gt;"",CP17=""),AND(CT17&gt;=DA$37,CT17&lt;&gt;"",CV17&gt;=DA$41,CV17&lt;&gt;"",CP17=""),AND(CX17&gt;=DA$37,CX17&lt;&gt;"",CZ17&gt;=DA$41,CZ17&lt;&gt;"",CP17=""),AND(DX17&gt;=EK$37,DX17&lt;&gt;"",DZ17&gt;=EK$41,DZ17&lt;&gt;""),AND(EA17&gt;=EK$37,EA17&lt;&gt;"",EC17&gt;=EK$41,EC17&lt;&gt;""),AND(EE17&gt;=EK$37,EE17&lt;&gt;"",EG17&gt;=EK$41,EG17&lt;&gt;""),AND(EH17&gt;=EK$37,EH17&lt;&gt;"",EJ17&gt;=EK$41,EJ17&lt;&gt;""),AND(FF17&gt;=FS$37,FF17&lt;&gt;"",FH17&gt;=FS$41,FH17&lt;&gt;""),AND(FI17&gt;=FS$37,FI17&lt;&gt;"",FK17&gt;=FS$41,FK17&lt;&gt;""),AND(FM17&gt;=FS$37,FM17&lt;&gt;"",FO17&gt;=FS$41,FO17&lt;&gt;""),AND(FP17&gt;=FS$37,FP17&lt;&gt;"",FR17&gt;=FS$41,FR17&lt;&gt;""),AND(GN17&gt;=HA$37,GN17&lt;&gt;"",GP17&gt;=HA$41,GP17&lt;&gt;""),AND(GQ17&gt;=HA$37,GQ17&lt;&gt;"",GS17&gt;=HA$41,GS17&lt;&gt;""),AND(GU17&gt;=HA$37,GU17&lt;&gt;"",GW17&gt;=HA$41,GW17&lt;&gt;""),AND(GX17&gt;=HA$37,GX17&lt;&gt;"",GZ17&gt;=HA$41,GZ17&lt;&gt;""),AND(HV17&gt;=II$37,HV17&lt;&gt;"",HX17&gt;=II$41,HX17&lt;&gt;""),AND(HY17&gt;=II$37,HY17&lt;&gt;"",IA17&gt;=II$41,IA17&lt;&gt;""),AND(IC17&gt;=II$37,IC17&lt;&gt;"",IE17&gt;=II$41,IE17&lt;&gt;""),AND(IF17&gt;=II$37,IF17&lt;&gt;"",IH17&gt;=II$41,IH17&lt;&gt;""),AND(JD17&gt;=JQ$37,JD17&lt;&gt;"",JF17&gt;=JQ$41,JF17&lt;&gt;""),AND(JG17&gt;=JQ$37,JG17&lt;&gt;"",JI17&gt;=JQ$41,JI17&lt;&gt;""),AND(JK17&gt;=JQ$37,JK17&lt;&gt;"",JM17&gt;=JQ$41,JM17&lt;&gt;""),AND(JN17&gt;=JQ$37,JN17&lt;&gt;"",JP17&gt;=JQ$41,JP17&lt;&gt;""),AND(KL17&gt;=KY$37,KL17&lt;&gt;"",KN17&gt;=KY$41,KN17&lt;&gt;""),AND(KO17&gt;=KY$37,KO17&lt;&gt;"",KQ17&gt;=KY$41,KQ17&lt;&gt;""),AND(KS17&gt;=KY$37,KS17&lt;&gt;"",KU17&gt;=KY$41,KU17&lt;&gt;""),AND(KV17&gt;=KY$37,KV17&lt;&gt;"",KX17&gt;=KY$41,KX17&lt;&gt;""),AND(LT17&gt;=MG$37,LT17&lt;&gt;"",LV17&gt;=MG$41,LV17&lt;&gt;""),AND(LW17&gt;=MG$37,LW17&lt;&gt;"",LY17&gt;=MG$41,LY17&lt;&gt;""),AND(MA17&gt;=MG$37,MA17&lt;&gt;"",MC17&gt;=MG$41,MC17&lt;&gt;""),AND(MD17&gt;=MG$37,MD17&lt;&gt;"",MF17&gt;=MG$41,MF17&lt;&gt;""),AND(NB17&gt;=NO$37,NB17&lt;&gt;"",ND17&gt;=NO$41,ND17&lt;&gt;""),AND(NE17&gt;=NO$37,NE17&lt;&gt;"",NG17&gt;=NO$41,NG17&lt;&gt;""),AND(NI17&gt;=NO$37,NI17&lt;&gt;"",NK17&gt;=NO$41,NK17&lt;&gt;""),AND(NL17&gt;=NO$37,NL17&lt;&gt;"",NN17&gt;=NO$41,NN17&lt;&gt;""),AND(OJ17&gt;=OW$37,OJ17&lt;&gt;"",OL17&gt;=OW$41,OL17&lt;&gt;""),AND(OM17&gt;=OW$37,OM17&lt;&gt;"",OO17&gt;=OW$41,OO17&lt;&gt;""),AND(OQ17&gt;=OW$37,OQ17&lt;&gt;"",OS17&gt;=OW$41,OS17&lt;&gt;""),AND(OT17&gt;=OW$37,OT17&lt;&gt;"",OV17&gt;=OW$41,OV17&lt;&gt;""),AND(PR17&gt;=QE$37,PR17&lt;&gt;"",PT17&gt;=QE$41,PT17&lt;&gt;""),AND(PU17&gt;=QE$37,PU17&lt;&gt;"",PW17&gt;=QE$41,PW17&lt;&gt;""),AND(PY17&gt;=QE$37,PY17&lt;&gt;"",QA17&gt;=QE$41,QA17&lt;&gt;""),AND(QB17&gt;=QE$37,QB17&lt;&gt;"",QD17&gt;=QE$41,QD17&lt;&gt;""),AND(QZ17&gt;=RM$37,QZ17&lt;&gt;"",RB17&gt;=RM$41,RB17&lt;&gt;""),AND(RC17&gt;=RM$37,RC17&lt;&gt;"",RE17&gt;=RM$41,RE17&lt;&gt;""),AND(RG17&gt;=RM$37,RG17&lt;&gt;"",RI17&gt;=RM$41,RI17&lt;&gt;""),AND(RJ17&gt;=RM$37,RJ17&lt;&gt;"",RL17&gt;=RM$41,RL17&lt;&gt;""),AND(SH17&gt;=SU$37,SH17&lt;&gt;"",SJ17&gt;=SU$41,SJ17&lt;&gt;""),AND(SK17&gt;=SU$37,SK17&lt;&gt;"",SM17&gt;=SU$41,SM17&lt;&gt;""),AND(SO17&gt;=SU$37,SO17&lt;&gt;"",SQ17&gt;=SU$41,SQ17&lt;&gt;""),AND(SR17&gt;=SU$37,SR17&lt;&gt;"",ST17&gt;=SU$41,ST17&lt;&gt;"")),"Merit",IF(OR(AND(AO17&gt;=AY$36,AO17&lt;&gt;"",AQ17&gt;=AY$40,AQ17&lt;&gt;"",AN17=""),AND(AR17&gt;=AY$36,AR17&lt;&gt;"",AT17&gt;=AY$40,AT17&lt;&gt;"",AN17=""),AND(AV17&gt;=AY$36,AV17&lt;&gt;"",AX17&gt;=AY$40,AX17&lt;&gt;"",AN17=""),AND(BP17&gt;=BZ$36,BP17&lt;&gt;"",BR17&gt;=BZ$40,BR17&lt;&gt;"",BO17=""),AND(BS17&gt;=BZ$36,BS17&lt;&gt;"",BU17&gt;=BZ$40,BU17&lt;&gt;"",BO17=""),AND(BW17&gt;=BZ$36,BW17&lt;&gt;"",BY17&gt;=BZ$40,BY17&lt;&gt;"",BO17=""),AND(CQ17&gt;=DA$36,CQ17&lt;&gt;"",CS17&gt;=DA$40,CS17&lt;&gt;"",CP17=""),AND(CT17&gt;=DA$36,CT17&lt;&gt;"",CV17&gt;=DA$40,CV17&lt;&gt;"",CP17=""),AND(CX17&gt;=DA$36,CX17&lt;&gt;"",CZ17&gt;=DA$40,CZ17&lt;&gt;"",CP17=""),AND(DX17&gt;=EK$36,DX17&lt;&gt;"",DZ17&gt;=EK$40,DZ17&lt;&gt;""),AND(EA17&gt;=EK$36,EA17&lt;&gt;"",EC17&gt;=EK$40,EC17&lt;&gt;""),AND(EE17&gt;=EK$36,EE17&lt;&gt;"",EG17&gt;=EK$40,EG17&lt;&gt;""),AND(EH17&gt;=EK$36,EH17&lt;&gt;"",EJ17&gt;=EK$40,EJ17&lt;&gt;""),AND(FF17&gt;=FS$36,FF17&lt;&gt;"",FH17&gt;=FS$40,FH17&lt;&gt;""),AND(FI17&gt;=FS$36,FI17&lt;&gt;"",FK17&gt;=FS$40,FK17&lt;&gt;""),AND(FM17&gt;=FS$36,FM17&lt;&gt;"",FO17&gt;=FS$40,FO17&lt;&gt;""),AND(FP17&gt;=FS$36,FP17&lt;&gt;"",FR17&gt;=FS$40,FR17&lt;&gt;""),AND(GN17&gt;=HA$36,GN17&lt;&gt;"",GP17&gt;=HA$40,GP17&lt;&gt;""),AND(GQ17&gt;=HA$36,GQ17&lt;&gt;"",GS17&gt;=HA$40,GS17&lt;&gt;""),AND(GU17&gt;=HA$36,GU17&lt;&gt;"",GW17&gt;=HA$40,GW17&lt;&gt;""),AND(GX17&gt;=HA$36,GX17&lt;&gt;"",GZ17&gt;=HA$40,GZ17&lt;&gt;""),AND(HV17&gt;=II$36,HV17&lt;&gt;"",HX17&gt;=II$40,HX17&lt;&gt;""),AND(HY17&gt;=II$36,HY17&lt;&gt;"",IA17&gt;=II$40,IA17&lt;&gt;""),AND(IC17&gt;=II$36,IC17&lt;&gt;"",IE17&gt;=II$40,IE17&lt;&gt;""),AND(IF17&gt;=II$36,IF17&lt;&gt;"",IH17&gt;=II$40,IH17&lt;&gt;""),AND(JD17&gt;=JQ$36,JD17&lt;&gt;"",JF17&gt;=JQ$40,JF17&lt;&gt;""),AND(JG17&gt;=JQ$36,JG17&lt;&gt;"",JI17&gt;=JQ$40,JI17&lt;&gt;""),AND(JK17&gt;=JQ$36,JK17&lt;&gt;"",JM17&gt;=JQ$40,JM17&lt;&gt;""),AND(JN17&gt;=JQ$36,JN17&lt;&gt;"",JP17&gt;=JQ$40,JP17&lt;&gt;""),AND(KL17&gt;=KY$36,KL17&lt;&gt;"",KN17&gt;=KY$40,KN17&lt;&gt;""),AND(KO17&gt;=KY$36,KO17&lt;&gt;"",KQ17&gt;=KY$40,KQ17&lt;&gt;""),AND(KS17&gt;=KY$36,KS17&lt;&gt;"",KU17&gt;=KY$40,KU17&lt;&gt;""),AND(KV17&gt;=KY$36,KV17&lt;&gt;"",KX17&gt;=KY$40,KX17&lt;&gt;""),AND(LT17&gt;=MG$36,LT17&lt;&gt;"",LV17&gt;=MG$40,LV17&lt;&gt;""),AND(LW17&gt;=MG$36,LW17&lt;&gt;"",LY17&gt;=MG$40,LY17&lt;&gt;""),AND(MA17&gt;=MG$36,MA17&lt;&gt;"",MC17&gt;=MG$40,MC17&lt;&gt;""),AND(MD17&gt;=MG$36,MD17&lt;&gt;"",MF17&gt;=MG$40,MF17&lt;&gt;""),AND(NB17&gt;=NO$36,NB17&lt;&gt;"",ND17&gt;=NO$40,ND17&lt;&gt;""),AND(NE17&gt;=NO$36,NE17&lt;&gt;"",NG17&gt;=NO$40,NG17&lt;&gt;""),AND(NI17&gt;=NO$36,NI17&lt;&gt;"",NK17&gt;=NO$40,NK17&lt;&gt;""),AND(NL17&gt;=NO$36,NL17&lt;&gt;"",NN17&gt;=NO$40,NN17&lt;&gt;""),AND(OJ17&gt;=OW$36,OJ17&lt;&gt;"",OL17&gt;=OW$40,OL17&lt;&gt;""),AND(OM17&gt;=OW$36,OM17&lt;&gt;"",OO17&gt;=OW$40,OO17&lt;&gt;""),AND(OQ17&gt;=OW$36,OQ17&lt;&gt;"",OS17&gt;=OW$40,OS17&lt;&gt;""),AND(OT17&gt;=OW$36,OT17&lt;&gt;"",OV17&gt;=OW$40,OV17&lt;&gt;""),AND(PR17&gt;=QE$36,PR17&lt;&gt;"",PT17&gt;=QE$40,PT17&lt;&gt;""),AND(PU17&gt;=QE$36,PU17&lt;&gt;"",PW17&gt;=QE$40,PW17&lt;&gt;""),AND(PY17&gt;=QE$36,PY17&lt;&gt;"",QA17&gt;=QE$40,QA17&lt;&gt;""),AND(QB17&gt;=QE$36,QB17&lt;&gt;"",QD17&gt;=QE$40,QD17&lt;&gt;""),AND(QZ17&gt;=RM$36,QZ17&lt;&gt;"",RB17&gt;=RM$40,RB17&lt;&gt;""),AND(RC17&gt;=RM$36,RC17&lt;&gt;"",RE17&gt;=RM$40,RE17&lt;&gt;""),AND(RG17&gt;=RM$36,RG17&lt;&gt;"",RI17&gt;=RM$40,RI17&lt;&gt;""),AND(RJ17&gt;=RM$36,RJ17&lt;&gt;"",RL17&gt;=RM$40,RL17&lt;&gt;""),AND(SH17&gt;=SU$36,SH17&lt;&gt;"",SJ17&gt;=SU$40,SJ17&lt;&gt;""),AND(SK17&gt;=SU$36,SK17&lt;&gt;"",SM17&gt;=SU$40,SM17&lt;&gt;""),AND(SO17&gt;=SU$36,SO17&lt;&gt;"",SQ17&gt;=SU$40,SQ17&lt;&gt;""),AND(SR17&gt;=SU$36,SR17&lt;&gt;"",ST17&gt;=SU$40,ST17&lt;&gt;"")),"Excellence",IF(K17="P","Worlds Team",IF(H17="P","National Team","")))))</f>
        <v/>
      </c>
      <c r="K17" s="3" t="str">
        <f>IF(OR(AND(AO17&gt;=AY$35,AO17&lt;&gt;"",AQ17&gt;=AY$39,AQ17&lt;&gt;"",AN17=""),AND(AR17&gt;=AY$35,AR17&lt;&gt;"",AT17&gt;=AY$39,AT17&lt;&gt;"",AN17=""),AND(AV17&gt;=AY$35,AV17&lt;&gt;"",AX17&gt;=AY$39,AX17&lt;&gt;"",AN17=""),AND(BP17&gt;=BZ$35,BP17&lt;&gt;"",BR17&gt;=BZ$39,BR17&lt;&gt;"",BO17=""),AND(BS17&gt;=BZ$35,BS17&lt;&gt;"",BU17&gt;=BZ$39,BU17&lt;&gt;"",BO17=""),AND(BW17&gt;=BZ$35,BW17&lt;&gt;"",BY17&gt;=BZ$39,BY17&lt;&gt;"",BO17=""),AND(CQ17&gt;=DA$35,CQ17&lt;&gt;"",CS17&gt;=DA$39,CS17&lt;&gt;"",CP17=""),AND(CT17&gt;=DA$35,CT17&lt;&gt;"",CV17&gt;=DA$39,CV17&lt;&gt;"",CP17=""),AND(CX17&gt;=DA$35,CX17&lt;&gt;"",CZ17&gt;=DA$39,CZ17&lt;&gt;"",CP17=""),AND(DX17&gt;=EK$35,DX17&lt;&gt;"",DZ17&gt;=EK$39,DZ17&lt;&gt;""),AND(EA17&gt;=EK$35,EA17&lt;&gt;"",EC17&gt;=EK$39,EC17&lt;&gt;""),AND(EE17&gt;=EK$35,EE17&lt;&gt;"",EG17&gt;=EK$39,EG17&lt;&gt;""),AND(EH17&gt;=EK$35,EH17&lt;&gt;"",EJ17&gt;=EK$39,EJ17&lt;&gt;""),AND(FF17&gt;=FS$35,FF17&lt;&gt;"",FH17&gt;=FS$39,FH17&lt;&gt;""),AND(FI17&gt;=FS$35,FI17&lt;&gt;"",FK17&gt;=FS$39,FK17&lt;&gt;""),AND(FM17&gt;=FS$35,FM17&lt;&gt;"",FO17&gt;=FS$39,FO17&lt;&gt;""),AND(FP17&gt;=FS$35,FP17&lt;&gt;"",FR17&gt;=FS$39,FR17&lt;&gt;""),AND(GN17&gt;=HA$35,GN17&lt;&gt;"",GP17&gt;=HA$39,GP17&lt;&gt;""),AND(GQ17&gt;=HA$35,GQ17&lt;&gt;"",GS17&gt;=HA$39,GS17&lt;&gt;""),AND(GU17&gt;=HA$35,GU17&lt;&gt;"",GW17&gt;=HA$39,GW17&lt;&gt;""),AND(GX17&gt;=HA$35,GX17&lt;&gt;"",GZ17&gt;=HA$39,GZ17&lt;&gt;""),AND(HV17&gt;=II$35,HV17&lt;&gt;"",HX17&gt;=II$39,HX17&lt;&gt;""),AND(HY17&gt;=II$35,HY17&lt;&gt;"",IA17&gt;=II$39,IA17&lt;&gt;""),AND(IC17&gt;=II$35,IC17&lt;&gt;"",IE17&gt;=II$39,IE17&lt;&gt;""),AND(IF17&gt;=II$35,IF17&lt;&gt;"",IH17&gt;=II$39,IH17&lt;&gt;""),AND(JD17&gt;=JQ$35,JD17&lt;&gt;"",JF17&gt;=JQ$39,JF17&lt;&gt;""),AND(JG17&gt;=JQ$35,JG17&lt;&gt;"",JI17&gt;=JQ$39,JI17&lt;&gt;""),AND(JK17&gt;=JQ$35,JK17&lt;&gt;"",JM17&gt;=JQ$39,JM17&lt;&gt;""),AND(JN17&gt;=JQ$35,JN17&lt;&gt;"",JP17&gt;=JQ$39,JP17&lt;&gt;""),AND(KL17&gt;=KY$35,KL17&lt;&gt;"",KN17&gt;=KY$39,KN17&lt;&gt;""),AND(KO17&gt;=KY$35,KO17&lt;&gt;"",KQ17&gt;=KY$39,KQ17&lt;&gt;""),AND(KS17&gt;=KY$35,KS17&lt;&gt;"",KU17&gt;=KY$39,KU17&lt;&gt;""),AND(KV17&gt;=KY$35,KV17&lt;&gt;"",KX17&gt;=KY$39,KX17&lt;&gt;""),AND(LT17&gt;=MG$35,LT17&lt;&gt;"",LV17&gt;=MG$39,LV17&lt;&gt;""),AND(LW17&gt;=MG$35,LW17&lt;&gt;"",LY17&gt;=MG$39,LY17&lt;&gt;""),AND(MA17&gt;=MG$35,MA17&lt;&gt;"",MC17&gt;=MG$39,MC17&lt;&gt;""),AND(MD17&gt;=MG$35,MD17&lt;&gt;"",MF17&gt;=MG$39,MF17&lt;&gt;""),AND(NB17&gt;=NO$35,NB17&lt;&gt;"",ND17&gt;=NO$39,ND17&lt;&gt;""),AND(NE17&gt;=NO$35,NE17&lt;&gt;"",NG17&gt;=NO$39,NG17&lt;&gt;""),AND(NI17&gt;=NO$35,NI17&lt;&gt;"",NK17&gt;=NO$39,NK17&lt;&gt;""),AND(NL17&gt;=NO$35,NL17&lt;&gt;"",NN17&gt;=NO$39,NN17&lt;&gt;""),AND(OJ17&gt;=OW$35,OJ17&lt;&gt;"",OL17&gt;=OW$39,OL17&lt;&gt;""),AND(OM17&gt;=OW$35,OM17&lt;&gt;"",OO17&gt;=OW$39,OO17&lt;&gt;""),AND(OQ17&gt;=OW$35,OQ17&lt;&gt;"",OS17&gt;=OW$39,OS17&lt;&gt;""),AND(OT17&gt;=OW$35,OT17&lt;&gt;"",OV17&gt;=OW$39,OV17&lt;&gt;""),AND(PR17&gt;=QE$35,PR17&lt;&gt;"",PT17&gt;=QE$39,PT17&lt;&gt;""),AND(PU17&gt;=QE$35,PU17&lt;&gt;"",PW17&gt;=QE$39,PW17&lt;&gt;""),AND(PY17&gt;=QE$35,PY17&lt;&gt;"",QA17&gt;=QE$39,QA17&lt;&gt;""),AND(QB17&gt;=QE$35,QB17&lt;&gt;"",QD17&gt;=QE$39,QD17&lt;&gt;""),AND(QZ17&gt;=RM$35,QZ17&lt;&gt;"",RB17&gt;=RM$39,RB17&lt;&gt;""),AND(RC17&gt;=RM$35,RC17&lt;&gt;"",RE17&gt;=RM$39,RE17&lt;&gt;""),AND(RG17&gt;=RM$35,RG17&lt;&gt;"",RI17&gt;=RM$39,RI17&lt;&gt;""),AND(RJ17&gt;=RM$35,RJ17&lt;&gt;"",RL17&gt;=RM$39,RL17&lt;&gt;""),AND(SH17&gt;=SU$35,SH17&lt;&gt;"",SJ17&gt;=SU$39,SJ17&lt;&gt;""),AND(SK17&gt;=SU$35,SK17&lt;&gt;"",SM17&gt;=SU$39,SM17&lt;&gt;""),AND(SO17&gt;=SU$35,SO17&lt;&gt;"",SQ17&gt;=SU$39,SQ17&lt;&gt;""),AND(SR17&gt;=SU$35,SR17&lt;&gt;"",ST17&gt;=SU$39,ST17&lt;&gt;"")),"P","")</f>
        <v/>
      </c>
      <c r="L17" s="8">
        <f>IF(COUNT(AQ17,AT17,BR17,BU17,CS17,CV17)&gt;0,LARGE((AQ17,AT17,BR17,BU17,CS17,CV17),1),0)</f>
        <v>48.94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IF(COUNT(AQ17,AT17,BR17,BU17,CS17,CV17)&gt;1,LARGE((AQ17,AT17,BR17,BU17,CS17,CV17),2),0)</f>
        <v>47.589999999999996</v>
      </c>
      <c r="O17" s="8" t="str">
        <f>IF(N17="","",IF(OR(N17=CS17,N17=CV17),$CA$1,IF(OR(N17=BR17,N17=BU17),$AZ$1,IF(OR(N17=AQ17,N17=AT17),$Y$1,""))))</f>
        <v>2023 Nationals</v>
      </c>
      <c r="P17" s="8">
        <f>IF(COUNT(AQ17,AT17,BR17,BU17,CS17,CV17)&gt;2,MAX(AX17,BY17,CZ17,LARGE((AQ17,AT17,BR17,BU17,CS17,CV17),3)),IF(MAX(AX17,BY17,CZ17)&gt;0,MAX(AX17,BY17,CZ17),0))</f>
        <v>50.45</v>
      </c>
      <c r="Q17" s="8" t="str">
        <f>IF(P17="","",IF(OR(P17=CS17,P17=CV17,P17=CZ17),$CA$1,IF(OR(P17=BR17,P17=BU17,P17=BY17),$AZ$1,IF(OR(P17=AQ17,P17=AT17,P17=AX17),$Y$1,""))))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&gt;0,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12.3</v>
      </c>
      <c r="Z17" s="22">
        <v>9</v>
      </c>
      <c r="AA17" s="22">
        <v>11</v>
      </c>
      <c r="AB17" s="22">
        <v>14.7</v>
      </c>
      <c r="AC17" s="22">
        <v>0</v>
      </c>
      <c r="AD17" s="22">
        <v>13.5</v>
      </c>
      <c r="AE17" s="22">
        <v>9.3000000000000007</v>
      </c>
      <c r="AF17" s="22">
        <v>11</v>
      </c>
      <c r="AG17" s="22">
        <v>15.14</v>
      </c>
      <c r="AH17" s="22">
        <v>0</v>
      </c>
      <c r="AI17" s="22">
        <v>13.9</v>
      </c>
      <c r="AJ17" s="22">
        <v>9.4</v>
      </c>
      <c r="AK17" s="22">
        <v>12.4</v>
      </c>
      <c r="AL17" s="22">
        <v>14.75</v>
      </c>
      <c r="AM17" s="22">
        <v>0</v>
      </c>
      <c r="AN17" s="27"/>
      <c r="AO17" s="38">
        <f>IF(AA17&gt;0,AA17,"")</f>
        <v>11</v>
      </c>
      <c r="AP17" s="38">
        <f>IF(AB17&gt;0,AB17,"")</f>
        <v>14.7</v>
      </c>
      <c r="AQ17" s="40">
        <f>IF(SUM(Y17:AB17)-AC17&gt;0,SUM(Y17:AB17)-AC17,"")</f>
        <v>47</v>
      </c>
      <c r="AR17" s="40">
        <f>IF(AF17&gt;0,AF17,"")</f>
        <v>11</v>
      </c>
      <c r="AS17" s="40">
        <f>IF(AG17&gt;0,AG17,"")</f>
        <v>15.14</v>
      </c>
      <c r="AT17" s="40">
        <f>IF(SUM(AD17:AG17)-AH17&gt;0,SUM(AD17:AG17)-AH17,"")</f>
        <v>48.94</v>
      </c>
      <c r="AU17" s="40">
        <f>IF(AQ17="","",MAX(AQ17,AT17))</f>
        <v>48.94</v>
      </c>
      <c r="AV17" s="40">
        <f>IF(AK17&gt;0,AK17,"")</f>
        <v>12.4</v>
      </c>
      <c r="AW17" s="40">
        <f>IF(AL17&gt;0,AL17,"")</f>
        <v>14.75</v>
      </c>
      <c r="AX17" s="40">
        <f>IF(SUM(AI17:AL17)-AM17&gt;0,SUM(AI17:AL17)-AM17,"")</f>
        <v>50.45</v>
      </c>
      <c r="AY17" s="40">
        <f>IF(SUM(AU17,AX17)&gt;0,SUM(AU17,AX17),"")</f>
        <v>99.39</v>
      </c>
      <c r="AZ17" s="26">
        <v>12.7</v>
      </c>
      <c r="BA17" s="26">
        <v>8.6</v>
      </c>
      <c r="BB17" s="26">
        <v>11.6</v>
      </c>
      <c r="BC17" s="26">
        <v>14.69</v>
      </c>
      <c r="BD17" s="26">
        <v>0</v>
      </c>
      <c r="BE17" s="26">
        <v>5.2</v>
      </c>
      <c r="BF17" s="26">
        <v>3.5</v>
      </c>
      <c r="BG17" s="26">
        <v>5.6</v>
      </c>
      <c r="BH17" s="26">
        <v>6.43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11.6</v>
      </c>
      <c r="BQ17" s="39">
        <f>IF(BC17&gt;0,BC17,"")</f>
        <v>14.69</v>
      </c>
      <c r="BR17" s="11">
        <f>IF(SUM(AZ17:BC17)-BD17&gt;0,SUM(AZ17:BC17)-BD17,"")</f>
        <v>47.589999999999996</v>
      </c>
      <c r="BS17" s="11">
        <f>IF(BG17&gt;0,BG17,"")</f>
        <v>5.6</v>
      </c>
      <c r="BT17" s="11">
        <f>IF(BH17&gt;0,BH17,"")</f>
        <v>6.43</v>
      </c>
      <c r="BU17" s="11">
        <f>IF(SUM(BE17:BH17)-BI17&gt;0,SUM(BE17:BH17)-BI17,"")</f>
        <v>20.729999999999997</v>
      </c>
      <c r="BV17" s="11">
        <f>IF(BR17="","",MAX(BR17,BU17))</f>
        <v>47.589999999999996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47.589999999999996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6.35</v>
      </c>
      <c r="SW17" s="22">
        <f>IF($CP17="P",CB17,(CB17+BA17)/2)</f>
        <v>4.3</v>
      </c>
      <c r="SX17" s="22">
        <f>IF($CP17="P",CC17,(CC17+BB17)/2)</f>
        <v>5.8</v>
      </c>
      <c r="SY17" s="22">
        <f>IF($CP17="P",CD17,(CD17+BC17)/2)</f>
        <v>7.3449999999999998</v>
      </c>
      <c r="SZ17" s="22">
        <f>IF($CP17="P",CE17,(CE17+BD17)/2)</f>
        <v>0</v>
      </c>
      <c r="TA17" s="22">
        <f>IF($CP17="P",CF17,(CF17+BE17)/2)</f>
        <v>2.6</v>
      </c>
      <c r="TB17" s="22">
        <f>IF($CP17="P",CG17,(CG17+BF17)/2)</f>
        <v>1.75</v>
      </c>
      <c r="TC17" s="22">
        <f>IF($CP17="P",CH17,(CH17+BG17)/2)</f>
        <v>2.8</v>
      </c>
      <c r="TD17" s="22">
        <f>IF($CP17="P",CI17,(CI17+BH17)/2)</f>
        <v>3.2149999999999999</v>
      </c>
      <c r="TE17" s="22">
        <f>IF($CP17="P",CJ17,(CJ17+BI17)/2)</f>
        <v>0</v>
      </c>
      <c r="TF17" s="22">
        <f>IF($CP17="P",CK17,(CK17+BJ17)/2)</f>
        <v>0</v>
      </c>
      <c r="TG17" s="22">
        <f>IF($CP17="P",CL17,(CL17+BK17)/2)</f>
        <v>0</v>
      </c>
      <c r="TH17" s="22">
        <f>IF($CP17="P",CM17,(CM17+BL17)/2)</f>
        <v>0</v>
      </c>
      <c r="TI17" s="22">
        <f>IF($CP17="P",CN17,(CN17+BM17)/2)</f>
        <v>0</v>
      </c>
      <c r="TJ17" s="22">
        <f>IF($CP17="P",CO17,(CO17+BN17)/2)</f>
        <v>0</v>
      </c>
      <c r="TK17" s="27" t="s">
        <v>46</v>
      </c>
      <c r="TL17" s="40">
        <f>IF(SX17&gt;0,SX17,"")</f>
        <v>5.8</v>
      </c>
      <c r="TM17" s="40">
        <f>IF(SY17&gt;0,SY17,"")</f>
        <v>7.3449999999999998</v>
      </c>
      <c r="TN17" s="40">
        <f>IF(SUM(SV17:SY17)-SZ17&gt;0,SUM(SV17:SY17)-SZ17,"")</f>
        <v>23.794999999999998</v>
      </c>
      <c r="TO17" s="40">
        <f>IF(TC17&gt;0,TC17,"")</f>
        <v>2.8</v>
      </c>
      <c r="TP17" s="40">
        <f>IF(TD17&gt;0,TD17,"")</f>
        <v>3.2149999999999999</v>
      </c>
      <c r="TQ17" s="40">
        <f>IF(SUM(TA17:TD17)-TE17&gt;0,SUM(TA17:TD17)-TE17,"")</f>
        <v>10.364999999999998</v>
      </c>
      <c r="TR17" s="40">
        <f>IF(MAX(TN17,TQ17)&gt;0,MAX(TN17,TQ17),"")</f>
        <v>23.794999999999998</v>
      </c>
      <c r="TS17" s="40" t="str">
        <f>IF(TH17&gt;0,TH17,"")</f>
        <v/>
      </c>
      <c r="TT17" s="40" t="str">
        <f>IF(TI17&gt;0,TI17,"")</f>
        <v/>
      </c>
      <c r="TU17" s="40" t="str">
        <f>IF(SUM(TF17:TI17)-TJ17&gt;0,SUM(TF17:TI17)-TJ17,"")</f>
        <v/>
      </c>
      <c r="TV17" s="40">
        <f>IF(SUM(TR17,TU17)&gt;0,SUM(TR17,TU17),"")</f>
        <v>23.794999999999998</v>
      </c>
    </row>
    <row r="18" spans="1:542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151</v>
      </c>
      <c r="D18" s="4" t="s">
        <v>3</v>
      </c>
      <c r="E18" s="4">
        <v>2003</v>
      </c>
      <c r="F18" s="9">
        <f>SUM(L18:V18)+SUM(L18:T18)*0.0000001+SUM(L18)*0.0000000000001</f>
        <v>157.75001577500498</v>
      </c>
      <c r="G18" s="66"/>
      <c r="H18" s="3" t="str">
        <f>IF(OR(AND(AO18&gt;=AY$34,AO18&lt;&gt;"",AQ18&gt;=AY$38,AQ18&lt;&gt;"",AN18=""),AND(AR18&gt;=AY$34,AR18&lt;&gt;"",AT18&gt;=AY$38,AT18&lt;&gt;"",AN18=""),AND(AV18&gt;=AY$34,AV18&lt;&gt;"",AX18&gt;=AY$38,AX18&lt;&gt;"",AN18=""),AND(BP18&gt;=BZ$34,BP18&lt;&gt;"",BR18&gt;=BZ$38,BR18&lt;&gt;"",BO18=""),AND(BS18&gt;=BZ$34,BS18&lt;&gt;"",BU18&gt;=BZ$38,BU18&lt;&gt;"",BO18=""),AND(BW18&gt;=BZ$34,BW18&lt;&gt;"",BY18&gt;=BZ$38,BY18&lt;&gt;"",BO18=""),AND(CQ18&gt;=DA$34,CQ18&lt;&gt;"",CS18&gt;=DA$38,CS18&lt;&gt;"",CP18=""),AND(CT18&gt;=DA$34,CT18&lt;&gt;"",CV18&gt;=DA$38,CV18&lt;&gt;"",CP18=""),AND(CX18&gt;=DA$34,CX18&lt;&gt;"",CZ18&gt;=DA$38,CZ18&lt;&gt;"",CP18=""),AND(DX18&gt;=EK$34,DX18&lt;&gt;"",DZ18&gt;=EK$38,DZ18&lt;&gt;""),AND(EA18&gt;=EK$34,EA18&lt;&gt;"",EC18&gt;=EK$38,EC18&lt;&gt;""),AND(EE18&gt;=EK$34,EE18&lt;&gt;"",EG18&gt;=EK$38,EG18&lt;&gt;""),AND(EH18&gt;=EK$34,EH18&lt;&gt;"",EJ18&gt;=EK$38,EJ18&lt;&gt;""),AND(FF18&gt;=FS$34,FF18&lt;&gt;"",FH18&gt;=FS$38,FH18&lt;&gt;""),AND(FI18&gt;=FS$34,FI18&lt;&gt;"",FK18&gt;=FS$38,FK18&lt;&gt;""),AND(FM18&gt;=FS$34,FM18&lt;&gt;"",FO18&gt;=FS$38,FO18&lt;&gt;""),AND(FP18&gt;=FS$34,FP18&lt;&gt;"",FR18&gt;=FS$38,FR18&lt;&gt;""),AND(GN18&gt;=HA$34,GN18&lt;&gt;"",GP18&gt;=HA$38,GP18&lt;&gt;""),AND(GQ18&gt;=HA$34,GQ18&lt;&gt;"",GS18&gt;=HA$38,GS18&lt;&gt;""),AND(GU18&gt;=HA$34,GU18&lt;&gt;"",GW18&gt;=HA$38,GW18&lt;&gt;""),AND(GX18&gt;=HA$34,GX18&lt;&gt;"",GZ18&gt;=HA$38,GZ18&lt;&gt;""),AND(HV18&gt;=II$34,HV18&lt;&gt;"",HX18&gt;=II$38,HX18&lt;&gt;""),AND(HY18&gt;=II$34,HY18&lt;&gt;"",IA18&gt;=II$38,IA18&lt;&gt;""),AND(IC18&gt;=II$34,IC18&lt;&gt;"",IE18&gt;=II$38,IE18&lt;&gt;""),AND(IF18&gt;=II$34,IF18&lt;&gt;"",IH18&gt;=II$38,IH18&lt;&gt;""),AND(JD18&gt;=JQ$34,JD18&lt;&gt;"",JF18&gt;=JQ$38,JF18&lt;&gt;""),AND(JG18&gt;=JQ$34,JG18&lt;&gt;"",JI18&gt;=JQ$38,JI18&lt;&gt;""),AND(JK18&gt;=JQ$34,JK18&lt;&gt;"",JM18&gt;=JQ$38,JM18&lt;&gt;""),AND(JN18&gt;=JQ$34,JN18&lt;&gt;"",JP18&gt;=JQ$38,JP18&lt;&gt;""),AND(KL18&gt;=KY$34,KL18&lt;&gt;"",KN18&gt;=KY$38,KN18&lt;&gt;""),AND(KO18&gt;=KY$34,KO18&lt;&gt;"",KQ18&gt;=KY$38,KQ18&lt;&gt;""),AND(KS18&gt;=KY$34,KS18&lt;&gt;"",KU18&gt;=KY$38,KU18&lt;&gt;""),AND(KV18&gt;=KY$34,KV18&lt;&gt;"",KX18&gt;=KY$38,KX18&lt;&gt;""),AND(LT18&gt;=MG$34,LT18&lt;&gt;"",LV18&gt;=MG$38,LV18&lt;&gt;""),AND(LW18&gt;=MG$34,LW18&lt;&gt;"",LY18&gt;=MG$38,LY18&lt;&gt;""),AND(MA18&gt;=MG$34,MA18&lt;&gt;"",MC18&gt;=MG$38,MC18&lt;&gt;""),AND(MD18&gt;=MG$34,MD18&lt;&gt;"",MF18&gt;=MG$38,MF18&lt;&gt;""),AND(NB18&gt;=NO$34,NB18&lt;&gt;"",ND18&gt;=NO$38,ND18&lt;&gt;""),AND(NE18&gt;=NO$34,NE18&lt;&gt;"",NG18&gt;=NO$38,NG18&lt;&gt;""),AND(NI18&gt;=NO$34,NI18&lt;&gt;"",NK18&gt;=NO$38,NK18&lt;&gt;""),AND(NL18&gt;=NO$34,NL18&lt;&gt;"",NN18&gt;=NO$38,NN18&lt;&gt;""),AND(OJ18&gt;=OW$34,OJ18&lt;&gt;"",OL18&gt;=OW$38,OL18&lt;&gt;""),AND(OM18&gt;=OW$34,OM18&lt;&gt;"",OO18&gt;=OW$38,OO18&lt;&gt;""),AND(OQ18&gt;=OW$34,OQ18&lt;&gt;"",OS18&gt;=OW$38,OS18&lt;&gt;""),AND(OT18&gt;=OW$34,OT18&lt;&gt;"",OV18&gt;=OW$38,OV18&lt;&gt;""),AND(PR18&gt;=QE$34,PR18&lt;&gt;"",PT18&gt;=QE$38,PT18&lt;&gt;""),AND(PU18&gt;=QE$34,PU18&lt;&gt;"",PW18&gt;=QE$38,PW18&lt;&gt;""),AND(PY18&gt;=QE$34,PY18&lt;&gt;"",QA18&gt;=QE$38,QA18&lt;&gt;""),AND(QB18&gt;=QE$34,QB18&lt;&gt;"",QD18&gt;=QE$38,QD18&lt;&gt;""),AND(QZ18&gt;=RM$34,QZ18&lt;&gt;"",RB18&gt;=RM$38,RB18&lt;&gt;""),AND(RC18&gt;=RM$34,RC18&lt;&gt;"",RE18&gt;=RM$38,RE18&lt;&gt;""),AND(RG18&gt;=RM$34,RG18&lt;&gt;"",RI18&gt;=RM$38,RI18&lt;&gt;""),AND(RJ18&gt;=RM$34,RJ18&lt;&gt;"",RL18&gt;=RM$38,RL18&lt;&gt;""),AND(SH18&gt;=SU$34,SH18&lt;&gt;"",SJ18&gt;=SU$38,SJ18&lt;&gt;""),AND(SK18&gt;=SU$34,SK18&lt;&gt;"",SM18&gt;=SU$38,SM18&lt;&gt;""),AND(SO18&gt;=SU$34,SO18&lt;&gt;"",SQ18&gt;=SU$38,SQ18&lt;&gt;""),AND(SR18&gt;=SU$34,SR18&lt;&gt;"",ST18&gt;=SU$38,ST18&lt;&gt;"")),"P","")</f>
        <v/>
      </c>
      <c r="I18" s="3" t="str">
        <f>IF(OR(AND(AQ18&gt;=AY$38,AQ18&lt;&gt;"",AN18=""),AND(AT18&gt;=AY$38,AT18&lt;&gt;"",AN18=""),AND(AX18&gt;=AY$38,AX18&lt;&gt;"",AN18=""),AND(BR18&gt;=BZ$38,BR18&lt;&gt;"",BO18=""),AND(BU18&gt;=BZ$38,BU18&lt;&gt;"",BO18=""),AND(BY18&gt;=BZ$38,BY18&lt;&gt;"",BO18=""),AND(CS18&gt;=DA$38,CS18&lt;&gt;"",CP18=""),AND(CV18&gt;=DA$38,CV18&lt;&gt;"",CP18=""),AND(CZ18&gt;=DA$38,CZ18&lt;&gt;"",CP18=""),AND(DZ18&gt;=EK$38,DZ18&lt;&gt;""),AND(EC18&gt;=EK$38,EC18&lt;&gt;""),AND(EG18&gt;=EK$38,EG18&lt;&gt;""),AND(EJ18&gt;=EK$38,EJ18&lt;&gt;""),AND(FH18&gt;=FS$38,FH18&lt;&gt;""),AND(FK18&gt;=FS$38,FK18&lt;&gt;""),AND(FO18&gt;=FS$38,FO18&lt;&gt;""),AND(FR18&gt;=FS$38,FR18&lt;&gt;""),AND(GP18&gt;=HA$38,GP18&lt;&gt;""),AND(GS18&gt;=HA$38,GS18&lt;&gt;""),AND(GW18&gt;=HA$38,GW18&lt;&gt;""),AND(GZ18&gt;=HA$38,GZ18&lt;&gt;""),AND(HX18&gt;=II$38,HX18&lt;&gt;""),AND(IA18&gt;=II$38,IA18&lt;&gt;""),AND(IE18&gt;=II$38,IE18&lt;&gt;""),AND(IH18&gt;=II$38,IH18&lt;&gt;""),AND(JF18&gt;=JQ$38,JF18&lt;&gt;""),AND(JI18&gt;=JQ$38,JI18&lt;&gt;""),AND(JM18&gt;=JQ$38,JM18&lt;&gt;""),AND(JP18&gt;=JQ$38,JP18&lt;&gt;""),AND(KN18&gt;=KY$38,KN18&lt;&gt;""),AND(KQ18&gt;=KY$38,KQ18&lt;&gt;""),AND(KU18&gt;=KY$38,KU18&lt;&gt;""),AND(KX18&gt;=KY$38,KX18&lt;&gt;""),AND(LV18&gt;=MG$38,LV18&lt;&gt;""),AND(LY18&gt;=MG$38,LY18&lt;&gt;""),AND(MC18&gt;=MG$38,MC18&lt;&gt;""),AND(MF18&gt;=MG$38,MF18&lt;&gt;""),AND(ND18&gt;=NO$38,ND18&lt;&gt;""),AND(NG18&gt;=NO$38,NG18&lt;&gt;""),AND(NK18&gt;=NO$38,NK18&lt;&gt;""),AND(NN18&gt;=NO$38,NN18&lt;&gt;""),AND(OL18&gt;=OW$38,OL18&lt;&gt;""),AND(OO18&gt;=OW$38,OO18&lt;&gt;""),AND(OS18&gt;=OW$38,OS18&lt;&gt;""),AND(OV18&gt;=OW$38,OV18&lt;&gt;""),AND(PT18&gt;=QE$38,PT18&lt;&gt;""),AND(PW18&gt;=QE$38,PW18&lt;&gt;""),AND(QA18&gt;=QE$38,QA18&lt;&gt;""),AND(QD18&gt;=QE$38,QD18&lt;&gt;""),AND(RB18&gt;=RM$38,RB18&lt;&gt;""),AND(RE18&gt;=RM$38,RE18&lt;&gt;""),AND(RI18&gt;=RM$38,RI18&lt;&gt;""),AND(RL18&gt;=RM$38,RL18&lt;&gt;""),AND(SJ18&gt;=SU$38,SJ18&lt;&gt;""),AND(SM18&gt;=SU$38,SM18&lt;&gt;""),AND(SQ18&gt;=SU$38,SQ18&lt;&gt;""),AND(ST18&gt;=SU$38,ST18&lt;&gt;"")),"P","")</f>
        <v/>
      </c>
      <c r="J18" s="36" t="str">
        <f>IF(AND(I18="P",H18=""),"No DD",IF(OR(AND(AO18&gt;=AY$37,AO18&lt;&gt;"",AQ18&gt;=AY$41,AQ18&lt;&gt;"",AN18=""),AND(AR18&gt;=AY$37,AR18&lt;&gt;"",AT18&gt;=AY$41,AT18&lt;&gt;"",AN18=""),AND(AV18&gt;=AY$37,AV18&lt;&gt;"",AX18&gt;=AY$41,AX18&lt;&gt;"",AN18=""),AND(BP18&gt;=BZ$37,BP18&lt;&gt;"",BR18&gt;=BZ$41,BR18&lt;&gt;"",BO18=""),AND(BS18&gt;=BZ$37,BS18&lt;&gt;"",BU18&gt;=BZ$41,BU18&lt;&gt;"",BO18=""),AND(BW18&gt;=BZ$37,BW18&lt;&gt;"",BY18&gt;=BZ$41,BY18&lt;&gt;"",BO18=""),AND(CQ18&gt;=DA$37,CQ18&lt;&gt;"",CS18&gt;=DA$41,CS18&lt;&gt;"",CP18=""),AND(CT18&gt;=DA$37,CT18&lt;&gt;"",CV18&gt;=DA$41,CV18&lt;&gt;"",CP18=""),AND(CX18&gt;=DA$37,CX18&lt;&gt;"",CZ18&gt;=DA$41,CZ18&lt;&gt;"",CP18=""),AND(DX18&gt;=EK$37,DX18&lt;&gt;"",DZ18&gt;=EK$41,DZ18&lt;&gt;""),AND(EA18&gt;=EK$37,EA18&lt;&gt;"",EC18&gt;=EK$41,EC18&lt;&gt;""),AND(EE18&gt;=EK$37,EE18&lt;&gt;"",EG18&gt;=EK$41,EG18&lt;&gt;""),AND(EH18&gt;=EK$37,EH18&lt;&gt;"",EJ18&gt;=EK$41,EJ18&lt;&gt;""),AND(FF18&gt;=FS$37,FF18&lt;&gt;"",FH18&gt;=FS$41,FH18&lt;&gt;""),AND(FI18&gt;=FS$37,FI18&lt;&gt;"",FK18&gt;=FS$41,FK18&lt;&gt;""),AND(FM18&gt;=FS$37,FM18&lt;&gt;"",FO18&gt;=FS$41,FO18&lt;&gt;""),AND(FP18&gt;=FS$37,FP18&lt;&gt;"",FR18&gt;=FS$41,FR18&lt;&gt;""),AND(GN18&gt;=HA$37,GN18&lt;&gt;"",GP18&gt;=HA$41,GP18&lt;&gt;""),AND(GQ18&gt;=HA$37,GQ18&lt;&gt;"",GS18&gt;=HA$41,GS18&lt;&gt;""),AND(GU18&gt;=HA$37,GU18&lt;&gt;"",GW18&gt;=HA$41,GW18&lt;&gt;""),AND(GX18&gt;=HA$37,GX18&lt;&gt;"",GZ18&gt;=HA$41,GZ18&lt;&gt;""),AND(HV18&gt;=II$37,HV18&lt;&gt;"",HX18&gt;=II$41,HX18&lt;&gt;""),AND(HY18&gt;=II$37,HY18&lt;&gt;"",IA18&gt;=II$41,IA18&lt;&gt;""),AND(IC18&gt;=II$37,IC18&lt;&gt;"",IE18&gt;=II$41,IE18&lt;&gt;""),AND(IF18&gt;=II$37,IF18&lt;&gt;"",IH18&gt;=II$41,IH18&lt;&gt;""),AND(JD18&gt;=JQ$37,JD18&lt;&gt;"",JF18&gt;=JQ$41,JF18&lt;&gt;""),AND(JG18&gt;=JQ$37,JG18&lt;&gt;"",JI18&gt;=JQ$41,JI18&lt;&gt;""),AND(JK18&gt;=JQ$37,JK18&lt;&gt;"",JM18&gt;=JQ$41,JM18&lt;&gt;""),AND(JN18&gt;=JQ$37,JN18&lt;&gt;"",JP18&gt;=JQ$41,JP18&lt;&gt;""),AND(KL18&gt;=KY$37,KL18&lt;&gt;"",KN18&gt;=KY$41,KN18&lt;&gt;""),AND(KO18&gt;=KY$37,KO18&lt;&gt;"",KQ18&gt;=KY$41,KQ18&lt;&gt;""),AND(KS18&gt;=KY$37,KS18&lt;&gt;"",KU18&gt;=KY$41,KU18&lt;&gt;""),AND(KV18&gt;=KY$37,KV18&lt;&gt;"",KX18&gt;=KY$41,KX18&lt;&gt;""),AND(LT18&gt;=MG$37,LT18&lt;&gt;"",LV18&gt;=MG$41,LV18&lt;&gt;""),AND(LW18&gt;=MG$37,LW18&lt;&gt;"",LY18&gt;=MG$41,LY18&lt;&gt;""),AND(MA18&gt;=MG$37,MA18&lt;&gt;"",MC18&gt;=MG$41,MC18&lt;&gt;""),AND(MD18&gt;=MG$37,MD18&lt;&gt;"",MF18&gt;=MG$41,MF18&lt;&gt;""),AND(NB18&gt;=NO$37,NB18&lt;&gt;"",ND18&gt;=NO$41,ND18&lt;&gt;""),AND(NE18&gt;=NO$37,NE18&lt;&gt;"",NG18&gt;=NO$41,NG18&lt;&gt;""),AND(NI18&gt;=NO$37,NI18&lt;&gt;"",NK18&gt;=NO$41,NK18&lt;&gt;""),AND(NL18&gt;=NO$37,NL18&lt;&gt;"",NN18&gt;=NO$41,NN18&lt;&gt;""),AND(OJ18&gt;=OW$37,OJ18&lt;&gt;"",OL18&gt;=OW$41,OL18&lt;&gt;""),AND(OM18&gt;=OW$37,OM18&lt;&gt;"",OO18&gt;=OW$41,OO18&lt;&gt;""),AND(OQ18&gt;=OW$37,OQ18&lt;&gt;"",OS18&gt;=OW$41,OS18&lt;&gt;""),AND(OT18&gt;=OW$37,OT18&lt;&gt;"",OV18&gt;=OW$41,OV18&lt;&gt;""),AND(PR18&gt;=QE$37,PR18&lt;&gt;"",PT18&gt;=QE$41,PT18&lt;&gt;""),AND(PU18&gt;=QE$37,PU18&lt;&gt;"",PW18&gt;=QE$41,PW18&lt;&gt;""),AND(PY18&gt;=QE$37,PY18&lt;&gt;"",QA18&gt;=QE$41,QA18&lt;&gt;""),AND(QB18&gt;=QE$37,QB18&lt;&gt;"",QD18&gt;=QE$41,QD18&lt;&gt;""),AND(QZ18&gt;=RM$37,QZ18&lt;&gt;"",RB18&gt;=RM$41,RB18&lt;&gt;""),AND(RC18&gt;=RM$37,RC18&lt;&gt;"",RE18&gt;=RM$41,RE18&lt;&gt;""),AND(RG18&gt;=RM$37,RG18&lt;&gt;"",RI18&gt;=RM$41,RI18&lt;&gt;""),AND(RJ18&gt;=RM$37,RJ18&lt;&gt;"",RL18&gt;=RM$41,RL18&lt;&gt;""),AND(SH18&gt;=SU$37,SH18&lt;&gt;"",SJ18&gt;=SU$41,SJ18&lt;&gt;""),AND(SK18&gt;=SU$37,SK18&lt;&gt;"",SM18&gt;=SU$41,SM18&lt;&gt;""),AND(SO18&gt;=SU$37,SO18&lt;&gt;"",SQ18&gt;=SU$41,SQ18&lt;&gt;""),AND(SR18&gt;=SU$37,SR18&lt;&gt;"",ST18&gt;=SU$41,ST18&lt;&gt;"")),"Merit",IF(OR(AND(AO18&gt;=AY$36,AO18&lt;&gt;"",AQ18&gt;=AY$40,AQ18&lt;&gt;"",AN18=""),AND(AR18&gt;=AY$36,AR18&lt;&gt;"",AT18&gt;=AY$40,AT18&lt;&gt;"",AN18=""),AND(AV18&gt;=AY$36,AV18&lt;&gt;"",AX18&gt;=AY$40,AX18&lt;&gt;"",AN18=""),AND(BP18&gt;=BZ$36,BP18&lt;&gt;"",BR18&gt;=BZ$40,BR18&lt;&gt;"",BO18=""),AND(BS18&gt;=BZ$36,BS18&lt;&gt;"",BU18&gt;=BZ$40,BU18&lt;&gt;"",BO18=""),AND(BW18&gt;=BZ$36,BW18&lt;&gt;"",BY18&gt;=BZ$40,BY18&lt;&gt;"",BO18=""),AND(CQ18&gt;=DA$36,CQ18&lt;&gt;"",CS18&gt;=DA$40,CS18&lt;&gt;"",CP18=""),AND(CT18&gt;=DA$36,CT18&lt;&gt;"",CV18&gt;=DA$40,CV18&lt;&gt;"",CP18=""),AND(CX18&gt;=DA$36,CX18&lt;&gt;"",CZ18&gt;=DA$40,CZ18&lt;&gt;"",CP18=""),AND(DX18&gt;=EK$36,DX18&lt;&gt;"",DZ18&gt;=EK$40,DZ18&lt;&gt;""),AND(EA18&gt;=EK$36,EA18&lt;&gt;"",EC18&gt;=EK$40,EC18&lt;&gt;""),AND(EE18&gt;=EK$36,EE18&lt;&gt;"",EG18&gt;=EK$40,EG18&lt;&gt;""),AND(EH18&gt;=EK$36,EH18&lt;&gt;"",EJ18&gt;=EK$40,EJ18&lt;&gt;""),AND(FF18&gt;=FS$36,FF18&lt;&gt;"",FH18&gt;=FS$40,FH18&lt;&gt;""),AND(FI18&gt;=FS$36,FI18&lt;&gt;"",FK18&gt;=FS$40,FK18&lt;&gt;""),AND(FM18&gt;=FS$36,FM18&lt;&gt;"",FO18&gt;=FS$40,FO18&lt;&gt;""),AND(FP18&gt;=FS$36,FP18&lt;&gt;"",FR18&gt;=FS$40,FR18&lt;&gt;""),AND(GN18&gt;=HA$36,GN18&lt;&gt;"",GP18&gt;=HA$40,GP18&lt;&gt;""),AND(GQ18&gt;=HA$36,GQ18&lt;&gt;"",GS18&gt;=HA$40,GS18&lt;&gt;""),AND(GU18&gt;=HA$36,GU18&lt;&gt;"",GW18&gt;=HA$40,GW18&lt;&gt;""),AND(GX18&gt;=HA$36,GX18&lt;&gt;"",GZ18&gt;=HA$40,GZ18&lt;&gt;""),AND(HV18&gt;=II$36,HV18&lt;&gt;"",HX18&gt;=II$40,HX18&lt;&gt;""),AND(HY18&gt;=II$36,HY18&lt;&gt;"",IA18&gt;=II$40,IA18&lt;&gt;""),AND(IC18&gt;=II$36,IC18&lt;&gt;"",IE18&gt;=II$40,IE18&lt;&gt;""),AND(IF18&gt;=II$36,IF18&lt;&gt;"",IH18&gt;=II$40,IH18&lt;&gt;""),AND(JD18&gt;=JQ$36,JD18&lt;&gt;"",JF18&gt;=JQ$40,JF18&lt;&gt;""),AND(JG18&gt;=JQ$36,JG18&lt;&gt;"",JI18&gt;=JQ$40,JI18&lt;&gt;""),AND(JK18&gt;=JQ$36,JK18&lt;&gt;"",JM18&gt;=JQ$40,JM18&lt;&gt;""),AND(JN18&gt;=JQ$36,JN18&lt;&gt;"",JP18&gt;=JQ$40,JP18&lt;&gt;""),AND(KL18&gt;=KY$36,KL18&lt;&gt;"",KN18&gt;=KY$40,KN18&lt;&gt;""),AND(KO18&gt;=KY$36,KO18&lt;&gt;"",KQ18&gt;=KY$40,KQ18&lt;&gt;""),AND(KS18&gt;=KY$36,KS18&lt;&gt;"",KU18&gt;=KY$40,KU18&lt;&gt;""),AND(KV18&gt;=KY$36,KV18&lt;&gt;"",KX18&gt;=KY$40,KX18&lt;&gt;""),AND(LT18&gt;=MG$36,LT18&lt;&gt;"",LV18&gt;=MG$40,LV18&lt;&gt;""),AND(LW18&gt;=MG$36,LW18&lt;&gt;"",LY18&gt;=MG$40,LY18&lt;&gt;""),AND(MA18&gt;=MG$36,MA18&lt;&gt;"",MC18&gt;=MG$40,MC18&lt;&gt;""),AND(MD18&gt;=MG$36,MD18&lt;&gt;"",MF18&gt;=MG$40,MF18&lt;&gt;""),AND(NB18&gt;=NO$36,NB18&lt;&gt;"",ND18&gt;=NO$40,ND18&lt;&gt;""),AND(NE18&gt;=NO$36,NE18&lt;&gt;"",NG18&gt;=NO$40,NG18&lt;&gt;""),AND(NI18&gt;=NO$36,NI18&lt;&gt;"",NK18&gt;=NO$40,NK18&lt;&gt;""),AND(NL18&gt;=NO$36,NL18&lt;&gt;"",NN18&gt;=NO$40,NN18&lt;&gt;""),AND(OJ18&gt;=OW$36,OJ18&lt;&gt;"",OL18&gt;=OW$40,OL18&lt;&gt;""),AND(OM18&gt;=OW$36,OM18&lt;&gt;"",OO18&gt;=OW$40,OO18&lt;&gt;""),AND(OQ18&gt;=OW$36,OQ18&lt;&gt;"",OS18&gt;=OW$40,OS18&lt;&gt;""),AND(OT18&gt;=OW$36,OT18&lt;&gt;"",OV18&gt;=OW$40,OV18&lt;&gt;""),AND(PR18&gt;=QE$36,PR18&lt;&gt;"",PT18&gt;=QE$40,PT18&lt;&gt;""),AND(PU18&gt;=QE$36,PU18&lt;&gt;"",PW18&gt;=QE$40,PW18&lt;&gt;""),AND(PY18&gt;=QE$36,PY18&lt;&gt;"",QA18&gt;=QE$40,QA18&lt;&gt;""),AND(QB18&gt;=QE$36,QB18&lt;&gt;"",QD18&gt;=QE$40,QD18&lt;&gt;""),AND(QZ18&gt;=RM$36,QZ18&lt;&gt;"",RB18&gt;=RM$40,RB18&lt;&gt;""),AND(RC18&gt;=RM$36,RC18&lt;&gt;"",RE18&gt;=RM$40,RE18&lt;&gt;""),AND(RG18&gt;=RM$36,RG18&lt;&gt;"",RI18&gt;=RM$40,RI18&lt;&gt;""),AND(RJ18&gt;=RM$36,RJ18&lt;&gt;"",RL18&gt;=RM$40,RL18&lt;&gt;""),AND(SH18&gt;=SU$36,SH18&lt;&gt;"",SJ18&gt;=SU$40,SJ18&lt;&gt;""),AND(SK18&gt;=SU$36,SK18&lt;&gt;"",SM18&gt;=SU$40,SM18&lt;&gt;""),AND(SO18&gt;=SU$36,SO18&lt;&gt;"",SQ18&gt;=SU$40,SQ18&lt;&gt;""),AND(SR18&gt;=SU$36,SR18&lt;&gt;"",ST18&gt;=SU$40,ST18&lt;&gt;"")),"Excellence",IF(K18="P","Worlds Team",IF(H18="P","National Team","")))))</f>
        <v/>
      </c>
      <c r="K18" s="3" t="str">
        <f>IF(OR(AND(AO18&gt;=AY$35,AO18&lt;&gt;"",AQ18&gt;=AY$39,AQ18&lt;&gt;"",AN18=""),AND(AR18&gt;=AY$35,AR18&lt;&gt;"",AT18&gt;=AY$39,AT18&lt;&gt;"",AN18=""),AND(AV18&gt;=AY$35,AV18&lt;&gt;"",AX18&gt;=AY$39,AX18&lt;&gt;"",AN18=""),AND(BP18&gt;=BZ$35,BP18&lt;&gt;"",BR18&gt;=BZ$39,BR18&lt;&gt;"",BO18=""),AND(BS18&gt;=BZ$35,BS18&lt;&gt;"",BU18&gt;=BZ$39,BU18&lt;&gt;"",BO18=""),AND(BW18&gt;=BZ$35,BW18&lt;&gt;"",BY18&gt;=BZ$39,BY18&lt;&gt;"",BO18=""),AND(CQ18&gt;=DA$35,CQ18&lt;&gt;"",CS18&gt;=DA$39,CS18&lt;&gt;"",CP18=""),AND(CT18&gt;=DA$35,CT18&lt;&gt;"",CV18&gt;=DA$39,CV18&lt;&gt;"",CP18=""),AND(CX18&gt;=DA$35,CX18&lt;&gt;"",CZ18&gt;=DA$39,CZ18&lt;&gt;"",CP18=""),AND(DX18&gt;=EK$35,DX18&lt;&gt;"",DZ18&gt;=EK$39,DZ18&lt;&gt;""),AND(EA18&gt;=EK$35,EA18&lt;&gt;"",EC18&gt;=EK$39,EC18&lt;&gt;""),AND(EE18&gt;=EK$35,EE18&lt;&gt;"",EG18&gt;=EK$39,EG18&lt;&gt;""),AND(EH18&gt;=EK$35,EH18&lt;&gt;"",EJ18&gt;=EK$39,EJ18&lt;&gt;""),AND(FF18&gt;=FS$35,FF18&lt;&gt;"",FH18&gt;=FS$39,FH18&lt;&gt;""),AND(FI18&gt;=FS$35,FI18&lt;&gt;"",FK18&gt;=FS$39,FK18&lt;&gt;""),AND(FM18&gt;=FS$35,FM18&lt;&gt;"",FO18&gt;=FS$39,FO18&lt;&gt;""),AND(FP18&gt;=FS$35,FP18&lt;&gt;"",FR18&gt;=FS$39,FR18&lt;&gt;""),AND(GN18&gt;=HA$35,GN18&lt;&gt;"",GP18&gt;=HA$39,GP18&lt;&gt;""),AND(GQ18&gt;=HA$35,GQ18&lt;&gt;"",GS18&gt;=HA$39,GS18&lt;&gt;""),AND(GU18&gt;=HA$35,GU18&lt;&gt;"",GW18&gt;=HA$39,GW18&lt;&gt;""),AND(GX18&gt;=HA$35,GX18&lt;&gt;"",GZ18&gt;=HA$39,GZ18&lt;&gt;""),AND(HV18&gt;=II$35,HV18&lt;&gt;"",HX18&gt;=II$39,HX18&lt;&gt;""),AND(HY18&gt;=II$35,HY18&lt;&gt;"",IA18&gt;=II$39,IA18&lt;&gt;""),AND(IC18&gt;=II$35,IC18&lt;&gt;"",IE18&gt;=II$39,IE18&lt;&gt;""),AND(IF18&gt;=II$35,IF18&lt;&gt;"",IH18&gt;=II$39,IH18&lt;&gt;""),AND(JD18&gt;=JQ$35,JD18&lt;&gt;"",JF18&gt;=JQ$39,JF18&lt;&gt;""),AND(JG18&gt;=JQ$35,JG18&lt;&gt;"",JI18&gt;=JQ$39,JI18&lt;&gt;""),AND(JK18&gt;=JQ$35,JK18&lt;&gt;"",JM18&gt;=JQ$39,JM18&lt;&gt;""),AND(JN18&gt;=JQ$35,JN18&lt;&gt;"",JP18&gt;=JQ$39,JP18&lt;&gt;""),AND(KL18&gt;=KY$35,KL18&lt;&gt;"",KN18&gt;=KY$39,KN18&lt;&gt;""),AND(KO18&gt;=KY$35,KO18&lt;&gt;"",KQ18&gt;=KY$39,KQ18&lt;&gt;""),AND(KS18&gt;=KY$35,KS18&lt;&gt;"",KU18&gt;=KY$39,KU18&lt;&gt;""),AND(KV18&gt;=KY$35,KV18&lt;&gt;"",KX18&gt;=KY$39,KX18&lt;&gt;""),AND(LT18&gt;=MG$35,LT18&lt;&gt;"",LV18&gt;=MG$39,LV18&lt;&gt;""),AND(LW18&gt;=MG$35,LW18&lt;&gt;"",LY18&gt;=MG$39,LY18&lt;&gt;""),AND(MA18&gt;=MG$35,MA18&lt;&gt;"",MC18&gt;=MG$39,MC18&lt;&gt;""),AND(MD18&gt;=MG$35,MD18&lt;&gt;"",MF18&gt;=MG$39,MF18&lt;&gt;""),AND(NB18&gt;=NO$35,NB18&lt;&gt;"",ND18&gt;=NO$39,ND18&lt;&gt;""),AND(NE18&gt;=NO$35,NE18&lt;&gt;"",NG18&gt;=NO$39,NG18&lt;&gt;""),AND(NI18&gt;=NO$35,NI18&lt;&gt;"",NK18&gt;=NO$39,NK18&lt;&gt;""),AND(NL18&gt;=NO$35,NL18&lt;&gt;"",NN18&gt;=NO$39,NN18&lt;&gt;""),AND(OJ18&gt;=OW$35,OJ18&lt;&gt;"",OL18&gt;=OW$39,OL18&lt;&gt;""),AND(OM18&gt;=OW$35,OM18&lt;&gt;"",OO18&gt;=OW$39,OO18&lt;&gt;""),AND(OQ18&gt;=OW$35,OQ18&lt;&gt;"",OS18&gt;=OW$39,OS18&lt;&gt;""),AND(OT18&gt;=OW$35,OT18&lt;&gt;"",OV18&gt;=OW$39,OV18&lt;&gt;""),AND(PR18&gt;=QE$35,PR18&lt;&gt;"",PT18&gt;=QE$39,PT18&lt;&gt;""),AND(PU18&gt;=QE$35,PU18&lt;&gt;"",PW18&gt;=QE$39,PW18&lt;&gt;""),AND(PY18&gt;=QE$35,PY18&lt;&gt;"",QA18&gt;=QE$39,QA18&lt;&gt;""),AND(QB18&gt;=QE$35,QB18&lt;&gt;"",QD18&gt;=QE$39,QD18&lt;&gt;""),AND(QZ18&gt;=RM$35,QZ18&lt;&gt;"",RB18&gt;=RM$39,RB18&lt;&gt;""),AND(RC18&gt;=RM$35,RC18&lt;&gt;"",RE18&gt;=RM$39,RE18&lt;&gt;""),AND(RG18&gt;=RM$35,RG18&lt;&gt;"",RI18&gt;=RM$39,RI18&lt;&gt;""),AND(RJ18&gt;=RM$35,RJ18&lt;&gt;"",RL18&gt;=RM$39,RL18&lt;&gt;""),AND(SH18&gt;=SU$35,SH18&lt;&gt;"",SJ18&gt;=SU$39,SJ18&lt;&gt;""),AND(SK18&gt;=SU$35,SK18&lt;&gt;"",SM18&gt;=SU$39,SM18&lt;&gt;""),AND(SO18&gt;=SU$35,SO18&lt;&gt;"",SQ18&gt;=SU$39,SQ18&lt;&gt;""),AND(SR18&gt;=SU$35,SR18&lt;&gt;"",ST18&gt;=SU$39,ST18&lt;&gt;"")),"P","")</f>
        <v/>
      </c>
      <c r="L18" s="8">
        <f>IF(COUNT(AQ18,AT18,BR18,BU18,CS18,CV18)&gt;0,LARGE((AQ18,AT18,BR18,BU18,CS18,CV18),1),0)</f>
        <v>50.109999999999992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48.19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49.75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9.6999999999999993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&gt;0,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2.8</v>
      </c>
      <c r="Z18" s="22">
        <v>1.7</v>
      </c>
      <c r="AA18" s="22">
        <v>2.1</v>
      </c>
      <c r="AB18" s="22">
        <v>3.04</v>
      </c>
      <c r="AC18" s="22">
        <v>0</v>
      </c>
      <c r="AD18" s="22">
        <v>17.600000000000001</v>
      </c>
      <c r="AE18" s="22">
        <v>3.7</v>
      </c>
      <c r="AF18" s="22">
        <v>3.4</v>
      </c>
      <c r="AG18" s="22">
        <v>6.12</v>
      </c>
      <c r="AH18" s="22">
        <v>0.4</v>
      </c>
      <c r="AI18" s="22"/>
      <c r="AJ18" s="22"/>
      <c r="AK18" s="22"/>
      <c r="AL18" s="22"/>
      <c r="AM18" s="22"/>
      <c r="AN18" s="27"/>
      <c r="AO18" s="38">
        <f>IF(AA18&gt;0,AA18,"")</f>
        <v>2.1</v>
      </c>
      <c r="AP18" s="38">
        <f>IF(AB18&gt;0,AB18,"")</f>
        <v>3.04</v>
      </c>
      <c r="AQ18" s="40">
        <f>IF(SUM(Y18:AB18)-AC18&gt;0,SUM(Y18:AB18)-AC18,"")</f>
        <v>9.64</v>
      </c>
      <c r="AR18" s="40">
        <f>IF(AF18&gt;0,AF18,"")</f>
        <v>3.4</v>
      </c>
      <c r="AS18" s="40">
        <f>IF(AG18&gt;0,AG18,"")</f>
        <v>6.12</v>
      </c>
      <c r="AT18" s="40">
        <f>IF(SUM(AD18:AG18)-AH18&gt;0,SUM(AD18:AG18)-AH18,"")</f>
        <v>30.42</v>
      </c>
      <c r="AU18" s="40">
        <f>IF(AQ18="","",MAX(AQ18,AT18))</f>
        <v>30.42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30.42</v>
      </c>
      <c r="AZ18" s="26">
        <v>15.1</v>
      </c>
      <c r="BA18" s="26">
        <v>9</v>
      </c>
      <c r="BB18" s="26">
        <v>9</v>
      </c>
      <c r="BC18" s="26">
        <v>15.19</v>
      </c>
      <c r="BD18" s="26">
        <v>0.1</v>
      </c>
      <c r="BE18" s="26">
        <v>15.8</v>
      </c>
      <c r="BF18" s="26">
        <v>9.6</v>
      </c>
      <c r="BG18" s="26">
        <v>9.6999999999999993</v>
      </c>
      <c r="BH18" s="26">
        <v>15.01</v>
      </c>
      <c r="BI18" s="26">
        <v>0</v>
      </c>
      <c r="BJ18" s="26">
        <v>14.9</v>
      </c>
      <c r="BK18" s="26">
        <v>9.4</v>
      </c>
      <c r="BL18" s="26">
        <v>9.6999999999999993</v>
      </c>
      <c r="BM18" s="26">
        <v>15.75</v>
      </c>
      <c r="BN18" s="26">
        <v>0</v>
      </c>
      <c r="BO18" s="28"/>
      <c r="BP18" s="39">
        <f>IF(BB18&gt;0,BB18,"")</f>
        <v>9</v>
      </c>
      <c r="BQ18" s="39">
        <f>IF(BC18&gt;0,BC18,"")</f>
        <v>15.19</v>
      </c>
      <c r="BR18" s="11">
        <f>IF(SUM(AZ18:BC18)-BD18&gt;0,SUM(AZ18:BC18)-BD18,"")</f>
        <v>48.19</v>
      </c>
      <c r="BS18" s="11">
        <f>IF(BG18&gt;0,BG18,"")</f>
        <v>9.6999999999999993</v>
      </c>
      <c r="BT18" s="11">
        <f>IF(BH18&gt;0,BH18,"")</f>
        <v>15.01</v>
      </c>
      <c r="BU18" s="11">
        <f>IF(SUM(BE18:BH18)-BI18&gt;0,SUM(BE18:BH18)-BI18,"")</f>
        <v>50.109999999999992</v>
      </c>
      <c r="BV18" s="11">
        <f>IF(BR18="","",MAX(BR18,BU18))</f>
        <v>50.109999999999992</v>
      </c>
      <c r="BW18" s="11">
        <f>IF(BL18&gt;0,BL18,"")</f>
        <v>9.6999999999999993</v>
      </c>
      <c r="BX18" s="11">
        <f>IF(BM18&gt;0,BM18,"")</f>
        <v>15.75</v>
      </c>
      <c r="BY18" s="11">
        <f>IF(SUM(BJ18:BM18)-BN18&gt;0,SUM(BJ18:BM18)-BN18,"")</f>
        <v>49.75</v>
      </c>
      <c r="BZ18" s="11">
        <f>IF(SUM(BV18,BY18)&gt;0,SUM(BV18,BY18),"")</f>
        <v>99.859999999999985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7.55</v>
      </c>
      <c r="SW18" s="22">
        <f>IF($CP18="P",CB18,(CB18+BA18)/2)</f>
        <v>4.5</v>
      </c>
      <c r="SX18" s="22">
        <f>IF($CP18="P",CC18,(CC18+BB18)/2)</f>
        <v>4.5</v>
      </c>
      <c r="SY18" s="22">
        <f>IF($CP18="P",CD18,(CD18+BC18)/2)</f>
        <v>7.5949999999999998</v>
      </c>
      <c r="SZ18" s="22">
        <f>IF($CP18="P",CE18,(CE18+BD18)/2)</f>
        <v>0.05</v>
      </c>
      <c r="TA18" s="22">
        <f>IF($CP18="P",CF18,(CF18+BE18)/2)</f>
        <v>7.9</v>
      </c>
      <c r="TB18" s="22">
        <f>IF($CP18="P",CG18,(CG18+BF18)/2)</f>
        <v>4.8</v>
      </c>
      <c r="TC18" s="22">
        <f>IF($CP18="P",CH18,(CH18+BG18)/2)</f>
        <v>4.8499999999999996</v>
      </c>
      <c r="TD18" s="22">
        <f>IF($CP18="P",CI18,(CI18+BH18)/2)</f>
        <v>7.5049999999999999</v>
      </c>
      <c r="TE18" s="22">
        <f>IF($CP18="P",CJ18,(CJ18+BI18)/2)</f>
        <v>0</v>
      </c>
      <c r="TF18" s="22">
        <f>IF($CP18="P",CK18,(CK18+BJ18)/2)</f>
        <v>7.45</v>
      </c>
      <c r="TG18" s="22">
        <f>IF($CP18="P",CL18,(CL18+BK18)/2)</f>
        <v>4.7</v>
      </c>
      <c r="TH18" s="22">
        <f>IF($CP18="P",CM18,(CM18+BL18)/2)</f>
        <v>4.8499999999999996</v>
      </c>
      <c r="TI18" s="22">
        <f>IF($CP18="P",CN18,(CN18+BM18)/2)</f>
        <v>7.875</v>
      </c>
      <c r="TJ18" s="22">
        <f>IF($CP18="P",CO18,(CO18+BN18)/2)</f>
        <v>0</v>
      </c>
      <c r="TK18" s="27" t="s">
        <v>46</v>
      </c>
      <c r="TL18" s="40">
        <f>IF(SX18&gt;0,SX18,"")</f>
        <v>4.5</v>
      </c>
      <c r="TM18" s="40">
        <f>IF(SY18&gt;0,SY18,"")</f>
        <v>7.5949999999999998</v>
      </c>
      <c r="TN18" s="40">
        <f>IF(SUM(SV18:SY18)-SZ18&gt;0,SUM(SV18:SY18)-SZ18,"")</f>
        <v>24.094999999999999</v>
      </c>
      <c r="TO18" s="40">
        <f>IF(TC18&gt;0,TC18,"")</f>
        <v>4.8499999999999996</v>
      </c>
      <c r="TP18" s="40">
        <f>IF(TD18&gt;0,TD18,"")</f>
        <v>7.5049999999999999</v>
      </c>
      <c r="TQ18" s="40">
        <f>IF(SUM(TA18:TD18)-TE18&gt;0,SUM(TA18:TD18)-TE18,"")</f>
        <v>25.054999999999996</v>
      </c>
      <c r="TR18" s="40">
        <f>IF(MAX(TN18,TQ18)&gt;0,MAX(TN18,TQ18),"")</f>
        <v>25.054999999999996</v>
      </c>
      <c r="TS18" s="40">
        <f>IF(TH18&gt;0,TH18,"")</f>
        <v>4.8499999999999996</v>
      </c>
      <c r="TT18" s="40">
        <f>IF(TI18&gt;0,TI18,"")</f>
        <v>7.875</v>
      </c>
      <c r="TU18" s="40">
        <f>IF(SUM(TF18:TI18)-TJ18&gt;0,SUM(TF18:TI18)-TJ18,"")</f>
        <v>24.875</v>
      </c>
      <c r="TV18" s="40">
        <f>IF(SUM(TR18,TU18)&gt;0,SUM(TR18,TU18),"")</f>
        <v>49.929999999999993</v>
      </c>
    </row>
    <row r="19" spans="1:542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153</v>
      </c>
      <c r="D19" s="4" t="s">
        <v>6</v>
      </c>
      <c r="E19" s="4">
        <v>2006</v>
      </c>
      <c r="F19" s="9">
        <f>SUM(L19:V19)+SUM(L19:T19)*0.0000001+SUM(L19)*0.0000000000001</f>
        <v>157.31001573100508</v>
      </c>
      <c r="G19" s="66"/>
      <c r="H19" s="3" t="str">
        <f>IF(OR(AND(AO19&gt;=AY$34,AO19&lt;&gt;"",AQ19&gt;=AY$38,AQ19&lt;&gt;"",AN19=""),AND(AR19&gt;=AY$34,AR19&lt;&gt;"",AT19&gt;=AY$38,AT19&lt;&gt;"",AN19=""),AND(AV19&gt;=AY$34,AV19&lt;&gt;"",AX19&gt;=AY$38,AX19&lt;&gt;"",AN19=""),AND(BP19&gt;=BZ$34,BP19&lt;&gt;"",BR19&gt;=BZ$38,BR19&lt;&gt;"",BO19=""),AND(BS19&gt;=BZ$34,BS19&lt;&gt;"",BU19&gt;=BZ$38,BU19&lt;&gt;"",BO19=""),AND(BW19&gt;=BZ$34,BW19&lt;&gt;"",BY19&gt;=BZ$38,BY19&lt;&gt;"",BO19=""),AND(CQ19&gt;=DA$34,CQ19&lt;&gt;"",CS19&gt;=DA$38,CS19&lt;&gt;"",CP19=""),AND(CT19&gt;=DA$34,CT19&lt;&gt;"",CV19&gt;=DA$38,CV19&lt;&gt;"",CP19=""),AND(CX19&gt;=DA$34,CX19&lt;&gt;"",CZ19&gt;=DA$38,CZ19&lt;&gt;"",CP19=""),AND(DX19&gt;=EK$34,DX19&lt;&gt;"",DZ19&gt;=EK$38,DZ19&lt;&gt;""),AND(EA19&gt;=EK$34,EA19&lt;&gt;"",EC19&gt;=EK$38,EC19&lt;&gt;""),AND(EE19&gt;=EK$34,EE19&lt;&gt;"",EG19&gt;=EK$38,EG19&lt;&gt;""),AND(EH19&gt;=EK$34,EH19&lt;&gt;"",EJ19&gt;=EK$38,EJ19&lt;&gt;""),AND(FF19&gt;=FS$34,FF19&lt;&gt;"",FH19&gt;=FS$38,FH19&lt;&gt;""),AND(FI19&gt;=FS$34,FI19&lt;&gt;"",FK19&gt;=FS$38,FK19&lt;&gt;""),AND(FM19&gt;=FS$34,FM19&lt;&gt;"",FO19&gt;=FS$38,FO19&lt;&gt;""),AND(FP19&gt;=FS$34,FP19&lt;&gt;"",FR19&gt;=FS$38,FR19&lt;&gt;""),AND(GN19&gt;=HA$34,GN19&lt;&gt;"",GP19&gt;=HA$38,GP19&lt;&gt;""),AND(GQ19&gt;=HA$34,GQ19&lt;&gt;"",GS19&gt;=HA$38,GS19&lt;&gt;""),AND(GU19&gt;=HA$34,GU19&lt;&gt;"",GW19&gt;=HA$38,GW19&lt;&gt;""),AND(GX19&gt;=HA$34,GX19&lt;&gt;"",GZ19&gt;=HA$38,GZ19&lt;&gt;""),AND(HV19&gt;=II$34,HV19&lt;&gt;"",HX19&gt;=II$38,HX19&lt;&gt;""),AND(HY19&gt;=II$34,HY19&lt;&gt;"",IA19&gt;=II$38,IA19&lt;&gt;""),AND(IC19&gt;=II$34,IC19&lt;&gt;"",IE19&gt;=II$38,IE19&lt;&gt;""),AND(IF19&gt;=II$34,IF19&lt;&gt;"",IH19&gt;=II$38,IH19&lt;&gt;""),AND(JD19&gt;=JQ$34,JD19&lt;&gt;"",JF19&gt;=JQ$38,JF19&lt;&gt;""),AND(JG19&gt;=JQ$34,JG19&lt;&gt;"",JI19&gt;=JQ$38,JI19&lt;&gt;""),AND(JK19&gt;=JQ$34,JK19&lt;&gt;"",JM19&gt;=JQ$38,JM19&lt;&gt;""),AND(JN19&gt;=JQ$34,JN19&lt;&gt;"",JP19&gt;=JQ$38,JP19&lt;&gt;""),AND(KL19&gt;=KY$34,KL19&lt;&gt;"",KN19&gt;=KY$38,KN19&lt;&gt;""),AND(KO19&gt;=KY$34,KO19&lt;&gt;"",KQ19&gt;=KY$38,KQ19&lt;&gt;""),AND(KS19&gt;=KY$34,KS19&lt;&gt;"",KU19&gt;=KY$38,KU19&lt;&gt;""),AND(KV19&gt;=KY$34,KV19&lt;&gt;"",KX19&gt;=KY$38,KX19&lt;&gt;""),AND(LT19&gt;=MG$34,LT19&lt;&gt;"",LV19&gt;=MG$38,LV19&lt;&gt;""),AND(LW19&gt;=MG$34,LW19&lt;&gt;"",LY19&gt;=MG$38,LY19&lt;&gt;""),AND(MA19&gt;=MG$34,MA19&lt;&gt;"",MC19&gt;=MG$38,MC19&lt;&gt;""),AND(MD19&gt;=MG$34,MD19&lt;&gt;"",MF19&gt;=MG$38,MF19&lt;&gt;""),AND(NB19&gt;=NO$34,NB19&lt;&gt;"",ND19&gt;=NO$38,ND19&lt;&gt;""),AND(NE19&gt;=NO$34,NE19&lt;&gt;"",NG19&gt;=NO$38,NG19&lt;&gt;""),AND(NI19&gt;=NO$34,NI19&lt;&gt;"",NK19&gt;=NO$38,NK19&lt;&gt;""),AND(NL19&gt;=NO$34,NL19&lt;&gt;"",NN19&gt;=NO$38,NN19&lt;&gt;""),AND(OJ19&gt;=OW$34,OJ19&lt;&gt;"",OL19&gt;=OW$38,OL19&lt;&gt;""),AND(OM19&gt;=OW$34,OM19&lt;&gt;"",OO19&gt;=OW$38,OO19&lt;&gt;""),AND(OQ19&gt;=OW$34,OQ19&lt;&gt;"",OS19&gt;=OW$38,OS19&lt;&gt;""),AND(OT19&gt;=OW$34,OT19&lt;&gt;"",OV19&gt;=OW$38,OV19&lt;&gt;""),AND(PR19&gt;=QE$34,PR19&lt;&gt;"",PT19&gt;=QE$38,PT19&lt;&gt;""),AND(PU19&gt;=QE$34,PU19&lt;&gt;"",PW19&gt;=QE$38,PW19&lt;&gt;""),AND(PY19&gt;=QE$34,PY19&lt;&gt;"",QA19&gt;=QE$38,QA19&lt;&gt;""),AND(QB19&gt;=QE$34,QB19&lt;&gt;"",QD19&gt;=QE$38,QD19&lt;&gt;""),AND(QZ19&gt;=RM$34,QZ19&lt;&gt;"",RB19&gt;=RM$38,RB19&lt;&gt;""),AND(RC19&gt;=RM$34,RC19&lt;&gt;"",RE19&gt;=RM$38,RE19&lt;&gt;""),AND(RG19&gt;=RM$34,RG19&lt;&gt;"",RI19&gt;=RM$38,RI19&lt;&gt;""),AND(RJ19&gt;=RM$34,RJ19&lt;&gt;"",RL19&gt;=RM$38,RL19&lt;&gt;""),AND(SH19&gt;=SU$34,SH19&lt;&gt;"",SJ19&gt;=SU$38,SJ19&lt;&gt;""),AND(SK19&gt;=SU$34,SK19&lt;&gt;"",SM19&gt;=SU$38,SM19&lt;&gt;""),AND(SO19&gt;=SU$34,SO19&lt;&gt;"",SQ19&gt;=SU$38,SQ19&lt;&gt;""),AND(SR19&gt;=SU$34,SR19&lt;&gt;"",ST19&gt;=SU$38,ST19&lt;&gt;"")),"P","")</f>
        <v/>
      </c>
      <c r="I19" s="3" t="str">
        <f>IF(OR(AND(AQ19&gt;=AY$38,AQ19&lt;&gt;"",AN19=""),AND(AT19&gt;=AY$38,AT19&lt;&gt;"",AN19=""),AND(AX19&gt;=AY$38,AX19&lt;&gt;"",AN19=""),AND(BR19&gt;=BZ$38,BR19&lt;&gt;"",BO19=""),AND(BU19&gt;=BZ$38,BU19&lt;&gt;"",BO19=""),AND(BY19&gt;=BZ$38,BY19&lt;&gt;"",BO19=""),AND(CS19&gt;=DA$38,CS19&lt;&gt;"",CP19=""),AND(CV19&gt;=DA$38,CV19&lt;&gt;"",CP19=""),AND(CZ19&gt;=DA$38,CZ19&lt;&gt;"",CP19=""),AND(DZ19&gt;=EK$38,DZ19&lt;&gt;""),AND(EC19&gt;=EK$38,EC19&lt;&gt;""),AND(EG19&gt;=EK$38,EG19&lt;&gt;""),AND(EJ19&gt;=EK$38,EJ19&lt;&gt;""),AND(FH19&gt;=FS$38,FH19&lt;&gt;""),AND(FK19&gt;=FS$38,FK19&lt;&gt;""),AND(FO19&gt;=FS$38,FO19&lt;&gt;""),AND(FR19&gt;=FS$38,FR19&lt;&gt;""),AND(GP19&gt;=HA$38,GP19&lt;&gt;""),AND(GS19&gt;=HA$38,GS19&lt;&gt;""),AND(GW19&gt;=HA$38,GW19&lt;&gt;""),AND(GZ19&gt;=HA$38,GZ19&lt;&gt;""),AND(HX19&gt;=II$38,HX19&lt;&gt;""),AND(IA19&gt;=II$38,IA19&lt;&gt;""),AND(IE19&gt;=II$38,IE19&lt;&gt;""),AND(IH19&gt;=II$38,IH19&lt;&gt;""),AND(JF19&gt;=JQ$38,JF19&lt;&gt;""),AND(JI19&gt;=JQ$38,JI19&lt;&gt;""),AND(JM19&gt;=JQ$38,JM19&lt;&gt;""),AND(JP19&gt;=JQ$38,JP19&lt;&gt;""),AND(KN19&gt;=KY$38,KN19&lt;&gt;""),AND(KQ19&gt;=KY$38,KQ19&lt;&gt;""),AND(KU19&gt;=KY$38,KU19&lt;&gt;""),AND(KX19&gt;=KY$38,KX19&lt;&gt;""),AND(LV19&gt;=MG$38,LV19&lt;&gt;""),AND(LY19&gt;=MG$38,LY19&lt;&gt;""),AND(MC19&gt;=MG$38,MC19&lt;&gt;""),AND(MF19&gt;=MG$38,MF19&lt;&gt;""),AND(ND19&gt;=NO$38,ND19&lt;&gt;""),AND(NG19&gt;=NO$38,NG19&lt;&gt;""),AND(NK19&gt;=NO$38,NK19&lt;&gt;""),AND(NN19&gt;=NO$38,NN19&lt;&gt;""),AND(OL19&gt;=OW$38,OL19&lt;&gt;""),AND(OO19&gt;=OW$38,OO19&lt;&gt;""),AND(OS19&gt;=OW$38,OS19&lt;&gt;""),AND(OV19&gt;=OW$38,OV19&lt;&gt;""),AND(PT19&gt;=QE$38,PT19&lt;&gt;""),AND(PW19&gt;=QE$38,PW19&lt;&gt;""),AND(QA19&gt;=QE$38,QA19&lt;&gt;""),AND(QD19&gt;=QE$38,QD19&lt;&gt;""),AND(RB19&gt;=RM$38,RB19&lt;&gt;""),AND(RE19&gt;=RM$38,RE19&lt;&gt;""),AND(RI19&gt;=RM$38,RI19&lt;&gt;""),AND(RL19&gt;=RM$38,RL19&lt;&gt;""),AND(SJ19&gt;=SU$38,SJ19&lt;&gt;""),AND(SM19&gt;=SU$38,SM19&lt;&gt;""),AND(SQ19&gt;=SU$38,SQ19&lt;&gt;""),AND(ST19&gt;=SU$38,ST19&lt;&gt;"")),"P","")</f>
        <v/>
      </c>
      <c r="J19" s="36" t="str">
        <f>IF(AND(I19="P",H19=""),"No DD",IF(OR(AND(AO19&gt;=AY$37,AO19&lt;&gt;"",AQ19&gt;=AY$41,AQ19&lt;&gt;"",AN19=""),AND(AR19&gt;=AY$37,AR19&lt;&gt;"",AT19&gt;=AY$41,AT19&lt;&gt;"",AN19=""),AND(AV19&gt;=AY$37,AV19&lt;&gt;"",AX19&gt;=AY$41,AX19&lt;&gt;"",AN19=""),AND(BP19&gt;=BZ$37,BP19&lt;&gt;"",BR19&gt;=BZ$41,BR19&lt;&gt;"",BO19=""),AND(BS19&gt;=BZ$37,BS19&lt;&gt;"",BU19&gt;=BZ$41,BU19&lt;&gt;"",BO19=""),AND(BW19&gt;=BZ$37,BW19&lt;&gt;"",BY19&gt;=BZ$41,BY19&lt;&gt;"",BO19=""),AND(CQ19&gt;=DA$37,CQ19&lt;&gt;"",CS19&gt;=DA$41,CS19&lt;&gt;"",CP19=""),AND(CT19&gt;=DA$37,CT19&lt;&gt;"",CV19&gt;=DA$41,CV19&lt;&gt;"",CP19=""),AND(CX19&gt;=DA$37,CX19&lt;&gt;"",CZ19&gt;=DA$41,CZ19&lt;&gt;"",CP19=""),AND(DX19&gt;=EK$37,DX19&lt;&gt;"",DZ19&gt;=EK$41,DZ19&lt;&gt;""),AND(EA19&gt;=EK$37,EA19&lt;&gt;"",EC19&gt;=EK$41,EC19&lt;&gt;""),AND(EE19&gt;=EK$37,EE19&lt;&gt;"",EG19&gt;=EK$41,EG19&lt;&gt;""),AND(EH19&gt;=EK$37,EH19&lt;&gt;"",EJ19&gt;=EK$41,EJ19&lt;&gt;""),AND(FF19&gt;=FS$37,FF19&lt;&gt;"",FH19&gt;=FS$41,FH19&lt;&gt;""),AND(FI19&gt;=FS$37,FI19&lt;&gt;"",FK19&gt;=FS$41,FK19&lt;&gt;""),AND(FM19&gt;=FS$37,FM19&lt;&gt;"",FO19&gt;=FS$41,FO19&lt;&gt;""),AND(FP19&gt;=FS$37,FP19&lt;&gt;"",FR19&gt;=FS$41,FR19&lt;&gt;""),AND(GN19&gt;=HA$37,GN19&lt;&gt;"",GP19&gt;=HA$41,GP19&lt;&gt;""),AND(GQ19&gt;=HA$37,GQ19&lt;&gt;"",GS19&gt;=HA$41,GS19&lt;&gt;""),AND(GU19&gt;=HA$37,GU19&lt;&gt;"",GW19&gt;=HA$41,GW19&lt;&gt;""),AND(GX19&gt;=HA$37,GX19&lt;&gt;"",GZ19&gt;=HA$41,GZ19&lt;&gt;""),AND(HV19&gt;=II$37,HV19&lt;&gt;"",HX19&gt;=II$41,HX19&lt;&gt;""),AND(HY19&gt;=II$37,HY19&lt;&gt;"",IA19&gt;=II$41,IA19&lt;&gt;""),AND(IC19&gt;=II$37,IC19&lt;&gt;"",IE19&gt;=II$41,IE19&lt;&gt;""),AND(IF19&gt;=II$37,IF19&lt;&gt;"",IH19&gt;=II$41,IH19&lt;&gt;""),AND(JD19&gt;=JQ$37,JD19&lt;&gt;"",JF19&gt;=JQ$41,JF19&lt;&gt;""),AND(JG19&gt;=JQ$37,JG19&lt;&gt;"",JI19&gt;=JQ$41,JI19&lt;&gt;""),AND(JK19&gt;=JQ$37,JK19&lt;&gt;"",JM19&gt;=JQ$41,JM19&lt;&gt;""),AND(JN19&gt;=JQ$37,JN19&lt;&gt;"",JP19&gt;=JQ$41,JP19&lt;&gt;""),AND(KL19&gt;=KY$37,KL19&lt;&gt;"",KN19&gt;=KY$41,KN19&lt;&gt;""),AND(KO19&gt;=KY$37,KO19&lt;&gt;"",KQ19&gt;=KY$41,KQ19&lt;&gt;""),AND(KS19&gt;=KY$37,KS19&lt;&gt;"",KU19&gt;=KY$41,KU19&lt;&gt;""),AND(KV19&gt;=KY$37,KV19&lt;&gt;"",KX19&gt;=KY$41,KX19&lt;&gt;""),AND(LT19&gt;=MG$37,LT19&lt;&gt;"",LV19&gt;=MG$41,LV19&lt;&gt;""),AND(LW19&gt;=MG$37,LW19&lt;&gt;"",LY19&gt;=MG$41,LY19&lt;&gt;""),AND(MA19&gt;=MG$37,MA19&lt;&gt;"",MC19&gt;=MG$41,MC19&lt;&gt;""),AND(MD19&gt;=MG$37,MD19&lt;&gt;"",MF19&gt;=MG$41,MF19&lt;&gt;""),AND(NB19&gt;=NO$37,NB19&lt;&gt;"",ND19&gt;=NO$41,ND19&lt;&gt;""),AND(NE19&gt;=NO$37,NE19&lt;&gt;"",NG19&gt;=NO$41,NG19&lt;&gt;""),AND(NI19&gt;=NO$37,NI19&lt;&gt;"",NK19&gt;=NO$41,NK19&lt;&gt;""),AND(NL19&gt;=NO$37,NL19&lt;&gt;"",NN19&gt;=NO$41,NN19&lt;&gt;""),AND(OJ19&gt;=OW$37,OJ19&lt;&gt;"",OL19&gt;=OW$41,OL19&lt;&gt;""),AND(OM19&gt;=OW$37,OM19&lt;&gt;"",OO19&gt;=OW$41,OO19&lt;&gt;""),AND(OQ19&gt;=OW$37,OQ19&lt;&gt;"",OS19&gt;=OW$41,OS19&lt;&gt;""),AND(OT19&gt;=OW$37,OT19&lt;&gt;"",OV19&gt;=OW$41,OV19&lt;&gt;""),AND(PR19&gt;=QE$37,PR19&lt;&gt;"",PT19&gt;=QE$41,PT19&lt;&gt;""),AND(PU19&gt;=QE$37,PU19&lt;&gt;"",PW19&gt;=QE$41,PW19&lt;&gt;""),AND(PY19&gt;=QE$37,PY19&lt;&gt;"",QA19&gt;=QE$41,QA19&lt;&gt;""),AND(QB19&gt;=QE$37,QB19&lt;&gt;"",QD19&gt;=QE$41,QD19&lt;&gt;""),AND(QZ19&gt;=RM$37,QZ19&lt;&gt;"",RB19&gt;=RM$41,RB19&lt;&gt;""),AND(RC19&gt;=RM$37,RC19&lt;&gt;"",RE19&gt;=RM$41,RE19&lt;&gt;""),AND(RG19&gt;=RM$37,RG19&lt;&gt;"",RI19&gt;=RM$41,RI19&lt;&gt;""),AND(RJ19&gt;=RM$37,RJ19&lt;&gt;"",RL19&gt;=RM$41,RL19&lt;&gt;""),AND(SH19&gt;=SU$37,SH19&lt;&gt;"",SJ19&gt;=SU$41,SJ19&lt;&gt;""),AND(SK19&gt;=SU$37,SK19&lt;&gt;"",SM19&gt;=SU$41,SM19&lt;&gt;""),AND(SO19&gt;=SU$37,SO19&lt;&gt;"",SQ19&gt;=SU$41,SQ19&lt;&gt;""),AND(SR19&gt;=SU$37,SR19&lt;&gt;"",ST19&gt;=SU$41,ST19&lt;&gt;"")),"Merit",IF(OR(AND(AO19&gt;=AY$36,AO19&lt;&gt;"",AQ19&gt;=AY$40,AQ19&lt;&gt;"",AN19=""),AND(AR19&gt;=AY$36,AR19&lt;&gt;"",AT19&gt;=AY$40,AT19&lt;&gt;"",AN19=""),AND(AV19&gt;=AY$36,AV19&lt;&gt;"",AX19&gt;=AY$40,AX19&lt;&gt;"",AN19=""),AND(BP19&gt;=BZ$36,BP19&lt;&gt;"",BR19&gt;=BZ$40,BR19&lt;&gt;"",BO19=""),AND(BS19&gt;=BZ$36,BS19&lt;&gt;"",BU19&gt;=BZ$40,BU19&lt;&gt;"",BO19=""),AND(BW19&gt;=BZ$36,BW19&lt;&gt;"",BY19&gt;=BZ$40,BY19&lt;&gt;"",BO19=""),AND(CQ19&gt;=DA$36,CQ19&lt;&gt;"",CS19&gt;=DA$40,CS19&lt;&gt;"",CP19=""),AND(CT19&gt;=DA$36,CT19&lt;&gt;"",CV19&gt;=DA$40,CV19&lt;&gt;"",CP19=""),AND(CX19&gt;=DA$36,CX19&lt;&gt;"",CZ19&gt;=DA$40,CZ19&lt;&gt;"",CP19=""),AND(DX19&gt;=EK$36,DX19&lt;&gt;"",DZ19&gt;=EK$40,DZ19&lt;&gt;""),AND(EA19&gt;=EK$36,EA19&lt;&gt;"",EC19&gt;=EK$40,EC19&lt;&gt;""),AND(EE19&gt;=EK$36,EE19&lt;&gt;"",EG19&gt;=EK$40,EG19&lt;&gt;""),AND(EH19&gt;=EK$36,EH19&lt;&gt;"",EJ19&gt;=EK$40,EJ19&lt;&gt;""),AND(FF19&gt;=FS$36,FF19&lt;&gt;"",FH19&gt;=FS$40,FH19&lt;&gt;""),AND(FI19&gt;=FS$36,FI19&lt;&gt;"",FK19&gt;=FS$40,FK19&lt;&gt;""),AND(FM19&gt;=FS$36,FM19&lt;&gt;"",FO19&gt;=FS$40,FO19&lt;&gt;""),AND(FP19&gt;=FS$36,FP19&lt;&gt;"",FR19&gt;=FS$40,FR19&lt;&gt;""),AND(GN19&gt;=HA$36,GN19&lt;&gt;"",GP19&gt;=HA$40,GP19&lt;&gt;""),AND(GQ19&gt;=HA$36,GQ19&lt;&gt;"",GS19&gt;=HA$40,GS19&lt;&gt;""),AND(GU19&gt;=HA$36,GU19&lt;&gt;"",GW19&gt;=HA$40,GW19&lt;&gt;""),AND(GX19&gt;=HA$36,GX19&lt;&gt;"",GZ19&gt;=HA$40,GZ19&lt;&gt;""),AND(HV19&gt;=II$36,HV19&lt;&gt;"",HX19&gt;=II$40,HX19&lt;&gt;""),AND(HY19&gt;=II$36,HY19&lt;&gt;"",IA19&gt;=II$40,IA19&lt;&gt;""),AND(IC19&gt;=II$36,IC19&lt;&gt;"",IE19&gt;=II$40,IE19&lt;&gt;""),AND(IF19&gt;=II$36,IF19&lt;&gt;"",IH19&gt;=II$40,IH19&lt;&gt;""),AND(JD19&gt;=JQ$36,JD19&lt;&gt;"",JF19&gt;=JQ$40,JF19&lt;&gt;""),AND(JG19&gt;=JQ$36,JG19&lt;&gt;"",JI19&gt;=JQ$40,JI19&lt;&gt;""),AND(JK19&gt;=JQ$36,JK19&lt;&gt;"",JM19&gt;=JQ$40,JM19&lt;&gt;""),AND(JN19&gt;=JQ$36,JN19&lt;&gt;"",JP19&gt;=JQ$40,JP19&lt;&gt;""),AND(KL19&gt;=KY$36,KL19&lt;&gt;"",KN19&gt;=KY$40,KN19&lt;&gt;""),AND(KO19&gt;=KY$36,KO19&lt;&gt;"",KQ19&gt;=KY$40,KQ19&lt;&gt;""),AND(KS19&gt;=KY$36,KS19&lt;&gt;"",KU19&gt;=KY$40,KU19&lt;&gt;""),AND(KV19&gt;=KY$36,KV19&lt;&gt;"",KX19&gt;=KY$40,KX19&lt;&gt;""),AND(LT19&gt;=MG$36,LT19&lt;&gt;"",LV19&gt;=MG$40,LV19&lt;&gt;""),AND(LW19&gt;=MG$36,LW19&lt;&gt;"",LY19&gt;=MG$40,LY19&lt;&gt;""),AND(MA19&gt;=MG$36,MA19&lt;&gt;"",MC19&gt;=MG$40,MC19&lt;&gt;""),AND(MD19&gt;=MG$36,MD19&lt;&gt;"",MF19&gt;=MG$40,MF19&lt;&gt;""),AND(NB19&gt;=NO$36,NB19&lt;&gt;"",ND19&gt;=NO$40,ND19&lt;&gt;""),AND(NE19&gt;=NO$36,NE19&lt;&gt;"",NG19&gt;=NO$40,NG19&lt;&gt;""),AND(NI19&gt;=NO$36,NI19&lt;&gt;"",NK19&gt;=NO$40,NK19&lt;&gt;""),AND(NL19&gt;=NO$36,NL19&lt;&gt;"",NN19&gt;=NO$40,NN19&lt;&gt;""),AND(OJ19&gt;=OW$36,OJ19&lt;&gt;"",OL19&gt;=OW$40,OL19&lt;&gt;""),AND(OM19&gt;=OW$36,OM19&lt;&gt;"",OO19&gt;=OW$40,OO19&lt;&gt;""),AND(OQ19&gt;=OW$36,OQ19&lt;&gt;"",OS19&gt;=OW$40,OS19&lt;&gt;""),AND(OT19&gt;=OW$36,OT19&lt;&gt;"",OV19&gt;=OW$40,OV19&lt;&gt;""),AND(PR19&gt;=QE$36,PR19&lt;&gt;"",PT19&gt;=QE$40,PT19&lt;&gt;""),AND(PU19&gt;=QE$36,PU19&lt;&gt;"",PW19&gt;=QE$40,PW19&lt;&gt;""),AND(PY19&gt;=QE$36,PY19&lt;&gt;"",QA19&gt;=QE$40,QA19&lt;&gt;""),AND(QB19&gt;=QE$36,QB19&lt;&gt;"",QD19&gt;=QE$40,QD19&lt;&gt;""),AND(QZ19&gt;=RM$36,QZ19&lt;&gt;"",RB19&gt;=RM$40,RB19&lt;&gt;""),AND(RC19&gt;=RM$36,RC19&lt;&gt;"",RE19&gt;=RM$40,RE19&lt;&gt;""),AND(RG19&gt;=RM$36,RG19&lt;&gt;"",RI19&gt;=RM$40,RI19&lt;&gt;""),AND(RJ19&gt;=RM$36,RJ19&lt;&gt;"",RL19&gt;=RM$40,RL19&lt;&gt;""),AND(SH19&gt;=SU$36,SH19&lt;&gt;"",SJ19&gt;=SU$40,SJ19&lt;&gt;""),AND(SK19&gt;=SU$36,SK19&lt;&gt;"",SM19&gt;=SU$40,SM19&lt;&gt;""),AND(SO19&gt;=SU$36,SO19&lt;&gt;"",SQ19&gt;=SU$40,SQ19&lt;&gt;""),AND(SR19&gt;=SU$36,SR19&lt;&gt;"",ST19&gt;=SU$40,ST19&lt;&gt;"")),"Excellence",IF(K19="P","Worlds Team",IF(H19="P","National Team","")))))</f>
        <v/>
      </c>
      <c r="K19" s="3" t="str">
        <f>IF(OR(AND(AO19&gt;=AY$35,AO19&lt;&gt;"",AQ19&gt;=AY$39,AQ19&lt;&gt;"",AN19=""),AND(AR19&gt;=AY$35,AR19&lt;&gt;"",AT19&gt;=AY$39,AT19&lt;&gt;"",AN19=""),AND(AV19&gt;=AY$35,AV19&lt;&gt;"",AX19&gt;=AY$39,AX19&lt;&gt;"",AN19=""),AND(BP19&gt;=BZ$35,BP19&lt;&gt;"",BR19&gt;=BZ$39,BR19&lt;&gt;"",BO19=""),AND(BS19&gt;=BZ$35,BS19&lt;&gt;"",BU19&gt;=BZ$39,BU19&lt;&gt;"",BO19=""),AND(BW19&gt;=BZ$35,BW19&lt;&gt;"",BY19&gt;=BZ$39,BY19&lt;&gt;"",BO19=""),AND(CQ19&gt;=DA$35,CQ19&lt;&gt;"",CS19&gt;=DA$39,CS19&lt;&gt;"",CP19=""),AND(CT19&gt;=DA$35,CT19&lt;&gt;"",CV19&gt;=DA$39,CV19&lt;&gt;"",CP19=""),AND(CX19&gt;=DA$35,CX19&lt;&gt;"",CZ19&gt;=DA$39,CZ19&lt;&gt;"",CP19=""),AND(DX19&gt;=EK$35,DX19&lt;&gt;"",DZ19&gt;=EK$39,DZ19&lt;&gt;""),AND(EA19&gt;=EK$35,EA19&lt;&gt;"",EC19&gt;=EK$39,EC19&lt;&gt;""),AND(EE19&gt;=EK$35,EE19&lt;&gt;"",EG19&gt;=EK$39,EG19&lt;&gt;""),AND(EH19&gt;=EK$35,EH19&lt;&gt;"",EJ19&gt;=EK$39,EJ19&lt;&gt;""),AND(FF19&gt;=FS$35,FF19&lt;&gt;"",FH19&gt;=FS$39,FH19&lt;&gt;""),AND(FI19&gt;=FS$35,FI19&lt;&gt;"",FK19&gt;=FS$39,FK19&lt;&gt;""),AND(FM19&gt;=FS$35,FM19&lt;&gt;"",FO19&gt;=FS$39,FO19&lt;&gt;""),AND(FP19&gt;=FS$35,FP19&lt;&gt;"",FR19&gt;=FS$39,FR19&lt;&gt;""),AND(GN19&gt;=HA$35,GN19&lt;&gt;"",GP19&gt;=HA$39,GP19&lt;&gt;""),AND(GQ19&gt;=HA$35,GQ19&lt;&gt;"",GS19&gt;=HA$39,GS19&lt;&gt;""),AND(GU19&gt;=HA$35,GU19&lt;&gt;"",GW19&gt;=HA$39,GW19&lt;&gt;""),AND(GX19&gt;=HA$35,GX19&lt;&gt;"",GZ19&gt;=HA$39,GZ19&lt;&gt;""),AND(HV19&gt;=II$35,HV19&lt;&gt;"",HX19&gt;=II$39,HX19&lt;&gt;""),AND(HY19&gt;=II$35,HY19&lt;&gt;"",IA19&gt;=II$39,IA19&lt;&gt;""),AND(IC19&gt;=II$35,IC19&lt;&gt;"",IE19&gt;=II$39,IE19&lt;&gt;""),AND(IF19&gt;=II$35,IF19&lt;&gt;"",IH19&gt;=II$39,IH19&lt;&gt;""),AND(JD19&gt;=JQ$35,JD19&lt;&gt;"",JF19&gt;=JQ$39,JF19&lt;&gt;""),AND(JG19&gt;=JQ$35,JG19&lt;&gt;"",JI19&gt;=JQ$39,JI19&lt;&gt;""),AND(JK19&gt;=JQ$35,JK19&lt;&gt;"",JM19&gt;=JQ$39,JM19&lt;&gt;""),AND(JN19&gt;=JQ$35,JN19&lt;&gt;"",JP19&gt;=JQ$39,JP19&lt;&gt;""),AND(KL19&gt;=KY$35,KL19&lt;&gt;"",KN19&gt;=KY$39,KN19&lt;&gt;""),AND(KO19&gt;=KY$35,KO19&lt;&gt;"",KQ19&gt;=KY$39,KQ19&lt;&gt;""),AND(KS19&gt;=KY$35,KS19&lt;&gt;"",KU19&gt;=KY$39,KU19&lt;&gt;""),AND(KV19&gt;=KY$35,KV19&lt;&gt;"",KX19&gt;=KY$39,KX19&lt;&gt;""),AND(LT19&gt;=MG$35,LT19&lt;&gt;"",LV19&gt;=MG$39,LV19&lt;&gt;""),AND(LW19&gt;=MG$35,LW19&lt;&gt;"",LY19&gt;=MG$39,LY19&lt;&gt;""),AND(MA19&gt;=MG$35,MA19&lt;&gt;"",MC19&gt;=MG$39,MC19&lt;&gt;""),AND(MD19&gt;=MG$35,MD19&lt;&gt;"",MF19&gt;=MG$39,MF19&lt;&gt;""),AND(NB19&gt;=NO$35,NB19&lt;&gt;"",ND19&gt;=NO$39,ND19&lt;&gt;""),AND(NE19&gt;=NO$35,NE19&lt;&gt;"",NG19&gt;=NO$39,NG19&lt;&gt;""),AND(NI19&gt;=NO$35,NI19&lt;&gt;"",NK19&gt;=NO$39,NK19&lt;&gt;""),AND(NL19&gt;=NO$35,NL19&lt;&gt;"",NN19&gt;=NO$39,NN19&lt;&gt;""),AND(OJ19&gt;=OW$35,OJ19&lt;&gt;"",OL19&gt;=OW$39,OL19&lt;&gt;""),AND(OM19&gt;=OW$35,OM19&lt;&gt;"",OO19&gt;=OW$39,OO19&lt;&gt;""),AND(OQ19&gt;=OW$35,OQ19&lt;&gt;"",OS19&gt;=OW$39,OS19&lt;&gt;""),AND(OT19&gt;=OW$35,OT19&lt;&gt;"",OV19&gt;=OW$39,OV19&lt;&gt;""),AND(PR19&gt;=QE$35,PR19&lt;&gt;"",PT19&gt;=QE$39,PT19&lt;&gt;""),AND(PU19&gt;=QE$35,PU19&lt;&gt;"",PW19&gt;=QE$39,PW19&lt;&gt;""),AND(PY19&gt;=QE$35,PY19&lt;&gt;"",QA19&gt;=QE$39,QA19&lt;&gt;""),AND(QB19&gt;=QE$35,QB19&lt;&gt;"",QD19&gt;=QE$39,QD19&lt;&gt;""),AND(QZ19&gt;=RM$35,QZ19&lt;&gt;"",RB19&gt;=RM$39,RB19&lt;&gt;""),AND(RC19&gt;=RM$35,RC19&lt;&gt;"",RE19&gt;=RM$39,RE19&lt;&gt;""),AND(RG19&gt;=RM$35,RG19&lt;&gt;"",RI19&gt;=RM$39,RI19&lt;&gt;""),AND(RJ19&gt;=RM$35,RJ19&lt;&gt;"",RL19&gt;=RM$39,RL19&lt;&gt;""),AND(SH19&gt;=SU$35,SH19&lt;&gt;"",SJ19&gt;=SU$39,SJ19&lt;&gt;""),AND(SK19&gt;=SU$35,SK19&lt;&gt;"",SM19&gt;=SU$39,SM19&lt;&gt;""),AND(SO19&gt;=SU$35,SO19&lt;&gt;"",SQ19&gt;=SU$39,SQ19&lt;&gt;""),AND(SR19&gt;=SU$35,SR19&lt;&gt;"",ST19&gt;=SU$39,ST19&lt;&gt;"")),"P","")</f>
        <v/>
      </c>
      <c r="L19" s="8">
        <f>IF(COUNT(AQ19,AT19,BR19,BU19,CS19,CV19)&gt;0,LARGE((AQ19,AT19,BR19,BU19,CS19,CV19),1),0)</f>
        <v>50.769999999999996</v>
      </c>
      <c r="M19" s="8" t="str">
        <f>IF(L19="","",IF(OR(L19=CS19,L19=CV19),$CA$1,IF(OR(L19=BR19,L19=BU19),$AZ$1,IF(OR(L19=AQ19,L19=AT19),$Y$1,""))))</f>
        <v>2023 Elite Canada</v>
      </c>
      <c r="N19" s="8">
        <f>IF(COUNT(AQ19,AT19,BR19,BU19,CS19,CV19)&gt;1,LARGE((AQ19,AT19,BR19,BU19,CS19,CV19),2),0)</f>
        <v>44.79</v>
      </c>
      <c r="O19" s="8" t="str">
        <f>IF(N19="","",IF(OR(N19=CS19,N19=CV19),$CA$1,IF(OR(N19=BR19,N19=BU19),$AZ$1,IF(OR(N19=AQ19,N19=AT19),$Y$1,""))))</f>
        <v>2023 Elite Canada</v>
      </c>
      <c r="P19" s="8">
        <f>IF(COUNT(AQ19,AT19,BR19,BU19,CS19,CV19)&gt;2,MAX(AX19,BY19,CZ19,LARGE((AQ19,AT19,BR19,BU19,CS19,CV19),3)),IF(MAX(AX19,BY19,CZ19)&gt;0,MAX(AX19,BY19,CZ19),0))</f>
        <v>51.150000000000006</v>
      </c>
      <c r="Q19" s="8" t="str">
        <f>IF(P19="","",IF(OR(P19=CS19,P19=CV19,P19=CZ19),$CA$1,IF(OR(P19=BR19,P19=BU19,P19=BY19),$AZ$1,IF(OR(P19=AQ19,P19=AT19,P19=AX19),$Y$1,""))))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&gt;0,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13.2</v>
      </c>
      <c r="Z19" s="22">
        <v>9.3000000000000007</v>
      </c>
      <c r="AA19" s="22">
        <v>8.1</v>
      </c>
      <c r="AB19" s="22">
        <v>15.19</v>
      </c>
      <c r="AC19" s="22">
        <v>1</v>
      </c>
      <c r="AD19" s="22">
        <v>15.9</v>
      </c>
      <c r="AE19" s="22">
        <v>9.4</v>
      </c>
      <c r="AF19" s="22">
        <v>10.6</v>
      </c>
      <c r="AG19" s="22">
        <v>14.87</v>
      </c>
      <c r="AH19" s="22">
        <v>0</v>
      </c>
      <c r="AI19" s="22">
        <v>16.2</v>
      </c>
      <c r="AJ19" s="22">
        <v>9.4</v>
      </c>
      <c r="AK19" s="22">
        <v>10.6</v>
      </c>
      <c r="AL19" s="22">
        <v>14.95</v>
      </c>
      <c r="AM19" s="22">
        <v>0</v>
      </c>
      <c r="AN19" s="27"/>
      <c r="AO19" s="38">
        <f>IF(AA19&gt;0,AA19,"")</f>
        <v>8.1</v>
      </c>
      <c r="AP19" s="38">
        <f>IF(AB19&gt;0,AB19,"")</f>
        <v>15.19</v>
      </c>
      <c r="AQ19" s="40">
        <f>IF(SUM(Y19:AB19)-AC19&gt;0,SUM(Y19:AB19)-AC19,"")</f>
        <v>44.79</v>
      </c>
      <c r="AR19" s="40">
        <f>IF(AF19&gt;0,AF19,"")</f>
        <v>10.6</v>
      </c>
      <c r="AS19" s="40">
        <f>IF(AG19&gt;0,AG19,"")</f>
        <v>14.87</v>
      </c>
      <c r="AT19" s="40">
        <f>IF(SUM(AD19:AG19)-AH19&gt;0,SUM(AD19:AG19)-AH19,"")</f>
        <v>50.769999999999996</v>
      </c>
      <c r="AU19" s="40">
        <f>IF(AQ19="","",MAX(AQ19,AT19))</f>
        <v>50.769999999999996</v>
      </c>
      <c r="AV19" s="40">
        <f>IF(AK19&gt;0,AK19,"")</f>
        <v>10.6</v>
      </c>
      <c r="AW19" s="40">
        <f>IF(AL19&gt;0,AL19,"")</f>
        <v>14.95</v>
      </c>
      <c r="AX19" s="40">
        <f>IF(SUM(AI19:AL19)-AM19&gt;0,SUM(AI19:AL19)-AM19,"")</f>
        <v>51.150000000000006</v>
      </c>
      <c r="AY19" s="40">
        <f>IF(SUM(AU19,AX19)&gt;0,SUM(AU19,AX19),"")</f>
        <v>101.92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0</v>
      </c>
      <c r="SW19" s="22">
        <f>IF($CP19="P",CB19,(CB19+BA19)/2)</f>
        <v>0</v>
      </c>
      <c r="SX19" s="22">
        <f>IF($CP19="P",CC19,(CC19+BB19)/2)</f>
        <v>0</v>
      </c>
      <c r="SY19" s="22">
        <f>IF($CP19="P",CD19,(CD19+BC19)/2)</f>
        <v>0</v>
      </c>
      <c r="SZ19" s="22">
        <f>IF($CP19="P",CE19,(CE19+BD19)/2)</f>
        <v>0</v>
      </c>
      <c r="TA19" s="22">
        <f>IF($CP19="P",CF19,(CF19+BE19)/2)</f>
        <v>0</v>
      </c>
      <c r="TB19" s="22">
        <f>IF($CP19="P",CG19,(CG19+BF19)/2)</f>
        <v>0</v>
      </c>
      <c r="TC19" s="22">
        <f>IF($CP19="P",CH19,(CH19+BG19)/2)</f>
        <v>0</v>
      </c>
      <c r="TD19" s="22">
        <f>IF($CP19="P",CI19,(CI19+BH19)/2)</f>
        <v>0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 t="str">
        <f>IF(SX19&gt;0,SX19,"")</f>
        <v/>
      </c>
      <c r="TM19" s="40" t="str">
        <f>IF(SY19&gt;0,SY19,"")</f>
        <v/>
      </c>
      <c r="TN19" s="40" t="str">
        <f>IF(SUM(SV19:SY19)-SZ19&gt;0,SUM(SV19:SY19)-SZ19,"")</f>
        <v/>
      </c>
      <c r="TO19" s="40" t="str">
        <f>IF(TC19&gt;0,TC19,"")</f>
        <v/>
      </c>
      <c r="TP19" s="40" t="str">
        <f>IF(TD19&gt;0,TD19,"")</f>
        <v/>
      </c>
      <c r="TQ19" s="40" t="str">
        <f>IF(SUM(TA19:TD19)-TE19&gt;0,SUM(TA19:TD19)-TE19,"")</f>
        <v/>
      </c>
      <c r="TR19" s="40" t="str">
        <f>IF(MAX(TN19,TQ19)&gt;0,MAX(TN19,TQ19),"")</f>
        <v/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 t="str">
        <f>IF(SUM(TR19,TU19)&gt;0,SUM(TR19,TU19),"")</f>
        <v/>
      </c>
    </row>
    <row r="20" spans="1:542" x14ac:dyDescent="0.2">
      <c r="A20" s="4" t="str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/>
      </c>
      <c r="B20" s="4" t="str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/>
      </c>
      <c r="C20" s="5" t="s">
        <v>149</v>
      </c>
      <c r="D20" s="4" t="s">
        <v>6</v>
      </c>
      <c r="E20" s="4">
        <v>2003</v>
      </c>
      <c r="F20" s="9">
        <f>SUM(L20:V20)+SUM(L20:T20)*0.0000001+SUM(L20)*0.0000000000001</f>
        <v>151.38001513800504</v>
      </c>
      <c r="G20" s="66"/>
      <c r="H20" s="3" t="str">
        <f>IF(OR(AND(AO20&gt;=AY$34,AO20&lt;&gt;"",AQ20&gt;=AY$38,AQ20&lt;&gt;"",AN20=""),AND(AR20&gt;=AY$34,AR20&lt;&gt;"",AT20&gt;=AY$38,AT20&lt;&gt;"",AN20=""),AND(AV20&gt;=AY$34,AV20&lt;&gt;"",AX20&gt;=AY$38,AX20&lt;&gt;"",AN20=""),AND(BP20&gt;=BZ$34,BP20&lt;&gt;"",BR20&gt;=BZ$38,BR20&lt;&gt;"",BO20=""),AND(BS20&gt;=BZ$34,BS20&lt;&gt;"",BU20&gt;=BZ$38,BU20&lt;&gt;"",BO20=""),AND(BW20&gt;=BZ$34,BW20&lt;&gt;"",BY20&gt;=BZ$38,BY20&lt;&gt;"",BO20=""),AND(CQ20&gt;=DA$34,CQ20&lt;&gt;"",CS20&gt;=DA$38,CS20&lt;&gt;"",CP20=""),AND(CT20&gt;=DA$34,CT20&lt;&gt;"",CV20&gt;=DA$38,CV20&lt;&gt;"",CP20=""),AND(CX20&gt;=DA$34,CX20&lt;&gt;"",CZ20&gt;=DA$38,CZ20&lt;&gt;"",CP20=""),AND(DX20&gt;=EK$34,DX20&lt;&gt;"",DZ20&gt;=EK$38,DZ20&lt;&gt;""),AND(EA20&gt;=EK$34,EA20&lt;&gt;"",EC20&gt;=EK$38,EC20&lt;&gt;""),AND(EE20&gt;=EK$34,EE20&lt;&gt;"",EG20&gt;=EK$38,EG20&lt;&gt;""),AND(EH20&gt;=EK$34,EH20&lt;&gt;"",EJ20&gt;=EK$38,EJ20&lt;&gt;""),AND(FF20&gt;=FS$34,FF20&lt;&gt;"",FH20&gt;=FS$38,FH20&lt;&gt;""),AND(FI20&gt;=FS$34,FI20&lt;&gt;"",FK20&gt;=FS$38,FK20&lt;&gt;""),AND(FM20&gt;=FS$34,FM20&lt;&gt;"",FO20&gt;=FS$38,FO20&lt;&gt;""),AND(FP20&gt;=FS$34,FP20&lt;&gt;"",FR20&gt;=FS$38,FR20&lt;&gt;""),AND(GN20&gt;=HA$34,GN20&lt;&gt;"",GP20&gt;=HA$38,GP20&lt;&gt;""),AND(GQ20&gt;=HA$34,GQ20&lt;&gt;"",GS20&gt;=HA$38,GS20&lt;&gt;""),AND(GU20&gt;=HA$34,GU20&lt;&gt;"",GW20&gt;=HA$38,GW20&lt;&gt;""),AND(GX20&gt;=HA$34,GX20&lt;&gt;"",GZ20&gt;=HA$38,GZ20&lt;&gt;""),AND(HV20&gt;=II$34,HV20&lt;&gt;"",HX20&gt;=II$38,HX20&lt;&gt;""),AND(HY20&gt;=II$34,HY20&lt;&gt;"",IA20&gt;=II$38,IA20&lt;&gt;""),AND(IC20&gt;=II$34,IC20&lt;&gt;"",IE20&gt;=II$38,IE20&lt;&gt;""),AND(IF20&gt;=II$34,IF20&lt;&gt;"",IH20&gt;=II$38,IH20&lt;&gt;""),AND(JD20&gt;=JQ$34,JD20&lt;&gt;"",JF20&gt;=JQ$38,JF20&lt;&gt;""),AND(JG20&gt;=JQ$34,JG20&lt;&gt;"",JI20&gt;=JQ$38,JI20&lt;&gt;""),AND(JK20&gt;=JQ$34,JK20&lt;&gt;"",JM20&gt;=JQ$38,JM20&lt;&gt;""),AND(JN20&gt;=JQ$34,JN20&lt;&gt;"",JP20&gt;=JQ$38,JP20&lt;&gt;""),AND(KL20&gt;=KY$34,KL20&lt;&gt;"",KN20&gt;=KY$38,KN20&lt;&gt;""),AND(KO20&gt;=KY$34,KO20&lt;&gt;"",KQ20&gt;=KY$38,KQ20&lt;&gt;""),AND(KS20&gt;=KY$34,KS20&lt;&gt;"",KU20&gt;=KY$38,KU20&lt;&gt;""),AND(KV20&gt;=KY$34,KV20&lt;&gt;"",KX20&gt;=KY$38,KX20&lt;&gt;""),AND(LT20&gt;=MG$34,LT20&lt;&gt;"",LV20&gt;=MG$38,LV20&lt;&gt;""),AND(LW20&gt;=MG$34,LW20&lt;&gt;"",LY20&gt;=MG$38,LY20&lt;&gt;""),AND(MA20&gt;=MG$34,MA20&lt;&gt;"",MC20&gt;=MG$38,MC20&lt;&gt;""),AND(MD20&gt;=MG$34,MD20&lt;&gt;"",MF20&gt;=MG$38,MF20&lt;&gt;""),AND(NB20&gt;=NO$34,NB20&lt;&gt;"",ND20&gt;=NO$38,ND20&lt;&gt;""),AND(NE20&gt;=NO$34,NE20&lt;&gt;"",NG20&gt;=NO$38,NG20&lt;&gt;""),AND(NI20&gt;=NO$34,NI20&lt;&gt;"",NK20&gt;=NO$38,NK20&lt;&gt;""),AND(NL20&gt;=NO$34,NL20&lt;&gt;"",NN20&gt;=NO$38,NN20&lt;&gt;""),AND(OJ20&gt;=OW$34,OJ20&lt;&gt;"",OL20&gt;=OW$38,OL20&lt;&gt;""),AND(OM20&gt;=OW$34,OM20&lt;&gt;"",OO20&gt;=OW$38,OO20&lt;&gt;""),AND(OQ20&gt;=OW$34,OQ20&lt;&gt;"",OS20&gt;=OW$38,OS20&lt;&gt;""),AND(OT20&gt;=OW$34,OT20&lt;&gt;"",OV20&gt;=OW$38,OV20&lt;&gt;""),AND(PR20&gt;=QE$34,PR20&lt;&gt;"",PT20&gt;=QE$38,PT20&lt;&gt;""),AND(PU20&gt;=QE$34,PU20&lt;&gt;"",PW20&gt;=QE$38,PW20&lt;&gt;""),AND(PY20&gt;=QE$34,PY20&lt;&gt;"",QA20&gt;=QE$38,QA20&lt;&gt;""),AND(QB20&gt;=QE$34,QB20&lt;&gt;"",QD20&gt;=QE$38,QD20&lt;&gt;""),AND(QZ20&gt;=RM$34,QZ20&lt;&gt;"",RB20&gt;=RM$38,RB20&lt;&gt;""),AND(RC20&gt;=RM$34,RC20&lt;&gt;"",RE20&gt;=RM$38,RE20&lt;&gt;""),AND(RG20&gt;=RM$34,RG20&lt;&gt;"",RI20&gt;=RM$38,RI20&lt;&gt;""),AND(RJ20&gt;=RM$34,RJ20&lt;&gt;"",RL20&gt;=RM$38,RL20&lt;&gt;""),AND(SH20&gt;=SU$34,SH20&lt;&gt;"",SJ20&gt;=SU$38,SJ20&lt;&gt;""),AND(SK20&gt;=SU$34,SK20&lt;&gt;"",SM20&gt;=SU$38,SM20&lt;&gt;""),AND(SO20&gt;=SU$34,SO20&lt;&gt;"",SQ20&gt;=SU$38,SQ20&lt;&gt;""),AND(SR20&gt;=SU$34,SR20&lt;&gt;"",ST20&gt;=SU$38,ST20&lt;&gt;"")),"P","")</f>
        <v/>
      </c>
      <c r="I20" s="3" t="str">
        <f>IF(OR(AND(AQ20&gt;=AY$38,AQ20&lt;&gt;"",AN20=""),AND(AT20&gt;=AY$38,AT20&lt;&gt;"",AN20=""),AND(AX20&gt;=AY$38,AX20&lt;&gt;"",AN20=""),AND(BR20&gt;=BZ$38,BR20&lt;&gt;"",BO20=""),AND(BU20&gt;=BZ$38,BU20&lt;&gt;"",BO20=""),AND(BY20&gt;=BZ$38,BY20&lt;&gt;"",BO20=""),AND(CS20&gt;=DA$38,CS20&lt;&gt;"",CP20=""),AND(CV20&gt;=DA$38,CV20&lt;&gt;"",CP20=""),AND(CZ20&gt;=DA$38,CZ20&lt;&gt;"",CP20=""),AND(DZ20&gt;=EK$38,DZ20&lt;&gt;""),AND(EC20&gt;=EK$38,EC20&lt;&gt;""),AND(EG20&gt;=EK$38,EG20&lt;&gt;""),AND(EJ20&gt;=EK$38,EJ20&lt;&gt;""),AND(FH20&gt;=FS$38,FH20&lt;&gt;""),AND(FK20&gt;=FS$38,FK20&lt;&gt;""),AND(FO20&gt;=FS$38,FO20&lt;&gt;""),AND(FR20&gt;=FS$38,FR20&lt;&gt;""),AND(GP20&gt;=HA$38,GP20&lt;&gt;""),AND(GS20&gt;=HA$38,GS20&lt;&gt;""),AND(GW20&gt;=HA$38,GW20&lt;&gt;""),AND(GZ20&gt;=HA$38,GZ20&lt;&gt;""),AND(HX20&gt;=II$38,HX20&lt;&gt;""),AND(IA20&gt;=II$38,IA20&lt;&gt;""),AND(IE20&gt;=II$38,IE20&lt;&gt;""),AND(IH20&gt;=II$38,IH20&lt;&gt;""),AND(JF20&gt;=JQ$38,JF20&lt;&gt;""),AND(JI20&gt;=JQ$38,JI20&lt;&gt;""),AND(JM20&gt;=JQ$38,JM20&lt;&gt;""),AND(JP20&gt;=JQ$38,JP20&lt;&gt;""),AND(KN20&gt;=KY$38,KN20&lt;&gt;""),AND(KQ20&gt;=KY$38,KQ20&lt;&gt;""),AND(KU20&gt;=KY$38,KU20&lt;&gt;""),AND(KX20&gt;=KY$38,KX20&lt;&gt;""),AND(LV20&gt;=MG$38,LV20&lt;&gt;""),AND(LY20&gt;=MG$38,LY20&lt;&gt;""),AND(MC20&gt;=MG$38,MC20&lt;&gt;""),AND(MF20&gt;=MG$38,MF20&lt;&gt;""),AND(ND20&gt;=NO$38,ND20&lt;&gt;""),AND(NG20&gt;=NO$38,NG20&lt;&gt;""),AND(NK20&gt;=NO$38,NK20&lt;&gt;""),AND(NN20&gt;=NO$38,NN20&lt;&gt;""),AND(OL20&gt;=OW$38,OL20&lt;&gt;""),AND(OO20&gt;=OW$38,OO20&lt;&gt;""),AND(OS20&gt;=OW$38,OS20&lt;&gt;""),AND(OV20&gt;=OW$38,OV20&lt;&gt;""),AND(PT20&gt;=QE$38,PT20&lt;&gt;""),AND(PW20&gt;=QE$38,PW20&lt;&gt;""),AND(QA20&gt;=QE$38,QA20&lt;&gt;""),AND(QD20&gt;=QE$38,QD20&lt;&gt;""),AND(RB20&gt;=RM$38,RB20&lt;&gt;""),AND(RE20&gt;=RM$38,RE20&lt;&gt;""),AND(RI20&gt;=RM$38,RI20&lt;&gt;""),AND(RL20&gt;=RM$38,RL20&lt;&gt;""),AND(SJ20&gt;=SU$38,SJ20&lt;&gt;""),AND(SM20&gt;=SU$38,SM20&lt;&gt;""),AND(SQ20&gt;=SU$38,SQ20&lt;&gt;""),AND(ST20&gt;=SU$38,ST20&lt;&gt;"")),"P","")</f>
        <v/>
      </c>
      <c r="J20" s="36" t="str">
        <f>IF(AND(I20="P",H20=""),"No DD",IF(OR(AND(AO20&gt;=AY$37,AO20&lt;&gt;"",AQ20&gt;=AY$41,AQ20&lt;&gt;"",AN20=""),AND(AR20&gt;=AY$37,AR20&lt;&gt;"",AT20&gt;=AY$41,AT20&lt;&gt;"",AN20=""),AND(AV20&gt;=AY$37,AV20&lt;&gt;"",AX20&gt;=AY$41,AX20&lt;&gt;"",AN20=""),AND(BP20&gt;=BZ$37,BP20&lt;&gt;"",BR20&gt;=BZ$41,BR20&lt;&gt;"",BO20=""),AND(BS20&gt;=BZ$37,BS20&lt;&gt;"",BU20&gt;=BZ$41,BU20&lt;&gt;"",BO20=""),AND(BW20&gt;=BZ$37,BW20&lt;&gt;"",BY20&gt;=BZ$41,BY20&lt;&gt;"",BO20=""),AND(CQ20&gt;=DA$37,CQ20&lt;&gt;"",CS20&gt;=DA$41,CS20&lt;&gt;"",CP20=""),AND(CT20&gt;=DA$37,CT20&lt;&gt;"",CV20&gt;=DA$41,CV20&lt;&gt;"",CP20=""),AND(CX20&gt;=DA$37,CX20&lt;&gt;"",CZ20&gt;=DA$41,CZ20&lt;&gt;"",CP20=""),AND(DX20&gt;=EK$37,DX20&lt;&gt;"",DZ20&gt;=EK$41,DZ20&lt;&gt;""),AND(EA20&gt;=EK$37,EA20&lt;&gt;"",EC20&gt;=EK$41,EC20&lt;&gt;""),AND(EE20&gt;=EK$37,EE20&lt;&gt;"",EG20&gt;=EK$41,EG20&lt;&gt;""),AND(EH20&gt;=EK$37,EH20&lt;&gt;"",EJ20&gt;=EK$41,EJ20&lt;&gt;""),AND(FF20&gt;=FS$37,FF20&lt;&gt;"",FH20&gt;=FS$41,FH20&lt;&gt;""),AND(FI20&gt;=FS$37,FI20&lt;&gt;"",FK20&gt;=FS$41,FK20&lt;&gt;""),AND(FM20&gt;=FS$37,FM20&lt;&gt;"",FO20&gt;=FS$41,FO20&lt;&gt;""),AND(FP20&gt;=FS$37,FP20&lt;&gt;"",FR20&gt;=FS$41,FR20&lt;&gt;""),AND(GN20&gt;=HA$37,GN20&lt;&gt;"",GP20&gt;=HA$41,GP20&lt;&gt;""),AND(GQ20&gt;=HA$37,GQ20&lt;&gt;"",GS20&gt;=HA$41,GS20&lt;&gt;""),AND(GU20&gt;=HA$37,GU20&lt;&gt;"",GW20&gt;=HA$41,GW20&lt;&gt;""),AND(GX20&gt;=HA$37,GX20&lt;&gt;"",GZ20&gt;=HA$41,GZ20&lt;&gt;""),AND(HV20&gt;=II$37,HV20&lt;&gt;"",HX20&gt;=II$41,HX20&lt;&gt;""),AND(HY20&gt;=II$37,HY20&lt;&gt;"",IA20&gt;=II$41,IA20&lt;&gt;""),AND(IC20&gt;=II$37,IC20&lt;&gt;"",IE20&gt;=II$41,IE20&lt;&gt;""),AND(IF20&gt;=II$37,IF20&lt;&gt;"",IH20&gt;=II$41,IH20&lt;&gt;""),AND(JD20&gt;=JQ$37,JD20&lt;&gt;"",JF20&gt;=JQ$41,JF20&lt;&gt;""),AND(JG20&gt;=JQ$37,JG20&lt;&gt;"",JI20&gt;=JQ$41,JI20&lt;&gt;""),AND(JK20&gt;=JQ$37,JK20&lt;&gt;"",JM20&gt;=JQ$41,JM20&lt;&gt;""),AND(JN20&gt;=JQ$37,JN20&lt;&gt;"",JP20&gt;=JQ$41,JP20&lt;&gt;""),AND(KL20&gt;=KY$37,KL20&lt;&gt;"",KN20&gt;=KY$41,KN20&lt;&gt;""),AND(KO20&gt;=KY$37,KO20&lt;&gt;"",KQ20&gt;=KY$41,KQ20&lt;&gt;""),AND(KS20&gt;=KY$37,KS20&lt;&gt;"",KU20&gt;=KY$41,KU20&lt;&gt;""),AND(KV20&gt;=KY$37,KV20&lt;&gt;"",KX20&gt;=KY$41,KX20&lt;&gt;""),AND(LT20&gt;=MG$37,LT20&lt;&gt;"",LV20&gt;=MG$41,LV20&lt;&gt;""),AND(LW20&gt;=MG$37,LW20&lt;&gt;"",LY20&gt;=MG$41,LY20&lt;&gt;""),AND(MA20&gt;=MG$37,MA20&lt;&gt;"",MC20&gt;=MG$41,MC20&lt;&gt;""),AND(MD20&gt;=MG$37,MD20&lt;&gt;"",MF20&gt;=MG$41,MF20&lt;&gt;""),AND(NB20&gt;=NO$37,NB20&lt;&gt;"",ND20&gt;=NO$41,ND20&lt;&gt;""),AND(NE20&gt;=NO$37,NE20&lt;&gt;"",NG20&gt;=NO$41,NG20&lt;&gt;""),AND(NI20&gt;=NO$37,NI20&lt;&gt;"",NK20&gt;=NO$41,NK20&lt;&gt;""),AND(NL20&gt;=NO$37,NL20&lt;&gt;"",NN20&gt;=NO$41,NN20&lt;&gt;""),AND(OJ20&gt;=OW$37,OJ20&lt;&gt;"",OL20&gt;=OW$41,OL20&lt;&gt;""),AND(OM20&gt;=OW$37,OM20&lt;&gt;"",OO20&gt;=OW$41,OO20&lt;&gt;""),AND(OQ20&gt;=OW$37,OQ20&lt;&gt;"",OS20&gt;=OW$41,OS20&lt;&gt;""),AND(OT20&gt;=OW$37,OT20&lt;&gt;"",OV20&gt;=OW$41,OV20&lt;&gt;""),AND(PR20&gt;=QE$37,PR20&lt;&gt;"",PT20&gt;=QE$41,PT20&lt;&gt;""),AND(PU20&gt;=QE$37,PU20&lt;&gt;"",PW20&gt;=QE$41,PW20&lt;&gt;""),AND(PY20&gt;=QE$37,PY20&lt;&gt;"",QA20&gt;=QE$41,QA20&lt;&gt;""),AND(QB20&gt;=QE$37,QB20&lt;&gt;"",QD20&gt;=QE$41,QD20&lt;&gt;""),AND(QZ20&gt;=RM$37,QZ20&lt;&gt;"",RB20&gt;=RM$41,RB20&lt;&gt;""),AND(RC20&gt;=RM$37,RC20&lt;&gt;"",RE20&gt;=RM$41,RE20&lt;&gt;""),AND(RG20&gt;=RM$37,RG20&lt;&gt;"",RI20&gt;=RM$41,RI20&lt;&gt;""),AND(RJ20&gt;=RM$37,RJ20&lt;&gt;"",RL20&gt;=RM$41,RL20&lt;&gt;""),AND(SH20&gt;=SU$37,SH20&lt;&gt;"",SJ20&gt;=SU$41,SJ20&lt;&gt;""),AND(SK20&gt;=SU$37,SK20&lt;&gt;"",SM20&gt;=SU$41,SM20&lt;&gt;""),AND(SO20&gt;=SU$37,SO20&lt;&gt;"",SQ20&gt;=SU$41,SQ20&lt;&gt;""),AND(SR20&gt;=SU$37,SR20&lt;&gt;"",ST20&gt;=SU$41,ST20&lt;&gt;"")),"Merit",IF(OR(AND(AO20&gt;=AY$36,AO20&lt;&gt;"",AQ20&gt;=AY$40,AQ20&lt;&gt;"",AN20=""),AND(AR20&gt;=AY$36,AR20&lt;&gt;"",AT20&gt;=AY$40,AT20&lt;&gt;"",AN20=""),AND(AV20&gt;=AY$36,AV20&lt;&gt;"",AX20&gt;=AY$40,AX20&lt;&gt;"",AN20=""),AND(BP20&gt;=BZ$36,BP20&lt;&gt;"",BR20&gt;=BZ$40,BR20&lt;&gt;"",BO20=""),AND(BS20&gt;=BZ$36,BS20&lt;&gt;"",BU20&gt;=BZ$40,BU20&lt;&gt;"",BO20=""),AND(BW20&gt;=BZ$36,BW20&lt;&gt;"",BY20&gt;=BZ$40,BY20&lt;&gt;"",BO20=""),AND(CQ20&gt;=DA$36,CQ20&lt;&gt;"",CS20&gt;=DA$40,CS20&lt;&gt;"",CP20=""),AND(CT20&gt;=DA$36,CT20&lt;&gt;"",CV20&gt;=DA$40,CV20&lt;&gt;"",CP20=""),AND(CX20&gt;=DA$36,CX20&lt;&gt;"",CZ20&gt;=DA$40,CZ20&lt;&gt;"",CP20=""),AND(DX20&gt;=EK$36,DX20&lt;&gt;"",DZ20&gt;=EK$40,DZ20&lt;&gt;""),AND(EA20&gt;=EK$36,EA20&lt;&gt;"",EC20&gt;=EK$40,EC20&lt;&gt;""),AND(EE20&gt;=EK$36,EE20&lt;&gt;"",EG20&gt;=EK$40,EG20&lt;&gt;""),AND(EH20&gt;=EK$36,EH20&lt;&gt;"",EJ20&gt;=EK$40,EJ20&lt;&gt;""),AND(FF20&gt;=FS$36,FF20&lt;&gt;"",FH20&gt;=FS$40,FH20&lt;&gt;""),AND(FI20&gt;=FS$36,FI20&lt;&gt;"",FK20&gt;=FS$40,FK20&lt;&gt;""),AND(FM20&gt;=FS$36,FM20&lt;&gt;"",FO20&gt;=FS$40,FO20&lt;&gt;""),AND(FP20&gt;=FS$36,FP20&lt;&gt;"",FR20&gt;=FS$40,FR20&lt;&gt;""),AND(GN20&gt;=HA$36,GN20&lt;&gt;"",GP20&gt;=HA$40,GP20&lt;&gt;""),AND(GQ20&gt;=HA$36,GQ20&lt;&gt;"",GS20&gt;=HA$40,GS20&lt;&gt;""),AND(GU20&gt;=HA$36,GU20&lt;&gt;"",GW20&gt;=HA$40,GW20&lt;&gt;""),AND(GX20&gt;=HA$36,GX20&lt;&gt;"",GZ20&gt;=HA$40,GZ20&lt;&gt;""),AND(HV20&gt;=II$36,HV20&lt;&gt;"",HX20&gt;=II$40,HX20&lt;&gt;""),AND(HY20&gt;=II$36,HY20&lt;&gt;"",IA20&gt;=II$40,IA20&lt;&gt;""),AND(IC20&gt;=II$36,IC20&lt;&gt;"",IE20&gt;=II$40,IE20&lt;&gt;""),AND(IF20&gt;=II$36,IF20&lt;&gt;"",IH20&gt;=II$40,IH20&lt;&gt;""),AND(JD20&gt;=JQ$36,JD20&lt;&gt;"",JF20&gt;=JQ$40,JF20&lt;&gt;""),AND(JG20&gt;=JQ$36,JG20&lt;&gt;"",JI20&gt;=JQ$40,JI20&lt;&gt;""),AND(JK20&gt;=JQ$36,JK20&lt;&gt;"",JM20&gt;=JQ$40,JM20&lt;&gt;""),AND(JN20&gt;=JQ$36,JN20&lt;&gt;"",JP20&gt;=JQ$40,JP20&lt;&gt;""),AND(KL20&gt;=KY$36,KL20&lt;&gt;"",KN20&gt;=KY$40,KN20&lt;&gt;""),AND(KO20&gt;=KY$36,KO20&lt;&gt;"",KQ20&gt;=KY$40,KQ20&lt;&gt;""),AND(KS20&gt;=KY$36,KS20&lt;&gt;"",KU20&gt;=KY$40,KU20&lt;&gt;""),AND(KV20&gt;=KY$36,KV20&lt;&gt;"",KX20&gt;=KY$40,KX20&lt;&gt;""),AND(LT20&gt;=MG$36,LT20&lt;&gt;"",LV20&gt;=MG$40,LV20&lt;&gt;""),AND(LW20&gt;=MG$36,LW20&lt;&gt;"",LY20&gt;=MG$40,LY20&lt;&gt;""),AND(MA20&gt;=MG$36,MA20&lt;&gt;"",MC20&gt;=MG$40,MC20&lt;&gt;""),AND(MD20&gt;=MG$36,MD20&lt;&gt;"",MF20&gt;=MG$40,MF20&lt;&gt;""),AND(NB20&gt;=NO$36,NB20&lt;&gt;"",ND20&gt;=NO$40,ND20&lt;&gt;""),AND(NE20&gt;=NO$36,NE20&lt;&gt;"",NG20&gt;=NO$40,NG20&lt;&gt;""),AND(NI20&gt;=NO$36,NI20&lt;&gt;"",NK20&gt;=NO$40,NK20&lt;&gt;""),AND(NL20&gt;=NO$36,NL20&lt;&gt;"",NN20&gt;=NO$40,NN20&lt;&gt;""),AND(OJ20&gt;=OW$36,OJ20&lt;&gt;"",OL20&gt;=OW$40,OL20&lt;&gt;""),AND(OM20&gt;=OW$36,OM20&lt;&gt;"",OO20&gt;=OW$40,OO20&lt;&gt;""),AND(OQ20&gt;=OW$36,OQ20&lt;&gt;"",OS20&gt;=OW$40,OS20&lt;&gt;""),AND(OT20&gt;=OW$36,OT20&lt;&gt;"",OV20&gt;=OW$40,OV20&lt;&gt;""),AND(PR20&gt;=QE$36,PR20&lt;&gt;"",PT20&gt;=QE$40,PT20&lt;&gt;""),AND(PU20&gt;=QE$36,PU20&lt;&gt;"",PW20&gt;=QE$40,PW20&lt;&gt;""),AND(PY20&gt;=QE$36,PY20&lt;&gt;"",QA20&gt;=QE$40,QA20&lt;&gt;""),AND(QB20&gt;=QE$36,QB20&lt;&gt;"",QD20&gt;=QE$40,QD20&lt;&gt;""),AND(QZ20&gt;=RM$36,QZ20&lt;&gt;"",RB20&gt;=RM$40,RB20&lt;&gt;""),AND(RC20&gt;=RM$36,RC20&lt;&gt;"",RE20&gt;=RM$40,RE20&lt;&gt;""),AND(RG20&gt;=RM$36,RG20&lt;&gt;"",RI20&gt;=RM$40,RI20&lt;&gt;""),AND(RJ20&gt;=RM$36,RJ20&lt;&gt;"",RL20&gt;=RM$40,RL20&lt;&gt;""),AND(SH20&gt;=SU$36,SH20&lt;&gt;"",SJ20&gt;=SU$40,SJ20&lt;&gt;""),AND(SK20&gt;=SU$36,SK20&lt;&gt;"",SM20&gt;=SU$40,SM20&lt;&gt;""),AND(SO20&gt;=SU$36,SO20&lt;&gt;"",SQ20&gt;=SU$40,SQ20&lt;&gt;""),AND(SR20&gt;=SU$36,SR20&lt;&gt;"",ST20&gt;=SU$40,ST20&lt;&gt;"")),"Excellence",IF(K20="P","Worlds Team",IF(H20="P","National Team","")))))</f>
        <v/>
      </c>
      <c r="K20" s="3" t="str">
        <f>IF(OR(AND(AO20&gt;=AY$35,AO20&lt;&gt;"",AQ20&gt;=AY$39,AQ20&lt;&gt;"",AN20=""),AND(AR20&gt;=AY$35,AR20&lt;&gt;"",AT20&gt;=AY$39,AT20&lt;&gt;"",AN20=""),AND(AV20&gt;=AY$35,AV20&lt;&gt;"",AX20&gt;=AY$39,AX20&lt;&gt;"",AN20=""),AND(BP20&gt;=BZ$35,BP20&lt;&gt;"",BR20&gt;=BZ$39,BR20&lt;&gt;"",BO20=""),AND(BS20&gt;=BZ$35,BS20&lt;&gt;"",BU20&gt;=BZ$39,BU20&lt;&gt;"",BO20=""),AND(BW20&gt;=BZ$35,BW20&lt;&gt;"",BY20&gt;=BZ$39,BY20&lt;&gt;"",BO20=""),AND(CQ20&gt;=DA$35,CQ20&lt;&gt;"",CS20&gt;=DA$39,CS20&lt;&gt;"",CP20=""),AND(CT20&gt;=DA$35,CT20&lt;&gt;"",CV20&gt;=DA$39,CV20&lt;&gt;"",CP20=""),AND(CX20&gt;=DA$35,CX20&lt;&gt;"",CZ20&gt;=DA$39,CZ20&lt;&gt;"",CP20=""),AND(DX20&gt;=EK$35,DX20&lt;&gt;"",DZ20&gt;=EK$39,DZ20&lt;&gt;""),AND(EA20&gt;=EK$35,EA20&lt;&gt;"",EC20&gt;=EK$39,EC20&lt;&gt;""),AND(EE20&gt;=EK$35,EE20&lt;&gt;"",EG20&gt;=EK$39,EG20&lt;&gt;""),AND(EH20&gt;=EK$35,EH20&lt;&gt;"",EJ20&gt;=EK$39,EJ20&lt;&gt;""),AND(FF20&gt;=FS$35,FF20&lt;&gt;"",FH20&gt;=FS$39,FH20&lt;&gt;""),AND(FI20&gt;=FS$35,FI20&lt;&gt;"",FK20&gt;=FS$39,FK20&lt;&gt;""),AND(FM20&gt;=FS$35,FM20&lt;&gt;"",FO20&gt;=FS$39,FO20&lt;&gt;""),AND(FP20&gt;=FS$35,FP20&lt;&gt;"",FR20&gt;=FS$39,FR20&lt;&gt;""),AND(GN20&gt;=HA$35,GN20&lt;&gt;"",GP20&gt;=HA$39,GP20&lt;&gt;""),AND(GQ20&gt;=HA$35,GQ20&lt;&gt;"",GS20&gt;=HA$39,GS20&lt;&gt;""),AND(GU20&gt;=HA$35,GU20&lt;&gt;"",GW20&gt;=HA$39,GW20&lt;&gt;""),AND(GX20&gt;=HA$35,GX20&lt;&gt;"",GZ20&gt;=HA$39,GZ20&lt;&gt;""),AND(HV20&gt;=II$35,HV20&lt;&gt;"",HX20&gt;=II$39,HX20&lt;&gt;""),AND(HY20&gt;=II$35,HY20&lt;&gt;"",IA20&gt;=II$39,IA20&lt;&gt;""),AND(IC20&gt;=II$35,IC20&lt;&gt;"",IE20&gt;=II$39,IE20&lt;&gt;""),AND(IF20&gt;=II$35,IF20&lt;&gt;"",IH20&gt;=II$39,IH20&lt;&gt;""),AND(JD20&gt;=JQ$35,JD20&lt;&gt;"",JF20&gt;=JQ$39,JF20&lt;&gt;""),AND(JG20&gt;=JQ$35,JG20&lt;&gt;"",JI20&gt;=JQ$39,JI20&lt;&gt;""),AND(JK20&gt;=JQ$35,JK20&lt;&gt;"",JM20&gt;=JQ$39,JM20&lt;&gt;""),AND(JN20&gt;=JQ$35,JN20&lt;&gt;"",JP20&gt;=JQ$39,JP20&lt;&gt;""),AND(KL20&gt;=KY$35,KL20&lt;&gt;"",KN20&gt;=KY$39,KN20&lt;&gt;""),AND(KO20&gt;=KY$35,KO20&lt;&gt;"",KQ20&gt;=KY$39,KQ20&lt;&gt;""),AND(KS20&gt;=KY$35,KS20&lt;&gt;"",KU20&gt;=KY$39,KU20&lt;&gt;""),AND(KV20&gt;=KY$35,KV20&lt;&gt;"",KX20&gt;=KY$39,KX20&lt;&gt;""),AND(LT20&gt;=MG$35,LT20&lt;&gt;"",LV20&gt;=MG$39,LV20&lt;&gt;""),AND(LW20&gt;=MG$35,LW20&lt;&gt;"",LY20&gt;=MG$39,LY20&lt;&gt;""),AND(MA20&gt;=MG$35,MA20&lt;&gt;"",MC20&gt;=MG$39,MC20&lt;&gt;""),AND(MD20&gt;=MG$35,MD20&lt;&gt;"",MF20&gt;=MG$39,MF20&lt;&gt;""),AND(NB20&gt;=NO$35,NB20&lt;&gt;"",ND20&gt;=NO$39,ND20&lt;&gt;""),AND(NE20&gt;=NO$35,NE20&lt;&gt;"",NG20&gt;=NO$39,NG20&lt;&gt;""),AND(NI20&gt;=NO$35,NI20&lt;&gt;"",NK20&gt;=NO$39,NK20&lt;&gt;""),AND(NL20&gt;=NO$35,NL20&lt;&gt;"",NN20&gt;=NO$39,NN20&lt;&gt;""),AND(OJ20&gt;=OW$35,OJ20&lt;&gt;"",OL20&gt;=OW$39,OL20&lt;&gt;""),AND(OM20&gt;=OW$35,OM20&lt;&gt;"",OO20&gt;=OW$39,OO20&lt;&gt;""),AND(OQ20&gt;=OW$35,OQ20&lt;&gt;"",OS20&gt;=OW$39,OS20&lt;&gt;""),AND(OT20&gt;=OW$35,OT20&lt;&gt;"",OV20&gt;=OW$39,OV20&lt;&gt;""),AND(PR20&gt;=QE$35,PR20&lt;&gt;"",PT20&gt;=QE$39,PT20&lt;&gt;""),AND(PU20&gt;=QE$35,PU20&lt;&gt;"",PW20&gt;=QE$39,PW20&lt;&gt;""),AND(PY20&gt;=QE$35,PY20&lt;&gt;"",QA20&gt;=QE$39,QA20&lt;&gt;""),AND(QB20&gt;=QE$35,QB20&lt;&gt;"",QD20&gt;=QE$39,QD20&lt;&gt;""),AND(QZ20&gt;=RM$35,QZ20&lt;&gt;"",RB20&gt;=RM$39,RB20&lt;&gt;""),AND(RC20&gt;=RM$35,RC20&lt;&gt;"",RE20&gt;=RM$39,RE20&lt;&gt;""),AND(RG20&gt;=RM$35,RG20&lt;&gt;"",RI20&gt;=RM$39,RI20&lt;&gt;""),AND(RJ20&gt;=RM$35,RJ20&lt;&gt;"",RL20&gt;=RM$39,RL20&lt;&gt;""),AND(SH20&gt;=SU$35,SH20&lt;&gt;"",SJ20&gt;=SU$39,SJ20&lt;&gt;""),AND(SK20&gt;=SU$35,SK20&lt;&gt;"",SM20&gt;=SU$39,SM20&lt;&gt;""),AND(SO20&gt;=SU$35,SO20&lt;&gt;"",SQ20&gt;=SU$39,SQ20&lt;&gt;""),AND(SR20&gt;=SU$35,SR20&lt;&gt;"",ST20&gt;=SU$39,ST20&lt;&gt;"")),"P","")</f>
        <v/>
      </c>
      <c r="L20" s="8">
        <f>IF(COUNT(AQ20,AT20,BR20,BU20,CS20,CV20)&gt;0,LARGE((AQ20,AT20,BR20,BU20,CS20,CV20),1),0)</f>
        <v>50.169999999999995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IF(COUNT(AQ20,AT20,BR20,BU20,CS20,CV20)&gt;1,LARGE((AQ20,AT20,BR20,BU20,CS20,CV20),2),0)</f>
        <v>39.96</v>
      </c>
      <c r="O20" s="8" t="str">
        <f>IF(N20="","",IF(OR(N20=CS20,N20=CV20),$CA$1,IF(OR(N20=BR20,N20=BU20),$AZ$1,IF(OR(N20=AQ20,N20=AT20),$Y$1,""))))</f>
        <v>2023 Elite Canada</v>
      </c>
      <c r="P20" s="8">
        <f>IF(COUNT(AQ20,AT20,BR20,BU20,CS20,CV20)&gt;2,MAX(AX20,BY20,CZ20,LARGE((AQ20,AT20,BR20,BU20,CS20,CV20),3)),IF(MAX(AX20,BY20,CZ20)&gt;0,MAX(AX20,BY20,CZ20),0))</f>
        <v>50.05</v>
      </c>
      <c r="Q20" s="8" t="str">
        <f>IF(P20="","",IF(OR(P20=CS20,P20=CV20,P20=CZ20),$CA$1,IF(OR(P20=BR20,P20=BU20,P20=BY20),$AZ$1,IF(OR(P20=AQ20,P20=AT20,P20=AX20),$Y$1,""))))</f>
        <v>2023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11.2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&gt;0,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12.4</v>
      </c>
      <c r="Z20" s="22">
        <v>7.4</v>
      </c>
      <c r="AA20" s="22">
        <v>8.5</v>
      </c>
      <c r="AB20" s="22">
        <v>11.66</v>
      </c>
      <c r="AC20" s="22">
        <v>0</v>
      </c>
      <c r="AD20" s="22">
        <v>14.9</v>
      </c>
      <c r="AE20" s="22">
        <v>9.5</v>
      </c>
      <c r="AF20" s="22">
        <v>11.2</v>
      </c>
      <c r="AG20" s="22">
        <v>14.57</v>
      </c>
      <c r="AH20" s="22">
        <v>0</v>
      </c>
      <c r="AI20" s="22">
        <v>15</v>
      </c>
      <c r="AJ20" s="22">
        <v>9.6</v>
      </c>
      <c r="AK20" s="22">
        <v>11.2</v>
      </c>
      <c r="AL20" s="22">
        <v>14.55</v>
      </c>
      <c r="AM20" s="22">
        <v>0.3</v>
      </c>
      <c r="AN20" s="27"/>
      <c r="AO20" s="38">
        <f>IF(AA20&gt;0,AA20,"")</f>
        <v>8.5</v>
      </c>
      <c r="AP20" s="38">
        <f>IF(AB20&gt;0,AB20,"")</f>
        <v>11.66</v>
      </c>
      <c r="AQ20" s="40">
        <f>IF(SUM(Y20:AB20)-AC20&gt;0,SUM(Y20:AB20)-AC20,"")</f>
        <v>39.96</v>
      </c>
      <c r="AR20" s="40">
        <f>IF(AF20&gt;0,AF20,"")</f>
        <v>11.2</v>
      </c>
      <c r="AS20" s="40">
        <f>IF(AG20&gt;0,AG20,"")</f>
        <v>14.57</v>
      </c>
      <c r="AT20" s="40">
        <f>IF(SUM(AD20:AG20)-AH20&gt;0,SUM(AD20:AG20)-AH20,"")</f>
        <v>50.169999999999995</v>
      </c>
      <c r="AU20" s="40">
        <f>IF(AQ20="","",MAX(AQ20,AT20))</f>
        <v>50.169999999999995</v>
      </c>
      <c r="AV20" s="40">
        <f>IF(AK20&gt;0,AK20,"")</f>
        <v>11.2</v>
      </c>
      <c r="AW20" s="40">
        <f>IF(AL20&gt;0,AL20,"")</f>
        <v>14.55</v>
      </c>
      <c r="AX20" s="40">
        <f>IF(SUM(AI20:AL20)-AM20&gt;0,SUM(AI20:AL20)-AM20,"")</f>
        <v>50.05</v>
      </c>
      <c r="AY20" s="40">
        <f>IF(SUM(AU20,AX20)&gt;0,SUM(AU20,AX20),"")</f>
        <v>100.22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0</v>
      </c>
      <c r="SW20" s="22">
        <f>IF($CP20="P",CB20,(CB20+BA20)/2)</f>
        <v>0</v>
      </c>
      <c r="SX20" s="22">
        <f>IF($CP20="P",CC20,(CC20+BB20)/2)</f>
        <v>0</v>
      </c>
      <c r="SY20" s="22">
        <f>IF($CP20="P",CD20,(CD20+BC20)/2)</f>
        <v>0</v>
      </c>
      <c r="SZ20" s="22">
        <f>IF($CP20="P",CE20,(CE20+BD20)/2)</f>
        <v>0</v>
      </c>
      <c r="TA20" s="22">
        <f>IF($CP20="P",CF20,(CF20+BE20)/2)</f>
        <v>0</v>
      </c>
      <c r="TB20" s="22">
        <f>IF($CP20="P",CG20,(CG20+BF20)/2)</f>
        <v>0</v>
      </c>
      <c r="TC20" s="22">
        <f>IF($CP20="P",CH20,(CH20+BG20)/2)</f>
        <v>0</v>
      </c>
      <c r="TD20" s="22">
        <f>IF($CP20="P",CI20,(CI20+BH20)/2)</f>
        <v>0</v>
      </c>
      <c r="TE20" s="22">
        <f>IF($CP20="P",CJ20,(CJ20+BI20)/2)</f>
        <v>0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 t="str">
        <f>IF(SX20&gt;0,SX20,"")</f>
        <v/>
      </c>
      <c r="TM20" s="40" t="str">
        <f>IF(SY20&gt;0,SY20,"")</f>
        <v/>
      </c>
      <c r="TN20" s="40" t="str">
        <f>IF(SUM(SV20:SY20)-SZ20&gt;0,SUM(SV20:SY20)-SZ20,"")</f>
        <v/>
      </c>
      <c r="TO20" s="40" t="str">
        <f>IF(TC20&gt;0,TC20,"")</f>
        <v/>
      </c>
      <c r="TP20" s="40" t="str">
        <f>IF(TD20&gt;0,TD20,"")</f>
        <v/>
      </c>
      <c r="TQ20" s="40" t="str">
        <f>IF(SUM(TA20:TD20)-TE20&gt;0,SUM(TA20:TD20)-TE20,"")</f>
        <v/>
      </c>
      <c r="TR20" s="40" t="str">
        <f>IF(MAX(TN20,TQ20)&gt;0,MAX(TN20,TQ20),"")</f>
        <v/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 t="str">
        <f>IF(SUM(TR20,TU20)&gt;0,SUM(TR20,TU20),"")</f>
        <v/>
      </c>
    </row>
    <row r="21" spans="1:542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209</v>
      </c>
      <c r="D21" s="4" t="s">
        <v>4</v>
      </c>
      <c r="E21" s="4">
        <v>2007</v>
      </c>
      <c r="F21" s="9">
        <f>SUM(L21:V21)+SUM(L21:T21)*0.0000001+SUM(L21)*0.0000000000001</f>
        <v>150.32001503200468</v>
      </c>
      <c r="G21" s="66"/>
      <c r="H21" s="3" t="str">
        <f>IF(OR(AND(AO21&gt;=AY$34,AO21&lt;&gt;"",AQ21&gt;=AY$38,AQ21&lt;&gt;"",AN21=""),AND(AR21&gt;=AY$34,AR21&lt;&gt;"",AT21&gt;=AY$38,AT21&lt;&gt;"",AN21=""),AND(AV21&gt;=AY$34,AV21&lt;&gt;"",AX21&gt;=AY$38,AX21&lt;&gt;"",AN21=""),AND(BP21&gt;=BZ$34,BP21&lt;&gt;"",BR21&gt;=BZ$38,BR21&lt;&gt;"",BO21=""),AND(BS21&gt;=BZ$34,BS21&lt;&gt;"",BU21&gt;=BZ$38,BU21&lt;&gt;"",BO21=""),AND(BW21&gt;=BZ$34,BW21&lt;&gt;"",BY21&gt;=BZ$38,BY21&lt;&gt;"",BO21=""),AND(CQ21&gt;=DA$34,CQ21&lt;&gt;"",CS21&gt;=DA$38,CS21&lt;&gt;"",CP21=""),AND(CT21&gt;=DA$34,CT21&lt;&gt;"",CV21&gt;=DA$38,CV21&lt;&gt;"",CP21=""),AND(CX21&gt;=DA$34,CX21&lt;&gt;"",CZ21&gt;=DA$38,CZ21&lt;&gt;"",CP21=""),AND(DX21&gt;=EK$34,DX21&lt;&gt;"",DZ21&gt;=EK$38,DZ21&lt;&gt;""),AND(EA21&gt;=EK$34,EA21&lt;&gt;"",EC21&gt;=EK$38,EC21&lt;&gt;""),AND(EE21&gt;=EK$34,EE21&lt;&gt;"",EG21&gt;=EK$38,EG21&lt;&gt;""),AND(EH21&gt;=EK$34,EH21&lt;&gt;"",EJ21&gt;=EK$38,EJ21&lt;&gt;""),AND(FF21&gt;=FS$34,FF21&lt;&gt;"",FH21&gt;=FS$38,FH21&lt;&gt;""),AND(FI21&gt;=FS$34,FI21&lt;&gt;"",FK21&gt;=FS$38,FK21&lt;&gt;""),AND(FM21&gt;=FS$34,FM21&lt;&gt;"",FO21&gt;=FS$38,FO21&lt;&gt;""),AND(FP21&gt;=FS$34,FP21&lt;&gt;"",FR21&gt;=FS$38,FR21&lt;&gt;""),AND(GN21&gt;=HA$34,GN21&lt;&gt;"",GP21&gt;=HA$38,GP21&lt;&gt;""),AND(GQ21&gt;=HA$34,GQ21&lt;&gt;"",GS21&gt;=HA$38,GS21&lt;&gt;""),AND(GU21&gt;=HA$34,GU21&lt;&gt;"",GW21&gt;=HA$38,GW21&lt;&gt;""),AND(GX21&gt;=HA$34,GX21&lt;&gt;"",GZ21&gt;=HA$38,GZ21&lt;&gt;""),AND(HV21&gt;=II$34,HV21&lt;&gt;"",HX21&gt;=II$38,HX21&lt;&gt;""),AND(HY21&gt;=II$34,HY21&lt;&gt;"",IA21&gt;=II$38,IA21&lt;&gt;""),AND(IC21&gt;=II$34,IC21&lt;&gt;"",IE21&gt;=II$38,IE21&lt;&gt;""),AND(IF21&gt;=II$34,IF21&lt;&gt;"",IH21&gt;=II$38,IH21&lt;&gt;""),AND(JD21&gt;=JQ$34,JD21&lt;&gt;"",JF21&gt;=JQ$38,JF21&lt;&gt;""),AND(JG21&gt;=JQ$34,JG21&lt;&gt;"",JI21&gt;=JQ$38,JI21&lt;&gt;""),AND(JK21&gt;=JQ$34,JK21&lt;&gt;"",JM21&gt;=JQ$38,JM21&lt;&gt;""),AND(JN21&gt;=JQ$34,JN21&lt;&gt;"",JP21&gt;=JQ$38,JP21&lt;&gt;""),AND(KL21&gt;=KY$34,KL21&lt;&gt;"",KN21&gt;=KY$38,KN21&lt;&gt;""),AND(KO21&gt;=KY$34,KO21&lt;&gt;"",KQ21&gt;=KY$38,KQ21&lt;&gt;""),AND(KS21&gt;=KY$34,KS21&lt;&gt;"",KU21&gt;=KY$38,KU21&lt;&gt;""),AND(KV21&gt;=KY$34,KV21&lt;&gt;"",KX21&gt;=KY$38,KX21&lt;&gt;""),AND(LT21&gt;=MG$34,LT21&lt;&gt;"",LV21&gt;=MG$38,LV21&lt;&gt;""),AND(LW21&gt;=MG$34,LW21&lt;&gt;"",LY21&gt;=MG$38,LY21&lt;&gt;""),AND(MA21&gt;=MG$34,MA21&lt;&gt;"",MC21&gt;=MG$38,MC21&lt;&gt;""),AND(MD21&gt;=MG$34,MD21&lt;&gt;"",MF21&gt;=MG$38,MF21&lt;&gt;""),AND(NB21&gt;=NO$34,NB21&lt;&gt;"",ND21&gt;=NO$38,ND21&lt;&gt;""),AND(NE21&gt;=NO$34,NE21&lt;&gt;"",NG21&gt;=NO$38,NG21&lt;&gt;""),AND(NI21&gt;=NO$34,NI21&lt;&gt;"",NK21&gt;=NO$38,NK21&lt;&gt;""),AND(NL21&gt;=NO$34,NL21&lt;&gt;"",NN21&gt;=NO$38,NN21&lt;&gt;""),AND(OJ21&gt;=OW$34,OJ21&lt;&gt;"",OL21&gt;=OW$38,OL21&lt;&gt;""),AND(OM21&gt;=OW$34,OM21&lt;&gt;"",OO21&gt;=OW$38,OO21&lt;&gt;""),AND(OQ21&gt;=OW$34,OQ21&lt;&gt;"",OS21&gt;=OW$38,OS21&lt;&gt;""),AND(OT21&gt;=OW$34,OT21&lt;&gt;"",OV21&gt;=OW$38,OV21&lt;&gt;""),AND(PR21&gt;=QE$34,PR21&lt;&gt;"",PT21&gt;=QE$38,PT21&lt;&gt;""),AND(PU21&gt;=QE$34,PU21&lt;&gt;"",PW21&gt;=QE$38,PW21&lt;&gt;""),AND(PY21&gt;=QE$34,PY21&lt;&gt;"",QA21&gt;=QE$38,QA21&lt;&gt;""),AND(QB21&gt;=QE$34,QB21&lt;&gt;"",QD21&gt;=QE$38,QD21&lt;&gt;""),AND(QZ21&gt;=RM$34,QZ21&lt;&gt;"",RB21&gt;=RM$38,RB21&lt;&gt;""),AND(RC21&gt;=RM$34,RC21&lt;&gt;"",RE21&gt;=RM$38,RE21&lt;&gt;""),AND(RG21&gt;=RM$34,RG21&lt;&gt;"",RI21&gt;=RM$38,RI21&lt;&gt;""),AND(RJ21&gt;=RM$34,RJ21&lt;&gt;"",RL21&gt;=RM$38,RL21&lt;&gt;""),AND(SH21&gt;=SU$34,SH21&lt;&gt;"",SJ21&gt;=SU$38,SJ21&lt;&gt;""),AND(SK21&gt;=SU$34,SK21&lt;&gt;"",SM21&gt;=SU$38,SM21&lt;&gt;""),AND(SO21&gt;=SU$34,SO21&lt;&gt;"",SQ21&gt;=SU$38,SQ21&lt;&gt;""),AND(SR21&gt;=SU$34,SR21&lt;&gt;"",ST21&gt;=SU$38,ST21&lt;&gt;"")),"P","")</f>
        <v/>
      </c>
      <c r="I21" s="3" t="str">
        <f>IF(OR(AND(AQ21&gt;=AY$38,AQ21&lt;&gt;"",AN21=""),AND(AT21&gt;=AY$38,AT21&lt;&gt;"",AN21=""),AND(AX21&gt;=AY$38,AX21&lt;&gt;"",AN21=""),AND(BR21&gt;=BZ$38,BR21&lt;&gt;"",BO21=""),AND(BU21&gt;=BZ$38,BU21&lt;&gt;"",BO21=""),AND(BY21&gt;=BZ$38,BY21&lt;&gt;"",BO21=""),AND(CS21&gt;=DA$38,CS21&lt;&gt;"",CP21=""),AND(CV21&gt;=DA$38,CV21&lt;&gt;"",CP21=""),AND(CZ21&gt;=DA$38,CZ21&lt;&gt;"",CP21=""),AND(DZ21&gt;=EK$38,DZ21&lt;&gt;""),AND(EC21&gt;=EK$38,EC21&lt;&gt;""),AND(EG21&gt;=EK$38,EG21&lt;&gt;""),AND(EJ21&gt;=EK$38,EJ21&lt;&gt;""),AND(FH21&gt;=FS$38,FH21&lt;&gt;""),AND(FK21&gt;=FS$38,FK21&lt;&gt;""),AND(FO21&gt;=FS$38,FO21&lt;&gt;""),AND(FR21&gt;=FS$38,FR21&lt;&gt;""),AND(GP21&gt;=HA$38,GP21&lt;&gt;""),AND(GS21&gt;=HA$38,GS21&lt;&gt;""),AND(GW21&gt;=HA$38,GW21&lt;&gt;""),AND(GZ21&gt;=HA$38,GZ21&lt;&gt;""),AND(HX21&gt;=II$38,HX21&lt;&gt;""),AND(IA21&gt;=II$38,IA21&lt;&gt;""),AND(IE21&gt;=II$38,IE21&lt;&gt;""),AND(IH21&gt;=II$38,IH21&lt;&gt;""),AND(JF21&gt;=JQ$38,JF21&lt;&gt;""),AND(JI21&gt;=JQ$38,JI21&lt;&gt;""),AND(JM21&gt;=JQ$38,JM21&lt;&gt;""),AND(JP21&gt;=JQ$38,JP21&lt;&gt;""),AND(KN21&gt;=KY$38,KN21&lt;&gt;""),AND(KQ21&gt;=KY$38,KQ21&lt;&gt;""),AND(KU21&gt;=KY$38,KU21&lt;&gt;""),AND(KX21&gt;=KY$38,KX21&lt;&gt;""),AND(LV21&gt;=MG$38,LV21&lt;&gt;""),AND(LY21&gt;=MG$38,LY21&lt;&gt;""),AND(MC21&gt;=MG$38,MC21&lt;&gt;""),AND(MF21&gt;=MG$38,MF21&lt;&gt;""),AND(ND21&gt;=NO$38,ND21&lt;&gt;""),AND(NG21&gt;=NO$38,NG21&lt;&gt;""),AND(NK21&gt;=NO$38,NK21&lt;&gt;""),AND(NN21&gt;=NO$38,NN21&lt;&gt;""),AND(OL21&gt;=OW$38,OL21&lt;&gt;""),AND(OO21&gt;=OW$38,OO21&lt;&gt;""),AND(OS21&gt;=OW$38,OS21&lt;&gt;""),AND(OV21&gt;=OW$38,OV21&lt;&gt;""),AND(PT21&gt;=QE$38,PT21&lt;&gt;""),AND(PW21&gt;=QE$38,PW21&lt;&gt;""),AND(QA21&gt;=QE$38,QA21&lt;&gt;""),AND(QD21&gt;=QE$38,QD21&lt;&gt;""),AND(RB21&gt;=RM$38,RB21&lt;&gt;""),AND(RE21&gt;=RM$38,RE21&lt;&gt;""),AND(RI21&gt;=RM$38,RI21&lt;&gt;""),AND(RL21&gt;=RM$38,RL21&lt;&gt;""),AND(SJ21&gt;=SU$38,SJ21&lt;&gt;""),AND(SM21&gt;=SU$38,SM21&lt;&gt;""),AND(SQ21&gt;=SU$38,SQ21&lt;&gt;""),AND(ST21&gt;=SU$38,ST21&lt;&gt;"")),"P","")</f>
        <v/>
      </c>
      <c r="J21" s="36" t="str">
        <f>IF(AND(I21="P",H21=""),"No DD",IF(OR(AND(AO21&gt;=AY$37,AO21&lt;&gt;"",AQ21&gt;=AY$41,AQ21&lt;&gt;"",AN21=""),AND(AR21&gt;=AY$37,AR21&lt;&gt;"",AT21&gt;=AY$41,AT21&lt;&gt;"",AN21=""),AND(AV21&gt;=AY$37,AV21&lt;&gt;"",AX21&gt;=AY$41,AX21&lt;&gt;"",AN21=""),AND(BP21&gt;=BZ$37,BP21&lt;&gt;"",BR21&gt;=BZ$41,BR21&lt;&gt;"",BO21=""),AND(BS21&gt;=BZ$37,BS21&lt;&gt;"",BU21&gt;=BZ$41,BU21&lt;&gt;"",BO21=""),AND(BW21&gt;=BZ$37,BW21&lt;&gt;"",BY21&gt;=BZ$41,BY21&lt;&gt;"",BO21=""),AND(CQ21&gt;=DA$37,CQ21&lt;&gt;"",CS21&gt;=DA$41,CS21&lt;&gt;"",CP21=""),AND(CT21&gt;=DA$37,CT21&lt;&gt;"",CV21&gt;=DA$41,CV21&lt;&gt;"",CP21=""),AND(CX21&gt;=DA$37,CX21&lt;&gt;"",CZ21&gt;=DA$41,CZ21&lt;&gt;"",CP21=""),AND(DX21&gt;=EK$37,DX21&lt;&gt;"",DZ21&gt;=EK$41,DZ21&lt;&gt;""),AND(EA21&gt;=EK$37,EA21&lt;&gt;"",EC21&gt;=EK$41,EC21&lt;&gt;""),AND(EE21&gt;=EK$37,EE21&lt;&gt;"",EG21&gt;=EK$41,EG21&lt;&gt;""),AND(EH21&gt;=EK$37,EH21&lt;&gt;"",EJ21&gt;=EK$41,EJ21&lt;&gt;""),AND(FF21&gt;=FS$37,FF21&lt;&gt;"",FH21&gt;=FS$41,FH21&lt;&gt;""),AND(FI21&gt;=FS$37,FI21&lt;&gt;"",FK21&gt;=FS$41,FK21&lt;&gt;""),AND(FM21&gt;=FS$37,FM21&lt;&gt;"",FO21&gt;=FS$41,FO21&lt;&gt;""),AND(FP21&gt;=FS$37,FP21&lt;&gt;"",FR21&gt;=FS$41,FR21&lt;&gt;""),AND(GN21&gt;=HA$37,GN21&lt;&gt;"",GP21&gt;=HA$41,GP21&lt;&gt;""),AND(GQ21&gt;=HA$37,GQ21&lt;&gt;"",GS21&gt;=HA$41,GS21&lt;&gt;""),AND(GU21&gt;=HA$37,GU21&lt;&gt;"",GW21&gt;=HA$41,GW21&lt;&gt;""),AND(GX21&gt;=HA$37,GX21&lt;&gt;"",GZ21&gt;=HA$41,GZ21&lt;&gt;""),AND(HV21&gt;=II$37,HV21&lt;&gt;"",HX21&gt;=II$41,HX21&lt;&gt;""),AND(HY21&gt;=II$37,HY21&lt;&gt;"",IA21&gt;=II$41,IA21&lt;&gt;""),AND(IC21&gt;=II$37,IC21&lt;&gt;"",IE21&gt;=II$41,IE21&lt;&gt;""),AND(IF21&gt;=II$37,IF21&lt;&gt;"",IH21&gt;=II$41,IH21&lt;&gt;""),AND(JD21&gt;=JQ$37,JD21&lt;&gt;"",JF21&gt;=JQ$41,JF21&lt;&gt;""),AND(JG21&gt;=JQ$37,JG21&lt;&gt;"",JI21&gt;=JQ$41,JI21&lt;&gt;""),AND(JK21&gt;=JQ$37,JK21&lt;&gt;"",JM21&gt;=JQ$41,JM21&lt;&gt;""),AND(JN21&gt;=JQ$37,JN21&lt;&gt;"",JP21&gt;=JQ$41,JP21&lt;&gt;""),AND(KL21&gt;=KY$37,KL21&lt;&gt;"",KN21&gt;=KY$41,KN21&lt;&gt;""),AND(KO21&gt;=KY$37,KO21&lt;&gt;"",KQ21&gt;=KY$41,KQ21&lt;&gt;""),AND(KS21&gt;=KY$37,KS21&lt;&gt;"",KU21&gt;=KY$41,KU21&lt;&gt;""),AND(KV21&gt;=KY$37,KV21&lt;&gt;"",KX21&gt;=KY$41,KX21&lt;&gt;""),AND(LT21&gt;=MG$37,LT21&lt;&gt;"",LV21&gt;=MG$41,LV21&lt;&gt;""),AND(LW21&gt;=MG$37,LW21&lt;&gt;"",LY21&gt;=MG$41,LY21&lt;&gt;""),AND(MA21&gt;=MG$37,MA21&lt;&gt;"",MC21&gt;=MG$41,MC21&lt;&gt;""),AND(MD21&gt;=MG$37,MD21&lt;&gt;"",MF21&gt;=MG$41,MF21&lt;&gt;""),AND(NB21&gt;=NO$37,NB21&lt;&gt;"",ND21&gt;=NO$41,ND21&lt;&gt;""),AND(NE21&gt;=NO$37,NE21&lt;&gt;"",NG21&gt;=NO$41,NG21&lt;&gt;""),AND(NI21&gt;=NO$37,NI21&lt;&gt;"",NK21&gt;=NO$41,NK21&lt;&gt;""),AND(NL21&gt;=NO$37,NL21&lt;&gt;"",NN21&gt;=NO$41,NN21&lt;&gt;""),AND(OJ21&gt;=OW$37,OJ21&lt;&gt;"",OL21&gt;=OW$41,OL21&lt;&gt;""),AND(OM21&gt;=OW$37,OM21&lt;&gt;"",OO21&gt;=OW$41,OO21&lt;&gt;""),AND(OQ21&gt;=OW$37,OQ21&lt;&gt;"",OS21&gt;=OW$41,OS21&lt;&gt;""),AND(OT21&gt;=OW$37,OT21&lt;&gt;"",OV21&gt;=OW$41,OV21&lt;&gt;""),AND(PR21&gt;=QE$37,PR21&lt;&gt;"",PT21&gt;=QE$41,PT21&lt;&gt;""),AND(PU21&gt;=QE$37,PU21&lt;&gt;"",PW21&gt;=QE$41,PW21&lt;&gt;""),AND(PY21&gt;=QE$37,PY21&lt;&gt;"",QA21&gt;=QE$41,QA21&lt;&gt;""),AND(QB21&gt;=QE$37,QB21&lt;&gt;"",QD21&gt;=QE$41,QD21&lt;&gt;""),AND(QZ21&gt;=RM$37,QZ21&lt;&gt;"",RB21&gt;=RM$41,RB21&lt;&gt;""),AND(RC21&gt;=RM$37,RC21&lt;&gt;"",RE21&gt;=RM$41,RE21&lt;&gt;""),AND(RG21&gt;=RM$37,RG21&lt;&gt;"",RI21&gt;=RM$41,RI21&lt;&gt;""),AND(RJ21&gt;=RM$37,RJ21&lt;&gt;"",RL21&gt;=RM$41,RL21&lt;&gt;""),AND(SH21&gt;=SU$37,SH21&lt;&gt;"",SJ21&gt;=SU$41,SJ21&lt;&gt;""),AND(SK21&gt;=SU$37,SK21&lt;&gt;"",SM21&gt;=SU$41,SM21&lt;&gt;""),AND(SO21&gt;=SU$37,SO21&lt;&gt;"",SQ21&gt;=SU$41,SQ21&lt;&gt;""),AND(SR21&gt;=SU$37,SR21&lt;&gt;"",ST21&gt;=SU$41,ST21&lt;&gt;"")),"Merit",IF(OR(AND(AO21&gt;=AY$36,AO21&lt;&gt;"",AQ21&gt;=AY$40,AQ21&lt;&gt;"",AN21=""),AND(AR21&gt;=AY$36,AR21&lt;&gt;"",AT21&gt;=AY$40,AT21&lt;&gt;"",AN21=""),AND(AV21&gt;=AY$36,AV21&lt;&gt;"",AX21&gt;=AY$40,AX21&lt;&gt;"",AN21=""),AND(BP21&gt;=BZ$36,BP21&lt;&gt;"",BR21&gt;=BZ$40,BR21&lt;&gt;"",BO21=""),AND(BS21&gt;=BZ$36,BS21&lt;&gt;"",BU21&gt;=BZ$40,BU21&lt;&gt;"",BO21=""),AND(BW21&gt;=BZ$36,BW21&lt;&gt;"",BY21&gt;=BZ$40,BY21&lt;&gt;"",BO21=""),AND(CQ21&gt;=DA$36,CQ21&lt;&gt;"",CS21&gt;=DA$40,CS21&lt;&gt;"",CP21=""),AND(CT21&gt;=DA$36,CT21&lt;&gt;"",CV21&gt;=DA$40,CV21&lt;&gt;"",CP21=""),AND(CX21&gt;=DA$36,CX21&lt;&gt;"",CZ21&gt;=DA$40,CZ21&lt;&gt;"",CP21=""),AND(DX21&gt;=EK$36,DX21&lt;&gt;"",DZ21&gt;=EK$40,DZ21&lt;&gt;""),AND(EA21&gt;=EK$36,EA21&lt;&gt;"",EC21&gt;=EK$40,EC21&lt;&gt;""),AND(EE21&gt;=EK$36,EE21&lt;&gt;"",EG21&gt;=EK$40,EG21&lt;&gt;""),AND(EH21&gt;=EK$36,EH21&lt;&gt;"",EJ21&gt;=EK$40,EJ21&lt;&gt;""),AND(FF21&gt;=FS$36,FF21&lt;&gt;"",FH21&gt;=FS$40,FH21&lt;&gt;""),AND(FI21&gt;=FS$36,FI21&lt;&gt;"",FK21&gt;=FS$40,FK21&lt;&gt;""),AND(FM21&gt;=FS$36,FM21&lt;&gt;"",FO21&gt;=FS$40,FO21&lt;&gt;""),AND(FP21&gt;=FS$36,FP21&lt;&gt;"",FR21&gt;=FS$40,FR21&lt;&gt;""),AND(GN21&gt;=HA$36,GN21&lt;&gt;"",GP21&gt;=HA$40,GP21&lt;&gt;""),AND(GQ21&gt;=HA$36,GQ21&lt;&gt;"",GS21&gt;=HA$40,GS21&lt;&gt;""),AND(GU21&gt;=HA$36,GU21&lt;&gt;"",GW21&gt;=HA$40,GW21&lt;&gt;""),AND(GX21&gt;=HA$36,GX21&lt;&gt;"",GZ21&gt;=HA$40,GZ21&lt;&gt;""),AND(HV21&gt;=II$36,HV21&lt;&gt;"",HX21&gt;=II$40,HX21&lt;&gt;""),AND(HY21&gt;=II$36,HY21&lt;&gt;"",IA21&gt;=II$40,IA21&lt;&gt;""),AND(IC21&gt;=II$36,IC21&lt;&gt;"",IE21&gt;=II$40,IE21&lt;&gt;""),AND(IF21&gt;=II$36,IF21&lt;&gt;"",IH21&gt;=II$40,IH21&lt;&gt;""),AND(JD21&gt;=JQ$36,JD21&lt;&gt;"",JF21&gt;=JQ$40,JF21&lt;&gt;""),AND(JG21&gt;=JQ$36,JG21&lt;&gt;"",JI21&gt;=JQ$40,JI21&lt;&gt;""),AND(JK21&gt;=JQ$36,JK21&lt;&gt;"",JM21&gt;=JQ$40,JM21&lt;&gt;""),AND(JN21&gt;=JQ$36,JN21&lt;&gt;"",JP21&gt;=JQ$40,JP21&lt;&gt;""),AND(KL21&gt;=KY$36,KL21&lt;&gt;"",KN21&gt;=KY$40,KN21&lt;&gt;""),AND(KO21&gt;=KY$36,KO21&lt;&gt;"",KQ21&gt;=KY$40,KQ21&lt;&gt;""),AND(KS21&gt;=KY$36,KS21&lt;&gt;"",KU21&gt;=KY$40,KU21&lt;&gt;""),AND(KV21&gt;=KY$36,KV21&lt;&gt;"",KX21&gt;=KY$40,KX21&lt;&gt;""),AND(LT21&gt;=MG$36,LT21&lt;&gt;"",LV21&gt;=MG$40,LV21&lt;&gt;""),AND(LW21&gt;=MG$36,LW21&lt;&gt;"",LY21&gt;=MG$40,LY21&lt;&gt;""),AND(MA21&gt;=MG$36,MA21&lt;&gt;"",MC21&gt;=MG$40,MC21&lt;&gt;""),AND(MD21&gt;=MG$36,MD21&lt;&gt;"",MF21&gt;=MG$40,MF21&lt;&gt;""),AND(NB21&gt;=NO$36,NB21&lt;&gt;"",ND21&gt;=NO$40,ND21&lt;&gt;""),AND(NE21&gt;=NO$36,NE21&lt;&gt;"",NG21&gt;=NO$40,NG21&lt;&gt;""),AND(NI21&gt;=NO$36,NI21&lt;&gt;"",NK21&gt;=NO$40,NK21&lt;&gt;""),AND(NL21&gt;=NO$36,NL21&lt;&gt;"",NN21&gt;=NO$40,NN21&lt;&gt;""),AND(OJ21&gt;=OW$36,OJ21&lt;&gt;"",OL21&gt;=OW$40,OL21&lt;&gt;""),AND(OM21&gt;=OW$36,OM21&lt;&gt;"",OO21&gt;=OW$40,OO21&lt;&gt;""),AND(OQ21&gt;=OW$36,OQ21&lt;&gt;"",OS21&gt;=OW$40,OS21&lt;&gt;""),AND(OT21&gt;=OW$36,OT21&lt;&gt;"",OV21&gt;=OW$40,OV21&lt;&gt;""),AND(PR21&gt;=QE$36,PR21&lt;&gt;"",PT21&gt;=QE$40,PT21&lt;&gt;""),AND(PU21&gt;=QE$36,PU21&lt;&gt;"",PW21&gt;=QE$40,PW21&lt;&gt;""),AND(PY21&gt;=QE$36,PY21&lt;&gt;"",QA21&gt;=QE$40,QA21&lt;&gt;""),AND(QB21&gt;=QE$36,QB21&lt;&gt;"",QD21&gt;=QE$40,QD21&lt;&gt;""),AND(QZ21&gt;=RM$36,QZ21&lt;&gt;"",RB21&gt;=RM$40,RB21&lt;&gt;""),AND(RC21&gt;=RM$36,RC21&lt;&gt;"",RE21&gt;=RM$40,RE21&lt;&gt;""),AND(RG21&gt;=RM$36,RG21&lt;&gt;"",RI21&gt;=RM$40,RI21&lt;&gt;""),AND(RJ21&gt;=RM$36,RJ21&lt;&gt;"",RL21&gt;=RM$40,RL21&lt;&gt;""),AND(SH21&gt;=SU$36,SH21&lt;&gt;"",SJ21&gt;=SU$40,SJ21&lt;&gt;""),AND(SK21&gt;=SU$36,SK21&lt;&gt;"",SM21&gt;=SU$40,SM21&lt;&gt;""),AND(SO21&gt;=SU$36,SO21&lt;&gt;"",SQ21&gt;=SU$40,SQ21&lt;&gt;""),AND(SR21&gt;=SU$36,SR21&lt;&gt;"",ST21&gt;=SU$40,ST21&lt;&gt;"")),"Excellence",IF(K21="P","Worlds Team",IF(H21="P","National Team","")))))</f>
        <v/>
      </c>
      <c r="K21" s="3" t="str">
        <f>IF(OR(AND(AO21&gt;=AY$35,AO21&lt;&gt;"",AQ21&gt;=AY$39,AQ21&lt;&gt;"",AN21=""),AND(AR21&gt;=AY$35,AR21&lt;&gt;"",AT21&gt;=AY$39,AT21&lt;&gt;"",AN21=""),AND(AV21&gt;=AY$35,AV21&lt;&gt;"",AX21&gt;=AY$39,AX21&lt;&gt;"",AN21=""),AND(BP21&gt;=BZ$35,BP21&lt;&gt;"",BR21&gt;=BZ$39,BR21&lt;&gt;"",BO21=""),AND(BS21&gt;=BZ$35,BS21&lt;&gt;"",BU21&gt;=BZ$39,BU21&lt;&gt;"",BO21=""),AND(BW21&gt;=BZ$35,BW21&lt;&gt;"",BY21&gt;=BZ$39,BY21&lt;&gt;"",BO21=""),AND(CQ21&gt;=DA$35,CQ21&lt;&gt;"",CS21&gt;=DA$39,CS21&lt;&gt;"",CP21=""),AND(CT21&gt;=DA$35,CT21&lt;&gt;"",CV21&gt;=DA$39,CV21&lt;&gt;"",CP21=""),AND(CX21&gt;=DA$35,CX21&lt;&gt;"",CZ21&gt;=DA$39,CZ21&lt;&gt;"",CP21=""),AND(DX21&gt;=EK$35,DX21&lt;&gt;"",DZ21&gt;=EK$39,DZ21&lt;&gt;""),AND(EA21&gt;=EK$35,EA21&lt;&gt;"",EC21&gt;=EK$39,EC21&lt;&gt;""),AND(EE21&gt;=EK$35,EE21&lt;&gt;"",EG21&gt;=EK$39,EG21&lt;&gt;""),AND(EH21&gt;=EK$35,EH21&lt;&gt;"",EJ21&gt;=EK$39,EJ21&lt;&gt;""),AND(FF21&gt;=FS$35,FF21&lt;&gt;"",FH21&gt;=FS$39,FH21&lt;&gt;""),AND(FI21&gt;=FS$35,FI21&lt;&gt;"",FK21&gt;=FS$39,FK21&lt;&gt;""),AND(FM21&gt;=FS$35,FM21&lt;&gt;"",FO21&gt;=FS$39,FO21&lt;&gt;""),AND(FP21&gt;=FS$35,FP21&lt;&gt;"",FR21&gt;=FS$39,FR21&lt;&gt;""),AND(GN21&gt;=HA$35,GN21&lt;&gt;"",GP21&gt;=HA$39,GP21&lt;&gt;""),AND(GQ21&gt;=HA$35,GQ21&lt;&gt;"",GS21&gt;=HA$39,GS21&lt;&gt;""),AND(GU21&gt;=HA$35,GU21&lt;&gt;"",GW21&gt;=HA$39,GW21&lt;&gt;""),AND(GX21&gt;=HA$35,GX21&lt;&gt;"",GZ21&gt;=HA$39,GZ21&lt;&gt;""),AND(HV21&gt;=II$35,HV21&lt;&gt;"",HX21&gt;=II$39,HX21&lt;&gt;""),AND(HY21&gt;=II$35,HY21&lt;&gt;"",IA21&gt;=II$39,IA21&lt;&gt;""),AND(IC21&gt;=II$35,IC21&lt;&gt;"",IE21&gt;=II$39,IE21&lt;&gt;""),AND(IF21&gt;=II$35,IF21&lt;&gt;"",IH21&gt;=II$39,IH21&lt;&gt;""),AND(JD21&gt;=JQ$35,JD21&lt;&gt;"",JF21&gt;=JQ$39,JF21&lt;&gt;""),AND(JG21&gt;=JQ$35,JG21&lt;&gt;"",JI21&gt;=JQ$39,JI21&lt;&gt;""),AND(JK21&gt;=JQ$35,JK21&lt;&gt;"",JM21&gt;=JQ$39,JM21&lt;&gt;""),AND(JN21&gt;=JQ$35,JN21&lt;&gt;"",JP21&gt;=JQ$39,JP21&lt;&gt;""),AND(KL21&gt;=KY$35,KL21&lt;&gt;"",KN21&gt;=KY$39,KN21&lt;&gt;""),AND(KO21&gt;=KY$35,KO21&lt;&gt;"",KQ21&gt;=KY$39,KQ21&lt;&gt;""),AND(KS21&gt;=KY$35,KS21&lt;&gt;"",KU21&gt;=KY$39,KU21&lt;&gt;""),AND(KV21&gt;=KY$35,KV21&lt;&gt;"",KX21&gt;=KY$39,KX21&lt;&gt;""),AND(LT21&gt;=MG$35,LT21&lt;&gt;"",LV21&gt;=MG$39,LV21&lt;&gt;""),AND(LW21&gt;=MG$35,LW21&lt;&gt;"",LY21&gt;=MG$39,LY21&lt;&gt;""),AND(MA21&gt;=MG$35,MA21&lt;&gt;"",MC21&gt;=MG$39,MC21&lt;&gt;""),AND(MD21&gt;=MG$35,MD21&lt;&gt;"",MF21&gt;=MG$39,MF21&lt;&gt;""),AND(NB21&gt;=NO$35,NB21&lt;&gt;"",ND21&gt;=NO$39,ND21&lt;&gt;""),AND(NE21&gt;=NO$35,NE21&lt;&gt;"",NG21&gt;=NO$39,NG21&lt;&gt;""),AND(NI21&gt;=NO$35,NI21&lt;&gt;"",NK21&gt;=NO$39,NK21&lt;&gt;""),AND(NL21&gt;=NO$35,NL21&lt;&gt;"",NN21&gt;=NO$39,NN21&lt;&gt;""),AND(OJ21&gt;=OW$35,OJ21&lt;&gt;"",OL21&gt;=OW$39,OL21&lt;&gt;""),AND(OM21&gt;=OW$35,OM21&lt;&gt;"",OO21&gt;=OW$39,OO21&lt;&gt;""),AND(OQ21&gt;=OW$35,OQ21&lt;&gt;"",OS21&gt;=OW$39,OS21&lt;&gt;""),AND(OT21&gt;=OW$35,OT21&lt;&gt;"",OV21&gt;=OW$39,OV21&lt;&gt;""),AND(PR21&gt;=QE$35,PR21&lt;&gt;"",PT21&gt;=QE$39,PT21&lt;&gt;""),AND(PU21&gt;=QE$35,PU21&lt;&gt;"",PW21&gt;=QE$39,PW21&lt;&gt;""),AND(PY21&gt;=QE$35,PY21&lt;&gt;"",QA21&gt;=QE$39,QA21&lt;&gt;""),AND(QB21&gt;=QE$35,QB21&lt;&gt;"",QD21&gt;=QE$39,QD21&lt;&gt;""),AND(QZ21&gt;=RM$35,QZ21&lt;&gt;"",RB21&gt;=RM$39,RB21&lt;&gt;""),AND(RC21&gt;=RM$35,RC21&lt;&gt;"",RE21&gt;=RM$39,RE21&lt;&gt;""),AND(RG21&gt;=RM$35,RG21&lt;&gt;"",RI21&gt;=RM$39,RI21&lt;&gt;""),AND(RJ21&gt;=RM$35,RJ21&lt;&gt;"",RL21&gt;=RM$39,RL21&lt;&gt;""),AND(SH21&gt;=SU$35,SH21&lt;&gt;"",SJ21&gt;=SU$39,SJ21&lt;&gt;""),AND(SK21&gt;=SU$35,SK21&lt;&gt;"",SM21&gt;=SU$39,SM21&lt;&gt;""),AND(SO21&gt;=SU$35,SO21&lt;&gt;"",SQ21&gt;=SU$39,SQ21&lt;&gt;""),AND(SR21&gt;=SU$35,SR21&lt;&gt;"",ST21&gt;=SU$39,ST21&lt;&gt;"")),"P","")</f>
        <v/>
      </c>
      <c r="L21" s="8">
        <f>IF(COUNT(AQ21,AT21,BR21,BU21,CS21,CV21)&gt;0,LARGE((AQ21,AT21,BR21,BU21,CS21,CV21),1),0)</f>
        <v>46.94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IF(COUNT(AQ21,AT21,BR21,BU21,CS21,CV21)&gt;1,LARGE((AQ21,AT21,BR21,BU21,CS21,CV21),2),0)</f>
        <v>25.279999999999998</v>
      </c>
      <c r="O21" s="8" t="str">
        <f>IF(N21="","",IF(OR(N21=CS21,N21=CV21),$CA$1,IF(OR(N21=BR21,N21=BU21),$AZ$1,IF(OR(N21=AQ21,N21=AT21),$Y$1,""))))</f>
        <v>2023 3rd Domestic Trial</v>
      </c>
      <c r="P21" s="8">
        <f>IF(COUNT(AQ21,AT21,BR21,BU21,CS21,CV21)&gt;2,MAX(AX21,BY21,CZ21,LARGE((AQ21,AT21,BR21,BU21,CS21,CV21),3)),IF(MAX(AX21,BY21,CZ21)&gt;0,MAX(AX21,BY21,CZ21),0))</f>
        <v>50</v>
      </c>
      <c r="Q21" s="8" t="str">
        <f>IF(P21="","",IF(OR(P21=CS21,P21=CV21,P21=CZ21),$CA$1,IF(OR(P21=BR21,P21=BU21,P21=BY21),$AZ$1,IF(OR(P21=AQ21,P21=AT21,P21=AX21),$Y$1,""))))</f>
        <v>2023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13.5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3rd Domestic Trial</v>
      </c>
      <c r="T21" s="8">
        <f>IF(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&gt;0,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,0)</f>
        <v>14.6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>2023 3rd Domestic Trial</v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11.1</v>
      </c>
      <c r="BA21" s="26">
        <v>9.1</v>
      </c>
      <c r="BB21" s="26">
        <v>12.7</v>
      </c>
      <c r="BC21" s="26">
        <v>14.04</v>
      </c>
      <c r="BD21" s="26">
        <v>0</v>
      </c>
      <c r="BE21" s="26"/>
      <c r="BF21" s="26"/>
      <c r="BG21" s="26"/>
      <c r="BH21" s="26"/>
      <c r="BI21" s="26"/>
      <c r="BJ21" s="26">
        <v>4.2</v>
      </c>
      <c r="BK21" s="26">
        <v>2.8</v>
      </c>
      <c r="BL21" s="26">
        <v>4.9000000000000004</v>
      </c>
      <c r="BM21" s="26">
        <v>5</v>
      </c>
      <c r="BN21" s="26">
        <v>0</v>
      </c>
      <c r="BO21" s="28"/>
      <c r="BP21" s="39">
        <f>IF(BB21&gt;0,BB21,"")</f>
        <v>12.7</v>
      </c>
      <c r="BQ21" s="39">
        <f>IF(BC21&gt;0,BC21,"")</f>
        <v>14.04</v>
      </c>
      <c r="BR21" s="11">
        <f>IF(SUM(AZ21:BC21)-BD21&gt;0,SUM(AZ21:BC21)-BD21,"")</f>
        <v>46.94</v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>
        <f>IF(BR21="","",MAX(BR21,BU21))</f>
        <v>46.94</v>
      </c>
      <c r="BW21" s="11">
        <f>IF(BL21&gt;0,BL21,"")</f>
        <v>4.9000000000000004</v>
      </c>
      <c r="BX21" s="11">
        <f>IF(BM21&gt;0,BM21,"")</f>
        <v>5</v>
      </c>
      <c r="BY21" s="11">
        <f>IF(SUM(BJ21:BM21)-BN21&gt;0,SUM(BJ21:BM21)-BN21,"")</f>
        <v>16.899999999999999</v>
      </c>
      <c r="BZ21" s="11">
        <f>IF(SUM(BV21,BY21)&gt;0,SUM(BV21,BY21),"")</f>
        <v>63.839999999999996</v>
      </c>
      <c r="CA21" s="22">
        <v>6.6</v>
      </c>
      <c r="CB21" s="22">
        <v>4.3</v>
      </c>
      <c r="CC21" s="22">
        <v>6.7</v>
      </c>
      <c r="CD21" s="22">
        <v>7.68</v>
      </c>
      <c r="CE21" s="22">
        <v>0</v>
      </c>
      <c r="CF21" s="22"/>
      <c r="CG21" s="22"/>
      <c r="CH21" s="22"/>
      <c r="CI21" s="22"/>
      <c r="CJ21" s="22"/>
      <c r="CK21" s="22">
        <v>12.9</v>
      </c>
      <c r="CL21" s="22">
        <v>9</v>
      </c>
      <c r="CM21" s="22">
        <v>13.5</v>
      </c>
      <c r="CN21" s="22">
        <v>14.6</v>
      </c>
      <c r="CO21" s="22">
        <v>0</v>
      </c>
      <c r="CP21" s="27"/>
      <c r="CQ21" s="38">
        <f>IF(CC21&gt;0,CC21,"")</f>
        <v>6.7</v>
      </c>
      <c r="CR21" s="38">
        <f>IF(CD21&gt;0,CD21,"")</f>
        <v>7.68</v>
      </c>
      <c r="CS21" s="40">
        <f>IF(SUM(CA21:CD21)-CE21&gt;0,SUM(CA21:CD21)-CE21,"")</f>
        <v>25.279999999999998</v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>
        <f>IF(CS21="","",MAX(CS21,CV21))</f>
        <v>25.279999999999998</v>
      </c>
      <c r="CX21" s="40">
        <f>IF(CM21&gt;0,CM21,"")</f>
        <v>13.5</v>
      </c>
      <c r="CY21" s="40">
        <f>IF(CN21&gt;0,CN21,"")</f>
        <v>14.6</v>
      </c>
      <c r="CZ21" s="40">
        <f>IF(SUM(CK21:CN21)-CO21&gt;0,SUM(CK21:CN21)-CO21,"")</f>
        <v>50</v>
      </c>
      <c r="DA21" s="40">
        <f>IF(SUM(CW21,CZ21)&gt;0,SUM(CW21,CZ21),"")</f>
        <v>75.28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>
        <v>1.6</v>
      </c>
      <c r="HC21" s="18">
        <v>1</v>
      </c>
      <c r="HD21" s="18">
        <v>1.8</v>
      </c>
      <c r="HE21" s="18">
        <v>1.64</v>
      </c>
      <c r="HF21" s="18">
        <v>0</v>
      </c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>
        <f>IF(HD21&gt;0,HD21,"")</f>
        <v>1.8</v>
      </c>
      <c r="HW21" s="11">
        <f>IF(HE21&gt;0,HE21,"")</f>
        <v>1.64</v>
      </c>
      <c r="HX21" s="11">
        <f>IF(SUM(HB21:HE21)-HF21&gt;0,SUM(HB21:HE21)-HF21,"")</f>
        <v>6.04</v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>
        <f>IF(MAX(HX21,IA21)&gt;0,MAX(HX21,IA21),"")</f>
        <v>6.04</v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>
        <f>IF(SUM(IB21,IE21,IH21)&gt;0,SUM(IB21,IE21,IH21),"")</f>
        <v>6.04</v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8.85</v>
      </c>
      <c r="SW21" s="22">
        <f>IF($CP21="P",CB21,(CB21+BA21)/2)</f>
        <v>6.6999999999999993</v>
      </c>
      <c r="SX21" s="22">
        <f>IF($CP21="P",CC21,(CC21+BB21)/2)</f>
        <v>9.6999999999999993</v>
      </c>
      <c r="SY21" s="22">
        <f>IF($CP21="P",CD21,(CD21+BC21)/2)</f>
        <v>10.86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8.5500000000000007</v>
      </c>
      <c r="TG21" s="22">
        <f>IF($CP21="P",CL21,(CL21+BK21)/2)</f>
        <v>5.9</v>
      </c>
      <c r="TH21" s="22">
        <f>IF($CP21="P",CM21,(CM21+BL21)/2)</f>
        <v>9.1999999999999993</v>
      </c>
      <c r="TI21" s="22">
        <f>IF($CP21="P",CN21,(CN21+BM21)/2)</f>
        <v>9.8000000000000007</v>
      </c>
      <c r="TJ21" s="22">
        <f>IF($CP21="P",CO21,(CO21+BN21)/2)</f>
        <v>0</v>
      </c>
      <c r="TK21" s="27" t="s">
        <v>46</v>
      </c>
      <c r="TL21" s="40">
        <f>IF(SX21&gt;0,SX21,"")</f>
        <v>9.6999999999999993</v>
      </c>
      <c r="TM21" s="40">
        <f>IF(SY21&gt;0,SY21,"")</f>
        <v>10.86</v>
      </c>
      <c r="TN21" s="40">
        <f>IF(SUM(SV21:SY21)-SZ21&gt;0,SUM(SV21:SY21)-SZ21,"")</f>
        <v>36.11</v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>
        <f>IF(MAX(TN21,TQ21)&gt;0,MAX(TN21,TQ21),"")</f>
        <v>36.11</v>
      </c>
      <c r="TS21" s="40">
        <f>IF(TH21&gt;0,TH21,"")</f>
        <v>9.1999999999999993</v>
      </c>
      <c r="TT21" s="40">
        <f>IF(TI21&gt;0,TI21,"")</f>
        <v>9.8000000000000007</v>
      </c>
      <c r="TU21" s="40">
        <f>IF(SUM(TF21:TI21)-TJ21&gt;0,SUM(TF21:TI21)-TJ21,"")</f>
        <v>33.450000000000003</v>
      </c>
      <c r="TV21" s="40">
        <f>IF(SUM(TR21,TU21)&gt;0,SUM(TR21,TU21),"")</f>
        <v>69.56</v>
      </c>
    </row>
    <row r="22" spans="1:542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148</v>
      </c>
      <c r="D22" s="4" t="s">
        <v>3</v>
      </c>
      <c r="E22" s="4">
        <v>2006</v>
      </c>
      <c r="F22" s="9">
        <f>SUM(L22:V22)+SUM(L22:T22)*0.0000001+SUM(L22)*0.0000000000001</f>
        <v>146.88001468800479</v>
      </c>
      <c r="G22" s="66"/>
      <c r="H22" s="3" t="str">
        <f>IF(OR(AND(AO22&gt;=AY$34,AO22&lt;&gt;"",AQ22&gt;=AY$38,AQ22&lt;&gt;"",AN22=""),AND(AR22&gt;=AY$34,AR22&lt;&gt;"",AT22&gt;=AY$38,AT22&lt;&gt;"",AN22=""),AND(AV22&gt;=AY$34,AV22&lt;&gt;"",AX22&gt;=AY$38,AX22&lt;&gt;"",AN22=""),AND(BP22&gt;=BZ$34,BP22&lt;&gt;"",BR22&gt;=BZ$38,BR22&lt;&gt;"",BO22=""),AND(BS22&gt;=BZ$34,BS22&lt;&gt;"",BU22&gt;=BZ$38,BU22&lt;&gt;"",BO22=""),AND(BW22&gt;=BZ$34,BW22&lt;&gt;"",BY22&gt;=BZ$38,BY22&lt;&gt;"",BO22=""),AND(CQ22&gt;=DA$34,CQ22&lt;&gt;"",CS22&gt;=DA$38,CS22&lt;&gt;"",CP22=""),AND(CT22&gt;=DA$34,CT22&lt;&gt;"",CV22&gt;=DA$38,CV22&lt;&gt;"",CP22=""),AND(CX22&gt;=DA$34,CX22&lt;&gt;"",CZ22&gt;=DA$38,CZ22&lt;&gt;"",CP22=""),AND(DX22&gt;=EK$34,DX22&lt;&gt;"",DZ22&gt;=EK$38,DZ22&lt;&gt;""),AND(EA22&gt;=EK$34,EA22&lt;&gt;"",EC22&gt;=EK$38,EC22&lt;&gt;""),AND(EE22&gt;=EK$34,EE22&lt;&gt;"",EG22&gt;=EK$38,EG22&lt;&gt;""),AND(EH22&gt;=EK$34,EH22&lt;&gt;"",EJ22&gt;=EK$38,EJ22&lt;&gt;""),AND(FF22&gt;=FS$34,FF22&lt;&gt;"",FH22&gt;=FS$38,FH22&lt;&gt;""),AND(FI22&gt;=FS$34,FI22&lt;&gt;"",FK22&gt;=FS$38,FK22&lt;&gt;""),AND(FM22&gt;=FS$34,FM22&lt;&gt;"",FO22&gt;=FS$38,FO22&lt;&gt;""),AND(FP22&gt;=FS$34,FP22&lt;&gt;"",FR22&gt;=FS$38,FR22&lt;&gt;""),AND(GN22&gt;=HA$34,GN22&lt;&gt;"",GP22&gt;=HA$38,GP22&lt;&gt;""),AND(GQ22&gt;=HA$34,GQ22&lt;&gt;"",GS22&gt;=HA$38,GS22&lt;&gt;""),AND(GU22&gt;=HA$34,GU22&lt;&gt;"",GW22&gt;=HA$38,GW22&lt;&gt;""),AND(GX22&gt;=HA$34,GX22&lt;&gt;"",GZ22&gt;=HA$38,GZ22&lt;&gt;""),AND(HV22&gt;=II$34,HV22&lt;&gt;"",HX22&gt;=II$38,HX22&lt;&gt;""),AND(HY22&gt;=II$34,HY22&lt;&gt;"",IA22&gt;=II$38,IA22&lt;&gt;""),AND(IC22&gt;=II$34,IC22&lt;&gt;"",IE22&gt;=II$38,IE22&lt;&gt;""),AND(IF22&gt;=II$34,IF22&lt;&gt;"",IH22&gt;=II$38,IH22&lt;&gt;""),AND(JD22&gt;=JQ$34,JD22&lt;&gt;"",JF22&gt;=JQ$38,JF22&lt;&gt;""),AND(JG22&gt;=JQ$34,JG22&lt;&gt;"",JI22&gt;=JQ$38,JI22&lt;&gt;""),AND(JK22&gt;=JQ$34,JK22&lt;&gt;"",JM22&gt;=JQ$38,JM22&lt;&gt;""),AND(JN22&gt;=JQ$34,JN22&lt;&gt;"",JP22&gt;=JQ$38,JP22&lt;&gt;""),AND(KL22&gt;=KY$34,KL22&lt;&gt;"",KN22&gt;=KY$38,KN22&lt;&gt;""),AND(KO22&gt;=KY$34,KO22&lt;&gt;"",KQ22&gt;=KY$38,KQ22&lt;&gt;""),AND(KS22&gt;=KY$34,KS22&lt;&gt;"",KU22&gt;=KY$38,KU22&lt;&gt;""),AND(KV22&gt;=KY$34,KV22&lt;&gt;"",KX22&gt;=KY$38,KX22&lt;&gt;""),AND(LT22&gt;=MG$34,LT22&lt;&gt;"",LV22&gt;=MG$38,LV22&lt;&gt;""),AND(LW22&gt;=MG$34,LW22&lt;&gt;"",LY22&gt;=MG$38,LY22&lt;&gt;""),AND(MA22&gt;=MG$34,MA22&lt;&gt;"",MC22&gt;=MG$38,MC22&lt;&gt;""),AND(MD22&gt;=MG$34,MD22&lt;&gt;"",MF22&gt;=MG$38,MF22&lt;&gt;""),AND(NB22&gt;=NO$34,NB22&lt;&gt;"",ND22&gt;=NO$38,ND22&lt;&gt;""),AND(NE22&gt;=NO$34,NE22&lt;&gt;"",NG22&gt;=NO$38,NG22&lt;&gt;""),AND(NI22&gt;=NO$34,NI22&lt;&gt;"",NK22&gt;=NO$38,NK22&lt;&gt;""),AND(NL22&gt;=NO$34,NL22&lt;&gt;"",NN22&gt;=NO$38,NN22&lt;&gt;""),AND(OJ22&gt;=OW$34,OJ22&lt;&gt;"",OL22&gt;=OW$38,OL22&lt;&gt;""),AND(OM22&gt;=OW$34,OM22&lt;&gt;"",OO22&gt;=OW$38,OO22&lt;&gt;""),AND(OQ22&gt;=OW$34,OQ22&lt;&gt;"",OS22&gt;=OW$38,OS22&lt;&gt;""),AND(OT22&gt;=OW$34,OT22&lt;&gt;"",OV22&gt;=OW$38,OV22&lt;&gt;""),AND(PR22&gt;=QE$34,PR22&lt;&gt;"",PT22&gt;=QE$38,PT22&lt;&gt;""),AND(PU22&gt;=QE$34,PU22&lt;&gt;"",PW22&gt;=QE$38,PW22&lt;&gt;""),AND(PY22&gt;=QE$34,PY22&lt;&gt;"",QA22&gt;=QE$38,QA22&lt;&gt;""),AND(QB22&gt;=QE$34,QB22&lt;&gt;"",QD22&gt;=QE$38,QD22&lt;&gt;""),AND(QZ22&gt;=RM$34,QZ22&lt;&gt;"",RB22&gt;=RM$38,RB22&lt;&gt;""),AND(RC22&gt;=RM$34,RC22&lt;&gt;"",RE22&gt;=RM$38,RE22&lt;&gt;""),AND(RG22&gt;=RM$34,RG22&lt;&gt;"",RI22&gt;=RM$38,RI22&lt;&gt;""),AND(RJ22&gt;=RM$34,RJ22&lt;&gt;"",RL22&gt;=RM$38,RL22&lt;&gt;""),AND(SH22&gt;=SU$34,SH22&lt;&gt;"",SJ22&gt;=SU$38,SJ22&lt;&gt;""),AND(SK22&gt;=SU$34,SK22&lt;&gt;"",SM22&gt;=SU$38,SM22&lt;&gt;""),AND(SO22&gt;=SU$34,SO22&lt;&gt;"",SQ22&gt;=SU$38,SQ22&lt;&gt;""),AND(SR22&gt;=SU$34,SR22&lt;&gt;"",ST22&gt;=SU$38,ST22&lt;&gt;"")),"P","")</f>
        <v/>
      </c>
      <c r="I22" s="3" t="str">
        <f>IF(OR(AND(AQ22&gt;=AY$38,AQ22&lt;&gt;"",AN22=""),AND(AT22&gt;=AY$38,AT22&lt;&gt;"",AN22=""),AND(AX22&gt;=AY$38,AX22&lt;&gt;"",AN22=""),AND(BR22&gt;=BZ$38,BR22&lt;&gt;"",BO22=""),AND(BU22&gt;=BZ$38,BU22&lt;&gt;"",BO22=""),AND(BY22&gt;=BZ$38,BY22&lt;&gt;"",BO22=""),AND(CS22&gt;=DA$38,CS22&lt;&gt;"",CP22=""),AND(CV22&gt;=DA$38,CV22&lt;&gt;"",CP22=""),AND(CZ22&gt;=DA$38,CZ22&lt;&gt;"",CP22=""),AND(DZ22&gt;=EK$38,DZ22&lt;&gt;""),AND(EC22&gt;=EK$38,EC22&lt;&gt;""),AND(EG22&gt;=EK$38,EG22&lt;&gt;""),AND(EJ22&gt;=EK$38,EJ22&lt;&gt;""),AND(FH22&gt;=FS$38,FH22&lt;&gt;""),AND(FK22&gt;=FS$38,FK22&lt;&gt;""),AND(FO22&gt;=FS$38,FO22&lt;&gt;""),AND(FR22&gt;=FS$38,FR22&lt;&gt;""),AND(GP22&gt;=HA$38,GP22&lt;&gt;""),AND(GS22&gt;=HA$38,GS22&lt;&gt;""),AND(GW22&gt;=HA$38,GW22&lt;&gt;""),AND(GZ22&gt;=HA$38,GZ22&lt;&gt;""),AND(HX22&gt;=II$38,HX22&lt;&gt;""),AND(IA22&gt;=II$38,IA22&lt;&gt;""),AND(IE22&gt;=II$38,IE22&lt;&gt;""),AND(IH22&gt;=II$38,IH22&lt;&gt;""),AND(JF22&gt;=JQ$38,JF22&lt;&gt;""),AND(JI22&gt;=JQ$38,JI22&lt;&gt;""),AND(JM22&gt;=JQ$38,JM22&lt;&gt;""),AND(JP22&gt;=JQ$38,JP22&lt;&gt;""),AND(KN22&gt;=KY$38,KN22&lt;&gt;""),AND(KQ22&gt;=KY$38,KQ22&lt;&gt;""),AND(KU22&gt;=KY$38,KU22&lt;&gt;""),AND(KX22&gt;=KY$38,KX22&lt;&gt;""),AND(LV22&gt;=MG$38,LV22&lt;&gt;""),AND(LY22&gt;=MG$38,LY22&lt;&gt;""),AND(MC22&gt;=MG$38,MC22&lt;&gt;""),AND(MF22&gt;=MG$38,MF22&lt;&gt;""),AND(ND22&gt;=NO$38,ND22&lt;&gt;""),AND(NG22&gt;=NO$38,NG22&lt;&gt;""),AND(NK22&gt;=NO$38,NK22&lt;&gt;""),AND(NN22&gt;=NO$38,NN22&lt;&gt;""),AND(OL22&gt;=OW$38,OL22&lt;&gt;""),AND(OO22&gt;=OW$38,OO22&lt;&gt;""),AND(OS22&gt;=OW$38,OS22&lt;&gt;""),AND(OV22&gt;=OW$38,OV22&lt;&gt;""),AND(PT22&gt;=QE$38,PT22&lt;&gt;""),AND(PW22&gt;=QE$38,PW22&lt;&gt;""),AND(QA22&gt;=QE$38,QA22&lt;&gt;""),AND(QD22&gt;=QE$38,QD22&lt;&gt;""),AND(RB22&gt;=RM$38,RB22&lt;&gt;""),AND(RE22&gt;=RM$38,RE22&lt;&gt;""),AND(RI22&gt;=RM$38,RI22&lt;&gt;""),AND(RL22&gt;=RM$38,RL22&lt;&gt;""),AND(SJ22&gt;=SU$38,SJ22&lt;&gt;""),AND(SM22&gt;=SU$38,SM22&lt;&gt;""),AND(SQ22&gt;=SU$38,SQ22&lt;&gt;""),AND(ST22&gt;=SU$38,ST22&lt;&gt;"")),"P","")</f>
        <v/>
      </c>
      <c r="J22" s="36" t="str">
        <f>IF(AND(I22="P",H22=""),"No DD",IF(OR(AND(AO22&gt;=AY$37,AO22&lt;&gt;"",AQ22&gt;=AY$41,AQ22&lt;&gt;"",AN22=""),AND(AR22&gt;=AY$37,AR22&lt;&gt;"",AT22&gt;=AY$41,AT22&lt;&gt;"",AN22=""),AND(AV22&gt;=AY$37,AV22&lt;&gt;"",AX22&gt;=AY$41,AX22&lt;&gt;"",AN22=""),AND(BP22&gt;=BZ$37,BP22&lt;&gt;"",BR22&gt;=BZ$41,BR22&lt;&gt;"",BO22=""),AND(BS22&gt;=BZ$37,BS22&lt;&gt;"",BU22&gt;=BZ$41,BU22&lt;&gt;"",BO22=""),AND(BW22&gt;=BZ$37,BW22&lt;&gt;"",BY22&gt;=BZ$41,BY22&lt;&gt;"",BO22=""),AND(CQ22&gt;=DA$37,CQ22&lt;&gt;"",CS22&gt;=DA$41,CS22&lt;&gt;"",CP22=""),AND(CT22&gt;=DA$37,CT22&lt;&gt;"",CV22&gt;=DA$41,CV22&lt;&gt;"",CP22=""),AND(CX22&gt;=DA$37,CX22&lt;&gt;"",CZ22&gt;=DA$41,CZ22&lt;&gt;"",CP22=""),AND(DX22&gt;=EK$37,DX22&lt;&gt;"",DZ22&gt;=EK$41,DZ22&lt;&gt;""),AND(EA22&gt;=EK$37,EA22&lt;&gt;"",EC22&gt;=EK$41,EC22&lt;&gt;""),AND(EE22&gt;=EK$37,EE22&lt;&gt;"",EG22&gt;=EK$41,EG22&lt;&gt;""),AND(EH22&gt;=EK$37,EH22&lt;&gt;"",EJ22&gt;=EK$41,EJ22&lt;&gt;""),AND(FF22&gt;=FS$37,FF22&lt;&gt;"",FH22&gt;=FS$41,FH22&lt;&gt;""),AND(FI22&gt;=FS$37,FI22&lt;&gt;"",FK22&gt;=FS$41,FK22&lt;&gt;""),AND(FM22&gt;=FS$37,FM22&lt;&gt;"",FO22&gt;=FS$41,FO22&lt;&gt;""),AND(FP22&gt;=FS$37,FP22&lt;&gt;"",FR22&gt;=FS$41,FR22&lt;&gt;""),AND(GN22&gt;=HA$37,GN22&lt;&gt;"",GP22&gt;=HA$41,GP22&lt;&gt;""),AND(GQ22&gt;=HA$37,GQ22&lt;&gt;"",GS22&gt;=HA$41,GS22&lt;&gt;""),AND(GU22&gt;=HA$37,GU22&lt;&gt;"",GW22&gt;=HA$41,GW22&lt;&gt;""),AND(GX22&gt;=HA$37,GX22&lt;&gt;"",GZ22&gt;=HA$41,GZ22&lt;&gt;""),AND(HV22&gt;=II$37,HV22&lt;&gt;"",HX22&gt;=II$41,HX22&lt;&gt;""),AND(HY22&gt;=II$37,HY22&lt;&gt;"",IA22&gt;=II$41,IA22&lt;&gt;""),AND(IC22&gt;=II$37,IC22&lt;&gt;"",IE22&gt;=II$41,IE22&lt;&gt;""),AND(IF22&gt;=II$37,IF22&lt;&gt;"",IH22&gt;=II$41,IH22&lt;&gt;""),AND(JD22&gt;=JQ$37,JD22&lt;&gt;"",JF22&gt;=JQ$41,JF22&lt;&gt;""),AND(JG22&gt;=JQ$37,JG22&lt;&gt;"",JI22&gt;=JQ$41,JI22&lt;&gt;""),AND(JK22&gt;=JQ$37,JK22&lt;&gt;"",JM22&gt;=JQ$41,JM22&lt;&gt;""),AND(JN22&gt;=JQ$37,JN22&lt;&gt;"",JP22&gt;=JQ$41,JP22&lt;&gt;""),AND(KL22&gt;=KY$37,KL22&lt;&gt;"",KN22&gt;=KY$41,KN22&lt;&gt;""),AND(KO22&gt;=KY$37,KO22&lt;&gt;"",KQ22&gt;=KY$41,KQ22&lt;&gt;""),AND(KS22&gt;=KY$37,KS22&lt;&gt;"",KU22&gt;=KY$41,KU22&lt;&gt;""),AND(KV22&gt;=KY$37,KV22&lt;&gt;"",KX22&gt;=KY$41,KX22&lt;&gt;""),AND(LT22&gt;=MG$37,LT22&lt;&gt;"",LV22&gt;=MG$41,LV22&lt;&gt;""),AND(LW22&gt;=MG$37,LW22&lt;&gt;"",LY22&gt;=MG$41,LY22&lt;&gt;""),AND(MA22&gt;=MG$37,MA22&lt;&gt;"",MC22&gt;=MG$41,MC22&lt;&gt;""),AND(MD22&gt;=MG$37,MD22&lt;&gt;"",MF22&gt;=MG$41,MF22&lt;&gt;""),AND(NB22&gt;=NO$37,NB22&lt;&gt;"",ND22&gt;=NO$41,ND22&lt;&gt;""),AND(NE22&gt;=NO$37,NE22&lt;&gt;"",NG22&gt;=NO$41,NG22&lt;&gt;""),AND(NI22&gt;=NO$37,NI22&lt;&gt;"",NK22&gt;=NO$41,NK22&lt;&gt;""),AND(NL22&gt;=NO$37,NL22&lt;&gt;"",NN22&gt;=NO$41,NN22&lt;&gt;""),AND(OJ22&gt;=OW$37,OJ22&lt;&gt;"",OL22&gt;=OW$41,OL22&lt;&gt;""),AND(OM22&gt;=OW$37,OM22&lt;&gt;"",OO22&gt;=OW$41,OO22&lt;&gt;""),AND(OQ22&gt;=OW$37,OQ22&lt;&gt;"",OS22&gt;=OW$41,OS22&lt;&gt;""),AND(OT22&gt;=OW$37,OT22&lt;&gt;"",OV22&gt;=OW$41,OV22&lt;&gt;""),AND(PR22&gt;=QE$37,PR22&lt;&gt;"",PT22&gt;=QE$41,PT22&lt;&gt;""),AND(PU22&gt;=QE$37,PU22&lt;&gt;"",PW22&gt;=QE$41,PW22&lt;&gt;""),AND(PY22&gt;=QE$37,PY22&lt;&gt;"",QA22&gt;=QE$41,QA22&lt;&gt;""),AND(QB22&gt;=QE$37,QB22&lt;&gt;"",QD22&gt;=QE$41,QD22&lt;&gt;""),AND(QZ22&gt;=RM$37,QZ22&lt;&gt;"",RB22&gt;=RM$41,RB22&lt;&gt;""),AND(RC22&gt;=RM$37,RC22&lt;&gt;"",RE22&gt;=RM$41,RE22&lt;&gt;""),AND(RG22&gt;=RM$37,RG22&lt;&gt;"",RI22&gt;=RM$41,RI22&lt;&gt;""),AND(RJ22&gt;=RM$37,RJ22&lt;&gt;"",RL22&gt;=RM$41,RL22&lt;&gt;""),AND(SH22&gt;=SU$37,SH22&lt;&gt;"",SJ22&gt;=SU$41,SJ22&lt;&gt;""),AND(SK22&gt;=SU$37,SK22&lt;&gt;"",SM22&gt;=SU$41,SM22&lt;&gt;""),AND(SO22&gt;=SU$37,SO22&lt;&gt;"",SQ22&gt;=SU$41,SQ22&lt;&gt;""),AND(SR22&gt;=SU$37,SR22&lt;&gt;"",ST22&gt;=SU$41,ST22&lt;&gt;"")),"Merit",IF(OR(AND(AO22&gt;=AY$36,AO22&lt;&gt;"",AQ22&gt;=AY$40,AQ22&lt;&gt;"",AN22=""),AND(AR22&gt;=AY$36,AR22&lt;&gt;"",AT22&gt;=AY$40,AT22&lt;&gt;"",AN22=""),AND(AV22&gt;=AY$36,AV22&lt;&gt;"",AX22&gt;=AY$40,AX22&lt;&gt;"",AN22=""),AND(BP22&gt;=BZ$36,BP22&lt;&gt;"",BR22&gt;=BZ$40,BR22&lt;&gt;"",BO22=""),AND(BS22&gt;=BZ$36,BS22&lt;&gt;"",BU22&gt;=BZ$40,BU22&lt;&gt;"",BO22=""),AND(BW22&gt;=BZ$36,BW22&lt;&gt;"",BY22&gt;=BZ$40,BY22&lt;&gt;"",BO22=""),AND(CQ22&gt;=DA$36,CQ22&lt;&gt;"",CS22&gt;=DA$40,CS22&lt;&gt;"",CP22=""),AND(CT22&gt;=DA$36,CT22&lt;&gt;"",CV22&gt;=DA$40,CV22&lt;&gt;"",CP22=""),AND(CX22&gt;=DA$36,CX22&lt;&gt;"",CZ22&gt;=DA$40,CZ22&lt;&gt;"",CP22=""),AND(DX22&gt;=EK$36,DX22&lt;&gt;"",DZ22&gt;=EK$40,DZ22&lt;&gt;""),AND(EA22&gt;=EK$36,EA22&lt;&gt;"",EC22&gt;=EK$40,EC22&lt;&gt;""),AND(EE22&gt;=EK$36,EE22&lt;&gt;"",EG22&gt;=EK$40,EG22&lt;&gt;""),AND(EH22&gt;=EK$36,EH22&lt;&gt;"",EJ22&gt;=EK$40,EJ22&lt;&gt;""),AND(FF22&gt;=FS$36,FF22&lt;&gt;"",FH22&gt;=FS$40,FH22&lt;&gt;""),AND(FI22&gt;=FS$36,FI22&lt;&gt;"",FK22&gt;=FS$40,FK22&lt;&gt;""),AND(FM22&gt;=FS$36,FM22&lt;&gt;"",FO22&gt;=FS$40,FO22&lt;&gt;""),AND(FP22&gt;=FS$36,FP22&lt;&gt;"",FR22&gt;=FS$40,FR22&lt;&gt;""),AND(GN22&gt;=HA$36,GN22&lt;&gt;"",GP22&gt;=HA$40,GP22&lt;&gt;""),AND(GQ22&gt;=HA$36,GQ22&lt;&gt;"",GS22&gt;=HA$40,GS22&lt;&gt;""),AND(GU22&gt;=HA$36,GU22&lt;&gt;"",GW22&gt;=HA$40,GW22&lt;&gt;""),AND(GX22&gt;=HA$36,GX22&lt;&gt;"",GZ22&gt;=HA$40,GZ22&lt;&gt;""),AND(HV22&gt;=II$36,HV22&lt;&gt;"",HX22&gt;=II$40,HX22&lt;&gt;""),AND(HY22&gt;=II$36,HY22&lt;&gt;"",IA22&gt;=II$40,IA22&lt;&gt;""),AND(IC22&gt;=II$36,IC22&lt;&gt;"",IE22&gt;=II$40,IE22&lt;&gt;""),AND(IF22&gt;=II$36,IF22&lt;&gt;"",IH22&gt;=II$40,IH22&lt;&gt;""),AND(JD22&gt;=JQ$36,JD22&lt;&gt;"",JF22&gt;=JQ$40,JF22&lt;&gt;""),AND(JG22&gt;=JQ$36,JG22&lt;&gt;"",JI22&gt;=JQ$40,JI22&lt;&gt;""),AND(JK22&gt;=JQ$36,JK22&lt;&gt;"",JM22&gt;=JQ$40,JM22&lt;&gt;""),AND(JN22&gt;=JQ$36,JN22&lt;&gt;"",JP22&gt;=JQ$40,JP22&lt;&gt;""),AND(KL22&gt;=KY$36,KL22&lt;&gt;"",KN22&gt;=KY$40,KN22&lt;&gt;""),AND(KO22&gt;=KY$36,KO22&lt;&gt;"",KQ22&gt;=KY$40,KQ22&lt;&gt;""),AND(KS22&gt;=KY$36,KS22&lt;&gt;"",KU22&gt;=KY$40,KU22&lt;&gt;""),AND(KV22&gt;=KY$36,KV22&lt;&gt;"",KX22&gt;=KY$40,KX22&lt;&gt;""),AND(LT22&gt;=MG$36,LT22&lt;&gt;"",LV22&gt;=MG$40,LV22&lt;&gt;""),AND(LW22&gt;=MG$36,LW22&lt;&gt;"",LY22&gt;=MG$40,LY22&lt;&gt;""),AND(MA22&gt;=MG$36,MA22&lt;&gt;"",MC22&gt;=MG$40,MC22&lt;&gt;""),AND(MD22&gt;=MG$36,MD22&lt;&gt;"",MF22&gt;=MG$40,MF22&lt;&gt;""),AND(NB22&gt;=NO$36,NB22&lt;&gt;"",ND22&gt;=NO$40,ND22&lt;&gt;""),AND(NE22&gt;=NO$36,NE22&lt;&gt;"",NG22&gt;=NO$40,NG22&lt;&gt;""),AND(NI22&gt;=NO$36,NI22&lt;&gt;"",NK22&gt;=NO$40,NK22&lt;&gt;""),AND(NL22&gt;=NO$36,NL22&lt;&gt;"",NN22&gt;=NO$40,NN22&lt;&gt;""),AND(OJ22&gt;=OW$36,OJ22&lt;&gt;"",OL22&gt;=OW$40,OL22&lt;&gt;""),AND(OM22&gt;=OW$36,OM22&lt;&gt;"",OO22&gt;=OW$40,OO22&lt;&gt;""),AND(OQ22&gt;=OW$36,OQ22&lt;&gt;"",OS22&gt;=OW$40,OS22&lt;&gt;""),AND(OT22&gt;=OW$36,OT22&lt;&gt;"",OV22&gt;=OW$40,OV22&lt;&gt;""),AND(PR22&gt;=QE$36,PR22&lt;&gt;"",PT22&gt;=QE$40,PT22&lt;&gt;""),AND(PU22&gt;=QE$36,PU22&lt;&gt;"",PW22&gt;=QE$40,PW22&lt;&gt;""),AND(PY22&gt;=QE$36,PY22&lt;&gt;"",QA22&gt;=QE$40,QA22&lt;&gt;""),AND(QB22&gt;=QE$36,QB22&lt;&gt;"",QD22&gt;=QE$40,QD22&lt;&gt;""),AND(QZ22&gt;=RM$36,QZ22&lt;&gt;"",RB22&gt;=RM$40,RB22&lt;&gt;""),AND(RC22&gt;=RM$36,RC22&lt;&gt;"",RE22&gt;=RM$40,RE22&lt;&gt;""),AND(RG22&gt;=RM$36,RG22&lt;&gt;"",RI22&gt;=RM$40,RI22&lt;&gt;""),AND(RJ22&gt;=RM$36,RJ22&lt;&gt;"",RL22&gt;=RM$40,RL22&lt;&gt;""),AND(SH22&gt;=SU$36,SH22&lt;&gt;"",SJ22&gt;=SU$40,SJ22&lt;&gt;""),AND(SK22&gt;=SU$36,SK22&lt;&gt;"",SM22&gt;=SU$40,SM22&lt;&gt;""),AND(SO22&gt;=SU$36,SO22&lt;&gt;"",SQ22&gt;=SU$40,SQ22&lt;&gt;""),AND(SR22&gt;=SU$36,SR22&lt;&gt;"",ST22&gt;=SU$40,ST22&lt;&gt;"")),"Excellence",IF(K22="P","Worlds Team",IF(H22="P","National Team","")))))</f>
        <v/>
      </c>
      <c r="K22" s="3" t="str">
        <f>IF(OR(AND(AO22&gt;=AY$35,AO22&lt;&gt;"",AQ22&gt;=AY$39,AQ22&lt;&gt;"",AN22=""),AND(AR22&gt;=AY$35,AR22&lt;&gt;"",AT22&gt;=AY$39,AT22&lt;&gt;"",AN22=""),AND(AV22&gt;=AY$35,AV22&lt;&gt;"",AX22&gt;=AY$39,AX22&lt;&gt;"",AN22=""),AND(BP22&gt;=BZ$35,BP22&lt;&gt;"",BR22&gt;=BZ$39,BR22&lt;&gt;"",BO22=""),AND(BS22&gt;=BZ$35,BS22&lt;&gt;"",BU22&gt;=BZ$39,BU22&lt;&gt;"",BO22=""),AND(BW22&gt;=BZ$35,BW22&lt;&gt;"",BY22&gt;=BZ$39,BY22&lt;&gt;"",BO22=""),AND(CQ22&gt;=DA$35,CQ22&lt;&gt;"",CS22&gt;=DA$39,CS22&lt;&gt;"",CP22=""),AND(CT22&gt;=DA$35,CT22&lt;&gt;"",CV22&gt;=DA$39,CV22&lt;&gt;"",CP22=""),AND(CX22&gt;=DA$35,CX22&lt;&gt;"",CZ22&gt;=DA$39,CZ22&lt;&gt;"",CP22=""),AND(DX22&gt;=EK$35,DX22&lt;&gt;"",DZ22&gt;=EK$39,DZ22&lt;&gt;""),AND(EA22&gt;=EK$35,EA22&lt;&gt;"",EC22&gt;=EK$39,EC22&lt;&gt;""),AND(EE22&gt;=EK$35,EE22&lt;&gt;"",EG22&gt;=EK$39,EG22&lt;&gt;""),AND(EH22&gt;=EK$35,EH22&lt;&gt;"",EJ22&gt;=EK$39,EJ22&lt;&gt;""),AND(FF22&gt;=FS$35,FF22&lt;&gt;"",FH22&gt;=FS$39,FH22&lt;&gt;""),AND(FI22&gt;=FS$35,FI22&lt;&gt;"",FK22&gt;=FS$39,FK22&lt;&gt;""),AND(FM22&gt;=FS$35,FM22&lt;&gt;"",FO22&gt;=FS$39,FO22&lt;&gt;""),AND(FP22&gt;=FS$35,FP22&lt;&gt;"",FR22&gt;=FS$39,FR22&lt;&gt;""),AND(GN22&gt;=HA$35,GN22&lt;&gt;"",GP22&gt;=HA$39,GP22&lt;&gt;""),AND(GQ22&gt;=HA$35,GQ22&lt;&gt;"",GS22&gt;=HA$39,GS22&lt;&gt;""),AND(GU22&gt;=HA$35,GU22&lt;&gt;"",GW22&gt;=HA$39,GW22&lt;&gt;""),AND(GX22&gt;=HA$35,GX22&lt;&gt;"",GZ22&gt;=HA$39,GZ22&lt;&gt;""),AND(HV22&gt;=II$35,HV22&lt;&gt;"",HX22&gt;=II$39,HX22&lt;&gt;""),AND(HY22&gt;=II$35,HY22&lt;&gt;"",IA22&gt;=II$39,IA22&lt;&gt;""),AND(IC22&gt;=II$35,IC22&lt;&gt;"",IE22&gt;=II$39,IE22&lt;&gt;""),AND(IF22&gt;=II$35,IF22&lt;&gt;"",IH22&gt;=II$39,IH22&lt;&gt;""),AND(JD22&gt;=JQ$35,JD22&lt;&gt;"",JF22&gt;=JQ$39,JF22&lt;&gt;""),AND(JG22&gt;=JQ$35,JG22&lt;&gt;"",JI22&gt;=JQ$39,JI22&lt;&gt;""),AND(JK22&gt;=JQ$35,JK22&lt;&gt;"",JM22&gt;=JQ$39,JM22&lt;&gt;""),AND(JN22&gt;=JQ$35,JN22&lt;&gt;"",JP22&gt;=JQ$39,JP22&lt;&gt;""),AND(KL22&gt;=KY$35,KL22&lt;&gt;"",KN22&gt;=KY$39,KN22&lt;&gt;""),AND(KO22&gt;=KY$35,KO22&lt;&gt;"",KQ22&gt;=KY$39,KQ22&lt;&gt;""),AND(KS22&gt;=KY$35,KS22&lt;&gt;"",KU22&gt;=KY$39,KU22&lt;&gt;""),AND(KV22&gt;=KY$35,KV22&lt;&gt;"",KX22&gt;=KY$39,KX22&lt;&gt;""),AND(LT22&gt;=MG$35,LT22&lt;&gt;"",LV22&gt;=MG$39,LV22&lt;&gt;""),AND(LW22&gt;=MG$35,LW22&lt;&gt;"",LY22&gt;=MG$39,LY22&lt;&gt;""),AND(MA22&gt;=MG$35,MA22&lt;&gt;"",MC22&gt;=MG$39,MC22&lt;&gt;""),AND(MD22&gt;=MG$35,MD22&lt;&gt;"",MF22&gt;=MG$39,MF22&lt;&gt;""),AND(NB22&gt;=NO$35,NB22&lt;&gt;"",ND22&gt;=NO$39,ND22&lt;&gt;""),AND(NE22&gt;=NO$35,NE22&lt;&gt;"",NG22&gt;=NO$39,NG22&lt;&gt;""),AND(NI22&gt;=NO$35,NI22&lt;&gt;"",NK22&gt;=NO$39,NK22&lt;&gt;""),AND(NL22&gt;=NO$35,NL22&lt;&gt;"",NN22&gt;=NO$39,NN22&lt;&gt;""),AND(OJ22&gt;=OW$35,OJ22&lt;&gt;"",OL22&gt;=OW$39,OL22&lt;&gt;""),AND(OM22&gt;=OW$35,OM22&lt;&gt;"",OO22&gt;=OW$39,OO22&lt;&gt;""),AND(OQ22&gt;=OW$35,OQ22&lt;&gt;"",OS22&gt;=OW$39,OS22&lt;&gt;""),AND(OT22&gt;=OW$35,OT22&lt;&gt;"",OV22&gt;=OW$39,OV22&lt;&gt;""),AND(PR22&gt;=QE$35,PR22&lt;&gt;"",PT22&gt;=QE$39,PT22&lt;&gt;""),AND(PU22&gt;=QE$35,PU22&lt;&gt;"",PW22&gt;=QE$39,PW22&lt;&gt;""),AND(PY22&gt;=QE$35,PY22&lt;&gt;"",QA22&gt;=QE$39,QA22&lt;&gt;""),AND(QB22&gt;=QE$35,QB22&lt;&gt;"",QD22&gt;=QE$39,QD22&lt;&gt;""),AND(QZ22&gt;=RM$35,QZ22&lt;&gt;"",RB22&gt;=RM$39,RB22&lt;&gt;""),AND(RC22&gt;=RM$35,RC22&lt;&gt;"",RE22&gt;=RM$39,RE22&lt;&gt;""),AND(RG22&gt;=RM$35,RG22&lt;&gt;"",RI22&gt;=RM$39,RI22&lt;&gt;""),AND(RJ22&gt;=RM$35,RJ22&lt;&gt;"",RL22&gt;=RM$39,RL22&lt;&gt;""),AND(SH22&gt;=SU$35,SH22&lt;&gt;"",SJ22&gt;=SU$39,SJ22&lt;&gt;""),AND(SK22&gt;=SU$35,SK22&lt;&gt;"",SM22&gt;=SU$39,SM22&lt;&gt;""),AND(SO22&gt;=SU$35,SO22&lt;&gt;"",SQ22&gt;=SU$39,SQ22&lt;&gt;""),AND(SR22&gt;=SU$35,SR22&lt;&gt;"",ST22&gt;=SU$39,ST22&lt;&gt;"")),"P","")</f>
        <v/>
      </c>
      <c r="L22" s="8">
        <f>IF(COUNT(AQ22,AT22,BR22,BU22,CS22,CV22)&gt;0,LARGE((AQ22,AT22,BR22,BU22,CS22,CV22),1),0)</f>
        <v>48.07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IF(COUNT(AQ22,AT22,BR22,BU22,CS22,CV22)&gt;1,LARGE((AQ22,AT22,BR22,BU22,CS22,CV22),2),0)</f>
        <v>44.679999999999993</v>
      </c>
      <c r="O22" s="8" t="str">
        <f>IF(N22="","",IF(OR(N22=CS22,N22=CV22),$CA$1,IF(OR(N22=BR22,N22=BU22),$AZ$1,IF(OR(N22=AQ22,N22=AT22),$Y$1,""))))</f>
        <v>2023 Elite Canada</v>
      </c>
      <c r="P22" s="8">
        <f>IF(COUNT(AQ22,AT22,BR22,BU22,CS22,CV22)&gt;2,MAX(AX22,BY22,CZ22,LARGE((AQ22,AT22,BR22,BU22,CS22,CV22),3)),IF(MAX(AX22,BY22,CZ22)&gt;0,MAX(AX22,BY22,CZ22),0))</f>
        <v>43.23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&gt;0,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15.1</v>
      </c>
      <c r="Z22" s="22">
        <v>8.1999999999999993</v>
      </c>
      <c r="AA22" s="22">
        <v>8.6999999999999993</v>
      </c>
      <c r="AB22" s="22">
        <v>12.68</v>
      </c>
      <c r="AC22" s="22">
        <v>0</v>
      </c>
      <c r="AD22" s="22">
        <v>14.6</v>
      </c>
      <c r="AE22" s="22">
        <v>9.6999999999999993</v>
      </c>
      <c r="AF22" s="22">
        <v>9.6</v>
      </c>
      <c r="AG22" s="22">
        <v>14.17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8.6999999999999993</v>
      </c>
      <c r="AP22" s="38">
        <f>IF(AB22&gt;0,AB22,"")</f>
        <v>12.68</v>
      </c>
      <c r="AQ22" s="40">
        <f>IF(SUM(Y22:AB22)-AC22&gt;0,SUM(Y22:AB22)-AC22,"")</f>
        <v>44.679999999999993</v>
      </c>
      <c r="AR22" s="40">
        <f>IF(AF22&gt;0,AF22,"")</f>
        <v>9.6</v>
      </c>
      <c r="AS22" s="40">
        <f>IF(AG22&gt;0,AG22,"")</f>
        <v>14.17</v>
      </c>
      <c r="AT22" s="40">
        <f>IF(SUM(AD22:AG22)-AH22&gt;0,SUM(AD22:AG22)-AH22,"")</f>
        <v>48.07</v>
      </c>
      <c r="AU22" s="40">
        <f>IF(AQ22="","",MAX(AQ22,AT22))</f>
        <v>48.07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48.07</v>
      </c>
      <c r="AZ22" s="26">
        <v>10</v>
      </c>
      <c r="BA22" s="26">
        <v>7.6</v>
      </c>
      <c r="BB22" s="26">
        <v>10</v>
      </c>
      <c r="BC22" s="26">
        <v>11.49</v>
      </c>
      <c r="BD22" s="26">
        <v>0</v>
      </c>
      <c r="BE22" s="26">
        <v>9.8000000000000007</v>
      </c>
      <c r="BF22" s="26">
        <v>8.6999999999999993</v>
      </c>
      <c r="BG22" s="26">
        <v>10.9</v>
      </c>
      <c r="BH22" s="26">
        <v>13.83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10</v>
      </c>
      <c r="BQ22" s="39">
        <f>IF(BC22&gt;0,BC22,"")</f>
        <v>11.49</v>
      </c>
      <c r="BR22" s="11">
        <f>IF(SUM(AZ22:BC22)-BD22&gt;0,SUM(AZ22:BC22)-BD22,"")</f>
        <v>39.090000000000003</v>
      </c>
      <c r="BS22" s="11">
        <f>IF(BG22&gt;0,BG22,"")</f>
        <v>10.9</v>
      </c>
      <c r="BT22" s="11">
        <f>IF(BH22&gt;0,BH22,"")</f>
        <v>13.83</v>
      </c>
      <c r="BU22" s="11">
        <f>IF(SUM(BE22:BH22)-BI22&gt;0,SUM(BE22:BH22)-BI22,"")</f>
        <v>43.23</v>
      </c>
      <c r="BV22" s="11">
        <f>IF(BR22="","",MAX(BR22,BU22))</f>
        <v>43.23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43.23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</v>
      </c>
      <c r="SW22" s="22">
        <f>IF($CP22="P",CB22,(CB22+BA22)/2)</f>
        <v>3.8</v>
      </c>
      <c r="SX22" s="22">
        <f>IF($CP22="P",CC22,(CC22+BB22)/2)</f>
        <v>5</v>
      </c>
      <c r="SY22" s="22">
        <f>IF($CP22="P",CD22,(CD22+BC22)/2)</f>
        <v>5.7450000000000001</v>
      </c>
      <c r="SZ22" s="22">
        <f>IF($CP22="P",CE22,(CE22+BD22)/2)</f>
        <v>0</v>
      </c>
      <c r="TA22" s="22">
        <f>IF($CP22="P",CF22,(CF22+BE22)/2)</f>
        <v>4.9000000000000004</v>
      </c>
      <c r="TB22" s="22">
        <f>IF($CP22="P",CG22,(CG22+BF22)/2)</f>
        <v>4.3499999999999996</v>
      </c>
      <c r="TC22" s="22">
        <f>IF($CP22="P",CH22,(CH22+BG22)/2)</f>
        <v>5.45</v>
      </c>
      <c r="TD22" s="22">
        <f>IF($CP22="P",CI22,(CI22+BH22)/2)</f>
        <v>6.915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</v>
      </c>
      <c r="TM22" s="40">
        <f>IF(SY22&gt;0,SY22,"")</f>
        <v>5.7450000000000001</v>
      </c>
      <c r="TN22" s="40">
        <f>IF(SUM(SV22:SY22)-SZ22&gt;0,SUM(SV22:SY22)-SZ22,"")</f>
        <v>19.545000000000002</v>
      </c>
      <c r="TO22" s="40">
        <f>IF(TC22&gt;0,TC22,"")</f>
        <v>5.45</v>
      </c>
      <c r="TP22" s="40">
        <f>IF(TD22&gt;0,TD22,"")</f>
        <v>6.915</v>
      </c>
      <c r="TQ22" s="40">
        <f>IF(SUM(TA22:TD22)-TE22&gt;0,SUM(TA22:TD22)-TE22,"")</f>
        <v>21.614999999999998</v>
      </c>
      <c r="TR22" s="40">
        <f>IF(MAX(TN22,TQ22)&gt;0,MAX(TN22,TQ22),"")</f>
        <v>21.614999999999998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21.614999999999998</v>
      </c>
    </row>
    <row r="23" spans="1:542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100</v>
      </c>
      <c r="D23" s="4" t="s">
        <v>4</v>
      </c>
      <c r="E23" s="4">
        <v>2004</v>
      </c>
      <c r="F23" s="9">
        <f>SUM(L23:V23)+SUM(L23:T23)*0.0000001+SUM(L23)*0.0000000000001</f>
        <v>141.64001297800445</v>
      </c>
      <c r="G23" s="66"/>
      <c r="H23" s="3" t="str">
        <f>IF(OR(AND(AO23&gt;=AY$34,AO23&lt;&gt;"",AQ23&gt;=AY$38,AQ23&lt;&gt;"",AN23=""),AND(AR23&gt;=AY$34,AR23&lt;&gt;"",AT23&gt;=AY$38,AT23&lt;&gt;"",AN23=""),AND(AV23&gt;=AY$34,AV23&lt;&gt;"",AX23&gt;=AY$38,AX23&lt;&gt;"",AN23=""),AND(BP23&gt;=BZ$34,BP23&lt;&gt;"",BR23&gt;=BZ$38,BR23&lt;&gt;"",BO23=""),AND(BS23&gt;=BZ$34,BS23&lt;&gt;"",BU23&gt;=BZ$38,BU23&lt;&gt;"",BO23=""),AND(BW23&gt;=BZ$34,BW23&lt;&gt;"",BY23&gt;=BZ$38,BY23&lt;&gt;"",BO23=""),AND(CQ23&gt;=DA$34,CQ23&lt;&gt;"",CS23&gt;=DA$38,CS23&lt;&gt;"",CP23=""),AND(CT23&gt;=DA$34,CT23&lt;&gt;"",CV23&gt;=DA$38,CV23&lt;&gt;"",CP23=""),AND(CX23&gt;=DA$34,CX23&lt;&gt;"",CZ23&gt;=DA$38,CZ23&lt;&gt;"",CP23=""),AND(DX23&gt;=EK$34,DX23&lt;&gt;"",DZ23&gt;=EK$38,DZ23&lt;&gt;""),AND(EA23&gt;=EK$34,EA23&lt;&gt;"",EC23&gt;=EK$38,EC23&lt;&gt;""),AND(EE23&gt;=EK$34,EE23&lt;&gt;"",EG23&gt;=EK$38,EG23&lt;&gt;""),AND(EH23&gt;=EK$34,EH23&lt;&gt;"",EJ23&gt;=EK$38,EJ23&lt;&gt;""),AND(FF23&gt;=FS$34,FF23&lt;&gt;"",FH23&gt;=FS$38,FH23&lt;&gt;""),AND(FI23&gt;=FS$34,FI23&lt;&gt;"",FK23&gt;=FS$38,FK23&lt;&gt;""),AND(FM23&gt;=FS$34,FM23&lt;&gt;"",FO23&gt;=FS$38,FO23&lt;&gt;""),AND(FP23&gt;=FS$34,FP23&lt;&gt;"",FR23&gt;=FS$38,FR23&lt;&gt;""),AND(GN23&gt;=HA$34,GN23&lt;&gt;"",GP23&gt;=HA$38,GP23&lt;&gt;""),AND(GQ23&gt;=HA$34,GQ23&lt;&gt;"",GS23&gt;=HA$38,GS23&lt;&gt;""),AND(GU23&gt;=HA$34,GU23&lt;&gt;"",GW23&gt;=HA$38,GW23&lt;&gt;""),AND(GX23&gt;=HA$34,GX23&lt;&gt;"",GZ23&gt;=HA$38,GZ23&lt;&gt;""),AND(HV23&gt;=II$34,HV23&lt;&gt;"",HX23&gt;=II$38,HX23&lt;&gt;""),AND(HY23&gt;=II$34,HY23&lt;&gt;"",IA23&gt;=II$38,IA23&lt;&gt;""),AND(IC23&gt;=II$34,IC23&lt;&gt;"",IE23&gt;=II$38,IE23&lt;&gt;""),AND(IF23&gt;=II$34,IF23&lt;&gt;"",IH23&gt;=II$38,IH23&lt;&gt;""),AND(JD23&gt;=JQ$34,JD23&lt;&gt;"",JF23&gt;=JQ$38,JF23&lt;&gt;""),AND(JG23&gt;=JQ$34,JG23&lt;&gt;"",JI23&gt;=JQ$38,JI23&lt;&gt;""),AND(JK23&gt;=JQ$34,JK23&lt;&gt;"",JM23&gt;=JQ$38,JM23&lt;&gt;""),AND(JN23&gt;=JQ$34,JN23&lt;&gt;"",JP23&gt;=JQ$38,JP23&lt;&gt;""),AND(KL23&gt;=KY$34,KL23&lt;&gt;"",KN23&gt;=KY$38,KN23&lt;&gt;""),AND(KO23&gt;=KY$34,KO23&lt;&gt;"",KQ23&gt;=KY$38,KQ23&lt;&gt;""),AND(KS23&gt;=KY$34,KS23&lt;&gt;"",KU23&gt;=KY$38,KU23&lt;&gt;""),AND(KV23&gt;=KY$34,KV23&lt;&gt;"",KX23&gt;=KY$38,KX23&lt;&gt;""),AND(LT23&gt;=MG$34,LT23&lt;&gt;"",LV23&gt;=MG$38,LV23&lt;&gt;""),AND(LW23&gt;=MG$34,LW23&lt;&gt;"",LY23&gt;=MG$38,LY23&lt;&gt;""),AND(MA23&gt;=MG$34,MA23&lt;&gt;"",MC23&gt;=MG$38,MC23&lt;&gt;""),AND(MD23&gt;=MG$34,MD23&lt;&gt;"",MF23&gt;=MG$38,MF23&lt;&gt;""),AND(NB23&gt;=NO$34,NB23&lt;&gt;"",ND23&gt;=NO$38,ND23&lt;&gt;""),AND(NE23&gt;=NO$34,NE23&lt;&gt;"",NG23&gt;=NO$38,NG23&lt;&gt;""),AND(NI23&gt;=NO$34,NI23&lt;&gt;"",NK23&gt;=NO$38,NK23&lt;&gt;""),AND(NL23&gt;=NO$34,NL23&lt;&gt;"",NN23&gt;=NO$38,NN23&lt;&gt;""),AND(OJ23&gt;=OW$34,OJ23&lt;&gt;"",OL23&gt;=OW$38,OL23&lt;&gt;""),AND(OM23&gt;=OW$34,OM23&lt;&gt;"",OO23&gt;=OW$38,OO23&lt;&gt;""),AND(OQ23&gt;=OW$34,OQ23&lt;&gt;"",OS23&gt;=OW$38,OS23&lt;&gt;""),AND(OT23&gt;=OW$34,OT23&lt;&gt;"",OV23&gt;=OW$38,OV23&lt;&gt;""),AND(PR23&gt;=QE$34,PR23&lt;&gt;"",PT23&gt;=QE$38,PT23&lt;&gt;""),AND(PU23&gt;=QE$34,PU23&lt;&gt;"",PW23&gt;=QE$38,PW23&lt;&gt;""),AND(PY23&gt;=QE$34,PY23&lt;&gt;"",QA23&gt;=QE$38,QA23&lt;&gt;""),AND(QB23&gt;=QE$34,QB23&lt;&gt;"",QD23&gt;=QE$38,QD23&lt;&gt;""),AND(QZ23&gt;=RM$34,QZ23&lt;&gt;"",RB23&gt;=RM$38,RB23&lt;&gt;""),AND(RC23&gt;=RM$34,RC23&lt;&gt;"",RE23&gt;=RM$38,RE23&lt;&gt;""),AND(RG23&gt;=RM$34,RG23&lt;&gt;"",RI23&gt;=RM$38,RI23&lt;&gt;""),AND(RJ23&gt;=RM$34,RJ23&lt;&gt;"",RL23&gt;=RM$38,RL23&lt;&gt;""),AND(SH23&gt;=SU$34,SH23&lt;&gt;"",SJ23&gt;=SU$38,SJ23&lt;&gt;""),AND(SK23&gt;=SU$34,SK23&lt;&gt;"",SM23&gt;=SU$38,SM23&lt;&gt;""),AND(SO23&gt;=SU$34,SO23&lt;&gt;"",SQ23&gt;=SU$38,SQ23&lt;&gt;""),AND(SR23&gt;=SU$34,SR23&lt;&gt;"",ST23&gt;=SU$38,ST23&lt;&gt;"")),"P","")</f>
        <v/>
      </c>
      <c r="I23" s="3" t="str">
        <f>IF(OR(AND(AQ23&gt;=AY$38,AQ23&lt;&gt;"",AN23=""),AND(AT23&gt;=AY$38,AT23&lt;&gt;"",AN23=""),AND(AX23&gt;=AY$38,AX23&lt;&gt;"",AN23=""),AND(BR23&gt;=BZ$38,BR23&lt;&gt;"",BO23=""),AND(BU23&gt;=BZ$38,BU23&lt;&gt;"",BO23=""),AND(BY23&gt;=BZ$38,BY23&lt;&gt;"",BO23=""),AND(CS23&gt;=DA$38,CS23&lt;&gt;"",CP23=""),AND(CV23&gt;=DA$38,CV23&lt;&gt;"",CP23=""),AND(CZ23&gt;=DA$38,CZ23&lt;&gt;"",CP23=""),AND(DZ23&gt;=EK$38,DZ23&lt;&gt;""),AND(EC23&gt;=EK$38,EC23&lt;&gt;""),AND(EG23&gt;=EK$38,EG23&lt;&gt;""),AND(EJ23&gt;=EK$38,EJ23&lt;&gt;""),AND(FH23&gt;=FS$38,FH23&lt;&gt;""),AND(FK23&gt;=FS$38,FK23&lt;&gt;""),AND(FO23&gt;=FS$38,FO23&lt;&gt;""),AND(FR23&gt;=FS$38,FR23&lt;&gt;""),AND(GP23&gt;=HA$38,GP23&lt;&gt;""),AND(GS23&gt;=HA$38,GS23&lt;&gt;""),AND(GW23&gt;=HA$38,GW23&lt;&gt;""),AND(GZ23&gt;=HA$38,GZ23&lt;&gt;""),AND(HX23&gt;=II$38,HX23&lt;&gt;""),AND(IA23&gt;=II$38,IA23&lt;&gt;""),AND(IE23&gt;=II$38,IE23&lt;&gt;""),AND(IH23&gt;=II$38,IH23&lt;&gt;""),AND(JF23&gt;=JQ$38,JF23&lt;&gt;""),AND(JI23&gt;=JQ$38,JI23&lt;&gt;""),AND(JM23&gt;=JQ$38,JM23&lt;&gt;""),AND(JP23&gt;=JQ$38,JP23&lt;&gt;""),AND(KN23&gt;=KY$38,KN23&lt;&gt;""),AND(KQ23&gt;=KY$38,KQ23&lt;&gt;""),AND(KU23&gt;=KY$38,KU23&lt;&gt;""),AND(KX23&gt;=KY$38,KX23&lt;&gt;""),AND(LV23&gt;=MG$38,LV23&lt;&gt;""),AND(LY23&gt;=MG$38,LY23&lt;&gt;""),AND(MC23&gt;=MG$38,MC23&lt;&gt;""),AND(MF23&gt;=MG$38,MF23&lt;&gt;""),AND(ND23&gt;=NO$38,ND23&lt;&gt;""),AND(NG23&gt;=NO$38,NG23&lt;&gt;""),AND(NK23&gt;=NO$38,NK23&lt;&gt;""),AND(NN23&gt;=NO$38,NN23&lt;&gt;""),AND(OL23&gt;=OW$38,OL23&lt;&gt;""),AND(OO23&gt;=OW$38,OO23&lt;&gt;""),AND(OS23&gt;=OW$38,OS23&lt;&gt;""),AND(OV23&gt;=OW$38,OV23&lt;&gt;""),AND(PT23&gt;=QE$38,PT23&lt;&gt;""),AND(PW23&gt;=QE$38,PW23&lt;&gt;""),AND(QA23&gt;=QE$38,QA23&lt;&gt;""),AND(QD23&gt;=QE$38,QD23&lt;&gt;""),AND(RB23&gt;=RM$38,RB23&lt;&gt;""),AND(RE23&gt;=RM$38,RE23&lt;&gt;""),AND(RI23&gt;=RM$38,RI23&lt;&gt;""),AND(RL23&gt;=RM$38,RL23&lt;&gt;""),AND(SJ23&gt;=SU$38,SJ23&lt;&gt;""),AND(SM23&gt;=SU$38,SM23&lt;&gt;""),AND(SQ23&gt;=SU$38,SQ23&lt;&gt;""),AND(ST23&gt;=SU$38,ST23&lt;&gt;"")),"P","")</f>
        <v/>
      </c>
      <c r="J23" s="36" t="str">
        <f>IF(AND(I23="P",H23=""),"No DD",IF(OR(AND(AO23&gt;=AY$37,AO23&lt;&gt;"",AQ23&gt;=AY$41,AQ23&lt;&gt;"",AN23=""),AND(AR23&gt;=AY$37,AR23&lt;&gt;"",AT23&gt;=AY$41,AT23&lt;&gt;"",AN23=""),AND(AV23&gt;=AY$37,AV23&lt;&gt;"",AX23&gt;=AY$41,AX23&lt;&gt;"",AN23=""),AND(BP23&gt;=BZ$37,BP23&lt;&gt;"",BR23&gt;=BZ$41,BR23&lt;&gt;"",BO23=""),AND(BS23&gt;=BZ$37,BS23&lt;&gt;"",BU23&gt;=BZ$41,BU23&lt;&gt;"",BO23=""),AND(BW23&gt;=BZ$37,BW23&lt;&gt;"",BY23&gt;=BZ$41,BY23&lt;&gt;"",BO23=""),AND(CQ23&gt;=DA$37,CQ23&lt;&gt;"",CS23&gt;=DA$41,CS23&lt;&gt;"",CP23=""),AND(CT23&gt;=DA$37,CT23&lt;&gt;"",CV23&gt;=DA$41,CV23&lt;&gt;"",CP23=""),AND(CX23&gt;=DA$37,CX23&lt;&gt;"",CZ23&gt;=DA$41,CZ23&lt;&gt;"",CP23=""),AND(DX23&gt;=EK$37,DX23&lt;&gt;"",DZ23&gt;=EK$41,DZ23&lt;&gt;""),AND(EA23&gt;=EK$37,EA23&lt;&gt;"",EC23&gt;=EK$41,EC23&lt;&gt;""),AND(EE23&gt;=EK$37,EE23&lt;&gt;"",EG23&gt;=EK$41,EG23&lt;&gt;""),AND(EH23&gt;=EK$37,EH23&lt;&gt;"",EJ23&gt;=EK$41,EJ23&lt;&gt;""),AND(FF23&gt;=FS$37,FF23&lt;&gt;"",FH23&gt;=FS$41,FH23&lt;&gt;""),AND(FI23&gt;=FS$37,FI23&lt;&gt;"",FK23&gt;=FS$41,FK23&lt;&gt;""),AND(FM23&gt;=FS$37,FM23&lt;&gt;"",FO23&gt;=FS$41,FO23&lt;&gt;""),AND(FP23&gt;=FS$37,FP23&lt;&gt;"",FR23&gt;=FS$41,FR23&lt;&gt;""),AND(GN23&gt;=HA$37,GN23&lt;&gt;"",GP23&gt;=HA$41,GP23&lt;&gt;""),AND(GQ23&gt;=HA$37,GQ23&lt;&gt;"",GS23&gt;=HA$41,GS23&lt;&gt;""),AND(GU23&gt;=HA$37,GU23&lt;&gt;"",GW23&gt;=HA$41,GW23&lt;&gt;""),AND(GX23&gt;=HA$37,GX23&lt;&gt;"",GZ23&gt;=HA$41,GZ23&lt;&gt;""),AND(HV23&gt;=II$37,HV23&lt;&gt;"",HX23&gt;=II$41,HX23&lt;&gt;""),AND(HY23&gt;=II$37,HY23&lt;&gt;"",IA23&gt;=II$41,IA23&lt;&gt;""),AND(IC23&gt;=II$37,IC23&lt;&gt;"",IE23&gt;=II$41,IE23&lt;&gt;""),AND(IF23&gt;=II$37,IF23&lt;&gt;"",IH23&gt;=II$41,IH23&lt;&gt;""),AND(JD23&gt;=JQ$37,JD23&lt;&gt;"",JF23&gt;=JQ$41,JF23&lt;&gt;""),AND(JG23&gt;=JQ$37,JG23&lt;&gt;"",JI23&gt;=JQ$41,JI23&lt;&gt;""),AND(JK23&gt;=JQ$37,JK23&lt;&gt;"",JM23&gt;=JQ$41,JM23&lt;&gt;""),AND(JN23&gt;=JQ$37,JN23&lt;&gt;"",JP23&gt;=JQ$41,JP23&lt;&gt;""),AND(KL23&gt;=KY$37,KL23&lt;&gt;"",KN23&gt;=KY$41,KN23&lt;&gt;""),AND(KO23&gt;=KY$37,KO23&lt;&gt;"",KQ23&gt;=KY$41,KQ23&lt;&gt;""),AND(KS23&gt;=KY$37,KS23&lt;&gt;"",KU23&gt;=KY$41,KU23&lt;&gt;""),AND(KV23&gt;=KY$37,KV23&lt;&gt;"",KX23&gt;=KY$41,KX23&lt;&gt;""),AND(LT23&gt;=MG$37,LT23&lt;&gt;"",LV23&gt;=MG$41,LV23&lt;&gt;""),AND(LW23&gt;=MG$37,LW23&lt;&gt;"",LY23&gt;=MG$41,LY23&lt;&gt;""),AND(MA23&gt;=MG$37,MA23&lt;&gt;"",MC23&gt;=MG$41,MC23&lt;&gt;""),AND(MD23&gt;=MG$37,MD23&lt;&gt;"",MF23&gt;=MG$41,MF23&lt;&gt;""),AND(NB23&gt;=NO$37,NB23&lt;&gt;"",ND23&gt;=NO$41,ND23&lt;&gt;""),AND(NE23&gt;=NO$37,NE23&lt;&gt;"",NG23&gt;=NO$41,NG23&lt;&gt;""),AND(NI23&gt;=NO$37,NI23&lt;&gt;"",NK23&gt;=NO$41,NK23&lt;&gt;""),AND(NL23&gt;=NO$37,NL23&lt;&gt;"",NN23&gt;=NO$41,NN23&lt;&gt;""),AND(OJ23&gt;=OW$37,OJ23&lt;&gt;"",OL23&gt;=OW$41,OL23&lt;&gt;""),AND(OM23&gt;=OW$37,OM23&lt;&gt;"",OO23&gt;=OW$41,OO23&lt;&gt;""),AND(OQ23&gt;=OW$37,OQ23&lt;&gt;"",OS23&gt;=OW$41,OS23&lt;&gt;""),AND(OT23&gt;=OW$37,OT23&lt;&gt;"",OV23&gt;=OW$41,OV23&lt;&gt;""),AND(PR23&gt;=QE$37,PR23&lt;&gt;"",PT23&gt;=QE$41,PT23&lt;&gt;""),AND(PU23&gt;=QE$37,PU23&lt;&gt;"",PW23&gt;=QE$41,PW23&lt;&gt;""),AND(PY23&gt;=QE$37,PY23&lt;&gt;"",QA23&gt;=QE$41,QA23&lt;&gt;""),AND(QB23&gt;=QE$37,QB23&lt;&gt;"",QD23&gt;=QE$41,QD23&lt;&gt;""),AND(QZ23&gt;=RM$37,QZ23&lt;&gt;"",RB23&gt;=RM$41,RB23&lt;&gt;""),AND(RC23&gt;=RM$37,RC23&lt;&gt;"",RE23&gt;=RM$41,RE23&lt;&gt;""),AND(RG23&gt;=RM$37,RG23&lt;&gt;"",RI23&gt;=RM$41,RI23&lt;&gt;""),AND(RJ23&gt;=RM$37,RJ23&lt;&gt;"",RL23&gt;=RM$41,RL23&lt;&gt;""),AND(SH23&gt;=SU$37,SH23&lt;&gt;"",SJ23&gt;=SU$41,SJ23&lt;&gt;""),AND(SK23&gt;=SU$37,SK23&lt;&gt;"",SM23&gt;=SU$41,SM23&lt;&gt;""),AND(SO23&gt;=SU$37,SO23&lt;&gt;"",SQ23&gt;=SU$41,SQ23&lt;&gt;""),AND(SR23&gt;=SU$37,SR23&lt;&gt;"",ST23&gt;=SU$41,ST23&lt;&gt;"")),"Merit",IF(OR(AND(AO23&gt;=AY$36,AO23&lt;&gt;"",AQ23&gt;=AY$40,AQ23&lt;&gt;"",AN23=""),AND(AR23&gt;=AY$36,AR23&lt;&gt;"",AT23&gt;=AY$40,AT23&lt;&gt;"",AN23=""),AND(AV23&gt;=AY$36,AV23&lt;&gt;"",AX23&gt;=AY$40,AX23&lt;&gt;"",AN23=""),AND(BP23&gt;=BZ$36,BP23&lt;&gt;"",BR23&gt;=BZ$40,BR23&lt;&gt;"",BO23=""),AND(BS23&gt;=BZ$36,BS23&lt;&gt;"",BU23&gt;=BZ$40,BU23&lt;&gt;"",BO23=""),AND(BW23&gt;=BZ$36,BW23&lt;&gt;"",BY23&gt;=BZ$40,BY23&lt;&gt;"",BO23=""),AND(CQ23&gt;=DA$36,CQ23&lt;&gt;"",CS23&gt;=DA$40,CS23&lt;&gt;"",CP23=""),AND(CT23&gt;=DA$36,CT23&lt;&gt;"",CV23&gt;=DA$40,CV23&lt;&gt;"",CP23=""),AND(CX23&gt;=DA$36,CX23&lt;&gt;"",CZ23&gt;=DA$40,CZ23&lt;&gt;"",CP23=""),AND(DX23&gt;=EK$36,DX23&lt;&gt;"",DZ23&gt;=EK$40,DZ23&lt;&gt;""),AND(EA23&gt;=EK$36,EA23&lt;&gt;"",EC23&gt;=EK$40,EC23&lt;&gt;""),AND(EE23&gt;=EK$36,EE23&lt;&gt;"",EG23&gt;=EK$40,EG23&lt;&gt;""),AND(EH23&gt;=EK$36,EH23&lt;&gt;"",EJ23&gt;=EK$40,EJ23&lt;&gt;""),AND(FF23&gt;=FS$36,FF23&lt;&gt;"",FH23&gt;=FS$40,FH23&lt;&gt;""),AND(FI23&gt;=FS$36,FI23&lt;&gt;"",FK23&gt;=FS$40,FK23&lt;&gt;""),AND(FM23&gt;=FS$36,FM23&lt;&gt;"",FO23&gt;=FS$40,FO23&lt;&gt;""),AND(FP23&gt;=FS$36,FP23&lt;&gt;"",FR23&gt;=FS$40,FR23&lt;&gt;""),AND(GN23&gt;=HA$36,GN23&lt;&gt;"",GP23&gt;=HA$40,GP23&lt;&gt;""),AND(GQ23&gt;=HA$36,GQ23&lt;&gt;"",GS23&gt;=HA$40,GS23&lt;&gt;""),AND(GU23&gt;=HA$36,GU23&lt;&gt;"",GW23&gt;=HA$40,GW23&lt;&gt;""),AND(GX23&gt;=HA$36,GX23&lt;&gt;"",GZ23&gt;=HA$40,GZ23&lt;&gt;""),AND(HV23&gt;=II$36,HV23&lt;&gt;"",HX23&gt;=II$40,HX23&lt;&gt;""),AND(HY23&gt;=II$36,HY23&lt;&gt;"",IA23&gt;=II$40,IA23&lt;&gt;""),AND(IC23&gt;=II$36,IC23&lt;&gt;"",IE23&gt;=II$40,IE23&lt;&gt;""),AND(IF23&gt;=II$36,IF23&lt;&gt;"",IH23&gt;=II$40,IH23&lt;&gt;""),AND(JD23&gt;=JQ$36,JD23&lt;&gt;"",JF23&gt;=JQ$40,JF23&lt;&gt;""),AND(JG23&gt;=JQ$36,JG23&lt;&gt;"",JI23&gt;=JQ$40,JI23&lt;&gt;""),AND(JK23&gt;=JQ$36,JK23&lt;&gt;"",JM23&gt;=JQ$40,JM23&lt;&gt;""),AND(JN23&gt;=JQ$36,JN23&lt;&gt;"",JP23&gt;=JQ$40,JP23&lt;&gt;""),AND(KL23&gt;=KY$36,KL23&lt;&gt;"",KN23&gt;=KY$40,KN23&lt;&gt;""),AND(KO23&gt;=KY$36,KO23&lt;&gt;"",KQ23&gt;=KY$40,KQ23&lt;&gt;""),AND(KS23&gt;=KY$36,KS23&lt;&gt;"",KU23&gt;=KY$40,KU23&lt;&gt;""),AND(KV23&gt;=KY$36,KV23&lt;&gt;"",KX23&gt;=KY$40,KX23&lt;&gt;""),AND(LT23&gt;=MG$36,LT23&lt;&gt;"",LV23&gt;=MG$40,LV23&lt;&gt;""),AND(LW23&gt;=MG$36,LW23&lt;&gt;"",LY23&gt;=MG$40,LY23&lt;&gt;""),AND(MA23&gt;=MG$36,MA23&lt;&gt;"",MC23&gt;=MG$40,MC23&lt;&gt;""),AND(MD23&gt;=MG$36,MD23&lt;&gt;"",MF23&gt;=MG$40,MF23&lt;&gt;""),AND(NB23&gt;=NO$36,NB23&lt;&gt;"",ND23&gt;=NO$40,ND23&lt;&gt;""),AND(NE23&gt;=NO$36,NE23&lt;&gt;"",NG23&gt;=NO$40,NG23&lt;&gt;""),AND(NI23&gt;=NO$36,NI23&lt;&gt;"",NK23&gt;=NO$40,NK23&lt;&gt;""),AND(NL23&gt;=NO$36,NL23&lt;&gt;"",NN23&gt;=NO$40,NN23&lt;&gt;""),AND(OJ23&gt;=OW$36,OJ23&lt;&gt;"",OL23&gt;=OW$40,OL23&lt;&gt;""),AND(OM23&gt;=OW$36,OM23&lt;&gt;"",OO23&gt;=OW$40,OO23&lt;&gt;""),AND(OQ23&gt;=OW$36,OQ23&lt;&gt;"",OS23&gt;=OW$40,OS23&lt;&gt;""),AND(OT23&gt;=OW$36,OT23&lt;&gt;"",OV23&gt;=OW$40,OV23&lt;&gt;""),AND(PR23&gt;=QE$36,PR23&lt;&gt;"",PT23&gt;=QE$40,PT23&lt;&gt;""),AND(PU23&gt;=QE$36,PU23&lt;&gt;"",PW23&gt;=QE$40,PW23&lt;&gt;""),AND(PY23&gt;=QE$36,PY23&lt;&gt;"",QA23&gt;=QE$40,QA23&lt;&gt;""),AND(QB23&gt;=QE$36,QB23&lt;&gt;"",QD23&gt;=QE$40,QD23&lt;&gt;""),AND(QZ23&gt;=RM$36,QZ23&lt;&gt;"",RB23&gt;=RM$40,RB23&lt;&gt;""),AND(RC23&gt;=RM$36,RC23&lt;&gt;"",RE23&gt;=RM$40,RE23&lt;&gt;""),AND(RG23&gt;=RM$36,RG23&lt;&gt;"",RI23&gt;=RM$40,RI23&lt;&gt;""),AND(RJ23&gt;=RM$36,RJ23&lt;&gt;"",RL23&gt;=RM$40,RL23&lt;&gt;""),AND(SH23&gt;=SU$36,SH23&lt;&gt;"",SJ23&gt;=SU$40,SJ23&lt;&gt;""),AND(SK23&gt;=SU$36,SK23&lt;&gt;"",SM23&gt;=SU$40,SM23&lt;&gt;""),AND(SO23&gt;=SU$36,SO23&lt;&gt;"",SQ23&gt;=SU$40,SQ23&lt;&gt;""),AND(SR23&gt;=SU$36,SR23&lt;&gt;"",ST23&gt;=SU$40,ST23&lt;&gt;"")),"Excellence",IF(K23="P","Worlds Team",IF(H23="P","National Team","")))))</f>
        <v/>
      </c>
      <c r="K23" s="3" t="str">
        <f>IF(OR(AND(AO23&gt;=AY$35,AO23&lt;&gt;"",AQ23&gt;=AY$39,AQ23&lt;&gt;"",AN23=""),AND(AR23&gt;=AY$35,AR23&lt;&gt;"",AT23&gt;=AY$39,AT23&lt;&gt;"",AN23=""),AND(AV23&gt;=AY$35,AV23&lt;&gt;"",AX23&gt;=AY$39,AX23&lt;&gt;"",AN23=""),AND(BP23&gt;=BZ$35,BP23&lt;&gt;"",BR23&gt;=BZ$39,BR23&lt;&gt;"",BO23=""),AND(BS23&gt;=BZ$35,BS23&lt;&gt;"",BU23&gt;=BZ$39,BU23&lt;&gt;"",BO23=""),AND(BW23&gt;=BZ$35,BW23&lt;&gt;"",BY23&gt;=BZ$39,BY23&lt;&gt;"",BO23=""),AND(CQ23&gt;=DA$35,CQ23&lt;&gt;"",CS23&gt;=DA$39,CS23&lt;&gt;"",CP23=""),AND(CT23&gt;=DA$35,CT23&lt;&gt;"",CV23&gt;=DA$39,CV23&lt;&gt;"",CP23=""),AND(CX23&gt;=DA$35,CX23&lt;&gt;"",CZ23&gt;=DA$39,CZ23&lt;&gt;"",CP23=""),AND(DX23&gt;=EK$35,DX23&lt;&gt;"",DZ23&gt;=EK$39,DZ23&lt;&gt;""),AND(EA23&gt;=EK$35,EA23&lt;&gt;"",EC23&gt;=EK$39,EC23&lt;&gt;""),AND(EE23&gt;=EK$35,EE23&lt;&gt;"",EG23&gt;=EK$39,EG23&lt;&gt;""),AND(EH23&gt;=EK$35,EH23&lt;&gt;"",EJ23&gt;=EK$39,EJ23&lt;&gt;""),AND(FF23&gt;=FS$35,FF23&lt;&gt;"",FH23&gt;=FS$39,FH23&lt;&gt;""),AND(FI23&gt;=FS$35,FI23&lt;&gt;"",FK23&gt;=FS$39,FK23&lt;&gt;""),AND(FM23&gt;=FS$35,FM23&lt;&gt;"",FO23&gt;=FS$39,FO23&lt;&gt;""),AND(FP23&gt;=FS$35,FP23&lt;&gt;"",FR23&gt;=FS$39,FR23&lt;&gt;""),AND(GN23&gt;=HA$35,GN23&lt;&gt;"",GP23&gt;=HA$39,GP23&lt;&gt;""),AND(GQ23&gt;=HA$35,GQ23&lt;&gt;"",GS23&gt;=HA$39,GS23&lt;&gt;""),AND(GU23&gt;=HA$35,GU23&lt;&gt;"",GW23&gt;=HA$39,GW23&lt;&gt;""),AND(GX23&gt;=HA$35,GX23&lt;&gt;"",GZ23&gt;=HA$39,GZ23&lt;&gt;""),AND(HV23&gt;=II$35,HV23&lt;&gt;"",HX23&gt;=II$39,HX23&lt;&gt;""),AND(HY23&gt;=II$35,HY23&lt;&gt;"",IA23&gt;=II$39,IA23&lt;&gt;""),AND(IC23&gt;=II$35,IC23&lt;&gt;"",IE23&gt;=II$39,IE23&lt;&gt;""),AND(IF23&gt;=II$35,IF23&lt;&gt;"",IH23&gt;=II$39,IH23&lt;&gt;""),AND(JD23&gt;=JQ$35,JD23&lt;&gt;"",JF23&gt;=JQ$39,JF23&lt;&gt;""),AND(JG23&gt;=JQ$35,JG23&lt;&gt;"",JI23&gt;=JQ$39,JI23&lt;&gt;""),AND(JK23&gt;=JQ$35,JK23&lt;&gt;"",JM23&gt;=JQ$39,JM23&lt;&gt;""),AND(JN23&gt;=JQ$35,JN23&lt;&gt;"",JP23&gt;=JQ$39,JP23&lt;&gt;""),AND(KL23&gt;=KY$35,KL23&lt;&gt;"",KN23&gt;=KY$39,KN23&lt;&gt;""),AND(KO23&gt;=KY$35,KO23&lt;&gt;"",KQ23&gt;=KY$39,KQ23&lt;&gt;""),AND(KS23&gt;=KY$35,KS23&lt;&gt;"",KU23&gt;=KY$39,KU23&lt;&gt;""),AND(KV23&gt;=KY$35,KV23&lt;&gt;"",KX23&gt;=KY$39,KX23&lt;&gt;""),AND(LT23&gt;=MG$35,LT23&lt;&gt;"",LV23&gt;=MG$39,LV23&lt;&gt;""),AND(LW23&gt;=MG$35,LW23&lt;&gt;"",LY23&gt;=MG$39,LY23&lt;&gt;""),AND(MA23&gt;=MG$35,MA23&lt;&gt;"",MC23&gt;=MG$39,MC23&lt;&gt;""),AND(MD23&gt;=MG$35,MD23&lt;&gt;"",MF23&gt;=MG$39,MF23&lt;&gt;""),AND(NB23&gt;=NO$35,NB23&lt;&gt;"",ND23&gt;=NO$39,ND23&lt;&gt;""),AND(NE23&gt;=NO$35,NE23&lt;&gt;"",NG23&gt;=NO$39,NG23&lt;&gt;""),AND(NI23&gt;=NO$35,NI23&lt;&gt;"",NK23&gt;=NO$39,NK23&lt;&gt;""),AND(NL23&gt;=NO$35,NL23&lt;&gt;"",NN23&gt;=NO$39,NN23&lt;&gt;""),AND(OJ23&gt;=OW$35,OJ23&lt;&gt;"",OL23&gt;=OW$39,OL23&lt;&gt;""),AND(OM23&gt;=OW$35,OM23&lt;&gt;"",OO23&gt;=OW$39,OO23&lt;&gt;""),AND(OQ23&gt;=OW$35,OQ23&lt;&gt;"",OS23&gt;=OW$39,OS23&lt;&gt;""),AND(OT23&gt;=OW$35,OT23&lt;&gt;"",OV23&gt;=OW$39,OV23&lt;&gt;""),AND(PR23&gt;=QE$35,PR23&lt;&gt;"",PT23&gt;=QE$39,PT23&lt;&gt;""),AND(PU23&gt;=QE$35,PU23&lt;&gt;"",PW23&gt;=QE$39,PW23&lt;&gt;""),AND(PY23&gt;=QE$35,PY23&lt;&gt;"",QA23&gt;=QE$39,QA23&lt;&gt;""),AND(QB23&gt;=QE$35,QB23&lt;&gt;"",QD23&gt;=QE$39,QD23&lt;&gt;""),AND(QZ23&gt;=RM$35,QZ23&lt;&gt;"",RB23&gt;=RM$39,RB23&lt;&gt;""),AND(RC23&gt;=RM$35,RC23&lt;&gt;"",RE23&gt;=RM$39,RE23&lt;&gt;""),AND(RG23&gt;=RM$35,RG23&lt;&gt;"",RI23&gt;=RM$39,RI23&lt;&gt;""),AND(RJ23&gt;=RM$35,RJ23&lt;&gt;"",RL23&gt;=RM$39,RL23&lt;&gt;""),AND(SH23&gt;=SU$35,SH23&lt;&gt;"",SJ23&gt;=SU$39,SJ23&lt;&gt;""),AND(SK23&gt;=SU$35,SK23&lt;&gt;"",SM23&gt;=SU$39,SM23&lt;&gt;""),AND(SO23&gt;=SU$35,SO23&lt;&gt;"",SQ23&gt;=SU$39,SQ23&lt;&gt;""),AND(SR23&gt;=SU$35,SR23&lt;&gt;"",ST23&gt;=SU$39,ST23&lt;&gt;"")),"P","")</f>
        <v/>
      </c>
      <c r="L23" s="8">
        <f>IF(COUNT(AQ23,AT23,BR23,BU23,CS23,CV23)&gt;0,LARGE((AQ23,AT23,BR23,BU23,CS23,CV23),1),0)</f>
        <v>44.629999999999995</v>
      </c>
      <c r="M23" s="8" t="str">
        <f>IF(L23="","",IF(OR(L23=CS23,L23=CV23),$CA$1,IF(OR(L23=BR23,L23=BU23),$AZ$1,IF(OR(L23=AQ23,L23=AT23),$Y$1,""))))</f>
        <v>2023 Elite Canada</v>
      </c>
      <c r="N23" s="8">
        <f>IF(COUNT(AQ23,AT23,BR23,BU23,CS23,CV23)&gt;1,LARGE((AQ23,AT23,BR23,BU23,CS23,CV23),2),0)</f>
        <v>37.44</v>
      </c>
      <c r="O23" s="8" t="str">
        <f>IF(N23="","",IF(OR(N23=CS23,N23=CV23),$CA$1,IF(OR(N23=BR23,N23=BU23),$AZ$1,IF(OR(N23=AQ23,N23=AT23),$Y$1,""))))</f>
        <v>2023 Nationals</v>
      </c>
      <c r="P23" s="8">
        <f>IF(COUNT(AQ23,AT23,BR23,BU23,CS23,CV23)&gt;2,MAX(AX23,BY23,CZ23,LARGE((AQ23,AT23,BR23,BU23,CS23,CV23),3)),IF(MAX(AX23,BY23,CZ23)&gt;0,MAX(AX23,BY23,CZ23),0))</f>
        <v>35.81</v>
      </c>
      <c r="Q23" s="8" t="str">
        <f>IF(P23="","",IF(OR(P23=CS23,P23=CV23,P23=CZ23),$CA$1,IF(OR(P23=BR23,P23=BU23,P23=BY23),$AZ$1,IF(OR(P23=AQ23,P23=AT23,P23=AX23),$Y$1,""))))</f>
        <v>2023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11.9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Elite Canada</v>
      </c>
      <c r="T23" s="8">
        <f>IF(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&gt;0,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>
        <f>IF(MAX(DB23,DC23)&gt;0,MAX(DB23,DC23),"")</f>
        <v>11.86</v>
      </c>
      <c r="W23" s="11" t="str">
        <f>IF(V23="","",IF(V23=DB23,"("&amp;DB$2&amp;")",IF(V23=DC23,"("&amp;DC$2&amp;")")))</f>
        <v>(Optional)</v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>2023 Pan Am Club Championships (May 14)</v>
      </c>
      <c r="Y23" s="22">
        <v>5.8</v>
      </c>
      <c r="Z23" s="22">
        <v>3.8</v>
      </c>
      <c r="AA23" s="22">
        <v>5.4</v>
      </c>
      <c r="AB23" s="22">
        <v>6.49</v>
      </c>
      <c r="AC23" s="22">
        <v>0.2</v>
      </c>
      <c r="AD23" s="22">
        <v>10.8</v>
      </c>
      <c r="AE23" s="22">
        <v>8.1</v>
      </c>
      <c r="AF23" s="22">
        <v>11.9</v>
      </c>
      <c r="AG23" s="22">
        <v>13.83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5.4</v>
      </c>
      <c r="AP23" s="38">
        <f>IF(AB23&gt;0,AB23,"")</f>
        <v>6.49</v>
      </c>
      <c r="AQ23" s="40">
        <f>IF(SUM(Y23:AB23)-AC23&gt;0,SUM(Y23:AB23)-AC23,"")</f>
        <v>21.290000000000003</v>
      </c>
      <c r="AR23" s="40">
        <f>IF(AF23&gt;0,AF23,"")</f>
        <v>11.9</v>
      </c>
      <c r="AS23" s="40">
        <f>IF(AG23&gt;0,AG23,"")</f>
        <v>13.83</v>
      </c>
      <c r="AT23" s="40">
        <f>IF(SUM(AD23:AG23)-AH23&gt;0,SUM(AD23:AG23)-AH23,"")</f>
        <v>44.629999999999995</v>
      </c>
      <c r="AU23" s="40">
        <f>IF(AQ23="","",MAX(AQ23,AT23))</f>
        <v>44.629999999999995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44.629999999999995</v>
      </c>
      <c r="AZ23" s="26">
        <v>8.4</v>
      </c>
      <c r="BA23" s="26">
        <v>6.7</v>
      </c>
      <c r="BB23" s="26">
        <v>9.4</v>
      </c>
      <c r="BC23" s="26">
        <v>12.94</v>
      </c>
      <c r="BD23" s="26">
        <v>0</v>
      </c>
      <c r="BE23" s="26">
        <v>8.6999999999999993</v>
      </c>
      <c r="BF23" s="26">
        <v>6.6</v>
      </c>
      <c r="BG23" s="26">
        <v>9.4</v>
      </c>
      <c r="BH23" s="26">
        <v>11.11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9.4</v>
      </c>
      <c r="BQ23" s="39">
        <f>IF(BC23&gt;0,BC23,"")</f>
        <v>12.94</v>
      </c>
      <c r="BR23" s="11">
        <f>IF(SUM(AZ23:BC23)-BD23&gt;0,SUM(AZ23:BC23)-BD23,"")</f>
        <v>37.44</v>
      </c>
      <c r="BS23" s="11">
        <f>IF(BG23&gt;0,BG23,"")</f>
        <v>9.4</v>
      </c>
      <c r="BT23" s="11">
        <f>IF(BH23&gt;0,BH23,"")</f>
        <v>11.11</v>
      </c>
      <c r="BU23" s="11">
        <f>IF(SUM(BE23:BH23)-BI23&gt;0,SUM(BE23:BH23)-BI23,"")</f>
        <v>35.81</v>
      </c>
      <c r="BV23" s="11">
        <f>IF(BR23="","",MAX(BR23,BU23))</f>
        <v>37.44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37.44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>11.86</v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>
        <v>11.6</v>
      </c>
      <c r="DE23" s="17">
        <v>8.6</v>
      </c>
      <c r="DF23" s="17">
        <v>10.5</v>
      </c>
      <c r="DG23" s="17">
        <v>15.95</v>
      </c>
      <c r="DH23" s="17">
        <v>0</v>
      </c>
      <c r="DI23" s="17">
        <v>11.5</v>
      </c>
      <c r="DJ23" s="17">
        <v>9.4</v>
      </c>
      <c r="DK23" s="17">
        <v>11.6</v>
      </c>
      <c r="DL23" s="17">
        <v>15.17</v>
      </c>
      <c r="DM23" s="17">
        <v>0</v>
      </c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>
        <f>IF(DF23&gt;0,DF23,"")</f>
        <v>10.5</v>
      </c>
      <c r="DY23" s="40">
        <f>IF(DG23&gt;0,DG23,"")</f>
        <v>15.95</v>
      </c>
      <c r="DZ23" s="40">
        <f>IF(SUM(DD23:DG23)-DH23&gt;0,SUM(DD23:DG23)-DH23,"")</f>
        <v>46.65</v>
      </c>
      <c r="EA23" s="40">
        <f>IF(DK23&gt;0,DK23,"")</f>
        <v>11.6</v>
      </c>
      <c r="EB23" s="40">
        <f>IF(DL23&gt;0,DL23,"")</f>
        <v>15.17</v>
      </c>
      <c r="EC23" s="40">
        <f>IF(SUM(DI23:DL23)-DM23&gt;0,SUM(DI23:DL23)-DM23,"")</f>
        <v>47.67</v>
      </c>
      <c r="ED23" s="40">
        <f>IF(MAX(DZ23,EC23)&gt;0,MAX(DZ23,EC23),"")</f>
        <v>47.67</v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>
        <f>IF(SUM(ED23,EG23,EJ23)&gt;0,SUM(ED23,EG23,EJ23),"")</f>
        <v>47.67</v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4.2</v>
      </c>
      <c r="SW23" s="22">
        <f>IF($CP23="P",CB23,(CB23+BA23)/2)</f>
        <v>3.35</v>
      </c>
      <c r="SX23" s="22">
        <f>IF($CP23="P",CC23,(CC23+BB23)/2)</f>
        <v>4.7</v>
      </c>
      <c r="SY23" s="22">
        <f>IF($CP23="P",CD23,(CD23+BC23)/2)</f>
        <v>6.47</v>
      </c>
      <c r="SZ23" s="22">
        <f>IF($CP23="P",CE23,(CE23+BD23)/2)</f>
        <v>0</v>
      </c>
      <c r="TA23" s="22">
        <f>IF($CP23="P",CF23,(CF23+BE23)/2)</f>
        <v>4.3499999999999996</v>
      </c>
      <c r="TB23" s="22">
        <f>IF($CP23="P",CG23,(CG23+BF23)/2)</f>
        <v>3.3</v>
      </c>
      <c r="TC23" s="22">
        <f>IF($CP23="P",CH23,(CH23+BG23)/2)</f>
        <v>4.7</v>
      </c>
      <c r="TD23" s="22">
        <f>IF($CP23="P",CI23,(CI23+BH23)/2)</f>
        <v>5.5549999999999997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4.7</v>
      </c>
      <c r="TM23" s="40">
        <f>IF(SY23&gt;0,SY23,"")</f>
        <v>6.47</v>
      </c>
      <c r="TN23" s="40">
        <f>IF(SUM(SV23:SY23)-SZ23&gt;0,SUM(SV23:SY23)-SZ23,"")</f>
        <v>18.72</v>
      </c>
      <c r="TO23" s="40">
        <f>IF(TC23&gt;0,TC23,"")</f>
        <v>4.7</v>
      </c>
      <c r="TP23" s="40">
        <f>IF(TD23&gt;0,TD23,"")</f>
        <v>5.5549999999999997</v>
      </c>
      <c r="TQ23" s="40">
        <f>IF(SUM(TA23:TD23)-TE23&gt;0,SUM(TA23:TD23)-TE23,"")</f>
        <v>17.905000000000001</v>
      </c>
      <c r="TR23" s="40">
        <f>IF(MAX(TN23,TQ23)&gt;0,MAX(TN23,TQ23),"")</f>
        <v>18.72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18.72</v>
      </c>
    </row>
    <row r="24" spans="1:542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210</v>
      </c>
      <c r="D24" s="4" t="s">
        <v>3</v>
      </c>
      <c r="E24" s="4">
        <v>2007</v>
      </c>
      <c r="F24" s="9">
        <f>SUM(L24:V24)+SUM(L24:T24)*0.0000001+SUM(L24)*0.0000000000001</f>
        <v>121.27001212700509</v>
      </c>
      <c r="G24" s="66"/>
      <c r="H24" s="3" t="str">
        <f>IF(OR(AND(AO24&gt;=AY$34,AO24&lt;&gt;"",AQ24&gt;=AY$38,AQ24&lt;&gt;"",AN24=""),AND(AR24&gt;=AY$34,AR24&lt;&gt;"",AT24&gt;=AY$38,AT24&lt;&gt;"",AN24=""),AND(AV24&gt;=AY$34,AV24&lt;&gt;"",AX24&gt;=AY$38,AX24&lt;&gt;"",AN24=""),AND(BP24&gt;=BZ$34,BP24&lt;&gt;"",BR24&gt;=BZ$38,BR24&lt;&gt;"",BO24=""),AND(BS24&gt;=BZ$34,BS24&lt;&gt;"",BU24&gt;=BZ$38,BU24&lt;&gt;"",BO24=""),AND(BW24&gt;=BZ$34,BW24&lt;&gt;"",BY24&gt;=BZ$38,BY24&lt;&gt;"",BO24=""),AND(CQ24&gt;=DA$34,CQ24&lt;&gt;"",CS24&gt;=DA$38,CS24&lt;&gt;"",CP24=""),AND(CT24&gt;=DA$34,CT24&lt;&gt;"",CV24&gt;=DA$38,CV24&lt;&gt;"",CP24=""),AND(CX24&gt;=DA$34,CX24&lt;&gt;"",CZ24&gt;=DA$38,CZ24&lt;&gt;"",CP24=""),AND(DX24&gt;=EK$34,DX24&lt;&gt;"",DZ24&gt;=EK$38,DZ24&lt;&gt;""),AND(EA24&gt;=EK$34,EA24&lt;&gt;"",EC24&gt;=EK$38,EC24&lt;&gt;""),AND(EE24&gt;=EK$34,EE24&lt;&gt;"",EG24&gt;=EK$38,EG24&lt;&gt;""),AND(EH24&gt;=EK$34,EH24&lt;&gt;"",EJ24&gt;=EK$38,EJ24&lt;&gt;""),AND(FF24&gt;=FS$34,FF24&lt;&gt;"",FH24&gt;=FS$38,FH24&lt;&gt;""),AND(FI24&gt;=FS$34,FI24&lt;&gt;"",FK24&gt;=FS$38,FK24&lt;&gt;""),AND(FM24&gt;=FS$34,FM24&lt;&gt;"",FO24&gt;=FS$38,FO24&lt;&gt;""),AND(FP24&gt;=FS$34,FP24&lt;&gt;"",FR24&gt;=FS$38,FR24&lt;&gt;""),AND(GN24&gt;=HA$34,GN24&lt;&gt;"",GP24&gt;=HA$38,GP24&lt;&gt;""),AND(GQ24&gt;=HA$34,GQ24&lt;&gt;"",GS24&gt;=HA$38,GS24&lt;&gt;""),AND(GU24&gt;=HA$34,GU24&lt;&gt;"",GW24&gt;=HA$38,GW24&lt;&gt;""),AND(GX24&gt;=HA$34,GX24&lt;&gt;"",GZ24&gt;=HA$38,GZ24&lt;&gt;""),AND(HV24&gt;=II$34,HV24&lt;&gt;"",HX24&gt;=II$38,HX24&lt;&gt;""),AND(HY24&gt;=II$34,HY24&lt;&gt;"",IA24&gt;=II$38,IA24&lt;&gt;""),AND(IC24&gt;=II$34,IC24&lt;&gt;"",IE24&gt;=II$38,IE24&lt;&gt;""),AND(IF24&gt;=II$34,IF24&lt;&gt;"",IH24&gt;=II$38,IH24&lt;&gt;""),AND(JD24&gt;=JQ$34,JD24&lt;&gt;"",JF24&gt;=JQ$38,JF24&lt;&gt;""),AND(JG24&gt;=JQ$34,JG24&lt;&gt;"",JI24&gt;=JQ$38,JI24&lt;&gt;""),AND(JK24&gt;=JQ$34,JK24&lt;&gt;"",JM24&gt;=JQ$38,JM24&lt;&gt;""),AND(JN24&gt;=JQ$34,JN24&lt;&gt;"",JP24&gt;=JQ$38,JP24&lt;&gt;""),AND(KL24&gt;=KY$34,KL24&lt;&gt;"",KN24&gt;=KY$38,KN24&lt;&gt;""),AND(KO24&gt;=KY$34,KO24&lt;&gt;"",KQ24&gt;=KY$38,KQ24&lt;&gt;""),AND(KS24&gt;=KY$34,KS24&lt;&gt;"",KU24&gt;=KY$38,KU24&lt;&gt;""),AND(KV24&gt;=KY$34,KV24&lt;&gt;"",KX24&gt;=KY$38,KX24&lt;&gt;""),AND(LT24&gt;=MG$34,LT24&lt;&gt;"",LV24&gt;=MG$38,LV24&lt;&gt;""),AND(LW24&gt;=MG$34,LW24&lt;&gt;"",LY24&gt;=MG$38,LY24&lt;&gt;""),AND(MA24&gt;=MG$34,MA24&lt;&gt;"",MC24&gt;=MG$38,MC24&lt;&gt;""),AND(MD24&gt;=MG$34,MD24&lt;&gt;"",MF24&gt;=MG$38,MF24&lt;&gt;""),AND(NB24&gt;=NO$34,NB24&lt;&gt;"",ND24&gt;=NO$38,ND24&lt;&gt;""),AND(NE24&gt;=NO$34,NE24&lt;&gt;"",NG24&gt;=NO$38,NG24&lt;&gt;""),AND(NI24&gt;=NO$34,NI24&lt;&gt;"",NK24&gt;=NO$38,NK24&lt;&gt;""),AND(NL24&gt;=NO$34,NL24&lt;&gt;"",NN24&gt;=NO$38,NN24&lt;&gt;""),AND(OJ24&gt;=OW$34,OJ24&lt;&gt;"",OL24&gt;=OW$38,OL24&lt;&gt;""),AND(OM24&gt;=OW$34,OM24&lt;&gt;"",OO24&gt;=OW$38,OO24&lt;&gt;""),AND(OQ24&gt;=OW$34,OQ24&lt;&gt;"",OS24&gt;=OW$38,OS24&lt;&gt;""),AND(OT24&gt;=OW$34,OT24&lt;&gt;"",OV24&gt;=OW$38,OV24&lt;&gt;""),AND(PR24&gt;=QE$34,PR24&lt;&gt;"",PT24&gt;=QE$38,PT24&lt;&gt;""),AND(PU24&gt;=QE$34,PU24&lt;&gt;"",PW24&gt;=QE$38,PW24&lt;&gt;""),AND(PY24&gt;=QE$34,PY24&lt;&gt;"",QA24&gt;=QE$38,QA24&lt;&gt;""),AND(QB24&gt;=QE$34,QB24&lt;&gt;"",QD24&gt;=QE$38,QD24&lt;&gt;""),AND(QZ24&gt;=RM$34,QZ24&lt;&gt;"",RB24&gt;=RM$38,RB24&lt;&gt;""),AND(RC24&gt;=RM$34,RC24&lt;&gt;"",RE24&gt;=RM$38,RE24&lt;&gt;""),AND(RG24&gt;=RM$34,RG24&lt;&gt;"",RI24&gt;=RM$38,RI24&lt;&gt;""),AND(RJ24&gt;=RM$34,RJ24&lt;&gt;"",RL24&gt;=RM$38,RL24&lt;&gt;""),AND(SH24&gt;=SU$34,SH24&lt;&gt;"",SJ24&gt;=SU$38,SJ24&lt;&gt;""),AND(SK24&gt;=SU$34,SK24&lt;&gt;"",SM24&gt;=SU$38,SM24&lt;&gt;""),AND(SO24&gt;=SU$34,SO24&lt;&gt;"",SQ24&gt;=SU$38,SQ24&lt;&gt;""),AND(SR24&gt;=SU$34,SR24&lt;&gt;"",ST24&gt;=SU$38,ST24&lt;&gt;"")),"P","")</f>
        <v/>
      </c>
      <c r="I24" s="3" t="str">
        <f>IF(OR(AND(AQ24&gt;=AY$38,AQ24&lt;&gt;"",AN24=""),AND(AT24&gt;=AY$38,AT24&lt;&gt;"",AN24=""),AND(AX24&gt;=AY$38,AX24&lt;&gt;"",AN24=""),AND(BR24&gt;=BZ$38,BR24&lt;&gt;"",BO24=""),AND(BU24&gt;=BZ$38,BU24&lt;&gt;"",BO24=""),AND(BY24&gt;=BZ$38,BY24&lt;&gt;"",BO24=""),AND(CS24&gt;=DA$38,CS24&lt;&gt;"",CP24=""),AND(CV24&gt;=DA$38,CV24&lt;&gt;"",CP24=""),AND(CZ24&gt;=DA$38,CZ24&lt;&gt;"",CP24=""),AND(DZ24&gt;=EK$38,DZ24&lt;&gt;""),AND(EC24&gt;=EK$38,EC24&lt;&gt;""),AND(EG24&gt;=EK$38,EG24&lt;&gt;""),AND(EJ24&gt;=EK$38,EJ24&lt;&gt;""),AND(FH24&gt;=FS$38,FH24&lt;&gt;""),AND(FK24&gt;=FS$38,FK24&lt;&gt;""),AND(FO24&gt;=FS$38,FO24&lt;&gt;""),AND(FR24&gt;=FS$38,FR24&lt;&gt;""),AND(GP24&gt;=HA$38,GP24&lt;&gt;""),AND(GS24&gt;=HA$38,GS24&lt;&gt;""),AND(GW24&gt;=HA$38,GW24&lt;&gt;""),AND(GZ24&gt;=HA$38,GZ24&lt;&gt;""),AND(HX24&gt;=II$38,HX24&lt;&gt;""),AND(IA24&gt;=II$38,IA24&lt;&gt;""),AND(IE24&gt;=II$38,IE24&lt;&gt;""),AND(IH24&gt;=II$38,IH24&lt;&gt;""),AND(JF24&gt;=JQ$38,JF24&lt;&gt;""),AND(JI24&gt;=JQ$38,JI24&lt;&gt;""),AND(JM24&gt;=JQ$38,JM24&lt;&gt;""),AND(JP24&gt;=JQ$38,JP24&lt;&gt;""),AND(KN24&gt;=KY$38,KN24&lt;&gt;""),AND(KQ24&gt;=KY$38,KQ24&lt;&gt;""),AND(KU24&gt;=KY$38,KU24&lt;&gt;""),AND(KX24&gt;=KY$38,KX24&lt;&gt;""),AND(LV24&gt;=MG$38,LV24&lt;&gt;""),AND(LY24&gt;=MG$38,LY24&lt;&gt;""),AND(MC24&gt;=MG$38,MC24&lt;&gt;""),AND(MF24&gt;=MG$38,MF24&lt;&gt;""),AND(ND24&gt;=NO$38,ND24&lt;&gt;""),AND(NG24&gt;=NO$38,NG24&lt;&gt;""),AND(NK24&gt;=NO$38,NK24&lt;&gt;""),AND(NN24&gt;=NO$38,NN24&lt;&gt;""),AND(OL24&gt;=OW$38,OL24&lt;&gt;""),AND(OO24&gt;=OW$38,OO24&lt;&gt;""),AND(OS24&gt;=OW$38,OS24&lt;&gt;""),AND(OV24&gt;=OW$38,OV24&lt;&gt;""),AND(PT24&gt;=QE$38,PT24&lt;&gt;""),AND(PW24&gt;=QE$38,PW24&lt;&gt;""),AND(QA24&gt;=QE$38,QA24&lt;&gt;""),AND(QD24&gt;=QE$38,QD24&lt;&gt;""),AND(RB24&gt;=RM$38,RB24&lt;&gt;""),AND(RE24&gt;=RM$38,RE24&lt;&gt;""),AND(RI24&gt;=RM$38,RI24&lt;&gt;""),AND(RL24&gt;=RM$38,RL24&lt;&gt;""),AND(SJ24&gt;=SU$38,SJ24&lt;&gt;""),AND(SM24&gt;=SU$38,SM24&lt;&gt;""),AND(SQ24&gt;=SU$38,SQ24&lt;&gt;""),AND(ST24&gt;=SU$38,ST24&lt;&gt;"")),"P","")</f>
        <v/>
      </c>
      <c r="J24" s="36" t="str">
        <f>IF(AND(I24="P",H24=""),"No DD",IF(OR(AND(AO24&gt;=AY$37,AO24&lt;&gt;"",AQ24&gt;=AY$41,AQ24&lt;&gt;"",AN24=""),AND(AR24&gt;=AY$37,AR24&lt;&gt;"",AT24&gt;=AY$41,AT24&lt;&gt;"",AN24=""),AND(AV24&gt;=AY$37,AV24&lt;&gt;"",AX24&gt;=AY$41,AX24&lt;&gt;"",AN24=""),AND(BP24&gt;=BZ$37,BP24&lt;&gt;"",BR24&gt;=BZ$41,BR24&lt;&gt;"",BO24=""),AND(BS24&gt;=BZ$37,BS24&lt;&gt;"",BU24&gt;=BZ$41,BU24&lt;&gt;"",BO24=""),AND(BW24&gt;=BZ$37,BW24&lt;&gt;"",BY24&gt;=BZ$41,BY24&lt;&gt;"",BO24=""),AND(CQ24&gt;=DA$37,CQ24&lt;&gt;"",CS24&gt;=DA$41,CS24&lt;&gt;"",CP24=""),AND(CT24&gt;=DA$37,CT24&lt;&gt;"",CV24&gt;=DA$41,CV24&lt;&gt;"",CP24=""),AND(CX24&gt;=DA$37,CX24&lt;&gt;"",CZ24&gt;=DA$41,CZ24&lt;&gt;"",CP24=""),AND(DX24&gt;=EK$37,DX24&lt;&gt;"",DZ24&gt;=EK$41,DZ24&lt;&gt;""),AND(EA24&gt;=EK$37,EA24&lt;&gt;"",EC24&gt;=EK$41,EC24&lt;&gt;""),AND(EE24&gt;=EK$37,EE24&lt;&gt;"",EG24&gt;=EK$41,EG24&lt;&gt;""),AND(EH24&gt;=EK$37,EH24&lt;&gt;"",EJ24&gt;=EK$41,EJ24&lt;&gt;""),AND(FF24&gt;=FS$37,FF24&lt;&gt;"",FH24&gt;=FS$41,FH24&lt;&gt;""),AND(FI24&gt;=FS$37,FI24&lt;&gt;"",FK24&gt;=FS$41,FK24&lt;&gt;""),AND(FM24&gt;=FS$37,FM24&lt;&gt;"",FO24&gt;=FS$41,FO24&lt;&gt;""),AND(FP24&gt;=FS$37,FP24&lt;&gt;"",FR24&gt;=FS$41,FR24&lt;&gt;""),AND(GN24&gt;=HA$37,GN24&lt;&gt;"",GP24&gt;=HA$41,GP24&lt;&gt;""),AND(GQ24&gt;=HA$37,GQ24&lt;&gt;"",GS24&gt;=HA$41,GS24&lt;&gt;""),AND(GU24&gt;=HA$37,GU24&lt;&gt;"",GW24&gt;=HA$41,GW24&lt;&gt;""),AND(GX24&gt;=HA$37,GX24&lt;&gt;"",GZ24&gt;=HA$41,GZ24&lt;&gt;""),AND(HV24&gt;=II$37,HV24&lt;&gt;"",HX24&gt;=II$41,HX24&lt;&gt;""),AND(HY24&gt;=II$37,HY24&lt;&gt;"",IA24&gt;=II$41,IA24&lt;&gt;""),AND(IC24&gt;=II$37,IC24&lt;&gt;"",IE24&gt;=II$41,IE24&lt;&gt;""),AND(IF24&gt;=II$37,IF24&lt;&gt;"",IH24&gt;=II$41,IH24&lt;&gt;""),AND(JD24&gt;=JQ$37,JD24&lt;&gt;"",JF24&gt;=JQ$41,JF24&lt;&gt;""),AND(JG24&gt;=JQ$37,JG24&lt;&gt;"",JI24&gt;=JQ$41,JI24&lt;&gt;""),AND(JK24&gt;=JQ$37,JK24&lt;&gt;"",JM24&gt;=JQ$41,JM24&lt;&gt;""),AND(JN24&gt;=JQ$37,JN24&lt;&gt;"",JP24&gt;=JQ$41,JP24&lt;&gt;""),AND(KL24&gt;=KY$37,KL24&lt;&gt;"",KN24&gt;=KY$41,KN24&lt;&gt;""),AND(KO24&gt;=KY$37,KO24&lt;&gt;"",KQ24&gt;=KY$41,KQ24&lt;&gt;""),AND(KS24&gt;=KY$37,KS24&lt;&gt;"",KU24&gt;=KY$41,KU24&lt;&gt;""),AND(KV24&gt;=KY$37,KV24&lt;&gt;"",KX24&gt;=KY$41,KX24&lt;&gt;""),AND(LT24&gt;=MG$37,LT24&lt;&gt;"",LV24&gt;=MG$41,LV24&lt;&gt;""),AND(LW24&gt;=MG$37,LW24&lt;&gt;"",LY24&gt;=MG$41,LY24&lt;&gt;""),AND(MA24&gt;=MG$37,MA24&lt;&gt;"",MC24&gt;=MG$41,MC24&lt;&gt;""),AND(MD24&gt;=MG$37,MD24&lt;&gt;"",MF24&gt;=MG$41,MF24&lt;&gt;""),AND(NB24&gt;=NO$37,NB24&lt;&gt;"",ND24&gt;=NO$41,ND24&lt;&gt;""),AND(NE24&gt;=NO$37,NE24&lt;&gt;"",NG24&gt;=NO$41,NG24&lt;&gt;""),AND(NI24&gt;=NO$37,NI24&lt;&gt;"",NK24&gt;=NO$41,NK24&lt;&gt;""),AND(NL24&gt;=NO$37,NL24&lt;&gt;"",NN24&gt;=NO$41,NN24&lt;&gt;""),AND(OJ24&gt;=OW$37,OJ24&lt;&gt;"",OL24&gt;=OW$41,OL24&lt;&gt;""),AND(OM24&gt;=OW$37,OM24&lt;&gt;"",OO24&gt;=OW$41,OO24&lt;&gt;""),AND(OQ24&gt;=OW$37,OQ24&lt;&gt;"",OS24&gt;=OW$41,OS24&lt;&gt;""),AND(OT24&gt;=OW$37,OT24&lt;&gt;"",OV24&gt;=OW$41,OV24&lt;&gt;""),AND(PR24&gt;=QE$37,PR24&lt;&gt;"",PT24&gt;=QE$41,PT24&lt;&gt;""),AND(PU24&gt;=QE$37,PU24&lt;&gt;"",PW24&gt;=QE$41,PW24&lt;&gt;""),AND(PY24&gt;=QE$37,PY24&lt;&gt;"",QA24&gt;=QE$41,QA24&lt;&gt;""),AND(QB24&gt;=QE$37,QB24&lt;&gt;"",QD24&gt;=QE$41,QD24&lt;&gt;""),AND(QZ24&gt;=RM$37,QZ24&lt;&gt;"",RB24&gt;=RM$41,RB24&lt;&gt;""),AND(RC24&gt;=RM$37,RC24&lt;&gt;"",RE24&gt;=RM$41,RE24&lt;&gt;""),AND(RG24&gt;=RM$37,RG24&lt;&gt;"",RI24&gt;=RM$41,RI24&lt;&gt;""),AND(RJ24&gt;=RM$37,RJ24&lt;&gt;"",RL24&gt;=RM$41,RL24&lt;&gt;""),AND(SH24&gt;=SU$37,SH24&lt;&gt;"",SJ24&gt;=SU$41,SJ24&lt;&gt;""),AND(SK24&gt;=SU$37,SK24&lt;&gt;"",SM24&gt;=SU$41,SM24&lt;&gt;""),AND(SO24&gt;=SU$37,SO24&lt;&gt;"",SQ24&gt;=SU$41,SQ24&lt;&gt;""),AND(SR24&gt;=SU$37,SR24&lt;&gt;"",ST24&gt;=SU$41,ST24&lt;&gt;"")),"Merit",IF(OR(AND(AO24&gt;=AY$36,AO24&lt;&gt;"",AQ24&gt;=AY$40,AQ24&lt;&gt;"",AN24=""),AND(AR24&gt;=AY$36,AR24&lt;&gt;"",AT24&gt;=AY$40,AT24&lt;&gt;"",AN24=""),AND(AV24&gt;=AY$36,AV24&lt;&gt;"",AX24&gt;=AY$40,AX24&lt;&gt;"",AN24=""),AND(BP24&gt;=BZ$36,BP24&lt;&gt;"",BR24&gt;=BZ$40,BR24&lt;&gt;"",BO24=""),AND(BS24&gt;=BZ$36,BS24&lt;&gt;"",BU24&gt;=BZ$40,BU24&lt;&gt;"",BO24=""),AND(BW24&gt;=BZ$36,BW24&lt;&gt;"",BY24&gt;=BZ$40,BY24&lt;&gt;"",BO24=""),AND(CQ24&gt;=DA$36,CQ24&lt;&gt;"",CS24&gt;=DA$40,CS24&lt;&gt;"",CP24=""),AND(CT24&gt;=DA$36,CT24&lt;&gt;"",CV24&gt;=DA$40,CV24&lt;&gt;"",CP24=""),AND(CX24&gt;=DA$36,CX24&lt;&gt;"",CZ24&gt;=DA$40,CZ24&lt;&gt;"",CP24=""),AND(DX24&gt;=EK$36,DX24&lt;&gt;"",DZ24&gt;=EK$40,DZ24&lt;&gt;""),AND(EA24&gt;=EK$36,EA24&lt;&gt;"",EC24&gt;=EK$40,EC24&lt;&gt;""),AND(EE24&gt;=EK$36,EE24&lt;&gt;"",EG24&gt;=EK$40,EG24&lt;&gt;""),AND(EH24&gt;=EK$36,EH24&lt;&gt;"",EJ24&gt;=EK$40,EJ24&lt;&gt;""),AND(FF24&gt;=FS$36,FF24&lt;&gt;"",FH24&gt;=FS$40,FH24&lt;&gt;""),AND(FI24&gt;=FS$36,FI24&lt;&gt;"",FK24&gt;=FS$40,FK24&lt;&gt;""),AND(FM24&gt;=FS$36,FM24&lt;&gt;"",FO24&gt;=FS$40,FO24&lt;&gt;""),AND(FP24&gt;=FS$36,FP24&lt;&gt;"",FR24&gt;=FS$40,FR24&lt;&gt;""),AND(GN24&gt;=HA$36,GN24&lt;&gt;"",GP24&gt;=HA$40,GP24&lt;&gt;""),AND(GQ24&gt;=HA$36,GQ24&lt;&gt;"",GS24&gt;=HA$40,GS24&lt;&gt;""),AND(GU24&gt;=HA$36,GU24&lt;&gt;"",GW24&gt;=HA$40,GW24&lt;&gt;""),AND(GX24&gt;=HA$36,GX24&lt;&gt;"",GZ24&gt;=HA$40,GZ24&lt;&gt;""),AND(HV24&gt;=II$36,HV24&lt;&gt;"",HX24&gt;=II$40,HX24&lt;&gt;""),AND(HY24&gt;=II$36,HY24&lt;&gt;"",IA24&gt;=II$40,IA24&lt;&gt;""),AND(IC24&gt;=II$36,IC24&lt;&gt;"",IE24&gt;=II$40,IE24&lt;&gt;""),AND(IF24&gt;=II$36,IF24&lt;&gt;"",IH24&gt;=II$40,IH24&lt;&gt;""),AND(JD24&gt;=JQ$36,JD24&lt;&gt;"",JF24&gt;=JQ$40,JF24&lt;&gt;""),AND(JG24&gt;=JQ$36,JG24&lt;&gt;"",JI24&gt;=JQ$40,JI24&lt;&gt;""),AND(JK24&gt;=JQ$36,JK24&lt;&gt;"",JM24&gt;=JQ$40,JM24&lt;&gt;""),AND(JN24&gt;=JQ$36,JN24&lt;&gt;"",JP24&gt;=JQ$40,JP24&lt;&gt;""),AND(KL24&gt;=KY$36,KL24&lt;&gt;"",KN24&gt;=KY$40,KN24&lt;&gt;""),AND(KO24&gt;=KY$36,KO24&lt;&gt;"",KQ24&gt;=KY$40,KQ24&lt;&gt;""),AND(KS24&gt;=KY$36,KS24&lt;&gt;"",KU24&gt;=KY$40,KU24&lt;&gt;""),AND(KV24&gt;=KY$36,KV24&lt;&gt;"",KX24&gt;=KY$40,KX24&lt;&gt;""),AND(LT24&gt;=MG$36,LT24&lt;&gt;"",LV24&gt;=MG$40,LV24&lt;&gt;""),AND(LW24&gt;=MG$36,LW24&lt;&gt;"",LY24&gt;=MG$40,LY24&lt;&gt;""),AND(MA24&gt;=MG$36,MA24&lt;&gt;"",MC24&gt;=MG$40,MC24&lt;&gt;""),AND(MD24&gt;=MG$36,MD24&lt;&gt;"",MF24&gt;=MG$40,MF24&lt;&gt;""),AND(NB24&gt;=NO$36,NB24&lt;&gt;"",ND24&gt;=NO$40,ND24&lt;&gt;""),AND(NE24&gt;=NO$36,NE24&lt;&gt;"",NG24&gt;=NO$40,NG24&lt;&gt;""),AND(NI24&gt;=NO$36,NI24&lt;&gt;"",NK24&gt;=NO$40,NK24&lt;&gt;""),AND(NL24&gt;=NO$36,NL24&lt;&gt;"",NN24&gt;=NO$40,NN24&lt;&gt;""),AND(OJ24&gt;=OW$36,OJ24&lt;&gt;"",OL24&gt;=OW$40,OL24&lt;&gt;""),AND(OM24&gt;=OW$36,OM24&lt;&gt;"",OO24&gt;=OW$40,OO24&lt;&gt;""),AND(OQ24&gt;=OW$36,OQ24&lt;&gt;"",OS24&gt;=OW$40,OS24&lt;&gt;""),AND(OT24&gt;=OW$36,OT24&lt;&gt;"",OV24&gt;=OW$40,OV24&lt;&gt;""),AND(PR24&gt;=QE$36,PR24&lt;&gt;"",PT24&gt;=QE$40,PT24&lt;&gt;""),AND(PU24&gt;=QE$36,PU24&lt;&gt;"",PW24&gt;=QE$40,PW24&lt;&gt;""),AND(PY24&gt;=QE$36,PY24&lt;&gt;"",QA24&gt;=QE$40,QA24&lt;&gt;""),AND(QB24&gt;=QE$36,QB24&lt;&gt;"",QD24&gt;=QE$40,QD24&lt;&gt;""),AND(QZ24&gt;=RM$36,QZ24&lt;&gt;"",RB24&gt;=RM$40,RB24&lt;&gt;""),AND(RC24&gt;=RM$36,RC24&lt;&gt;"",RE24&gt;=RM$40,RE24&lt;&gt;""),AND(RG24&gt;=RM$36,RG24&lt;&gt;"",RI24&gt;=RM$40,RI24&lt;&gt;""),AND(RJ24&gt;=RM$36,RJ24&lt;&gt;"",RL24&gt;=RM$40,RL24&lt;&gt;""),AND(SH24&gt;=SU$36,SH24&lt;&gt;"",SJ24&gt;=SU$40,SJ24&lt;&gt;""),AND(SK24&gt;=SU$36,SK24&lt;&gt;"",SM24&gt;=SU$40,SM24&lt;&gt;""),AND(SO24&gt;=SU$36,SO24&lt;&gt;"",SQ24&gt;=SU$40,SQ24&lt;&gt;""),AND(SR24&gt;=SU$36,SR24&lt;&gt;"",ST24&gt;=SU$40,ST24&lt;&gt;"")),"Excellence",IF(K24="P","Worlds Team",IF(H24="P","National Team","")))))</f>
        <v/>
      </c>
      <c r="K24" s="3" t="str">
        <f>IF(OR(AND(AO24&gt;=AY$35,AO24&lt;&gt;"",AQ24&gt;=AY$39,AQ24&lt;&gt;"",AN24=""),AND(AR24&gt;=AY$35,AR24&lt;&gt;"",AT24&gt;=AY$39,AT24&lt;&gt;"",AN24=""),AND(AV24&gt;=AY$35,AV24&lt;&gt;"",AX24&gt;=AY$39,AX24&lt;&gt;"",AN24=""),AND(BP24&gt;=BZ$35,BP24&lt;&gt;"",BR24&gt;=BZ$39,BR24&lt;&gt;"",BO24=""),AND(BS24&gt;=BZ$35,BS24&lt;&gt;"",BU24&gt;=BZ$39,BU24&lt;&gt;"",BO24=""),AND(BW24&gt;=BZ$35,BW24&lt;&gt;"",BY24&gt;=BZ$39,BY24&lt;&gt;"",BO24=""),AND(CQ24&gt;=DA$35,CQ24&lt;&gt;"",CS24&gt;=DA$39,CS24&lt;&gt;"",CP24=""),AND(CT24&gt;=DA$35,CT24&lt;&gt;"",CV24&gt;=DA$39,CV24&lt;&gt;"",CP24=""),AND(CX24&gt;=DA$35,CX24&lt;&gt;"",CZ24&gt;=DA$39,CZ24&lt;&gt;"",CP24=""),AND(DX24&gt;=EK$35,DX24&lt;&gt;"",DZ24&gt;=EK$39,DZ24&lt;&gt;""),AND(EA24&gt;=EK$35,EA24&lt;&gt;"",EC24&gt;=EK$39,EC24&lt;&gt;""),AND(EE24&gt;=EK$35,EE24&lt;&gt;"",EG24&gt;=EK$39,EG24&lt;&gt;""),AND(EH24&gt;=EK$35,EH24&lt;&gt;"",EJ24&gt;=EK$39,EJ24&lt;&gt;""),AND(FF24&gt;=FS$35,FF24&lt;&gt;"",FH24&gt;=FS$39,FH24&lt;&gt;""),AND(FI24&gt;=FS$35,FI24&lt;&gt;"",FK24&gt;=FS$39,FK24&lt;&gt;""),AND(FM24&gt;=FS$35,FM24&lt;&gt;"",FO24&gt;=FS$39,FO24&lt;&gt;""),AND(FP24&gt;=FS$35,FP24&lt;&gt;"",FR24&gt;=FS$39,FR24&lt;&gt;""),AND(GN24&gt;=HA$35,GN24&lt;&gt;"",GP24&gt;=HA$39,GP24&lt;&gt;""),AND(GQ24&gt;=HA$35,GQ24&lt;&gt;"",GS24&gt;=HA$39,GS24&lt;&gt;""),AND(GU24&gt;=HA$35,GU24&lt;&gt;"",GW24&gt;=HA$39,GW24&lt;&gt;""),AND(GX24&gt;=HA$35,GX24&lt;&gt;"",GZ24&gt;=HA$39,GZ24&lt;&gt;""),AND(HV24&gt;=II$35,HV24&lt;&gt;"",HX24&gt;=II$39,HX24&lt;&gt;""),AND(HY24&gt;=II$35,HY24&lt;&gt;"",IA24&gt;=II$39,IA24&lt;&gt;""),AND(IC24&gt;=II$35,IC24&lt;&gt;"",IE24&gt;=II$39,IE24&lt;&gt;""),AND(IF24&gt;=II$35,IF24&lt;&gt;"",IH24&gt;=II$39,IH24&lt;&gt;""),AND(JD24&gt;=JQ$35,JD24&lt;&gt;"",JF24&gt;=JQ$39,JF24&lt;&gt;""),AND(JG24&gt;=JQ$35,JG24&lt;&gt;"",JI24&gt;=JQ$39,JI24&lt;&gt;""),AND(JK24&gt;=JQ$35,JK24&lt;&gt;"",JM24&gt;=JQ$39,JM24&lt;&gt;""),AND(JN24&gt;=JQ$35,JN24&lt;&gt;"",JP24&gt;=JQ$39,JP24&lt;&gt;""),AND(KL24&gt;=KY$35,KL24&lt;&gt;"",KN24&gt;=KY$39,KN24&lt;&gt;""),AND(KO24&gt;=KY$35,KO24&lt;&gt;"",KQ24&gt;=KY$39,KQ24&lt;&gt;""),AND(KS24&gt;=KY$35,KS24&lt;&gt;"",KU24&gt;=KY$39,KU24&lt;&gt;""),AND(KV24&gt;=KY$35,KV24&lt;&gt;"",KX24&gt;=KY$39,KX24&lt;&gt;""),AND(LT24&gt;=MG$35,LT24&lt;&gt;"",LV24&gt;=MG$39,LV24&lt;&gt;""),AND(LW24&gt;=MG$35,LW24&lt;&gt;"",LY24&gt;=MG$39,LY24&lt;&gt;""),AND(MA24&gt;=MG$35,MA24&lt;&gt;"",MC24&gt;=MG$39,MC24&lt;&gt;""),AND(MD24&gt;=MG$35,MD24&lt;&gt;"",MF24&gt;=MG$39,MF24&lt;&gt;""),AND(NB24&gt;=NO$35,NB24&lt;&gt;"",ND24&gt;=NO$39,ND24&lt;&gt;""),AND(NE24&gt;=NO$35,NE24&lt;&gt;"",NG24&gt;=NO$39,NG24&lt;&gt;""),AND(NI24&gt;=NO$35,NI24&lt;&gt;"",NK24&gt;=NO$39,NK24&lt;&gt;""),AND(NL24&gt;=NO$35,NL24&lt;&gt;"",NN24&gt;=NO$39,NN24&lt;&gt;""),AND(OJ24&gt;=OW$35,OJ24&lt;&gt;"",OL24&gt;=OW$39,OL24&lt;&gt;""),AND(OM24&gt;=OW$35,OM24&lt;&gt;"",OO24&gt;=OW$39,OO24&lt;&gt;""),AND(OQ24&gt;=OW$35,OQ24&lt;&gt;"",OS24&gt;=OW$39,OS24&lt;&gt;""),AND(OT24&gt;=OW$35,OT24&lt;&gt;"",OV24&gt;=OW$39,OV24&lt;&gt;""),AND(PR24&gt;=QE$35,PR24&lt;&gt;"",PT24&gt;=QE$39,PT24&lt;&gt;""),AND(PU24&gt;=QE$35,PU24&lt;&gt;"",PW24&gt;=QE$39,PW24&lt;&gt;""),AND(PY24&gt;=QE$35,PY24&lt;&gt;"",QA24&gt;=QE$39,QA24&lt;&gt;""),AND(QB24&gt;=QE$35,QB24&lt;&gt;"",QD24&gt;=QE$39,QD24&lt;&gt;""),AND(QZ24&gt;=RM$35,QZ24&lt;&gt;"",RB24&gt;=RM$39,RB24&lt;&gt;""),AND(RC24&gt;=RM$35,RC24&lt;&gt;"",RE24&gt;=RM$39,RE24&lt;&gt;""),AND(RG24&gt;=RM$35,RG24&lt;&gt;"",RI24&gt;=RM$39,RI24&lt;&gt;""),AND(RJ24&gt;=RM$35,RJ24&lt;&gt;"",RL24&gt;=RM$39,RL24&lt;&gt;""),AND(SH24&gt;=SU$35,SH24&lt;&gt;"",SJ24&gt;=SU$39,SJ24&lt;&gt;""),AND(SK24&gt;=SU$35,SK24&lt;&gt;"",SM24&gt;=SU$39,SM24&lt;&gt;""),AND(SO24&gt;=SU$35,SO24&lt;&gt;"",SQ24&gt;=SU$39,SQ24&lt;&gt;""),AND(SR24&gt;=SU$35,SR24&lt;&gt;"",ST24&gt;=SU$39,ST24&lt;&gt;"")),"P","")</f>
        <v/>
      </c>
      <c r="L24" s="8">
        <f>IF(COUNT(AQ24,AT24,BR24,BU24,CS24,CV24)&gt;0,LARGE((AQ24,AT24,BR24,BU24,CS24,CV24),1),0)</f>
        <v>50.9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6.15</v>
      </c>
      <c r="O24" s="8" t="str">
        <f>IF(N24="","",IF(OR(N24=CS24,N24=CV24),$CA$1,IF(OR(N24=BR24,N24=BU24),$AZ$1,IF(OR(N24=AQ24,N24=AT24),$Y$1,""))))</f>
        <v>2023 3rd Domestic Trial</v>
      </c>
      <c r="P24" s="8">
        <f>IF(COUNT(AQ24,AT24,BR24,BU24,CS24,CV24)&gt;2,MAX(AX24,BY24,CZ24,LARGE((AQ24,AT24,BR24,BU24,CS24,CV24),3)),IF(MAX(AX24,BY24,CZ24)&gt;0,MAX(AX24,BY24,CZ24),0))</f>
        <v>52.72</v>
      </c>
      <c r="Q24" s="8" t="str">
        <f>IF(P24="","",IF(OR(P24=CS24,P24=CV24,P24=CZ24),$CA$1,IF(OR(P24=BR24,P24=BU24,P24=BY24),$AZ$1,IF(OR(P24=AQ24,P24=AT24,P24=AX24),$Y$1,""))))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&gt;0,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15.7</v>
      </c>
      <c r="BA24" s="26">
        <v>9.1</v>
      </c>
      <c r="BB24" s="26">
        <v>11.5</v>
      </c>
      <c r="BC24" s="26">
        <v>14.6</v>
      </c>
      <c r="BD24" s="26">
        <v>0</v>
      </c>
      <c r="BE24" s="26"/>
      <c r="BF24" s="26"/>
      <c r="BG24" s="26"/>
      <c r="BH24" s="26"/>
      <c r="BI24" s="26"/>
      <c r="BJ24" s="26">
        <v>16.899999999999999</v>
      </c>
      <c r="BK24" s="26">
        <v>9.8000000000000007</v>
      </c>
      <c r="BL24" s="26">
        <v>11.5</v>
      </c>
      <c r="BM24" s="26">
        <v>14.52</v>
      </c>
      <c r="BN24" s="26">
        <v>0</v>
      </c>
      <c r="BO24" s="28"/>
      <c r="BP24" s="39">
        <f>IF(BB24&gt;0,BB24,"")</f>
        <v>11.5</v>
      </c>
      <c r="BQ24" s="39">
        <f>IF(BC24&gt;0,BC24,"")</f>
        <v>14.6</v>
      </c>
      <c r="BR24" s="11">
        <f>IF(SUM(AZ24:BC24)-BD24&gt;0,SUM(AZ24:BC24)-BD24,"")</f>
        <v>50.9</v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>
        <f>IF(BR24="","",MAX(BR24,BU24))</f>
        <v>50.9</v>
      </c>
      <c r="BW24" s="11">
        <f>IF(BL24&gt;0,BL24,"")</f>
        <v>11.5</v>
      </c>
      <c r="BX24" s="11">
        <f>IF(BM24&gt;0,BM24,"")</f>
        <v>14.52</v>
      </c>
      <c r="BY24" s="11">
        <f>IF(SUM(BJ24:BM24)-BN24&gt;0,SUM(BJ24:BM24)-BN24,"")</f>
        <v>52.72</v>
      </c>
      <c r="BZ24" s="11">
        <f>IF(SUM(BV24,BY24)&gt;0,SUM(BV24,BY24),"")</f>
        <v>103.62</v>
      </c>
      <c r="CA24" s="22">
        <v>1.6</v>
      </c>
      <c r="CB24" s="22">
        <v>0.8</v>
      </c>
      <c r="CC24" s="22">
        <v>2</v>
      </c>
      <c r="CD24" s="22">
        <v>1.75</v>
      </c>
      <c r="CE24" s="22">
        <v>0</v>
      </c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>
        <f>IF(CC24&gt;0,CC24,"")</f>
        <v>2</v>
      </c>
      <c r="CR24" s="38">
        <f>IF(CD24&gt;0,CD24,"")</f>
        <v>1.75</v>
      </c>
      <c r="CS24" s="40">
        <f>IF(SUM(CA24:CD24)-CE24&gt;0,SUM(CA24:CD24)-CE24,"")</f>
        <v>6.15</v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>
        <f>IF(CS24="","",MAX(CS24,CV24))</f>
        <v>6.15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6.15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8.65</v>
      </c>
      <c r="SW24" s="22">
        <f>IF($CP24="P",CB24,(CB24+BA24)/2)</f>
        <v>4.95</v>
      </c>
      <c r="SX24" s="22">
        <f>IF($CP24="P",CC24,(CC24+BB24)/2)</f>
        <v>6.75</v>
      </c>
      <c r="SY24" s="22">
        <f>IF($CP24="P",CD24,(CD24+BC24)/2)</f>
        <v>8.1750000000000007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8.4499999999999993</v>
      </c>
      <c r="TG24" s="22">
        <f>IF($CP24="P",CL24,(CL24+BK24)/2)</f>
        <v>4.9000000000000004</v>
      </c>
      <c r="TH24" s="22">
        <f>IF($CP24="P",CM24,(CM24+BL24)/2)</f>
        <v>5.75</v>
      </c>
      <c r="TI24" s="22">
        <f>IF($CP24="P",CN24,(CN24+BM24)/2)</f>
        <v>7.26</v>
      </c>
      <c r="TJ24" s="22">
        <f>IF($CP24="P",CO24,(CO24+BN24)/2)</f>
        <v>0</v>
      </c>
      <c r="TK24" s="27" t="s">
        <v>46</v>
      </c>
      <c r="TL24" s="40">
        <f>IF(SX24&gt;0,SX24,"")</f>
        <v>6.75</v>
      </c>
      <c r="TM24" s="40">
        <f>IF(SY24&gt;0,SY24,"")</f>
        <v>8.1750000000000007</v>
      </c>
      <c r="TN24" s="40">
        <f>IF(SUM(SV24:SY24)-SZ24&gt;0,SUM(SV24:SY24)-SZ24,"")</f>
        <v>28.525000000000002</v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>
        <f>IF(MAX(TN24,TQ24)&gt;0,MAX(TN24,TQ24),"")</f>
        <v>28.525000000000002</v>
      </c>
      <c r="TS24" s="40">
        <f>IF(TH24&gt;0,TH24,"")</f>
        <v>5.75</v>
      </c>
      <c r="TT24" s="40">
        <f>IF(TI24&gt;0,TI24,"")</f>
        <v>7.26</v>
      </c>
      <c r="TU24" s="40">
        <f>IF(SUM(TF24:TI24)-TJ24&gt;0,SUM(TF24:TI24)-TJ24,"")</f>
        <v>26.36</v>
      </c>
      <c r="TV24" s="40">
        <f>IF(SUM(TR24,TU24)&gt;0,SUM(TR24,TU24),"")</f>
        <v>54.885000000000005</v>
      </c>
    </row>
    <row r="25" spans="1:542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172</v>
      </c>
      <c r="D25" s="4" t="s">
        <v>3</v>
      </c>
      <c r="E25" s="4">
        <v>2006</v>
      </c>
      <c r="F25" s="9">
        <f>SUM(L25:V25)+SUM(L25:T25)*0.0000001+SUM(L25)*0.0000000000001</f>
        <v>120.12001201200459</v>
      </c>
      <c r="G25" s="66"/>
      <c r="H25" s="3" t="str">
        <f>IF(OR(AND(AO25&gt;=AY$34,AO25&lt;&gt;"",AQ25&gt;=AY$38,AQ25&lt;&gt;"",AN25=""),AND(AR25&gt;=AY$34,AR25&lt;&gt;"",AT25&gt;=AY$38,AT25&lt;&gt;"",AN25=""),AND(AV25&gt;=AY$34,AV25&lt;&gt;"",AX25&gt;=AY$38,AX25&lt;&gt;"",AN25=""),AND(BP25&gt;=BZ$34,BP25&lt;&gt;"",BR25&gt;=BZ$38,BR25&lt;&gt;"",BO25=""),AND(BS25&gt;=BZ$34,BS25&lt;&gt;"",BU25&gt;=BZ$38,BU25&lt;&gt;"",BO25=""),AND(BW25&gt;=BZ$34,BW25&lt;&gt;"",BY25&gt;=BZ$38,BY25&lt;&gt;"",BO25=""),AND(CQ25&gt;=DA$34,CQ25&lt;&gt;"",CS25&gt;=DA$38,CS25&lt;&gt;"",CP25=""),AND(CT25&gt;=DA$34,CT25&lt;&gt;"",CV25&gt;=DA$38,CV25&lt;&gt;"",CP25=""),AND(CX25&gt;=DA$34,CX25&lt;&gt;"",CZ25&gt;=DA$38,CZ25&lt;&gt;"",CP25=""),AND(DX25&gt;=EK$34,DX25&lt;&gt;"",DZ25&gt;=EK$38,DZ25&lt;&gt;""),AND(EA25&gt;=EK$34,EA25&lt;&gt;"",EC25&gt;=EK$38,EC25&lt;&gt;""),AND(EE25&gt;=EK$34,EE25&lt;&gt;"",EG25&gt;=EK$38,EG25&lt;&gt;""),AND(EH25&gt;=EK$34,EH25&lt;&gt;"",EJ25&gt;=EK$38,EJ25&lt;&gt;""),AND(FF25&gt;=FS$34,FF25&lt;&gt;"",FH25&gt;=FS$38,FH25&lt;&gt;""),AND(FI25&gt;=FS$34,FI25&lt;&gt;"",FK25&gt;=FS$38,FK25&lt;&gt;""),AND(FM25&gt;=FS$34,FM25&lt;&gt;"",FO25&gt;=FS$38,FO25&lt;&gt;""),AND(FP25&gt;=FS$34,FP25&lt;&gt;"",FR25&gt;=FS$38,FR25&lt;&gt;""),AND(GN25&gt;=HA$34,GN25&lt;&gt;"",GP25&gt;=HA$38,GP25&lt;&gt;""),AND(GQ25&gt;=HA$34,GQ25&lt;&gt;"",GS25&gt;=HA$38,GS25&lt;&gt;""),AND(GU25&gt;=HA$34,GU25&lt;&gt;"",GW25&gt;=HA$38,GW25&lt;&gt;""),AND(GX25&gt;=HA$34,GX25&lt;&gt;"",GZ25&gt;=HA$38,GZ25&lt;&gt;""),AND(HV25&gt;=II$34,HV25&lt;&gt;"",HX25&gt;=II$38,HX25&lt;&gt;""),AND(HY25&gt;=II$34,HY25&lt;&gt;"",IA25&gt;=II$38,IA25&lt;&gt;""),AND(IC25&gt;=II$34,IC25&lt;&gt;"",IE25&gt;=II$38,IE25&lt;&gt;""),AND(IF25&gt;=II$34,IF25&lt;&gt;"",IH25&gt;=II$38,IH25&lt;&gt;""),AND(JD25&gt;=JQ$34,JD25&lt;&gt;"",JF25&gt;=JQ$38,JF25&lt;&gt;""),AND(JG25&gt;=JQ$34,JG25&lt;&gt;"",JI25&gt;=JQ$38,JI25&lt;&gt;""),AND(JK25&gt;=JQ$34,JK25&lt;&gt;"",JM25&gt;=JQ$38,JM25&lt;&gt;""),AND(JN25&gt;=JQ$34,JN25&lt;&gt;"",JP25&gt;=JQ$38,JP25&lt;&gt;""),AND(KL25&gt;=KY$34,KL25&lt;&gt;"",KN25&gt;=KY$38,KN25&lt;&gt;""),AND(KO25&gt;=KY$34,KO25&lt;&gt;"",KQ25&gt;=KY$38,KQ25&lt;&gt;""),AND(KS25&gt;=KY$34,KS25&lt;&gt;"",KU25&gt;=KY$38,KU25&lt;&gt;""),AND(KV25&gt;=KY$34,KV25&lt;&gt;"",KX25&gt;=KY$38,KX25&lt;&gt;""),AND(LT25&gt;=MG$34,LT25&lt;&gt;"",LV25&gt;=MG$38,LV25&lt;&gt;""),AND(LW25&gt;=MG$34,LW25&lt;&gt;"",LY25&gt;=MG$38,LY25&lt;&gt;""),AND(MA25&gt;=MG$34,MA25&lt;&gt;"",MC25&gt;=MG$38,MC25&lt;&gt;""),AND(MD25&gt;=MG$34,MD25&lt;&gt;"",MF25&gt;=MG$38,MF25&lt;&gt;""),AND(NB25&gt;=NO$34,NB25&lt;&gt;"",ND25&gt;=NO$38,ND25&lt;&gt;""),AND(NE25&gt;=NO$34,NE25&lt;&gt;"",NG25&gt;=NO$38,NG25&lt;&gt;""),AND(NI25&gt;=NO$34,NI25&lt;&gt;"",NK25&gt;=NO$38,NK25&lt;&gt;""),AND(NL25&gt;=NO$34,NL25&lt;&gt;"",NN25&gt;=NO$38,NN25&lt;&gt;""),AND(OJ25&gt;=OW$34,OJ25&lt;&gt;"",OL25&gt;=OW$38,OL25&lt;&gt;""),AND(OM25&gt;=OW$34,OM25&lt;&gt;"",OO25&gt;=OW$38,OO25&lt;&gt;""),AND(OQ25&gt;=OW$34,OQ25&lt;&gt;"",OS25&gt;=OW$38,OS25&lt;&gt;""),AND(OT25&gt;=OW$34,OT25&lt;&gt;"",OV25&gt;=OW$38,OV25&lt;&gt;""),AND(PR25&gt;=QE$34,PR25&lt;&gt;"",PT25&gt;=QE$38,PT25&lt;&gt;""),AND(PU25&gt;=QE$34,PU25&lt;&gt;"",PW25&gt;=QE$38,PW25&lt;&gt;""),AND(PY25&gt;=QE$34,PY25&lt;&gt;"",QA25&gt;=QE$38,QA25&lt;&gt;""),AND(QB25&gt;=QE$34,QB25&lt;&gt;"",QD25&gt;=QE$38,QD25&lt;&gt;""),AND(QZ25&gt;=RM$34,QZ25&lt;&gt;"",RB25&gt;=RM$38,RB25&lt;&gt;""),AND(RC25&gt;=RM$34,RC25&lt;&gt;"",RE25&gt;=RM$38,RE25&lt;&gt;""),AND(RG25&gt;=RM$34,RG25&lt;&gt;"",RI25&gt;=RM$38,RI25&lt;&gt;""),AND(RJ25&gt;=RM$34,RJ25&lt;&gt;"",RL25&gt;=RM$38,RL25&lt;&gt;""),AND(SH25&gt;=SU$34,SH25&lt;&gt;"",SJ25&gt;=SU$38,SJ25&lt;&gt;""),AND(SK25&gt;=SU$34,SK25&lt;&gt;"",SM25&gt;=SU$38,SM25&lt;&gt;""),AND(SO25&gt;=SU$34,SO25&lt;&gt;"",SQ25&gt;=SU$38,SQ25&lt;&gt;""),AND(SR25&gt;=SU$34,SR25&lt;&gt;"",ST25&gt;=SU$38,ST25&lt;&gt;"")),"P","")</f>
        <v/>
      </c>
      <c r="I25" s="3" t="str">
        <f>IF(OR(AND(AQ25&gt;=AY$38,AQ25&lt;&gt;"",AN25=""),AND(AT25&gt;=AY$38,AT25&lt;&gt;"",AN25=""),AND(AX25&gt;=AY$38,AX25&lt;&gt;"",AN25=""),AND(BR25&gt;=BZ$38,BR25&lt;&gt;"",BO25=""),AND(BU25&gt;=BZ$38,BU25&lt;&gt;"",BO25=""),AND(BY25&gt;=BZ$38,BY25&lt;&gt;"",BO25=""),AND(CS25&gt;=DA$38,CS25&lt;&gt;"",CP25=""),AND(CV25&gt;=DA$38,CV25&lt;&gt;"",CP25=""),AND(CZ25&gt;=DA$38,CZ25&lt;&gt;"",CP25=""),AND(DZ25&gt;=EK$38,DZ25&lt;&gt;""),AND(EC25&gt;=EK$38,EC25&lt;&gt;""),AND(EG25&gt;=EK$38,EG25&lt;&gt;""),AND(EJ25&gt;=EK$38,EJ25&lt;&gt;""),AND(FH25&gt;=FS$38,FH25&lt;&gt;""),AND(FK25&gt;=FS$38,FK25&lt;&gt;""),AND(FO25&gt;=FS$38,FO25&lt;&gt;""),AND(FR25&gt;=FS$38,FR25&lt;&gt;""),AND(GP25&gt;=HA$38,GP25&lt;&gt;""),AND(GS25&gt;=HA$38,GS25&lt;&gt;""),AND(GW25&gt;=HA$38,GW25&lt;&gt;""),AND(GZ25&gt;=HA$38,GZ25&lt;&gt;""),AND(HX25&gt;=II$38,HX25&lt;&gt;""),AND(IA25&gt;=II$38,IA25&lt;&gt;""),AND(IE25&gt;=II$38,IE25&lt;&gt;""),AND(IH25&gt;=II$38,IH25&lt;&gt;""),AND(JF25&gt;=JQ$38,JF25&lt;&gt;""),AND(JI25&gt;=JQ$38,JI25&lt;&gt;""),AND(JM25&gt;=JQ$38,JM25&lt;&gt;""),AND(JP25&gt;=JQ$38,JP25&lt;&gt;""),AND(KN25&gt;=KY$38,KN25&lt;&gt;""),AND(KQ25&gt;=KY$38,KQ25&lt;&gt;""),AND(KU25&gt;=KY$38,KU25&lt;&gt;""),AND(KX25&gt;=KY$38,KX25&lt;&gt;""),AND(LV25&gt;=MG$38,LV25&lt;&gt;""),AND(LY25&gt;=MG$38,LY25&lt;&gt;""),AND(MC25&gt;=MG$38,MC25&lt;&gt;""),AND(MF25&gt;=MG$38,MF25&lt;&gt;""),AND(ND25&gt;=NO$38,ND25&lt;&gt;""),AND(NG25&gt;=NO$38,NG25&lt;&gt;""),AND(NK25&gt;=NO$38,NK25&lt;&gt;""),AND(NN25&gt;=NO$38,NN25&lt;&gt;""),AND(OL25&gt;=OW$38,OL25&lt;&gt;""),AND(OO25&gt;=OW$38,OO25&lt;&gt;""),AND(OS25&gt;=OW$38,OS25&lt;&gt;""),AND(OV25&gt;=OW$38,OV25&lt;&gt;""),AND(PT25&gt;=QE$38,PT25&lt;&gt;""),AND(PW25&gt;=QE$38,PW25&lt;&gt;""),AND(QA25&gt;=QE$38,QA25&lt;&gt;""),AND(QD25&gt;=QE$38,QD25&lt;&gt;""),AND(RB25&gt;=RM$38,RB25&lt;&gt;""),AND(RE25&gt;=RM$38,RE25&lt;&gt;""),AND(RI25&gt;=RM$38,RI25&lt;&gt;""),AND(RL25&gt;=RM$38,RL25&lt;&gt;""),AND(SJ25&gt;=SU$38,SJ25&lt;&gt;""),AND(SM25&gt;=SU$38,SM25&lt;&gt;""),AND(SQ25&gt;=SU$38,SQ25&lt;&gt;""),AND(ST25&gt;=SU$38,ST25&lt;&gt;"")),"P","")</f>
        <v/>
      </c>
      <c r="J25" s="36" t="str">
        <f>IF(AND(I25="P",H25=""),"No DD",IF(OR(AND(AO25&gt;=AY$37,AO25&lt;&gt;"",AQ25&gt;=AY$41,AQ25&lt;&gt;"",AN25=""),AND(AR25&gt;=AY$37,AR25&lt;&gt;"",AT25&gt;=AY$41,AT25&lt;&gt;"",AN25=""),AND(AV25&gt;=AY$37,AV25&lt;&gt;"",AX25&gt;=AY$41,AX25&lt;&gt;"",AN25=""),AND(BP25&gt;=BZ$37,BP25&lt;&gt;"",BR25&gt;=BZ$41,BR25&lt;&gt;"",BO25=""),AND(BS25&gt;=BZ$37,BS25&lt;&gt;"",BU25&gt;=BZ$41,BU25&lt;&gt;"",BO25=""),AND(BW25&gt;=BZ$37,BW25&lt;&gt;"",BY25&gt;=BZ$41,BY25&lt;&gt;"",BO25=""),AND(CQ25&gt;=DA$37,CQ25&lt;&gt;"",CS25&gt;=DA$41,CS25&lt;&gt;"",CP25=""),AND(CT25&gt;=DA$37,CT25&lt;&gt;"",CV25&gt;=DA$41,CV25&lt;&gt;"",CP25=""),AND(CX25&gt;=DA$37,CX25&lt;&gt;"",CZ25&gt;=DA$41,CZ25&lt;&gt;"",CP25=""),AND(DX25&gt;=EK$37,DX25&lt;&gt;"",DZ25&gt;=EK$41,DZ25&lt;&gt;""),AND(EA25&gt;=EK$37,EA25&lt;&gt;"",EC25&gt;=EK$41,EC25&lt;&gt;""),AND(EE25&gt;=EK$37,EE25&lt;&gt;"",EG25&gt;=EK$41,EG25&lt;&gt;""),AND(EH25&gt;=EK$37,EH25&lt;&gt;"",EJ25&gt;=EK$41,EJ25&lt;&gt;""),AND(FF25&gt;=FS$37,FF25&lt;&gt;"",FH25&gt;=FS$41,FH25&lt;&gt;""),AND(FI25&gt;=FS$37,FI25&lt;&gt;"",FK25&gt;=FS$41,FK25&lt;&gt;""),AND(FM25&gt;=FS$37,FM25&lt;&gt;"",FO25&gt;=FS$41,FO25&lt;&gt;""),AND(FP25&gt;=FS$37,FP25&lt;&gt;"",FR25&gt;=FS$41,FR25&lt;&gt;""),AND(GN25&gt;=HA$37,GN25&lt;&gt;"",GP25&gt;=HA$41,GP25&lt;&gt;""),AND(GQ25&gt;=HA$37,GQ25&lt;&gt;"",GS25&gt;=HA$41,GS25&lt;&gt;""),AND(GU25&gt;=HA$37,GU25&lt;&gt;"",GW25&gt;=HA$41,GW25&lt;&gt;""),AND(GX25&gt;=HA$37,GX25&lt;&gt;"",GZ25&gt;=HA$41,GZ25&lt;&gt;""),AND(HV25&gt;=II$37,HV25&lt;&gt;"",HX25&gt;=II$41,HX25&lt;&gt;""),AND(HY25&gt;=II$37,HY25&lt;&gt;"",IA25&gt;=II$41,IA25&lt;&gt;""),AND(IC25&gt;=II$37,IC25&lt;&gt;"",IE25&gt;=II$41,IE25&lt;&gt;""),AND(IF25&gt;=II$37,IF25&lt;&gt;"",IH25&gt;=II$41,IH25&lt;&gt;""),AND(JD25&gt;=JQ$37,JD25&lt;&gt;"",JF25&gt;=JQ$41,JF25&lt;&gt;""),AND(JG25&gt;=JQ$37,JG25&lt;&gt;"",JI25&gt;=JQ$41,JI25&lt;&gt;""),AND(JK25&gt;=JQ$37,JK25&lt;&gt;"",JM25&gt;=JQ$41,JM25&lt;&gt;""),AND(JN25&gt;=JQ$37,JN25&lt;&gt;"",JP25&gt;=JQ$41,JP25&lt;&gt;""),AND(KL25&gt;=KY$37,KL25&lt;&gt;"",KN25&gt;=KY$41,KN25&lt;&gt;""),AND(KO25&gt;=KY$37,KO25&lt;&gt;"",KQ25&gt;=KY$41,KQ25&lt;&gt;""),AND(KS25&gt;=KY$37,KS25&lt;&gt;"",KU25&gt;=KY$41,KU25&lt;&gt;""),AND(KV25&gt;=KY$37,KV25&lt;&gt;"",KX25&gt;=KY$41,KX25&lt;&gt;""),AND(LT25&gt;=MG$37,LT25&lt;&gt;"",LV25&gt;=MG$41,LV25&lt;&gt;""),AND(LW25&gt;=MG$37,LW25&lt;&gt;"",LY25&gt;=MG$41,LY25&lt;&gt;""),AND(MA25&gt;=MG$37,MA25&lt;&gt;"",MC25&gt;=MG$41,MC25&lt;&gt;""),AND(MD25&gt;=MG$37,MD25&lt;&gt;"",MF25&gt;=MG$41,MF25&lt;&gt;""),AND(NB25&gt;=NO$37,NB25&lt;&gt;"",ND25&gt;=NO$41,ND25&lt;&gt;""),AND(NE25&gt;=NO$37,NE25&lt;&gt;"",NG25&gt;=NO$41,NG25&lt;&gt;""),AND(NI25&gt;=NO$37,NI25&lt;&gt;"",NK25&gt;=NO$41,NK25&lt;&gt;""),AND(NL25&gt;=NO$37,NL25&lt;&gt;"",NN25&gt;=NO$41,NN25&lt;&gt;""),AND(OJ25&gt;=OW$37,OJ25&lt;&gt;"",OL25&gt;=OW$41,OL25&lt;&gt;""),AND(OM25&gt;=OW$37,OM25&lt;&gt;"",OO25&gt;=OW$41,OO25&lt;&gt;""),AND(OQ25&gt;=OW$37,OQ25&lt;&gt;"",OS25&gt;=OW$41,OS25&lt;&gt;""),AND(OT25&gt;=OW$37,OT25&lt;&gt;"",OV25&gt;=OW$41,OV25&lt;&gt;""),AND(PR25&gt;=QE$37,PR25&lt;&gt;"",PT25&gt;=QE$41,PT25&lt;&gt;""),AND(PU25&gt;=QE$37,PU25&lt;&gt;"",PW25&gt;=QE$41,PW25&lt;&gt;""),AND(PY25&gt;=QE$37,PY25&lt;&gt;"",QA25&gt;=QE$41,QA25&lt;&gt;""),AND(QB25&gt;=QE$37,QB25&lt;&gt;"",QD25&gt;=QE$41,QD25&lt;&gt;""),AND(QZ25&gt;=RM$37,QZ25&lt;&gt;"",RB25&gt;=RM$41,RB25&lt;&gt;""),AND(RC25&gt;=RM$37,RC25&lt;&gt;"",RE25&gt;=RM$41,RE25&lt;&gt;""),AND(RG25&gt;=RM$37,RG25&lt;&gt;"",RI25&gt;=RM$41,RI25&lt;&gt;""),AND(RJ25&gt;=RM$37,RJ25&lt;&gt;"",RL25&gt;=RM$41,RL25&lt;&gt;""),AND(SH25&gt;=SU$37,SH25&lt;&gt;"",SJ25&gt;=SU$41,SJ25&lt;&gt;""),AND(SK25&gt;=SU$37,SK25&lt;&gt;"",SM25&gt;=SU$41,SM25&lt;&gt;""),AND(SO25&gt;=SU$37,SO25&lt;&gt;"",SQ25&gt;=SU$41,SQ25&lt;&gt;""),AND(SR25&gt;=SU$37,SR25&lt;&gt;"",ST25&gt;=SU$41,ST25&lt;&gt;"")),"Merit",IF(OR(AND(AO25&gt;=AY$36,AO25&lt;&gt;"",AQ25&gt;=AY$40,AQ25&lt;&gt;"",AN25=""),AND(AR25&gt;=AY$36,AR25&lt;&gt;"",AT25&gt;=AY$40,AT25&lt;&gt;"",AN25=""),AND(AV25&gt;=AY$36,AV25&lt;&gt;"",AX25&gt;=AY$40,AX25&lt;&gt;"",AN25=""),AND(BP25&gt;=BZ$36,BP25&lt;&gt;"",BR25&gt;=BZ$40,BR25&lt;&gt;"",BO25=""),AND(BS25&gt;=BZ$36,BS25&lt;&gt;"",BU25&gt;=BZ$40,BU25&lt;&gt;"",BO25=""),AND(BW25&gt;=BZ$36,BW25&lt;&gt;"",BY25&gt;=BZ$40,BY25&lt;&gt;"",BO25=""),AND(CQ25&gt;=DA$36,CQ25&lt;&gt;"",CS25&gt;=DA$40,CS25&lt;&gt;"",CP25=""),AND(CT25&gt;=DA$36,CT25&lt;&gt;"",CV25&gt;=DA$40,CV25&lt;&gt;"",CP25=""),AND(CX25&gt;=DA$36,CX25&lt;&gt;"",CZ25&gt;=DA$40,CZ25&lt;&gt;"",CP25=""),AND(DX25&gt;=EK$36,DX25&lt;&gt;"",DZ25&gt;=EK$40,DZ25&lt;&gt;""),AND(EA25&gt;=EK$36,EA25&lt;&gt;"",EC25&gt;=EK$40,EC25&lt;&gt;""),AND(EE25&gt;=EK$36,EE25&lt;&gt;"",EG25&gt;=EK$40,EG25&lt;&gt;""),AND(EH25&gt;=EK$36,EH25&lt;&gt;"",EJ25&gt;=EK$40,EJ25&lt;&gt;""),AND(FF25&gt;=FS$36,FF25&lt;&gt;"",FH25&gt;=FS$40,FH25&lt;&gt;""),AND(FI25&gt;=FS$36,FI25&lt;&gt;"",FK25&gt;=FS$40,FK25&lt;&gt;""),AND(FM25&gt;=FS$36,FM25&lt;&gt;"",FO25&gt;=FS$40,FO25&lt;&gt;""),AND(FP25&gt;=FS$36,FP25&lt;&gt;"",FR25&gt;=FS$40,FR25&lt;&gt;""),AND(GN25&gt;=HA$36,GN25&lt;&gt;"",GP25&gt;=HA$40,GP25&lt;&gt;""),AND(GQ25&gt;=HA$36,GQ25&lt;&gt;"",GS25&gt;=HA$40,GS25&lt;&gt;""),AND(GU25&gt;=HA$36,GU25&lt;&gt;"",GW25&gt;=HA$40,GW25&lt;&gt;""),AND(GX25&gt;=HA$36,GX25&lt;&gt;"",GZ25&gt;=HA$40,GZ25&lt;&gt;""),AND(HV25&gt;=II$36,HV25&lt;&gt;"",HX25&gt;=II$40,HX25&lt;&gt;""),AND(HY25&gt;=II$36,HY25&lt;&gt;"",IA25&gt;=II$40,IA25&lt;&gt;""),AND(IC25&gt;=II$36,IC25&lt;&gt;"",IE25&gt;=II$40,IE25&lt;&gt;""),AND(IF25&gt;=II$36,IF25&lt;&gt;"",IH25&gt;=II$40,IH25&lt;&gt;""),AND(JD25&gt;=JQ$36,JD25&lt;&gt;"",JF25&gt;=JQ$40,JF25&lt;&gt;""),AND(JG25&gt;=JQ$36,JG25&lt;&gt;"",JI25&gt;=JQ$40,JI25&lt;&gt;""),AND(JK25&gt;=JQ$36,JK25&lt;&gt;"",JM25&gt;=JQ$40,JM25&lt;&gt;""),AND(JN25&gt;=JQ$36,JN25&lt;&gt;"",JP25&gt;=JQ$40,JP25&lt;&gt;""),AND(KL25&gt;=KY$36,KL25&lt;&gt;"",KN25&gt;=KY$40,KN25&lt;&gt;""),AND(KO25&gt;=KY$36,KO25&lt;&gt;"",KQ25&gt;=KY$40,KQ25&lt;&gt;""),AND(KS25&gt;=KY$36,KS25&lt;&gt;"",KU25&gt;=KY$40,KU25&lt;&gt;""),AND(KV25&gt;=KY$36,KV25&lt;&gt;"",KX25&gt;=KY$40,KX25&lt;&gt;""),AND(LT25&gt;=MG$36,LT25&lt;&gt;"",LV25&gt;=MG$40,LV25&lt;&gt;""),AND(LW25&gt;=MG$36,LW25&lt;&gt;"",LY25&gt;=MG$40,LY25&lt;&gt;""),AND(MA25&gt;=MG$36,MA25&lt;&gt;"",MC25&gt;=MG$40,MC25&lt;&gt;""),AND(MD25&gt;=MG$36,MD25&lt;&gt;"",MF25&gt;=MG$40,MF25&lt;&gt;""),AND(NB25&gt;=NO$36,NB25&lt;&gt;"",ND25&gt;=NO$40,ND25&lt;&gt;""),AND(NE25&gt;=NO$36,NE25&lt;&gt;"",NG25&gt;=NO$40,NG25&lt;&gt;""),AND(NI25&gt;=NO$36,NI25&lt;&gt;"",NK25&gt;=NO$40,NK25&lt;&gt;""),AND(NL25&gt;=NO$36,NL25&lt;&gt;"",NN25&gt;=NO$40,NN25&lt;&gt;""),AND(OJ25&gt;=OW$36,OJ25&lt;&gt;"",OL25&gt;=OW$40,OL25&lt;&gt;""),AND(OM25&gt;=OW$36,OM25&lt;&gt;"",OO25&gt;=OW$40,OO25&lt;&gt;""),AND(OQ25&gt;=OW$36,OQ25&lt;&gt;"",OS25&gt;=OW$40,OS25&lt;&gt;""),AND(OT25&gt;=OW$36,OT25&lt;&gt;"",OV25&gt;=OW$40,OV25&lt;&gt;""),AND(PR25&gt;=QE$36,PR25&lt;&gt;"",PT25&gt;=QE$40,PT25&lt;&gt;""),AND(PU25&gt;=QE$36,PU25&lt;&gt;"",PW25&gt;=QE$40,PW25&lt;&gt;""),AND(PY25&gt;=QE$36,PY25&lt;&gt;"",QA25&gt;=QE$40,QA25&lt;&gt;""),AND(QB25&gt;=QE$36,QB25&lt;&gt;"",QD25&gt;=QE$40,QD25&lt;&gt;""),AND(QZ25&gt;=RM$36,QZ25&lt;&gt;"",RB25&gt;=RM$40,RB25&lt;&gt;""),AND(RC25&gt;=RM$36,RC25&lt;&gt;"",RE25&gt;=RM$40,RE25&lt;&gt;""),AND(RG25&gt;=RM$36,RG25&lt;&gt;"",RI25&gt;=RM$40,RI25&lt;&gt;""),AND(RJ25&gt;=RM$36,RJ25&lt;&gt;"",RL25&gt;=RM$40,RL25&lt;&gt;""),AND(SH25&gt;=SU$36,SH25&lt;&gt;"",SJ25&gt;=SU$40,SJ25&lt;&gt;""),AND(SK25&gt;=SU$36,SK25&lt;&gt;"",SM25&gt;=SU$40,SM25&lt;&gt;""),AND(SO25&gt;=SU$36,SO25&lt;&gt;"",SQ25&gt;=SU$40,SQ25&lt;&gt;""),AND(SR25&gt;=SU$36,SR25&lt;&gt;"",ST25&gt;=SU$40,ST25&lt;&gt;"")),"Excellence",IF(K25="P","Worlds Team",IF(H25="P","National Team","")))))</f>
        <v/>
      </c>
      <c r="K25" s="3" t="str">
        <f>IF(OR(AND(AO25&gt;=AY$35,AO25&lt;&gt;"",AQ25&gt;=AY$39,AQ25&lt;&gt;"",AN25=""),AND(AR25&gt;=AY$35,AR25&lt;&gt;"",AT25&gt;=AY$39,AT25&lt;&gt;"",AN25=""),AND(AV25&gt;=AY$35,AV25&lt;&gt;"",AX25&gt;=AY$39,AX25&lt;&gt;"",AN25=""),AND(BP25&gt;=BZ$35,BP25&lt;&gt;"",BR25&gt;=BZ$39,BR25&lt;&gt;"",BO25=""),AND(BS25&gt;=BZ$35,BS25&lt;&gt;"",BU25&gt;=BZ$39,BU25&lt;&gt;"",BO25=""),AND(BW25&gt;=BZ$35,BW25&lt;&gt;"",BY25&gt;=BZ$39,BY25&lt;&gt;"",BO25=""),AND(CQ25&gt;=DA$35,CQ25&lt;&gt;"",CS25&gt;=DA$39,CS25&lt;&gt;"",CP25=""),AND(CT25&gt;=DA$35,CT25&lt;&gt;"",CV25&gt;=DA$39,CV25&lt;&gt;"",CP25=""),AND(CX25&gt;=DA$35,CX25&lt;&gt;"",CZ25&gt;=DA$39,CZ25&lt;&gt;"",CP25=""),AND(DX25&gt;=EK$35,DX25&lt;&gt;"",DZ25&gt;=EK$39,DZ25&lt;&gt;""),AND(EA25&gt;=EK$35,EA25&lt;&gt;"",EC25&gt;=EK$39,EC25&lt;&gt;""),AND(EE25&gt;=EK$35,EE25&lt;&gt;"",EG25&gt;=EK$39,EG25&lt;&gt;""),AND(EH25&gt;=EK$35,EH25&lt;&gt;"",EJ25&gt;=EK$39,EJ25&lt;&gt;""),AND(FF25&gt;=FS$35,FF25&lt;&gt;"",FH25&gt;=FS$39,FH25&lt;&gt;""),AND(FI25&gt;=FS$35,FI25&lt;&gt;"",FK25&gt;=FS$39,FK25&lt;&gt;""),AND(FM25&gt;=FS$35,FM25&lt;&gt;"",FO25&gt;=FS$39,FO25&lt;&gt;""),AND(FP25&gt;=FS$35,FP25&lt;&gt;"",FR25&gt;=FS$39,FR25&lt;&gt;""),AND(GN25&gt;=HA$35,GN25&lt;&gt;"",GP25&gt;=HA$39,GP25&lt;&gt;""),AND(GQ25&gt;=HA$35,GQ25&lt;&gt;"",GS25&gt;=HA$39,GS25&lt;&gt;""),AND(GU25&gt;=HA$35,GU25&lt;&gt;"",GW25&gt;=HA$39,GW25&lt;&gt;""),AND(GX25&gt;=HA$35,GX25&lt;&gt;"",GZ25&gt;=HA$39,GZ25&lt;&gt;""),AND(HV25&gt;=II$35,HV25&lt;&gt;"",HX25&gt;=II$39,HX25&lt;&gt;""),AND(HY25&gt;=II$35,HY25&lt;&gt;"",IA25&gt;=II$39,IA25&lt;&gt;""),AND(IC25&gt;=II$35,IC25&lt;&gt;"",IE25&gt;=II$39,IE25&lt;&gt;""),AND(IF25&gt;=II$35,IF25&lt;&gt;"",IH25&gt;=II$39,IH25&lt;&gt;""),AND(JD25&gt;=JQ$35,JD25&lt;&gt;"",JF25&gt;=JQ$39,JF25&lt;&gt;""),AND(JG25&gt;=JQ$35,JG25&lt;&gt;"",JI25&gt;=JQ$39,JI25&lt;&gt;""),AND(JK25&gt;=JQ$35,JK25&lt;&gt;"",JM25&gt;=JQ$39,JM25&lt;&gt;""),AND(JN25&gt;=JQ$35,JN25&lt;&gt;"",JP25&gt;=JQ$39,JP25&lt;&gt;""),AND(KL25&gt;=KY$35,KL25&lt;&gt;"",KN25&gt;=KY$39,KN25&lt;&gt;""),AND(KO25&gt;=KY$35,KO25&lt;&gt;"",KQ25&gt;=KY$39,KQ25&lt;&gt;""),AND(KS25&gt;=KY$35,KS25&lt;&gt;"",KU25&gt;=KY$39,KU25&lt;&gt;""),AND(KV25&gt;=KY$35,KV25&lt;&gt;"",KX25&gt;=KY$39,KX25&lt;&gt;""),AND(LT25&gt;=MG$35,LT25&lt;&gt;"",LV25&gt;=MG$39,LV25&lt;&gt;""),AND(LW25&gt;=MG$35,LW25&lt;&gt;"",LY25&gt;=MG$39,LY25&lt;&gt;""),AND(MA25&gt;=MG$35,MA25&lt;&gt;"",MC25&gt;=MG$39,MC25&lt;&gt;""),AND(MD25&gt;=MG$35,MD25&lt;&gt;"",MF25&gt;=MG$39,MF25&lt;&gt;""),AND(NB25&gt;=NO$35,NB25&lt;&gt;"",ND25&gt;=NO$39,ND25&lt;&gt;""),AND(NE25&gt;=NO$35,NE25&lt;&gt;"",NG25&gt;=NO$39,NG25&lt;&gt;""),AND(NI25&gt;=NO$35,NI25&lt;&gt;"",NK25&gt;=NO$39,NK25&lt;&gt;""),AND(NL25&gt;=NO$35,NL25&lt;&gt;"",NN25&gt;=NO$39,NN25&lt;&gt;""),AND(OJ25&gt;=OW$35,OJ25&lt;&gt;"",OL25&gt;=OW$39,OL25&lt;&gt;""),AND(OM25&gt;=OW$35,OM25&lt;&gt;"",OO25&gt;=OW$39,OO25&lt;&gt;""),AND(OQ25&gt;=OW$35,OQ25&lt;&gt;"",OS25&gt;=OW$39,OS25&lt;&gt;""),AND(OT25&gt;=OW$35,OT25&lt;&gt;"",OV25&gt;=OW$39,OV25&lt;&gt;""),AND(PR25&gt;=QE$35,PR25&lt;&gt;"",PT25&gt;=QE$39,PT25&lt;&gt;""),AND(PU25&gt;=QE$35,PU25&lt;&gt;"",PW25&gt;=QE$39,PW25&lt;&gt;""),AND(PY25&gt;=QE$35,PY25&lt;&gt;"",QA25&gt;=QE$39,QA25&lt;&gt;""),AND(QB25&gt;=QE$35,QB25&lt;&gt;"",QD25&gt;=QE$39,QD25&lt;&gt;""),AND(QZ25&gt;=RM$35,QZ25&lt;&gt;"",RB25&gt;=RM$39,RB25&lt;&gt;""),AND(RC25&gt;=RM$35,RC25&lt;&gt;"",RE25&gt;=RM$39,RE25&lt;&gt;""),AND(RG25&gt;=RM$35,RG25&lt;&gt;"",RI25&gt;=RM$39,RI25&lt;&gt;""),AND(RJ25&gt;=RM$35,RJ25&lt;&gt;"",RL25&gt;=RM$39,RL25&lt;&gt;""),AND(SH25&gt;=SU$35,SH25&lt;&gt;"",SJ25&gt;=SU$39,SJ25&lt;&gt;""),AND(SK25&gt;=SU$35,SK25&lt;&gt;"",SM25&gt;=SU$39,SM25&lt;&gt;""),AND(SO25&gt;=SU$35,SO25&lt;&gt;"",SQ25&gt;=SU$39,SQ25&lt;&gt;""),AND(SR25&gt;=SU$35,SR25&lt;&gt;"",ST25&gt;=SU$39,ST25&lt;&gt;"")),"P","")</f>
        <v/>
      </c>
      <c r="L25" s="8">
        <f>IF(COUNT(AQ25,AT25,BR25,BU25,CS25,CV25)&gt;0,LARGE((AQ25,AT25,BR25,BU25,CS25,CV25),1),0)</f>
        <v>46.08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19.11</v>
      </c>
      <c r="O25" s="8" t="str">
        <f>IF(N25="","",IF(OR(N25=CS25,N25=CV25),$CA$1,IF(OR(N25=BR25,N25=BU25),$AZ$1,IF(OR(N25=AQ25,N25=AT25),$Y$1,""))))</f>
        <v>2023 3rd Domestic Trial</v>
      </c>
      <c r="P25" s="8">
        <f>IF(COUNT(AQ25,AT25,BR25,BU25,CS25,CV25)&gt;2,MAX(AX25,BY25,CZ25,LARGE((AQ25,AT25,BR25,BU25,CS25,CV25),3)),IF(MAX(AX25,BY25,CZ25)&gt;0,MAX(AX25,BY25,CZ25),0))</f>
        <v>45.129999999999995</v>
      </c>
      <c r="Q25" s="8" t="str">
        <f>IF(P25="","",IF(OR(P25=CS25,P25=CV25,P25=CZ25),$CA$1,IF(OR(P25=BR25,P25=BU25,P25=BY25),$AZ$1,IF(OR(P25=AQ25,P25=AT25,P25=AX25),$Y$1,""))))</f>
        <v>2023 3rd Domestic Trial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9.8000000000000007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&gt;0,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5.2</v>
      </c>
      <c r="CB25" s="22">
        <v>3.8</v>
      </c>
      <c r="CC25" s="22">
        <v>4.2</v>
      </c>
      <c r="CD25" s="22">
        <v>5.91</v>
      </c>
      <c r="CE25" s="22">
        <v>0</v>
      </c>
      <c r="CF25" s="22">
        <v>12.6</v>
      </c>
      <c r="CG25" s="22">
        <v>9.5</v>
      </c>
      <c r="CH25" s="22">
        <v>9.8000000000000007</v>
      </c>
      <c r="CI25" s="22">
        <v>14.18</v>
      </c>
      <c r="CJ25" s="22">
        <v>0</v>
      </c>
      <c r="CK25" s="22">
        <v>12.5</v>
      </c>
      <c r="CL25" s="22">
        <v>8.9</v>
      </c>
      <c r="CM25" s="22">
        <v>9.8000000000000007</v>
      </c>
      <c r="CN25" s="22">
        <v>13.93</v>
      </c>
      <c r="CO25" s="22">
        <v>0</v>
      </c>
      <c r="CP25" s="27"/>
      <c r="CQ25" s="38">
        <f>IF(CC25&gt;0,CC25,"")</f>
        <v>4.2</v>
      </c>
      <c r="CR25" s="38">
        <f>IF(CD25&gt;0,CD25,"")</f>
        <v>5.91</v>
      </c>
      <c r="CS25" s="40">
        <f>IF(SUM(CA25:CD25)-CE25&gt;0,SUM(CA25:CD25)-CE25,"")</f>
        <v>19.11</v>
      </c>
      <c r="CT25" s="40">
        <f>IF(CH25&gt;0,CH25,"")</f>
        <v>9.8000000000000007</v>
      </c>
      <c r="CU25" s="40">
        <f>IF(CI25&gt;0,CI25,"")</f>
        <v>14.18</v>
      </c>
      <c r="CV25" s="40">
        <f>IF(SUM(CF25:CI25)-CJ25&gt;0,SUM(CF25:CI25)-CJ25,"")</f>
        <v>46.08</v>
      </c>
      <c r="CW25" s="40">
        <f>IF(CS25="","",MAX(CS25,CV25))</f>
        <v>46.08</v>
      </c>
      <c r="CX25" s="40">
        <f>IF(CM25&gt;0,CM25,"")</f>
        <v>9.8000000000000007</v>
      </c>
      <c r="CY25" s="40">
        <f>IF(CN25&gt;0,CN25,"")</f>
        <v>13.93</v>
      </c>
      <c r="CZ25" s="40">
        <f>IF(SUM(CK25:CN25)-CO25&gt;0,SUM(CK25:CN25)-CO25,"")</f>
        <v>45.129999999999995</v>
      </c>
      <c r="DA25" s="40">
        <f>IF(SUM(CW25,CZ25)&gt;0,SUM(CW25,CZ25),"")</f>
        <v>91.21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2.6</v>
      </c>
      <c r="SW25" s="22">
        <f>IF($CP25="P",CB25,(CB25+BA25)/2)</f>
        <v>1.9</v>
      </c>
      <c r="SX25" s="22">
        <f>IF($CP25="P",CC25,(CC25+BB25)/2)</f>
        <v>2.1</v>
      </c>
      <c r="SY25" s="22">
        <f>IF($CP25="P",CD25,(CD25+BC25)/2)</f>
        <v>2.9550000000000001</v>
      </c>
      <c r="SZ25" s="22">
        <f>IF($CP25="P",CE25,(CE25+BD25)/2)</f>
        <v>0</v>
      </c>
      <c r="TA25" s="22">
        <f>IF($CP25="P",CF25,(CF25+BE25)/2)</f>
        <v>6.3</v>
      </c>
      <c r="TB25" s="22">
        <f>IF($CP25="P",CG25,(CG25+BF25)/2)</f>
        <v>4.75</v>
      </c>
      <c r="TC25" s="22">
        <f>IF($CP25="P",CH25,(CH25+BG25)/2)</f>
        <v>4.9000000000000004</v>
      </c>
      <c r="TD25" s="22">
        <f>IF($CP25="P",CI25,(CI25+BH25)/2)</f>
        <v>7.09</v>
      </c>
      <c r="TE25" s="22">
        <f>IF($CP25="P",CJ25,(CJ25+BI25)/2)</f>
        <v>0</v>
      </c>
      <c r="TF25" s="22">
        <f>IF($CP25="P",CK25,(CK25+BJ25)/2)</f>
        <v>6.25</v>
      </c>
      <c r="TG25" s="22">
        <f>IF($CP25="P",CL25,(CL25+BK25)/2)</f>
        <v>4.45</v>
      </c>
      <c r="TH25" s="22">
        <f>IF($CP25="P",CM25,(CM25+BL25)/2)</f>
        <v>4.9000000000000004</v>
      </c>
      <c r="TI25" s="22">
        <f>IF($CP25="P",CN25,(CN25+BM25)/2)</f>
        <v>6.9649999999999999</v>
      </c>
      <c r="TJ25" s="22">
        <f>IF($CP25="P",CO25,(CO25+BN25)/2)</f>
        <v>0</v>
      </c>
      <c r="TK25" s="27" t="s">
        <v>46</v>
      </c>
      <c r="TL25" s="40">
        <f>IF(SX25&gt;0,SX25,"")</f>
        <v>2.1</v>
      </c>
      <c r="TM25" s="40">
        <f>IF(SY25&gt;0,SY25,"")</f>
        <v>2.9550000000000001</v>
      </c>
      <c r="TN25" s="40">
        <f>IF(SUM(SV25:SY25)-SZ25&gt;0,SUM(SV25:SY25)-SZ25,"")</f>
        <v>9.5549999999999997</v>
      </c>
      <c r="TO25" s="40">
        <f>IF(TC25&gt;0,TC25,"")</f>
        <v>4.9000000000000004</v>
      </c>
      <c r="TP25" s="40">
        <f>IF(TD25&gt;0,TD25,"")</f>
        <v>7.09</v>
      </c>
      <c r="TQ25" s="40">
        <f>IF(SUM(TA25:TD25)-TE25&gt;0,SUM(TA25:TD25)-TE25,"")</f>
        <v>23.04</v>
      </c>
      <c r="TR25" s="40">
        <f>IF(MAX(TN25,TQ25)&gt;0,MAX(TN25,TQ25),"")</f>
        <v>23.04</v>
      </c>
      <c r="TS25" s="40">
        <f>IF(TH25&gt;0,TH25,"")</f>
        <v>4.9000000000000004</v>
      </c>
      <c r="TT25" s="40">
        <f>IF(TI25&gt;0,TI25,"")</f>
        <v>6.9649999999999999</v>
      </c>
      <c r="TU25" s="40">
        <f>IF(SUM(TF25:TI25)-TJ25&gt;0,SUM(TF25:TI25)-TJ25,"")</f>
        <v>22.564999999999998</v>
      </c>
      <c r="TV25" s="40">
        <f>IF(SUM(TR25,TU25)&gt;0,SUM(TR25,TU25),"")</f>
        <v>45.604999999999997</v>
      </c>
    </row>
    <row r="26" spans="1:542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152</v>
      </c>
      <c r="D26" s="4" t="s">
        <v>3</v>
      </c>
      <c r="E26" s="4">
        <v>2004</v>
      </c>
      <c r="F26" s="9">
        <f>SUM(L26:V26)+SUM(L26:T26)*0.0000001+SUM(L26)*0.0000000000001</f>
        <v>114.34001143400474</v>
      </c>
      <c r="G26" s="66"/>
      <c r="H26" s="3" t="str">
        <f>IF(OR(AND(AO26&gt;=AY$34,AO26&lt;&gt;"",AQ26&gt;=AY$38,AQ26&lt;&gt;"",AN26=""),AND(AR26&gt;=AY$34,AR26&lt;&gt;"",AT26&gt;=AY$38,AT26&lt;&gt;"",AN26=""),AND(AV26&gt;=AY$34,AV26&lt;&gt;"",AX26&gt;=AY$38,AX26&lt;&gt;"",AN26=""),AND(BP26&gt;=BZ$34,BP26&lt;&gt;"",BR26&gt;=BZ$38,BR26&lt;&gt;"",BO26=""),AND(BS26&gt;=BZ$34,BS26&lt;&gt;"",BU26&gt;=BZ$38,BU26&lt;&gt;"",BO26=""),AND(BW26&gt;=BZ$34,BW26&lt;&gt;"",BY26&gt;=BZ$38,BY26&lt;&gt;"",BO26=""),AND(CQ26&gt;=DA$34,CQ26&lt;&gt;"",CS26&gt;=DA$38,CS26&lt;&gt;"",CP26=""),AND(CT26&gt;=DA$34,CT26&lt;&gt;"",CV26&gt;=DA$38,CV26&lt;&gt;"",CP26=""),AND(CX26&gt;=DA$34,CX26&lt;&gt;"",CZ26&gt;=DA$38,CZ26&lt;&gt;"",CP26=""),AND(DX26&gt;=EK$34,DX26&lt;&gt;"",DZ26&gt;=EK$38,DZ26&lt;&gt;""),AND(EA26&gt;=EK$34,EA26&lt;&gt;"",EC26&gt;=EK$38,EC26&lt;&gt;""),AND(EE26&gt;=EK$34,EE26&lt;&gt;"",EG26&gt;=EK$38,EG26&lt;&gt;""),AND(EH26&gt;=EK$34,EH26&lt;&gt;"",EJ26&gt;=EK$38,EJ26&lt;&gt;""),AND(FF26&gt;=FS$34,FF26&lt;&gt;"",FH26&gt;=FS$38,FH26&lt;&gt;""),AND(FI26&gt;=FS$34,FI26&lt;&gt;"",FK26&gt;=FS$38,FK26&lt;&gt;""),AND(FM26&gt;=FS$34,FM26&lt;&gt;"",FO26&gt;=FS$38,FO26&lt;&gt;""),AND(FP26&gt;=FS$34,FP26&lt;&gt;"",FR26&gt;=FS$38,FR26&lt;&gt;""),AND(GN26&gt;=HA$34,GN26&lt;&gt;"",GP26&gt;=HA$38,GP26&lt;&gt;""),AND(GQ26&gt;=HA$34,GQ26&lt;&gt;"",GS26&gt;=HA$38,GS26&lt;&gt;""),AND(GU26&gt;=HA$34,GU26&lt;&gt;"",GW26&gt;=HA$38,GW26&lt;&gt;""),AND(GX26&gt;=HA$34,GX26&lt;&gt;"",GZ26&gt;=HA$38,GZ26&lt;&gt;""),AND(HV26&gt;=II$34,HV26&lt;&gt;"",HX26&gt;=II$38,HX26&lt;&gt;""),AND(HY26&gt;=II$34,HY26&lt;&gt;"",IA26&gt;=II$38,IA26&lt;&gt;""),AND(IC26&gt;=II$34,IC26&lt;&gt;"",IE26&gt;=II$38,IE26&lt;&gt;""),AND(IF26&gt;=II$34,IF26&lt;&gt;"",IH26&gt;=II$38,IH26&lt;&gt;""),AND(JD26&gt;=JQ$34,JD26&lt;&gt;"",JF26&gt;=JQ$38,JF26&lt;&gt;""),AND(JG26&gt;=JQ$34,JG26&lt;&gt;"",JI26&gt;=JQ$38,JI26&lt;&gt;""),AND(JK26&gt;=JQ$34,JK26&lt;&gt;"",JM26&gt;=JQ$38,JM26&lt;&gt;""),AND(JN26&gt;=JQ$34,JN26&lt;&gt;"",JP26&gt;=JQ$38,JP26&lt;&gt;""),AND(KL26&gt;=KY$34,KL26&lt;&gt;"",KN26&gt;=KY$38,KN26&lt;&gt;""),AND(KO26&gt;=KY$34,KO26&lt;&gt;"",KQ26&gt;=KY$38,KQ26&lt;&gt;""),AND(KS26&gt;=KY$34,KS26&lt;&gt;"",KU26&gt;=KY$38,KU26&lt;&gt;""),AND(KV26&gt;=KY$34,KV26&lt;&gt;"",KX26&gt;=KY$38,KX26&lt;&gt;""),AND(LT26&gt;=MG$34,LT26&lt;&gt;"",LV26&gt;=MG$38,LV26&lt;&gt;""),AND(LW26&gt;=MG$34,LW26&lt;&gt;"",LY26&gt;=MG$38,LY26&lt;&gt;""),AND(MA26&gt;=MG$34,MA26&lt;&gt;"",MC26&gt;=MG$38,MC26&lt;&gt;""),AND(MD26&gt;=MG$34,MD26&lt;&gt;"",MF26&gt;=MG$38,MF26&lt;&gt;""),AND(NB26&gt;=NO$34,NB26&lt;&gt;"",ND26&gt;=NO$38,ND26&lt;&gt;""),AND(NE26&gt;=NO$34,NE26&lt;&gt;"",NG26&gt;=NO$38,NG26&lt;&gt;""),AND(NI26&gt;=NO$34,NI26&lt;&gt;"",NK26&gt;=NO$38,NK26&lt;&gt;""),AND(NL26&gt;=NO$34,NL26&lt;&gt;"",NN26&gt;=NO$38,NN26&lt;&gt;""),AND(OJ26&gt;=OW$34,OJ26&lt;&gt;"",OL26&gt;=OW$38,OL26&lt;&gt;""),AND(OM26&gt;=OW$34,OM26&lt;&gt;"",OO26&gt;=OW$38,OO26&lt;&gt;""),AND(OQ26&gt;=OW$34,OQ26&lt;&gt;"",OS26&gt;=OW$38,OS26&lt;&gt;""),AND(OT26&gt;=OW$34,OT26&lt;&gt;"",OV26&gt;=OW$38,OV26&lt;&gt;""),AND(PR26&gt;=QE$34,PR26&lt;&gt;"",PT26&gt;=QE$38,PT26&lt;&gt;""),AND(PU26&gt;=QE$34,PU26&lt;&gt;"",PW26&gt;=QE$38,PW26&lt;&gt;""),AND(PY26&gt;=QE$34,PY26&lt;&gt;"",QA26&gt;=QE$38,QA26&lt;&gt;""),AND(QB26&gt;=QE$34,QB26&lt;&gt;"",QD26&gt;=QE$38,QD26&lt;&gt;""),AND(QZ26&gt;=RM$34,QZ26&lt;&gt;"",RB26&gt;=RM$38,RB26&lt;&gt;""),AND(RC26&gt;=RM$34,RC26&lt;&gt;"",RE26&gt;=RM$38,RE26&lt;&gt;""),AND(RG26&gt;=RM$34,RG26&lt;&gt;"",RI26&gt;=RM$38,RI26&lt;&gt;""),AND(RJ26&gt;=RM$34,RJ26&lt;&gt;"",RL26&gt;=RM$38,RL26&lt;&gt;""),AND(SH26&gt;=SU$34,SH26&lt;&gt;"",SJ26&gt;=SU$38,SJ26&lt;&gt;""),AND(SK26&gt;=SU$34,SK26&lt;&gt;"",SM26&gt;=SU$38,SM26&lt;&gt;""),AND(SO26&gt;=SU$34,SO26&lt;&gt;"",SQ26&gt;=SU$38,SQ26&lt;&gt;""),AND(SR26&gt;=SU$34,SR26&lt;&gt;"",ST26&gt;=SU$38,ST26&lt;&gt;"")),"P","")</f>
        <v/>
      </c>
      <c r="I26" s="3" t="str">
        <f>IF(OR(AND(AQ26&gt;=AY$38,AQ26&lt;&gt;"",AN26=""),AND(AT26&gt;=AY$38,AT26&lt;&gt;"",AN26=""),AND(AX26&gt;=AY$38,AX26&lt;&gt;"",AN26=""),AND(BR26&gt;=BZ$38,BR26&lt;&gt;"",BO26=""),AND(BU26&gt;=BZ$38,BU26&lt;&gt;"",BO26=""),AND(BY26&gt;=BZ$38,BY26&lt;&gt;"",BO26=""),AND(CS26&gt;=DA$38,CS26&lt;&gt;"",CP26=""),AND(CV26&gt;=DA$38,CV26&lt;&gt;"",CP26=""),AND(CZ26&gt;=DA$38,CZ26&lt;&gt;"",CP26=""),AND(DZ26&gt;=EK$38,DZ26&lt;&gt;""),AND(EC26&gt;=EK$38,EC26&lt;&gt;""),AND(EG26&gt;=EK$38,EG26&lt;&gt;""),AND(EJ26&gt;=EK$38,EJ26&lt;&gt;""),AND(FH26&gt;=FS$38,FH26&lt;&gt;""),AND(FK26&gt;=FS$38,FK26&lt;&gt;""),AND(FO26&gt;=FS$38,FO26&lt;&gt;""),AND(FR26&gt;=FS$38,FR26&lt;&gt;""),AND(GP26&gt;=HA$38,GP26&lt;&gt;""),AND(GS26&gt;=HA$38,GS26&lt;&gt;""),AND(GW26&gt;=HA$38,GW26&lt;&gt;""),AND(GZ26&gt;=HA$38,GZ26&lt;&gt;""),AND(HX26&gt;=II$38,HX26&lt;&gt;""),AND(IA26&gt;=II$38,IA26&lt;&gt;""),AND(IE26&gt;=II$38,IE26&lt;&gt;""),AND(IH26&gt;=II$38,IH26&lt;&gt;""),AND(JF26&gt;=JQ$38,JF26&lt;&gt;""),AND(JI26&gt;=JQ$38,JI26&lt;&gt;""),AND(JM26&gt;=JQ$38,JM26&lt;&gt;""),AND(JP26&gt;=JQ$38,JP26&lt;&gt;""),AND(KN26&gt;=KY$38,KN26&lt;&gt;""),AND(KQ26&gt;=KY$38,KQ26&lt;&gt;""),AND(KU26&gt;=KY$38,KU26&lt;&gt;""),AND(KX26&gt;=KY$38,KX26&lt;&gt;""),AND(LV26&gt;=MG$38,LV26&lt;&gt;""),AND(LY26&gt;=MG$38,LY26&lt;&gt;""),AND(MC26&gt;=MG$38,MC26&lt;&gt;""),AND(MF26&gt;=MG$38,MF26&lt;&gt;""),AND(ND26&gt;=NO$38,ND26&lt;&gt;""),AND(NG26&gt;=NO$38,NG26&lt;&gt;""),AND(NK26&gt;=NO$38,NK26&lt;&gt;""),AND(NN26&gt;=NO$38,NN26&lt;&gt;""),AND(OL26&gt;=OW$38,OL26&lt;&gt;""),AND(OO26&gt;=OW$38,OO26&lt;&gt;""),AND(OS26&gt;=OW$38,OS26&lt;&gt;""),AND(OV26&gt;=OW$38,OV26&lt;&gt;""),AND(PT26&gt;=QE$38,PT26&lt;&gt;""),AND(PW26&gt;=QE$38,PW26&lt;&gt;""),AND(QA26&gt;=QE$38,QA26&lt;&gt;""),AND(QD26&gt;=QE$38,QD26&lt;&gt;""),AND(RB26&gt;=RM$38,RB26&lt;&gt;""),AND(RE26&gt;=RM$38,RE26&lt;&gt;""),AND(RI26&gt;=RM$38,RI26&lt;&gt;""),AND(RL26&gt;=RM$38,RL26&lt;&gt;""),AND(SJ26&gt;=SU$38,SJ26&lt;&gt;""),AND(SM26&gt;=SU$38,SM26&lt;&gt;""),AND(SQ26&gt;=SU$38,SQ26&lt;&gt;""),AND(ST26&gt;=SU$38,ST26&lt;&gt;"")),"P","")</f>
        <v/>
      </c>
      <c r="J26" s="36" t="str">
        <f>IF(AND(I26="P",H26=""),"No DD",IF(OR(AND(AO26&gt;=AY$37,AO26&lt;&gt;"",AQ26&gt;=AY$41,AQ26&lt;&gt;"",AN26=""),AND(AR26&gt;=AY$37,AR26&lt;&gt;"",AT26&gt;=AY$41,AT26&lt;&gt;"",AN26=""),AND(AV26&gt;=AY$37,AV26&lt;&gt;"",AX26&gt;=AY$41,AX26&lt;&gt;"",AN26=""),AND(BP26&gt;=BZ$37,BP26&lt;&gt;"",BR26&gt;=BZ$41,BR26&lt;&gt;"",BO26=""),AND(BS26&gt;=BZ$37,BS26&lt;&gt;"",BU26&gt;=BZ$41,BU26&lt;&gt;"",BO26=""),AND(BW26&gt;=BZ$37,BW26&lt;&gt;"",BY26&gt;=BZ$41,BY26&lt;&gt;"",BO26=""),AND(CQ26&gt;=DA$37,CQ26&lt;&gt;"",CS26&gt;=DA$41,CS26&lt;&gt;"",CP26=""),AND(CT26&gt;=DA$37,CT26&lt;&gt;"",CV26&gt;=DA$41,CV26&lt;&gt;"",CP26=""),AND(CX26&gt;=DA$37,CX26&lt;&gt;"",CZ26&gt;=DA$41,CZ26&lt;&gt;"",CP26=""),AND(DX26&gt;=EK$37,DX26&lt;&gt;"",DZ26&gt;=EK$41,DZ26&lt;&gt;""),AND(EA26&gt;=EK$37,EA26&lt;&gt;"",EC26&gt;=EK$41,EC26&lt;&gt;""),AND(EE26&gt;=EK$37,EE26&lt;&gt;"",EG26&gt;=EK$41,EG26&lt;&gt;""),AND(EH26&gt;=EK$37,EH26&lt;&gt;"",EJ26&gt;=EK$41,EJ26&lt;&gt;""),AND(FF26&gt;=FS$37,FF26&lt;&gt;"",FH26&gt;=FS$41,FH26&lt;&gt;""),AND(FI26&gt;=FS$37,FI26&lt;&gt;"",FK26&gt;=FS$41,FK26&lt;&gt;""),AND(FM26&gt;=FS$37,FM26&lt;&gt;"",FO26&gt;=FS$41,FO26&lt;&gt;""),AND(FP26&gt;=FS$37,FP26&lt;&gt;"",FR26&gt;=FS$41,FR26&lt;&gt;""),AND(GN26&gt;=HA$37,GN26&lt;&gt;"",GP26&gt;=HA$41,GP26&lt;&gt;""),AND(GQ26&gt;=HA$37,GQ26&lt;&gt;"",GS26&gt;=HA$41,GS26&lt;&gt;""),AND(GU26&gt;=HA$37,GU26&lt;&gt;"",GW26&gt;=HA$41,GW26&lt;&gt;""),AND(GX26&gt;=HA$37,GX26&lt;&gt;"",GZ26&gt;=HA$41,GZ26&lt;&gt;""),AND(HV26&gt;=II$37,HV26&lt;&gt;"",HX26&gt;=II$41,HX26&lt;&gt;""),AND(HY26&gt;=II$37,HY26&lt;&gt;"",IA26&gt;=II$41,IA26&lt;&gt;""),AND(IC26&gt;=II$37,IC26&lt;&gt;"",IE26&gt;=II$41,IE26&lt;&gt;""),AND(IF26&gt;=II$37,IF26&lt;&gt;"",IH26&gt;=II$41,IH26&lt;&gt;""),AND(JD26&gt;=JQ$37,JD26&lt;&gt;"",JF26&gt;=JQ$41,JF26&lt;&gt;""),AND(JG26&gt;=JQ$37,JG26&lt;&gt;"",JI26&gt;=JQ$41,JI26&lt;&gt;""),AND(JK26&gt;=JQ$37,JK26&lt;&gt;"",JM26&gt;=JQ$41,JM26&lt;&gt;""),AND(JN26&gt;=JQ$37,JN26&lt;&gt;"",JP26&gt;=JQ$41,JP26&lt;&gt;""),AND(KL26&gt;=KY$37,KL26&lt;&gt;"",KN26&gt;=KY$41,KN26&lt;&gt;""),AND(KO26&gt;=KY$37,KO26&lt;&gt;"",KQ26&gt;=KY$41,KQ26&lt;&gt;""),AND(KS26&gt;=KY$37,KS26&lt;&gt;"",KU26&gt;=KY$41,KU26&lt;&gt;""),AND(KV26&gt;=KY$37,KV26&lt;&gt;"",KX26&gt;=KY$41,KX26&lt;&gt;""),AND(LT26&gt;=MG$37,LT26&lt;&gt;"",LV26&gt;=MG$41,LV26&lt;&gt;""),AND(LW26&gt;=MG$37,LW26&lt;&gt;"",LY26&gt;=MG$41,LY26&lt;&gt;""),AND(MA26&gt;=MG$37,MA26&lt;&gt;"",MC26&gt;=MG$41,MC26&lt;&gt;""),AND(MD26&gt;=MG$37,MD26&lt;&gt;"",MF26&gt;=MG$41,MF26&lt;&gt;""),AND(NB26&gt;=NO$37,NB26&lt;&gt;"",ND26&gt;=NO$41,ND26&lt;&gt;""),AND(NE26&gt;=NO$37,NE26&lt;&gt;"",NG26&gt;=NO$41,NG26&lt;&gt;""),AND(NI26&gt;=NO$37,NI26&lt;&gt;"",NK26&gt;=NO$41,NK26&lt;&gt;""),AND(NL26&gt;=NO$37,NL26&lt;&gt;"",NN26&gt;=NO$41,NN26&lt;&gt;""),AND(OJ26&gt;=OW$37,OJ26&lt;&gt;"",OL26&gt;=OW$41,OL26&lt;&gt;""),AND(OM26&gt;=OW$37,OM26&lt;&gt;"",OO26&gt;=OW$41,OO26&lt;&gt;""),AND(OQ26&gt;=OW$37,OQ26&lt;&gt;"",OS26&gt;=OW$41,OS26&lt;&gt;""),AND(OT26&gt;=OW$37,OT26&lt;&gt;"",OV26&gt;=OW$41,OV26&lt;&gt;""),AND(PR26&gt;=QE$37,PR26&lt;&gt;"",PT26&gt;=QE$41,PT26&lt;&gt;""),AND(PU26&gt;=QE$37,PU26&lt;&gt;"",PW26&gt;=QE$41,PW26&lt;&gt;""),AND(PY26&gt;=QE$37,PY26&lt;&gt;"",QA26&gt;=QE$41,QA26&lt;&gt;""),AND(QB26&gt;=QE$37,QB26&lt;&gt;"",QD26&gt;=QE$41,QD26&lt;&gt;""),AND(QZ26&gt;=RM$37,QZ26&lt;&gt;"",RB26&gt;=RM$41,RB26&lt;&gt;""),AND(RC26&gt;=RM$37,RC26&lt;&gt;"",RE26&gt;=RM$41,RE26&lt;&gt;""),AND(RG26&gt;=RM$37,RG26&lt;&gt;"",RI26&gt;=RM$41,RI26&lt;&gt;""),AND(RJ26&gt;=RM$37,RJ26&lt;&gt;"",RL26&gt;=RM$41,RL26&lt;&gt;""),AND(SH26&gt;=SU$37,SH26&lt;&gt;"",SJ26&gt;=SU$41,SJ26&lt;&gt;""),AND(SK26&gt;=SU$37,SK26&lt;&gt;"",SM26&gt;=SU$41,SM26&lt;&gt;""),AND(SO26&gt;=SU$37,SO26&lt;&gt;"",SQ26&gt;=SU$41,SQ26&lt;&gt;""),AND(SR26&gt;=SU$37,SR26&lt;&gt;"",ST26&gt;=SU$41,ST26&lt;&gt;"")),"Merit",IF(OR(AND(AO26&gt;=AY$36,AO26&lt;&gt;"",AQ26&gt;=AY$40,AQ26&lt;&gt;"",AN26=""),AND(AR26&gt;=AY$36,AR26&lt;&gt;"",AT26&gt;=AY$40,AT26&lt;&gt;"",AN26=""),AND(AV26&gt;=AY$36,AV26&lt;&gt;"",AX26&gt;=AY$40,AX26&lt;&gt;"",AN26=""),AND(BP26&gt;=BZ$36,BP26&lt;&gt;"",BR26&gt;=BZ$40,BR26&lt;&gt;"",BO26=""),AND(BS26&gt;=BZ$36,BS26&lt;&gt;"",BU26&gt;=BZ$40,BU26&lt;&gt;"",BO26=""),AND(BW26&gt;=BZ$36,BW26&lt;&gt;"",BY26&gt;=BZ$40,BY26&lt;&gt;"",BO26=""),AND(CQ26&gt;=DA$36,CQ26&lt;&gt;"",CS26&gt;=DA$40,CS26&lt;&gt;"",CP26=""),AND(CT26&gt;=DA$36,CT26&lt;&gt;"",CV26&gt;=DA$40,CV26&lt;&gt;"",CP26=""),AND(CX26&gt;=DA$36,CX26&lt;&gt;"",CZ26&gt;=DA$40,CZ26&lt;&gt;"",CP26=""),AND(DX26&gt;=EK$36,DX26&lt;&gt;"",DZ26&gt;=EK$40,DZ26&lt;&gt;""),AND(EA26&gt;=EK$36,EA26&lt;&gt;"",EC26&gt;=EK$40,EC26&lt;&gt;""),AND(EE26&gt;=EK$36,EE26&lt;&gt;"",EG26&gt;=EK$40,EG26&lt;&gt;""),AND(EH26&gt;=EK$36,EH26&lt;&gt;"",EJ26&gt;=EK$40,EJ26&lt;&gt;""),AND(FF26&gt;=FS$36,FF26&lt;&gt;"",FH26&gt;=FS$40,FH26&lt;&gt;""),AND(FI26&gt;=FS$36,FI26&lt;&gt;"",FK26&gt;=FS$40,FK26&lt;&gt;""),AND(FM26&gt;=FS$36,FM26&lt;&gt;"",FO26&gt;=FS$40,FO26&lt;&gt;""),AND(FP26&gt;=FS$36,FP26&lt;&gt;"",FR26&gt;=FS$40,FR26&lt;&gt;""),AND(GN26&gt;=HA$36,GN26&lt;&gt;"",GP26&gt;=HA$40,GP26&lt;&gt;""),AND(GQ26&gt;=HA$36,GQ26&lt;&gt;"",GS26&gt;=HA$40,GS26&lt;&gt;""),AND(GU26&gt;=HA$36,GU26&lt;&gt;"",GW26&gt;=HA$40,GW26&lt;&gt;""),AND(GX26&gt;=HA$36,GX26&lt;&gt;"",GZ26&gt;=HA$40,GZ26&lt;&gt;""),AND(HV26&gt;=II$36,HV26&lt;&gt;"",HX26&gt;=II$40,HX26&lt;&gt;""),AND(HY26&gt;=II$36,HY26&lt;&gt;"",IA26&gt;=II$40,IA26&lt;&gt;""),AND(IC26&gt;=II$36,IC26&lt;&gt;"",IE26&gt;=II$40,IE26&lt;&gt;""),AND(IF26&gt;=II$36,IF26&lt;&gt;"",IH26&gt;=II$40,IH26&lt;&gt;""),AND(JD26&gt;=JQ$36,JD26&lt;&gt;"",JF26&gt;=JQ$40,JF26&lt;&gt;""),AND(JG26&gt;=JQ$36,JG26&lt;&gt;"",JI26&gt;=JQ$40,JI26&lt;&gt;""),AND(JK26&gt;=JQ$36,JK26&lt;&gt;"",JM26&gt;=JQ$40,JM26&lt;&gt;""),AND(JN26&gt;=JQ$36,JN26&lt;&gt;"",JP26&gt;=JQ$40,JP26&lt;&gt;""),AND(KL26&gt;=KY$36,KL26&lt;&gt;"",KN26&gt;=KY$40,KN26&lt;&gt;""),AND(KO26&gt;=KY$36,KO26&lt;&gt;"",KQ26&gt;=KY$40,KQ26&lt;&gt;""),AND(KS26&gt;=KY$36,KS26&lt;&gt;"",KU26&gt;=KY$40,KU26&lt;&gt;""),AND(KV26&gt;=KY$36,KV26&lt;&gt;"",KX26&gt;=KY$40,KX26&lt;&gt;""),AND(LT26&gt;=MG$36,LT26&lt;&gt;"",LV26&gt;=MG$40,LV26&lt;&gt;""),AND(LW26&gt;=MG$36,LW26&lt;&gt;"",LY26&gt;=MG$40,LY26&lt;&gt;""),AND(MA26&gt;=MG$36,MA26&lt;&gt;"",MC26&gt;=MG$40,MC26&lt;&gt;""),AND(MD26&gt;=MG$36,MD26&lt;&gt;"",MF26&gt;=MG$40,MF26&lt;&gt;""),AND(NB26&gt;=NO$36,NB26&lt;&gt;"",ND26&gt;=NO$40,ND26&lt;&gt;""),AND(NE26&gt;=NO$36,NE26&lt;&gt;"",NG26&gt;=NO$40,NG26&lt;&gt;""),AND(NI26&gt;=NO$36,NI26&lt;&gt;"",NK26&gt;=NO$40,NK26&lt;&gt;""),AND(NL26&gt;=NO$36,NL26&lt;&gt;"",NN26&gt;=NO$40,NN26&lt;&gt;""),AND(OJ26&gt;=OW$36,OJ26&lt;&gt;"",OL26&gt;=OW$40,OL26&lt;&gt;""),AND(OM26&gt;=OW$36,OM26&lt;&gt;"",OO26&gt;=OW$40,OO26&lt;&gt;""),AND(OQ26&gt;=OW$36,OQ26&lt;&gt;"",OS26&gt;=OW$40,OS26&lt;&gt;""),AND(OT26&gt;=OW$36,OT26&lt;&gt;"",OV26&gt;=OW$40,OV26&lt;&gt;""),AND(PR26&gt;=QE$36,PR26&lt;&gt;"",PT26&gt;=QE$40,PT26&lt;&gt;""),AND(PU26&gt;=QE$36,PU26&lt;&gt;"",PW26&gt;=QE$40,PW26&lt;&gt;""),AND(PY26&gt;=QE$36,PY26&lt;&gt;"",QA26&gt;=QE$40,QA26&lt;&gt;""),AND(QB26&gt;=QE$36,QB26&lt;&gt;"",QD26&gt;=QE$40,QD26&lt;&gt;""),AND(QZ26&gt;=RM$36,QZ26&lt;&gt;"",RB26&gt;=RM$40,RB26&lt;&gt;""),AND(RC26&gt;=RM$36,RC26&lt;&gt;"",RE26&gt;=RM$40,RE26&lt;&gt;""),AND(RG26&gt;=RM$36,RG26&lt;&gt;"",RI26&gt;=RM$40,RI26&lt;&gt;""),AND(RJ26&gt;=RM$36,RJ26&lt;&gt;"",RL26&gt;=RM$40,RL26&lt;&gt;""),AND(SH26&gt;=SU$36,SH26&lt;&gt;"",SJ26&gt;=SU$40,SJ26&lt;&gt;""),AND(SK26&gt;=SU$36,SK26&lt;&gt;"",SM26&gt;=SU$40,SM26&lt;&gt;""),AND(SO26&gt;=SU$36,SO26&lt;&gt;"",SQ26&gt;=SU$40,SQ26&lt;&gt;""),AND(SR26&gt;=SU$36,SR26&lt;&gt;"",ST26&gt;=SU$40,ST26&lt;&gt;"")),"Excellence",IF(K26="P","Worlds Team",IF(H26="P","National Team","")))))</f>
        <v/>
      </c>
      <c r="K26" s="3" t="str">
        <f>IF(OR(AND(AO26&gt;=AY$35,AO26&lt;&gt;"",AQ26&gt;=AY$39,AQ26&lt;&gt;"",AN26=""),AND(AR26&gt;=AY$35,AR26&lt;&gt;"",AT26&gt;=AY$39,AT26&lt;&gt;"",AN26=""),AND(AV26&gt;=AY$35,AV26&lt;&gt;"",AX26&gt;=AY$39,AX26&lt;&gt;"",AN26=""),AND(BP26&gt;=BZ$35,BP26&lt;&gt;"",BR26&gt;=BZ$39,BR26&lt;&gt;"",BO26=""),AND(BS26&gt;=BZ$35,BS26&lt;&gt;"",BU26&gt;=BZ$39,BU26&lt;&gt;"",BO26=""),AND(BW26&gt;=BZ$35,BW26&lt;&gt;"",BY26&gt;=BZ$39,BY26&lt;&gt;"",BO26=""),AND(CQ26&gt;=DA$35,CQ26&lt;&gt;"",CS26&gt;=DA$39,CS26&lt;&gt;"",CP26=""),AND(CT26&gt;=DA$35,CT26&lt;&gt;"",CV26&gt;=DA$39,CV26&lt;&gt;"",CP26=""),AND(CX26&gt;=DA$35,CX26&lt;&gt;"",CZ26&gt;=DA$39,CZ26&lt;&gt;"",CP26=""),AND(DX26&gt;=EK$35,DX26&lt;&gt;"",DZ26&gt;=EK$39,DZ26&lt;&gt;""),AND(EA26&gt;=EK$35,EA26&lt;&gt;"",EC26&gt;=EK$39,EC26&lt;&gt;""),AND(EE26&gt;=EK$35,EE26&lt;&gt;"",EG26&gt;=EK$39,EG26&lt;&gt;""),AND(EH26&gt;=EK$35,EH26&lt;&gt;"",EJ26&gt;=EK$39,EJ26&lt;&gt;""),AND(FF26&gt;=FS$35,FF26&lt;&gt;"",FH26&gt;=FS$39,FH26&lt;&gt;""),AND(FI26&gt;=FS$35,FI26&lt;&gt;"",FK26&gt;=FS$39,FK26&lt;&gt;""),AND(FM26&gt;=FS$35,FM26&lt;&gt;"",FO26&gt;=FS$39,FO26&lt;&gt;""),AND(FP26&gt;=FS$35,FP26&lt;&gt;"",FR26&gt;=FS$39,FR26&lt;&gt;""),AND(GN26&gt;=HA$35,GN26&lt;&gt;"",GP26&gt;=HA$39,GP26&lt;&gt;""),AND(GQ26&gt;=HA$35,GQ26&lt;&gt;"",GS26&gt;=HA$39,GS26&lt;&gt;""),AND(GU26&gt;=HA$35,GU26&lt;&gt;"",GW26&gt;=HA$39,GW26&lt;&gt;""),AND(GX26&gt;=HA$35,GX26&lt;&gt;"",GZ26&gt;=HA$39,GZ26&lt;&gt;""),AND(HV26&gt;=II$35,HV26&lt;&gt;"",HX26&gt;=II$39,HX26&lt;&gt;""),AND(HY26&gt;=II$35,HY26&lt;&gt;"",IA26&gt;=II$39,IA26&lt;&gt;""),AND(IC26&gt;=II$35,IC26&lt;&gt;"",IE26&gt;=II$39,IE26&lt;&gt;""),AND(IF26&gt;=II$35,IF26&lt;&gt;"",IH26&gt;=II$39,IH26&lt;&gt;""),AND(JD26&gt;=JQ$35,JD26&lt;&gt;"",JF26&gt;=JQ$39,JF26&lt;&gt;""),AND(JG26&gt;=JQ$35,JG26&lt;&gt;"",JI26&gt;=JQ$39,JI26&lt;&gt;""),AND(JK26&gt;=JQ$35,JK26&lt;&gt;"",JM26&gt;=JQ$39,JM26&lt;&gt;""),AND(JN26&gt;=JQ$35,JN26&lt;&gt;"",JP26&gt;=JQ$39,JP26&lt;&gt;""),AND(KL26&gt;=KY$35,KL26&lt;&gt;"",KN26&gt;=KY$39,KN26&lt;&gt;""),AND(KO26&gt;=KY$35,KO26&lt;&gt;"",KQ26&gt;=KY$39,KQ26&lt;&gt;""),AND(KS26&gt;=KY$35,KS26&lt;&gt;"",KU26&gt;=KY$39,KU26&lt;&gt;""),AND(KV26&gt;=KY$35,KV26&lt;&gt;"",KX26&gt;=KY$39,KX26&lt;&gt;""),AND(LT26&gt;=MG$35,LT26&lt;&gt;"",LV26&gt;=MG$39,LV26&lt;&gt;""),AND(LW26&gt;=MG$35,LW26&lt;&gt;"",LY26&gt;=MG$39,LY26&lt;&gt;""),AND(MA26&gt;=MG$35,MA26&lt;&gt;"",MC26&gt;=MG$39,MC26&lt;&gt;""),AND(MD26&gt;=MG$35,MD26&lt;&gt;"",MF26&gt;=MG$39,MF26&lt;&gt;""),AND(NB26&gt;=NO$35,NB26&lt;&gt;"",ND26&gt;=NO$39,ND26&lt;&gt;""),AND(NE26&gt;=NO$35,NE26&lt;&gt;"",NG26&gt;=NO$39,NG26&lt;&gt;""),AND(NI26&gt;=NO$35,NI26&lt;&gt;"",NK26&gt;=NO$39,NK26&lt;&gt;""),AND(NL26&gt;=NO$35,NL26&lt;&gt;"",NN26&gt;=NO$39,NN26&lt;&gt;""),AND(OJ26&gt;=OW$35,OJ26&lt;&gt;"",OL26&gt;=OW$39,OL26&lt;&gt;""),AND(OM26&gt;=OW$35,OM26&lt;&gt;"",OO26&gt;=OW$39,OO26&lt;&gt;""),AND(OQ26&gt;=OW$35,OQ26&lt;&gt;"",OS26&gt;=OW$39,OS26&lt;&gt;""),AND(OT26&gt;=OW$35,OT26&lt;&gt;"",OV26&gt;=OW$39,OV26&lt;&gt;""),AND(PR26&gt;=QE$35,PR26&lt;&gt;"",PT26&gt;=QE$39,PT26&lt;&gt;""),AND(PU26&gt;=QE$35,PU26&lt;&gt;"",PW26&gt;=QE$39,PW26&lt;&gt;""),AND(PY26&gt;=QE$35,PY26&lt;&gt;"",QA26&gt;=QE$39,QA26&lt;&gt;""),AND(QB26&gt;=QE$35,QB26&lt;&gt;"",QD26&gt;=QE$39,QD26&lt;&gt;""),AND(QZ26&gt;=RM$35,QZ26&lt;&gt;"",RB26&gt;=RM$39,RB26&lt;&gt;""),AND(RC26&gt;=RM$35,RC26&lt;&gt;"",RE26&gt;=RM$39,RE26&lt;&gt;""),AND(RG26&gt;=RM$35,RG26&lt;&gt;"",RI26&gt;=RM$39,RI26&lt;&gt;""),AND(RJ26&gt;=RM$35,RJ26&lt;&gt;"",RL26&gt;=RM$39,RL26&lt;&gt;""),AND(SH26&gt;=SU$35,SH26&lt;&gt;"",SJ26&gt;=SU$39,SJ26&lt;&gt;""),AND(SK26&gt;=SU$35,SK26&lt;&gt;"",SM26&gt;=SU$39,SM26&lt;&gt;""),AND(SO26&gt;=SU$35,SO26&lt;&gt;"",SQ26&gt;=SU$39,SQ26&lt;&gt;""),AND(SR26&gt;=SU$35,SR26&lt;&gt;"",ST26&gt;=SU$39,ST26&lt;&gt;"")),"P","")</f>
        <v/>
      </c>
      <c r="L26" s="8">
        <f>IF(COUNT(AQ26,AT26,BR26,BU26,CS26,CV26)&gt;0,LARGE((AQ26,AT26,BR26,BU26,CS26,CV26),1),0)</f>
        <v>47.510000000000005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45.4</v>
      </c>
      <c r="O26" s="8" t="str">
        <f>IF(N26="","",IF(OR(N26=CS26,N26=CV26),$CA$1,IF(OR(N26=BR26,N26=BU26),$AZ$1,IF(OR(N26=AQ26,N26=AT26),$Y$1,""))))</f>
        <v>2023 Elite Canada</v>
      </c>
      <c r="P26" s="8">
        <f>IF(COUNT(AQ26,AT26,BR26,BU26,CS26,CV26)&gt;2,MAX(AX26,BY26,CZ26,LARGE((AQ26,AT26,BR26,BU26,CS26,CV26),3)),IF(MAX(AX26,BY26,CZ26)&gt;0,MAX(AX26,BY26,CZ26),0))</f>
        <v>10.33</v>
      </c>
      <c r="Q26" s="8" t="str">
        <f>IF(P26="","",IF(OR(P26=CS26,P26=CV26,P26=CZ26),$CA$1,IF(OR(P26=BR26,P26=BU26,P26=BY26),$AZ$1,IF(OR(P26=AQ26,P26=AT26,P26=AX26),$Y$1,""))))</f>
        <v>2023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11.1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&gt;0,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14.9</v>
      </c>
      <c r="Z26" s="22">
        <v>8.1</v>
      </c>
      <c r="AA26" s="22">
        <v>9.9</v>
      </c>
      <c r="AB26" s="22">
        <v>12.5</v>
      </c>
      <c r="AC26" s="22">
        <v>0</v>
      </c>
      <c r="AD26" s="22">
        <v>2.9</v>
      </c>
      <c r="AE26" s="22">
        <v>1.8</v>
      </c>
      <c r="AF26" s="22">
        <v>2.9</v>
      </c>
      <c r="AG26" s="22">
        <v>2.73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9.9</v>
      </c>
      <c r="AP26" s="38">
        <f>IF(AB26&gt;0,AB26,"")</f>
        <v>12.5</v>
      </c>
      <c r="AQ26" s="40">
        <f>IF(SUM(Y26:AB26)-AC26&gt;0,SUM(Y26:AB26)-AC26,"")</f>
        <v>45.4</v>
      </c>
      <c r="AR26" s="40">
        <f>IF(AF26&gt;0,AF26,"")</f>
        <v>2.9</v>
      </c>
      <c r="AS26" s="40">
        <f>IF(AG26&gt;0,AG26,"")</f>
        <v>2.73</v>
      </c>
      <c r="AT26" s="40">
        <f>IF(SUM(AD26:AG26)-AH26&gt;0,SUM(AD26:AG26)-AH26,"")</f>
        <v>10.33</v>
      </c>
      <c r="AU26" s="40">
        <f>IF(AQ26="","",MAX(AQ26,AT26))</f>
        <v>45.4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45.4</v>
      </c>
      <c r="AZ26" s="26">
        <v>13.7</v>
      </c>
      <c r="BA26" s="26">
        <v>9.4</v>
      </c>
      <c r="BB26" s="26">
        <v>11.1</v>
      </c>
      <c r="BC26" s="26">
        <v>13.31</v>
      </c>
      <c r="BD26" s="26">
        <v>0</v>
      </c>
      <c r="BE26" s="26">
        <v>2.8</v>
      </c>
      <c r="BF26" s="26">
        <v>1.8</v>
      </c>
      <c r="BG26" s="26">
        <v>2</v>
      </c>
      <c r="BH26" s="26">
        <v>3.19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11.1</v>
      </c>
      <c r="BQ26" s="39">
        <f>IF(BC26&gt;0,BC26,"")</f>
        <v>13.31</v>
      </c>
      <c r="BR26" s="11">
        <f>IF(SUM(AZ26:BC26)-BD26&gt;0,SUM(AZ26:BC26)-BD26,"")</f>
        <v>47.510000000000005</v>
      </c>
      <c r="BS26" s="11">
        <f>IF(BG26&gt;0,BG26,"")</f>
        <v>2</v>
      </c>
      <c r="BT26" s="11">
        <f>IF(BH26&gt;0,BH26,"")</f>
        <v>3.19</v>
      </c>
      <c r="BU26" s="11">
        <f>IF(SUM(BE26:BH26)-BI26&gt;0,SUM(BE26:BH26)-BI26,"")</f>
        <v>9.7899999999999991</v>
      </c>
      <c r="BV26" s="11">
        <f>IF(BR26="","",MAX(BR26,BU26))</f>
        <v>47.510000000000005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47.510000000000005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6.85</v>
      </c>
      <c r="SW26" s="22">
        <f>IF($CP26="P",CB26,(CB26+BA26)/2)</f>
        <v>4.7</v>
      </c>
      <c r="SX26" s="22">
        <f>IF($CP26="P",CC26,(CC26+BB26)/2)</f>
        <v>5.55</v>
      </c>
      <c r="SY26" s="22">
        <f>IF($CP26="P",CD26,(CD26+BC26)/2)</f>
        <v>6.6550000000000002</v>
      </c>
      <c r="SZ26" s="22">
        <f>IF($CP26="P",CE26,(CE26+BD26)/2)</f>
        <v>0</v>
      </c>
      <c r="TA26" s="22">
        <f>IF($CP26="P",CF26,(CF26+BE26)/2)</f>
        <v>1.4</v>
      </c>
      <c r="TB26" s="22">
        <f>IF($CP26="P",CG26,(CG26+BF26)/2)</f>
        <v>0.9</v>
      </c>
      <c r="TC26" s="22">
        <f>IF($CP26="P",CH26,(CH26+BG26)/2)</f>
        <v>1</v>
      </c>
      <c r="TD26" s="22">
        <f>IF($CP26="P",CI26,(CI26+BH26)/2)</f>
        <v>1.595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5.55</v>
      </c>
      <c r="TM26" s="40">
        <f>IF(SY26&gt;0,SY26,"")</f>
        <v>6.6550000000000002</v>
      </c>
      <c r="TN26" s="40">
        <f>IF(SUM(SV26:SY26)-SZ26&gt;0,SUM(SV26:SY26)-SZ26,"")</f>
        <v>23.755000000000003</v>
      </c>
      <c r="TO26" s="40">
        <f>IF(TC26&gt;0,TC26,"")</f>
        <v>1</v>
      </c>
      <c r="TP26" s="40">
        <f>IF(TD26&gt;0,TD26,"")</f>
        <v>1.595</v>
      </c>
      <c r="TQ26" s="40">
        <f>IF(SUM(TA26:TD26)-TE26&gt;0,SUM(TA26:TD26)-TE26,"")</f>
        <v>4.8949999999999996</v>
      </c>
      <c r="TR26" s="40">
        <f>IF(MAX(TN26,TQ26)&gt;0,MAX(TN26,TQ26),"")</f>
        <v>23.755000000000003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23.755000000000003</v>
      </c>
    </row>
    <row r="27" spans="1:542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125</v>
      </c>
      <c r="D27" s="4" t="s">
        <v>4</v>
      </c>
      <c r="E27" s="4">
        <v>2005</v>
      </c>
      <c r="F27" s="9">
        <f>SUM(L27:V27)+SUM(L27:T27)*0.0000001+SUM(L27)*0.0000000000001</f>
        <v>107.35001073500486</v>
      </c>
      <c r="G27" s="66"/>
      <c r="H27" s="3" t="str">
        <f>IF(OR(AND(AO27&gt;=AY$34,AO27&lt;&gt;"",AQ27&gt;=AY$38,AQ27&lt;&gt;"",AN27=""),AND(AR27&gt;=AY$34,AR27&lt;&gt;"",AT27&gt;=AY$38,AT27&lt;&gt;"",AN27=""),AND(AV27&gt;=AY$34,AV27&lt;&gt;"",AX27&gt;=AY$38,AX27&lt;&gt;"",AN27=""),AND(BP27&gt;=BZ$34,BP27&lt;&gt;"",BR27&gt;=BZ$38,BR27&lt;&gt;"",BO27=""),AND(BS27&gt;=BZ$34,BS27&lt;&gt;"",BU27&gt;=BZ$38,BU27&lt;&gt;"",BO27=""),AND(BW27&gt;=BZ$34,BW27&lt;&gt;"",BY27&gt;=BZ$38,BY27&lt;&gt;"",BO27=""),AND(CQ27&gt;=DA$34,CQ27&lt;&gt;"",CS27&gt;=DA$38,CS27&lt;&gt;"",CP27=""),AND(CT27&gt;=DA$34,CT27&lt;&gt;"",CV27&gt;=DA$38,CV27&lt;&gt;"",CP27=""),AND(CX27&gt;=DA$34,CX27&lt;&gt;"",CZ27&gt;=DA$38,CZ27&lt;&gt;"",CP27=""),AND(DX27&gt;=EK$34,DX27&lt;&gt;"",DZ27&gt;=EK$38,DZ27&lt;&gt;""),AND(EA27&gt;=EK$34,EA27&lt;&gt;"",EC27&gt;=EK$38,EC27&lt;&gt;""),AND(EE27&gt;=EK$34,EE27&lt;&gt;"",EG27&gt;=EK$38,EG27&lt;&gt;""),AND(EH27&gt;=EK$34,EH27&lt;&gt;"",EJ27&gt;=EK$38,EJ27&lt;&gt;""),AND(FF27&gt;=FS$34,FF27&lt;&gt;"",FH27&gt;=FS$38,FH27&lt;&gt;""),AND(FI27&gt;=FS$34,FI27&lt;&gt;"",FK27&gt;=FS$38,FK27&lt;&gt;""),AND(FM27&gt;=FS$34,FM27&lt;&gt;"",FO27&gt;=FS$38,FO27&lt;&gt;""),AND(FP27&gt;=FS$34,FP27&lt;&gt;"",FR27&gt;=FS$38,FR27&lt;&gt;""),AND(GN27&gt;=HA$34,GN27&lt;&gt;"",GP27&gt;=HA$38,GP27&lt;&gt;""),AND(GQ27&gt;=HA$34,GQ27&lt;&gt;"",GS27&gt;=HA$38,GS27&lt;&gt;""),AND(GU27&gt;=HA$34,GU27&lt;&gt;"",GW27&gt;=HA$38,GW27&lt;&gt;""),AND(GX27&gt;=HA$34,GX27&lt;&gt;"",GZ27&gt;=HA$38,GZ27&lt;&gt;""),AND(HV27&gt;=II$34,HV27&lt;&gt;"",HX27&gt;=II$38,HX27&lt;&gt;""),AND(HY27&gt;=II$34,HY27&lt;&gt;"",IA27&gt;=II$38,IA27&lt;&gt;""),AND(IC27&gt;=II$34,IC27&lt;&gt;"",IE27&gt;=II$38,IE27&lt;&gt;""),AND(IF27&gt;=II$34,IF27&lt;&gt;"",IH27&gt;=II$38,IH27&lt;&gt;""),AND(JD27&gt;=JQ$34,JD27&lt;&gt;"",JF27&gt;=JQ$38,JF27&lt;&gt;""),AND(JG27&gt;=JQ$34,JG27&lt;&gt;"",JI27&gt;=JQ$38,JI27&lt;&gt;""),AND(JK27&gt;=JQ$34,JK27&lt;&gt;"",JM27&gt;=JQ$38,JM27&lt;&gt;""),AND(JN27&gt;=JQ$34,JN27&lt;&gt;"",JP27&gt;=JQ$38,JP27&lt;&gt;""),AND(KL27&gt;=KY$34,KL27&lt;&gt;"",KN27&gt;=KY$38,KN27&lt;&gt;""),AND(KO27&gt;=KY$34,KO27&lt;&gt;"",KQ27&gt;=KY$38,KQ27&lt;&gt;""),AND(KS27&gt;=KY$34,KS27&lt;&gt;"",KU27&gt;=KY$38,KU27&lt;&gt;""),AND(KV27&gt;=KY$34,KV27&lt;&gt;"",KX27&gt;=KY$38,KX27&lt;&gt;""),AND(LT27&gt;=MG$34,LT27&lt;&gt;"",LV27&gt;=MG$38,LV27&lt;&gt;""),AND(LW27&gt;=MG$34,LW27&lt;&gt;"",LY27&gt;=MG$38,LY27&lt;&gt;""),AND(MA27&gt;=MG$34,MA27&lt;&gt;"",MC27&gt;=MG$38,MC27&lt;&gt;""),AND(MD27&gt;=MG$34,MD27&lt;&gt;"",MF27&gt;=MG$38,MF27&lt;&gt;""),AND(NB27&gt;=NO$34,NB27&lt;&gt;"",ND27&gt;=NO$38,ND27&lt;&gt;""),AND(NE27&gt;=NO$34,NE27&lt;&gt;"",NG27&gt;=NO$38,NG27&lt;&gt;""),AND(NI27&gt;=NO$34,NI27&lt;&gt;"",NK27&gt;=NO$38,NK27&lt;&gt;""),AND(NL27&gt;=NO$34,NL27&lt;&gt;"",NN27&gt;=NO$38,NN27&lt;&gt;""),AND(OJ27&gt;=OW$34,OJ27&lt;&gt;"",OL27&gt;=OW$38,OL27&lt;&gt;""),AND(OM27&gt;=OW$34,OM27&lt;&gt;"",OO27&gt;=OW$38,OO27&lt;&gt;""),AND(OQ27&gt;=OW$34,OQ27&lt;&gt;"",OS27&gt;=OW$38,OS27&lt;&gt;""),AND(OT27&gt;=OW$34,OT27&lt;&gt;"",OV27&gt;=OW$38,OV27&lt;&gt;""),AND(PR27&gt;=QE$34,PR27&lt;&gt;"",PT27&gt;=QE$38,PT27&lt;&gt;""),AND(PU27&gt;=QE$34,PU27&lt;&gt;"",PW27&gt;=QE$38,PW27&lt;&gt;""),AND(PY27&gt;=QE$34,PY27&lt;&gt;"",QA27&gt;=QE$38,QA27&lt;&gt;""),AND(QB27&gt;=QE$34,QB27&lt;&gt;"",QD27&gt;=QE$38,QD27&lt;&gt;""),AND(QZ27&gt;=RM$34,QZ27&lt;&gt;"",RB27&gt;=RM$38,RB27&lt;&gt;""),AND(RC27&gt;=RM$34,RC27&lt;&gt;"",RE27&gt;=RM$38,RE27&lt;&gt;""),AND(RG27&gt;=RM$34,RG27&lt;&gt;"",RI27&gt;=RM$38,RI27&lt;&gt;""),AND(RJ27&gt;=RM$34,RJ27&lt;&gt;"",RL27&gt;=RM$38,RL27&lt;&gt;""),AND(SH27&gt;=SU$34,SH27&lt;&gt;"",SJ27&gt;=SU$38,SJ27&lt;&gt;""),AND(SK27&gt;=SU$34,SK27&lt;&gt;"",SM27&gt;=SU$38,SM27&lt;&gt;""),AND(SO27&gt;=SU$34,SO27&lt;&gt;"",SQ27&gt;=SU$38,SQ27&lt;&gt;""),AND(SR27&gt;=SU$34,SR27&lt;&gt;"",ST27&gt;=SU$38,ST27&lt;&gt;"")),"P","")</f>
        <v/>
      </c>
      <c r="I27" s="3" t="str">
        <f>IF(OR(AND(AQ27&gt;=AY$38,AQ27&lt;&gt;"",AN27=""),AND(AT27&gt;=AY$38,AT27&lt;&gt;"",AN27=""),AND(AX27&gt;=AY$38,AX27&lt;&gt;"",AN27=""),AND(BR27&gt;=BZ$38,BR27&lt;&gt;"",BO27=""),AND(BU27&gt;=BZ$38,BU27&lt;&gt;"",BO27=""),AND(BY27&gt;=BZ$38,BY27&lt;&gt;"",BO27=""),AND(CS27&gt;=DA$38,CS27&lt;&gt;"",CP27=""),AND(CV27&gt;=DA$38,CV27&lt;&gt;"",CP27=""),AND(CZ27&gt;=DA$38,CZ27&lt;&gt;"",CP27=""),AND(DZ27&gt;=EK$38,DZ27&lt;&gt;""),AND(EC27&gt;=EK$38,EC27&lt;&gt;""),AND(EG27&gt;=EK$38,EG27&lt;&gt;""),AND(EJ27&gt;=EK$38,EJ27&lt;&gt;""),AND(FH27&gt;=FS$38,FH27&lt;&gt;""),AND(FK27&gt;=FS$38,FK27&lt;&gt;""),AND(FO27&gt;=FS$38,FO27&lt;&gt;""),AND(FR27&gt;=FS$38,FR27&lt;&gt;""),AND(GP27&gt;=HA$38,GP27&lt;&gt;""),AND(GS27&gt;=HA$38,GS27&lt;&gt;""),AND(GW27&gt;=HA$38,GW27&lt;&gt;""),AND(GZ27&gt;=HA$38,GZ27&lt;&gt;""),AND(HX27&gt;=II$38,HX27&lt;&gt;""),AND(IA27&gt;=II$38,IA27&lt;&gt;""),AND(IE27&gt;=II$38,IE27&lt;&gt;""),AND(IH27&gt;=II$38,IH27&lt;&gt;""),AND(JF27&gt;=JQ$38,JF27&lt;&gt;""),AND(JI27&gt;=JQ$38,JI27&lt;&gt;""),AND(JM27&gt;=JQ$38,JM27&lt;&gt;""),AND(JP27&gt;=JQ$38,JP27&lt;&gt;""),AND(KN27&gt;=KY$38,KN27&lt;&gt;""),AND(KQ27&gt;=KY$38,KQ27&lt;&gt;""),AND(KU27&gt;=KY$38,KU27&lt;&gt;""),AND(KX27&gt;=KY$38,KX27&lt;&gt;""),AND(LV27&gt;=MG$38,LV27&lt;&gt;""),AND(LY27&gt;=MG$38,LY27&lt;&gt;""),AND(MC27&gt;=MG$38,MC27&lt;&gt;""),AND(MF27&gt;=MG$38,MF27&lt;&gt;""),AND(ND27&gt;=NO$38,ND27&lt;&gt;""),AND(NG27&gt;=NO$38,NG27&lt;&gt;""),AND(NK27&gt;=NO$38,NK27&lt;&gt;""),AND(NN27&gt;=NO$38,NN27&lt;&gt;""),AND(OL27&gt;=OW$38,OL27&lt;&gt;""),AND(OO27&gt;=OW$38,OO27&lt;&gt;""),AND(OS27&gt;=OW$38,OS27&lt;&gt;""),AND(OV27&gt;=OW$38,OV27&lt;&gt;""),AND(PT27&gt;=QE$38,PT27&lt;&gt;""),AND(PW27&gt;=QE$38,PW27&lt;&gt;""),AND(QA27&gt;=QE$38,QA27&lt;&gt;""),AND(QD27&gt;=QE$38,QD27&lt;&gt;""),AND(RB27&gt;=RM$38,RB27&lt;&gt;""),AND(RE27&gt;=RM$38,RE27&lt;&gt;""),AND(RI27&gt;=RM$38,RI27&lt;&gt;""),AND(RL27&gt;=RM$38,RL27&lt;&gt;""),AND(SJ27&gt;=SU$38,SJ27&lt;&gt;""),AND(SM27&gt;=SU$38,SM27&lt;&gt;""),AND(SQ27&gt;=SU$38,SQ27&lt;&gt;""),AND(ST27&gt;=SU$38,ST27&lt;&gt;"")),"P","")</f>
        <v/>
      </c>
      <c r="J27" s="36" t="str">
        <f>IF(AND(I27="P",H27=""),"No DD",IF(OR(AND(AO27&gt;=AY$37,AO27&lt;&gt;"",AQ27&gt;=AY$41,AQ27&lt;&gt;"",AN27=""),AND(AR27&gt;=AY$37,AR27&lt;&gt;"",AT27&gt;=AY$41,AT27&lt;&gt;"",AN27=""),AND(AV27&gt;=AY$37,AV27&lt;&gt;"",AX27&gt;=AY$41,AX27&lt;&gt;"",AN27=""),AND(BP27&gt;=BZ$37,BP27&lt;&gt;"",BR27&gt;=BZ$41,BR27&lt;&gt;"",BO27=""),AND(BS27&gt;=BZ$37,BS27&lt;&gt;"",BU27&gt;=BZ$41,BU27&lt;&gt;"",BO27=""),AND(BW27&gt;=BZ$37,BW27&lt;&gt;"",BY27&gt;=BZ$41,BY27&lt;&gt;"",BO27=""),AND(CQ27&gt;=DA$37,CQ27&lt;&gt;"",CS27&gt;=DA$41,CS27&lt;&gt;"",CP27=""),AND(CT27&gt;=DA$37,CT27&lt;&gt;"",CV27&gt;=DA$41,CV27&lt;&gt;"",CP27=""),AND(CX27&gt;=DA$37,CX27&lt;&gt;"",CZ27&gt;=DA$41,CZ27&lt;&gt;"",CP27=""),AND(DX27&gt;=EK$37,DX27&lt;&gt;"",DZ27&gt;=EK$41,DZ27&lt;&gt;""),AND(EA27&gt;=EK$37,EA27&lt;&gt;"",EC27&gt;=EK$41,EC27&lt;&gt;""),AND(EE27&gt;=EK$37,EE27&lt;&gt;"",EG27&gt;=EK$41,EG27&lt;&gt;""),AND(EH27&gt;=EK$37,EH27&lt;&gt;"",EJ27&gt;=EK$41,EJ27&lt;&gt;""),AND(FF27&gt;=FS$37,FF27&lt;&gt;"",FH27&gt;=FS$41,FH27&lt;&gt;""),AND(FI27&gt;=FS$37,FI27&lt;&gt;"",FK27&gt;=FS$41,FK27&lt;&gt;""),AND(FM27&gt;=FS$37,FM27&lt;&gt;"",FO27&gt;=FS$41,FO27&lt;&gt;""),AND(FP27&gt;=FS$37,FP27&lt;&gt;"",FR27&gt;=FS$41,FR27&lt;&gt;""),AND(GN27&gt;=HA$37,GN27&lt;&gt;"",GP27&gt;=HA$41,GP27&lt;&gt;""),AND(GQ27&gt;=HA$37,GQ27&lt;&gt;"",GS27&gt;=HA$41,GS27&lt;&gt;""),AND(GU27&gt;=HA$37,GU27&lt;&gt;"",GW27&gt;=HA$41,GW27&lt;&gt;""),AND(GX27&gt;=HA$37,GX27&lt;&gt;"",GZ27&gt;=HA$41,GZ27&lt;&gt;""),AND(HV27&gt;=II$37,HV27&lt;&gt;"",HX27&gt;=II$41,HX27&lt;&gt;""),AND(HY27&gt;=II$37,HY27&lt;&gt;"",IA27&gt;=II$41,IA27&lt;&gt;""),AND(IC27&gt;=II$37,IC27&lt;&gt;"",IE27&gt;=II$41,IE27&lt;&gt;""),AND(IF27&gt;=II$37,IF27&lt;&gt;"",IH27&gt;=II$41,IH27&lt;&gt;""),AND(JD27&gt;=JQ$37,JD27&lt;&gt;"",JF27&gt;=JQ$41,JF27&lt;&gt;""),AND(JG27&gt;=JQ$37,JG27&lt;&gt;"",JI27&gt;=JQ$41,JI27&lt;&gt;""),AND(JK27&gt;=JQ$37,JK27&lt;&gt;"",JM27&gt;=JQ$41,JM27&lt;&gt;""),AND(JN27&gt;=JQ$37,JN27&lt;&gt;"",JP27&gt;=JQ$41,JP27&lt;&gt;""),AND(KL27&gt;=KY$37,KL27&lt;&gt;"",KN27&gt;=KY$41,KN27&lt;&gt;""),AND(KO27&gt;=KY$37,KO27&lt;&gt;"",KQ27&gt;=KY$41,KQ27&lt;&gt;""),AND(KS27&gt;=KY$37,KS27&lt;&gt;"",KU27&gt;=KY$41,KU27&lt;&gt;""),AND(KV27&gt;=KY$37,KV27&lt;&gt;"",KX27&gt;=KY$41,KX27&lt;&gt;""),AND(LT27&gt;=MG$37,LT27&lt;&gt;"",LV27&gt;=MG$41,LV27&lt;&gt;""),AND(LW27&gt;=MG$37,LW27&lt;&gt;"",LY27&gt;=MG$41,LY27&lt;&gt;""),AND(MA27&gt;=MG$37,MA27&lt;&gt;"",MC27&gt;=MG$41,MC27&lt;&gt;""),AND(MD27&gt;=MG$37,MD27&lt;&gt;"",MF27&gt;=MG$41,MF27&lt;&gt;""),AND(NB27&gt;=NO$37,NB27&lt;&gt;"",ND27&gt;=NO$41,ND27&lt;&gt;""),AND(NE27&gt;=NO$37,NE27&lt;&gt;"",NG27&gt;=NO$41,NG27&lt;&gt;""),AND(NI27&gt;=NO$37,NI27&lt;&gt;"",NK27&gt;=NO$41,NK27&lt;&gt;""),AND(NL27&gt;=NO$37,NL27&lt;&gt;"",NN27&gt;=NO$41,NN27&lt;&gt;""),AND(OJ27&gt;=OW$37,OJ27&lt;&gt;"",OL27&gt;=OW$41,OL27&lt;&gt;""),AND(OM27&gt;=OW$37,OM27&lt;&gt;"",OO27&gt;=OW$41,OO27&lt;&gt;""),AND(OQ27&gt;=OW$37,OQ27&lt;&gt;"",OS27&gt;=OW$41,OS27&lt;&gt;""),AND(OT27&gt;=OW$37,OT27&lt;&gt;"",OV27&gt;=OW$41,OV27&lt;&gt;""),AND(PR27&gt;=QE$37,PR27&lt;&gt;"",PT27&gt;=QE$41,PT27&lt;&gt;""),AND(PU27&gt;=QE$37,PU27&lt;&gt;"",PW27&gt;=QE$41,PW27&lt;&gt;""),AND(PY27&gt;=QE$37,PY27&lt;&gt;"",QA27&gt;=QE$41,QA27&lt;&gt;""),AND(QB27&gt;=QE$37,QB27&lt;&gt;"",QD27&gt;=QE$41,QD27&lt;&gt;""),AND(QZ27&gt;=RM$37,QZ27&lt;&gt;"",RB27&gt;=RM$41,RB27&lt;&gt;""),AND(RC27&gt;=RM$37,RC27&lt;&gt;"",RE27&gt;=RM$41,RE27&lt;&gt;""),AND(RG27&gt;=RM$37,RG27&lt;&gt;"",RI27&gt;=RM$41,RI27&lt;&gt;""),AND(RJ27&gt;=RM$37,RJ27&lt;&gt;"",RL27&gt;=RM$41,RL27&lt;&gt;""),AND(SH27&gt;=SU$37,SH27&lt;&gt;"",SJ27&gt;=SU$41,SJ27&lt;&gt;""),AND(SK27&gt;=SU$37,SK27&lt;&gt;"",SM27&gt;=SU$41,SM27&lt;&gt;""),AND(SO27&gt;=SU$37,SO27&lt;&gt;"",SQ27&gt;=SU$41,SQ27&lt;&gt;""),AND(SR27&gt;=SU$37,SR27&lt;&gt;"",ST27&gt;=SU$41,ST27&lt;&gt;"")),"Merit",IF(OR(AND(AO27&gt;=AY$36,AO27&lt;&gt;"",AQ27&gt;=AY$40,AQ27&lt;&gt;"",AN27=""),AND(AR27&gt;=AY$36,AR27&lt;&gt;"",AT27&gt;=AY$40,AT27&lt;&gt;"",AN27=""),AND(AV27&gt;=AY$36,AV27&lt;&gt;"",AX27&gt;=AY$40,AX27&lt;&gt;"",AN27=""),AND(BP27&gt;=BZ$36,BP27&lt;&gt;"",BR27&gt;=BZ$40,BR27&lt;&gt;"",BO27=""),AND(BS27&gt;=BZ$36,BS27&lt;&gt;"",BU27&gt;=BZ$40,BU27&lt;&gt;"",BO27=""),AND(BW27&gt;=BZ$36,BW27&lt;&gt;"",BY27&gt;=BZ$40,BY27&lt;&gt;"",BO27=""),AND(CQ27&gt;=DA$36,CQ27&lt;&gt;"",CS27&gt;=DA$40,CS27&lt;&gt;"",CP27=""),AND(CT27&gt;=DA$36,CT27&lt;&gt;"",CV27&gt;=DA$40,CV27&lt;&gt;"",CP27=""),AND(CX27&gt;=DA$36,CX27&lt;&gt;"",CZ27&gt;=DA$40,CZ27&lt;&gt;"",CP27=""),AND(DX27&gt;=EK$36,DX27&lt;&gt;"",DZ27&gt;=EK$40,DZ27&lt;&gt;""),AND(EA27&gt;=EK$36,EA27&lt;&gt;"",EC27&gt;=EK$40,EC27&lt;&gt;""),AND(EE27&gt;=EK$36,EE27&lt;&gt;"",EG27&gt;=EK$40,EG27&lt;&gt;""),AND(EH27&gt;=EK$36,EH27&lt;&gt;"",EJ27&gt;=EK$40,EJ27&lt;&gt;""),AND(FF27&gt;=FS$36,FF27&lt;&gt;"",FH27&gt;=FS$40,FH27&lt;&gt;""),AND(FI27&gt;=FS$36,FI27&lt;&gt;"",FK27&gt;=FS$40,FK27&lt;&gt;""),AND(FM27&gt;=FS$36,FM27&lt;&gt;"",FO27&gt;=FS$40,FO27&lt;&gt;""),AND(FP27&gt;=FS$36,FP27&lt;&gt;"",FR27&gt;=FS$40,FR27&lt;&gt;""),AND(GN27&gt;=HA$36,GN27&lt;&gt;"",GP27&gt;=HA$40,GP27&lt;&gt;""),AND(GQ27&gt;=HA$36,GQ27&lt;&gt;"",GS27&gt;=HA$40,GS27&lt;&gt;""),AND(GU27&gt;=HA$36,GU27&lt;&gt;"",GW27&gt;=HA$40,GW27&lt;&gt;""),AND(GX27&gt;=HA$36,GX27&lt;&gt;"",GZ27&gt;=HA$40,GZ27&lt;&gt;""),AND(HV27&gt;=II$36,HV27&lt;&gt;"",HX27&gt;=II$40,HX27&lt;&gt;""),AND(HY27&gt;=II$36,HY27&lt;&gt;"",IA27&gt;=II$40,IA27&lt;&gt;""),AND(IC27&gt;=II$36,IC27&lt;&gt;"",IE27&gt;=II$40,IE27&lt;&gt;""),AND(IF27&gt;=II$36,IF27&lt;&gt;"",IH27&gt;=II$40,IH27&lt;&gt;""),AND(JD27&gt;=JQ$36,JD27&lt;&gt;"",JF27&gt;=JQ$40,JF27&lt;&gt;""),AND(JG27&gt;=JQ$36,JG27&lt;&gt;"",JI27&gt;=JQ$40,JI27&lt;&gt;""),AND(JK27&gt;=JQ$36,JK27&lt;&gt;"",JM27&gt;=JQ$40,JM27&lt;&gt;""),AND(JN27&gt;=JQ$36,JN27&lt;&gt;"",JP27&gt;=JQ$40,JP27&lt;&gt;""),AND(KL27&gt;=KY$36,KL27&lt;&gt;"",KN27&gt;=KY$40,KN27&lt;&gt;""),AND(KO27&gt;=KY$36,KO27&lt;&gt;"",KQ27&gt;=KY$40,KQ27&lt;&gt;""),AND(KS27&gt;=KY$36,KS27&lt;&gt;"",KU27&gt;=KY$40,KU27&lt;&gt;""),AND(KV27&gt;=KY$36,KV27&lt;&gt;"",KX27&gt;=KY$40,KX27&lt;&gt;""),AND(LT27&gt;=MG$36,LT27&lt;&gt;"",LV27&gt;=MG$40,LV27&lt;&gt;""),AND(LW27&gt;=MG$36,LW27&lt;&gt;"",LY27&gt;=MG$40,LY27&lt;&gt;""),AND(MA27&gt;=MG$36,MA27&lt;&gt;"",MC27&gt;=MG$40,MC27&lt;&gt;""),AND(MD27&gt;=MG$36,MD27&lt;&gt;"",MF27&gt;=MG$40,MF27&lt;&gt;""),AND(NB27&gt;=NO$36,NB27&lt;&gt;"",ND27&gt;=NO$40,ND27&lt;&gt;""),AND(NE27&gt;=NO$36,NE27&lt;&gt;"",NG27&gt;=NO$40,NG27&lt;&gt;""),AND(NI27&gt;=NO$36,NI27&lt;&gt;"",NK27&gt;=NO$40,NK27&lt;&gt;""),AND(NL27&gt;=NO$36,NL27&lt;&gt;"",NN27&gt;=NO$40,NN27&lt;&gt;""),AND(OJ27&gt;=OW$36,OJ27&lt;&gt;"",OL27&gt;=OW$40,OL27&lt;&gt;""),AND(OM27&gt;=OW$36,OM27&lt;&gt;"",OO27&gt;=OW$40,OO27&lt;&gt;""),AND(OQ27&gt;=OW$36,OQ27&lt;&gt;"",OS27&gt;=OW$40,OS27&lt;&gt;""),AND(OT27&gt;=OW$36,OT27&lt;&gt;"",OV27&gt;=OW$40,OV27&lt;&gt;""),AND(PR27&gt;=QE$36,PR27&lt;&gt;"",PT27&gt;=QE$40,PT27&lt;&gt;""),AND(PU27&gt;=QE$36,PU27&lt;&gt;"",PW27&gt;=QE$40,PW27&lt;&gt;""),AND(PY27&gt;=QE$36,PY27&lt;&gt;"",QA27&gt;=QE$40,QA27&lt;&gt;""),AND(QB27&gt;=QE$36,QB27&lt;&gt;"",QD27&gt;=QE$40,QD27&lt;&gt;""),AND(QZ27&gt;=RM$36,QZ27&lt;&gt;"",RB27&gt;=RM$40,RB27&lt;&gt;""),AND(RC27&gt;=RM$36,RC27&lt;&gt;"",RE27&gt;=RM$40,RE27&lt;&gt;""),AND(RG27&gt;=RM$36,RG27&lt;&gt;"",RI27&gt;=RM$40,RI27&lt;&gt;""),AND(RJ27&gt;=RM$36,RJ27&lt;&gt;"",RL27&gt;=RM$40,RL27&lt;&gt;""),AND(SH27&gt;=SU$36,SH27&lt;&gt;"",SJ27&gt;=SU$40,SJ27&lt;&gt;""),AND(SK27&gt;=SU$36,SK27&lt;&gt;"",SM27&gt;=SU$40,SM27&lt;&gt;""),AND(SO27&gt;=SU$36,SO27&lt;&gt;"",SQ27&gt;=SU$40,SQ27&lt;&gt;""),AND(SR27&gt;=SU$36,SR27&lt;&gt;"",ST27&gt;=SU$40,ST27&lt;&gt;"")),"Excellence",IF(K27="P","Worlds Team",IF(H27="P","National Team","")))))</f>
        <v/>
      </c>
      <c r="K27" s="3" t="str">
        <f>IF(OR(AND(AO27&gt;=AY$35,AO27&lt;&gt;"",AQ27&gt;=AY$39,AQ27&lt;&gt;"",AN27=""),AND(AR27&gt;=AY$35,AR27&lt;&gt;"",AT27&gt;=AY$39,AT27&lt;&gt;"",AN27=""),AND(AV27&gt;=AY$35,AV27&lt;&gt;"",AX27&gt;=AY$39,AX27&lt;&gt;"",AN27=""),AND(BP27&gt;=BZ$35,BP27&lt;&gt;"",BR27&gt;=BZ$39,BR27&lt;&gt;"",BO27=""),AND(BS27&gt;=BZ$35,BS27&lt;&gt;"",BU27&gt;=BZ$39,BU27&lt;&gt;"",BO27=""),AND(BW27&gt;=BZ$35,BW27&lt;&gt;"",BY27&gt;=BZ$39,BY27&lt;&gt;"",BO27=""),AND(CQ27&gt;=DA$35,CQ27&lt;&gt;"",CS27&gt;=DA$39,CS27&lt;&gt;"",CP27=""),AND(CT27&gt;=DA$35,CT27&lt;&gt;"",CV27&gt;=DA$39,CV27&lt;&gt;"",CP27=""),AND(CX27&gt;=DA$35,CX27&lt;&gt;"",CZ27&gt;=DA$39,CZ27&lt;&gt;"",CP27=""),AND(DX27&gt;=EK$35,DX27&lt;&gt;"",DZ27&gt;=EK$39,DZ27&lt;&gt;""),AND(EA27&gt;=EK$35,EA27&lt;&gt;"",EC27&gt;=EK$39,EC27&lt;&gt;""),AND(EE27&gt;=EK$35,EE27&lt;&gt;"",EG27&gt;=EK$39,EG27&lt;&gt;""),AND(EH27&gt;=EK$35,EH27&lt;&gt;"",EJ27&gt;=EK$39,EJ27&lt;&gt;""),AND(FF27&gt;=FS$35,FF27&lt;&gt;"",FH27&gt;=FS$39,FH27&lt;&gt;""),AND(FI27&gt;=FS$35,FI27&lt;&gt;"",FK27&gt;=FS$39,FK27&lt;&gt;""),AND(FM27&gt;=FS$35,FM27&lt;&gt;"",FO27&gt;=FS$39,FO27&lt;&gt;""),AND(FP27&gt;=FS$35,FP27&lt;&gt;"",FR27&gt;=FS$39,FR27&lt;&gt;""),AND(GN27&gt;=HA$35,GN27&lt;&gt;"",GP27&gt;=HA$39,GP27&lt;&gt;""),AND(GQ27&gt;=HA$35,GQ27&lt;&gt;"",GS27&gt;=HA$39,GS27&lt;&gt;""),AND(GU27&gt;=HA$35,GU27&lt;&gt;"",GW27&gt;=HA$39,GW27&lt;&gt;""),AND(GX27&gt;=HA$35,GX27&lt;&gt;"",GZ27&gt;=HA$39,GZ27&lt;&gt;""),AND(HV27&gt;=II$35,HV27&lt;&gt;"",HX27&gt;=II$39,HX27&lt;&gt;""),AND(HY27&gt;=II$35,HY27&lt;&gt;"",IA27&gt;=II$39,IA27&lt;&gt;""),AND(IC27&gt;=II$35,IC27&lt;&gt;"",IE27&gt;=II$39,IE27&lt;&gt;""),AND(IF27&gt;=II$35,IF27&lt;&gt;"",IH27&gt;=II$39,IH27&lt;&gt;""),AND(JD27&gt;=JQ$35,JD27&lt;&gt;"",JF27&gt;=JQ$39,JF27&lt;&gt;""),AND(JG27&gt;=JQ$35,JG27&lt;&gt;"",JI27&gt;=JQ$39,JI27&lt;&gt;""),AND(JK27&gt;=JQ$35,JK27&lt;&gt;"",JM27&gt;=JQ$39,JM27&lt;&gt;""),AND(JN27&gt;=JQ$35,JN27&lt;&gt;"",JP27&gt;=JQ$39,JP27&lt;&gt;""),AND(KL27&gt;=KY$35,KL27&lt;&gt;"",KN27&gt;=KY$39,KN27&lt;&gt;""),AND(KO27&gt;=KY$35,KO27&lt;&gt;"",KQ27&gt;=KY$39,KQ27&lt;&gt;""),AND(KS27&gt;=KY$35,KS27&lt;&gt;"",KU27&gt;=KY$39,KU27&lt;&gt;""),AND(KV27&gt;=KY$35,KV27&lt;&gt;"",KX27&gt;=KY$39,KX27&lt;&gt;""),AND(LT27&gt;=MG$35,LT27&lt;&gt;"",LV27&gt;=MG$39,LV27&lt;&gt;""),AND(LW27&gt;=MG$35,LW27&lt;&gt;"",LY27&gt;=MG$39,LY27&lt;&gt;""),AND(MA27&gt;=MG$35,MA27&lt;&gt;"",MC27&gt;=MG$39,MC27&lt;&gt;""),AND(MD27&gt;=MG$35,MD27&lt;&gt;"",MF27&gt;=MG$39,MF27&lt;&gt;""),AND(NB27&gt;=NO$35,NB27&lt;&gt;"",ND27&gt;=NO$39,ND27&lt;&gt;""),AND(NE27&gt;=NO$35,NE27&lt;&gt;"",NG27&gt;=NO$39,NG27&lt;&gt;""),AND(NI27&gt;=NO$35,NI27&lt;&gt;"",NK27&gt;=NO$39,NK27&lt;&gt;""),AND(NL27&gt;=NO$35,NL27&lt;&gt;"",NN27&gt;=NO$39,NN27&lt;&gt;""),AND(OJ27&gt;=OW$35,OJ27&lt;&gt;"",OL27&gt;=OW$39,OL27&lt;&gt;""),AND(OM27&gt;=OW$35,OM27&lt;&gt;"",OO27&gt;=OW$39,OO27&lt;&gt;""),AND(OQ27&gt;=OW$35,OQ27&lt;&gt;"",OS27&gt;=OW$39,OS27&lt;&gt;""),AND(OT27&gt;=OW$35,OT27&lt;&gt;"",OV27&gt;=OW$39,OV27&lt;&gt;""),AND(PR27&gt;=QE$35,PR27&lt;&gt;"",PT27&gt;=QE$39,PT27&lt;&gt;""),AND(PU27&gt;=QE$35,PU27&lt;&gt;"",PW27&gt;=QE$39,PW27&lt;&gt;""),AND(PY27&gt;=QE$35,PY27&lt;&gt;"",QA27&gt;=QE$39,QA27&lt;&gt;""),AND(QB27&gt;=QE$35,QB27&lt;&gt;"",QD27&gt;=QE$39,QD27&lt;&gt;""),AND(QZ27&gt;=RM$35,QZ27&lt;&gt;"",RB27&gt;=RM$39,RB27&lt;&gt;""),AND(RC27&gt;=RM$35,RC27&lt;&gt;"",RE27&gt;=RM$39,RE27&lt;&gt;""),AND(RG27&gt;=RM$35,RG27&lt;&gt;"",RI27&gt;=RM$39,RI27&lt;&gt;""),AND(RJ27&gt;=RM$35,RJ27&lt;&gt;"",RL27&gt;=RM$39,RL27&lt;&gt;""),AND(SH27&gt;=SU$35,SH27&lt;&gt;"",SJ27&gt;=SU$39,SJ27&lt;&gt;""),AND(SK27&gt;=SU$35,SK27&lt;&gt;"",SM27&gt;=SU$39,SM27&lt;&gt;""),AND(SO27&gt;=SU$35,SO27&lt;&gt;"",SQ27&gt;=SU$39,SQ27&lt;&gt;""),AND(SR27&gt;=SU$35,SR27&lt;&gt;"",ST27&gt;=SU$39,ST27&lt;&gt;"")),"P","")</f>
        <v/>
      </c>
      <c r="L27" s="8">
        <f>IF(COUNT(AQ27,AT27,BR27,BU27,CS27,CV27)&gt;0,LARGE((AQ27,AT27,BR27,BU27,CS27,CV27),1),0)</f>
        <v>48.569999999999993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47.58</v>
      </c>
      <c r="O27" s="8" t="str">
        <f>IF(N27="","",IF(OR(N27=CS27,N27=CV27),$CA$1,IF(OR(N27=BR27,N27=BU27),$AZ$1,IF(OR(N27=AQ27,N27=AT27),$Y$1,""))))</f>
        <v>2023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IF(P27="","",IF(OR(P27=CS27,P27=CV27,P27=CZ27),$CA$1,IF(OR(P27=BR27,P27=BU27,P27=BY27),$AZ$1,IF(OR(P27=AQ27,P27=AT27,P27=AX27),$Y$1,""))))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11.2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&gt;0,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13</v>
      </c>
      <c r="BA27" s="26">
        <v>8.9</v>
      </c>
      <c r="BB27" s="26">
        <v>11.1</v>
      </c>
      <c r="BC27" s="26">
        <v>14.58</v>
      </c>
      <c r="BD27" s="26">
        <v>0</v>
      </c>
      <c r="BE27" s="26">
        <v>13.6</v>
      </c>
      <c r="BF27" s="26">
        <v>9.3000000000000007</v>
      </c>
      <c r="BG27" s="26">
        <v>11.2</v>
      </c>
      <c r="BH27" s="26">
        <v>14.47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11.1</v>
      </c>
      <c r="BQ27" s="39">
        <f>IF(BC27&gt;0,BC27,"")</f>
        <v>14.58</v>
      </c>
      <c r="BR27" s="11">
        <f>IF(SUM(AZ27:BC27)-BD27&gt;0,SUM(AZ27:BC27)-BD27,"")</f>
        <v>47.58</v>
      </c>
      <c r="BS27" s="11">
        <f>IF(BG27&gt;0,BG27,"")</f>
        <v>11.2</v>
      </c>
      <c r="BT27" s="11">
        <f>IF(BH27&gt;0,BH27,"")</f>
        <v>14.47</v>
      </c>
      <c r="BU27" s="11">
        <f>IF(SUM(BE27:BH27)-BI27&gt;0,SUM(BE27:BH27)-BI27,"")</f>
        <v>48.569999999999993</v>
      </c>
      <c r="BV27" s="11">
        <f>IF(BR27="","",MAX(BR27,BU27))</f>
        <v>48.569999999999993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48.569999999999993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6.5</v>
      </c>
      <c r="SW27" s="22">
        <f>IF($CP27="P",CB27,(CB27+BA27)/2)</f>
        <v>4.45</v>
      </c>
      <c r="SX27" s="22">
        <f>IF($CP27="P",CC27,(CC27+BB27)/2)</f>
        <v>5.55</v>
      </c>
      <c r="SY27" s="22">
        <f>IF($CP27="P",CD27,(CD27+BC27)/2)</f>
        <v>7.29</v>
      </c>
      <c r="SZ27" s="22">
        <f>IF($CP27="P",CE27,(CE27+BD27)/2)</f>
        <v>0</v>
      </c>
      <c r="TA27" s="22">
        <f>IF($CP27="P",CF27,(CF27+BE27)/2)</f>
        <v>6.8</v>
      </c>
      <c r="TB27" s="22">
        <f>IF($CP27="P",CG27,(CG27+BF27)/2)</f>
        <v>4.6500000000000004</v>
      </c>
      <c r="TC27" s="22">
        <f>IF($CP27="P",CH27,(CH27+BG27)/2)</f>
        <v>5.6</v>
      </c>
      <c r="TD27" s="22">
        <f>IF($CP27="P",CI27,(CI27+BH27)/2)</f>
        <v>7.2350000000000003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5.55</v>
      </c>
      <c r="TM27" s="40">
        <f>IF(SY27&gt;0,SY27,"")</f>
        <v>7.29</v>
      </c>
      <c r="TN27" s="40">
        <f>IF(SUM(SV27:SY27)-SZ27&gt;0,SUM(SV27:SY27)-SZ27,"")</f>
        <v>23.79</v>
      </c>
      <c r="TO27" s="40">
        <f>IF(TC27&gt;0,TC27,"")</f>
        <v>5.6</v>
      </c>
      <c r="TP27" s="40">
        <f>IF(TD27&gt;0,TD27,"")</f>
        <v>7.2350000000000003</v>
      </c>
      <c r="TQ27" s="40">
        <f>IF(SUM(TA27:TD27)-TE27&gt;0,SUM(TA27:TD27)-TE27,"")</f>
        <v>24.284999999999997</v>
      </c>
      <c r="TR27" s="40">
        <f>IF(MAX(TN27,TQ27)&gt;0,MAX(TN27,TQ27),"")</f>
        <v>24.284999999999997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24.284999999999997</v>
      </c>
    </row>
    <row r="28" spans="1:542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197</v>
      </c>
      <c r="D28" s="4" t="s">
        <v>3</v>
      </c>
      <c r="E28" s="4">
        <v>2008</v>
      </c>
      <c r="F28" s="9">
        <f>SUM(L28:V28)+SUM(L28:T28)*0.0000001+SUM(L28)*0.0000000000001</f>
        <v>104.28001042800473</v>
      </c>
      <c r="G28" s="66"/>
      <c r="H28" s="3" t="str">
        <f>IF(OR(AND(AO28&gt;=AY$34,AO28&lt;&gt;"",AQ28&gt;=AY$38,AQ28&lt;&gt;"",AN28=""),AND(AR28&gt;=AY$34,AR28&lt;&gt;"",AT28&gt;=AY$38,AT28&lt;&gt;"",AN28=""),AND(AV28&gt;=AY$34,AV28&lt;&gt;"",AX28&gt;=AY$38,AX28&lt;&gt;"",AN28=""),AND(BP28&gt;=BZ$34,BP28&lt;&gt;"",BR28&gt;=BZ$38,BR28&lt;&gt;"",BO28=""),AND(BS28&gt;=BZ$34,BS28&lt;&gt;"",BU28&gt;=BZ$38,BU28&lt;&gt;"",BO28=""),AND(BW28&gt;=BZ$34,BW28&lt;&gt;"",BY28&gt;=BZ$38,BY28&lt;&gt;"",BO28=""),AND(CQ28&gt;=DA$34,CQ28&lt;&gt;"",CS28&gt;=DA$38,CS28&lt;&gt;"",CP28=""),AND(CT28&gt;=DA$34,CT28&lt;&gt;"",CV28&gt;=DA$38,CV28&lt;&gt;"",CP28=""),AND(CX28&gt;=DA$34,CX28&lt;&gt;"",CZ28&gt;=DA$38,CZ28&lt;&gt;"",CP28=""),AND(DX28&gt;=EK$34,DX28&lt;&gt;"",DZ28&gt;=EK$38,DZ28&lt;&gt;""),AND(EA28&gt;=EK$34,EA28&lt;&gt;"",EC28&gt;=EK$38,EC28&lt;&gt;""),AND(EE28&gt;=EK$34,EE28&lt;&gt;"",EG28&gt;=EK$38,EG28&lt;&gt;""),AND(EH28&gt;=EK$34,EH28&lt;&gt;"",EJ28&gt;=EK$38,EJ28&lt;&gt;""),AND(FF28&gt;=FS$34,FF28&lt;&gt;"",FH28&gt;=FS$38,FH28&lt;&gt;""),AND(FI28&gt;=FS$34,FI28&lt;&gt;"",FK28&gt;=FS$38,FK28&lt;&gt;""),AND(FM28&gt;=FS$34,FM28&lt;&gt;"",FO28&gt;=FS$38,FO28&lt;&gt;""),AND(FP28&gt;=FS$34,FP28&lt;&gt;"",FR28&gt;=FS$38,FR28&lt;&gt;""),AND(GN28&gt;=HA$34,GN28&lt;&gt;"",GP28&gt;=HA$38,GP28&lt;&gt;""),AND(GQ28&gt;=HA$34,GQ28&lt;&gt;"",GS28&gt;=HA$38,GS28&lt;&gt;""),AND(GU28&gt;=HA$34,GU28&lt;&gt;"",GW28&gt;=HA$38,GW28&lt;&gt;""),AND(GX28&gt;=HA$34,GX28&lt;&gt;"",GZ28&gt;=HA$38,GZ28&lt;&gt;""),AND(HV28&gt;=II$34,HV28&lt;&gt;"",HX28&gt;=II$38,HX28&lt;&gt;""),AND(HY28&gt;=II$34,HY28&lt;&gt;"",IA28&gt;=II$38,IA28&lt;&gt;""),AND(IC28&gt;=II$34,IC28&lt;&gt;"",IE28&gt;=II$38,IE28&lt;&gt;""),AND(IF28&gt;=II$34,IF28&lt;&gt;"",IH28&gt;=II$38,IH28&lt;&gt;""),AND(JD28&gt;=JQ$34,JD28&lt;&gt;"",JF28&gt;=JQ$38,JF28&lt;&gt;""),AND(JG28&gt;=JQ$34,JG28&lt;&gt;"",JI28&gt;=JQ$38,JI28&lt;&gt;""),AND(JK28&gt;=JQ$34,JK28&lt;&gt;"",JM28&gt;=JQ$38,JM28&lt;&gt;""),AND(JN28&gt;=JQ$34,JN28&lt;&gt;"",JP28&gt;=JQ$38,JP28&lt;&gt;""),AND(KL28&gt;=KY$34,KL28&lt;&gt;"",KN28&gt;=KY$38,KN28&lt;&gt;""),AND(KO28&gt;=KY$34,KO28&lt;&gt;"",KQ28&gt;=KY$38,KQ28&lt;&gt;""),AND(KS28&gt;=KY$34,KS28&lt;&gt;"",KU28&gt;=KY$38,KU28&lt;&gt;""),AND(KV28&gt;=KY$34,KV28&lt;&gt;"",KX28&gt;=KY$38,KX28&lt;&gt;""),AND(LT28&gt;=MG$34,LT28&lt;&gt;"",LV28&gt;=MG$38,LV28&lt;&gt;""),AND(LW28&gt;=MG$34,LW28&lt;&gt;"",LY28&gt;=MG$38,LY28&lt;&gt;""),AND(MA28&gt;=MG$34,MA28&lt;&gt;"",MC28&gt;=MG$38,MC28&lt;&gt;""),AND(MD28&gt;=MG$34,MD28&lt;&gt;"",MF28&gt;=MG$38,MF28&lt;&gt;""),AND(NB28&gt;=NO$34,NB28&lt;&gt;"",ND28&gt;=NO$38,ND28&lt;&gt;""),AND(NE28&gt;=NO$34,NE28&lt;&gt;"",NG28&gt;=NO$38,NG28&lt;&gt;""),AND(NI28&gt;=NO$34,NI28&lt;&gt;"",NK28&gt;=NO$38,NK28&lt;&gt;""),AND(NL28&gt;=NO$34,NL28&lt;&gt;"",NN28&gt;=NO$38,NN28&lt;&gt;""),AND(OJ28&gt;=OW$34,OJ28&lt;&gt;"",OL28&gt;=OW$38,OL28&lt;&gt;""),AND(OM28&gt;=OW$34,OM28&lt;&gt;"",OO28&gt;=OW$38,OO28&lt;&gt;""),AND(OQ28&gt;=OW$34,OQ28&lt;&gt;"",OS28&gt;=OW$38,OS28&lt;&gt;""),AND(OT28&gt;=OW$34,OT28&lt;&gt;"",OV28&gt;=OW$38,OV28&lt;&gt;""),AND(PR28&gt;=QE$34,PR28&lt;&gt;"",PT28&gt;=QE$38,PT28&lt;&gt;""),AND(PU28&gt;=QE$34,PU28&lt;&gt;"",PW28&gt;=QE$38,PW28&lt;&gt;""),AND(PY28&gt;=QE$34,PY28&lt;&gt;"",QA28&gt;=QE$38,QA28&lt;&gt;""),AND(QB28&gt;=QE$34,QB28&lt;&gt;"",QD28&gt;=QE$38,QD28&lt;&gt;""),AND(QZ28&gt;=RM$34,QZ28&lt;&gt;"",RB28&gt;=RM$38,RB28&lt;&gt;""),AND(RC28&gt;=RM$34,RC28&lt;&gt;"",RE28&gt;=RM$38,RE28&lt;&gt;""),AND(RG28&gt;=RM$34,RG28&lt;&gt;"",RI28&gt;=RM$38,RI28&lt;&gt;""),AND(RJ28&gt;=RM$34,RJ28&lt;&gt;"",RL28&gt;=RM$38,RL28&lt;&gt;""),AND(SH28&gt;=SU$34,SH28&lt;&gt;"",SJ28&gt;=SU$38,SJ28&lt;&gt;""),AND(SK28&gt;=SU$34,SK28&lt;&gt;"",SM28&gt;=SU$38,SM28&lt;&gt;""),AND(SO28&gt;=SU$34,SO28&lt;&gt;"",SQ28&gt;=SU$38,SQ28&lt;&gt;""),AND(SR28&gt;=SU$34,SR28&lt;&gt;"",ST28&gt;=SU$38,ST28&lt;&gt;"")),"P","")</f>
        <v/>
      </c>
      <c r="I28" s="3" t="str">
        <f>IF(OR(AND(AQ28&gt;=AY$38,AQ28&lt;&gt;"",AN28=""),AND(AT28&gt;=AY$38,AT28&lt;&gt;"",AN28=""),AND(AX28&gt;=AY$38,AX28&lt;&gt;"",AN28=""),AND(BR28&gt;=BZ$38,BR28&lt;&gt;"",BO28=""),AND(BU28&gt;=BZ$38,BU28&lt;&gt;"",BO28=""),AND(BY28&gt;=BZ$38,BY28&lt;&gt;"",BO28=""),AND(CS28&gt;=DA$38,CS28&lt;&gt;"",CP28=""),AND(CV28&gt;=DA$38,CV28&lt;&gt;"",CP28=""),AND(CZ28&gt;=DA$38,CZ28&lt;&gt;"",CP28=""),AND(DZ28&gt;=EK$38,DZ28&lt;&gt;""),AND(EC28&gt;=EK$38,EC28&lt;&gt;""),AND(EG28&gt;=EK$38,EG28&lt;&gt;""),AND(EJ28&gt;=EK$38,EJ28&lt;&gt;""),AND(FH28&gt;=FS$38,FH28&lt;&gt;""),AND(FK28&gt;=FS$38,FK28&lt;&gt;""),AND(FO28&gt;=FS$38,FO28&lt;&gt;""),AND(FR28&gt;=FS$38,FR28&lt;&gt;""),AND(GP28&gt;=HA$38,GP28&lt;&gt;""),AND(GS28&gt;=HA$38,GS28&lt;&gt;""),AND(GW28&gt;=HA$38,GW28&lt;&gt;""),AND(GZ28&gt;=HA$38,GZ28&lt;&gt;""),AND(HX28&gt;=II$38,HX28&lt;&gt;""),AND(IA28&gt;=II$38,IA28&lt;&gt;""),AND(IE28&gt;=II$38,IE28&lt;&gt;""),AND(IH28&gt;=II$38,IH28&lt;&gt;""),AND(JF28&gt;=JQ$38,JF28&lt;&gt;""),AND(JI28&gt;=JQ$38,JI28&lt;&gt;""),AND(JM28&gt;=JQ$38,JM28&lt;&gt;""),AND(JP28&gt;=JQ$38,JP28&lt;&gt;""),AND(KN28&gt;=KY$38,KN28&lt;&gt;""),AND(KQ28&gt;=KY$38,KQ28&lt;&gt;""),AND(KU28&gt;=KY$38,KU28&lt;&gt;""),AND(KX28&gt;=KY$38,KX28&lt;&gt;""),AND(LV28&gt;=MG$38,LV28&lt;&gt;""),AND(LY28&gt;=MG$38,LY28&lt;&gt;""),AND(MC28&gt;=MG$38,MC28&lt;&gt;""),AND(MF28&gt;=MG$38,MF28&lt;&gt;""),AND(ND28&gt;=NO$38,ND28&lt;&gt;""),AND(NG28&gt;=NO$38,NG28&lt;&gt;""),AND(NK28&gt;=NO$38,NK28&lt;&gt;""),AND(NN28&gt;=NO$38,NN28&lt;&gt;""),AND(OL28&gt;=OW$38,OL28&lt;&gt;""),AND(OO28&gt;=OW$38,OO28&lt;&gt;""),AND(OS28&gt;=OW$38,OS28&lt;&gt;""),AND(OV28&gt;=OW$38,OV28&lt;&gt;""),AND(PT28&gt;=QE$38,PT28&lt;&gt;""),AND(PW28&gt;=QE$38,PW28&lt;&gt;""),AND(QA28&gt;=QE$38,QA28&lt;&gt;""),AND(QD28&gt;=QE$38,QD28&lt;&gt;""),AND(RB28&gt;=RM$38,RB28&lt;&gt;""),AND(RE28&gt;=RM$38,RE28&lt;&gt;""),AND(RI28&gt;=RM$38,RI28&lt;&gt;""),AND(RL28&gt;=RM$38,RL28&lt;&gt;""),AND(SJ28&gt;=SU$38,SJ28&lt;&gt;""),AND(SM28&gt;=SU$38,SM28&lt;&gt;""),AND(SQ28&gt;=SU$38,SQ28&lt;&gt;""),AND(ST28&gt;=SU$38,ST28&lt;&gt;"")),"P","")</f>
        <v/>
      </c>
      <c r="J28" s="36" t="str">
        <f>IF(AND(I28="P",H28=""),"No DD",IF(OR(AND(AO28&gt;=AY$37,AO28&lt;&gt;"",AQ28&gt;=AY$41,AQ28&lt;&gt;"",AN28=""),AND(AR28&gt;=AY$37,AR28&lt;&gt;"",AT28&gt;=AY$41,AT28&lt;&gt;"",AN28=""),AND(AV28&gt;=AY$37,AV28&lt;&gt;"",AX28&gt;=AY$41,AX28&lt;&gt;"",AN28=""),AND(BP28&gt;=BZ$37,BP28&lt;&gt;"",BR28&gt;=BZ$41,BR28&lt;&gt;"",BO28=""),AND(BS28&gt;=BZ$37,BS28&lt;&gt;"",BU28&gt;=BZ$41,BU28&lt;&gt;"",BO28=""),AND(BW28&gt;=BZ$37,BW28&lt;&gt;"",BY28&gt;=BZ$41,BY28&lt;&gt;"",BO28=""),AND(CQ28&gt;=DA$37,CQ28&lt;&gt;"",CS28&gt;=DA$41,CS28&lt;&gt;"",CP28=""),AND(CT28&gt;=DA$37,CT28&lt;&gt;"",CV28&gt;=DA$41,CV28&lt;&gt;"",CP28=""),AND(CX28&gt;=DA$37,CX28&lt;&gt;"",CZ28&gt;=DA$41,CZ28&lt;&gt;"",CP28=""),AND(DX28&gt;=EK$37,DX28&lt;&gt;"",DZ28&gt;=EK$41,DZ28&lt;&gt;""),AND(EA28&gt;=EK$37,EA28&lt;&gt;"",EC28&gt;=EK$41,EC28&lt;&gt;""),AND(EE28&gt;=EK$37,EE28&lt;&gt;"",EG28&gt;=EK$41,EG28&lt;&gt;""),AND(EH28&gt;=EK$37,EH28&lt;&gt;"",EJ28&gt;=EK$41,EJ28&lt;&gt;""),AND(FF28&gt;=FS$37,FF28&lt;&gt;"",FH28&gt;=FS$41,FH28&lt;&gt;""),AND(FI28&gt;=FS$37,FI28&lt;&gt;"",FK28&gt;=FS$41,FK28&lt;&gt;""),AND(FM28&gt;=FS$37,FM28&lt;&gt;"",FO28&gt;=FS$41,FO28&lt;&gt;""),AND(FP28&gt;=FS$37,FP28&lt;&gt;"",FR28&gt;=FS$41,FR28&lt;&gt;""),AND(GN28&gt;=HA$37,GN28&lt;&gt;"",GP28&gt;=HA$41,GP28&lt;&gt;""),AND(GQ28&gt;=HA$37,GQ28&lt;&gt;"",GS28&gt;=HA$41,GS28&lt;&gt;""),AND(GU28&gt;=HA$37,GU28&lt;&gt;"",GW28&gt;=HA$41,GW28&lt;&gt;""),AND(GX28&gt;=HA$37,GX28&lt;&gt;"",GZ28&gt;=HA$41,GZ28&lt;&gt;""),AND(HV28&gt;=II$37,HV28&lt;&gt;"",HX28&gt;=II$41,HX28&lt;&gt;""),AND(HY28&gt;=II$37,HY28&lt;&gt;"",IA28&gt;=II$41,IA28&lt;&gt;""),AND(IC28&gt;=II$37,IC28&lt;&gt;"",IE28&gt;=II$41,IE28&lt;&gt;""),AND(IF28&gt;=II$37,IF28&lt;&gt;"",IH28&gt;=II$41,IH28&lt;&gt;""),AND(JD28&gt;=JQ$37,JD28&lt;&gt;"",JF28&gt;=JQ$41,JF28&lt;&gt;""),AND(JG28&gt;=JQ$37,JG28&lt;&gt;"",JI28&gt;=JQ$41,JI28&lt;&gt;""),AND(JK28&gt;=JQ$37,JK28&lt;&gt;"",JM28&gt;=JQ$41,JM28&lt;&gt;""),AND(JN28&gt;=JQ$37,JN28&lt;&gt;"",JP28&gt;=JQ$41,JP28&lt;&gt;""),AND(KL28&gt;=KY$37,KL28&lt;&gt;"",KN28&gt;=KY$41,KN28&lt;&gt;""),AND(KO28&gt;=KY$37,KO28&lt;&gt;"",KQ28&gt;=KY$41,KQ28&lt;&gt;""),AND(KS28&gt;=KY$37,KS28&lt;&gt;"",KU28&gt;=KY$41,KU28&lt;&gt;""),AND(KV28&gt;=KY$37,KV28&lt;&gt;"",KX28&gt;=KY$41,KX28&lt;&gt;""),AND(LT28&gt;=MG$37,LT28&lt;&gt;"",LV28&gt;=MG$41,LV28&lt;&gt;""),AND(LW28&gt;=MG$37,LW28&lt;&gt;"",LY28&gt;=MG$41,LY28&lt;&gt;""),AND(MA28&gt;=MG$37,MA28&lt;&gt;"",MC28&gt;=MG$41,MC28&lt;&gt;""),AND(MD28&gt;=MG$37,MD28&lt;&gt;"",MF28&gt;=MG$41,MF28&lt;&gt;""),AND(NB28&gt;=NO$37,NB28&lt;&gt;"",ND28&gt;=NO$41,ND28&lt;&gt;""),AND(NE28&gt;=NO$37,NE28&lt;&gt;"",NG28&gt;=NO$41,NG28&lt;&gt;""),AND(NI28&gt;=NO$37,NI28&lt;&gt;"",NK28&gt;=NO$41,NK28&lt;&gt;""),AND(NL28&gt;=NO$37,NL28&lt;&gt;"",NN28&gt;=NO$41,NN28&lt;&gt;""),AND(OJ28&gt;=OW$37,OJ28&lt;&gt;"",OL28&gt;=OW$41,OL28&lt;&gt;""),AND(OM28&gt;=OW$37,OM28&lt;&gt;"",OO28&gt;=OW$41,OO28&lt;&gt;""),AND(OQ28&gt;=OW$37,OQ28&lt;&gt;"",OS28&gt;=OW$41,OS28&lt;&gt;""),AND(OT28&gt;=OW$37,OT28&lt;&gt;"",OV28&gt;=OW$41,OV28&lt;&gt;""),AND(PR28&gt;=QE$37,PR28&lt;&gt;"",PT28&gt;=QE$41,PT28&lt;&gt;""),AND(PU28&gt;=QE$37,PU28&lt;&gt;"",PW28&gt;=QE$41,PW28&lt;&gt;""),AND(PY28&gt;=QE$37,PY28&lt;&gt;"",QA28&gt;=QE$41,QA28&lt;&gt;""),AND(QB28&gt;=QE$37,QB28&lt;&gt;"",QD28&gt;=QE$41,QD28&lt;&gt;""),AND(QZ28&gt;=RM$37,QZ28&lt;&gt;"",RB28&gt;=RM$41,RB28&lt;&gt;""),AND(RC28&gt;=RM$37,RC28&lt;&gt;"",RE28&gt;=RM$41,RE28&lt;&gt;""),AND(RG28&gt;=RM$37,RG28&lt;&gt;"",RI28&gt;=RM$41,RI28&lt;&gt;""),AND(RJ28&gt;=RM$37,RJ28&lt;&gt;"",RL28&gt;=RM$41,RL28&lt;&gt;""),AND(SH28&gt;=SU$37,SH28&lt;&gt;"",SJ28&gt;=SU$41,SJ28&lt;&gt;""),AND(SK28&gt;=SU$37,SK28&lt;&gt;"",SM28&gt;=SU$41,SM28&lt;&gt;""),AND(SO28&gt;=SU$37,SO28&lt;&gt;"",SQ28&gt;=SU$41,SQ28&lt;&gt;""),AND(SR28&gt;=SU$37,SR28&lt;&gt;"",ST28&gt;=SU$41,ST28&lt;&gt;"")),"Merit",IF(OR(AND(AO28&gt;=AY$36,AO28&lt;&gt;"",AQ28&gt;=AY$40,AQ28&lt;&gt;"",AN28=""),AND(AR28&gt;=AY$36,AR28&lt;&gt;"",AT28&gt;=AY$40,AT28&lt;&gt;"",AN28=""),AND(AV28&gt;=AY$36,AV28&lt;&gt;"",AX28&gt;=AY$40,AX28&lt;&gt;"",AN28=""),AND(BP28&gt;=BZ$36,BP28&lt;&gt;"",BR28&gt;=BZ$40,BR28&lt;&gt;"",BO28=""),AND(BS28&gt;=BZ$36,BS28&lt;&gt;"",BU28&gt;=BZ$40,BU28&lt;&gt;"",BO28=""),AND(BW28&gt;=BZ$36,BW28&lt;&gt;"",BY28&gt;=BZ$40,BY28&lt;&gt;"",BO28=""),AND(CQ28&gt;=DA$36,CQ28&lt;&gt;"",CS28&gt;=DA$40,CS28&lt;&gt;"",CP28=""),AND(CT28&gt;=DA$36,CT28&lt;&gt;"",CV28&gt;=DA$40,CV28&lt;&gt;"",CP28=""),AND(CX28&gt;=DA$36,CX28&lt;&gt;"",CZ28&gt;=DA$40,CZ28&lt;&gt;"",CP28=""),AND(DX28&gt;=EK$36,DX28&lt;&gt;"",DZ28&gt;=EK$40,DZ28&lt;&gt;""),AND(EA28&gt;=EK$36,EA28&lt;&gt;"",EC28&gt;=EK$40,EC28&lt;&gt;""),AND(EE28&gt;=EK$36,EE28&lt;&gt;"",EG28&gt;=EK$40,EG28&lt;&gt;""),AND(EH28&gt;=EK$36,EH28&lt;&gt;"",EJ28&gt;=EK$40,EJ28&lt;&gt;""),AND(FF28&gt;=FS$36,FF28&lt;&gt;"",FH28&gt;=FS$40,FH28&lt;&gt;""),AND(FI28&gt;=FS$36,FI28&lt;&gt;"",FK28&gt;=FS$40,FK28&lt;&gt;""),AND(FM28&gt;=FS$36,FM28&lt;&gt;"",FO28&gt;=FS$40,FO28&lt;&gt;""),AND(FP28&gt;=FS$36,FP28&lt;&gt;"",FR28&gt;=FS$40,FR28&lt;&gt;""),AND(GN28&gt;=HA$36,GN28&lt;&gt;"",GP28&gt;=HA$40,GP28&lt;&gt;""),AND(GQ28&gt;=HA$36,GQ28&lt;&gt;"",GS28&gt;=HA$40,GS28&lt;&gt;""),AND(GU28&gt;=HA$36,GU28&lt;&gt;"",GW28&gt;=HA$40,GW28&lt;&gt;""),AND(GX28&gt;=HA$36,GX28&lt;&gt;"",GZ28&gt;=HA$40,GZ28&lt;&gt;""),AND(HV28&gt;=II$36,HV28&lt;&gt;"",HX28&gt;=II$40,HX28&lt;&gt;""),AND(HY28&gt;=II$36,HY28&lt;&gt;"",IA28&gt;=II$40,IA28&lt;&gt;""),AND(IC28&gt;=II$36,IC28&lt;&gt;"",IE28&gt;=II$40,IE28&lt;&gt;""),AND(IF28&gt;=II$36,IF28&lt;&gt;"",IH28&gt;=II$40,IH28&lt;&gt;""),AND(JD28&gt;=JQ$36,JD28&lt;&gt;"",JF28&gt;=JQ$40,JF28&lt;&gt;""),AND(JG28&gt;=JQ$36,JG28&lt;&gt;"",JI28&gt;=JQ$40,JI28&lt;&gt;""),AND(JK28&gt;=JQ$36,JK28&lt;&gt;"",JM28&gt;=JQ$40,JM28&lt;&gt;""),AND(JN28&gt;=JQ$36,JN28&lt;&gt;"",JP28&gt;=JQ$40,JP28&lt;&gt;""),AND(KL28&gt;=KY$36,KL28&lt;&gt;"",KN28&gt;=KY$40,KN28&lt;&gt;""),AND(KO28&gt;=KY$36,KO28&lt;&gt;"",KQ28&gt;=KY$40,KQ28&lt;&gt;""),AND(KS28&gt;=KY$36,KS28&lt;&gt;"",KU28&gt;=KY$40,KU28&lt;&gt;""),AND(KV28&gt;=KY$36,KV28&lt;&gt;"",KX28&gt;=KY$40,KX28&lt;&gt;""),AND(LT28&gt;=MG$36,LT28&lt;&gt;"",LV28&gt;=MG$40,LV28&lt;&gt;""),AND(LW28&gt;=MG$36,LW28&lt;&gt;"",LY28&gt;=MG$40,LY28&lt;&gt;""),AND(MA28&gt;=MG$36,MA28&lt;&gt;"",MC28&gt;=MG$40,MC28&lt;&gt;""),AND(MD28&gt;=MG$36,MD28&lt;&gt;"",MF28&gt;=MG$40,MF28&lt;&gt;""),AND(NB28&gt;=NO$36,NB28&lt;&gt;"",ND28&gt;=NO$40,ND28&lt;&gt;""),AND(NE28&gt;=NO$36,NE28&lt;&gt;"",NG28&gt;=NO$40,NG28&lt;&gt;""),AND(NI28&gt;=NO$36,NI28&lt;&gt;"",NK28&gt;=NO$40,NK28&lt;&gt;""),AND(NL28&gt;=NO$36,NL28&lt;&gt;"",NN28&gt;=NO$40,NN28&lt;&gt;""),AND(OJ28&gt;=OW$36,OJ28&lt;&gt;"",OL28&gt;=OW$40,OL28&lt;&gt;""),AND(OM28&gt;=OW$36,OM28&lt;&gt;"",OO28&gt;=OW$40,OO28&lt;&gt;""),AND(OQ28&gt;=OW$36,OQ28&lt;&gt;"",OS28&gt;=OW$40,OS28&lt;&gt;""),AND(OT28&gt;=OW$36,OT28&lt;&gt;"",OV28&gt;=OW$40,OV28&lt;&gt;""),AND(PR28&gt;=QE$36,PR28&lt;&gt;"",PT28&gt;=QE$40,PT28&lt;&gt;""),AND(PU28&gt;=QE$36,PU28&lt;&gt;"",PW28&gt;=QE$40,PW28&lt;&gt;""),AND(PY28&gt;=QE$36,PY28&lt;&gt;"",QA28&gt;=QE$40,QA28&lt;&gt;""),AND(QB28&gt;=QE$36,QB28&lt;&gt;"",QD28&gt;=QE$40,QD28&lt;&gt;""),AND(QZ28&gt;=RM$36,QZ28&lt;&gt;"",RB28&gt;=RM$40,RB28&lt;&gt;""),AND(RC28&gt;=RM$36,RC28&lt;&gt;"",RE28&gt;=RM$40,RE28&lt;&gt;""),AND(RG28&gt;=RM$36,RG28&lt;&gt;"",RI28&gt;=RM$40,RI28&lt;&gt;""),AND(RJ28&gt;=RM$36,RJ28&lt;&gt;"",RL28&gt;=RM$40,RL28&lt;&gt;""),AND(SH28&gt;=SU$36,SH28&lt;&gt;"",SJ28&gt;=SU$40,SJ28&lt;&gt;""),AND(SK28&gt;=SU$36,SK28&lt;&gt;"",SM28&gt;=SU$40,SM28&lt;&gt;""),AND(SO28&gt;=SU$36,SO28&lt;&gt;"",SQ28&gt;=SU$40,SQ28&lt;&gt;""),AND(SR28&gt;=SU$36,SR28&lt;&gt;"",ST28&gt;=SU$40,ST28&lt;&gt;"")),"Excellence",IF(K28="P","Worlds Team",IF(H28="P","National Team","")))))</f>
        <v/>
      </c>
      <c r="K28" s="3" t="str">
        <f>IF(OR(AND(AO28&gt;=AY$35,AO28&lt;&gt;"",AQ28&gt;=AY$39,AQ28&lt;&gt;"",AN28=""),AND(AR28&gt;=AY$35,AR28&lt;&gt;"",AT28&gt;=AY$39,AT28&lt;&gt;"",AN28=""),AND(AV28&gt;=AY$35,AV28&lt;&gt;"",AX28&gt;=AY$39,AX28&lt;&gt;"",AN28=""),AND(BP28&gt;=BZ$35,BP28&lt;&gt;"",BR28&gt;=BZ$39,BR28&lt;&gt;"",BO28=""),AND(BS28&gt;=BZ$35,BS28&lt;&gt;"",BU28&gt;=BZ$39,BU28&lt;&gt;"",BO28=""),AND(BW28&gt;=BZ$35,BW28&lt;&gt;"",BY28&gt;=BZ$39,BY28&lt;&gt;"",BO28=""),AND(CQ28&gt;=DA$35,CQ28&lt;&gt;"",CS28&gt;=DA$39,CS28&lt;&gt;"",CP28=""),AND(CT28&gt;=DA$35,CT28&lt;&gt;"",CV28&gt;=DA$39,CV28&lt;&gt;"",CP28=""),AND(CX28&gt;=DA$35,CX28&lt;&gt;"",CZ28&gt;=DA$39,CZ28&lt;&gt;"",CP28=""),AND(DX28&gt;=EK$35,DX28&lt;&gt;"",DZ28&gt;=EK$39,DZ28&lt;&gt;""),AND(EA28&gt;=EK$35,EA28&lt;&gt;"",EC28&gt;=EK$39,EC28&lt;&gt;""),AND(EE28&gt;=EK$35,EE28&lt;&gt;"",EG28&gt;=EK$39,EG28&lt;&gt;""),AND(EH28&gt;=EK$35,EH28&lt;&gt;"",EJ28&gt;=EK$39,EJ28&lt;&gt;""),AND(FF28&gt;=FS$35,FF28&lt;&gt;"",FH28&gt;=FS$39,FH28&lt;&gt;""),AND(FI28&gt;=FS$35,FI28&lt;&gt;"",FK28&gt;=FS$39,FK28&lt;&gt;""),AND(FM28&gt;=FS$35,FM28&lt;&gt;"",FO28&gt;=FS$39,FO28&lt;&gt;""),AND(FP28&gt;=FS$35,FP28&lt;&gt;"",FR28&gt;=FS$39,FR28&lt;&gt;""),AND(GN28&gt;=HA$35,GN28&lt;&gt;"",GP28&gt;=HA$39,GP28&lt;&gt;""),AND(GQ28&gt;=HA$35,GQ28&lt;&gt;"",GS28&gt;=HA$39,GS28&lt;&gt;""),AND(GU28&gt;=HA$35,GU28&lt;&gt;"",GW28&gt;=HA$39,GW28&lt;&gt;""),AND(GX28&gt;=HA$35,GX28&lt;&gt;"",GZ28&gt;=HA$39,GZ28&lt;&gt;""),AND(HV28&gt;=II$35,HV28&lt;&gt;"",HX28&gt;=II$39,HX28&lt;&gt;""),AND(HY28&gt;=II$35,HY28&lt;&gt;"",IA28&gt;=II$39,IA28&lt;&gt;""),AND(IC28&gt;=II$35,IC28&lt;&gt;"",IE28&gt;=II$39,IE28&lt;&gt;""),AND(IF28&gt;=II$35,IF28&lt;&gt;"",IH28&gt;=II$39,IH28&lt;&gt;""),AND(JD28&gt;=JQ$35,JD28&lt;&gt;"",JF28&gt;=JQ$39,JF28&lt;&gt;""),AND(JG28&gt;=JQ$35,JG28&lt;&gt;"",JI28&gt;=JQ$39,JI28&lt;&gt;""),AND(JK28&gt;=JQ$35,JK28&lt;&gt;"",JM28&gt;=JQ$39,JM28&lt;&gt;""),AND(JN28&gt;=JQ$35,JN28&lt;&gt;"",JP28&gt;=JQ$39,JP28&lt;&gt;""),AND(KL28&gt;=KY$35,KL28&lt;&gt;"",KN28&gt;=KY$39,KN28&lt;&gt;""),AND(KO28&gt;=KY$35,KO28&lt;&gt;"",KQ28&gt;=KY$39,KQ28&lt;&gt;""),AND(KS28&gt;=KY$35,KS28&lt;&gt;"",KU28&gt;=KY$39,KU28&lt;&gt;""),AND(KV28&gt;=KY$35,KV28&lt;&gt;"",KX28&gt;=KY$39,KX28&lt;&gt;""),AND(LT28&gt;=MG$35,LT28&lt;&gt;"",LV28&gt;=MG$39,LV28&lt;&gt;""),AND(LW28&gt;=MG$35,LW28&lt;&gt;"",LY28&gt;=MG$39,LY28&lt;&gt;""),AND(MA28&gt;=MG$35,MA28&lt;&gt;"",MC28&gt;=MG$39,MC28&lt;&gt;""),AND(MD28&gt;=MG$35,MD28&lt;&gt;"",MF28&gt;=MG$39,MF28&lt;&gt;""),AND(NB28&gt;=NO$35,NB28&lt;&gt;"",ND28&gt;=NO$39,ND28&lt;&gt;""),AND(NE28&gt;=NO$35,NE28&lt;&gt;"",NG28&gt;=NO$39,NG28&lt;&gt;""),AND(NI28&gt;=NO$35,NI28&lt;&gt;"",NK28&gt;=NO$39,NK28&lt;&gt;""),AND(NL28&gt;=NO$35,NL28&lt;&gt;"",NN28&gt;=NO$39,NN28&lt;&gt;""),AND(OJ28&gt;=OW$35,OJ28&lt;&gt;"",OL28&gt;=OW$39,OL28&lt;&gt;""),AND(OM28&gt;=OW$35,OM28&lt;&gt;"",OO28&gt;=OW$39,OO28&lt;&gt;""),AND(OQ28&gt;=OW$35,OQ28&lt;&gt;"",OS28&gt;=OW$39,OS28&lt;&gt;""),AND(OT28&gt;=OW$35,OT28&lt;&gt;"",OV28&gt;=OW$39,OV28&lt;&gt;""),AND(PR28&gt;=QE$35,PR28&lt;&gt;"",PT28&gt;=QE$39,PT28&lt;&gt;""),AND(PU28&gt;=QE$35,PU28&lt;&gt;"",PW28&gt;=QE$39,PW28&lt;&gt;""),AND(PY28&gt;=QE$35,PY28&lt;&gt;"",QA28&gt;=QE$39,QA28&lt;&gt;""),AND(QB28&gt;=QE$35,QB28&lt;&gt;"",QD28&gt;=QE$39,QD28&lt;&gt;""),AND(QZ28&gt;=RM$35,QZ28&lt;&gt;"",RB28&gt;=RM$39,RB28&lt;&gt;""),AND(RC28&gt;=RM$35,RC28&lt;&gt;"",RE28&gt;=RM$39,RE28&lt;&gt;""),AND(RG28&gt;=RM$35,RG28&lt;&gt;"",RI28&gt;=RM$39,RI28&lt;&gt;""),AND(RJ28&gt;=RM$35,RJ28&lt;&gt;"",RL28&gt;=RM$39,RL28&lt;&gt;""),AND(SH28&gt;=SU$35,SH28&lt;&gt;"",SJ28&gt;=SU$39,SJ28&lt;&gt;""),AND(SK28&gt;=SU$35,SK28&lt;&gt;"",SM28&gt;=SU$39,SM28&lt;&gt;""),AND(SO28&gt;=SU$35,SO28&lt;&gt;"",SQ28&gt;=SU$39,SQ28&lt;&gt;""),AND(SR28&gt;=SU$35,SR28&lt;&gt;"",ST28&gt;=SU$39,ST28&lt;&gt;"")),"P","")</f>
        <v/>
      </c>
      <c r="L28" s="8">
        <f>IF(COUNT(AQ28,AT28,BR28,BU28,CS28,CV28)&gt;0,LARGE((AQ28,AT28,BR28,BU28,CS28,CV28),1),0)</f>
        <v>47.429999999999993</v>
      </c>
      <c r="M28" s="8" t="str">
        <f>IF(L28="","",IF(OR(L28=CS28,L28=CV28),$CA$1,IF(OR(L28=BR28,L28=BU28),$AZ$1,IF(OR(L28=AQ28,L28=AT28),$Y$1,""))))</f>
        <v>2023 3rd Domestic Trial</v>
      </c>
      <c r="N28" s="8">
        <f>IF(COUNT(AQ28,AT28,BR28,BU28,CS28,CV28)&gt;1,LARGE((AQ28,AT28,BR28,BU28,CS28,CV28),2),0)</f>
        <v>47.15</v>
      </c>
      <c r="O28" s="8" t="str">
        <f>IF(N28="","",IF(OR(N28=CS28,N28=CV28),$CA$1,IF(OR(N28=BR28,N28=BU28),$AZ$1,IF(OR(N28=AQ28,N28=AT28),$Y$1,""))))</f>
        <v>2023 3rd Domestic Trial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9.6999999999999993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3rd Domestic Trial</v>
      </c>
      <c r="T28" s="8">
        <f>IF(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&gt;0,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14.7</v>
      </c>
      <c r="CB28" s="22">
        <v>8.6999999999999993</v>
      </c>
      <c r="CC28" s="22">
        <v>9.6999999999999993</v>
      </c>
      <c r="CD28" s="22">
        <v>14.33</v>
      </c>
      <c r="CE28" s="22">
        <v>0</v>
      </c>
      <c r="CF28" s="22">
        <v>15.1</v>
      </c>
      <c r="CG28" s="22">
        <v>9.1</v>
      </c>
      <c r="CH28" s="22">
        <v>8.6000000000000014</v>
      </c>
      <c r="CI28" s="22">
        <v>14.85</v>
      </c>
      <c r="CJ28" s="22">
        <v>0.5</v>
      </c>
      <c r="CK28" s="22">
        <v>0</v>
      </c>
      <c r="CL28" s="22">
        <v>0</v>
      </c>
      <c r="CM28" s="22">
        <v>0</v>
      </c>
      <c r="CN28" s="22">
        <v>0</v>
      </c>
      <c r="CO28" s="22">
        <v>0</v>
      </c>
      <c r="CP28" s="27"/>
      <c r="CQ28" s="38">
        <f>IF(CC28&gt;0,CC28,"")</f>
        <v>9.6999999999999993</v>
      </c>
      <c r="CR28" s="38">
        <f>IF(CD28&gt;0,CD28,"")</f>
        <v>14.33</v>
      </c>
      <c r="CS28" s="40">
        <f>IF(SUM(CA28:CD28)-CE28&gt;0,SUM(CA28:CD28)-CE28,"")</f>
        <v>47.429999999999993</v>
      </c>
      <c r="CT28" s="40">
        <f>IF(CH28&gt;0,CH28,"")</f>
        <v>8.6000000000000014</v>
      </c>
      <c r="CU28" s="40">
        <f>IF(CI28&gt;0,CI28,"")</f>
        <v>14.85</v>
      </c>
      <c r="CV28" s="40">
        <f>IF(SUM(CF28:CI28)-CJ28&gt;0,SUM(CF28:CI28)-CJ28,"")</f>
        <v>47.15</v>
      </c>
      <c r="CW28" s="40">
        <f>IF(CS28="","",MAX(CS28,CV28))</f>
        <v>47.429999999999993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47.429999999999993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7.35</v>
      </c>
      <c r="SW28" s="22">
        <f>IF($CP28="P",CB28,(CB28+BA28)/2)</f>
        <v>4.3499999999999996</v>
      </c>
      <c r="SX28" s="22">
        <f>IF($CP28="P",CC28,(CC28+BB28)/2)</f>
        <v>4.8499999999999996</v>
      </c>
      <c r="SY28" s="22">
        <f>IF($CP28="P",CD28,(CD28+BC28)/2)</f>
        <v>7.165</v>
      </c>
      <c r="SZ28" s="22">
        <f>IF($CP28="P",CE28,(CE28+BD28)/2)</f>
        <v>0</v>
      </c>
      <c r="TA28" s="22">
        <f>IF($CP28="P",CF28,(CF28+BE28)/2)</f>
        <v>7.55</v>
      </c>
      <c r="TB28" s="22">
        <f>IF($CP28="P",CG28,(CG28+BF28)/2)</f>
        <v>4.55</v>
      </c>
      <c r="TC28" s="22">
        <f>IF($CP28="P",CH28,(CH28+BG28)/2)</f>
        <v>4.3000000000000007</v>
      </c>
      <c r="TD28" s="22">
        <f>IF($CP28="P",CI28,(CI28+BH28)/2)</f>
        <v>7.4249999999999998</v>
      </c>
      <c r="TE28" s="22">
        <f>IF($CP28="P",CJ28,(CJ28+BI28)/2)</f>
        <v>0.25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4.8499999999999996</v>
      </c>
      <c r="TM28" s="40">
        <f>IF(SY28&gt;0,SY28,"")</f>
        <v>7.165</v>
      </c>
      <c r="TN28" s="40">
        <f>IF(SUM(SV28:SY28)-SZ28&gt;0,SUM(SV28:SY28)-SZ28,"")</f>
        <v>23.714999999999996</v>
      </c>
      <c r="TO28" s="40">
        <f>IF(TC28&gt;0,TC28,"")</f>
        <v>4.3000000000000007</v>
      </c>
      <c r="TP28" s="40">
        <f>IF(TD28&gt;0,TD28,"")</f>
        <v>7.4249999999999998</v>
      </c>
      <c r="TQ28" s="40">
        <f>IF(SUM(TA28:TD28)-TE28&gt;0,SUM(TA28:TD28)-TE28,"")</f>
        <v>23.574999999999999</v>
      </c>
      <c r="TR28" s="40">
        <f>IF(MAX(TN28,TQ28)&gt;0,MAX(TN28,TQ28),"")</f>
        <v>23.714999999999996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23.714999999999996</v>
      </c>
    </row>
    <row r="29" spans="1:542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182</v>
      </c>
      <c r="D29" s="4" t="s">
        <v>181</v>
      </c>
      <c r="E29" s="4">
        <v>2006</v>
      </c>
      <c r="F29" s="9">
        <f>SUM(L29:V29)+SUM(L29:T29)*0.0000001+SUM(L29)*0.0000000000001</f>
        <v>87.200008720004689</v>
      </c>
      <c r="G29" s="66"/>
      <c r="H29" s="3" t="str">
        <f>IF(OR(AND(AO29&gt;=AY$34,AO29&lt;&gt;"",AQ29&gt;=AY$38,AQ29&lt;&gt;"",AN29=""),AND(AR29&gt;=AY$34,AR29&lt;&gt;"",AT29&gt;=AY$38,AT29&lt;&gt;"",AN29=""),AND(AV29&gt;=AY$34,AV29&lt;&gt;"",AX29&gt;=AY$38,AX29&lt;&gt;"",AN29=""),AND(BP29&gt;=BZ$34,BP29&lt;&gt;"",BR29&gt;=BZ$38,BR29&lt;&gt;"",BO29=""),AND(BS29&gt;=BZ$34,BS29&lt;&gt;"",BU29&gt;=BZ$38,BU29&lt;&gt;"",BO29=""),AND(BW29&gt;=BZ$34,BW29&lt;&gt;"",BY29&gt;=BZ$38,BY29&lt;&gt;"",BO29=""),AND(CQ29&gt;=DA$34,CQ29&lt;&gt;"",CS29&gt;=DA$38,CS29&lt;&gt;"",CP29=""),AND(CT29&gt;=DA$34,CT29&lt;&gt;"",CV29&gt;=DA$38,CV29&lt;&gt;"",CP29=""),AND(CX29&gt;=DA$34,CX29&lt;&gt;"",CZ29&gt;=DA$38,CZ29&lt;&gt;"",CP29=""),AND(DX29&gt;=EK$34,DX29&lt;&gt;"",DZ29&gt;=EK$38,DZ29&lt;&gt;""),AND(EA29&gt;=EK$34,EA29&lt;&gt;"",EC29&gt;=EK$38,EC29&lt;&gt;""),AND(EE29&gt;=EK$34,EE29&lt;&gt;"",EG29&gt;=EK$38,EG29&lt;&gt;""),AND(EH29&gt;=EK$34,EH29&lt;&gt;"",EJ29&gt;=EK$38,EJ29&lt;&gt;""),AND(FF29&gt;=FS$34,FF29&lt;&gt;"",FH29&gt;=FS$38,FH29&lt;&gt;""),AND(FI29&gt;=FS$34,FI29&lt;&gt;"",FK29&gt;=FS$38,FK29&lt;&gt;""),AND(FM29&gt;=FS$34,FM29&lt;&gt;"",FO29&gt;=FS$38,FO29&lt;&gt;""),AND(FP29&gt;=FS$34,FP29&lt;&gt;"",FR29&gt;=FS$38,FR29&lt;&gt;""),AND(GN29&gt;=HA$34,GN29&lt;&gt;"",GP29&gt;=HA$38,GP29&lt;&gt;""),AND(GQ29&gt;=HA$34,GQ29&lt;&gt;"",GS29&gt;=HA$38,GS29&lt;&gt;""),AND(GU29&gt;=HA$34,GU29&lt;&gt;"",GW29&gt;=HA$38,GW29&lt;&gt;""),AND(GX29&gt;=HA$34,GX29&lt;&gt;"",GZ29&gt;=HA$38,GZ29&lt;&gt;""),AND(HV29&gt;=II$34,HV29&lt;&gt;"",HX29&gt;=II$38,HX29&lt;&gt;""),AND(HY29&gt;=II$34,HY29&lt;&gt;"",IA29&gt;=II$38,IA29&lt;&gt;""),AND(IC29&gt;=II$34,IC29&lt;&gt;"",IE29&gt;=II$38,IE29&lt;&gt;""),AND(IF29&gt;=II$34,IF29&lt;&gt;"",IH29&gt;=II$38,IH29&lt;&gt;""),AND(JD29&gt;=JQ$34,JD29&lt;&gt;"",JF29&gt;=JQ$38,JF29&lt;&gt;""),AND(JG29&gt;=JQ$34,JG29&lt;&gt;"",JI29&gt;=JQ$38,JI29&lt;&gt;""),AND(JK29&gt;=JQ$34,JK29&lt;&gt;"",JM29&gt;=JQ$38,JM29&lt;&gt;""),AND(JN29&gt;=JQ$34,JN29&lt;&gt;"",JP29&gt;=JQ$38,JP29&lt;&gt;""),AND(KL29&gt;=KY$34,KL29&lt;&gt;"",KN29&gt;=KY$38,KN29&lt;&gt;""),AND(KO29&gt;=KY$34,KO29&lt;&gt;"",KQ29&gt;=KY$38,KQ29&lt;&gt;""),AND(KS29&gt;=KY$34,KS29&lt;&gt;"",KU29&gt;=KY$38,KU29&lt;&gt;""),AND(KV29&gt;=KY$34,KV29&lt;&gt;"",KX29&gt;=KY$38,KX29&lt;&gt;""),AND(LT29&gt;=MG$34,LT29&lt;&gt;"",LV29&gt;=MG$38,LV29&lt;&gt;""),AND(LW29&gt;=MG$34,LW29&lt;&gt;"",LY29&gt;=MG$38,LY29&lt;&gt;""),AND(MA29&gt;=MG$34,MA29&lt;&gt;"",MC29&gt;=MG$38,MC29&lt;&gt;""),AND(MD29&gt;=MG$34,MD29&lt;&gt;"",MF29&gt;=MG$38,MF29&lt;&gt;""),AND(NB29&gt;=NO$34,NB29&lt;&gt;"",ND29&gt;=NO$38,ND29&lt;&gt;""),AND(NE29&gt;=NO$34,NE29&lt;&gt;"",NG29&gt;=NO$38,NG29&lt;&gt;""),AND(NI29&gt;=NO$34,NI29&lt;&gt;"",NK29&gt;=NO$38,NK29&lt;&gt;""),AND(NL29&gt;=NO$34,NL29&lt;&gt;"",NN29&gt;=NO$38,NN29&lt;&gt;""),AND(OJ29&gt;=OW$34,OJ29&lt;&gt;"",OL29&gt;=OW$38,OL29&lt;&gt;""),AND(OM29&gt;=OW$34,OM29&lt;&gt;"",OO29&gt;=OW$38,OO29&lt;&gt;""),AND(OQ29&gt;=OW$34,OQ29&lt;&gt;"",OS29&gt;=OW$38,OS29&lt;&gt;""),AND(OT29&gt;=OW$34,OT29&lt;&gt;"",OV29&gt;=OW$38,OV29&lt;&gt;""),AND(PR29&gt;=QE$34,PR29&lt;&gt;"",PT29&gt;=QE$38,PT29&lt;&gt;""),AND(PU29&gt;=QE$34,PU29&lt;&gt;"",PW29&gt;=QE$38,PW29&lt;&gt;""),AND(PY29&gt;=QE$34,PY29&lt;&gt;"",QA29&gt;=QE$38,QA29&lt;&gt;""),AND(QB29&gt;=QE$34,QB29&lt;&gt;"",QD29&gt;=QE$38,QD29&lt;&gt;""),AND(QZ29&gt;=RM$34,QZ29&lt;&gt;"",RB29&gt;=RM$38,RB29&lt;&gt;""),AND(RC29&gt;=RM$34,RC29&lt;&gt;"",RE29&gt;=RM$38,RE29&lt;&gt;""),AND(RG29&gt;=RM$34,RG29&lt;&gt;"",RI29&gt;=RM$38,RI29&lt;&gt;""),AND(RJ29&gt;=RM$34,RJ29&lt;&gt;"",RL29&gt;=RM$38,RL29&lt;&gt;""),AND(SH29&gt;=SU$34,SH29&lt;&gt;"",SJ29&gt;=SU$38,SJ29&lt;&gt;""),AND(SK29&gt;=SU$34,SK29&lt;&gt;"",SM29&gt;=SU$38,SM29&lt;&gt;""),AND(SO29&gt;=SU$34,SO29&lt;&gt;"",SQ29&gt;=SU$38,SQ29&lt;&gt;""),AND(SR29&gt;=SU$34,SR29&lt;&gt;"",ST29&gt;=SU$38,ST29&lt;&gt;"")),"P","")</f>
        <v/>
      </c>
      <c r="I29" s="3" t="str">
        <f>IF(OR(AND(AQ29&gt;=AY$38,AQ29&lt;&gt;"",AN29=""),AND(AT29&gt;=AY$38,AT29&lt;&gt;"",AN29=""),AND(AX29&gt;=AY$38,AX29&lt;&gt;"",AN29=""),AND(BR29&gt;=BZ$38,BR29&lt;&gt;"",BO29=""),AND(BU29&gt;=BZ$38,BU29&lt;&gt;"",BO29=""),AND(BY29&gt;=BZ$38,BY29&lt;&gt;"",BO29=""),AND(CS29&gt;=DA$38,CS29&lt;&gt;"",CP29=""),AND(CV29&gt;=DA$38,CV29&lt;&gt;"",CP29=""),AND(CZ29&gt;=DA$38,CZ29&lt;&gt;"",CP29=""),AND(DZ29&gt;=EK$38,DZ29&lt;&gt;""),AND(EC29&gt;=EK$38,EC29&lt;&gt;""),AND(EG29&gt;=EK$38,EG29&lt;&gt;""),AND(EJ29&gt;=EK$38,EJ29&lt;&gt;""),AND(FH29&gt;=FS$38,FH29&lt;&gt;""),AND(FK29&gt;=FS$38,FK29&lt;&gt;""),AND(FO29&gt;=FS$38,FO29&lt;&gt;""),AND(FR29&gt;=FS$38,FR29&lt;&gt;""),AND(GP29&gt;=HA$38,GP29&lt;&gt;""),AND(GS29&gt;=HA$38,GS29&lt;&gt;""),AND(GW29&gt;=HA$38,GW29&lt;&gt;""),AND(GZ29&gt;=HA$38,GZ29&lt;&gt;""),AND(HX29&gt;=II$38,HX29&lt;&gt;""),AND(IA29&gt;=II$38,IA29&lt;&gt;""),AND(IE29&gt;=II$38,IE29&lt;&gt;""),AND(IH29&gt;=II$38,IH29&lt;&gt;""),AND(JF29&gt;=JQ$38,JF29&lt;&gt;""),AND(JI29&gt;=JQ$38,JI29&lt;&gt;""),AND(JM29&gt;=JQ$38,JM29&lt;&gt;""),AND(JP29&gt;=JQ$38,JP29&lt;&gt;""),AND(KN29&gt;=KY$38,KN29&lt;&gt;""),AND(KQ29&gt;=KY$38,KQ29&lt;&gt;""),AND(KU29&gt;=KY$38,KU29&lt;&gt;""),AND(KX29&gt;=KY$38,KX29&lt;&gt;""),AND(LV29&gt;=MG$38,LV29&lt;&gt;""),AND(LY29&gt;=MG$38,LY29&lt;&gt;""),AND(MC29&gt;=MG$38,MC29&lt;&gt;""),AND(MF29&gt;=MG$38,MF29&lt;&gt;""),AND(ND29&gt;=NO$38,ND29&lt;&gt;""),AND(NG29&gt;=NO$38,NG29&lt;&gt;""),AND(NK29&gt;=NO$38,NK29&lt;&gt;""),AND(NN29&gt;=NO$38,NN29&lt;&gt;""),AND(OL29&gt;=OW$38,OL29&lt;&gt;""),AND(OO29&gt;=OW$38,OO29&lt;&gt;""),AND(OS29&gt;=OW$38,OS29&lt;&gt;""),AND(OV29&gt;=OW$38,OV29&lt;&gt;""),AND(PT29&gt;=QE$38,PT29&lt;&gt;""),AND(PW29&gt;=QE$38,PW29&lt;&gt;""),AND(QA29&gt;=QE$38,QA29&lt;&gt;""),AND(QD29&gt;=QE$38,QD29&lt;&gt;""),AND(RB29&gt;=RM$38,RB29&lt;&gt;""),AND(RE29&gt;=RM$38,RE29&lt;&gt;""),AND(RI29&gt;=RM$38,RI29&lt;&gt;""),AND(RL29&gt;=RM$38,RL29&lt;&gt;""),AND(SJ29&gt;=SU$38,SJ29&lt;&gt;""),AND(SM29&gt;=SU$38,SM29&lt;&gt;""),AND(SQ29&gt;=SU$38,SQ29&lt;&gt;""),AND(ST29&gt;=SU$38,ST29&lt;&gt;"")),"P","")</f>
        <v/>
      </c>
      <c r="J29" s="36" t="str">
        <f>IF(AND(I29="P",H29=""),"No DD",IF(OR(AND(AO29&gt;=AY$37,AO29&lt;&gt;"",AQ29&gt;=AY$41,AQ29&lt;&gt;"",AN29=""),AND(AR29&gt;=AY$37,AR29&lt;&gt;"",AT29&gt;=AY$41,AT29&lt;&gt;"",AN29=""),AND(AV29&gt;=AY$37,AV29&lt;&gt;"",AX29&gt;=AY$41,AX29&lt;&gt;"",AN29=""),AND(BP29&gt;=BZ$37,BP29&lt;&gt;"",BR29&gt;=BZ$41,BR29&lt;&gt;"",BO29=""),AND(BS29&gt;=BZ$37,BS29&lt;&gt;"",BU29&gt;=BZ$41,BU29&lt;&gt;"",BO29=""),AND(BW29&gt;=BZ$37,BW29&lt;&gt;"",BY29&gt;=BZ$41,BY29&lt;&gt;"",BO29=""),AND(CQ29&gt;=DA$37,CQ29&lt;&gt;"",CS29&gt;=DA$41,CS29&lt;&gt;"",CP29=""),AND(CT29&gt;=DA$37,CT29&lt;&gt;"",CV29&gt;=DA$41,CV29&lt;&gt;"",CP29=""),AND(CX29&gt;=DA$37,CX29&lt;&gt;"",CZ29&gt;=DA$41,CZ29&lt;&gt;"",CP29=""),AND(DX29&gt;=EK$37,DX29&lt;&gt;"",DZ29&gt;=EK$41,DZ29&lt;&gt;""),AND(EA29&gt;=EK$37,EA29&lt;&gt;"",EC29&gt;=EK$41,EC29&lt;&gt;""),AND(EE29&gt;=EK$37,EE29&lt;&gt;"",EG29&gt;=EK$41,EG29&lt;&gt;""),AND(EH29&gt;=EK$37,EH29&lt;&gt;"",EJ29&gt;=EK$41,EJ29&lt;&gt;""),AND(FF29&gt;=FS$37,FF29&lt;&gt;"",FH29&gt;=FS$41,FH29&lt;&gt;""),AND(FI29&gt;=FS$37,FI29&lt;&gt;"",FK29&gt;=FS$41,FK29&lt;&gt;""),AND(FM29&gt;=FS$37,FM29&lt;&gt;"",FO29&gt;=FS$41,FO29&lt;&gt;""),AND(FP29&gt;=FS$37,FP29&lt;&gt;"",FR29&gt;=FS$41,FR29&lt;&gt;""),AND(GN29&gt;=HA$37,GN29&lt;&gt;"",GP29&gt;=HA$41,GP29&lt;&gt;""),AND(GQ29&gt;=HA$37,GQ29&lt;&gt;"",GS29&gt;=HA$41,GS29&lt;&gt;""),AND(GU29&gt;=HA$37,GU29&lt;&gt;"",GW29&gt;=HA$41,GW29&lt;&gt;""),AND(GX29&gt;=HA$37,GX29&lt;&gt;"",GZ29&gt;=HA$41,GZ29&lt;&gt;""),AND(HV29&gt;=II$37,HV29&lt;&gt;"",HX29&gt;=II$41,HX29&lt;&gt;""),AND(HY29&gt;=II$37,HY29&lt;&gt;"",IA29&gt;=II$41,IA29&lt;&gt;""),AND(IC29&gt;=II$37,IC29&lt;&gt;"",IE29&gt;=II$41,IE29&lt;&gt;""),AND(IF29&gt;=II$37,IF29&lt;&gt;"",IH29&gt;=II$41,IH29&lt;&gt;""),AND(JD29&gt;=JQ$37,JD29&lt;&gt;"",JF29&gt;=JQ$41,JF29&lt;&gt;""),AND(JG29&gt;=JQ$37,JG29&lt;&gt;"",JI29&gt;=JQ$41,JI29&lt;&gt;""),AND(JK29&gt;=JQ$37,JK29&lt;&gt;"",JM29&gt;=JQ$41,JM29&lt;&gt;""),AND(JN29&gt;=JQ$37,JN29&lt;&gt;"",JP29&gt;=JQ$41,JP29&lt;&gt;""),AND(KL29&gt;=KY$37,KL29&lt;&gt;"",KN29&gt;=KY$41,KN29&lt;&gt;""),AND(KO29&gt;=KY$37,KO29&lt;&gt;"",KQ29&gt;=KY$41,KQ29&lt;&gt;""),AND(KS29&gt;=KY$37,KS29&lt;&gt;"",KU29&gt;=KY$41,KU29&lt;&gt;""),AND(KV29&gt;=KY$37,KV29&lt;&gt;"",KX29&gt;=KY$41,KX29&lt;&gt;""),AND(LT29&gt;=MG$37,LT29&lt;&gt;"",LV29&gt;=MG$41,LV29&lt;&gt;""),AND(LW29&gt;=MG$37,LW29&lt;&gt;"",LY29&gt;=MG$41,LY29&lt;&gt;""),AND(MA29&gt;=MG$37,MA29&lt;&gt;"",MC29&gt;=MG$41,MC29&lt;&gt;""),AND(MD29&gt;=MG$37,MD29&lt;&gt;"",MF29&gt;=MG$41,MF29&lt;&gt;""),AND(NB29&gt;=NO$37,NB29&lt;&gt;"",ND29&gt;=NO$41,ND29&lt;&gt;""),AND(NE29&gt;=NO$37,NE29&lt;&gt;"",NG29&gt;=NO$41,NG29&lt;&gt;""),AND(NI29&gt;=NO$37,NI29&lt;&gt;"",NK29&gt;=NO$41,NK29&lt;&gt;""),AND(NL29&gt;=NO$37,NL29&lt;&gt;"",NN29&gt;=NO$41,NN29&lt;&gt;""),AND(OJ29&gt;=OW$37,OJ29&lt;&gt;"",OL29&gt;=OW$41,OL29&lt;&gt;""),AND(OM29&gt;=OW$37,OM29&lt;&gt;"",OO29&gt;=OW$41,OO29&lt;&gt;""),AND(OQ29&gt;=OW$37,OQ29&lt;&gt;"",OS29&gt;=OW$41,OS29&lt;&gt;""),AND(OT29&gt;=OW$37,OT29&lt;&gt;"",OV29&gt;=OW$41,OV29&lt;&gt;""),AND(PR29&gt;=QE$37,PR29&lt;&gt;"",PT29&gt;=QE$41,PT29&lt;&gt;""),AND(PU29&gt;=QE$37,PU29&lt;&gt;"",PW29&gt;=QE$41,PW29&lt;&gt;""),AND(PY29&gt;=QE$37,PY29&lt;&gt;"",QA29&gt;=QE$41,QA29&lt;&gt;""),AND(QB29&gt;=QE$37,QB29&lt;&gt;"",QD29&gt;=QE$41,QD29&lt;&gt;""),AND(QZ29&gt;=RM$37,QZ29&lt;&gt;"",RB29&gt;=RM$41,RB29&lt;&gt;""),AND(RC29&gt;=RM$37,RC29&lt;&gt;"",RE29&gt;=RM$41,RE29&lt;&gt;""),AND(RG29&gt;=RM$37,RG29&lt;&gt;"",RI29&gt;=RM$41,RI29&lt;&gt;""),AND(RJ29&gt;=RM$37,RJ29&lt;&gt;"",RL29&gt;=RM$41,RL29&lt;&gt;""),AND(SH29&gt;=SU$37,SH29&lt;&gt;"",SJ29&gt;=SU$41,SJ29&lt;&gt;""),AND(SK29&gt;=SU$37,SK29&lt;&gt;"",SM29&gt;=SU$41,SM29&lt;&gt;""),AND(SO29&gt;=SU$37,SO29&lt;&gt;"",SQ29&gt;=SU$41,SQ29&lt;&gt;""),AND(SR29&gt;=SU$37,SR29&lt;&gt;"",ST29&gt;=SU$41,ST29&lt;&gt;"")),"Merit",IF(OR(AND(AO29&gt;=AY$36,AO29&lt;&gt;"",AQ29&gt;=AY$40,AQ29&lt;&gt;"",AN29=""),AND(AR29&gt;=AY$36,AR29&lt;&gt;"",AT29&gt;=AY$40,AT29&lt;&gt;"",AN29=""),AND(AV29&gt;=AY$36,AV29&lt;&gt;"",AX29&gt;=AY$40,AX29&lt;&gt;"",AN29=""),AND(BP29&gt;=BZ$36,BP29&lt;&gt;"",BR29&gt;=BZ$40,BR29&lt;&gt;"",BO29=""),AND(BS29&gt;=BZ$36,BS29&lt;&gt;"",BU29&gt;=BZ$40,BU29&lt;&gt;"",BO29=""),AND(BW29&gt;=BZ$36,BW29&lt;&gt;"",BY29&gt;=BZ$40,BY29&lt;&gt;"",BO29=""),AND(CQ29&gt;=DA$36,CQ29&lt;&gt;"",CS29&gt;=DA$40,CS29&lt;&gt;"",CP29=""),AND(CT29&gt;=DA$36,CT29&lt;&gt;"",CV29&gt;=DA$40,CV29&lt;&gt;"",CP29=""),AND(CX29&gt;=DA$36,CX29&lt;&gt;"",CZ29&gt;=DA$40,CZ29&lt;&gt;"",CP29=""),AND(DX29&gt;=EK$36,DX29&lt;&gt;"",DZ29&gt;=EK$40,DZ29&lt;&gt;""),AND(EA29&gt;=EK$36,EA29&lt;&gt;"",EC29&gt;=EK$40,EC29&lt;&gt;""),AND(EE29&gt;=EK$36,EE29&lt;&gt;"",EG29&gt;=EK$40,EG29&lt;&gt;""),AND(EH29&gt;=EK$36,EH29&lt;&gt;"",EJ29&gt;=EK$40,EJ29&lt;&gt;""),AND(FF29&gt;=FS$36,FF29&lt;&gt;"",FH29&gt;=FS$40,FH29&lt;&gt;""),AND(FI29&gt;=FS$36,FI29&lt;&gt;"",FK29&gt;=FS$40,FK29&lt;&gt;""),AND(FM29&gt;=FS$36,FM29&lt;&gt;"",FO29&gt;=FS$40,FO29&lt;&gt;""),AND(FP29&gt;=FS$36,FP29&lt;&gt;"",FR29&gt;=FS$40,FR29&lt;&gt;""),AND(GN29&gt;=HA$36,GN29&lt;&gt;"",GP29&gt;=HA$40,GP29&lt;&gt;""),AND(GQ29&gt;=HA$36,GQ29&lt;&gt;"",GS29&gt;=HA$40,GS29&lt;&gt;""),AND(GU29&gt;=HA$36,GU29&lt;&gt;"",GW29&gt;=HA$40,GW29&lt;&gt;""),AND(GX29&gt;=HA$36,GX29&lt;&gt;"",GZ29&gt;=HA$40,GZ29&lt;&gt;""),AND(HV29&gt;=II$36,HV29&lt;&gt;"",HX29&gt;=II$40,HX29&lt;&gt;""),AND(HY29&gt;=II$36,HY29&lt;&gt;"",IA29&gt;=II$40,IA29&lt;&gt;""),AND(IC29&gt;=II$36,IC29&lt;&gt;"",IE29&gt;=II$40,IE29&lt;&gt;""),AND(IF29&gt;=II$36,IF29&lt;&gt;"",IH29&gt;=II$40,IH29&lt;&gt;""),AND(JD29&gt;=JQ$36,JD29&lt;&gt;"",JF29&gt;=JQ$40,JF29&lt;&gt;""),AND(JG29&gt;=JQ$36,JG29&lt;&gt;"",JI29&gt;=JQ$40,JI29&lt;&gt;""),AND(JK29&gt;=JQ$36,JK29&lt;&gt;"",JM29&gt;=JQ$40,JM29&lt;&gt;""),AND(JN29&gt;=JQ$36,JN29&lt;&gt;"",JP29&gt;=JQ$40,JP29&lt;&gt;""),AND(KL29&gt;=KY$36,KL29&lt;&gt;"",KN29&gt;=KY$40,KN29&lt;&gt;""),AND(KO29&gt;=KY$36,KO29&lt;&gt;"",KQ29&gt;=KY$40,KQ29&lt;&gt;""),AND(KS29&gt;=KY$36,KS29&lt;&gt;"",KU29&gt;=KY$40,KU29&lt;&gt;""),AND(KV29&gt;=KY$36,KV29&lt;&gt;"",KX29&gt;=KY$40,KX29&lt;&gt;""),AND(LT29&gt;=MG$36,LT29&lt;&gt;"",LV29&gt;=MG$40,LV29&lt;&gt;""),AND(LW29&gt;=MG$36,LW29&lt;&gt;"",LY29&gt;=MG$40,LY29&lt;&gt;""),AND(MA29&gt;=MG$36,MA29&lt;&gt;"",MC29&gt;=MG$40,MC29&lt;&gt;""),AND(MD29&gt;=MG$36,MD29&lt;&gt;"",MF29&gt;=MG$40,MF29&lt;&gt;""),AND(NB29&gt;=NO$36,NB29&lt;&gt;"",ND29&gt;=NO$40,ND29&lt;&gt;""),AND(NE29&gt;=NO$36,NE29&lt;&gt;"",NG29&gt;=NO$40,NG29&lt;&gt;""),AND(NI29&gt;=NO$36,NI29&lt;&gt;"",NK29&gt;=NO$40,NK29&lt;&gt;""),AND(NL29&gt;=NO$36,NL29&lt;&gt;"",NN29&gt;=NO$40,NN29&lt;&gt;""),AND(OJ29&gt;=OW$36,OJ29&lt;&gt;"",OL29&gt;=OW$40,OL29&lt;&gt;""),AND(OM29&gt;=OW$36,OM29&lt;&gt;"",OO29&gt;=OW$40,OO29&lt;&gt;""),AND(OQ29&gt;=OW$36,OQ29&lt;&gt;"",OS29&gt;=OW$40,OS29&lt;&gt;""),AND(OT29&gt;=OW$36,OT29&lt;&gt;"",OV29&gt;=OW$40,OV29&lt;&gt;""),AND(PR29&gt;=QE$36,PR29&lt;&gt;"",PT29&gt;=QE$40,PT29&lt;&gt;""),AND(PU29&gt;=QE$36,PU29&lt;&gt;"",PW29&gt;=QE$40,PW29&lt;&gt;""),AND(PY29&gt;=QE$36,PY29&lt;&gt;"",QA29&gt;=QE$40,QA29&lt;&gt;""),AND(QB29&gt;=QE$36,QB29&lt;&gt;"",QD29&gt;=QE$40,QD29&lt;&gt;""),AND(QZ29&gt;=RM$36,QZ29&lt;&gt;"",RB29&gt;=RM$40,RB29&lt;&gt;""),AND(RC29&gt;=RM$36,RC29&lt;&gt;"",RE29&gt;=RM$40,RE29&lt;&gt;""),AND(RG29&gt;=RM$36,RG29&lt;&gt;"",RI29&gt;=RM$40,RI29&lt;&gt;""),AND(RJ29&gt;=RM$36,RJ29&lt;&gt;"",RL29&gt;=RM$40,RL29&lt;&gt;""),AND(SH29&gt;=SU$36,SH29&lt;&gt;"",SJ29&gt;=SU$40,SJ29&lt;&gt;""),AND(SK29&gt;=SU$36,SK29&lt;&gt;"",SM29&gt;=SU$40,SM29&lt;&gt;""),AND(SO29&gt;=SU$36,SO29&lt;&gt;"",SQ29&gt;=SU$40,SQ29&lt;&gt;""),AND(SR29&gt;=SU$36,SR29&lt;&gt;"",ST29&gt;=SU$40,ST29&lt;&gt;"")),"Excellence",IF(K29="P","Worlds Team",IF(H29="P","National Team","")))))</f>
        <v/>
      </c>
      <c r="K29" s="3" t="str">
        <f>IF(OR(AND(AO29&gt;=AY$35,AO29&lt;&gt;"",AQ29&gt;=AY$39,AQ29&lt;&gt;"",AN29=""),AND(AR29&gt;=AY$35,AR29&lt;&gt;"",AT29&gt;=AY$39,AT29&lt;&gt;"",AN29=""),AND(AV29&gt;=AY$35,AV29&lt;&gt;"",AX29&gt;=AY$39,AX29&lt;&gt;"",AN29=""),AND(BP29&gt;=BZ$35,BP29&lt;&gt;"",BR29&gt;=BZ$39,BR29&lt;&gt;"",BO29=""),AND(BS29&gt;=BZ$35,BS29&lt;&gt;"",BU29&gt;=BZ$39,BU29&lt;&gt;"",BO29=""),AND(BW29&gt;=BZ$35,BW29&lt;&gt;"",BY29&gt;=BZ$39,BY29&lt;&gt;"",BO29=""),AND(CQ29&gt;=DA$35,CQ29&lt;&gt;"",CS29&gt;=DA$39,CS29&lt;&gt;"",CP29=""),AND(CT29&gt;=DA$35,CT29&lt;&gt;"",CV29&gt;=DA$39,CV29&lt;&gt;"",CP29=""),AND(CX29&gt;=DA$35,CX29&lt;&gt;"",CZ29&gt;=DA$39,CZ29&lt;&gt;"",CP29=""),AND(DX29&gt;=EK$35,DX29&lt;&gt;"",DZ29&gt;=EK$39,DZ29&lt;&gt;""),AND(EA29&gt;=EK$35,EA29&lt;&gt;"",EC29&gt;=EK$39,EC29&lt;&gt;""),AND(EE29&gt;=EK$35,EE29&lt;&gt;"",EG29&gt;=EK$39,EG29&lt;&gt;""),AND(EH29&gt;=EK$35,EH29&lt;&gt;"",EJ29&gt;=EK$39,EJ29&lt;&gt;""),AND(FF29&gt;=FS$35,FF29&lt;&gt;"",FH29&gt;=FS$39,FH29&lt;&gt;""),AND(FI29&gt;=FS$35,FI29&lt;&gt;"",FK29&gt;=FS$39,FK29&lt;&gt;""),AND(FM29&gt;=FS$35,FM29&lt;&gt;"",FO29&gt;=FS$39,FO29&lt;&gt;""),AND(FP29&gt;=FS$35,FP29&lt;&gt;"",FR29&gt;=FS$39,FR29&lt;&gt;""),AND(GN29&gt;=HA$35,GN29&lt;&gt;"",GP29&gt;=HA$39,GP29&lt;&gt;""),AND(GQ29&gt;=HA$35,GQ29&lt;&gt;"",GS29&gt;=HA$39,GS29&lt;&gt;""),AND(GU29&gt;=HA$35,GU29&lt;&gt;"",GW29&gt;=HA$39,GW29&lt;&gt;""),AND(GX29&gt;=HA$35,GX29&lt;&gt;"",GZ29&gt;=HA$39,GZ29&lt;&gt;""),AND(HV29&gt;=II$35,HV29&lt;&gt;"",HX29&gt;=II$39,HX29&lt;&gt;""),AND(HY29&gt;=II$35,HY29&lt;&gt;"",IA29&gt;=II$39,IA29&lt;&gt;""),AND(IC29&gt;=II$35,IC29&lt;&gt;"",IE29&gt;=II$39,IE29&lt;&gt;""),AND(IF29&gt;=II$35,IF29&lt;&gt;"",IH29&gt;=II$39,IH29&lt;&gt;""),AND(JD29&gt;=JQ$35,JD29&lt;&gt;"",JF29&gt;=JQ$39,JF29&lt;&gt;""),AND(JG29&gt;=JQ$35,JG29&lt;&gt;"",JI29&gt;=JQ$39,JI29&lt;&gt;""),AND(JK29&gt;=JQ$35,JK29&lt;&gt;"",JM29&gt;=JQ$39,JM29&lt;&gt;""),AND(JN29&gt;=JQ$35,JN29&lt;&gt;"",JP29&gt;=JQ$39,JP29&lt;&gt;""),AND(KL29&gt;=KY$35,KL29&lt;&gt;"",KN29&gt;=KY$39,KN29&lt;&gt;""),AND(KO29&gt;=KY$35,KO29&lt;&gt;"",KQ29&gt;=KY$39,KQ29&lt;&gt;""),AND(KS29&gt;=KY$35,KS29&lt;&gt;"",KU29&gt;=KY$39,KU29&lt;&gt;""),AND(KV29&gt;=KY$35,KV29&lt;&gt;"",KX29&gt;=KY$39,KX29&lt;&gt;""),AND(LT29&gt;=MG$35,LT29&lt;&gt;"",LV29&gt;=MG$39,LV29&lt;&gt;""),AND(LW29&gt;=MG$35,LW29&lt;&gt;"",LY29&gt;=MG$39,LY29&lt;&gt;""),AND(MA29&gt;=MG$35,MA29&lt;&gt;"",MC29&gt;=MG$39,MC29&lt;&gt;""),AND(MD29&gt;=MG$35,MD29&lt;&gt;"",MF29&gt;=MG$39,MF29&lt;&gt;""),AND(NB29&gt;=NO$35,NB29&lt;&gt;"",ND29&gt;=NO$39,ND29&lt;&gt;""),AND(NE29&gt;=NO$35,NE29&lt;&gt;"",NG29&gt;=NO$39,NG29&lt;&gt;""),AND(NI29&gt;=NO$35,NI29&lt;&gt;"",NK29&gt;=NO$39,NK29&lt;&gt;""),AND(NL29&gt;=NO$35,NL29&lt;&gt;"",NN29&gt;=NO$39,NN29&lt;&gt;""),AND(OJ29&gt;=OW$35,OJ29&lt;&gt;"",OL29&gt;=OW$39,OL29&lt;&gt;""),AND(OM29&gt;=OW$35,OM29&lt;&gt;"",OO29&gt;=OW$39,OO29&lt;&gt;""),AND(OQ29&gt;=OW$35,OQ29&lt;&gt;"",OS29&gt;=OW$39,OS29&lt;&gt;""),AND(OT29&gt;=OW$35,OT29&lt;&gt;"",OV29&gt;=OW$39,OV29&lt;&gt;""),AND(PR29&gt;=QE$35,PR29&lt;&gt;"",PT29&gt;=QE$39,PT29&lt;&gt;""),AND(PU29&gt;=QE$35,PU29&lt;&gt;"",PW29&gt;=QE$39,PW29&lt;&gt;""),AND(PY29&gt;=QE$35,PY29&lt;&gt;"",QA29&gt;=QE$39,QA29&lt;&gt;""),AND(QB29&gt;=QE$35,QB29&lt;&gt;"",QD29&gt;=QE$39,QD29&lt;&gt;""),AND(QZ29&gt;=RM$35,QZ29&lt;&gt;"",RB29&gt;=RM$39,RB29&lt;&gt;""),AND(RC29&gt;=RM$35,RC29&lt;&gt;"",RE29&gt;=RM$39,RE29&lt;&gt;""),AND(RG29&gt;=RM$35,RG29&lt;&gt;"",RI29&gt;=RM$39,RI29&lt;&gt;""),AND(RJ29&gt;=RM$35,RJ29&lt;&gt;"",RL29&gt;=RM$39,RL29&lt;&gt;""),AND(SH29&gt;=SU$35,SH29&lt;&gt;"",SJ29&gt;=SU$39,SJ29&lt;&gt;""),AND(SK29&gt;=SU$35,SK29&lt;&gt;"",SM29&gt;=SU$39,SM29&lt;&gt;""),AND(SO29&gt;=SU$35,SO29&lt;&gt;"",SQ29&gt;=SU$39,SQ29&lt;&gt;""),AND(SR29&gt;=SU$35,SR29&lt;&gt;"",ST29&gt;=SU$39,ST29&lt;&gt;"")),"P","")</f>
        <v/>
      </c>
      <c r="L29" s="8">
        <f>IF(COUNT(AQ29,AT29,BR29,BU29,CS29,CV29)&gt;0,LARGE((AQ29,AT29,BR29,BU29,CS29,CV29),1),0)</f>
        <v>46.91</v>
      </c>
      <c r="M29" s="8" t="str">
        <f>IF(L29="","",IF(OR(L29=CS29,L29=CV29),$CA$1,IF(OR(L29=BR29,L29=BU29),$AZ$1,IF(OR(L29=AQ29,L29=AT29),$Y$1,""))))</f>
        <v>2023 Nationals</v>
      </c>
      <c r="N29" s="8">
        <f>IF(COUNT(AQ29,AT29,BR29,BU29,CS29,CV29)&gt;1,LARGE((AQ29,AT29,BR29,BU29,CS29,CV29),2),0)</f>
        <v>29.09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IF(P29="","",IF(OR(P29=CS29,P29=CV29,P29=CZ29),$CA$1,IF(OR(P29=BR29,P29=BU29,P29=BY29),$AZ$1,IF(OR(P29=AQ29,P29=AT29,P29=AX29),$Y$1,""))))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11.2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Nationals</v>
      </c>
      <c r="T29" s="8">
        <f>IF(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&gt;0,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7.9</v>
      </c>
      <c r="BA29" s="26">
        <v>5</v>
      </c>
      <c r="BB29" s="26">
        <v>7.3</v>
      </c>
      <c r="BC29" s="26">
        <v>8.89</v>
      </c>
      <c r="BD29" s="26">
        <v>0</v>
      </c>
      <c r="BE29" s="26">
        <v>12.8</v>
      </c>
      <c r="BF29" s="26">
        <v>8.8000000000000007</v>
      </c>
      <c r="BG29" s="26">
        <v>11.2</v>
      </c>
      <c r="BH29" s="26">
        <v>14.11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7.3</v>
      </c>
      <c r="BQ29" s="39">
        <f>IF(BC29&gt;0,BC29,"")</f>
        <v>8.89</v>
      </c>
      <c r="BR29" s="11">
        <f>IF(SUM(AZ29:BC29)-BD29&gt;0,SUM(AZ29:BC29)-BD29,"")</f>
        <v>29.09</v>
      </c>
      <c r="BS29" s="11">
        <f>IF(BG29&gt;0,BG29,"")</f>
        <v>11.2</v>
      </c>
      <c r="BT29" s="11">
        <f>IF(BH29&gt;0,BH29,"")</f>
        <v>14.11</v>
      </c>
      <c r="BU29" s="11">
        <f>IF(SUM(BE29:BH29)-BI29&gt;0,SUM(BE29:BH29)-BI29,"")</f>
        <v>46.91</v>
      </c>
      <c r="BV29" s="11">
        <f>IF(BR29="","",MAX(BR29,BU29))</f>
        <v>46.91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46.91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3.95</v>
      </c>
      <c r="SW29" s="22">
        <f>IF($CP29="P",CB29,(CB29+BA29)/2)</f>
        <v>2.5</v>
      </c>
      <c r="SX29" s="22">
        <f>IF($CP29="P",CC29,(CC29+BB29)/2)</f>
        <v>3.65</v>
      </c>
      <c r="SY29" s="22">
        <f>IF($CP29="P",CD29,(CD29+BC29)/2)</f>
        <v>4.4450000000000003</v>
      </c>
      <c r="SZ29" s="22">
        <f>IF($CP29="P",CE29,(CE29+BD29)/2)</f>
        <v>0</v>
      </c>
      <c r="TA29" s="22">
        <f>IF($CP29="P",CF29,(CF29+BE29)/2)</f>
        <v>6.4</v>
      </c>
      <c r="TB29" s="22">
        <f>IF($CP29="P",CG29,(CG29+BF29)/2)</f>
        <v>4.4000000000000004</v>
      </c>
      <c r="TC29" s="22">
        <f>IF($CP29="P",CH29,(CH29+BG29)/2)</f>
        <v>5.6</v>
      </c>
      <c r="TD29" s="22">
        <f>IF($CP29="P",CI29,(CI29+BH29)/2)</f>
        <v>7.0549999999999997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3.65</v>
      </c>
      <c r="TM29" s="40">
        <f>IF(SY29&gt;0,SY29,"")</f>
        <v>4.4450000000000003</v>
      </c>
      <c r="TN29" s="40">
        <f>IF(SUM(SV29:SY29)-SZ29&gt;0,SUM(SV29:SY29)-SZ29,"")</f>
        <v>14.545</v>
      </c>
      <c r="TO29" s="40">
        <f>IF(TC29&gt;0,TC29,"")</f>
        <v>5.6</v>
      </c>
      <c r="TP29" s="40">
        <f>IF(TD29&gt;0,TD29,"")</f>
        <v>7.0549999999999997</v>
      </c>
      <c r="TQ29" s="40">
        <f>IF(SUM(TA29:TD29)-TE29&gt;0,SUM(TA29:TD29)-TE29,"")</f>
        <v>23.454999999999998</v>
      </c>
      <c r="TR29" s="40">
        <f>IF(MAX(TN29,TQ29)&gt;0,MAX(TN29,TQ29),"")</f>
        <v>23.454999999999998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23.454999999999998</v>
      </c>
    </row>
    <row r="30" spans="1:542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114</v>
      </c>
      <c r="D30" s="4" t="s">
        <v>5</v>
      </c>
      <c r="E30" s="4">
        <v>2003</v>
      </c>
      <c r="F30" s="9">
        <f>SUM(L30:V30)+SUM(L30:T30)*0.0000001+SUM(L30)*0.0000000000001</f>
        <v>57.460005746003795</v>
      </c>
      <c r="G30" s="66"/>
      <c r="H30" s="3" t="str">
        <f>IF(OR(AND(AO30&gt;=AY$34,AO30&lt;&gt;"",AQ30&gt;=AY$38,AQ30&lt;&gt;"",AN30=""),AND(AR30&gt;=AY$34,AR30&lt;&gt;"",AT30&gt;=AY$38,AT30&lt;&gt;"",AN30=""),AND(AV30&gt;=AY$34,AV30&lt;&gt;"",AX30&gt;=AY$38,AX30&lt;&gt;"",AN30=""),AND(BP30&gt;=BZ$34,BP30&lt;&gt;"",BR30&gt;=BZ$38,BR30&lt;&gt;"",BO30=""),AND(BS30&gt;=BZ$34,BS30&lt;&gt;"",BU30&gt;=BZ$38,BU30&lt;&gt;"",BO30=""),AND(BW30&gt;=BZ$34,BW30&lt;&gt;"",BY30&gt;=BZ$38,BY30&lt;&gt;"",BO30=""),AND(CQ30&gt;=DA$34,CQ30&lt;&gt;"",CS30&gt;=DA$38,CS30&lt;&gt;"",CP30=""),AND(CT30&gt;=DA$34,CT30&lt;&gt;"",CV30&gt;=DA$38,CV30&lt;&gt;"",CP30=""),AND(CX30&gt;=DA$34,CX30&lt;&gt;"",CZ30&gt;=DA$38,CZ30&lt;&gt;"",CP30=""),AND(DX30&gt;=EK$34,DX30&lt;&gt;"",DZ30&gt;=EK$38,DZ30&lt;&gt;""),AND(EA30&gt;=EK$34,EA30&lt;&gt;"",EC30&gt;=EK$38,EC30&lt;&gt;""),AND(EE30&gt;=EK$34,EE30&lt;&gt;"",EG30&gt;=EK$38,EG30&lt;&gt;""),AND(EH30&gt;=EK$34,EH30&lt;&gt;"",EJ30&gt;=EK$38,EJ30&lt;&gt;""),AND(FF30&gt;=FS$34,FF30&lt;&gt;"",FH30&gt;=FS$38,FH30&lt;&gt;""),AND(FI30&gt;=FS$34,FI30&lt;&gt;"",FK30&gt;=FS$38,FK30&lt;&gt;""),AND(FM30&gt;=FS$34,FM30&lt;&gt;"",FO30&gt;=FS$38,FO30&lt;&gt;""),AND(FP30&gt;=FS$34,FP30&lt;&gt;"",FR30&gt;=FS$38,FR30&lt;&gt;""),AND(GN30&gt;=HA$34,GN30&lt;&gt;"",GP30&gt;=HA$38,GP30&lt;&gt;""),AND(GQ30&gt;=HA$34,GQ30&lt;&gt;"",GS30&gt;=HA$38,GS30&lt;&gt;""),AND(GU30&gt;=HA$34,GU30&lt;&gt;"",GW30&gt;=HA$38,GW30&lt;&gt;""),AND(GX30&gt;=HA$34,GX30&lt;&gt;"",GZ30&gt;=HA$38,GZ30&lt;&gt;""),AND(HV30&gt;=II$34,HV30&lt;&gt;"",HX30&gt;=II$38,HX30&lt;&gt;""),AND(HY30&gt;=II$34,HY30&lt;&gt;"",IA30&gt;=II$38,IA30&lt;&gt;""),AND(IC30&gt;=II$34,IC30&lt;&gt;"",IE30&gt;=II$38,IE30&lt;&gt;""),AND(IF30&gt;=II$34,IF30&lt;&gt;"",IH30&gt;=II$38,IH30&lt;&gt;""),AND(JD30&gt;=JQ$34,JD30&lt;&gt;"",JF30&gt;=JQ$38,JF30&lt;&gt;""),AND(JG30&gt;=JQ$34,JG30&lt;&gt;"",JI30&gt;=JQ$38,JI30&lt;&gt;""),AND(JK30&gt;=JQ$34,JK30&lt;&gt;"",JM30&gt;=JQ$38,JM30&lt;&gt;""),AND(JN30&gt;=JQ$34,JN30&lt;&gt;"",JP30&gt;=JQ$38,JP30&lt;&gt;""),AND(KL30&gt;=KY$34,KL30&lt;&gt;"",KN30&gt;=KY$38,KN30&lt;&gt;""),AND(KO30&gt;=KY$34,KO30&lt;&gt;"",KQ30&gt;=KY$38,KQ30&lt;&gt;""),AND(KS30&gt;=KY$34,KS30&lt;&gt;"",KU30&gt;=KY$38,KU30&lt;&gt;""),AND(KV30&gt;=KY$34,KV30&lt;&gt;"",KX30&gt;=KY$38,KX30&lt;&gt;""),AND(LT30&gt;=MG$34,LT30&lt;&gt;"",LV30&gt;=MG$38,LV30&lt;&gt;""),AND(LW30&gt;=MG$34,LW30&lt;&gt;"",LY30&gt;=MG$38,LY30&lt;&gt;""),AND(MA30&gt;=MG$34,MA30&lt;&gt;"",MC30&gt;=MG$38,MC30&lt;&gt;""),AND(MD30&gt;=MG$34,MD30&lt;&gt;"",MF30&gt;=MG$38,MF30&lt;&gt;""),AND(NB30&gt;=NO$34,NB30&lt;&gt;"",ND30&gt;=NO$38,ND30&lt;&gt;""),AND(NE30&gt;=NO$34,NE30&lt;&gt;"",NG30&gt;=NO$38,NG30&lt;&gt;""),AND(NI30&gt;=NO$34,NI30&lt;&gt;"",NK30&gt;=NO$38,NK30&lt;&gt;""),AND(NL30&gt;=NO$34,NL30&lt;&gt;"",NN30&gt;=NO$38,NN30&lt;&gt;""),AND(OJ30&gt;=OW$34,OJ30&lt;&gt;"",OL30&gt;=OW$38,OL30&lt;&gt;""),AND(OM30&gt;=OW$34,OM30&lt;&gt;"",OO30&gt;=OW$38,OO30&lt;&gt;""),AND(OQ30&gt;=OW$34,OQ30&lt;&gt;"",OS30&gt;=OW$38,OS30&lt;&gt;""),AND(OT30&gt;=OW$34,OT30&lt;&gt;"",OV30&gt;=OW$38,OV30&lt;&gt;""),AND(PR30&gt;=QE$34,PR30&lt;&gt;"",PT30&gt;=QE$38,PT30&lt;&gt;""),AND(PU30&gt;=QE$34,PU30&lt;&gt;"",PW30&gt;=QE$38,PW30&lt;&gt;""),AND(PY30&gt;=QE$34,PY30&lt;&gt;"",QA30&gt;=QE$38,QA30&lt;&gt;""),AND(QB30&gt;=QE$34,QB30&lt;&gt;"",QD30&gt;=QE$38,QD30&lt;&gt;""),AND(QZ30&gt;=RM$34,QZ30&lt;&gt;"",RB30&gt;=RM$38,RB30&lt;&gt;""),AND(RC30&gt;=RM$34,RC30&lt;&gt;"",RE30&gt;=RM$38,RE30&lt;&gt;""),AND(RG30&gt;=RM$34,RG30&lt;&gt;"",RI30&gt;=RM$38,RI30&lt;&gt;""),AND(RJ30&gt;=RM$34,RJ30&lt;&gt;"",RL30&gt;=RM$38,RL30&lt;&gt;""),AND(SH30&gt;=SU$34,SH30&lt;&gt;"",SJ30&gt;=SU$38,SJ30&lt;&gt;""),AND(SK30&gt;=SU$34,SK30&lt;&gt;"",SM30&gt;=SU$38,SM30&lt;&gt;""),AND(SO30&gt;=SU$34,SO30&lt;&gt;"",SQ30&gt;=SU$38,SQ30&lt;&gt;""),AND(SR30&gt;=SU$34,SR30&lt;&gt;"",ST30&gt;=SU$38,ST30&lt;&gt;"")),"P","")</f>
        <v/>
      </c>
      <c r="I30" s="3" t="str">
        <f>IF(OR(AND(AQ30&gt;=AY$38,AQ30&lt;&gt;"",AN30=""),AND(AT30&gt;=AY$38,AT30&lt;&gt;"",AN30=""),AND(AX30&gt;=AY$38,AX30&lt;&gt;"",AN30=""),AND(BR30&gt;=BZ$38,BR30&lt;&gt;"",BO30=""),AND(BU30&gt;=BZ$38,BU30&lt;&gt;"",BO30=""),AND(BY30&gt;=BZ$38,BY30&lt;&gt;"",BO30=""),AND(CS30&gt;=DA$38,CS30&lt;&gt;"",CP30=""),AND(CV30&gt;=DA$38,CV30&lt;&gt;"",CP30=""),AND(CZ30&gt;=DA$38,CZ30&lt;&gt;"",CP30=""),AND(DZ30&gt;=EK$38,DZ30&lt;&gt;""),AND(EC30&gt;=EK$38,EC30&lt;&gt;""),AND(EG30&gt;=EK$38,EG30&lt;&gt;""),AND(EJ30&gt;=EK$38,EJ30&lt;&gt;""),AND(FH30&gt;=FS$38,FH30&lt;&gt;""),AND(FK30&gt;=FS$38,FK30&lt;&gt;""),AND(FO30&gt;=FS$38,FO30&lt;&gt;""),AND(FR30&gt;=FS$38,FR30&lt;&gt;""),AND(GP30&gt;=HA$38,GP30&lt;&gt;""),AND(GS30&gt;=HA$38,GS30&lt;&gt;""),AND(GW30&gt;=HA$38,GW30&lt;&gt;""),AND(GZ30&gt;=HA$38,GZ30&lt;&gt;""),AND(HX30&gt;=II$38,HX30&lt;&gt;""),AND(IA30&gt;=II$38,IA30&lt;&gt;""),AND(IE30&gt;=II$38,IE30&lt;&gt;""),AND(IH30&gt;=II$38,IH30&lt;&gt;""),AND(JF30&gt;=JQ$38,JF30&lt;&gt;""),AND(JI30&gt;=JQ$38,JI30&lt;&gt;""),AND(JM30&gt;=JQ$38,JM30&lt;&gt;""),AND(JP30&gt;=JQ$38,JP30&lt;&gt;""),AND(KN30&gt;=KY$38,KN30&lt;&gt;""),AND(KQ30&gt;=KY$38,KQ30&lt;&gt;""),AND(KU30&gt;=KY$38,KU30&lt;&gt;""),AND(KX30&gt;=KY$38,KX30&lt;&gt;""),AND(LV30&gt;=MG$38,LV30&lt;&gt;""),AND(LY30&gt;=MG$38,LY30&lt;&gt;""),AND(MC30&gt;=MG$38,MC30&lt;&gt;""),AND(MF30&gt;=MG$38,MF30&lt;&gt;""),AND(ND30&gt;=NO$38,ND30&lt;&gt;""),AND(NG30&gt;=NO$38,NG30&lt;&gt;""),AND(NK30&gt;=NO$38,NK30&lt;&gt;""),AND(NN30&gt;=NO$38,NN30&lt;&gt;""),AND(OL30&gt;=OW$38,OL30&lt;&gt;""),AND(OO30&gt;=OW$38,OO30&lt;&gt;""),AND(OS30&gt;=OW$38,OS30&lt;&gt;""),AND(OV30&gt;=OW$38,OV30&lt;&gt;""),AND(PT30&gt;=QE$38,PT30&lt;&gt;""),AND(PW30&gt;=QE$38,PW30&lt;&gt;""),AND(QA30&gt;=QE$38,QA30&lt;&gt;""),AND(QD30&gt;=QE$38,QD30&lt;&gt;""),AND(RB30&gt;=RM$38,RB30&lt;&gt;""),AND(RE30&gt;=RM$38,RE30&lt;&gt;""),AND(RI30&gt;=RM$38,RI30&lt;&gt;""),AND(RL30&gt;=RM$38,RL30&lt;&gt;""),AND(SJ30&gt;=SU$38,SJ30&lt;&gt;""),AND(SM30&gt;=SU$38,SM30&lt;&gt;""),AND(SQ30&gt;=SU$38,SQ30&lt;&gt;""),AND(ST30&gt;=SU$38,ST30&lt;&gt;"")),"P","")</f>
        <v/>
      </c>
      <c r="J30" s="36" t="str">
        <f>IF(AND(I30="P",H30=""),"No DD",IF(OR(AND(AO30&gt;=AY$37,AO30&lt;&gt;"",AQ30&gt;=AY$41,AQ30&lt;&gt;"",AN30=""),AND(AR30&gt;=AY$37,AR30&lt;&gt;"",AT30&gt;=AY$41,AT30&lt;&gt;"",AN30=""),AND(AV30&gt;=AY$37,AV30&lt;&gt;"",AX30&gt;=AY$41,AX30&lt;&gt;"",AN30=""),AND(BP30&gt;=BZ$37,BP30&lt;&gt;"",BR30&gt;=BZ$41,BR30&lt;&gt;"",BO30=""),AND(BS30&gt;=BZ$37,BS30&lt;&gt;"",BU30&gt;=BZ$41,BU30&lt;&gt;"",BO30=""),AND(BW30&gt;=BZ$37,BW30&lt;&gt;"",BY30&gt;=BZ$41,BY30&lt;&gt;"",BO30=""),AND(CQ30&gt;=DA$37,CQ30&lt;&gt;"",CS30&gt;=DA$41,CS30&lt;&gt;"",CP30=""),AND(CT30&gt;=DA$37,CT30&lt;&gt;"",CV30&gt;=DA$41,CV30&lt;&gt;"",CP30=""),AND(CX30&gt;=DA$37,CX30&lt;&gt;"",CZ30&gt;=DA$41,CZ30&lt;&gt;"",CP30=""),AND(DX30&gt;=EK$37,DX30&lt;&gt;"",DZ30&gt;=EK$41,DZ30&lt;&gt;""),AND(EA30&gt;=EK$37,EA30&lt;&gt;"",EC30&gt;=EK$41,EC30&lt;&gt;""),AND(EE30&gt;=EK$37,EE30&lt;&gt;"",EG30&gt;=EK$41,EG30&lt;&gt;""),AND(EH30&gt;=EK$37,EH30&lt;&gt;"",EJ30&gt;=EK$41,EJ30&lt;&gt;""),AND(FF30&gt;=FS$37,FF30&lt;&gt;"",FH30&gt;=FS$41,FH30&lt;&gt;""),AND(FI30&gt;=FS$37,FI30&lt;&gt;"",FK30&gt;=FS$41,FK30&lt;&gt;""),AND(FM30&gt;=FS$37,FM30&lt;&gt;"",FO30&gt;=FS$41,FO30&lt;&gt;""),AND(FP30&gt;=FS$37,FP30&lt;&gt;"",FR30&gt;=FS$41,FR30&lt;&gt;""),AND(GN30&gt;=HA$37,GN30&lt;&gt;"",GP30&gt;=HA$41,GP30&lt;&gt;""),AND(GQ30&gt;=HA$37,GQ30&lt;&gt;"",GS30&gt;=HA$41,GS30&lt;&gt;""),AND(GU30&gt;=HA$37,GU30&lt;&gt;"",GW30&gt;=HA$41,GW30&lt;&gt;""),AND(GX30&gt;=HA$37,GX30&lt;&gt;"",GZ30&gt;=HA$41,GZ30&lt;&gt;""),AND(HV30&gt;=II$37,HV30&lt;&gt;"",HX30&gt;=II$41,HX30&lt;&gt;""),AND(HY30&gt;=II$37,HY30&lt;&gt;"",IA30&gt;=II$41,IA30&lt;&gt;""),AND(IC30&gt;=II$37,IC30&lt;&gt;"",IE30&gt;=II$41,IE30&lt;&gt;""),AND(IF30&gt;=II$37,IF30&lt;&gt;"",IH30&gt;=II$41,IH30&lt;&gt;""),AND(JD30&gt;=JQ$37,JD30&lt;&gt;"",JF30&gt;=JQ$41,JF30&lt;&gt;""),AND(JG30&gt;=JQ$37,JG30&lt;&gt;"",JI30&gt;=JQ$41,JI30&lt;&gt;""),AND(JK30&gt;=JQ$37,JK30&lt;&gt;"",JM30&gt;=JQ$41,JM30&lt;&gt;""),AND(JN30&gt;=JQ$37,JN30&lt;&gt;"",JP30&gt;=JQ$41,JP30&lt;&gt;""),AND(KL30&gt;=KY$37,KL30&lt;&gt;"",KN30&gt;=KY$41,KN30&lt;&gt;""),AND(KO30&gt;=KY$37,KO30&lt;&gt;"",KQ30&gt;=KY$41,KQ30&lt;&gt;""),AND(KS30&gt;=KY$37,KS30&lt;&gt;"",KU30&gt;=KY$41,KU30&lt;&gt;""),AND(KV30&gt;=KY$37,KV30&lt;&gt;"",KX30&gt;=KY$41,KX30&lt;&gt;""),AND(LT30&gt;=MG$37,LT30&lt;&gt;"",LV30&gt;=MG$41,LV30&lt;&gt;""),AND(LW30&gt;=MG$37,LW30&lt;&gt;"",LY30&gt;=MG$41,LY30&lt;&gt;""),AND(MA30&gt;=MG$37,MA30&lt;&gt;"",MC30&gt;=MG$41,MC30&lt;&gt;""),AND(MD30&gt;=MG$37,MD30&lt;&gt;"",MF30&gt;=MG$41,MF30&lt;&gt;""),AND(NB30&gt;=NO$37,NB30&lt;&gt;"",ND30&gt;=NO$41,ND30&lt;&gt;""),AND(NE30&gt;=NO$37,NE30&lt;&gt;"",NG30&gt;=NO$41,NG30&lt;&gt;""),AND(NI30&gt;=NO$37,NI30&lt;&gt;"",NK30&gt;=NO$41,NK30&lt;&gt;""),AND(NL30&gt;=NO$37,NL30&lt;&gt;"",NN30&gt;=NO$41,NN30&lt;&gt;""),AND(OJ30&gt;=OW$37,OJ30&lt;&gt;"",OL30&gt;=OW$41,OL30&lt;&gt;""),AND(OM30&gt;=OW$37,OM30&lt;&gt;"",OO30&gt;=OW$41,OO30&lt;&gt;""),AND(OQ30&gt;=OW$37,OQ30&lt;&gt;"",OS30&gt;=OW$41,OS30&lt;&gt;""),AND(OT30&gt;=OW$37,OT30&lt;&gt;"",OV30&gt;=OW$41,OV30&lt;&gt;""),AND(PR30&gt;=QE$37,PR30&lt;&gt;"",PT30&gt;=QE$41,PT30&lt;&gt;""),AND(PU30&gt;=QE$37,PU30&lt;&gt;"",PW30&gt;=QE$41,PW30&lt;&gt;""),AND(PY30&gt;=QE$37,PY30&lt;&gt;"",QA30&gt;=QE$41,QA30&lt;&gt;""),AND(QB30&gt;=QE$37,QB30&lt;&gt;"",QD30&gt;=QE$41,QD30&lt;&gt;""),AND(QZ30&gt;=RM$37,QZ30&lt;&gt;"",RB30&gt;=RM$41,RB30&lt;&gt;""),AND(RC30&gt;=RM$37,RC30&lt;&gt;"",RE30&gt;=RM$41,RE30&lt;&gt;""),AND(RG30&gt;=RM$37,RG30&lt;&gt;"",RI30&gt;=RM$41,RI30&lt;&gt;""),AND(RJ30&gt;=RM$37,RJ30&lt;&gt;"",RL30&gt;=RM$41,RL30&lt;&gt;""),AND(SH30&gt;=SU$37,SH30&lt;&gt;"",SJ30&gt;=SU$41,SJ30&lt;&gt;""),AND(SK30&gt;=SU$37,SK30&lt;&gt;"",SM30&gt;=SU$41,SM30&lt;&gt;""),AND(SO30&gt;=SU$37,SO30&lt;&gt;"",SQ30&gt;=SU$41,SQ30&lt;&gt;""),AND(SR30&gt;=SU$37,SR30&lt;&gt;"",ST30&gt;=SU$41,ST30&lt;&gt;"")),"Merit",IF(OR(AND(AO30&gt;=AY$36,AO30&lt;&gt;"",AQ30&gt;=AY$40,AQ30&lt;&gt;"",AN30=""),AND(AR30&gt;=AY$36,AR30&lt;&gt;"",AT30&gt;=AY$40,AT30&lt;&gt;"",AN30=""),AND(AV30&gt;=AY$36,AV30&lt;&gt;"",AX30&gt;=AY$40,AX30&lt;&gt;"",AN30=""),AND(BP30&gt;=BZ$36,BP30&lt;&gt;"",BR30&gt;=BZ$40,BR30&lt;&gt;"",BO30=""),AND(BS30&gt;=BZ$36,BS30&lt;&gt;"",BU30&gt;=BZ$40,BU30&lt;&gt;"",BO30=""),AND(BW30&gt;=BZ$36,BW30&lt;&gt;"",BY30&gt;=BZ$40,BY30&lt;&gt;"",BO30=""),AND(CQ30&gt;=DA$36,CQ30&lt;&gt;"",CS30&gt;=DA$40,CS30&lt;&gt;"",CP30=""),AND(CT30&gt;=DA$36,CT30&lt;&gt;"",CV30&gt;=DA$40,CV30&lt;&gt;"",CP30=""),AND(CX30&gt;=DA$36,CX30&lt;&gt;"",CZ30&gt;=DA$40,CZ30&lt;&gt;"",CP30=""),AND(DX30&gt;=EK$36,DX30&lt;&gt;"",DZ30&gt;=EK$40,DZ30&lt;&gt;""),AND(EA30&gt;=EK$36,EA30&lt;&gt;"",EC30&gt;=EK$40,EC30&lt;&gt;""),AND(EE30&gt;=EK$36,EE30&lt;&gt;"",EG30&gt;=EK$40,EG30&lt;&gt;""),AND(EH30&gt;=EK$36,EH30&lt;&gt;"",EJ30&gt;=EK$40,EJ30&lt;&gt;""),AND(FF30&gt;=FS$36,FF30&lt;&gt;"",FH30&gt;=FS$40,FH30&lt;&gt;""),AND(FI30&gt;=FS$36,FI30&lt;&gt;"",FK30&gt;=FS$40,FK30&lt;&gt;""),AND(FM30&gt;=FS$36,FM30&lt;&gt;"",FO30&gt;=FS$40,FO30&lt;&gt;""),AND(FP30&gt;=FS$36,FP30&lt;&gt;"",FR30&gt;=FS$40,FR30&lt;&gt;""),AND(GN30&gt;=HA$36,GN30&lt;&gt;"",GP30&gt;=HA$40,GP30&lt;&gt;""),AND(GQ30&gt;=HA$36,GQ30&lt;&gt;"",GS30&gt;=HA$40,GS30&lt;&gt;""),AND(GU30&gt;=HA$36,GU30&lt;&gt;"",GW30&gt;=HA$40,GW30&lt;&gt;""),AND(GX30&gt;=HA$36,GX30&lt;&gt;"",GZ30&gt;=HA$40,GZ30&lt;&gt;""),AND(HV30&gt;=II$36,HV30&lt;&gt;"",HX30&gt;=II$40,HX30&lt;&gt;""),AND(HY30&gt;=II$36,HY30&lt;&gt;"",IA30&gt;=II$40,IA30&lt;&gt;""),AND(IC30&gt;=II$36,IC30&lt;&gt;"",IE30&gt;=II$40,IE30&lt;&gt;""),AND(IF30&gt;=II$36,IF30&lt;&gt;"",IH30&gt;=II$40,IH30&lt;&gt;""),AND(JD30&gt;=JQ$36,JD30&lt;&gt;"",JF30&gt;=JQ$40,JF30&lt;&gt;""),AND(JG30&gt;=JQ$36,JG30&lt;&gt;"",JI30&gt;=JQ$40,JI30&lt;&gt;""),AND(JK30&gt;=JQ$36,JK30&lt;&gt;"",JM30&gt;=JQ$40,JM30&lt;&gt;""),AND(JN30&gt;=JQ$36,JN30&lt;&gt;"",JP30&gt;=JQ$40,JP30&lt;&gt;""),AND(KL30&gt;=KY$36,KL30&lt;&gt;"",KN30&gt;=KY$40,KN30&lt;&gt;""),AND(KO30&gt;=KY$36,KO30&lt;&gt;"",KQ30&gt;=KY$40,KQ30&lt;&gt;""),AND(KS30&gt;=KY$36,KS30&lt;&gt;"",KU30&gt;=KY$40,KU30&lt;&gt;""),AND(KV30&gt;=KY$36,KV30&lt;&gt;"",KX30&gt;=KY$40,KX30&lt;&gt;""),AND(LT30&gt;=MG$36,LT30&lt;&gt;"",LV30&gt;=MG$40,LV30&lt;&gt;""),AND(LW30&gt;=MG$36,LW30&lt;&gt;"",LY30&gt;=MG$40,LY30&lt;&gt;""),AND(MA30&gt;=MG$36,MA30&lt;&gt;"",MC30&gt;=MG$40,MC30&lt;&gt;""),AND(MD30&gt;=MG$36,MD30&lt;&gt;"",MF30&gt;=MG$40,MF30&lt;&gt;""),AND(NB30&gt;=NO$36,NB30&lt;&gt;"",ND30&gt;=NO$40,ND30&lt;&gt;""),AND(NE30&gt;=NO$36,NE30&lt;&gt;"",NG30&gt;=NO$40,NG30&lt;&gt;""),AND(NI30&gt;=NO$36,NI30&lt;&gt;"",NK30&gt;=NO$40,NK30&lt;&gt;""),AND(NL30&gt;=NO$36,NL30&lt;&gt;"",NN30&gt;=NO$40,NN30&lt;&gt;""),AND(OJ30&gt;=OW$36,OJ30&lt;&gt;"",OL30&gt;=OW$40,OL30&lt;&gt;""),AND(OM30&gt;=OW$36,OM30&lt;&gt;"",OO30&gt;=OW$40,OO30&lt;&gt;""),AND(OQ30&gt;=OW$36,OQ30&lt;&gt;"",OS30&gt;=OW$40,OS30&lt;&gt;""),AND(OT30&gt;=OW$36,OT30&lt;&gt;"",OV30&gt;=OW$40,OV30&lt;&gt;""),AND(PR30&gt;=QE$36,PR30&lt;&gt;"",PT30&gt;=QE$40,PT30&lt;&gt;""),AND(PU30&gt;=QE$36,PU30&lt;&gt;"",PW30&gt;=QE$40,PW30&lt;&gt;""),AND(PY30&gt;=QE$36,PY30&lt;&gt;"",QA30&gt;=QE$40,QA30&lt;&gt;""),AND(QB30&gt;=QE$36,QB30&lt;&gt;"",QD30&gt;=QE$40,QD30&lt;&gt;""),AND(QZ30&gt;=RM$36,QZ30&lt;&gt;"",RB30&gt;=RM$40,RB30&lt;&gt;""),AND(RC30&gt;=RM$36,RC30&lt;&gt;"",RE30&gt;=RM$40,RE30&lt;&gt;""),AND(RG30&gt;=RM$36,RG30&lt;&gt;"",RI30&gt;=RM$40,RI30&lt;&gt;""),AND(RJ30&gt;=RM$36,RJ30&lt;&gt;"",RL30&gt;=RM$40,RL30&lt;&gt;""),AND(SH30&gt;=SU$36,SH30&lt;&gt;"",SJ30&gt;=SU$40,SJ30&lt;&gt;""),AND(SK30&gt;=SU$36,SK30&lt;&gt;"",SM30&gt;=SU$40,SM30&lt;&gt;""),AND(SO30&gt;=SU$36,SO30&lt;&gt;"",SQ30&gt;=SU$40,SQ30&lt;&gt;""),AND(SR30&gt;=SU$36,SR30&lt;&gt;"",ST30&gt;=SU$40,ST30&lt;&gt;"")),"Excellence",IF(K30="P","Worlds Team",IF(H30="P","National Team","")))))</f>
        <v/>
      </c>
      <c r="K30" s="3" t="str">
        <f>IF(OR(AND(AO30&gt;=AY$35,AO30&lt;&gt;"",AQ30&gt;=AY$39,AQ30&lt;&gt;"",AN30=""),AND(AR30&gt;=AY$35,AR30&lt;&gt;"",AT30&gt;=AY$39,AT30&lt;&gt;"",AN30=""),AND(AV30&gt;=AY$35,AV30&lt;&gt;"",AX30&gt;=AY$39,AX30&lt;&gt;"",AN30=""),AND(BP30&gt;=BZ$35,BP30&lt;&gt;"",BR30&gt;=BZ$39,BR30&lt;&gt;"",BO30=""),AND(BS30&gt;=BZ$35,BS30&lt;&gt;"",BU30&gt;=BZ$39,BU30&lt;&gt;"",BO30=""),AND(BW30&gt;=BZ$35,BW30&lt;&gt;"",BY30&gt;=BZ$39,BY30&lt;&gt;"",BO30=""),AND(CQ30&gt;=DA$35,CQ30&lt;&gt;"",CS30&gt;=DA$39,CS30&lt;&gt;"",CP30=""),AND(CT30&gt;=DA$35,CT30&lt;&gt;"",CV30&gt;=DA$39,CV30&lt;&gt;"",CP30=""),AND(CX30&gt;=DA$35,CX30&lt;&gt;"",CZ30&gt;=DA$39,CZ30&lt;&gt;"",CP30=""),AND(DX30&gt;=EK$35,DX30&lt;&gt;"",DZ30&gt;=EK$39,DZ30&lt;&gt;""),AND(EA30&gt;=EK$35,EA30&lt;&gt;"",EC30&gt;=EK$39,EC30&lt;&gt;""),AND(EE30&gt;=EK$35,EE30&lt;&gt;"",EG30&gt;=EK$39,EG30&lt;&gt;""),AND(EH30&gt;=EK$35,EH30&lt;&gt;"",EJ30&gt;=EK$39,EJ30&lt;&gt;""),AND(FF30&gt;=FS$35,FF30&lt;&gt;"",FH30&gt;=FS$39,FH30&lt;&gt;""),AND(FI30&gt;=FS$35,FI30&lt;&gt;"",FK30&gt;=FS$39,FK30&lt;&gt;""),AND(FM30&gt;=FS$35,FM30&lt;&gt;"",FO30&gt;=FS$39,FO30&lt;&gt;""),AND(FP30&gt;=FS$35,FP30&lt;&gt;"",FR30&gt;=FS$39,FR30&lt;&gt;""),AND(GN30&gt;=HA$35,GN30&lt;&gt;"",GP30&gt;=HA$39,GP30&lt;&gt;""),AND(GQ30&gt;=HA$35,GQ30&lt;&gt;"",GS30&gt;=HA$39,GS30&lt;&gt;""),AND(GU30&gt;=HA$35,GU30&lt;&gt;"",GW30&gt;=HA$39,GW30&lt;&gt;""),AND(GX30&gt;=HA$35,GX30&lt;&gt;"",GZ30&gt;=HA$39,GZ30&lt;&gt;""),AND(HV30&gt;=II$35,HV30&lt;&gt;"",HX30&gt;=II$39,HX30&lt;&gt;""),AND(HY30&gt;=II$35,HY30&lt;&gt;"",IA30&gt;=II$39,IA30&lt;&gt;""),AND(IC30&gt;=II$35,IC30&lt;&gt;"",IE30&gt;=II$39,IE30&lt;&gt;""),AND(IF30&gt;=II$35,IF30&lt;&gt;"",IH30&gt;=II$39,IH30&lt;&gt;""),AND(JD30&gt;=JQ$35,JD30&lt;&gt;"",JF30&gt;=JQ$39,JF30&lt;&gt;""),AND(JG30&gt;=JQ$35,JG30&lt;&gt;"",JI30&gt;=JQ$39,JI30&lt;&gt;""),AND(JK30&gt;=JQ$35,JK30&lt;&gt;"",JM30&gt;=JQ$39,JM30&lt;&gt;""),AND(JN30&gt;=JQ$35,JN30&lt;&gt;"",JP30&gt;=JQ$39,JP30&lt;&gt;""),AND(KL30&gt;=KY$35,KL30&lt;&gt;"",KN30&gt;=KY$39,KN30&lt;&gt;""),AND(KO30&gt;=KY$35,KO30&lt;&gt;"",KQ30&gt;=KY$39,KQ30&lt;&gt;""),AND(KS30&gt;=KY$35,KS30&lt;&gt;"",KU30&gt;=KY$39,KU30&lt;&gt;""),AND(KV30&gt;=KY$35,KV30&lt;&gt;"",KX30&gt;=KY$39,KX30&lt;&gt;""),AND(LT30&gt;=MG$35,LT30&lt;&gt;"",LV30&gt;=MG$39,LV30&lt;&gt;""),AND(LW30&gt;=MG$35,LW30&lt;&gt;"",LY30&gt;=MG$39,LY30&lt;&gt;""),AND(MA30&gt;=MG$35,MA30&lt;&gt;"",MC30&gt;=MG$39,MC30&lt;&gt;""),AND(MD30&gt;=MG$35,MD30&lt;&gt;"",MF30&gt;=MG$39,MF30&lt;&gt;""),AND(NB30&gt;=NO$35,NB30&lt;&gt;"",ND30&gt;=NO$39,ND30&lt;&gt;""),AND(NE30&gt;=NO$35,NE30&lt;&gt;"",NG30&gt;=NO$39,NG30&lt;&gt;""),AND(NI30&gt;=NO$35,NI30&lt;&gt;"",NK30&gt;=NO$39,NK30&lt;&gt;""),AND(NL30&gt;=NO$35,NL30&lt;&gt;"",NN30&gt;=NO$39,NN30&lt;&gt;""),AND(OJ30&gt;=OW$35,OJ30&lt;&gt;"",OL30&gt;=OW$39,OL30&lt;&gt;""),AND(OM30&gt;=OW$35,OM30&lt;&gt;"",OO30&gt;=OW$39,OO30&lt;&gt;""),AND(OQ30&gt;=OW$35,OQ30&lt;&gt;"",OS30&gt;=OW$39,OS30&lt;&gt;""),AND(OT30&gt;=OW$35,OT30&lt;&gt;"",OV30&gt;=OW$39,OV30&lt;&gt;""),AND(PR30&gt;=QE$35,PR30&lt;&gt;"",PT30&gt;=QE$39,PT30&lt;&gt;""),AND(PU30&gt;=QE$35,PU30&lt;&gt;"",PW30&gt;=QE$39,PW30&lt;&gt;""),AND(PY30&gt;=QE$35,PY30&lt;&gt;"",QA30&gt;=QE$39,QA30&lt;&gt;""),AND(QB30&gt;=QE$35,QB30&lt;&gt;"",QD30&gt;=QE$39,QD30&lt;&gt;""),AND(QZ30&gt;=RM$35,QZ30&lt;&gt;"",RB30&gt;=RM$39,RB30&lt;&gt;""),AND(RC30&gt;=RM$35,RC30&lt;&gt;"",RE30&gt;=RM$39,RE30&lt;&gt;""),AND(RG30&gt;=RM$35,RG30&lt;&gt;"",RI30&gt;=RM$39,RI30&lt;&gt;""),AND(RJ30&gt;=RM$35,RJ30&lt;&gt;"",RL30&gt;=RM$39,RL30&lt;&gt;""),AND(SH30&gt;=SU$35,SH30&lt;&gt;"",SJ30&gt;=SU$39,SJ30&lt;&gt;""),AND(SK30&gt;=SU$35,SK30&lt;&gt;"",SM30&gt;=SU$39,SM30&lt;&gt;""),AND(SO30&gt;=SU$35,SO30&lt;&gt;"",SQ30&gt;=SU$39,SQ30&lt;&gt;""),AND(SR30&gt;=SU$35,SR30&lt;&gt;"",ST30&gt;=SU$39,ST30&lt;&gt;"")),"P","")</f>
        <v/>
      </c>
      <c r="L30" s="8">
        <f>IF(COUNT(AQ30,AT30,BR30,BU30,CS30,CV30)&gt;0,LARGE((AQ30,AT30,BR30,BU30,CS30,CV30),1),0)</f>
        <v>38.01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9.6500000000000021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9.8000000000000007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&gt;0,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9.8000000000000007</v>
      </c>
      <c r="BA30" s="26">
        <v>7.1</v>
      </c>
      <c r="BB30" s="26">
        <v>9.8000000000000007</v>
      </c>
      <c r="BC30" s="26">
        <v>11.31</v>
      </c>
      <c r="BD30" s="26">
        <v>0</v>
      </c>
      <c r="BE30" s="26">
        <v>2.6</v>
      </c>
      <c r="BF30" s="26">
        <v>1.6</v>
      </c>
      <c r="BG30" s="26">
        <v>2.7</v>
      </c>
      <c r="BH30" s="26">
        <v>2.95</v>
      </c>
      <c r="BI30" s="26">
        <v>0.2</v>
      </c>
      <c r="BJ30" s="26"/>
      <c r="BK30" s="26"/>
      <c r="BL30" s="26"/>
      <c r="BM30" s="26"/>
      <c r="BN30" s="26"/>
      <c r="BO30" s="28"/>
      <c r="BP30" s="39">
        <f>IF(BB30&gt;0,BB30,"")</f>
        <v>9.8000000000000007</v>
      </c>
      <c r="BQ30" s="39">
        <f>IF(BC30&gt;0,BC30,"")</f>
        <v>11.31</v>
      </c>
      <c r="BR30" s="11">
        <f>IF(SUM(AZ30:BC30)-BD30&gt;0,SUM(AZ30:BC30)-BD30,"")</f>
        <v>38.01</v>
      </c>
      <c r="BS30" s="11">
        <f>IF(BG30&gt;0,BG30,"")</f>
        <v>2.7</v>
      </c>
      <c r="BT30" s="11">
        <f>IF(BH30&gt;0,BH30,"")</f>
        <v>2.95</v>
      </c>
      <c r="BU30" s="11">
        <f>IF(SUM(BE30:BH30)-BI30&gt;0,SUM(BE30:BH30)-BI30,"")</f>
        <v>9.6500000000000021</v>
      </c>
      <c r="BV30" s="11">
        <f>IF(BR30="","",MAX(BR30,BU30))</f>
        <v>38.01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38.01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4.9000000000000004</v>
      </c>
      <c r="SW30" s="22">
        <f>IF($CP30="P",CB30,(CB30+BA30)/2)</f>
        <v>3.55</v>
      </c>
      <c r="SX30" s="22">
        <f>IF($CP30="P",CC30,(CC30+BB30)/2)</f>
        <v>4.9000000000000004</v>
      </c>
      <c r="SY30" s="22">
        <f>IF($CP30="P",CD30,(CD30+BC30)/2)</f>
        <v>5.6550000000000002</v>
      </c>
      <c r="SZ30" s="22">
        <f>IF($CP30="P",CE30,(CE30+BD30)/2)</f>
        <v>0</v>
      </c>
      <c r="TA30" s="22">
        <f>IF($CP30="P",CF30,(CF30+BE30)/2)</f>
        <v>1.3</v>
      </c>
      <c r="TB30" s="22">
        <f>IF($CP30="P",CG30,(CG30+BF30)/2)</f>
        <v>0.8</v>
      </c>
      <c r="TC30" s="22">
        <f>IF($CP30="P",CH30,(CH30+BG30)/2)</f>
        <v>1.35</v>
      </c>
      <c r="TD30" s="22">
        <f>IF($CP30="P",CI30,(CI30+BH30)/2)</f>
        <v>1.4750000000000001</v>
      </c>
      <c r="TE30" s="22">
        <f>IF($CP30="P",CJ30,(CJ30+BI30)/2)</f>
        <v>0.1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4.9000000000000004</v>
      </c>
      <c r="TM30" s="40">
        <f>IF(SY30&gt;0,SY30,"")</f>
        <v>5.6550000000000002</v>
      </c>
      <c r="TN30" s="40">
        <f>IF(SUM(SV30:SY30)-SZ30&gt;0,SUM(SV30:SY30)-SZ30,"")</f>
        <v>19.004999999999999</v>
      </c>
      <c r="TO30" s="40">
        <f>IF(TC30&gt;0,TC30,"")</f>
        <v>1.35</v>
      </c>
      <c r="TP30" s="40">
        <f>IF(TD30&gt;0,TD30,"")</f>
        <v>1.4750000000000001</v>
      </c>
      <c r="TQ30" s="40">
        <f>IF(SUM(TA30:TD30)-TE30&gt;0,SUM(TA30:TD30)-TE30,"")</f>
        <v>4.8250000000000011</v>
      </c>
      <c r="TR30" s="40">
        <f>IF(MAX(TN30,TQ30)&gt;0,MAX(TN30,TQ30),"")</f>
        <v>19.004999999999999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19.004999999999999</v>
      </c>
    </row>
    <row r="31" spans="1:542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183</v>
      </c>
      <c r="D31" s="4" t="s">
        <v>181</v>
      </c>
      <c r="E31" s="4">
        <v>2006</v>
      </c>
      <c r="F31" s="9">
        <f>SUM(L31:V31)+SUM(L31:T31)*0.0000001+SUM(L31)*0.0000000000001</f>
        <v>57.370005737004696</v>
      </c>
      <c r="G31" s="66"/>
      <c r="H31" s="3" t="str">
        <f>IF(OR(AND(AO31&gt;=AY$34,AO31&lt;&gt;"",AQ31&gt;=AY$38,AQ31&lt;&gt;"",AN31=""),AND(AR31&gt;=AY$34,AR31&lt;&gt;"",AT31&gt;=AY$38,AT31&lt;&gt;"",AN31=""),AND(AV31&gt;=AY$34,AV31&lt;&gt;"",AX31&gt;=AY$38,AX31&lt;&gt;"",AN31=""),AND(BP31&gt;=BZ$34,BP31&lt;&gt;"",BR31&gt;=BZ$38,BR31&lt;&gt;"",BO31=""),AND(BS31&gt;=BZ$34,BS31&lt;&gt;"",BU31&gt;=BZ$38,BU31&lt;&gt;"",BO31=""),AND(BW31&gt;=BZ$34,BW31&lt;&gt;"",BY31&gt;=BZ$38,BY31&lt;&gt;"",BO31=""),AND(CQ31&gt;=DA$34,CQ31&lt;&gt;"",CS31&gt;=DA$38,CS31&lt;&gt;"",CP31=""),AND(CT31&gt;=DA$34,CT31&lt;&gt;"",CV31&gt;=DA$38,CV31&lt;&gt;"",CP31=""),AND(CX31&gt;=DA$34,CX31&lt;&gt;"",CZ31&gt;=DA$38,CZ31&lt;&gt;"",CP31=""),AND(DX31&gt;=EK$34,DX31&lt;&gt;"",DZ31&gt;=EK$38,DZ31&lt;&gt;""),AND(EA31&gt;=EK$34,EA31&lt;&gt;"",EC31&gt;=EK$38,EC31&lt;&gt;""),AND(EE31&gt;=EK$34,EE31&lt;&gt;"",EG31&gt;=EK$38,EG31&lt;&gt;""),AND(EH31&gt;=EK$34,EH31&lt;&gt;"",EJ31&gt;=EK$38,EJ31&lt;&gt;""),AND(FF31&gt;=FS$34,FF31&lt;&gt;"",FH31&gt;=FS$38,FH31&lt;&gt;""),AND(FI31&gt;=FS$34,FI31&lt;&gt;"",FK31&gt;=FS$38,FK31&lt;&gt;""),AND(FM31&gt;=FS$34,FM31&lt;&gt;"",FO31&gt;=FS$38,FO31&lt;&gt;""),AND(FP31&gt;=FS$34,FP31&lt;&gt;"",FR31&gt;=FS$38,FR31&lt;&gt;""),AND(GN31&gt;=HA$34,GN31&lt;&gt;"",GP31&gt;=HA$38,GP31&lt;&gt;""),AND(GQ31&gt;=HA$34,GQ31&lt;&gt;"",GS31&gt;=HA$38,GS31&lt;&gt;""),AND(GU31&gt;=HA$34,GU31&lt;&gt;"",GW31&gt;=HA$38,GW31&lt;&gt;""),AND(GX31&gt;=HA$34,GX31&lt;&gt;"",GZ31&gt;=HA$38,GZ31&lt;&gt;""),AND(HV31&gt;=II$34,HV31&lt;&gt;"",HX31&gt;=II$38,HX31&lt;&gt;""),AND(HY31&gt;=II$34,HY31&lt;&gt;"",IA31&gt;=II$38,IA31&lt;&gt;""),AND(IC31&gt;=II$34,IC31&lt;&gt;"",IE31&gt;=II$38,IE31&lt;&gt;""),AND(IF31&gt;=II$34,IF31&lt;&gt;"",IH31&gt;=II$38,IH31&lt;&gt;""),AND(JD31&gt;=JQ$34,JD31&lt;&gt;"",JF31&gt;=JQ$38,JF31&lt;&gt;""),AND(JG31&gt;=JQ$34,JG31&lt;&gt;"",JI31&gt;=JQ$38,JI31&lt;&gt;""),AND(JK31&gt;=JQ$34,JK31&lt;&gt;"",JM31&gt;=JQ$38,JM31&lt;&gt;""),AND(JN31&gt;=JQ$34,JN31&lt;&gt;"",JP31&gt;=JQ$38,JP31&lt;&gt;""),AND(KL31&gt;=KY$34,KL31&lt;&gt;"",KN31&gt;=KY$38,KN31&lt;&gt;""),AND(KO31&gt;=KY$34,KO31&lt;&gt;"",KQ31&gt;=KY$38,KQ31&lt;&gt;""),AND(KS31&gt;=KY$34,KS31&lt;&gt;"",KU31&gt;=KY$38,KU31&lt;&gt;""),AND(KV31&gt;=KY$34,KV31&lt;&gt;"",KX31&gt;=KY$38,KX31&lt;&gt;""),AND(LT31&gt;=MG$34,LT31&lt;&gt;"",LV31&gt;=MG$38,LV31&lt;&gt;""),AND(LW31&gt;=MG$34,LW31&lt;&gt;"",LY31&gt;=MG$38,LY31&lt;&gt;""),AND(MA31&gt;=MG$34,MA31&lt;&gt;"",MC31&gt;=MG$38,MC31&lt;&gt;""),AND(MD31&gt;=MG$34,MD31&lt;&gt;"",MF31&gt;=MG$38,MF31&lt;&gt;""),AND(NB31&gt;=NO$34,NB31&lt;&gt;"",ND31&gt;=NO$38,ND31&lt;&gt;""),AND(NE31&gt;=NO$34,NE31&lt;&gt;"",NG31&gt;=NO$38,NG31&lt;&gt;""),AND(NI31&gt;=NO$34,NI31&lt;&gt;"",NK31&gt;=NO$38,NK31&lt;&gt;""),AND(NL31&gt;=NO$34,NL31&lt;&gt;"",NN31&gt;=NO$38,NN31&lt;&gt;""),AND(OJ31&gt;=OW$34,OJ31&lt;&gt;"",OL31&gt;=OW$38,OL31&lt;&gt;""),AND(OM31&gt;=OW$34,OM31&lt;&gt;"",OO31&gt;=OW$38,OO31&lt;&gt;""),AND(OQ31&gt;=OW$34,OQ31&lt;&gt;"",OS31&gt;=OW$38,OS31&lt;&gt;""),AND(OT31&gt;=OW$34,OT31&lt;&gt;"",OV31&gt;=OW$38,OV31&lt;&gt;""),AND(PR31&gt;=QE$34,PR31&lt;&gt;"",PT31&gt;=QE$38,PT31&lt;&gt;""),AND(PU31&gt;=QE$34,PU31&lt;&gt;"",PW31&gt;=QE$38,PW31&lt;&gt;""),AND(PY31&gt;=QE$34,PY31&lt;&gt;"",QA31&gt;=QE$38,QA31&lt;&gt;""),AND(QB31&gt;=QE$34,QB31&lt;&gt;"",QD31&gt;=QE$38,QD31&lt;&gt;""),AND(QZ31&gt;=RM$34,QZ31&lt;&gt;"",RB31&gt;=RM$38,RB31&lt;&gt;""),AND(RC31&gt;=RM$34,RC31&lt;&gt;"",RE31&gt;=RM$38,RE31&lt;&gt;""),AND(RG31&gt;=RM$34,RG31&lt;&gt;"",RI31&gt;=RM$38,RI31&lt;&gt;""),AND(RJ31&gt;=RM$34,RJ31&lt;&gt;"",RL31&gt;=RM$38,RL31&lt;&gt;""),AND(SH31&gt;=SU$34,SH31&lt;&gt;"",SJ31&gt;=SU$38,SJ31&lt;&gt;""),AND(SK31&gt;=SU$34,SK31&lt;&gt;"",SM31&gt;=SU$38,SM31&lt;&gt;""),AND(SO31&gt;=SU$34,SO31&lt;&gt;"",SQ31&gt;=SU$38,SQ31&lt;&gt;""),AND(SR31&gt;=SU$34,SR31&lt;&gt;"",ST31&gt;=SU$38,ST31&lt;&gt;"")),"P","")</f>
        <v/>
      </c>
      <c r="I31" s="3" t="str">
        <f>IF(OR(AND(AQ31&gt;=AY$38,AQ31&lt;&gt;"",AN31=""),AND(AT31&gt;=AY$38,AT31&lt;&gt;"",AN31=""),AND(AX31&gt;=AY$38,AX31&lt;&gt;"",AN31=""),AND(BR31&gt;=BZ$38,BR31&lt;&gt;"",BO31=""),AND(BU31&gt;=BZ$38,BU31&lt;&gt;"",BO31=""),AND(BY31&gt;=BZ$38,BY31&lt;&gt;"",BO31=""),AND(CS31&gt;=DA$38,CS31&lt;&gt;"",CP31=""),AND(CV31&gt;=DA$38,CV31&lt;&gt;"",CP31=""),AND(CZ31&gt;=DA$38,CZ31&lt;&gt;"",CP31=""),AND(DZ31&gt;=EK$38,DZ31&lt;&gt;""),AND(EC31&gt;=EK$38,EC31&lt;&gt;""),AND(EG31&gt;=EK$38,EG31&lt;&gt;""),AND(EJ31&gt;=EK$38,EJ31&lt;&gt;""),AND(FH31&gt;=FS$38,FH31&lt;&gt;""),AND(FK31&gt;=FS$38,FK31&lt;&gt;""),AND(FO31&gt;=FS$38,FO31&lt;&gt;""),AND(FR31&gt;=FS$38,FR31&lt;&gt;""),AND(GP31&gt;=HA$38,GP31&lt;&gt;""),AND(GS31&gt;=HA$38,GS31&lt;&gt;""),AND(GW31&gt;=HA$38,GW31&lt;&gt;""),AND(GZ31&gt;=HA$38,GZ31&lt;&gt;""),AND(HX31&gt;=II$38,HX31&lt;&gt;""),AND(IA31&gt;=II$38,IA31&lt;&gt;""),AND(IE31&gt;=II$38,IE31&lt;&gt;""),AND(IH31&gt;=II$38,IH31&lt;&gt;""),AND(JF31&gt;=JQ$38,JF31&lt;&gt;""),AND(JI31&gt;=JQ$38,JI31&lt;&gt;""),AND(JM31&gt;=JQ$38,JM31&lt;&gt;""),AND(JP31&gt;=JQ$38,JP31&lt;&gt;""),AND(KN31&gt;=KY$38,KN31&lt;&gt;""),AND(KQ31&gt;=KY$38,KQ31&lt;&gt;""),AND(KU31&gt;=KY$38,KU31&lt;&gt;""),AND(KX31&gt;=KY$38,KX31&lt;&gt;""),AND(LV31&gt;=MG$38,LV31&lt;&gt;""),AND(LY31&gt;=MG$38,LY31&lt;&gt;""),AND(MC31&gt;=MG$38,MC31&lt;&gt;""),AND(MF31&gt;=MG$38,MF31&lt;&gt;""),AND(ND31&gt;=NO$38,ND31&lt;&gt;""),AND(NG31&gt;=NO$38,NG31&lt;&gt;""),AND(NK31&gt;=NO$38,NK31&lt;&gt;""),AND(NN31&gt;=NO$38,NN31&lt;&gt;""),AND(OL31&gt;=OW$38,OL31&lt;&gt;""),AND(OO31&gt;=OW$38,OO31&lt;&gt;""),AND(OS31&gt;=OW$38,OS31&lt;&gt;""),AND(OV31&gt;=OW$38,OV31&lt;&gt;""),AND(PT31&gt;=QE$38,PT31&lt;&gt;""),AND(PW31&gt;=QE$38,PW31&lt;&gt;""),AND(QA31&gt;=QE$38,QA31&lt;&gt;""),AND(QD31&gt;=QE$38,QD31&lt;&gt;""),AND(RB31&gt;=RM$38,RB31&lt;&gt;""),AND(RE31&gt;=RM$38,RE31&lt;&gt;""),AND(RI31&gt;=RM$38,RI31&lt;&gt;""),AND(RL31&gt;=RM$38,RL31&lt;&gt;""),AND(SJ31&gt;=SU$38,SJ31&lt;&gt;""),AND(SM31&gt;=SU$38,SM31&lt;&gt;""),AND(SQ31&gt;=SU$38,SQ31&lt;&gt;""),AND(ST31&gt;=SU$38,ST31&lt;&gt;"")),"P","")</f>
        <v/>
      </c>
      <c r="J31" s="36" t="str">
        <f>IF(AND(I31="P",H31=""),"No DD",IF(OR(AND(AO31&gt;=AY$37,AO31&lt;&gt;"",AQ31&gt;=AY$41,AQ31&lt;&gt;"",AN31=""),AND(AR31&gt;=AY$37,AR31&lt;&gt;"",AT31&gt;=AY$41,AT31&lt;&gt;"",AN31=""),AND(AV31&gt;=AY$37,AV31&lt;&gt;"",AX31&gt;=AY$41,AX31&lt;&gt;"",AN31=""),AND(BP31&gt;=BZ$37,BP31&lt;&gt;"",BR31&gt;=BZ$41,BR31&lt;&gt;"",BO31=""),AND(BS31&gt;=BZ$37,BS31&lt;&gt;"",BU31&gt;=BZ$41,BU31&lt;&gt;"",BO31=""),AND(BW31&gt;=BZ$37,BW31&lt;&gt;"",BY31&gt;=BZ$41,BY31&lt;&gt;"",BO31=""),AND(CQ31&gt;=DA$37,CQ31&lt;&gt;"",CS31&gt;=DA$41,CS31&lt;&gt;"",CP31=""),AND(CT31&gt;=DA$37,CT31&lt;&gt;"",CV31&gt;=DA$41,CV31&lt;&gt;"",CP31=""),AND(CX31&gt;=DA$37,CX31&lt;&gt;"",CZ31&gt;=DA$41,CZ31&lt;&gt;"",CP31=""),AND(DX31&gt;=EK$37,DX31&lt;&gt;"",DZ31&gt;=EK$41,DZ31&lt;&gt;""),AND(EA31&gt;=EK$37,EA31&lt;&gt;"",EC31&gt;=EK$41,EC31&lt;&gt;""),AND(EE31&gt;=EK$37,EE31&lt;&gt;"",EG31&gt;=EK$41,EG31&lt;&gt;""),AND(EH31&gt;=EK$37,EH31&lt;&gt;"",EJ31&gt;=EK$41,EJ31&lt;&gt;""),AND(FF31&gt;=FS$37,FF31&lt;&gt;"",FH31&gt;=FS$41,FH31&lt;&gt;""),AND(FI31&gt;=FS$37,FI31&lt;&gt;"",FK31&gt;=FS$41,FK31&lt;&gt;""),AND(FM31&gt;=FS$37,FM31&lt;&gt;"",FO31&gt;=FS$41,FO31&lt;&gt;""),AND(FP31&gt;=FS$37,FP31&lt;&gt;"",FR31&gt;=FS$41,FR31&lt;&gt;""),AND(GN31&gt;=HA$37,GN31&lt;&gt;"",GP31&gt;=HA$41,GP31&lt;&gt;""),AND(GQ31&gt;=HA$37,GQ31&lt;&gt;"",GS31&gt;=HA$41,GS31&lt;&gt;""),AND(GU31&gt;=HA$37,GU31&lt;&gt;"",GW31&gt;=HA$41,GW31&lt;&gt;""),AND(GX31&gt;=HA$37,GX31&lt;&gt;"",GZ31&gt;=HA$41,GZ31&lt;&gt;""),AND(HV31&gt;=II$37,HV31&lt;&gt;"",HX31&gt;=II$41,HX31&lt;&gt;""),AND(HY31&gt;=II$37,HY31&lt;&gt;"",IA31&gt;=II$41,IA31&lt;&gt;""),AND(IC31&gt;=II$37,IC31&lt;&gt;"",IE31&gt;=II$41,IE31&lt;&gt;""),AND(IF31&gt;=II$37,IF31&lt;&gt;"",IH31&gt;=II$41,IH31&lt;&gt;""),AND(JD31&gt;=JQ$37,JD31&lt;&gt;"",JF31&gt;=JQ$41,JF31&lt;&gt;""),AND(JG31&gt;=JQ$37,JG31&lt;&gt;"",JI31&gt;=JQ$41,JI31&lt;&gt;""),AND(JK31&gt;=JQ$37,JK31&lt;&gt;"",JM31&gt;=JQ$41,JM31&lt;&gt;""),AND(JN31&gt;=JQ$37,JN31&lt;&gt;"",JP31&gt;=JQ$41,JP31&lt;&gt;""),AND(KL31&gt;=KY$37,KL31&lt;&gt;"",KN31&gt;=KY$41,KN31&lt;&gt;""),AND(KO31&gt;=KY$37,KO31&lt;&gt;"",KQ31&gt;=KY$41,KQ31&lt;&gt;""),AND(KS31&gt;=KY$37,KS31&lt;&gt;"",KU31&gt;=KY$41,KU31&lt;&gt;""),AND(KV31&gt;=KY$37,KV31&lt;&gt;"",KX31&gt;=KY$41,KX31&lt;&gt;""),AND(LT31&gt;=MG$37,LT31&lt;&gt;"",LV31&gt;=MG$41,LV31&lt;&gt;""),AND(LW31&gt;=MG$37,LW31&lt;&gt;"",LY31&gt;=MG$41,LY31&lt;&gt;""),AND(MA31&gt;=MG$37,MA31&lt;&gt;"",MC31&gt;=MG$41,MC31&lt;&gt;""),AND(MD31&gt;=MG$37,MD31&lt;&gt;"",MF31&gt;=MG$41,MF31&lt;&gt;""),AND(NB31&gt;=NO$37,NB31&lt;&gt;"",ND31&gt;=NO$41,ND31&lt;&gt;""),AND(NE31&gt;=NO$37,NE31&lt;&gt;"",NG31&gt;=NO$41,NG31&lt;&gt;""),AND(NI31&gt;=NO$37,NI31&lt;&gt;"",NK31&gt;=NO$41,NK31&lt;&gt;""),AND(NL31&gt;=NO$37,NL31&lt;&gt;"",NN31&gt;=NO$41,NN31&lt;&gt;""),AND(OJ31&gt;=OW$37,OJ31&lt;&gt;"",OL31&gt;=OW$41,OL31&lt;&gt;""),AND(OM31&gt;=OW$37,OM31&lt;&gt;"",OO31&gt;=OW$41,OO31&lt;&gt;""),AND(OQ31&gt;=OW$37,OQ31&lt;&gt;"",OS31&gt;=OW$41,OS31&lt;&gt;""),AND(OT31&gt;=OW$37,OT31&lt;&gt;"",OV31&gt;=OW$41,OV31&lt;&gt;""),AND(PR31&gt;=QE$37,PR31&lt;&gt;"",PT31&gt;=QE$41,PT31&lt;&gt;""),AND(PU31&gt;=QE$37,PU31&lt;&gt;"",PW31&gt;=QE$41,PW31&lt;&gt;""),AND(PY31&gt;=QE$37,PY31&lt;&gt;"",QA31&gt;=QE$41,QA31&lt;&gt;""),AND(QB31&gt;=QE$37,QB31&lt;&gt;"",QD31&gt;=QE$41,QD31&lt;&gt;""),AND(QZ31&gt;=RM$37,QZ31&lt;&gt;"",RB31&gt;=RM$41,RB31&lt;&gt;""),AND(RC31&gt;=RM$37,RC31&lt;&gt;"",RE31&gt;=RM$41,RE31&lt;&gt;""),AND(RG31&gt;=RM$37,RG31&lt;&gt;"",RI31&gt;=RM$41,RI31&lt;&gt;""),AND(RJ31&gt;=RM$37,RJ31&lt;&gt;"",RL31&gt;=RM$41,RL31&lt;&gt;""),AND(SH31&gt;=SU$37,SH31&lt;&gt;"",SJ31&gt;=SU$41,SJ31&lt;&gt;""),AND(SK31&gt;=SU$37,SK31&lt;&gt;"",SM31&gt;=SU$41,SM31&lt;&gt;""),AND(SO31&gt;=SU$37,SO31&lt;&gt;"",SQ31&gt;=SU$41,SQ31&lt;&gt;""),AND(SR31&gt;=SU$37,SR31&lt;&gt;"",ST31&gt;=SU$41,ST31&lt;&gt;"")),"Merit",IF(OR(AND(AO31&gt;=AY$36,AO31&lt;&gt;"",AQ31&gt;=AY$40,AQ31&lt;&gt;"",AN31=""),AND(AR31&gt;=AY$36,AR31&lt;&gt;"",AT31&gt;=AY$40,AT31&lt;&gt;"",AN31=""),AND(AV31&gt;=AY$36,AV31&lt;&gt;"",AX31&gt;=AY$40,AX31&lt;&gt;"",AN31=""),AND(BP31&gt;=BZ$36,BP31&lt;&gt;"",BR31&gt;=BZ$40,BR31&lt;&gt;"",BO31=""),AND(BS31&gt;=BZ$36,BS31&lt;&gt;"",BU31&gt;=BZ$40,BU31&lt;&gt;"",BO31=""),AND(BW31&gt;=BZ$36,BW31&lt;&gt;"",BY31&gt;=BZ$40,BY31&lt;&gt;"",BO31=""),AND(CQ31&gt;=DA$36,CQ31&lt;&gt;"",CS31&gt;=DA$40,CS31&lt;&gt;"",CP31=""),AND(CT31&gt;=DA$36,CT31&lt;&gt;"",CV31&gt;=DA$40,CV31&lt;&gt;"",CP31=""),AND(CX31&gt;=DA$36,CX31&lt;&gt;"",CZ31&gt;=DA$40,CZ31&lt;&gt;"",CP31=""),AND(DX31&gt;=EK$36,DX31&lt;&gt;"",DZ31&gt;=EK$40,DZ31&lt;&gt;""),AND(EA31&gt;=EK$36,EA31&lt;&gt;"",EC31&gt;=EK$40,EC31&lt;&gt;""),AND(EE31&gt;=EK$36,EE31&lt;&gt;"",EG31&gt;=EK$40,EG31&lt;&gt;""),AND(EH31&gt;=EK$36,EH31&lt;&gt;"",EJ31&gt;=EK$40,EJ31&lt;&gt;""),AND(FF31&gt;=FS$36,FF31&lt;&gt;"",FH31&gt;=FS$40,FH31&lt;&gt;""),AND(FI31&gt;=FS$36,FI31&lt;&gt;"",FK31&gt;=FS$40,FK31&lt;&gt;""),AND(FM31&gt;=FS$36,FM31&lt;&gt;"",FO31&gt;=FS$40,FO31&lt;&gt;""),AND(FP31&gt;=FS$36,FP31&lt;&gt;"",FR31&gt;=FS$40,FR31&lt;&gt;""),AND(GN31&gt;=HA$36,GN31&lt;&gt;"",GP31&gt;=HA$40,GP31&lt;&gt;""),AND(GQ31&gt;=HA$36,GQ31&lt;&gt;"",GS31&gt;=HA$40,GS31&lt;&gt;""),AND(GU31&gt;=HA$36,GU31&lt;&gt;"",GW31&gt;=HA$40,GW31&lt;&gt;""),AND(GX31&gt;=HA$36,GX31&lt;&gt;"",GZ31&gt;=HA$40,GZ31&lt;&gt;""),AND(HV31&gt;=II$36,HV31&lt;&gt;"",HX31&gt;=II$40,HX31&lt;&gt;""),AND(HY31&gt;=II$36,HY31&lt;&gt;"",IA31&gt;=II$40,IA31&lt;&gt;""),AND(IC31&gt;=II$36,IC31&lt;&gt;"",IE31&gt;=II$40,IE31&lt;&gt;""),AND(IF31&gt;=II$36,IF31&lt;&gt;"",IH31&gt;=II$40,IH31&lt;&gt;""),AND(JD31&gt;=JQ$36,JD31&lt;&gt;"",JF31&gt;=JQ$40,JF31&lt;&gt;""),AND(JG31&gt;=JQ$36,JG31&lt;&gt;"",JI31&gt;=JQ$40,JI31&lt;&gt;""),AND(JK31&gt;=JQ$36,JK31&lt;&gt;"",JM31&gt;=JQ$40,JM31&lt;&gt;""),AND(JN31&gt;=JQ$36,JN31&lt;&gt;"",JP31&gt;=JQ$40,JP31&lt;&gt;""),AND(KL31&gt;=KY$36,KL31&lt;&gt;"",KN31&gt;=KY$40,KN31&lt;&gt;""),AND(KO31&gt;=KY$36,KO31&lt;&gt;"",KQ31&gt;=KY$40,KQ31&lt;&gt;""),AND(KS31&gt;=KY$36,KS31&lt;&gt;"",KU31&gt;=KY$40,KU31&lt;&gt;""),AND(KV31&gt;=KY$36,KV31&lt;&gt;"",KX31&gt;=KY$40,KX31&lt;&gt;""),AND(LT31&gt;=MG$36,LT31&lt;&gt;"",LV31&gt;=MG$40,LV31&lt;&gt;""),AND(LW31&gt;=MG$36,LW31&lt;&gt;"",LY31&gt;=MG$40,LY31&lt;&gt;""),AND(MA31&gt;=MG$36,MA31&lt;&gt;"",MC31&gt;=MG$40,MC31&lt;&gt;""),AND(MD31&gt;=MG$36,MD31&lt;&gt;"",MF31&gt;=MG$40,MF31&lt;&gt;""),AND(NB31&gt;=NO$36,NB31&lt;&gt;"",ND31&gt;=NO$40,ND31&lt;&gt;""),AND(NE31&gt;=NO$36,NE31&lt;&gt;"",NG31&gt;=NO$40,NG31&lt;&gt;""),AND(NI31&gt;=NO$36,NI31&lt;&gt;"",NK31&gt;=NO$40,NK31&lt;&gt;""),AND(NL31&gt;=NO$36,NL31&lt;&gt;"",NN31&gt;=NO$40,NN31&lt;&gt;""),AND(OJ31&gt;=OW$36,OJ31&lt;&gt;"",OL31&gt;=OW$40,OL31&lt;&gt;""),AND(OM31&gt;=OW$36,OM31&lt;&gt;"",OO31&gt;=OW$40,OO31&lt;&gt;""),AND(OQ31&gt;=OW$36,OQ31&lt;&gt;"",OS31&gt;=OW$40,OS31&lt;&gt;""),AND(OT31&gt;=OW$36,OT31&lt;&gt;"",OV31&gt;=OW$40,OV31&lt;&gt;""),AND(PR31&gt;=QE$36,PR31&lt;&gt;"",PT31&gt;=QE$40,PT31&lt;&gt;""),AND(PU31&gt;=QE$36,PU31&lt;&gt;"",PW31&gt;=QE$40,PW31&lt;&gt;""),AND(PY31&gt;=QE$36,PY31&lt;&gt;"",QA31&gt;=QE$40,QA31&lt;&gt;""),AND(QB31&gt;=QE$36,QB31&lt;&gt;"",QD31&gt;=QE$40,QD31&lt;&gt;""),AND(QZ31&gt;=RM$36,QZ31&lt;&gt;"",RB31&gt;=RM$40,RB31&lt;&gt;""),AND(RC31&gt;=RM$36,RC31&lt;&gt;"",RE31&gt;=RM$40,RE31&lt;&gt;""),AND(RG31&gt;=RM$36,RG31&lt;&gt;"",RI31&gt;=RM$40,RI31&lt;&gt;""),AND(RJ31&gt;=RM$36,RJ31&lt;&gt;"",RL31&gt;=RM$40,RL31&lt;&gt;""),AND(SH31&gt;=SU$36,SH31&lt;&gt;"",SJ31&gt;=SU$40,SJ31&lt;&gt;""),AND(SK31&gt;=SU$36,SK31&lt;&gt;"",SM31&gt;=SU$40,SM31&lt;&gt;""),AND(SO31&gt;=SU$36,SO31&lt;&gt;"",SQ31&gt;=SU$40,SQ31&lt;&gt;""),AND(SR31&gt;=SU$36,SR31&lt;&gt;"",ST31&gt;=SU$40,ST31&lt;&gt;"")),"Excellence",IF(K31="P","Worlds Team",IF(H31="P","National Team","")))))</f>
        <v/>
      </c>
      <c r="K31" s="3" t="str">
        <f>IF(OR(AND(AO31&gt;=AY$35,AO31&lt;&gt;"",AQ31&gt;=AY$39,AQ31&lt;&gt;"",AN31=""),AND(AR31&gt;=AY$35,AR31&lt;&gt;"",AT31&gt;=AY$39,AT31&lt;&gt;"",AN31=""),AND(AV31&gt;=AY$35,AV31&lt;&gt;"",AX31&gt;=AY$39,AX31&lt;&gt;"",AN31=""),AND(BP31&gt;=BZ$35,BP31&lt;&gt;"",BR31&gt;=BZ$39,BR31&lt;&gt;"",BO31=""),AND(BS31&gt;=BZ$35,BS31&lt;&gt;"",BU31&gt;=BZ$39,BU31&lt;&gt;"",BO31=""),AND(BW31&gt;=BZ$35,BW31&lt;&gt;"",BY31&gt;=BZ$39,BY31&lt;&gt;"",BO31=""),AND(CQ31&gt;=DA$35,CQ31&lt;&gt;"",CS31&gt;=DA$39,CS31&lt;&gt;"",CP31=""),AND(CT31&gt;=DA$35,CT31&lt;&gt;"",CV31&gt;=DA$39,CV31&lt;&gt;"",CP31=""),AND(CX31&gt;=DA$35,CX31&lt;&gt;"",CZ31&gt;=DA$39,CZ31&lt;&gt;"",CP31=""),AND(DX31&gt;=EK$35,DX31&lt;&gt;"",DZ31&gt;=EK$39,DZ31&lt;&gt;""),AND(EA31&gt;=EK$35,EA31&lt;&gt;"",EC31&gt;=EK$39,EC31&lt;&gt;""),AND(EE31&gt;=EK$35,EE31&lt;&gt;"",EG31&gt;=EK$39,EG31&lt;&gt;""),AND(EH31&gt;=EK$35,EH31&lt;&gt;"",EJ31&gt;=EK$39,EJ31&lt;&gt;""),AND(FF31&gt;=FS$35,FF31&lt;&gt;"",FH31&gt;=FS$39,FH31&lt;&gt;""),AND(FI31&gt;=FS$35,FI31&lt;&gt;"",FK31&gt;=FS$39,FK31&lt;&gt;""),AND(FM31&gt;=FS$35,FM31&lt;&gt;"",FO31&gt;=FS$39,FO31&lt;&gt;""),AND(FP31&gt;=FS$35,FP31&lt;&gt;"",FR31&gt;=FS$39,FR31&lt;&gt;""),AND(GN31&gt;=HA$35,GN31&lt;&gt;"",GP31&gt;=HA$39,GP31&lt;&gt;""),AND(GQ31&gt;=HA$35,GQ31&lt;&gt;"",GS31&gt;=HA$39,GS31&lt;&gt;""),AND(GU31&gt;=HA$35,GU31&lt;&gt;"",GW31&gt;=HA$39,GW31&lt;&gt;""),AND(GX31&gt;=HA$35,GX31&lt;&gt;"",GZ31&gt;=HA$39,GZ31&lt;&gt;""),AND(HV31&gt;=II$35,HV31&lt;&gt;"",HX31&gt;=II$39,HX31&lt;&gt;""),AND(HY31&gt;=II$35,HY31&lt;&gt;"",IA31&gt;=II$39,IA31&lt;&gt;""),AND(IC31&gt;=II$35,IC31&lt;&gt;"",IE31&gt;=II$39,IE31&lt;&gt;""),AND(IF31&gt;=II$35,IF31&lt;&gt;"",IH31&gt;=II$39,IH31&lt;&gt;""),AND(JD31&gt;=JQ$35,JD31&lt;&gt;"",JF31&gt;=JQ$39,JF31&lt;&gt;""),AND(JG31&gt;=JQ$35,JG31&lt;&gt;"",JI31&gt;=JQ$39,JI31&lt;&gt;""),AND(JK31&gt;=JQ$35,JK31&lt;&gt;"",JM31&gt;=JQ$39,JM31&lt;&gt;""),AND(JN31&gt;=JQ$35,JN31&lt;&gt;"",JP31&gt;=JQ$39,JP31&lt;&gt;""),AND(KL31&gt;=KY$35,KL31&lt;&gt;"",KN31&gt;=KY$39,KN31&lt;&gt;""),AND(KO31&gt;=KY$35,KO31&lt;&gt;"",KQ31&gt;=KY$39,KQ31&lt;&gt;""),AND(KS31&gt;=KY$35,KS31&lt;&gt;"",KU31&gt;=KY$39,KU31&lt;&gt;""),AND(KV31&gt;=KY$35,KV31&lt;&gt;"",KX31&gt;=KY$39,KX31&lt;&gt;""),AND(LT31&gt;=MG$35,LT31&lt;&gt;"",LV31&gt;=MG$39,LV31&lt;&gt;""),AND(LW31&gt;=MG$35,LW31&lt;&gt;"",LY31&gt;=MG$39,LY31&lt;&gt;""),AND(MA31&gt;=MG$35,MA31&lt;&gt;"",MC31&gt;=MG$39,MC31&lt;&gt;""),AND(MD31&gt;=MG$35,MD31&lt;&gt;"",MF31&gt;=MG$39,MF31&lt;&gt;""),AND(NB31&gt;=NO$35,NB31&lt;&gt;"",ND31&gt;=NO$39,ND31&lt;&gt;""),AND(NE31&gt;=NO$35,NE31&lt;&gt;"",NG31&gt;=NO$39,NG31&lt;&gt;""),AND(NI31&gt;=NO$35,NI31&lt;&gt;"",NK31&gt;=NO$39,NK31&lt;&gt;""),AND(NL31&gt;=NO$35,NL31&lt;&gt;"",NN31&gt;=NO$39,NN31&lt;&gt;""),AND(OJ31&gt;=OW$35,OJ31&lt;&gt;"",OL31&gt;=OW$39,OL31&lt;&gt;""),AND(OM31&gt;=OW$35,OM31&lt;&gt;"",OO31&gt;=OW$39,OO31&lt;&gt;""),AND(OQ31&gt;=OW$35,OQ31&lt;&gt;"",OS31&gt;=OW$39,OS31&lt;&gt;""),AND(OT31&gt;=OW$35,OT31&lt;&gt;"",OV31&gt;=OW$39,OV31&lt;&gt;""),AND(PR31&gt;=QE$35,PR31&lt;&gt;"",PT31&gt;=QE$39,PT31&lt;&gt;""),AND(PU31&gt;=QE$35,PU31&lt;&gt;"",PW31&gt;=QE$39,PW31&lt;&gt;""),AND(PY31&gt;=QE$35,PY31&lt;&gt;"",QA31&gt;=QE$39,QA31&lt;&gt;""),AND(QB31&gt;=QE$35,QB31&lt;&gt;"",QD31&gt;=QE$39,QD31&lt;&gt;""),AND(QZ31&gt;=RM$35,QZ31&lt;&gt;"",RB31&gt;=RM$39,RB31&lt;&gt;""),AND(RC31&gt;=RM$35,RC31&lt;&gt;"",RE31&gt;=RM$39,RE31&lt;&gt;""),AND(RG31&gt;=RM$35,RG31&lt;&gt;"",RI31&gt;=RM$39,RI31&lt;&gt;""),AND(RJ31&gt;=RM$35,RJ31&lt;&gt;"",RL31&gt;=RM$39,RL31&lt;&gt;""),AND(SH31&gt;=SU$35,SH31&lt;&gt;"",SJ31&gt;=SU$39,SJ31&lt;&gt;""),AND(SK31&gt;=SU$35,SK31&lt;&gt;"",SM31&gt;=SU$39,SM31&lt;&gt;""),AND(SO31&gt;=SU$35,SO31&lt;&gt;"",SQ31&gt;=SU$39,SQ31&lt;&gt;""),AND(SR31&gt;=SU$35,SR31&lt;&gt;"",ST31&gt;=SU$39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0</v>
      </c>
      <c r="O31" s="8" t="str">
        <f>IF(N31="","",IF(OR(N31=CS31,N31=CV31),$CA$1,IF(OR(N31=BR31,N31=BU31),$AZ$1,IF(OR(N31=AQ31,N31=AT31),$Y$1,""))))</f>
        <v/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10.4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&gt;0,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13.7</v>
      </c>
      <c r="BA31" s="26">
        <v>9.1999999999999993</v>
      </c>
      <c r="BB31" s="26">
        <v>10.4</v>
      </c>
      <c r="BC31" s="26">
        <v>13.67</v>
      </c>
      <c r="BD31" s="26">
        <v>0</v>
      </c>
      <c r="BE31" s="26">
        <v>0</v>
      </c>
      <c r="BF31" s="26">
        <v>0</v>
      </c>
      <c r="BG31" s="26">
        <v>0</v>
      </c>
      <c r="BH31" s="26">
        <v>0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10.4</v>
      </c>
      <c r="BQ31" s="39">
        <f>IF(BC31&gt;0,BC31,"")</f>
        <v>13.67</v>
      </c>
      <c r="BR31" s="11">
        <f>IF(SUM(AZ31:BC31)-BD31&gt;0,SUM(AZ31:BC31)-BD31,"")</f>
        <v>46.97</v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>
        <f>IF(BR31="","",MAX(BR31,BU31))</f>
        <v>46.97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46.97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6.85</v>
      </c>
      <c r="SW31" s="22">
        <f>IF($CP31="P",CB31,(CB31+BA31)/2)</f>
        <v>4.5999999999999996</v>
      </c>
      <c r="SX31" s="22">
        <f>IF($CP31="P",CC31,(CC31+BB31)/2)</f>
        <v>5.2</v>
      </c>
      <c r="SY31" s="22">
        <f>IF($CP31="P",CD31,(CD31+BC31)/2)</f>
        <v>6.835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5.2</v>
      </c>
      <c r="TM31" s="40">
        <f>IF(SY31&gt;0,SY31,"")</f>
        <v>6.835</v>
      </c>
      <c r="TN31" s="40">
        <f>IF(SUM(SV31:SY31)-SZ31&gt;0,SUM(SV31:SY31)-SZ31,"")</f>
        <v>23.484999999999999</v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>
        <f>IF(MAX(TN31,TQ31)&gt;0,MAX(TN31,TQ31),"")</f>
        <v>23.484999999999999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23.484999999999999</v>
      </c>
    </row>
    <row r="32" spans="1:542" x14ac:dyDescent="0.2">
      <c r="C32" s="5"/>
      <c r="E32" s="1"/>
    </row>
    <row r="33" spans="1:515" x14ac:dyDescent="0.2">
      <c r="I33" s="36"/>
      <c r="K33" s="36"/>
    </row>
    <row r="34" spans="1:515" x14ac:dyDescent="0.2">
      <c r="C34" s="23" t="s">
        <v>44</v>
      </c>
      <c r="D34" s="5"/>
      <c r="I34" s="3"/>
      <c r="AR34" s="41"/>
      <c r="AS34" s="41"/>
      <c r="AT34" s="41"/>
      <c r="AV34" s="32"/>
      <c r="AW34" s="32"/>
      <c r="AY34" s="53">
        <v>13.5</v>
      </c>
      <c r="BS34" s="41"/>
      <c r="BT34" s="41"/>
      <c r="BU34" s="41"/>
      <c r="BW34" s="32"/>
      <c r="BX34" s="32"/>
      <c r="BZ34" s="53">
        <v>13.5</v>
      </c>
      <c r="CT34" s="41"/>
      <c r="CU34" s="41"/>
      <c r="CV34" s="41"/>
      <c r="CX34" s="32"/>
      <c r="CY34" s="32"/>
      <c r="DA34" s="53">
        <v>13.5</v>
      </c>
      <c r="DX34" s="5"/>
      <c r="DY34" s="5"/>
      <c r="EH34" s="2"/>
      <c r="EI34" s="2"/>
      <c r="EK34" s="53">
        <v>13.5</v>
      </c>
      <c r="FF34" s="5"/>
      <c r="FG34" s="5"/>
      <c r="FP34" s="2"/>
      <c r="FQ34" s="2"/>
      <c r="FS34" s="53">
        <v>13.5</v>
      </c>
      <c r="GN34" s="5"/>
      <c r="GO34" s="5"/>
      <c r="GX34" s="2"/>
      <c r="GY34" s="2"/>
      <c r="HA34" s="53">
        <v>13.5</v>
      </c>
      <c r="HV34" s="5"/>
      <c r="HW34" s="5"/>
      <c r="IF34" s="2"/>
      <c r="IG34" s="2"/>
      <c r="II34" s="53">
        <v>13.5</v>
      </c>
      <c r="JD34" s="5"/>
      <c r="JE34" s="5"/>
      <c r="JN34" s="2"/>
      <c r="JO34" s="2"/>
      <c r="JQ34" s="53">
        <v>13.5</v>
      </c>
      <c r="KL34" s="5"/>
      <c r="KM34" s="5"/>
      <c r="KV34" s="2"/>
      <c r="KW34" s="2"/>
      <c r="KY34" s="53">
        <v>13.5</v>
      </c>
      <c r="LT34" s="5"/>
      <c r="LU34" s="5"/>
      <c r="MD34" s="2"/>
      <c r="ME34" s="2"/>
      <c r="MG34" s="53">
        <v>13.5</v>
      </c>
      <c r="NB34" s="5"/>
      <c r="NC34" s="5"/>
      <c r="NL34" s="2"/>
      <c r="NM34" s="2"/>
      <c r="NO34" s="53">
        <v>13.5</v>
      </c>
      <c r="OJ34" s="5"/>
      <c r="OK34" s="5"/>
      <c r="OT34" s="2"/>
      <c r="OU34" s="2"/>
      <c r="OW34" s="53">
        <v>13.5</v>
      </c>
      <c r="PR34" s="5"/>
      <c r="PS34" s="5"/>
      <c r="QB34" s="2"/>
      <c r="QC34" s="2"/>
      <c r="QE34" s="53">
        <v>13.5</v>
      </c>
      <c r="QZ34" s="5"/>
      <c r="RA34" s="5"/>
      <c r="RJ34" s="2"/>
      <c r="RK34" s="2"/>
      <c r="RM34" s="53">
        <v>13.5</v>
      </c>
      <c r="SH34" s="5"/>
      <c r="SI34" s="5"/>
      <c r="SR34" s="2"/>
      <c r="SS34" s="2"/>
      <c r="SU34" s="53">
        <v>13.5</v>
      </c>
    </row>
    <row r="35" spans="1:515" hidden="1" x14ac:dyDescent="0.2">
      <c r="C35" s="30" t="s">
        <v>43</v>
      </c>
      <c r="D35" s="5"/>
      <c r="X35" s="2"/>
      <c r="AR35" s="41"/>
      <c r="AS35" s="41"/>
      <c r="AT35" s="41"/>
      <c r="AV35" s="32"/>
      <c r="AW35" s="32"/>
      <c r="AY35" s="54">
        <v>1000</v>
      </c>
      <c r="BS35" s="41"/>
      <c r="BT35" s="41"/>
      <c r="BU35" s="41"/>
      <c r="BW35" s="32"/>
      <c r="BX35" s="32"/>
      <c r="BZ35" s="54">
        <v>1000</v>
      </c>
      <c r="CT35" s="41"/>
      <c r="CU35" s="41"/>
      <c r="CV35" s="41"/>
      <c r="CX35" s="32"/>
      <c r="CY35" s="32"/>
      <c r="DA35" s="54">
        <v>1000</v>
      </c>
      <c r="DX35" s="5"/>
      <c r="DY35" s="5"/>
      <c r="EH35" s="2"/>
      <c r="EI35" s="2"/>
      <c r="EK35" s="54">
        <v>1000</v>
      </c>
      <c r="FF35" s="5"/>
      <c r="FG35" s="5"/>
      <c r="FP35" s="2"/>
      <c r="FQ35" s="2"/>
      <c r="FS35" s="54">
        <v>1000</v>
      </c>
      <c r="GN35" s="5"/>
      <c r="GO35" s="5"/>
      <c r="GX35" s="2"/>
      <c r="GY35" s="2"/>
      <c r="HA35" s="54">
        <v>1000</v>
      </c>
      <c r="HV35" s="5"/>
      <c r="HW35" s="5"/>
      <c r="IF35" s="2"/>
      <c r="IG35" s="2"/>
      <c r="II35" s="54">
        <v>1000</v>
      </c>
      <c r="JD35" s="5"/>
      <c r="JE35" s="5"/>
      <c r="JN35" s="2"/>
      <c r="JO35" s="2"/>
      <c r="JQ35" s="54">
        <v>1000</v>
      </c>
      <c r="KL35" s="5"/>
      <c r="KM35" s="5"/>
      <c r="KV35" s="2"/>
      <c r="KW35" s="2"/>
      <c r="KY35" s="54">
        <v>1000</v>
      </c>
      <c r="LT35" s="5"/>
      <c r="LU35" s="5"/>
      <c r="MD35" s="2"/>
      <c r="ME35" s="2"/>
      <c r="MG35" s="54">
        <v>1000</v>
      </c>
      <c r="NB35" s="5"/>
      <c r="NC35" s="5"/>
      <c r="NL35" s="2"/>
      <c r="NM35" s="2"/>
      <c r="NO35" s="54">
        <v>1000</v>
      </c>
      <c r="OJ35" s="5"/>
      <c r="OK35" s="5"/>
      <c r="OT35" s="2"/>
      <c r="OU35" s="2"/>
      <c r="OW35" s="54">
        <v>1000</v>
      </c>
      <c r="PR35" s="5"/>
      <c r="PS35" s="5"/>
      <c r="QB35" s="2"/>
      <c r="QC35" s="2"/>
      <c r="QE35" s="54">
        <v>1000</v>
      </c>
      <c r="QZ35" s="5"/>
      <c r="RA35" s="5"/>
      <c r="RJ35" s="2"/>
      <c r="RK35" s="2"/>
      <c r="RM35" s="54">
        <v>1000</v>
      </c>
      <c r="SH35" s="5"/>
      <c r="SI35" s="5"/>
      <c r="SR35" s="2"/>
      <c r="SS35" s="2"/>
      <c r="SU35" s="54">
        <v>1000</v>
      </c>
    </row>
    <row r="36" spans="1:515" hidden="1" x14ac:dyDescent="0.2">
      <c r="A36" s="5"/>
      <c r="B36" s="5"/>
      <c r="C36" s="31" t="s">
        <v>55</v>
      </c>
      <c r="D36" s="5"/>
      <c r="F36" s="2"/>
      <c r="G36" s="66"/>
      <c r="AR36" s="41"/>
      <c r="AS36" s="41"/>
      <c r="AT36" s="41"/>
      <c r="AU36" s="32"/>
      <c r="AV36" s="32"/>
      <c r="AW36" s="32"/>
      <c r="AX36" s="32"/>
      <c r="AY36" s="55">
        <v>1000</v>
      </c>
      <c r="BS36" s="41"/>
      <c r="BT36" s="41"/>
      <c r="BU36" s="41"/>
      <c r="BW36" s="32"/>
      <c r="BX36" s="32"/>
      <c r="BZ36" s="55">
        <v>1000</v>
      </c>
      <c r="CT36" s="41"/>
      <c r="CU36" s="41"/>
      <c r="CV36" s="41"/>
      <c r="CW36" s="32"/>
      <c r="CX36" s="32"/>
      <c r="CY36" s="32"/>
      <c r="CZ36" s="32"/>
      <c r="DA36" s="55">
        <v>1000</v>
      </c>
      <c r="DX36" s="5"/>
      <c r="DY36" s="5"/>
      <c r="EH36" s="2"/>
      <c r="EI36" s="2"/>
      <c r="EK36" s="55">
        <v>1000</v>
      </c>
      <c r="FF36" s="5"/>
      <c r="FG36" s="5"/>
      <c r="FP36" s="2"/>
      <c r="FQ36" s="2"/>
      <c r="FS36" s="55">
        <v>1000</v>
      </c>
      <c r="GN36" s="5"/>
      <c r="GO36" s="5"/>
      <c r="GX36" s="2"/>
      <c r="GY36" s="2"/>
      <c r="HA36" s="55">
        <v>1000</v>
      </c>
      <c r="HV36" s="5"/>
      <c r="HW36" s="5"/>
      <c r="IF36" s="2"/>
      <c r="IG36" s="2"/>
      <c r="II36" s="55">
        <v>1000</v>
      </c>
      <c r="JD36" s="5"/>
      <c r="JE36" s="5"/>
      <c r="JN36" s="2"/>
      <c r="JO36" s="2"/>
      <c r="JQ36" s="55">
        <v>1000</v>
      </c>
      <c r="KL36" s="5"/>
      <c r="KM36" s="5"/>
      <c r="KV36" s="2"/>
      <c r="KW36" s="2"/>
      <c r="KY36" s="55">
        <v>1000</v>
      </c>
      <c r="LT36" s="5"/>
      <c r="LU36" s="5"/>
      <c r="MD36" s="2"/>
      <c r="ME36" s="2"/>
      <c r="MG36" s="55">
        <v>1000</v>
      </c>
      <c r="NB36" s="5"/>
      <c r="NC36" s="5"/>
      <c r="NL36" s="2"/>
      <c r="NM36" s="2"/>
      <c r="NO36" s="55">
        <v>1000</v>
      </c>
      <c r="OJ36" s="5"/>
      <c r="OK36" s="5"/>
      <c r="OT36" s="2"/>
      <c r="OU36" s="2"/>
      <c r="OW36" s="55">
        <v>1000</v>
      </c>
      <c r="PR36" s="5"/>
      <c r="PS36" s="5"/>
      <c r="QB36" s="2"/>
      <c r="QC36" s="2"/>
      <c r="QE36" s="55">
        <v>1000</v>
      </c>
      <c r="QZ36" s="5"/>
      <c r="RA36" s="5"/>
      <c r="RJ36" s="2"/>
      <c r="RK36" s="2"/>
      <c r="RM36" s="55">
        <v>1000</v>
      </c>
      <c r="SH36" s="5"/>
      <c r="SI36" s="5"/>
      <c r="SR36" s="2"/>
      <c r="SS36" s="2"/>
      <c r="SU36" s="55">
        <v>1000</v>
      </c>
    </row>
    <row r="37" spans="1:515" hidden="1" x14ac:dyDescent="0.2">
      <c r="A37" s="5"/>
      <c r="B37" s="5"/>
      <c r="C37" s="35" t="s">
        <v>62</v>
      </c>
      <c r="D37" s="5"/>
      <c r="F37" s="2"/>
      <c r="G37" s="66"/>
      <c r="AR37" s="41"/>
      <c r="AS37" s="41"/>
      <c r="AT37" s="41"/>
      <c r="AU37" s="32"/>
      <c r="AV37" s="32"/>
      <c r="AW37" s="32"/>
      <c r="AX37" s="32"/>
      <c r="AY37" s="56">
        <v>1000</v>
      </c>
      <c r="BS37" s="41"/>
      <c r="BT37" s="41"/>
      <c r="BU37" s="41"/>
      <c r="BW37" s="32"/>
      <c r="BX37" s="32"/>
      <c r="BZ37" s="56">
        <v>1000</v>
      </c>
      <c r="CT37" s="41"/>
      <c r="CU37" s="41"/>
      <c r="CV37" s="41"/>
      <c r="CW37" s="32"/>
      <c r="CX37" s="32"/>
      <c r="CY37" s="32"/>
      <c r="CZ37" s="32"/>
      <c r="DA37" s="56">
        <v>1000</v>
      </c>
      <c r="DX37" s="5"/>
      <c r="DY37" s="5"/>
      <c r="EH37" s="2"/>
      <c r="EI37" s="2"/>
      <c r="EK37" s="56">
        <v>1000</v>
      </c>
      <c r="FF37" s="5"/>
      <c r="FG37" s="5"/>
      <c r="FP37" s="2"/>
      <c r="FQ37" s="2"/>
      <c r="FS37" s="56">
        <v>1000</v>
      </c>
      <c r="GN37" s="5"/>
      <c r="GO37" s="5"/>
      <c r="GX37" s="2"/>
      <c r="GY37" s="2"/>
      <c r="HA37" s="56">
        <v>1000</v>
      </c>
      <c r="HV37" s="5"/>
      <c r="HW37" s="5"/>
      <c r="IF37" s="2"/>
      <c r="IG37" s="2"/>
      <c r="II37" s="56">
        <v>1000</v>
      </c>
      <c r="JD37" s="5"/>
      <c r="JE37" s="5"/>
      <c r="JN37" s="2"/>
      <c r="JO37" s="2"/>
      <c r="JQ37" s="56">
        <v>1000</v>
      </c>
      <c r="KL37" s="5"/>
      <c r="KM37" s="5"/>
      <c r="KV37" s="2"/>
      <c r="KW37" s="2"/>
      <c r="KY37" s="56">
        <v>1000</v>
      </c>
      <c r="LT37" s="5"/>
      <c r="LU37" s="5"/>
      <c r="MD37" s="2"/>
      <c r="ME37" s="2"/>
      <c r="MG37" s="56">
        <v>1000</v>
      </c>
      <c r="NB37" s="5"/>
      <c r="NC37" s="5"/>
      <c r="NL37" s="2"/>
      <c r="NM37" s="2"/>
      <c r="NO37" s="56">
        <v>1000</v>
      </c>
      <c r="OJ37" s="5"/>
      <c r="OK37" s="5"/>
      <c r="OT37" s="2"/>
      <c r="OU37" s="2"/>
      <c r="OW37" s="56">
        <v>1000</v>
      </c>
      <c r="PR37" s="5"/>
      <c r="PS37" s="5"/>
      <c r="QB37" s="2"/>
      <c r="QC37" s="2"/>
      <c r="QE37" s="56">
        <v>1000</v>
      </c>
      <c r="QZ37" s="5"/>
      <c r="RA37" s="5"/>
      <c r="RJ37" s="2"/>
      <c r="RK37" s="2"/>
      <c r="RM37" s="56">
        <v>1000</v>
      </c>
      <c r="SH37" s="5"/>
      <c r="SI37" s="5"/>
      <c r="SR37" s="2"/>
      <c r="SS37" s="2"/>
      <c r="SU37" s="56">
        <v>1000</v>
      </c>
    </row>
    <row r="38" spans="1:515" x14ac:dyDescent="0.2">
      <c r="A38" s="5"/>
      <c r="B38" s="5"/>
      <c r="C38" s="34" t="s">
        <v>41</v>
      </c>
      <c r="D38" s="5"/>
      <c r="AR38" s="41"/>
      <c r="AS38" s="41"/>
      <c r="AT38" s="41"/>
      <c r="AU38" s="32"/>
      <c r="AV38" s="32"/>
      <c r="AW38" s="32"/>
      <c r="AX38" s="32"/>
      <c r="AY38" s="57">
        <v>52.8</v>
      </c>
      <c r="BS38" s="41"/>
      <c r="BT38" s="41"/>
      <c r="BU38" s="41"/>
      <c r="BW38" s="32"/>
      <c r="BX38" s="32"/>
      <c r="BZ38" s="57">
        <v>52.8</v>
      </c>
      <c r="CT38" s="41"/>
      <c r="CU38" s="41"/>
      <c r="CV38" s="41"/>
      <c r="CW38" s="32"/>
      <c r="CX38" s="32"/>
      <c r="CY38" s="32"/>
      <c r="CZ38" s="32"/>
      <c r="DA38" s="57">
        <v>52.8</v>
      </c>
      <c r="DX38" s="5"/>
      <c r="DY38" s="5"/>
      <c r="EH38" s="2"/>
      <c r="EI38" s="2"/>
      <c r="EK38" s="57">
        <v>52.8</v>
      </c>
      <c r="FF38" s="5"/>
      <c r="FG38" s="5"/>
      <c r="FP38" s="2"/>
      <c r="FQ38" s="2"/>
      <c r="FS38" s="57">
        <v>52.8</v>
      </c>
      <c r="GN38" s="5"/>
      <c r="GO38" s="5"/>
      <c r="GX38" s="2"/>
      <c r="GY38" s="2"/>
      <c r="HA38" s="57">
        <v>52.8</v>
      </c>
      <c r="HV38" s="5"/>
      <c r="HW38" s="5"/>
      <c r="IF38" s="2"/>
      <c r="IG38" s="2"/>
      <c r="II38" s="57">
        <v>52.8</v>
      </c>
      <c r="JD38" s="5"/>
      <c r="JE38" s="5"/>
      <c r="JN38" s="2"/>
      <c r="JO38" s="2"/>
      <c r="JQ38" s="57">
        <v>52.8</v>
      </c>
      <c r="KL38" s="5"/>
      <c r="KM38" s="5"/>
      <c r="KV38" s="2"/>
      <c r="KW38" s="2"/>
      <c r="KY38" s="57">
        <v>52.8</v>
      </c>
      <c r="LT38" s="5"/>
      <c r="LU38" s="5"/>
      <c r="MD38" s="2"/>
      <c r="ME38" s="2"/>
      <c r="MG38" s="57">
        <v>52.8</v>
      </c>
      <c r="NB38" s="5"/>
      <c r="NC38" s="5"/>
      <c r="NL38" s="2"/>
      <c r="NM38" s="2"/>
      <c r="NO38" s="57">
        <v>52.8</v>
      </c>
      <c r="OJ38" s="5"/>
      <c r="OK38" s="5"/>
      <c r="OT38" s="2"/>
      <c r="OU38" s="2"/>
      <c r="OW38" s="57">
        <v>52.8</v>
      </c>
      <c r="PR38" s="5"/>
      <c r="PS38" s="5"/>
      <c r="QB38" s="2"/>
      <c r="QC38" s="2"/>
      <c r="QE38" s="57">
        <v>52.8</v>
      </c>
      <c r="QZ38" s="5"/>
      <c r="RA38" s="5"/>
      <c r="RJ38" s="2"/>
      <c r="RK38" s="2"/>
      <c r="RM38" s="57">
        <v>52.8</v>
      </c>
      <c r="SH38" s="5"/>
      <c r="SI38" s="5"/>
      <c r="SR38" s="2"/>
      <c r="SS38" s="2"/>
      <c r="SU38" s="57">
        <v>52.8</v>
      </c>
    </row>
    <row r="39" spans="1:515" hidden="1" x14ac:dyDescent="0.2">
      <c r="A39" s="5"/>
      <c r="B39" s="5"/>
      <c r="C39" s="24" t="s">
        <v>42</v>
      </c>
      <c r="D39" s="5"/>
      <c r="AR39" s="41"/>
      <c r="AS39" s="41"/>
      <c r="AT39" s="41"/>
      <c r="AU39" s="32"/>
      <c r="AV39" s="32"/>
      <c r="AW39" s="32"/>
      <c r="AX39" s="32"/>
      <c r="AY39" s="58">
        <v>1000</v>
      </c>
      <c r="BS39" s="41"/>
      <c r="BT39" s="41"/>
      <c r="BU39" s="41"/>
      <c r="BW39" s="32"/>
      <c r="BX39" s="32"/>
      <c r="BZ39" s="58">
        <v>1000</v>
      </c>
      <c r="CT39" s="41"/>
      <c r="CU39" s="41"/>
      <c r="CV39" s="41"/>
      <c r="CW39" s="32"/>
      <c r="CX39" s="32"/>
      <c r="CY39" s="32"/>
      <c r="CZ39" s="32"/>
      <c r="DA39" s="58">
        <v>1000</v>
      </c>
      <c r="DX39" s="5"/>
      <c r="DY39" s="5"/>
      <c r="EH39" s="2"/>
      <c r="EI39" s="2"/>
      <c r="EK39" s="58">
        <v>1000</v>
      </c>
      <c r="FF39" s="5"/>
      <c r="FG39" s="5"/>
      <c r="FP39" s="2"/>
      <c r="FQ39" s="2"/>
      <c r="FS39" s="58">
        <v>1000</v>
      </c>
      <c r="GN39" s="5"/>
      <c r="GO39" s="5"/>
      <c r="GX39" s="2"/>
      <c r="GY39" s="2"/>
      <c r="HA39" s="58">
        <v>1000</v>
      </c>
      <c r="HV39" s="5"/>
      <c r="HW39" s="5"/>
      <c r="IF39" s="2"/>
      <c r="IG39" s="2"/>
      <c r="II39" s="58">
        <v>1000</v>
      </c>
      <c r="JD39" s="5"/>
      <c r="JE39" s="5"/>
      <c r="JN39" s="2"/>
      <c r="JO39" s="2"/>
      <c r="JQ39" s="58">
        <v>1000</v>
      </c>
      <c r="KL39" s="5"/>
      <c r="KM39" s="5"/>
      <c r="KV39" s="2"/>
      <c r="KW39" s="2"/>
      <c r="KY39" s="58">
        <v>1000</v>
      </c>
      <c r="LT39" s="5"/>
      <c r="LU39" s="5"/>
      <c r="MD39" s="2"/>
      <c r="ME39" s="2"/>
      <c r="MG39" s="58">
        <v>1000</v>
      </c>
      <c r="NB39" s="5"/>
      <c r="NC39" s="5"/>
      <c r="NL39" s="2"/>
      <c r="NM39" s="2"/>
      <c r="NO39" s="58">
        <v>1000</v>
      </c>
      <c r="OJ39" s="5"/>
      <c r="OK39" s="5"/>
      <c r="OT39" s="2"/>
      <c r="OU39" s="2"/>
      <c r="OW39" s="58">
        <v>1000</v>
      </c>
      <c r="PR39" s="5"/>
      <c r="PS39" s="5"/>
      <c r="QB39" s="2"/>
      <c r="QC39" s="2"/>
      <c r="QE39" s="58">
        <v>1000</v>
      </c>
      <c r="QZ39" s="5"/>
      <c r="RA39" s="5"/>
      <c r="RJ39" s="2"/>
      <c r="RK39" s="2"/>
      <c r="RM39" s="58">
        <v>1000</v>
      </c>
      <c r="SH39" s="5"/>
      <c r="SI39" s="5"/>
      <c r="SR39" s="2"/>
      <c r="SS39" s="2"/>
      <c r="SU39" s="58">
        <v>1000</v>
      </c>
    </row>
    <row r="40" spans="1:515" hidden="1" x14ac:dyDescent="0.2">
      <c r="A40" s="5"/>
      <c r="B40" s="5"/>
      <c r="C40" s="33" t="s">
        <v>54</v>
      </c>
      <c r="D40" s="5"/>
      <c r="AR40" s="41"/>
      <c r="AS40" s="41"/>
      <c r="AT40" s="41"/>
      <c r="AU40" s="32"/>
      <c r="AV40" s="32"/>
      <c r="AW40" s="32"/>
      <c r="AX40" s="32"/>
      <c r="AY40" s="59">
        <v>1000</v>
      </c>
      <c r="BS40" s="41"/>
      <c r="BT40" s="41"/>
      <c r="BU40" s="41"/>
      <c r="BW40" s="32"/>
      <c r="BX40" s="32"/>
      <c r="BZ40" s="59">
        <v>1000</v>
      </c>
      <c r="CT40" s="41"/>
      <c r="CU40" s="41"/>
      <c r="CV40" s="41"/>
      <c r="CW40" s="32"/>
      <c r="CX40" s="32"/>
      <c r="CY40" s="32"/>
      <c r="CZ40" s="32"/>
      <c r="DA40" s="59">
        <v>1000</v>
      </c>
      <c r="DX40" s="5"/>
      <c r="DY40" s="5"/>
      <c r="EH40" s="2"/>
      <c r="EI40" s="2"/>
      <c r="EJ40" s="37"/>
      <c r="EK40" s="59">
        <v>1000</v>
      </c>
      <c r="FF40" s="5"/>
      <c r="FG40" s="5"/>
      <c r="FP40" s="2"/>
      <c r="FQ40" s="2"/>
      <c r="FR40" s="37"/>
      <c r="FS40" s="59">
        <v>1000</v>
      </c>
      <c r="GN40" s="5"/>
      <c r="GO40" s="5"/>
      <c r="GX40" s="2"/>
      <c r="GY40" s="2"/>
      <c r="GZ40" s="37"/>
      <c r="HA40" s="59">
        <v>1000</v>
      </c>
      <c r="HV40" s="5"/>
      <c r="HW40" s="5"/>
      <c r="IF40" s="2"/>
      <c r="IG40" s="2"/>
      <c r="IH40" s="37"/>
      <c r="II40" s="59">
        <v>1000</v>
      </c>
      <c r="JD40" s="5"/>
      <c r="JE40" s="5"/>
      <c r="JN40" s="2"/>
      <c r="JO40" s="2"/>
      <c r="JP40" s="37"/>
      <c r="JQ40" s="59">
        <v>1000</v>
      </c>
      <c r="KL40" s="5"/>
      <c r="KM40" s="5"/>
      <c r="KV40" s="2"/>
      <c r="KW40" s="2"/>
      <c r="KX40" s="37"/>
      <c r="KY40" s="59">
        <v>1000</v>
      </c>
      <c r="LT40" s="5"/>
      <c r="LU40" s="5"/>
      <c r="MD40" s="2"/>
      <c r="ME40" s="2"/>
      <c r="MF40" s="37"/>
      <c r="MG40" s="59">
        <v>1000</v>
      </c>
      <c r="NB40" s="5"/>
      <c r="NC40" s="5"/>
      <c r="NL40" s="2"/>
      <c r="NM40" s="2"/>
      <c r="NN40" s="37"/>
      <c r="NO40" s="59">
        <v>1000</v>
      </c>
      <c r="OJ40" s="5"/>
      <c r="OK40" s="5"/>
      <c r="OT40" s="2"/>
      <c r="OU40" s="2"/>
      <c r="OV40" s="37"/>
      <c r="OW40" s="59">
        <v>1000</v>
      </c>
      <c r="PR40" s="5"/>
      <c r="PS40" s="5"/>
      <c r="QB40" s="2"/>
      <c r="QC40" s="2"/>
      <c r="QD40" s="37"/>
      <c r="QE40" s="59">
        <v>1000</v>
      </c>
      <c r="QZ40" s="5"/>
      <c r="RA40" s="5"/>
      <c r="RJ40" s="2"/>
      <c r="RK40" s="2"/>
      <c r="RL40" s="37"/>
      <c r="RM40" s="59">
        <v>1000</v>
      </c>
      <c r="SH40" s="5"/>
      <c r="SI40" s="5"/>
      <c r="SR40" s="2"/>
      <c r="SS40" s="2"/>
      <c r="ST40" s="37"/>
      <c r="SU40" s="59">
        <v>1000</v>
      </c>
    </row>
    <row r="41" spans="1:515" hidden="1" x14ac:dyDescent="0.2">
      <c r="A41" s="5"/>
      <c r="B41" s="5"/>
      <c r="C41" s="25" t="s">
        <v>27</v>
      </c>
      <c r="D41" s="5"/>
      <c r="AR41" s="41"/>
      <c r="AS41" s="41"/>
      <c r="AT41" s="41"/>
      <c r="AU41" s="32"/>
      <c r="AV41" s="41"/>
      <c r="AW41" s="41"/>
      <c r="AX41" s="32"/>
      <c r="AY41" s="60">
        <v>1000</v>
      </c>
      <c r="BS41" s="41"/>
      <c r="BT41" s="41"/>
      <c r="BU41" s="41"/>
      <c r="BW41" s="41"/>
      <c r="BX41" s="32"/>
      <c r="BZ41" s="60">
        <v>1000</v>
      </c>
      <c r="CT41" s="41"/>
      <c r="CU41" s="41"/>
      <c r="CV41" s="41"/>
      <c r="CW41" s="32"/>
      <c r="CX41" s="41"/>
      <c r="CY41" s="32"/>
      <c r="CZ41" s="32"/>
      <c r="DA41" s="60">
        <v>1000</v>
      </c>
      <c r="DX41" s="5"/>
      <c r="DY41" s="5"/>
      <c r="EH41" s="41"/>
      <c r="EI41" s="2"/>
      <c r="EK41" s="60">
        <v>1000</v>
      </c>
      <c r="FF41" s="5"/>
      <c r="FG41" s="5"/>
      <c r="FP41" s="41"/>
      <c r="FQ41" s="2"/>
      <c r="FS41" s="60">
        <v>1000</v>
      </c>
      <c r="GN41" s="5"/>
      <c r="GO41" s="5"/>
      <c r="GX41" s="2"/>
      <c r="GY41" s="2"/>
      <c r="HA41" s="60">
        <v>1000</v>
      </c>
      <c r="HV41" s="5"/>
      <c r="HW41" s="5"/>
      <c r="IF41" s="41"/>
      <c r="IG41" s="2"/>
      <c r="II41" s="60">
        <v>1000</v>
      </c>
      <c r="JD41" s="5"/>
      <c r="JE41" s="5"/>
      <c r="JN41" s="2"/>
      <c r="JO41" s="2"/>
      <c r="JQ41" s="60">
        <v>1000</v>
      </c>
      <c r="KL41" s="5"/>
      <c r="KM41" s="5"/>
      <c r="KV41" s="2"/>
      <c r="KW41" s="2"/>
      <c r="KY41" s="60">
        <v>1000</v>
      </c>
      <c r="LT41" s="5"/>
      <c r="LU41" s="5"/>
      <c r="MD41" s="2"/>
      <c r="ME41" s="2"/>
      <c r="MG41" s="60">
        <v>1000</v>
      </c>
      <c r="NB41" s="5"/>
      <c r="NC41" s="5"/>
      <c r="NL41" s="2"/>
      <c r="NM41" s="2"/>
      <c r="NO41" s="60">
        <v>1000</v>
      </c>
      <c r="OJ41" s="5"/>
      <c r="OK41" s="5"/>
      <c r="OT41" s="2"/>
      <c r="OU41" s="2"/>
      <c r="OW41" s="60">
        <v>1000</v>
      </c>
      <c r="PR41" s="5"/>
      <c r="PS41" s="5"/>
      <c r="QB41" s="2"/>
      <c r="QC41" s="2"/>
      <c r="QE41" s="60">
        <v>1000</v>
      </c>
      <c r="QZ41" s="5"/>
      <c r="RA41" s="5"/>
      <c r="RJ41" s="2"/>
      <c r="RK41" s="2"/>
      <c r="RM41" s="60">
        <v>1000</v>
      </c>
      <c r="SH41" s="5"/>
      <c r="SI41" s="5"/>
      <c r="SR41" s="2"/>
      <c r="SS41" s="2"/>
      <c r="SU41" s="60">
        <v>1000</v>
      </c>
    </row>
    <row r="42" spans="1:515" x14ac:dyDescent="0.2">
      <c r="C42" s="29" t="s">
        <v>47</v>
      </c>
      <c r="D42" s="2"/>
      <c r="AU42" s="32"/>
      <c r="AX42" s="32"/>
      <c r="CW42" s="32"/>
      <c r="CZ42" s="32"/>
    </row>
    <row r="43" spans="1:515" x14ac:dyDescent="0.2">
      <c r="A43" s="5"/>
      <c r="B43" s="5"/>
      <c r="C43" s="5"/>
      <c r="D43" s="2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A44" s="5"/>
      <c r="B44" s="5"/>
      <c r="C44" s="5"/>
      <c r="D44" s="20"/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A45" s="5"/>
      <c r="B45" s="5"/>
      <c r="C45" s="5"/>
      <c r="D45" s="20"/>
      <c r="V45" s="10"/>
      <c r="AQ45" s="32"/>
      <c r="AR45" s="32"/>
      <c r="AS45" s="32"/>
      <c r="AT45" s="32"/>
      <c r="AU45" s="32"/>
      <c r="AX45" s="32"/>
      <c r="CS45" s="32"/>
      <c r="CT45" s="32"/>
      <c r="CU45" s="32"/>
      <c r="CV45" s="32"/>
      <c r="CW45" s="32"/>
      <c r="CZ45" s="32"/>
    </row>
    <row r="46" spans="1:515" ht="17" x14ac:dyDescent="0.2">
      <c r="V46" s="10"/>
      <c r="W46" s="10"/>
      <c r="AQ46" s="32"/>
      <c r="AR46" s="32"/>
      <c r="AS46" s="32"/>
      <c r="AT46" s="32"/>
      <c r="AU46" s="32"/>
      <c r="AX46" s="32"/>
      <c r="CS46" s="32"/>
      <c r="CT46" s="32"/>
      <c r="CU46" s="32"/>
      <c r="CV46" s="32"/>
      <c r="CW46" s="32"/>
      <c r="CZ46" s="32"/>
    </row>
    <row r="47" spans="1:515" ht="17" x14ac:dyDescent="0.2">
      <c r="V47" s="10"/>
      <c r="W47" s="10"/>
      <c r="AQ47" s="32"/>
      <c r="AR47" s="32"/>
      <c r="AS47" s="32"/>
      <c r="AT47" s="32"/>
      <c r="AU47" s="32"/>
      <c r="AX47" s="32"/>
      <c r="CS47" s="32"/>
      <c r="CT47" s="32"/>
      <c r="CU47" s="32"/>
      <c r="CV47" s="32"/>
      <c r="CW47" s="32"/>
      <c r="CZ47" s="32"/>
    </row>
    <row r="48" spans="1:515" ht="17" x14ac:dyDescent="0.2">
      <c r="V48" s="10"/>
      <c r="W48" s="10"/>
      <c r="AQ48" s="32"/>
      <c r="AR48" s="32"/>
      <c r="AS48" s="32"/>
      <c r="AT48" s="32"/>
      <c r="AU48" s="32"/>
      <c r="AX48" s="32"/>
      <c r="CS48" s="32"/>
      <c r="CT48" s="32"/>
      <c r="CU48" s="32"/>
      <c r="CV48" s="32"/>
      <c r="CW48" s="32"/>
      <c r="CZ48" s="32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  <row r="60" spans="22:24" ht="17" x14ac:dyDescent="0.2">
      <c r="V60" s="10"/>
      <c r="W60" s="10"/>
      <c r="X60" s="10"/>
    </row>
    <row r="61" spans="22:24" ht="17" x14ac:dyDescent="0.2">
      <c r="V61" s="10"/>
      <c r="W61" s="10"/>
      <c r="X61" s="10"/>
    </row>
    <row r="62" spans="22:24" ht="17" x14ac:dyDescent="0.2">
      <c r="V62" s="10"/>
      <c r="W62" s="10"/>
      <c r="X62" s="10"/>
    </row>
    <row r="63" spans="22:24" ht="17" x14ac:dyDescent="0.2">
      <c r="V63" s="10"/>
      <c r="W63" s="10"/>
      <c r="X63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1">
      <sortCondition descending="1" ref="H1:H32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5" priority="229" operator="containsText" text="No DD">
      <formula>NOT(ISERROR(SEARCH("No DD",J1)))</formula>
    </cfRule>
    <cfRule type="containsText" dxfId="434" priority="230" operator="containsText" text="Merit">
      <formula>NOT(ISERROR(SEARCH("Merit",J1)))</formula>
    </cfRule>
    <cfRule type="containsText" dxfId="433" priority="231" operator="containsText" text="Excellence">
      <formula>NOT(ISERROR(SEARCH("Excellence",J1)))</formula>
    </cfRule>
    <cfRule type="containsText" dxfId="432" priority="232" operator="containsText" text="Worlds Team">
      <formula>NOT(ISERROR(SEARCH("Worlds Team",J1)))</formula>
    </cfRule>
    <cfRule type="containsText" dxfId="431" priority="233" operator="containsText" text="National Team">
      <formula>NOT(ISERROR(SEARCH("National Team",J1)))</formula>
    </cfRule>
  </conditionalFormatting>
  <conditionalFormatting sqref="Y4:AY31">
    <cfRule type="expression" dxfId="430" priority="51275" stopIfTrue="1">
      <formula>IF($AN4&lt;&gt;"",1,0)</formula>
    </cfRule>
  </conditionalFormatting>
  <conditionalFormatting sqref="AZ4:BZ31">
    <cfRule type="expression" dxfId="429" priority="210" stopIfTrue="1">
      <formula>IF($BO4&lt;&gt;"",1,0)</formula>
    </cfRule>
  </conditionalFormatting>
  <conditionalFormatting sqref="CA4:DA31">
    <cfRule type="expression" dxfId="428" priority="206" stopIfTrue="1">
      <formula>IF($CP4&lt;&gt;"",1,0)</formula>
    </cfRule>
  </conditionalFormatting>
  <conditionalFormatting sqref="BW42:BW1048576 BP1:BP1048576 BS1:BS1048576 BW1:BW40">
    <cfRule type="cellIs" dxfId="427" priority="52632" operator="between">
      <formula>$BZ$37</formula>
      <formula>1000</formula>
    </cfRule>
    <cfRule type="cellIs" dxfId="426" priority="52633" operator="between">
      <formula>$BZ$36</formula>
      <formula>$BZ$37</formula>
    </cfRule>
    <cfRule type="cellIs" dxfId="425" priority="52634" operator="between">
      <formula>$BZ$35</formula>
      <formula>$BZ$36</formula>
    </cfRule>
    <cfRule type="cellIs" dxfId="424" priority="52635" operator="between">
      <formula>$BZ$34</formula>
      <formula>$BZ$35</formula>
    </cfRule>
  </conditionalFormatting>
  <conditionalFormatting sqref="CX42:CX1048576 CQ1:CQ1048576 CT1:CT1048576 CX1:CX40">
    <cfRule type="cellIs" dxfId="423" priority="51509" operator="between">
      <formula>$DA$37</formula>
      <formula>1000</formula>
    </cfRule>
    <cfRule type="cellIs" dxfId="422" priority="51510" operator="between">
      <formula>$DA$36</formula>
      <formula>$DA$37</formula>
    </cfRule>
    <cfRule type="cellIs" dxfId="421" priority="51511" operator="between">
      <formula>$DA$35</formula>
      <formula>$DA$36</formula>
    </cfRule>
    <cfRule type="cellIs" dxfId="420" priority="51512" operator="between">
      <formula>$DA$34</formula>
      <formula>$DA$35</formula>
    </cfRule>
  </conditionalFormatting>
  <conditionalFormatting sqref="EH42:EH1048576 DX1:DX1048576 EA1:EA1048576 EE1:EE1048576 EH1:EH40">
    <cfRule type="cellIs" dxfId="419" priority="52660" operator="between">
      <formula>$EK$37</formula>
      <formula>1000</formula>
    </cfRule>
    <cfRule type="cellIs" dxfId="418" priority="52661" operator="between">
      <formula>$EK$36</formula>
      <formula>$EK$37</formula>
    </cfRule>
    <cfRule type="cellIs" dxfId="417" priority="52662" operator="between">
      <formula>$EK$35</formula>
      <formula>$EK$36</formula>
    </cfRule>
    <cfRule type="cellIs" dxfId="416" priority="52663" operator="between">
      <formula>$EK$34</formula>
      <formula>$EK$35</formula>
    </cfRule>
  </conditionalFormatting>
  <conditionalFormatting sqref="FP42:FP1048576 FF1:FF1048576 FI1:FI1048576 FM1:FM1048576 FP1:FP40">
    <cfRule type="cellIs" dxfId="415" priority="190" operator="between">
      <formula>$FS$37</formula>
      <formula>1000</formula>
    </cfRule>
    <cfRule type="cellIs" dxfId="414" priority="191" operator="between">
      <formula>$FS$36</formula>
      <formula>$FS$37</formula>
    </cfRule>
    <cfRule type="cellIs" dxfId="413" priority="192" operator="between">
      <formula>$FS$35</formula>
      <formula>$FS$36</formula>
    </cfRule>
    <cfRule type="cellIs" dxfId="412" priority="193" operator="between">
      <formula>$FS$34</formula>
      <formula>$FS$35</formula>
    </cfRule>
  </conditionalFormatting>
  <conditionalFormatting sqref="IF42:IF1048576 HV1:HV1048576 HY1:HY1048576 IC1:IC1048576 IF1:IF40">
    <cfRule type="cellIs" dxfId="411" priority="158" operator="between">
      <formula>$II$37</formula>
      <formula>1000</formula>
    </cfRule>
    <cfRule type="cellIs" dxfId="410" priority="159" operator="between">
      <formula>$II$36</formula>
      <formula>$II$37</formula>
    </cfRule>
    <cfRule type="cellIs" dxfId="409" priority="160" operator="between">
      <formula>$II$35</formula>
      <formula>$II$36</formula>
    </cfRule>
    <cfRule type="cellIs" dxfId="408" priority="161" operator="between">
      <formula>$II$34</formula>
      <formula>$II$35</formula>
    </cfRule>
  </conditionalFormatting>
  <conditionalFormatting sqref="AW41 AO1:AO1048576 AR1:AR1048576 AV1:AV1048576">
    <cfRule type="cellIs" dxfId="407" priority="22" operator="between">
      <formula>$AY$37</formula>
      <formula>1000</formula>
    </cfRule>
    <cfRule type="cellIs" dxfId="406" priority="23" operator="between">
      <formula>$AY$36</formula>
      <formula>$AY$37</formula>
    </cfRule>
    <cfRule type="cellIs" dxfId="405" priority="24" operator="between">
      <formula>$AY$35</formula>
      <formula>$AY$36</formula>
    </cfRule>
    <cfRule type="cellIs" dxfId="404" priority="25" operator="between">
      <formula>$AY$34</formula>
      <formula>$AY$35</formula>
    </cfRule>
  </conditionalFormatting>
  <conditionalFormatting sqref="BW41">
    <cfRule type="cellIs" dxfId="403" priority="18" operator="between">
      <formula>$AY$37</formula>
      <formula>1000</formula>
    </cfRule>
    <cfRule type="cellIs" dxfId="402" priority="19" operator="between">
      <formula>$AY$36</formula>
      <formula>$AY$37</formula>
    </cfRule>
    <cfRule type="cellIs" dxfId="401" priority="20" operator="between">
      <formula>$AY$35</formula>
      <formula>$AY$36</formula>
    </cfRule>
    <cfRule type="cellIs" dxfId="400" priority="21" operator="between">
      <formula>$AY$34</formula>
      <formula>$AY$35</formula>
    </cfRule>
  </conditionalFormatting>
  <conditionalFormatting sqref="CX41">
    <cfRule type="cellIs" dxfId="399" priority="14" operator="between">
      <formula>$AY$37</formula>
      <formula>1000</formula>
    </cfRule>
    <cfRule type="cellIs" dxfId="398" priority="15" operator="between">
      <formula>$AY$36</formula>
      <formula>$AY$37</formula>
    </cfRule>
    <cfRule type="cellIs" dxfId="397" priority="16" operator="between">
      <formula>$AY$35</formula>
      <formula>$AY$36</formula>
    </cfRule>
    <cfRule type="cellIs" dxfId="396" priority="17" operator="between">
      <formula>$AY$34</formula>
      <formula>$AY$35</formula>
    </cfRule>
  </conditionalFormatting>
  <conditionalFormatting sqref="EH41">
    <cfRule type="cellIs" dxfId="395" priority="10" operator="between">
      <formula>$AY$37</formula>
      <formula>1000</formula>
    </cfRule>
    <cfRule type="cellIs" dxfId="394" priority="11" operator="between">
      <formula>$AY$36</formula>
      <formula>$AY$37</formula>
    </cfRule>
    <cfRule type="cellIs" dxfId="393" priority="12" operator="between">
      <formula>$AY$35</formula>
      <formula>$AY$36</formula>
    </cfRule>
    <cfRule type="cellIs" dxfId="392" priority="13" operator="between">
      <formula>$AY$34</formula>
      <formula>$AY$35</formula>
    </cfRule>
  </conditionalFormatting>
  <conditionalFormatting sqref="FP41">
    <cfRule type="cellIs" dxfId="391" priority="6" operator="between">
      <formula>$AY$37</formula>
      <formula>1000</formula>
    </cfRule>
    <cfRule type="cellIs" dxfId="390" priority="7" operator="between">
      <formula>$AY$36</formula>
      <formula>$AY$37</formula>
    </cfRule>
    <cfRule type="cellIs" dxfId="389" priority="8" operator="between">
      <formula>$AY$35</formula>
      <formula>$AY$36</formula>
    </cfRule>
    <cfRule type="cellIs" dxfId="388" priority="9" operator="between">
      <formula>$AY$34</formula>
      <formula>$AY$35</formula>
    </cfRule>
  </conditionalFormatting>
  <conditionalFormatting sqref="IF41">
    <cfRule type="cellIs" dxfId="387" priority="2" operator="between">
      <formula>$AY$37</formula>
      <formula>1000</formula>
    </cfRule>
    <cfRule type="cellIs" dxfId="386" priority="3" operator="between">
      <formula>$AY$36</formula>
      <formula>$AY$37</formula>
    </cfRule>
    <cfRule type="cellIs" dxfId="385" priority="4" operator="between">
      <formula>$AY$35</formula>
      <formula>$AY$36</formula>
    </cfRule>
    <cfRule type="cellIs" dxfId="384" priority="5" operator="between">
      <formula>$AY$34</formula>
      <formula>$AY$35</formula>
    </cfRule>
  </conditionalFormatting>
  <conditionalFormatting sqref="M1:M1048576 O1:O1048576 S1:S1048576 U1:U1048576 Q1:Q1048576">
    <cfRule type="expression" dxfId="383" priority="52651" stopIfTrue="1">
      <formula>IF(M1=$CA$1,1,0)</formula>
    </cfRule>
    <cfRule type="expression" dxfId="382" priority="52652">
      <formula>IF(M1=$AZ$1,1,0)</formula>
    </cfRule>
    <cfRule type="expression" dxfId="381" priority="52653">
      <formula>IF(M1=$Y$1,1,0)</formula>
    </cfRule>
  </conditionalFormatting>
  <conditionalFormatting sqref="A4:B1048576">
    <cfRule type="expression" dxfId="380" priority="1" stopIfTrue="1">
      <formula>AND($I4&lt;&gt;"",$H4="")</formula>
    </cfRule>
    <cfRule type="expression" dxfId="379" priority="37563" stopIfTrue="1">
      <formula>IF(A4&gt;4,1,0)</formula>
    </cfRule>
  </conditionalFormatting>
  <conditionalFormatting sqref="CV1:CV1048576 AT1:AT1048576">
    <cfRule type="cellIs" dxfId="378" priority="124528" operator="between">
      <formula>AY$41</formula>
      <formula>1000</formula>
    </cfRule>
    <cfRule type="cellIs" dxfId="377" priority="124529" operator="between">
      <formula>AY$40</formula>
      <formula>AY$41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76" priority="124540" operator="between">
      <formula>EK$41</formula>
      <formula>1000</formula>
    </cfRule>
    <cfRule type="cellIs" dxfId="375" priority="124541" operator="between">
      <formula>EK$40</formula>
      <formula>EK$41</formula>
    </cfRule>
  </conditionalFormatting>
  <conditionalFormatting sqref="AQ1:AQ1048576 AT1:AT1048576 AX1:AX1048576">
    <cfRule type="cellIs" dxfId="374" priority="124612" operator="between">
      <formula>$AY$41</formula>
      <formula>1000</formula>
    </cfRule>
    <cfRule type="cellIs" dxfId="373" priority="124613" operator="between">
      <formula>$AY$40</formula>
      <formula>$AY$41</formula>
    </cfRule>
    <cfRule type="cellIs" dxfId="372" priority="124614" operator="between">
      <formula>$AY$39</formula>
      <formula>$AY$40</formula>
    </cfRule>
    <cfRule type="cellIs" dxfId="371" priority="124615" operator="between">
      <formula>$AY$38</formula>
      <formula>$AY$39</formula>
    </cfRule>
  </conditionalFormatting>
  <conditionalFormatting sqref="BR1:BR1048576 BU1:BU1048576 BY1:BY1048576">
    <cfRule type="cellIs" dxfId="370" priority="124648" operator="between">
      <formula>$BZ$41</formula>
      <formula>1000</formula>
    </cfRule>
    <cfRule type="cellIs" dxfId="369" priority="124649" operator="between">
      <formula>$BZ$40</formula>
      <formula>$BZ$41</formula>
    </cfRule>
    <cfRule type="cellIs" dxfId="368" priority="124650" operator="between">
      <formula>$BZ$39</formula>
      <formula>$BZ$40</formula>
    </cfRule>
    <cfRule type="cellIs" dxfId="367" priority="124651" operator="between">
      <formula>$BZ$38</formula>
      <formula>$BZ$39</formula>
    </cfRule>
  </conditionalFormatting>
  <conditionalFormatting sqref="CS1:CS1048576 CV1:CV1048576 CZ1:CZ1048576">
    <cfRule type="cellIs" dxfId="366" priority="124684" operator="between">
      <formula>$DA$41</formula>
      <formula>1000</formula>
    </cfRule>
    <cfRule type="cellIs" dxfId="365" priority="124685" operator="between">
      <formula>$DA$40</formula>
      <formula>$DA$41</formula>
    </cfRule>
    <cfRule type="cellIs" dxfId="364" priority="124686" operator="between">
      <formula>$DA$39</formula>
      <formula>$DA$40</formula>
    </cfRule>
    <cfRule type="cellIs" dxfId="363" priority="124687" operator="between">
      <formula>$DA$38</formula>
      <formula>$DA$39</formula>
    </cfRule>
  </conditionalFormatting>
  <conditionalFormatting sqref="NB1:NB1048576 NE1:NE1048576 NI1:NI1048576 NL1:NL1048576">
    <cfRule type="cellIs" dxfId="362" priority="124720" operator="between">
      <formula>$NO$34</formula>
      <formula>$NO$35</formula>
    </cfRule>
  </conditionalFormatting>
  <conditionalFormatting sqref="DZ1:DZ1048576 EC1:EC1048576 EG1:EG1048576 EJ1:EJ1048576">
    <cfRule type="cellIs" dxfId="361" priority="124732" operator="between">
      <formula>$EK$41</formula>
      <formula>1000</formula>
    </cfRule>
    <cfRule type="cellIs" dxfId="360" priority="124733" operator="between">
      <formula>$EK$40</formula>
      <formula>$EK$41</formula>
    </cfRule>
    <cfRule type="cellIs" dxfId="359" priority="124734" operator="between">
      <formula>$EK$39</formula>
      <formula>$EK$40</formula>
    </cfRule>
    <cfRule type="cellIs" dxfId="358" priority="124735" operator="between">
      <formula>$EK$38</formula>
      <formula>$EK$39</formula>
    </cfRule>
  </conditionalFormatting>
  <conditionalFormatting sqref="FH1:FH1048576 FK1:FK1048576 FO1:FO1048576 FR1:FR1048576">
    <cfRule type="cellIs" dxfId="357" priority="124780" operator="between">
      <formula>$FS$41</formula>
      <formula>1000</formula>
    </cfRule>
    <cfRule type="cellIs" dxfId="356" priority="124781" operator="between">
      <formula>$FS$40</formula>
      <formula>$FS$41</formula>
    </cfRule>
    <cfRule type="cellIs" dxfId="355" priority="124782" operator="between">
      <formula>$FS$39</formula>
      <formula>$FS$40</formula>
    </cfRule>
    <cfRule type="cellIs" dxfId="354" priority="124783" operator="between">
      <formula>$FS$38</formula>
      <formula>$FS$39</formula>
    </cfRule>
  </conditionalFormatting>
  <conditionalFormatting sqref="GN1:GN1048576 GQ1:GQ1048576 GU1:GU1048576 GX1:GX1048576">
    <cfRule type="cellIs" dxfId="353" priority="124828" operator="between">
      <formula>$HA$37</formula>
      <formula>1000</formula>
    </cfRule>
    <cfRule type="cellIs" dxfId="352" priority="124829" operator="between">
      <formula>$HA$36</formula>
      <formula>$HA$37</formula>
    </cfRule>
    <cfRule type="cellIs" dxfId="351" priority="124830" operator="between">
      <formula>$HA$35</formula>
      <formula>$HA$36</formula>
    </cfRule>
    <cfRule type="cellIs" dxfId="350" priority="124831" operator="between">
      <formula>$HA$34</formula>
      <formula>$HA$35</formula>
    </cfRule>
  </conditionalFormatting>
  <conditionalFormatting sqref="GP1:GP1048576 GS1:GS1048576 GW1:GW1048576 GZ1:GZ1048576">
    <cfRule type="cellIs" dxfId="349" priority="124876" operator="between">
      <formula>$HA$41</formula>
      <formula>1000</formula>
    </cfRule>
    <cfRule type="cellIs" dxfId="348" priority="124877" operator="between">
      <formula>$HA$40</formula>
      <formula>$HA$41</formula>
    </cfRule>
    <cfRule type="cellIs" dxfId="347" priority="124878" operator="between">
      <formula>$HA$39</formula>
      <formula>$HA$40</formula>
    </cfRule>
    <cfRule type="cellIs" dxfId="346" priority="124879" operator="between">
      <formula>$HA$38</formula>
      <formula>$HA$39</formula>
    </cfRule>
  </conditionalFormatting>
  <conditionalFormatting sqref="HX1:HX1048576 IA1:IA1048576 IE1:IE1048576 IH1:IH1048576">
    <cfRule type="cellIs" dxfId="345" priority="124924" operator="between">
      <formula>$II$41</formula>
      <formula>1000</formula>
    </cfRule>
    <cfRule type="cellIs" dxfId="344" priority="124925" operator="between">
      <formula>$II$40</formula>
      <formula>$II$41</formula>
    </cfRule>
    <cfRule type="cellIs" dxfId="343" priority="124926" operator="between">
      <formula>$II$39</formula>
      <formula>$II$40</formula>
    </cfRule>
    <cfRule type="cellIs" dxfId="342" priority="124927" operator="between">
      <formula>$II$38</formula>
      <formula>$II$39</formula>
    </cfRule>
  </conditionalFormatting>
  <conditionalFormatting sqref="JD1:JD1048576 JG1:JG1048576 JK1:JK1048576 JN1:JN1048576">
    <cfRule type="cellIs" dxfId="341" priority="124972" operator="between">
      <formula>$JQ$37</formula>
      <formula>1000</formula>
    </cfRule>
    <cfRule type="cellIs" dxfId="340" priority="124973" operator="between">
      <formula>$JQ$36</formula>
      <formula>$JQ$37</formula>
    </cfRule>
    <cfRule type="cellIs" dxfId="339" priority="124974" operator="between">
      <formula>$JQ$35</formula>
      <formula>$JQ$36</formula>
    </cfRule>
    <cfRule type="cellIs" dxfId="338" priority="124975" operator="between">
      <formula>$JQ$34</formula>
      <formula>$JQ$35</formula>
    </cfRule>
  </conditionalFormatting>
  <conditionalFormatting sqref="JF1:JF1048576 JI1:JI1048576 JM1:JM1048576 JP1:JP1048576">
    <cfRule type="cellIs" dxfId="337" priority="125020" operator="between">
      <formula>$JQ$41</formula>
      <formula>1000</formula>
    </cfRule>
    <cfRule type="cellIs" dxfId="336" priority="125021" operator="between">
      <formula>$JQ$40</formula>
      <formula>$JQ$41</formula>
    </cfRule>
    <cfRule type="cellIs" dxfId="335" priority="125022" operator="between">
      <formula>$JQ$39</formula>
      <formula>$JQ$40</formula>
    </cfRule>
    <cfRule type="cellIs" dxfId="334" priority="125023" operator="between">
      <formula>$JQ$38</formula>
      <formula>$JQ$39</formula>
    </cfRule>
  </conditionalFormatting>
  <conditionalFormatting sqref="KL1:KL1048576 KO1:KO1048576 KS1:KS1048576 KV1:KV1048576">
    <cfRule type="cellIs" dxfId="333" priority="125068" operator="between">
      <formula>$KY$37</formula>
      <formula>1000</formula>
    </cfRule>
    <cfRule type="cellIs" dxfId="332" priority="125069" operator="between">
      <formula>$KY$36</formula>
      <formula>$KY$37</formula>
    </cfRule>
    <cfRule type="cellIs" dxfId="331" priority="125070" operator="between">
      <formula>$KY$35</formula>
      <formula>$KY$36</formula>
    </cfRule>
    <cfRule type="cellIs" dxfId="330" priority="125071" operator="between">
      <formula>$KY$34</formula>
      <formula>$KY$35</formula>
    </cfRule>
  </conditionalFormatting>
  <conditionalFormatting sqref="KN1:KN1048576 KQ1:KQ1048576 KU1:KU1048576 KX1:KX1048576">
    <cfRule type="cellIs" dxfId="329" priority="125116" operator="between">
      <formula>$KY$41</formula>
      <formula>1000</formula>
    </cfRule>
    <cfRule type="cellIs" dxfId="328" priority="125117" operator="between">
      <formula>$KY$40</formula>
      <formula>$KY$41</formula>
    </cfRule>
    <cfRule type="cellIs" dxfId="327" priority="125118" operator="between">
      <formula>$KY$39</formula>
      <formula>$KY$40</formula>
    </cfRule>
    <cfRule type="cellIs" dxfId="326" priority="125119" operator="between">
      <formula>$KY$38</formula>
      <formula>$KY$39</formula>
    </cfRule>
  </conditionalFormatting>
  <conditionalFormatting sqref="LT1:LT1048576 LW1:LW1048576 MA1:MA1048576 MD1:MD1048576">
    <cfRule type="cellIs" dxfId="325" priority="125164" operator="between">
      <formula>$MG$37</formula>
      <formula>1000</formula>
    </cfRule>
    <cfRule type="cellIs" dxfId="324" priority="125165" operator="between">
      <formula>$MG$36</formula>
      <formula>$MG$37</formula>
    </cfRule>
    <cfRule type="cellIs" dxfId="323" priority="125166" operator="between">
      <formula>$MG$35</formula>
      <formula>$MG$36</formula>
    </cfRule>
    <cfRule type="cellIs" dxfId="322" priority="125167" operator="between">
      <formula>$MG$34</formula>
      <formula>$MG$35</formula>
    </cfRule>
  </conditionalFormatting>
  <conditionalFormatting sqref="LV1:LV1048576 LY1:LY1048576 MC1:MC1048576 MF1:MF1048576">
    <cfRule type="cellIs" dxfId="321" priority="125212" operator="between">
      <formula>$MG$41</formula>
      <formula>1000</formula>
    </cfRule>
    <cfRule type="cellIs" dxfId="320" priority="125213" operator="between">
      <formula>$MG$40</formula>
      <formula>$MG$41</formula>
    </cfRule>
    <cfRule type="cellIs" dxfId="319" priority="125214" operator="between">
      <formula>$MG$39</formula>
      <formula>$MG$40</formula>
    </cfRule>
    <cfRule type="cellIs" dxfId="318" priority="125215" operator="between">
      <formula>$MG$38</formula>
      <formula>$MG$39</formula>
    </cfRule>
  </conditionalFormatting>
  <conditionalFormatting sqref="NB1:NB1048576 NE1:NE1048576 NI1:NI1048576">
    <cfRule type="cellIs" dxfId="317" priority="125260" operator="between">
      <formula>$NO$37</formula>
      <formula>1000</formula>
    </cfRule>
    <cfRule type="cellIs" dxfId="316" priority="125261" operator="between">
      <formula>$NO$36</formula>
      <formula>$NO$37</formula>
    </cfRule>
    <cfRule type="cellIs" dxfId="315" priority="125262" operator="between">
      <formula>$NO$35</formula>
      <formula>$NO$36</formula>
    </cfRule>
  </conditionalFormatting>
  <conditionalFormatting sqref="ND1:ND1048576 NG1:NG1048576 NK1:NK1048576 NN1:NN1048576">
    <cfRule type="cellIs" dxfId="314" priority="125287" operator="between">
      <formula>$NO$41</formula>
      <formula>1000</formula>
    </cfRule>
    <cfRule type="cellIs" dxfId="313" priority="125288" operator="between">
      <formula>$NO$40</formula>
      <formula>$NO$41</formula>
    </cfRule>
    <cfRule type="cellIs" dxfId="312" priority="125289" operator="between">
      <formula>$NO$39</formula>
      <formula>$NO$40</formula>
    </cfRule>
    <cfRule type="cellIs" dxfId="311" priority="125290" operator="between">
      <formula>$NO$38</formula>
      <formula>$NO$39</formula>
    </cfRule>
  </conditionalFormatting>
  <conditionalFormatting sqref="OJ1:OJ1048576 OM1:OM1048576 OQ1:OQ1048576 OT1:OT1048576">
    <cfRule type="cellIs" dxfId="310" priority="125335" operator="between">
      <formula>$OW$37</formula>
      <formula>1000</formula>
    </cfRule>
    <cfRule type="cellIs" dxfId="309" priority="125336" operator="between">
      <formula>$OW$36</formula>
      <formula>$OW$37</formula>
    </cfRule>
    <cfRule type="cellIs" dxfId="308" priority="125337" operator="between">
      <formula>$OW$35</formula>
      <formula>$OW$36</formula>
    </cfRule>
    <cfRule type="cellIs" dxfId="307" priority="125338" operator="between">
      <formula>$OW$34</formula>
      <formula>$OW$35</formula>
    </cfRule>
  </conditionalFormatting>
  <conditionalFormatting sqref="OL1:OL1048576 OO1:OO1048576 OS1:OS1048576 OV1:OV1048576">
    <cfRule type="cellIs" dxfId="306" priority="125383" operator="between">
      <formula>$OW$41</formula>
      <formula>1000</formula>
    </cfRule>
    <cfRule type="cellIs" dxfId="305" priority="125384" operator="between">
      <formula>$OW$40</formula>
      <formula>$OW$41</formula>
    </cfRule>
    <cfRule type="cellIs" dxfId="304" priority="125385" operator="between">
      <formula>$OW$39</formula>
      <formula>$OW$40</formula>
    </cfRule>
    <cfRule type="cellIs" dxfId="303" priority="125386" operator="between">
      <formula>$OW$38</formula>
      <formula>$OW$39</formula>
    </cfRule>
  </conditionalFormatting>
  <conditionalFormatting sqref="PR1:PR1048576 PU1:PU1048576 PY1:PY1048576 QB1:QB1048576">
    <cfRule type="cellIs" dxfId="302" priority="125431" operator="between">
      <formula>$QE$37</formula>
      <formula>1000</formula>
    </cfRule>
    <cfRule type="cellIs" dxfId="301" priority="125432" operator="between">
      <formula>$QE$36</formula>
      <formula>$QE$37</formula>
    </cfRule>
    <cfRule type="cellIs" dxfId="300" priority="125433" operator="between">
      <formula>$QE$35</formula>
      <formula>$QE$36</formula>
    </cfRule>
    <cfRule type="cellIs" dxfId="299" priority="125434" operator="between">
      <formula>$QE$34</formula>
      <formula>$QE$35</formula>
    </cfRule>
  </conditionalFormatting>
  <conditionalFormatting sqref="PT1:PT1048576 PW1:PW1048576 QA1:QA1048576 QD1:QD1048576">
    <cfRule type="cellIs" dxfId="298" priority="125479" operator="between">
      <formula>$QE$41</formula>
      <formula>1000</formula>
    </cfRule>
    <cfRule type="cellIs" dxfId="297" priority="125480" operator="between">
      <formula>$QE$40</formula>
      <formula>$QE$41</formula>
    </cfRule>
    <cfRule type="cellIs" dxfId="296" priority="125481" operator="between">
      <formula>$QE$39</formula>
      <formula>$QE$40</formula>
    </cfRule>
    <cfRule type="cellIs" dxfId="295" priority="125482" operator="between">
      <formula>$QE$38</formula>
      <formula>$QE$39</formula>
    </cfRule>
  </conditionalFormatting>
  <conditionalFormatting sqref="QZ1:QZ1048576 RC1:RC1048576 RG1:RG1048576 RJ1:RJ1048576">
    <cfRule type="cellIs" dxfId="294" priority="125527" operator="between">
      <formula>$RM$37</formula>
      <formula>1000</formula>
    </cfRule>
    <cfRule type="cellIs" dxfId="293" priority="125528" operator="between">
      <formula>$RM$36</formula>
      <formula>$RM$37</formula>
    </cfRule>
    <cfRule type="cellIs" dxfId="292" priority="125529" operator="between">
      <formula>$RM$35</formula>
      <formula>$RM$36</formula>
    </cfRule>
    <cfRule type="cellIs" dxfId="291" priority="125530" operator="between">
      <formula>$RM$34</formula>
      <formula>$RM$35</formula>
    </cfRule>
  </conditionalFormatting>
  <conditionalFormatting sqref="RB1:RB1048576 RE1:RE1048576 RI1:RI1048576 RL1:RL1048576">
    <cfRule type="cellIs" dxfId="290" priority="125575" operator="between">
      <formula>$RM$41</formula>
      <formula>1000</formula>
    </cfRule>
    <cfRule type="cellIs" dxfId="289" priority="125576" operator="between">
      <formula>$RM$40</formula>
      <formula>$RM$41</formula>
    </cfRule>
    <cfRule type="cellIs" dxfId="288" priority="125577" operator="between">
      <formula>$RM$39</formula>
      <formula>$RM$40</formula>
    </cfRule>
    <cfRule type="cellIs" dxfId="287" priority="125578" operator="between">
      <formula>$RM$38</formula>
      <formula>$RM$39</formula>
    </cfRule>
  </conditionalFormatting>
  <conditionalFormatting sqref="SH1:SH1048576 SK1:SK1048576 SO1:SO1048576 SR1:SR1048576">
    <cfRule type="cellIs" dxfId="286" priority="125623" operator="between">
      <formula>$SU$37</formula>
      <formula>1000</formula>
    </cfRule>
    <cfRule type="cellIs" dxfId="285" priority="125624" operator="between">
      <formula>$SU$36</formula>
      <formula>$SU$37</formula>
    </cfRule>
    <cfRule type="cellIs" dxfId="284" priority="125625" operator="between">
      <formula>$SU$35</formula>
      <formula>$SU$36</formula>
    </cfRule>
    <cfRule type="cellIs" dxfId="283" priority="125626" operator="between">
      <formula>$SU$34</formula>
      <formula>$SU$35</formula>
    </cfRule>
  </conditionalFormatting>
  <conditionalFormatting sqref="SJ1:SJ1048576 SM1:SM1048576 SQ1:SQ1048576 ST1:ST1048576">
    <cfRule type="cellIs" dxfId="282" priority="125671" operator="between">
      <formula>$SU$41</formula>
      <formula>1000</formula>
    </cfRule>
    <cfRule type="cellIs" dxfId="281" priority="125672" operator="between">
      <formula>$SU$40</formula>
      <formula>$SU$41</formula>
    </cfRule>
    <cfRule type="cellIs" dxfId="280" priority="125673" operator="between">
      <formula>$SU$39</formula>
      <formula>$SU$40</formula>
    </cfRule>
    <cfRule type="cellIs" dxfId="279" priority="125674" operator="between">
      <formula>$SU$38</formula>
      <formula>$SU$39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200</v>
      </c>
      <c r="B1" s="70" t="s">
        <v>201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202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71</v>
      </c>
      <c r="M1" s="75" t="s">
        <v>25</v>
      </c>
      <c r="N1" s="74" t="s">
        <v>72</v>
      </c>
      <c r="O1" s="75" t="s">
        <v>25</v>
      </c>
      <c r="P1" s="74" t="s">
        <v>138</v>
      </c>
      <c r="Q1" s="75" t="s">
        <v>25</v>
      </c>
      <c r="R1" s="75" t="s">
        <v>73</v>
      </c>
      <c r="S1" s="75" t="s">
        <v>25</v>
      </c>
      <c r="T1" s="74" t="s">
        <v>74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144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169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196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140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166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195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205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139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80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80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80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80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80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80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80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80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80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80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80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80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103</v>
      </c>
      <c r="D4" s="4" t="s">
        <v>3</v>
      </c>
      <c r="E4" s="4">
        <v>2004</v>
      </c>
      <c r="F4" s="9">
        <f>SUM(L4:V4)+SUM(L4:T4)*0.0000001+SUM(L4)*0.0000000000001</f>
        <v>185.17001851700522</v>
      </c>
      <c r="G4" s="66" t="s">
        <v>46</v>
      </c>
      <c r="H4" s="3" t="str">
        <f>IF(OR(AND(AO4&gt;=AY$34,AO4&lt;&gt;"",AQ4&gt;=AY$38,AQ4&lt;&gt;"",AN4=""),AND(AR4&gt;=AY$34,AR4&lt;&gt;"",AT4&gt;=AY$38,AT4&lt;&gt;"",AN4=""),AND(AV4&gt;=AY$34,AV4&lt;&gt;"",AX4&gt;=AY$38,AX4&lt;&gt;"",AN4=""),AND(BP4&gt;=BZ$34,BP4&lt;&gt;"",BR4&gt;=BZ$38,BR4&lt;&gt;"",BO4=""),AND(BS4&gt;=BZ$34,BS4&lt;&gt;"",BU4&gt;=BZ$38,BU4&lt;&gt;"",BO4=""),AND(BW4&gt;=BZ$34,BW4&lt;&gt;"",BY4&gt;=BZ$38,BY4&lt;&gt;"",BO4=""),AND(CQ4&gt;=DA$34,CQ4&lt;&gt;"",CS4&gt;=DA$38,CS4&lt;&gt;"",CP4=""),AND(CT4&gt;=DA$34,CT4&lt;&gt;"",CV4&gt;=DA$38,CV4&lt;&gt;"",CP4=""),AND(CX4&gt;=DA$34,CX4&lt;&gt;"",CZ4&gt;=DA$38,CZ4&lt;&gt;"",CP4=""),AND(DX4&gt;=EK$34,DX4&lt;&gt;"",DZ4&gt;=EK$38,DZ4&lt;&gt;""),AND(EA4&gt;=EK$34,EA4&lt;&gt;"",EC4&gt;=EK$38,EC4&lt;&gt;""),AND(EE4&gt;=EK$34,EE4&lt;&gt;"",EG4&gt;=EK$38,EG4&lt;&gt;""),AND(EH4&gt;=EK$34,EH4&lt;&gt;"",EJ4&gt;=EK$38,EJ4&lt;&gt;""),AND(FF4&gt;=FS$34,FF4&lt;&gt;"",FH4&gt;=FS$38,FH4&lt;&gt;""),AND(FI4&gt;=FS$34,FI4&lt;&gt;"",FK4&gt;=FS$38,FK4&lt;&gt;""),AND(FM4&gt;=FS$34,FM4&lt;&gt;"",FO4&gt;=FS$38,FO4&lt;&gt;""),AND(FP4&gt;=FS$34,FP4&lt;&gt;"",FR4&gt;=FS$38,FR4&lt;&gt;""),AND(GN4&gt;=HA$34,GN4&lt;&gt;"",GP4&gt;=HA$38,GP4&lt;&gt;""),AND(GQ4&gt;=HA$34,GQ4&lt;&gt;"",GS4&gt;=HA$38,GS4&lt;&gt;""),AND(GU4&gt;=HA$34,GU4&lt;&gt;"",GW4&gt;=HA$38,GW4&lt;&gt;""),AND(GX4&gt;=HA$34,GX4&lt;&gt;"",GZ4&gt;=HA$38,GZ4&lt;&gt;""),AND(HV4&gt;=II$34,HV4&lt;&gt;"",HX4&gt;=II$38,HX4&lt;&gt;""),AND(HY4&gt;=II$34,HY4&lt;&gt;"",IA4&gt;=II$38,IA4&lt;&gt;""),AND(IC4&gt;=II$34,IC4&lt;&gt;"",IE4&gt;=II$38,IE4&lt;&gt;""),AND(IF4&gt;=II$34,IF4&lt;&gt;"",IH4&gt;=II$38,IH4&lt;&gt;""),AND(JD4&gt;=JQ$34,JD4&lt;&gt;"",JF4&gt;=JQ$38,JF4&lt;&gt;""),AND(JG4&gt;=JQ$34,JG4&lt;&gt;"",JI4&gt;=JQ$38,JI4&lt;&gt;""),AND(JK4&gt;=JQ$34,JK4&lt;&gt;"",JM4&gt;=JQ$38,JM4&lt;&gt;""),AND(JN4&gt;=JQ$34,JN4&lt;&gt;"",JP4&gt;=JQ$38,JP4&lt;&gt;""),AND(KL4&gt;=KY$34,KL4&lt;&gt;"",KN4&gt;=KY$38,KN4&lt;&gt;""),AND(KO4&gt;=KY$34,KO4&lt;&gt;"",KQ4&gt;=KY$38,KQ4&lt;&gt;""),AND(KS4&gt;=KY$34,KS4&lt;&gt;"",KU4&gt;=KY$38,KU4&lt;&gt;""),AND(KV4&gt;=KY$34,KV4&lt;&gt;"",KX4&gt;=KY$38,KX4&lt;&gt;""),AND(LT4&gt;=MG$34,LT4&lt;&gt;"",LV4&gt;=MG$38,LV4&lt;&gt;""),AND(LW4&gt;=MG$34,LW4&lt;&gt;"",LY4&gt;=MG$38,LY4&lt;&gt;""),AND(MA4&gt;=MG$34,MA4&lt;&gt;"",MC4&gt;=MG$38,MC4&lt;&gt;""),AND(MD4&gt;=MG$34,MD4&lt;&gt;"",MF4&gt;=MG$38,MF4&lt;&gt;""),AND(NB4&gt;=NO$34,NB4&lt;&gt;"",ND4&gt;=NO$38,ND4&lt;&gt;""),AND(NE4&gt;=NO$34,NE4&lt;&gt;"",NG4&gt;=NO$38,NG4&lt;&gt;""),AND(NI4&gt;=NO$34,NI4&lt;&gt;"",NK4&gt;=NO$38,NK4&lt;&gt;""),AND(NL4&gt;=NO$34,NL4&lt;&gt;"",NN4&gt;=NO$38,NN4&lt;&gt;""),AND(OJ4&gt;=OW$34,OJ4&lt;&gt;"",OL4&gt;=OW$38,OL4&lt;&gt;""),AND(OM4&gt;=OW$34,OM4&lt;&gt;"",OO4&gt;=OW$38,OO4&lt;&gt;""),AND(OQ4&gt;=OW$34,OQ4&lt;&gt;"",OS4&gt;=OW$38,OS4&lt;&gt;""),AND(OT4&gt;=OW$34,OT4&lt;&gt;"",OV4&gt;=OW$38,OV4&lt;&gt;""),AND(PR4&gt;=QE$34,PR4&lt;&gt;"",PT4&gt;=QE$38,PT4&lt;&gt;""),AND(PU4&gt;=QE$34,PU4&lt;&gt;"",PW4&gt;=QE$38,PW4&lt;&gt;""),AND(PY4&gt;=QE$34,PY4&lt;&gt;"",QA4&gt;=QE$38,QA4&lt;&gt;""),AND(QB4&gt;=QE$34,QB4&lt;&gt;"",QD4&gt;=QE$38,QD4&lt;&gt;""),AND(QZ4&gt;=RM$34,QZ4&lt;&gt;"",RB4&gt;=RM$38,RB4&lt;&gt;""),AND(RC4&gt;=RM$34,RC4&lt;&gt;"",RE4&gt;=RM$38,RE4&lt;&gt;""),AND(RG4&gt;=RM$34,RG4&lt;&gt;"",RI4&gt;=RM$38,RI4&lt;&gt;""),AND(RJ4&gt;=RM$34,RJ4&lt;&gt;"",RL4&gt;=RM$38,RL4&lt;&gt;""),AND(SH4&gt;=SU$34,SH4&lt;&gt;"",SJ4&gt;=SU$38,SJ4&lt;&gt;""),AND(SK4&gt;=SU$34,SK4&lt;&gt;"",SM4&gt;=SU$38,SM4&lt;&gt;""),AND(SO4&gt;=SU$34,SO4&lt;&gt;"",SQ4&gt;=SU$38,SQ4&lt;&gt;""),AND(SR4&gt;=SU$34,SR4&lt;&gt;"",ST4&gt;=SU$38,ST4&lt;&gt;"")),"P","")</f>
        <v>P</v>
      </c>
      <c r="I4" s="3" t="str">
        <f>IF(OR(AND(AQ4&gt;=AY$38,AQ4&lt;&gt;"",AN4=""),AND(AT4&gt;=AY$38,AT4&lt;&gt;"",AN4=""),AND(AX4&gt;=AY$38,AX4&lt;&gt;"",AN4=""),AND(BR4&gt;=BZ$38,BR4&lt;&gt;"",BO4=""),AND(BU4&gt;=BZ$38,BU4&lt;&gt;"",BO4=""),AND(BY4&gt;=BZ$38,BY4&lt;&gt;"",BO4=""),AND(CS4&gt;=DA$38,CS4&lt;&gt;"",CP4=""),AND(CV4&gt;=DA$38,CV4&lt;&gt;"",CP4=""),AND(CZ4&gt;=DA$38,CZ4&lt;&gt;"",CP4=""),AND(DZ4&gt;=EK$38,DZ4&lt;&gt;""),AND(EC4&gt;=EK$38,EC4&lt;&gt;""),AND(EG4&gt;=EK$38,EG4&lt;&gt;""),AND(EJ4&gt;=EK$38,EJ4&lt;&gt;""),AND(FH4&gt;=FS$38,FH4&lt;&gt;""),AND(FK4&gt;=FS$38,FK4&lt;&gt;""),AND(FO4&gt;=FS$38,FO4&lt;&gt;""),AND(FR4&gt;=FS$38,FR4&lt;&gt;""),AND(GP4&gt;=HA$38,GP4&lt;&gt;""),AND(GS4&gt;=HA$38,GS4&lt;&gt;""),AND(GW4&gt;=HA$38,GW4&lt;&gt;""),AND(GZ4&gt;=HA$38,GZ4&lt;&gt;""),AND(HX4&gt;=II$38,HX4&lt;&gt;""),AND(IA4&gt;=II$38,IA4&lt;&gt;""),AND(IE4&gt;=II$38,IE4&lt;&gt;""),AND(IH4&gt;=II$38,IH4&lt;&gt;""),AND(JF4&gt;=JQ$38,JF4&lt;&gt;""),AND(JI4&gt;=JQ$38,JI4&lt;&gt;""),AND(JM4&gt;=JQ$38,JM4&lt;&gt;""),AND(JP4&gt;=JQ$38,JP4&lt;&gt;""),AND(KN4&gt;=KY$38,KN4&lt;&gt;""),AND(KQ4&gt;=KY$38,KQ4&lt;&gt;""),AND(KU4&gt;=KY$38,KU4&lt;&gt;""),AND(KX4&gt;=KY$38,KX4&lt;&gt;""),AND(LV4&gt;=MG$38,LV4&lt;&gt;""),AND(LY4&gt;=MG$38,LY4&lt;&gt;""),AND(MC4&gt;=MG$38,MC4&lt;&gt;""),AND(MF4&gt;=MG$38,MF4&lt;&gt;""),AND(ND4&gt;=NO$38,ND4&lt;&gt;""),AND(NG4&gt;=NO$38,NG4&lt;&gt;""),AND(NK4&gt;=NO$38,NK4&lt;&gt;""),AND(NN4&gt;=NO$38,NN4&lt;&gt;""),AND(OL4&gt;=OW$38,OL4&lt;&gt;""),AND(OO4&gt;=OW$38,OO4&lt;&gt;""),AND(OS4&gt;=OW$38,OS4&lt;&gt;""),AND(OV4&gt;=OW$38,OV4&lt;&gt;""),AND(PT4&gt;=QE$38,PT4&lt;&gt;""),AND(PW4&gt;=QE$38,PW4&lt;&gt;""),AND(QA4&gt;=QE$38,QA4&lt;&gt;""),AND(QD4&gt;=QE$38,QD4&lt;&gt;""),AND(RB4&gt;=RM$38,RB4&lt;&gt;""),AND(RE4&gt;=RM$38,RE4&lt;&gt;""),AND(RI4&gt;=RM$38,RI4&lt;&gt;""),AND(RL4&gt;=RM$38,RL4&lt;&gt;""),AND(SJ4&gt;=SU$38,SJ4&lt;&gt;""),AND(SM4&gt;=SU$38,SM4&lt;&gt;""),AND(SQ4&gt;=SU$38,SQ4&lt;&gt;""),AND(ST4&gt;=SU$38,ST4&lt;&gt;"")),"P","")</f>
        <v>P</v>
      </c>
      <c r="J4" s="36" t="str">
        <f>IF(AND(I4="P",H4=""),"No DD",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Merit",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Excellence",IF(K4="P","Worlds Team",IF(H4="P","National Team","")))))</f>
        <v>National Team</v>
      </c>
      <c r="K4" s="3" t="str">
        <f>IF(OR(AND(AO4&gt;=AY$35,AO4&lt;&gt;"",AQ4&gt;=AY$39,AQ4&lt;&gt;"",AN4=""),AND(AR4&gt;=AY$35,AR4&lt;&gt;"",AT4&gt;=AY$39,AT4&lt;&gt;"",AN4=""),AND(AV4&gt;=AY$35,AV4&lt;&gt;"",AX4&gt;=AY$39,AX4&lt;&gt;"",AN4=""),AND(BP4&gt;=BZ$35,BP4&lt;&gt;"",BR4&gt;=BZ$39,BR4&lt;&gt;"",BO4=""),AND(BS4&gt;=BZ$35,BS4&lt;&gt;"",BU4&gt;=BZ$39,BU4&lt;&gt;"",BO4=""),AND(BW4&gt;=BZ$35,BW4&lt;&gt;"",BY4&gt;=BZ$39,BY4&lt;&gt;"",BO4=""),AND(CQ4&gt;=DA$35,CQ4&lt;&gt;"",CS4&gt;=DA$39,CS4&lt;&gt;"",CP4=""),AND(CT4&gt;=DA$35,CT4&lt;&gt;"",CV4&gt;=DA$39,CV4&lt;&gt;"",CP4=""),AND(CX4&gt;=DA$35,CX4&lt;&gt;"",CZ4&gt;=DA$39,CZ4&lt;&gt;"",CP4=""),AND(DX4&gt;=EK$35,DX4&lt;&gt;"",DZ4&gt;=EK$39,DZ4&lt;&gt;""),AND(EA4&gt;=EK$35,EA4&lt;&gt;"",EC4&gt;=EK$39,EC4&lt;&gt;""),AND(EE4&gt;=EK$35,EE4&lt;&gt;"",EG4&gt;=EK$39,EG4&lt;&gt;""),AND(EH4&gt;=EK$35,EH4&lt;&gt;"",EJ4&gt;=EK$39,EJ4&lt;&gt;""),AND(FF4&gt;=FS$35,FF4&lt;&gt;"",FH4&gt;=FS$39,FH4&lt;&gt;""),AND(FI4&gt;=FS$35,FI4&lt;&gt;"",FK4&gt;=FS$39,FK4&lt;&gt;""),AND(FM4&gt;=FS$35,FM4&lt;&gt;"",FO4&gt;=FS$39,FO4&lt;&gt;""),AND(FP4&gt;=FS$35,FP4&lt;&gt;"",FR4&gt;=FS$39,FR4&lt;&gt;""),AND(GN4&gt;=HA$35,GN4&lt;&gt;"",GP4&gt;=HA$39,GP4&lt;&gt;""),AND(GQ4&gt;=HA$35,GQ4&lt;&gt;"",GS4&gt;=HA$39,GS4&lt;&gt;""),AND(GU4&gt;=HA$35,GU4&lt;&gt;"",GW4&gt;=HA$39,GW4&lt;&gt;""),AND(GX4&gt;=HA$35,GX4&lt;&gt;"",GZ4&gt;=HA$39,GZ4&lt;&gt;""),AND(HV4&gt;=II$35,HV4&lt;&gt;"",HX4&gt;=II$39,HX4&lt;&gt;""),AND(HY4&gt;=II$35,HY4&lt;&gt;"",IA4&gt;=II$39,IA4&lt;&gt;""),AND(IC4&gt;=II$35,IC4&lt;&gt;"",IE4&gt;=II$39,IE4&lt;&gt;""),AND(IF4&gt;=II$35,IF4&lt;&gt;"",IH4&gt;=II$39,IH4&lt;&gt;""),AND(JD4&gt;=JQ$35,JD4&lt;&gt;"",JF4&gt;=JQ$39,JF4&lt;&gt;""),AND(JG4&gt;=JQ$35,JG4&lt;&gt;"",JI4&gt;=JQ$39,JI4&lt;&gt;""),AND(JK4&gt;=JQ$35,JK4&lt;&gt;"",JM4&gt;=JQ$39,JM4&lt;&gt;""),AND(JN4&gt;=JQ$35,JN4&lt;&gt;"",JP4&gt;=JQ$39,JP4&lt;&gt;""),AND(KL4&gt;=KY$35,KL4&lt;&gt;"",KN4&gt;=KY$39,KN4&lt;&gt;""),AND(KO4&gt;=KY$35,KO4&lt;&gt;"",KQ4&gt;=KY$39,KQ4&lt;&gt;""),AND(KS4&gt;=KY$35,KS4&lt;&gt;"",KU4&gt;=KY$39,KU4&lt;&gt;""),AND(KV4&gt;=KY$35,KV4&lt;&gt;"",KX4&gt;=KY$39,KX4&lt;&gt;""),AND(LT4&gt;=MG$35,LT4&lt;&gt;"",LV4&gt;=MG$39,LV4&lt;&gt;""),AND(LW4&gt;=MG$35,LW4&lt;&gt;"",LY4&gt;=MG$39,LY4&lt;&gt;""),AND(MA4&gt;=MG$35,MA4&lt;&gt;"",MC4&gt;=MG$39,MC4&lt;&gt;""),AND(MD4&gt;=MG$35,MD4&lt;&gt;"",MF4&gt;=MG$39,MF4&lt;&gt;""),AND(NB4&gt;=NO$35,NB4&lt;&gt;"",ND4&gt;=NO$39,ND4&lt;&gt;""),AND(NE4&gt;=NO$35,NE4&lt;&gt;"",NG4&gt;=NO$39,NG4&lt;&gt;""),AND(NI4&gt;=NO$35,NI4&lt;&gt;"",NK4&gt;=NO$39,NK4&lt;&gt;""),AND(NL4&gt;=NO$35,NL4&lt;&gt;"",NN4&gt;=NO$39,NN4&lt;&gt;""),AND(OJ4&gt;=OW$35,OJ4&lt;&gt;"",OL4&gt;=OW$39,OL4&lt;&gt;""),AND(OM4&gt;=OW$35,OM4&lt;&gt;"",OO4&gt;=OW$39,OO4&lt;&gt;""),AND(OQ4&gt;=OW$35,OQ4&lt;&gt;"",OS4&gt;=OW$39,OS4&lt;&gt;""),AND(OT4&gt;=OW$35,OT4&lt;&gt;"",OV4&gt;=OW$39,OV4&lt;&gt;""),AND(PR4&gt;=QE$35,PR4&lt;&gt;"",PT4&gt;=QE$39,PT4&lt;&gt;""),AND(PU4&gt;=QE$35,PU4&lt;&gt;"",PW4&gt;=QE$39,PW4&lt;&gt;""),AND(PY4&gt;=QE$35,PY4&lt;&gt;"",QA4&gt;=QE$39,QA4&lt;&gt;""),AND(QB4&gt;=QE$35,QB4&lt;&gt;"",QD4&gt;=QE$39,QD4&lt;&gt;""),AND(QZ4&gt;=RM$35,QZ4&lt;&gt;"",RB4&gt;=RM$39,RB4&lt;&gt;""),AND(RC4&gt;=RM$35,RC4&lt;&gt;"",RE4&gt;=RM$39,RE4&lt;&gt;""),AND(RG4&gt;=RM$35,RG4&lt;&gt;"",RI4&gt;=RM$39,RI4&lt;&gt;""),AND(RJ4&gt;=RM$35,RJ4&lt;&gt;"",RL4&gt;=RM$39,RL4&lt;&gt;""),AND(SH4&gt;=SU$35,SH4&lt;&gt;"",SJ4&gt;=SU$39,SJ4&lt;&gt;""),AND(SK4&gt;=SU$35,SK4&lt;&gt;"",SM4&gt;=SU$39,SM4&lt;&gt;""),AND(SO4&gt;=SU$35,SO4&lt;&gt;"",SQ4&gt;=SU$39,SQ4&lt;&gt;""),AND(SR4&gt;=SU$35,SR4&lt;&gt;"",ST4&gt;=SU$39,ST4&lt;&gt;"")),"P","")</f>
        <v/>
      </c>
      <c r="L4" s="8">
        <f>IF(COUNT(AQ4,AT4,BR4,BU4,CS4,CV4)&gt;0,LARGE((AQ4,AT4,BR4,BU4,CS4,CV4),1),0)</f>
        <v>52.349999999999994</v>
      </c>
      <c r="M4" s="8" t="str">
        <f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>IF(P4="","",IF(OR(P4=CS4,P4=CV4,P4=CZ4),$CA$1,IF(OR(P4=BR4,P4=BU4,P4=BY4),$AZ$1,IF(OR(P4=AQ4,P4=AT4,P4=AX4),$Y$1,""))))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13.6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3rd Domestic Trial</v>
      </c>
      <c r="T4" s="8">
        <f>IF(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&gt;0,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N4,$RN$1,IF(V4+IF(P4="",0,P4)=RF4,$QF$1,IF(V4+IF(P4="",0,P4)=PX4,$OX$1,IF(V4+IF(P4="",0,P4)=OP4,$NP$1,IF(V4+IF(P4="",0,P4)=NH4,$MH$1,IF(V4+IF(P4="",0,P4)=LZ4,$KZ$1,IF(V4+IF(P4="",0,P4)=KR4,$JR$1,IF(V4+IF(P4="",0,P4)=JJ4,$IJ$1,IF(V4+IF(P4="",0,P4)=IB4,$HB$1,IF(V4+IF(P4="",0,P4)=GT4,$FT$1,IF(V4+IF(P4="",0,P4)=FL4,$EL$1,IF(V4+IF(P4="",0,P4)=ED4,$DD$1)))))))))))),IF(V4=DC4,IF(V4+IF(#REF!="",0,#REF!)=ST4,$RN$1,IF(V4+IF(#REF!="",0,#REF!)=RL4,$QF$1,IF(V4+IF(#REF!="",0,#REF!)=QD4,$OX$1,IF(V4+IF(#REF!="",0,#REF!)=OV4,$NP$1,IF(V4+IF(#REF!="",0,#REF!)=NN4,$MH$1,IF(V4+IF(#REF!="",0,#REF!)=MF4,$KZ$1,IF(V4+IF(#REF!="",0,#REF!)=KX4,$JR$1,IF(V4+IF(#REF!="",0,#REF!)=JP4,$IJ$1,IF(V4+IF(#REF!="",0,#REF!)=IH4,$HB$1,IF(V4+IF(#REF!="",0,#REF!)=GZ4,$FT$1,IF(V4+IF(#REF!="",0,#REF!)=FR4,$EL$1,IF(V4+IF(#REF!="",0,#REF!)=EJ4,$DD$1,IF(V4+IF(#REF!="",0,#REF!)=SQ4,$RN$1,IF(V4+IF(#REF!="",0,#REF!)=RI4,$QF$1,IF(V4+IF(#REF!="",0,#REF!)=QA4,$OX$1,IF(V4+IF(#REF!="",0,#REF!)=OS4,$NP$1,IF(V4+IF(#REF!="",0,#REF!)=NK4,$MH$1,IF(V4+IF(#REF!="",0,#REF!)=MC4,$KZ$1,IF(V4+IF(#REF!="",0,#REF!)=KU4,$JR$1,IF(V4+IF(#REF!="",0,#REF!)=JM4,$IJ$1,IF(V4+IF(#REF!="",0,#REF!)=IE4,$HB$1,IF(V4+IF(#REF!="",0,#REF!)=GW4,$FT$1,IF(V4+IF(#REF!="",0,#REF!)=FO4,$EL$1,IF(V4+IF(#REF!="",0,#REF!)=EG4,$DD$1)))))))))))))))))))))))))))</f>
        <v/>
      </c>
      <c r="Y4" s="22">
        <v>11.2</v>
      </c>
      <c r="Z4" s="22">
        <v>9.1</v>
      </c>
      <c r="AA4" s="22">
        <v>11.5</v>
      </c>
      <c r="AB4" s="22">
        <v>14.25</v>
      </c>
      <c r="AC4" s="22">
        <v>0</v>
      </c>
      <c r="AD4" s="22">
        <v>14.8</v>
      </c>
      <c r="AE4" s="22">
        <v>9.6</v>
      </c>
      <c r="AF4" s="22">
        <v>12.7</v>
      </c>
      <c r="AG4" s="22">
        <v>14.05</v>
      </c>
      <c r="AH4" s="22">
        <v>0</v>
      </c>
      <c r="AI4" s="22">
        <v>14.9</v>
      </c>
      <c r="AJ4" s="22">
        <v>9.6999999999999993</v>
      </c>
      <c r="AK4" s="22">
        <v>12.7</v>
      </c>
      <c r="AL4" s="22">
        <v>14.33</v>
      </c>
      <c r="AM4" s="22">
        <v>0</v>
      </c>
      <c r="AN4" s="27"/>
      <c r="AO4" s="38">
        <f>IF(AA4&gt;0,AA4,"")</f>
        <v>11.5</v>
      </c>
      <c r="AP4" s="38">
        <f>IF(AB4&gt;0,AB4,"")</f>
        <v>14.25</v>
      </c>
      <c r="AQ4" s="40">
        <f>IF(SUM(Y4:AB4)-AC4&gt;0,SUM(Y4:AB4)-AC4,"")</f>
        <v>46.05</v>
      </c>
      <c r="AR4" s="40">
        <f>IF(AF4&gt;0,AF4,"")</f>
        <v>12.7</v>
      </c>
      <c r="AS4" s="40">
        <f>IF(AG4&gt;0,AG4,"")</f>
        <v>14.05</v>
      </c>
      <c r="AT4" s="40">
        <f>IF(SUM(AD4:AG4)-AH4&gt;0,SUM(AD4:AG4)-AH4,"")</f>
        <v>51.149999999999991</v>
      </c>
      <c r="AU4" s="40">
        <f>IF(AQ4="","",MAX(AQ4,AT4))</f>
        <v>51.149999999999991</v>
      </c>
      <c r="AV4" s="40">
        <f>IF(AK4&gt;0,AK4,"")</f>
        <v>12.7</v>
      </c>
      <c r="AW4" s="40">
        <f>IF(AL4&gt;0,AL4,"")</f>
        <v>14.33</v>
      </c>
      <c r="AX4" s="40">
        <f>IF(SUM(AI4:AL4)-AM4&gt;0,SUM(AI4:AL4)-AM4,"")</f>
        <v>51.629999999999995</v>
      </c>
      <c r="AY4" s="40">
        <f>IF(SUM(AU4,AX4)&gt;0,SUM(AU4,AX4),"")</f>
        <v>102.77999999999999</v>
      </c>
      <c r="AZ4" s="26">
        <v>13.5</v>
      </c>
      <c r="BA4" s="26">
        <v>9.8000000000000007</v>
      </c>
      <c r="BB4" s="26">
        <v>13.4</v>
      </c>
      <c r="BC4" s="26">
        <v>14.14</v>
      </c>
      <c r="BD4" s="26">
        <v>0</v>
      </c>
      <c r="BE4" s="26">
        <v>1.4</v>
      </c>
      <c r="BF4" s="26">
        <v>0.8</v>
      </c>
      <c r="BG4" s="26">
        <v>2</v>
      </c>
      <c r="BH4" s="26">
        <v>1.53</v>
      </c>
      <c r="BI4" s="26">
        <v>0</v>
      </c>
      <c r="BJ4" s="26">
        <v>14.9</v>
      </c>
      <c r="BK4" s="26">
        <v>9.1999999999999993</v>
      </c>
      <c r="BL4" s="26">
        <v>13.6</v>
      </c>
      <c r="BM4" s="26">
        <v>14.7</v>
      </c>
      <c r="BN4" s="26">
        <v>0</v>
      </c>
      <c r="BO4" s="28"/>
      <c r="BP4" s="39">
        <f>IF(BB4&gt;0,BB4,"")</f>
        <v>13.4</v>
      </c>
      <c r="BQ4" s="39">
        <f>IF(BC4&gt;0,BC4,"")</f>
        <v>14.14</v>
      </c>
      <c r="BR4" s="11">
        <f>IF(SUM(AZ4:BC4)-BD4&gt;0,SUM(AZ4:BC4)-BD4,"")</f>
        <v>50.84</v>
      </c>
      <c r="BS4" s="11">
        <f>IF(BG4&gt;0,BG4,"")</f>
        <v>2</v>
      </c>
      <c r="BT4" s="11">
        <f>IF(BH4&gt;0,BH4,"")</f>
        <v>1.53</v>
      </c>
      <c r="BU4" s="11">
        <f>IF(SUM(BE4:BH4)-BI4&gt;0,SUM(BE4:BH4)-BI4,"")</f>
        <v>5.73</v>
      </c>
      <c r="BV4" s="11">
        <f>IF(BR4="","",MAX(BR4,BU4))</f>
        <v>50.84</v>
      </c>
      <c r="BW4" s="11">
        <f>IF(BL4&gt;0,BL4,"")</f>
        <v>13.6</v>
      </c>
      <c r="BX4" s="11">
        <f>IF(BM4&gt;0,BM4,"")</f>
        <v>14.7</v>
      </c>
      <c r="BY4" s="11">
        <f>IF(SUM(BJ4:BM4)-BN4&gt;0,SUM(BJ4:BM4)-BN4,"")</f>
        <v>52.400000000000006</v>
      </c>
      <c r="BZ4" s="11">
        <f>IF(SUM(BV4,BY4)&gt;0,SUM(BV4,BY4),"")</f>
        <v>103.24000000000001</v>
      </c>
      <c r="CA4" s="22">
        <v>14.3</v>
      </c>
      <c r="CB4" s="22">
        <v>9.4</v>
      </c>
      <c r="CC4" s="22">
        <v>13.4</v>
      </c>
      <c r="CD4" s="22">
        <v>14.77</v>
      </c>
      <c r="CE4" s="22">
        <v>0</v>
      </c>
      <c r="CF4" s="22">
        <v>14.2</v>
      </c>
      <c r="CG4" s="22">
        <v>9.6</v>
      </c>
      <c r="CH4" s="22">
        <v>13.6</v>
      </c>
      <c r="CI4" s="22">
        <v>14.95</v>
      </c>
      <c r="CJ4" s="22">
        <v>0</v>
      </c>
      <c r="CK4" s="22">
        <v>13.1</v>
      </c>
      <c r="CL4" s="22">
        <v>8.3000000000000007</v>
      </c>
      <c r="CM4" s="22">
        <v>13.6</v>
      </c>
      <c r="CN4" s="22">
        <v>14.1</v>
      </c>
      <c r="CO4" s="22">
        <v>0</v>
      </c>
      <c r="CP4" s="27"/>
      <c r="CQ4" s="38">
        <f>IF(CC4&gt;0,CC4,"")</f>
        <v>13.4</v>
      </c>
      <c r="CR4" s="38">
        <f>IF(CD4&gt;0,CD4,"")</f>
        <v>14.77</v>
      </c>
      <c r="CS4" s="40">
        <f>IF(SUM(CA4:CD4)-CE4&gt;0,SUM(CA4:CD4)-CE4,"")</f>
        <v>51.870000000000005</v>
      </c>
      <c r="CT4" s="40">
        <f>IF(CH4&gt;0,CH4,"")</f>
        <v>13.6</v>
      </c>
      <c r="CU4" s="40">
        <f>IF(CI4&gt;0,CI4,"")</f>
        <v>14.95</v>
      </c>
      <c r="CV4" s="40">
        <f>IF(SUM(CF4:CI4)-CJ4&gt;0,SUM(CF4:CI4)-CJ4,"")</f>
        <v>52.349999999999994</v>
      </c>
      <c r="CW4" s="40">
        <f>IF(CS4="","",MAX(CS4,CV4))</f>
        <v>52.349999999999994</v>
      </c>
      <c r="CX4" s="40">
        <f>IF(CM4&gt;0,CM4,"")</f>
        <v>13.6</v>
      </c>
      <c r="CY4" s="40">
        <f>IF(CN4&gt;0,CN4,"")</f>
        <v>14.1</v>
      </c>
      <c r="CZ4" s="40">
        <f>IF(SUM(CK4:CN4)-CO4&gt;0,SUM(CK4:CN4)-CO4,"")</f>
        <v>49.1</v>
      </c>
      <c r="DA4" s="40">
        <f>IF(SUM(CW4,CZ4)&gt;0,SUM(CW4,CZ4),"")</f>
        <v>101.44999999999999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13.8</v>
      </c>
      <c r="EM4" s="18">
        <v>9.5</v>
      </c>
      <c r="EN4" s="18">
        <v>12.7</v>
      </c>
      <c r="EO4" s="18">
        <v>14.7</v>
      </c>
      <c r="EP4" s="18">
        <v>0</v>
      </c>
      <c r="EQ4" s="18">
        <v>14</v>
      </c>
      <c r="ER4" s="18">
        <v>8.8000000000000007</v>
      </c>
      <c r="ES4" s="18">
        <v>12.9</v>
      </c>
      <c r="ET4" s="18">
        <v>14.44</v>
      </c>
      <c r="EU4" s="18">
        <v>0</v>
      </c>
      <c r="EV4" s="18"/>
      <c r="EW4" s="18"/>
      <c r="EX4" s="18"/>
      <c r="EY4" s="18"/>
      <c r="EZ4" s="18"/>
      <c r="FA4" s="18">
        <v>14.2</v>
      </c>
      <c r="FB4" s="18">
        <v>9.4</v>
      </c>
      <c r="FC4" s="18">
        <v>12.9</v>
      </c>
      <c r="FD4" s="18">
        <v>14.59</v>
      </c>
      <c r="FE4" s="18">
        <v>0</v>
      </c>
      <c r="FF4" s="11">
        <f>IF(EN4&gt;0,EN4,"")</f>
        <v>12.7</v>
      </c>
      <c r="FG4" s="11">
        <f>IF(EO4&gt;0,EO4,"")</f>
        <v>14.7</v>
      </c>
      <c r="FH4" s="11">
        <f>IF(SUM(EL4:EO4)-EP4&gt;0,SUM(EL4:EO4)-EP4,"")</f>
        <v>50.7</v>
      </c>
      <c r="FI4" s="11">
        <f>IF(ES4&gt;0,ES4,"")</f>
        <v>12.9</v>
      </c>
      <c r="FJ4" s="11">
        <f>IF(ET4&gt;0,ET4,"")</f>
        <v>14.44</v>
      </c>
      <c r="FK4" s="11">
        <f>IF(SUM(EQ4:ET4)-EU4&gt;0,SUM(EQ4:ET4)-EU4,"")</f>
        <v>50.14</v>
      </c>
      <c r="FL4" s="11">
        <f>IF(MAX(FH4,FK4)&gt;0,MAX(FH4,FK4),"")</f>
        <v>50.7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12.9</v>
      </c>
      <c r="FQ4" s="11">
        <f>IF(FD4&gt;0,FD4,"")</f>
        <v>14.59</v>
      </c>
      <c r="FR4" s="11">
        <f>IF(SUM(FA4:FD4)-FE4&gt;0,SUM(FA4:FD4)-FE4,"")</f>
        <v>51.09</v>
      </c>
      <c r="FS4" s="11">
        <f>IF(SUM(FL4,FO4,FR4)&gt;0,SUM(FL4,FO4,FR4),"")</f>
        <v>101.79</v>
      </c>
      <c r="FT4" s="17">
        <v>12.9</v>
      </c>
      <c r="FU4" s="17">
        <v>9.1</v>
      </c>
      <c r="FV4" s="17">
        <v>13.4</v>
      </c>
      <c r="FW4" s="17">
        <v>14.46</v>
      </c>
      <c r="FX4" s="17">
        <v>0</v>
      </c>
      <c r="FY4" s="17">
        <v>12.1</v>
      </c>
      <c r="FZ4" s="17">
        <v>8.9</v>
      </c>
      <c r="GA4" s="17">
        <v>12.2</v>
      </c>
      <c r="GB4" s="17">
        <v>14.38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13.4</v>
      </c>
      <c r="GO4" s="40">
        <f>IF(FW4&gt;0,FW4,"")</f>
        <v>14.46</v>
      </c>
      <c r="GP4" s="40">
        <f>IF(SUM(FT4:FW4)-FX4&gt;0,SUM(FT4:FW4)-FX4,"")</f>
        <v>49.86</v>
      </c>
      <c r="GQ4" s="40">
        <f>IF(GA4&gt;0,GA4,"")</f>
        <v>12.2</v>
      </c>
      <c r="GR4" s="40">
        <f>IF(GB4&gt;0,GB4,"")</f>
        <v>14.38</v>
      </c>
      <c r="GS4" s="40">
        <f>IF(SUM(FY4:GB4)-GC4&gt;0,SUM(FY4:GB4)-GC4,"")</f>
        <v>47.580000000000005</v>
      </c>
      <c r="GT4" s="40">
        <f>IF(MAX(GP4,GS4)&gt;0,MAX(GP4,GS4),"")</f>
        <v>49.86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49.86</v>
      </c>
      <c r="HB4" s="18">
        <v>13.7</v>
      </c>
      <c r="HC4" s="18">
        <v>9</v>
      </c>
      <c r="HD4" s="18">
        <v>13.2</v>
      </c>
      <c r="HE4" s="18">
        <v>14.45</v>
      </c>
      <c r="HF4" s="18">
        <v>0</v>
      </c>
      <c r="HG4" s="18">
        <v>14.3</v>
      </c>
      <c r="HH4" s="18">
        <v>9.1999999999999993</v>
      </c>
      <c r="HI4" s="18">
        <v>13.6</v>
      </c>
      <c r="HJ4" s="18">
        <v>14.41</v>
      </c>
      <c r="HK4" s="18">
        <v>0</v>
      </c>
      <c r="HL4" s="18"/>
      <c r="HM4" s="18"/>
      <c r="HN4" s="18"/>
      <c r="HO4" s="18"/>
      <c r="HP4" s="18"/>
      <c r="HQ4" s="18">
        <v>14.7</v>
      </c>
      <c r="HR4" s="18">
        <v>9.1</v>
      </c>
      <c r="HS4" s="18">
        <v>13.6</v>
      </c>
      <c r="HT4" s="18">
        <v>14.43</v>
      </c>
      <c r="HU4" s="18">
        <v>0</v>
      </c>
      <c r="HV4" s="11">
        <f>IF(HD4&gt;0,HD4,"")</f>
        <v>13.2</v>
      </c>
      <c r="HW4" s="11">
        <f>IF(HE4&gt;0,HE4,"")</f>
        <v>14.45</v>
      </c>
      <c r="HX4" s="11">
        <f>IF(SUM(HB4:HE4)-HF4&gt;0,SUM(HB4:HE4)-HF4,"")</f>
        <v>50.349999999999994</v>
      </c>
      <c r="HY4" s="11">
        <f>IF(HI4&gt;0,HI4,"")</f>
        <v>13.6</v>
      </c>
      <c r="HZ4" s="11">
        <f>IF(HJ4&gt;0,HJ4,"")</f>
        <v>14.41</v>
      </c>
      <c r="IA4" s="11">
        <f>IF(SUM(HG4:HJ4)-HK4&gt;0,SUM(HG4:HJ4)-HK4,"")</f>
        <v>51.510000000000005</v>
      </c>
      <c r="IB4" s="11">
        <f>IF(MAX(HX4,IA4)&gt;0,MAX(HX4,IA4),"")</f>
        <v>51.510000000000005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13.6</v>
      </c>
      <c r="IG4" s="11">
        <f>IF(HT4&gt;0,HT4,"")</f>
        <v>14.43</v>
      </c>
      <c r="IH4" s="11">
        <f>IF(SUM(HQ4:HT4)-HU4&gt;0,SUM(HQ4:HT4)-HU4,"")</f>
        <v>51.83</v>
      </c>
      <c r="II4" s="11">
        <f>IF(SUM(IB4,IE4,IH4)&gt;0,SUM(IB4,IE4,IH4),"")</f>
        <v>103.34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13.9</v>
      </c>
      <c r="SW4" s="22">
        <f>IF($CP4="P",CB4,(CB4+BA4)/2)</f>
        <v>9.6000000000000014</v>
      </c>
      <c r="SX4" s="22">
        <f>IF($CP4="P",CC4,(CC4+BB4)/2)</f>
        <v>13.4</v>
      </c>
      <c r="SY4" s="22">
        <f>IF($CP4="P",CD4,(CD4+BC4)/2)</f>
        <v>14.455</v>
      </c>
      <c r="SZ4" s="22">
        <f>IF($CP4="P",CE4,(CE4+BD4)/2)</f>
        <v>0</v>
      </c>
      <c r="TA4" s="22">
        <f>IF($CP4="P",CF4,(CF4+BE4)/2)</f>
        <v>7.8</v>
      </c>
      <c r="TB4" s="22">
        <f>IF($CP4="P",CG4,(CG4+BF4)/2)</f>
        <v>5.2</v>
      </c>
      <c r="TC4" s="22">
        <f>IF($CP4="P",CH4,(CH4+BG4)/2)</f>
        <v>7.8</v>
      </c>
      <c r="TD4" s="22">
        <f>IF($CP4="P",CI4,(CI4+BH4)/2)</f>
        <v>8.24</v>
      </c>
      <c r="TE4" s="22">
        <f>IF($CP4="P",CJ4,(CJ4+BI4)/2)</f>
        <v>0</v>
      </c>
      <c r="TF4" s="22">
        <f>IF($CP4="P",CK4,(CK4+BJ4)/2)</f>
        <v>14</v>
      </c>
      <c r="TG4" s="22">
        <f>IF($CP4="P",CL4,(CL4+BK4)/2)</f>
        <v>8.75</v>
      </c>
      <c r="TH4" s="22">
        <f>IF($CP4="P",CM4,(CM4+BL4)/2)</f>
        <v>13.6</v>
      </c>
      <c r="TI4" s="22">
        <f>IF($CP4="P",CN4,(CN4+BM4)/2)</f>
        <v>14.399999999999999</v>
      </c>
      <c r="TJ4" s="22">
        <f>IF($CP4="P",CO4,(CO4+BN4)/2)</f>
        <v>0</v>
      </c>
      <c r="TK4" s="27" t="s">
        <v>46</v>
      </c>
      <c r="TL4" s="40">
        <f>IF(SX4&gt;0,SX4,"")</f>
        <v>13.4</v>
      </c>
      <c r="TM4" s="40">
        <f>IF(SY4&gt;0,SY4,"")</f>
        <v>14.455</v>
      </c>
      <c r="TN4" s="40">
        <f>IF(SUM(SV4:SY4)-SZ4&gt;0,SUM(SV4:SY4)-SZ4,"")</f>
        <v>51.354999999999997</v>
      </c>
      <c r="TO4" s="40">
        <f>IF(TC4&gt;0,TC4,"")</f>
        <v>7.8</v>
      </c>
      <c r="TP4" s="40">
        <f>IF(TD4&gt;0,TD4,"")</f>
        <v>8.24</v>
      </c>
      <c r="TQ4" s="40">
        <f>IF(SUM(TA4:TD4)-TE4&gt;0,SUM(TA4:TD4)-TE4,"")</f>
        <v>29.04</v>
      </c>
      <c r="TR4" s="40">
        <f>IF(MAX(TN4,TQ4)&gt;0,MAX(TN4,TQ4),"")</f>
        <v>51.354999999999997</v>
      </c>
      <c r="TS4" s="40">
        <f>IF(TH4&gt;0,TH4,"")</f>
        <v>13.6</v>
      </c>
      <c r="TT4" s="40">
        <f>IF(TI4&gt;0,TI4,"")</f>
        <v>14.399999999999999</v>
      </c>
      <c r="TU4" s="40">
        <f>IF(SUM(TF4:TI4)-TJ4&gt;0,SUM(TF4:TI4)-TJ4,"")</f>
        <v>50.75</v>
      </c>
      <c r="TV4" s="40">
        <f>IF(SUM(TR4,TU4)&gt;0,SUM(TR4,TU4),"")</f>
        <v>102.10499999999999</v>
      </c>
    </row>
    <row r="5" spans="1:542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t="str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/>
      </c>
      <c r="C5" s="5" t="s">
        <v>157</v>
      </c>
      <c r="D5" s="4" t="s">
        <v>6</v>
      </c>
      <c r="E5" s="4">
        <v>2006</v>
      </c>
      <c r="F5" s="9">
        <f>SUM(L5:V5)+SUM(L5:T5)*0.0000001+SUM(L5)*0.0000000000001</f>
        <v>180.11001801100508</v>
      </c>
      <c r="G5" s="66" t="s">
        <v>46</v>
      </c>
      <c r="H5" s="3" t="str">
        <f>IF(OR(AND(AO5&gt;=AY$34,AO5&lt;&gt;"",AQ5&gt;=AY$38,AQ5&lt;&gt;"",AN5=""),AND(AR5&gt;=AY$34,AR5&lt;&gt;"",AT5&gt;=AY$38,AT5&lt;&gt;"",AN5=""),AND(AV5&gt;=AY$34,AV5&lt;&gt;"",AX5&gt;=AY$38,AX5&lt;&gt;"",AN5=""),AND(BP5&gt;=BZ$34,BP5&lt;&gt;"",BR5&gt;=BZ$38,BR5&lt;&gt;"",BO5=""),AND(BS5&gt;=BZ$34,BS5&lt;&gt;"",BU5&gt;=BZ$38,BU5&lt;&gt;"",BO5=""),AND(BW5&gt;=BZ$34,BW5&lt;&gt;"",BY5&gt;=BZ$38,BY5&lt;&gt;"",BO5=""),AND(CQ5&gt;=DA$34,CQ5&lt;&gt;"",CS5&gt;=DA$38,CS5&lt;&gt;"",CP5=""),AND(CT5&gt;=DA$34,CT5&lt;&gt;"",CV5&gt;=DA$38,CV5&lt;&gt;"",CP5=""),AND(CX5&gt;=DA$34,CX5&lt;&gt;"",CZ5&gt;=DA$38,CZ5&lt;&gt;"",CP5=""),AND(DX5&gt;=EK$34,DX5&lt;&gt;"",DZ5&gt;=EK$38,DZ5&lt;&gt;""),AND(EA5&gt;=EK$34,EA5&lt;&gt;"",EC5&gt;=EK$38,EC5&lt;&gt;""),AND(EE5&gt;=EK$34,EE5&lt;&gt;"",EG5&gt;=EK$38,EG5&lt;&gt;""),AND(EH5&gt;=EK$34,EH5&lt;&gt;"",EJ5&gt;=EK$38,EJ5&lt;&gt;""),AND(FF5&gt;=FS$34,FF5&lt;&gt;"",FH5&gt;=FS$38,FH5&lt;&gt;""),AND(FI5&gt;=FS$34,FI5&lt;&gt;"",FK5&gt;=FS$38,FK5&lt;&gt;""),AND(FM5&gt;=FS$34,FM5&lt;&gt;"",FO5&gt;=FS$38,FO5&lt;&gt;""),AND(FP5&gt;=FS$34,FP5&lt;&gt;"",FR5&gt;=FS$38,FR5&lt;&gt;""),AND(GN5&gt;=HA$34,GN5&lt;&gt;"",GP5&gt;=HA$38,GP5&lt;&gt;""),AND(GQ5&gt;=HA$34,GQ5&lt;&gt;"",GS5&gt;=HA$38,GS5&lt;&gt;""),AND(GU5&gt;=HA$34,GU5&lt;&gt;"",GW5&gt;=HA$38,GW5&lt;&gt;""),AND(GX5&gt;=HA$34,GX5&lt;&gt;"",GZ5&gt;=HA$38,GZ5&lt;&gt;""),AND(HV5&gt;=II$34,HV5&lt;&gt;"",HX5&gt;=II$38,HX5&lt;&gt;""),AND(HY5&gt;=II$34,HY5&lt;&gt;"",IA5&gt;=II$38,IA5&lt;&gt;""),AND(IC5&gt;=II$34,IC5&lt;&gt;"",IE5&gt;=II$38,IE5&lt;&gt;""),AND(IF5&gt;=II$34,IF5&lt;&gt;"",IH5&gt;=II$38,IH5&lt;&gt;""),AND(JD5&gt;=JQ$34,JD5&lt;&gt;"",JF5&gt;=JQ$38,JF5&lt;&gt;""),AND(JG5&gt;=JQ$34,JG5&lt;&gt;"",JI5&gt;=JQ$38,JI5&lt;&gt;""),AND(JK5&gt;=JQ$34,JK5&lt;&gt;"",JM5&gt;=JQ$38,JM5&lt;&gt;""),AND(JN5&gt;=JQ$34,JN5&lt;&gt;"",JP5&gt;=JQ$38,JP5&lt;&gt;""),AND(KL5&gt;=KY$34,KL5&lt;&gt;"",KN5&gt;=KY$38,KN5&lt;&gt;""),AND(KO5&gt;=KY$34,KO5&lt;&gt;"",KQ5&gt;=KY$38,KQ5&lt;&gt;""),AND(KS5&gt;=KY$34,KS5&lt;&gt;"",KU5&gt;=KY$38,KU5&lt;&gt;""),AND(KV5&gt;=KY$34,KV5&lt;&gt;"",KX5&gt;=KY$38,KX5&lt;&gt;""),AND(LT5&gt;=MG$34,LT5&lt;&gt;"",LV5&gt;=MG$38,LV5&lt;&gt;""),AND(LW5&gt;=MG$34,LW5&lt;&gt;"",LY5&gt;=MG$38,LY5&lt;&gt;""),AND(MA5&gt;=MG$34,MA5&lt;&gt;"",MC5&gt;=MG$38,MC5&lt;&gt;""),AND(MD5&gt;=MG$34,MD5&lt;&gt;"",MF5&gt;=MG$38,MF5&lt;&gt;""),AND(NB5&gt;=NO$34,NB5&lt;&gt;"",ND5&gt;=NO$38,ND5&lt;&gt;""),AND(NE5&gt;=NO$34,NE5&lt;&gt;"",NG5&gt;=NO$38,NG5&lt;&gt;""),AND(NI5&gt;=NO$34,NI5&lt;&gt;"",NK5&gt;=NO$38,NK5&lt;&gt;""),AND(NL5&gt;=NO$34,NL5&lt;&gt;"",NN5&gt;=NO$38,NN5&lt;&gt;""),AND(OJ5&gt;=OW$34,OJ5&lt;&gt;"",OL5&gt;=OW$38,OL5&lt;&gt;""),AND(OM5&gt;=OW$34,OM5&lt;&gt;"",OO5&gt;=OW$38,OO5&lt;&gt;""),AND(OQ5&gt;=OW$34,OQ5&lt;&gt;"",OS5&gt;=OW$38,OS5&lt;&gt;""),AND(OT5&gt;=OW$34,OT5&lt;&gt;"",OV5&gt;=OW$38,OV5&lt;&gt;""),AND(PR5&gt;=QE$34,PR5&lt;&gt;"",PT5&gt;=QE$38,PT5&lt;&gt;""),AND(PU5&gt;=QE$34,PU5&lt;&gt;"",PW5&gt;=QE$38,PW5&lt;&gt;""),AND(PY5&gt;=QE$34,PY5&lt;&gt;"",QA5&gt;=QE$38,QA5&lt;&gt;""),AND(QB5&gt;=QE$34,QB5&lt;&gt;"",QD5&gt;=QE$38,QD5&lt;&gt;""),AND(QZ5&gt;=RM$34,QZ5&lt;&gt;"",RB5&gt;=RM$38,RB5&lt;&gt;""),AND(RC5&gt;=RM$34,RC5&lt;&gt;"",RE5&gt;=RM$38,RE5&lt;&gt;""),AND(RG5&gt;=RM$34,RG5&lt;&gt;"",RI5&gt;=RM$38,RI5&lt;&gt;""),AND(RJ5&gt;=RM$34,RJ5&lt;&gt;"",RL5&gt;=RM$38,RL5&lt;&gt;""),AND(SH5&gt;=SU$34,SH5&lt;&gt;"",SJ5&gt;=SU$38,SJ5&lt;&gt;""),AND(SK5&gt;=SU$34,SK5&lt;&gt;"",SM5&gt;=SU$38,SM5&lt;&gt;""),AND(SO5&gt;=SU$34,SO5&lt;&gt;"",SQ5&gt;=SU$38,SQ5&lt;&gt;""),AND(SR5&gt;=SU$34,SR5&lt;&gt;"",ST5&gt;=SU$38,ST5&lt;&gt;"")),"P","")</f>
        <v>P</v>
      </c>
      <c r="I5" s="3" t="str">
        <f>IF(OR(AND(AQ5&gt;=AY$38,AQ5&lt;&gt;"",AN5=""),AND(AT5&gt;=AY$38,AT5&lt;&gt;"",AN5=""),AND(AX5&gt;=AY$38,AX5&lt;&gt;"",AN5=""),AND(BR5&gt;=BZ$38,BR5&lt;&gt;"",BO5=""),AND(BU5&gt;=BZ$38,BU5&lt;&gt;"",BO5=""),AND(BY5&gt;=BZ$38,BY5&lt;&gt;"",BO5=""),AND(CS5&gt;=DA$38,CS5&lt;&gt;"",CP5=""),AND(CV5&gt;=DA$38,CV5&lt;&gt;"",CP5=""),AND(CZ5&gt;=DA$38,CZ5&lt;&gt;"",CP5=""),AND(DZ5&gt;=EK$38,DZ5&lt;&gt;""),AND(EC5&gt;=EK$38,EC5&lt;&gt;""),AND(EG5&gt;=EK$38,EG5&lt;&gt;""),AND(EJ5&gt;=EK$38,EJ5&lt;&gt;""),AND(FH5&gt;=FS$38,FH5&lt;&gt;""),AND(FK5&gt;=FS$38,FK5&lt;&gt;""),AND(FO5&gt;=FS$38,FO5&lt;&gt;""),AND(FR5&gt;=FS$38,FR5&lt;&gt;""),AND(GP5&gt;=HA$38,GP5&lt;&gt;""),AND(GS5&gt;=HA$38,GS5&lt;&gt;""),AND(GW5&gt;=HA$38,GW5&lt;&gt;""),AND(GZ5&gt;=HA$38,GZ5&lt;&gt;""),AND(HX5&gt;=II$38,HX5&lt;&gt;""),AND(IA5&gt;=II$38,IA5&lt;&gt;""),AND(IE5&gt;=II$38,IE5&lt;&gt;""),AND(IH5&gt;=II$38,IH5&lt;&gt;""),AND(JF5&gt;=JQ$38,JF5&lt;&gt;""),AND(JI5&gt;=JQ$38,JI5&lt;&gt;""),AND(JM5&gt;=JQ$38,JM5&lt;&gt;""),AND(JP5&gt;=JQ$38,JP5&lt;&gt;""),AND(KN5&gt;=KY$38,KN5&lt;&gt;""),AND(KQ5&gt;=KY$38,KQ5&lt;&gt;""),AND(KU5&gt;=KY$38,KU5&lt;&gt;""),AND(KX5&gt;=KY$38,KX5&lt;&gt;""),AND(LV5&gt;=MG$38,LV5&lt;&gt;""),AND(LY5&gt;=MG$38,LY5&lt;&gt;""),AND(MC5&gt;=MG$38,MC5&lt;&gt;""),AND(MF5&gt;=MG$38,MF5&lt;&gt;""),AND(ND5&gt;=NO$38,ND5&lt;&gt;""),AND(NG5&gt;=NO$38,NG5&lt;&gt;""),AND(NK5&gt;=NO$38,NK5&lt;&gt;""),AND(NN5&gt;=NO$38,NN5&lt;&gt;""),AND(OL5&gt;=OW$38,OL5&lt;&gt;""),AND(OO5&gt;=OW$38,OO5&lt;&gt;""),AND(OS5&gt;=OW$38,OS5&lt;&gt;""),AND(OV5&gt;=OW$38,OV5&lt;&gt;""),AND(PT5&gt;=QE$38,PT5&lt;&gt;""),AND(PW5&gt;=QE$38,PW5&lt;&gt;""),AND(QA5&gt;=QE$38,QA5&lt;&gt;""),AND(QD5&gt;=QE$38,QD5&lt;&gt;""),AND(RB5&gt;=RM$38,RB5&lt;&gt;""),AND(RE5&gt;=RM$38,RE5&lt;&gt;""),AND(RI5&gt;=RM$38,RI5&lt;&gt;""),AND(RL5&gt;=RM$38,RL5&lt;&gt;""),AND(SJ5&gt;=SU$38,SJ5&lt;&gt;""),AND(SM5&gt;=SU$38,SM5&lt;&gt;""),AND(SQ5&gt;=SU$38,SQ5&lt;&gt;""),AND(ST5&gt;=SU$38,ST5&lt;&gt;"")),"P","")</f>
        <v>P</v>
      </c>
      <c r="J5" s="36" t="str">
        <f>IF(AND(I5="P",H5=""),"No DD",IF(OR(AND(AO5&gt;=AY$37,AO5&lt;&gt;"",AQ5&gt;=AY$41,AQ5&lt;&gt;"",AN5=""),AND(AR5&gt;=AY$37,AR5&lt;&gt;"",AT5&gt;=AY$41,AT5&lt;&gt;"",AN5=""),AND(AV5&gt;=AY$37,AV5&lt;&gt;"",AX5&gt;=AY$41,AX5&lt;&gt;"",AN5=""),AND(BP5&gt;=BZ$37,BP5&lt;&gt;"",BR5&gt;=BZ$41,BR5&lt;&gt;"",BO5=""),AND(BS5&gt;=BZ$37,BS5&lt;&gt;"",BU5&gt;=BZ$41,BU5&lt;&gt;"",BO5=""),AND(BW5&gt;=BZ$37,BW5&lt;&gt;"",BY5&gt;=BZ$41,BY5&lt;&gt;"",BO5=""),AND(CQ5&gt;=DA$37,CQ5&lt;&gt;"",CS5&gt;=DA$41,CS5&lt;&gt;"",CP5=""),AND(CT5&gt;=DA$37,CT5&lt;&gt;"",CV5&gt;=DA$41,CV5&lt;&gt;"",CP5=""),AND(CX5&gt;=DA$37,CX5&lt;&gt;"",CZ5&gt;=DA$41,CZ5&lt;&gt;"",CP5=""),AND(DX5&gt;=EK$37,DX5&lt;&gt;"",DZ5&gt;=EK$41,DZ5&lt;&gt;""),AND(EA5&gt;=EK$37,EA5&lt;&gt;"",EC5&gt;=EK$41,EC5&lt;&gt;""),AND(EE5&gt;=EK$37,EE5&lt;&gt;"",EG5&gt;=EK$41,EG5&lt;&gt;""),AND(EH5&gt;=EK$37,EH5&lt;&gt;"",EJ5&gt;=EK$41,EJ5&lt;&gt;""),AND(FF5&gt;=FS$37,FF5&lt;&gt;"",FH5&gt;=FS$41,FH5&lt;&gt;""),AND(FI5&gt;=FS$37,FI5&lt;&gt;"",FK5&gt;=FS$41,FK5&lt;&gt;""),AND(FM5&gt;=FS$37,FM5&lt;&gt;"",FO5&gt;=FS$41,FO5&lt;&gt;""),AND(FP5&gt;=FS$37,FP5&lt;&gt;"",FR5&gt;=FS$41,FR5&lt;&gt;""),AND(GN5&gt;=HA$37,GN5&lt;&gt;"",GP5&gt;=HA$41,GP5&lt;&gt;""),AND(GQ5&gt;=HA$37,GQ5&lt;&gt;"",GS5&gt;=HA$41,GS5&lt;&gt;""),AND(GU5&gt;=HA$37,GU5&lt;&gt;"",GW5&gt;=HA$41,GW5&lt;&gt;""),AND(GX5&gt;=HA$37,GX5&lt;&gt;"",GZ5&gt;=HA$41,GZ5&lt;&gt;""),AND(HV5&gt;=II$37,HV5&lt;&gt;"",HX5&gt;=II$41,HX5&lt;&gt;""),AND(HY5&gt;=II$37,HY5&lt;&gt;"",IA5&gt;=II$41,IA5&lt;&gt;""),AND(IC5&gt;=II$37,IC5&lt;&gt;"",IE5&gt;=II$41,IE5&lt;&gt;""),AND(IF5&gt;=II$37,IF5&lt;&gt;"",IH5&gt;=II$41,IH5&lt;&gt;""),AND(JD5&gt;=JQ$37,JD5&lt;&gt;"",JF5&gt;=JQ$41,JF5&lt;&gt;""),AND(JG5&gt;=JQ$37,JG5&lt;&gt;"",JI5&gt;=JQ$41,JI5&lt;&gt;""),AND(JK5&gt;=JQ$37,JK5&lt;&gt;"",JM5&gt;=JQ$41,JM5&lt;&gt;""),AND(JN5&gt;=JQ$37,JN5&lt;&gt;"",JP5&gt;=JQ$41,JP5&lt;&gt;""),AND(KL5&gt;=KY$37,KL5&lt;&gt;"",KN5&gt;=KY$41,KN5&lt;&gt;""),AND(KO5&gt;=KY$37,KO5&lt;&gt;"",KQ5&gt;=KY$41,KQ5&lt;&gt;""),AND(KS5&gt;=KY$37,KS5&lt;&gt;"",KU5&gt;=KY$41,KU5&lt;&gt;""),AND(KV5&gt;=KY$37,KV5&lt;&gt;"",KX5&gt;=KY$41,KX5&lt;&gt;""),AND(LT5&gt;=MG$37,LT5&lt;&gt;"",LV5&gt;=MG$41,LV5&lt;&gt;""),AND(LW5&gt;=MG$37,LW5&lt;&gt;"",LY5&gt;=MG$41,LY5&lt;&gt;""),AND(MA5&gt;=MG$37,MA5&lt;&gt;"",MC5&gt;=MG$41,MC5&lt;&gt;""),AND(MD5&gt;=MG$37,MD5&lt;&gt;"",MF5&gt;=MG$41,MF5&lt;&gt;""),AND(NB5&gt;=NO$37,NB5&lt;&gt;"",ND5&gt;=NO$41,ND5&lt;&gt;""),AND(NE5&gt;=NO$37,NE5&lt;&gt;"",NG5&gt;=NO$41,NG5&lt;&gt;""),AND(NI5&gt;=NO$37,NI5&lt;&gt;"",NK5&gt;=NO$41,NK5&lt;&gt;""),AND(NL5&gt;=NO$37,NL5&lt;&gt;"",NN5&gt;=NO$41,NN5&lt;&gt;""),AND(OJ5&gt;=OW$37,OJ5&lt;&gt;"",OL5&gt;=OW$41,OL5&lt;&gt;""),AND(OM5&gt;=OW$37,OM5&lt;&gt;"",OO5&gt;=OW$41,OO5&lt;&gt;""),AND(OQ5&gt;=OW$37,OQ5&lt;&gt;"",OS5&gt;=OW$41,OS5&lt;&gt;""),AND(OT5&gt;=OW$37,OT5&lt;&gt;"",OV5&gt;=OW$41,OV5&lt;&gt;""),AND(PR5&gt;=QE$37,PR5&lt;&gt;"",PT5&gt;=QE$41,PT5&lt;&gt;""),AND(PU5&gt;=QE$37,PU5&lt;&gt;"",PW5&gt;=QE$41,PW5&lt;&gt;""),AND(PY5&gt;=QE$37,PY5&lt;&gt;"",QA5&gt;=QE$41,QA5&lt;&gt;""),AND(QB5&gt;=QE$37,QB5&lt;&gt;"",QD5&gt;=QE$41,QD5&lt;&gt;""),AND(QZ5&gt;=RM$37,QZ5&lt;&gt;"",RB5&gt;=RM$41,RB5&lt;&gt;""),AND(RC5&gt;=RM$37,RC5&lt;&gt;"",RE5&gt;=RM$41,RE5&lt;&gt;""),AND(RG5&gt;=RM$37,RG5&lt;&gt;"",RI5&gt;=RM$41,RI5&lt;&gt;""),AND(RJ5&gt;=RM$37,RJ5&lt;&gt;"",RL5&gt;=RM$41,RL5&lt;&gt;""),AND(SH5&gt;=SU$37,SH5&lt;&gt;"",SJ5&gt;=SU$41,SJ5&lt;&gt;""),AND(SK5&gt;=SU$37,SK5&lt;&gt;"",SM5&gt;=SU$41,SM5&lt;&gt;""),AND(SO5&gt;=SU$37,SO5&lt;&gt;"",SQ5&gt;=SU$41,SQ5&lt;&gt;""),AND(SR5&gt;=SU$37,SR5&lt;&gt;"",ST5&gt;=SU$41,ST5&lt;&gt;"")),"Merit",IF(OR(AND(AO5&gt;=AY$36,AO5&lt;&gt;"",AQ5&gt;=AY$40,AQ5&lt;&gt;"",AN5=""),AND(AR5&gt;=AY$36,AR5&lt;&gt;"",AT5&gt;=AY$40,AT5&lt;&gt;"",AN5=""),AND(AV5&gt;=AY$36,AV5&lt;&gt;"",AX5&gt;=AY$40,AX5&lt;&gt;"",AN5=""),AND(BP5&gt;=BZ$36,BP5&lt;&gt;"",BR5&gt;=BZ$40,BR5&lt;&gt;"",BO5=""),AND(BS5&gt;=BZ$36,BS5&lt;&gt;"",BU5&gt;=BZ$40,BU5&lt;&gt;"",BO5=""),AND(BW5&gt;=BZ$36,BW5&lt;&gt;"",BY5&gt;=BZ$40,BY5&lt;&gt;"",BO5=""),AND(CQ5&gt;=DA$36,CQ5&lt;&gt;"",CS5&gt;=DA$40,CS5&lt;&gt;"",CP5=""),AND(CT5&gt;=DA$36,CT5&lt;&gt;"",CV5&gt;=DA$40,CV5&lt;&gt;"",CP5=""),AND(CX5&gt;=DA$36,CX5&lt;&gt;"",CZ5&gt;=DA$40,CZ5&lt;&gt;"",CP5=""),AND(DX5&gt;=EK$36,DX5&lt;&gt;"",DZ5&gt;=EK$40,DZ5&lt;&gt;""),AND(EA5&gt;=EK$36,EA5&lt;&gt;"",EC5&gt;=EK$40,EC5&lt;&gt;""),AND(EE5&gt;=EK$36,EE5&lt;&gt;"",EG5&gt;=EK$40,EG5&lt;&gt;""),AND(EH5&gt;=EK$36,EH5&lt;&gt;"",EJ5&gt;=EK$40,EJ5&lt;&gt;""),AND(FF5&gt;=FS$36,FF5&lt;&gt;"",FH5&gt;=FS$40,FH5&lt;&gt;""),AND(FI5&gt;=FS$36,FI5&lt;&gt;"",FK5&gt;=FS$40,FK5&lt;&gt;""),AND(FM5&gt;=FS$36,FM5&lt;&gt;"",FO5&gt;=FS$40,FO5&lt;&gt;""),AND(FP5&gt;=FS$36,FP5&lt;&gt;"",FR5&gt;=FS$40,FR5&lt;&gt;""),AND(GN5&gt;=HA$36,GN5&lt;&gt;"",GP5&gt;=HA$40,GP5&lt;&gt;""),AND(GQ5&gt;=HA$36,GQ5&lt;&gt;"",GS5&gt;=HA$40,GS5&lt;&gt;""),AND(GU5&gt;=HA$36,GU5&lt;&gt;"",GW5&gt;=HA$40,GW5&lt;&gt;""),AND(GX5&gt;=HA$36,GX5&lt;&gt;"",GZ5&gt;=HA$40,GZ5&lt;&gt;""),AND(HV5&gt;=II$36,HV5&lt;&gt;"",HX5&gt;=II$40,HX5&lt;&gt;""),AND(HY5&gt;=II$36,HY5&lt;&gt;"",IA5&gt;=II$40,IA5&lt;&gt;""),AND(IC5&gt;=II$36,IC5&lt;&gt;"",IE5&gt;=II$40,IE5&lt;&gt;""),AND(IF5&gt;=II$36,IF5&lt;&gt;"",IH5&gt;=II$40,IH5&lt;&gt;""),AND(JD5&gt;=JQ$36,JD5&lt;&gt;"",JF5&gt;=JQ$40,JF5&lt;&gt;""),AND(JG5&gt;=JQ$36,JG5&lt;&gt;"",JI5&gt;=JQ$40,JI5&lt;&gt;""),AND(JK5&gt;=JQ$36,JK5&lt;&gt;"",JM5&gt;=JQ$40,JM5&lt;&gt;""),AND(JN5&gt;=JQ$36,JN5&lt;&gt;"",JP5&gt;=JQ$40,JP5&lt;&gt;""),AND(KL5&gt;=KY$36,KL5&lt;&gt;"",KN5&gt;=KY$40,KN5&lt;&gt;""),AND(KO5&gt;=KY$36,KO5&lt;&gt;"",KQ5&gt;=KY$40,KQ5&lt;&gt;""),AND(KS5&gt;=KY$36,KS5&lt;&gt;"",KU5&gt;=KY$40,KU5&lt;&gt;""),AND(KV5&gt;=KY$36,KV5&lt;&gt;"",KX5&gt;=KY$40,KX5&lt;&gt;""),AND(LT5&gt;=MG$36,LT5&lt;&gt;"",LV5&gt;=MG$40,LV5&lt;&gt;""),AND(LW5&gt;=MG$36,LW5&lt;&gt;"",LY5&gt;=MG$40,LY5&lt;&gt;""),AND(MA5&gt;=MG$36,MA5&lt;&gt;"",MC5&gt;=MG$40,MC5&lt;&gt;""),AND(MD5&gt;=MG$36,MD5&lt;&gt;"",MF5&gt;=MG$40,MF5&lt;&gt;""),AND(NB5&gt;=NO$36,NB5&lt;&gt;"",ND5&gt;=NO$40,ND5&lt;&gt;""),AND(NE5&gt;=NO$36,NE5&lt;&gt;"",NG5&gt;=NO$40,NG5&lt;&gt;""),AND(NI5&gt;=NO$36,NI5&lt;&gt;"",NK5&gt;=NO$40,NK5&lt;&gt;""),AND(NL5&gt;=NO$36,NL5&lt;&gt;"",NN5&gt;=NO$40,NN5&lt;&gt;""),AND(OJ5&gt;=OW$36,OJ5&lt;&gt;"",OL5&gt;=OW$40,OL5&lt;&gt;""),AND(OM5&gt;=OW$36,OM5&lt;&gt;"",OO5&gt;=OW$40,OO5&lt;&gt;""),AND(OQ5&gt;=OW$36,OQ5&lt;&gt;"",OS5&gt;=OW$40,OS5&lt;&gt;""),AND(OT5&gt;=OW$36,OT5&lt;&gt;"",OV5&gt;=OW$40,OV5&lt;&gt;""),AND(PR5&gt;=QE$36,PR5&lt;&gt;"",PT5&gt;=QE$40,PT5&lt;&gt;""),AND(PU5&gt;=QE$36,PU5&lt;&gt;"",PW5&gt;=QE$40,PW5&lt;&gt;""),AND(PY5&gt;=QE$36,PY5&lt;&gt;"",QA5&gt;=QE$40,QA5&lt;&gt;""),AND(QB5&gt;=QE$36,QB5&lt;&gt;"",QD5&gt;=QE$40,QD5&lt;&gt;""),AND(QZ5&gt;=RM$36,QZ5&lt;&gt;"",RB5&gt;=RM$40,RB5&lt;&gt;""),AND(RC5&gt;=RM$36,RC5&lt;&gt;"",RE5&gt;=RM$40,RE5&lt;&gt;""),AND(RG5&gt;=RM$36,RG5&lt;&gt;"",RI5&gt;=RM$40,RI5&lt;&gt;""),AND(RJ5&gt;=RM$36,RJ5&lt;&gt;"",RL5&gt;=RM$40,RL5&lt;&gt;""),AND(SH5&gt;=SU$36,SH5&lt;&gt;"",SJ5&gt;=SU$40,SJ5&lt;&gt;""),AND(SK5&gt;=SU$36,SK5&lt;&gt;"",SM5&gt;=SU$40,SM5&lt;&gt;""),AND(SO5&gt;=SU$36,SO5&lt;&gt;"",SQ5&gt;=SU$40,SQ5&lt;&gt;""),AND(SR5&gt;=SU$36,SR5&lt;&gt;"",ST5&gt;=SU$40,ST5&lt;&gt;"")),"Excellence",IF(K5="P","Worlds Team",IF(H5="P","National Team","")))))</f>
        <v>National Team</v>
      </c>
      <c r="K5" s="3" t="str">
        <f>IF(OR(AND(AO5&gt;=AY$35,AO5&lt;&gt;"",AQ5&gt;=AY$39,AQ5&lt;&gt;"",AN5=""),AND(AR5&gt;=AY$35,AR5&lt;&gt;"",AT5&gt;=AY$39,AT5&lt;&gt;"",AN5=""),AND(AV5&gt;=AY$35,AV5&lt;&gt;"",AX5&gt;=AY$39,AX5&lt;&gt;"",AN5=""),AND(BP5&gt;=BZ$35,BP5&lt;&gt;"",BR5&gt;=BZ$39,BR5&lt;&gt;"",BO5=""),AND(BS5&gt;=BZ$35,BS5&lt;&gt;"",BU5&gt;=BZ$39,BU5&lt;&gt;"",BO5=""),AND(BW5&gt;=BZ$35,BW5&lt;&gt;"",BY5&gt;=BZ$39,BY5&lt;&gt;"",BO5=""),AND(CQ5&gt;=DA$35,CQ5&lt;&gt;"",CS5&gt;=DA$39,CS5&lt;&gt;"",CP5=""),AND(CT5&gt;=DA$35,CT5&lt;&gt;"",CV5&gt;=DA$39,CV5&lt;&gt;"",CP5=""),AND(CX5&gt;=DA$35,CX5&lt;&gt;"",CZ5&gt;=DA$39,CZ5&lt;&gt;"",CP5=""),AND(DX5&gt;=EK$35,DX5&lt;&gt;"",DZ5&gt;=EK$39,DZ5&lt;&gt;""),AND(EA5&gt;=EK$35,EA5&lt;&gt;"",EC5&gt;=EK$39,EC5&lt;&gt;""),AND(EE5&gt;=EK$35,EE5&lt;&gt;"",EG5&gt;=EK$39,EG5&lt;&gt;""),AND(EH5&gt;=EK$35,EH5&lt;&gt;"",EJ5&gt;=EK$39,EJ5&lt;&gt;""),AND(FF5&gt;=FS$35,FF5&lt;&gt;"",FH5&gt;=FS$39,FH5&lt;&gt;""),AND(FI5&gt;=FS$35,FI5&lt;&gt;"",FK5&gt;=FS$39,FK5&lt;&gt;""),AND(FM5&gt;=FS$35,FM5&lt;&gt;"",FO5&gt;=FS$39,FO5&lt;&gt;""),AND(FP5&gt;=FS$35,FP5&lt;&gt;"",FR5&gt;=FS$39,FR5&lt;&gt;""),AND(GN5&gt;=HA$35,GN5&lt;&gt;"",GP5&gt;=HA$39,GP5&lt;&gt;""),AND(GQ5&gt;=HA$35,GQ5&lt;&gt;"",GS5&gt;=HA$39,GS5&lt;&gt;""),AND(GU5&gt;=HA$35,GU5&lt;&gt;"",GW5&gt;=HA$39,GW5&lt;&gt;""),AND(GX5&gt;=HA$35,GX5&lt;&gt;"",GZ5&gt;=HA$39,GZ5&lt;&gt;""),AND(HV5&gt;=II$35,HV5&lt;&gt;"",HX5&gt;=II$39,HX5&lt;&gt;""),AND(HY5&gt;=II$35,HY5&lt;&gt;"",IA5&gt;=II$39,IA5&lt;&gt;""),AND(IC5&gt;=II$35,IC5&lt;&gt;"",IE5&gt;=II$39,IE5&lt;&gt;""),AND(IF5&gt;=II$35,IF5&lt;&gt;"",IH5&gt;=II$39,IH5&lt;&gt;""),AND(JD5&gt;=JQ$35,JD5&lt;&gt;"",JF5&gt;=JQ$39,JF5&lt;&gt;""),AND(JG5&gt;=JQ$35,JG5&lt;&gt;"",JI5&gt;=JQ$39,JI5&lt;&gt;""),AND(JK5&gt;=JQ$35,JK5&lt;&gt;"",JM5&gt;=JQ$39,JM5&lt;&gt;""),AND(JN5&gt;=JQ$35,JN5&lt;&gt;"",JP5&gt;=JQ$39,JP5&lt;&gt;""),AND(KL5&gt;=KY$35,KL5&lt;&gt;"",KN5&gt;=KY$39,KN5&lt;&gt;""),AND(KO5&gt;=KY$35,KO5&lt;&gt;"",KQ5&gt;=KY$39,KQ5&lt;&gt;""),AND(KS5&gt;=KY$35,KS5&lt;&gt;"",KU5&gt;=KY$39,KU5&lt;&gt;""),AND(KV5&gt;=KY$35,KV5&lt;&gt;"",KX5&gt;=KY$39,KX5&lt;&gt;""),AND(LT5&gt;=MG$35,LT5&lt;&gt;"",LV5&gt;=MG$39,LV5&lt;&gt;""),AND(LW5&gt;=MG$35,LW5&lt;&gt;"",LY5&gt;=MG$39,LY5&lt;&gt;""),AND(MA5&gt;=MG$35,MA5&lt;&gt;"",MC5&gt;=MG$39,MC5&lt;&gt;""),AND(MD5&gt;=MG$35,MD5&lt;&gt;"",MF5&gt;=MG$39,MF5&lt;&gt;""),AND(NB5&gt;=NO$35,NB5&lt;&gt;"",ND5&gt;=NO$39,ND5&lt;&gt;""),AND(NE5&gt;=NO$35,NE5&lt;&gt;"",NG5&gt;=NO$39,NG5&lt;&gt;""),AND(NI5&gt;=NO$35,NI5&lt;&gt;"",NK5&gt;=NO$39,NK5&lt;&gt;""),AND(NL5&gt;=NO$35,NL5&lt;&gt;"",NN5&gt;=NO$39,NN5&lt;&gt;""),AND(OJ5&gt;=OW$35,OJ5&lt;&gt;"",OL5&gt;=OW$39,OL5&lt;&gt;""),AND(OM5&gt;=OW$35,OM5&lt;&gt;"",OO5&gt;=OW$39,OO5&lt;&gt;""),AND(OQ5&gt;=OW$35,OQ5&lt;&gt;"",OS5&gt;=OW$39,OS5&lt;&gt;""),AND(OT5&gt;=OW$35,OT5&lt;&gt;"",OV5&gt;=OW$39,OV5&lt;&gt;""),AND(PR5&gt;=QE$35,PR5&lt;&gt;"",PT5&gt;=QE$39,PT5&lt;&gt;""),AND(PU5&gt;=QE$35,PU5&lt;&gt;"",PW5&gt;=QE$39,PW5&lt;&gt;""),AND(PY5&gt;=QE$35,PY5&lt;&gt;"",QA5&gt;=QE$39,QA5&lt;&gt;""),AND(QB5&gt;=QE$35,QB5&lt;&gt;"",QD5&gt;=QE$39,QD5&lt;&gt;""),AND(QZ5&gt;=RM$35,QZ5&lt;&gt;"",RB5&gt;=RM$39,RB5&lt;&gt;""),AND(RC5&gt;=RM$35,RC5&lt;&gt;"",RE5&gt;=RM$39,RE5&lt;&gt;""),AND(RG5&gt;=RM$35,RG5&lt;&gt;"",RI5&gt;=RM$39,RI5&lt;&gt;""),AND(RJ5&gt;=RM$35,RJ5&lt;&gt;"",RL5&gt;=RM$39,RL5&lt;&gt;""),AND(SH5&gt;=SU$35,SH5&lt;&gt;"",SJ5&gt;=SU$39,SJ5&lt;&gt;""),AND(SK5&gt;=SU$35,SK5&lt;&gt;"",SM5&gt;=SU$39,SM5&lt;&gt;""),AND(SO5&gt;=SU$35,SO5&lt;&gt;"",SQ5&gt;=SU$39,SQ5&lt;&gt;""),AND(SR5&gt;=SU$35,SR5&lt;&gt;"",ST5&gt;=SU$39,ST5&lt;&gt;"")),"P","")</f>
        <v/>
      </c>
      <c r="L5" s="8">
        <f>IF(COUNT(AQ5,AT5,BR5,BU5,CS5,CV5)&gt;0,LARGE((AQ5,AT5,BR5,BU5,CS5,CV5),1),0)</f>
        <v>50.75</v>
      </c>
      <c r="M5" s="8" t="str">
        <f>IF(L5="","",IF(OR(L5=CS5,L5=CV5),$CA$1,IF(OR(L5=BR5,L5=BU5),$AZ$1,IF(OR(L5=AQ5,L5=AT5),$Y$1,""))))</f>
        <v>2023 Elite Canada</v>
      </c>
      <c r="N5" s="8">
        <f>IF(COUNT(AQ5,AT5,BR5,BU5,CS5,CV5)&gt;1,LARGE((AQ5,AT5,BR5,BU5,CS5,CV5),2),0)</f>
        <v>50.14</v>
      </c>
      <c r="O5" s="8" t="str">
        <f>IF(N5="","",IF(OR(N5=CS5,N5=CV5),$CA$1,IF(OR(N5=BR5,N5=BU5),$AZ$1,IF(OR(N5=AQ5,N5=AT5),$Y$1,""))))</f>
        <v>2023 3rd Domestic Trial</v>
      </c>
      <c r="P5" s="8">
        <f>IF(COUNT(AQ5,AT5,BR5,BU5,CS5,CV5)&gt;2,MAX(AX5,BY5,CZ5,LARGE((AQ5,AT5,BR5,BU5,CS5,CV5),3)),IF(MAX(AX5,BY5,CZ5)&gt;0,MAX(AX5,BY5,CZ5),0))</f>
        <v>51.17</v>
      </c>
      <c r="Q5" s="8" t="str">
        <f>IF(P5="","",IF(OR(P5=CS5,P5=CV5,P5=CZ5),$CA$1,IF(OR(P5=BR5,P5=BU5,P5=BY5),$AZ$1,IF(OR(P5=AQ5,P5=AT5,P5=AX5),$Y$1,""))))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12.7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3rd Domestic Trial</v>
      </c>
      <c r="T5" s="8">
        <f>IF(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&gt;0,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,0)</f>
        <v>15.35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N5,$RN$1,IF(V5+IF(P5="",0,P5)=RF5,$QF$1,IF(V5+IF(P5="",0,P5)=PX5,$OX$1,IF(V5+IF(P5="",0,P5)=OP5,$NP$1,IF(V5+IF(P5="",0,P5)=NH5,$MH$1,IF(V5+IF(P5="",0,P5)=LZ5,$KZ$1,IF(V5+IF(P5="",0,P5)=KR5,$JR$1,IF(V5+IF(P5="",0,P5)=JJ5,$IJ$1,IF(V5+IF(P5="",0,P5)=IB5,$HB$1,IF(V5+IF(P5="",0,P5)=GT5,$FT$1,IF(V5+IF(P5="",0,P5)=FL5,$EL$1,IF(V5+IF(P5="",0,P5)=ED5,$DD$1)))))))))))),IF(V5=DC5,IF(V5+IF(#REF!="",0,#REF!)=ST5,$RN$1,IF(V5+IF(#REF!="",0,#REF!)=RL5,$QF$1,IF(V5+IF(#REF!="",0,#REF!)=QD5,$OX$1,IF(V5+IF(#REF!="",0,#REF!)=OV5,$NP$1,IF(V5+IF(#REF!="",0,#REF!)=NN5,$MH$1,IF(V5+IF(#REF!="",0,#REF!)=MF5,$KZ$1,IF(V5+IF(#REF!="",0,#REF!)=KX5,$JR$1,IF(V5+IF(#REF!="",0,#REF!)=JP5,$IJ$1,IF(V5+IF(#REF!="",0,#REF!)=IH5,$HB$1,IF(V5+IF(#REF!="",0,#REF!)=GZ5,$FT$1,IF(V5+IF(#REF!="",0,#REF!)=FR5,$EL$1,IF(V5+IF(#REF!="",0,#REF!)=EJ5,$DD$1,IF(V5+IF(#REF!="",0,#REF!)=SQ5,$RN$1,IF(V5+IF(#REF!="",0,#REF!)=RI5,$QF$1,IF(V5+IF(#REF!="",0,#REF!)=QA5,$OX$1,IF(V5+IF(#REF!="",0,#REF!)=OS5,$NP$1,IF(V5+IF(#REF!="",0,#REF!)=NK5,$MH$1,IF(V5+IF(#REF!="",0,#REF!)=MC5,$KZ$1,IF(V5+IF(#REF!="",0,#REF!)=KU5,$JR$1,IF(V5+IF(#REF!="",0,#REF!)=JM5,$IJ$1,IF(V5+IF(#REF!="",0,#REF!)=IE5,$HB$1,IF(V5+IF(#REF!="",0,#REF!)=GW5,$FT$1,IF(V5+IF(#REF!="",0,#REF!)=FO5,$EL$1,IF(V5+IF(#REF!="",0,#REF!)=EG5,$DD$1)))))))))))))))))))))))))))</f>
        <v/>
      </c>
      <c r="Y5" s="22">
        <v>14.6</v>
      </c>
      <c r="Z5" s="22">
        <v>9.6</v>
      </c>
      <c r="AA5" s="22">
        <v>11.2</v>
      </c>
      <c r="AB5" s="22">
        <v>15.35</v>
      </c>
      <c r="AC5" s="22">
        <v>0</v>
      </c>
      <c r="AD5" s="22">
        <v>14.2</v>
      </c>
      <c r="AE5" s="22">
        <v>9</v>
      </c>
      <c r="AF5" s="22">
        <v>11.2</v>
      </c>
      <c r="AG5" s="22">
        <v>14.57</v>
      </c>
      <c r="AH5" s="22">
        <v>0</v>
      </c>
      <c r="AI5" s="22">
        <v>15.4</v>
      </c>
      <c r="AJ5" s="22">
        <v>9.3000000000000007</v>
      </c>
      <c r="AK5" s="22">
        <v>11.2</v>
      </c>
      <c r="AL5" s="22">
        <v>15.27</v>
      </c>
      <c r="AM5" s="22">
        <v>0</v>
      </c>
      <c r="AN5" s="27"/>
      <c r="AO5" s="38">
        <f>IF(AA5&gt;0,AA5,"")</f>
        <v>11.2</v>
      </c>
      <c r="AP5" s="38">
        <f>IF(AB5&gt;0,AB5,"")</f>
        <v>15.35</v>
      </c>
      <c r="AQ5" s="40">
        <f>IF(SUM(Y5:AB5)-AC5&gt;0,SUM(Y5:AB5)-AC5,"")</f>
        <v>50.75</v>
      </c>
      <c r="AR5" s="40">
        <f>IF(AF5&gt;0,AF5,"")</f>
        <v>11.2</v>
      </c>
      <c r="AS5" s="40">
        <f>IF(AG5&gt;0,AG5,"")</f>
        <v>14.57</v>
      </c>
      <c r="AT5" s="40">
        <f>IF(SUM(AD5:AG5)-AH5&gt;0,SUM(AD5:AG5)-AH5,"")</f>
        <v>48.97</v>
      </c>
      <c r="AU5" s="40">
        <f>IF(AQ5="","",MAX(AQ5,AT5))</f>
        <v>50.75</v>
      </c>
      <c r="AV5" s="40">
        <f>IF(AK5&gt;0,AK5,"")</f>
        <v>11.2</v>
      </c>
      <c r="AW5" s="40">
        <f>IF(AL5&gt;0,AL5,"")</f>
        <v>15.27</v>
      </c>
      <c r="AX5" s="40">
        <f>IF(SUM(AI5:AL5)-AM5&gt;0,SUM(AI5:AL5)-AM5,"")</f>
        <v>51.17</v>
      </c>
      <c r="AY5" s="40">
        <f>IF(SUM(AU5,AX5)&gt;0,SUM(AU5,AX5),"")</f>
        <v>101.92</v>
      </c>
      <c r="AZ5" s="26">
        <v>4.5999999999999996</v>
      </c>
      <c r="BA5" s="26">
        <v>2.8</v>
      </c>
      <c r="BB5" s="26">
        <v>4</v>
      </c>
      <c r="BC5" s="26">
        <v>4.4400000000000004</v>
      </c>
      <c r="BD5" s="26">
        <v>0</v>
      </c>
      <c r="BE5" s="26">
        <v>1.7</v>
      </c>
      <c r="BF5" s="26">
        <v>1</v>
      </c>
      <c r="BG5" s="26">
        <v>1.5</v>
      </c>
      <c r="BH5" s="26">
        <v>1.55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4</v>
      </c>
      <c r="BQ5" s="39">
        <f>IF(BC5&gt;0,BC5,"")</f>
        <v>4.4400000000000004</v>
      </c>
      <c r="BR5" s="11">
        <f>IF(SUM(AZ5:BC5)-BD5&gt;0,SUM(AZ5:BC5)-BD5,"")</f>
        <v>15.84</v>
      </c>
      <c r="BS5" s="11">
        <f>IF(BG5&gt;0,BG5,"")</f>
        <v>1.5</v>
      </c>
      <c r="BT5" s="11">
        <f>IF(BH5&gt;0,BH5,"")</f>
        <v>1.55</v>
      </c>
      <c r="BU5" s="11">
        <f>IF(SUM(BE5:BH5)-BI5&gt;0,SUM(BE5:BH5)-BI5,"")</f>
        <v>5.75</v>
      </c>
      <c r="BV5" s="11">
        <f>IF(BR5="","",MAX(BR5,BU5))</f>
        <v>15.84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15.84</v>
      </c>
      <c r="CA5" s="22">
        <v>13.5</v>
      </c>
      <c r="CB5" s="22">
        <v>9.1</v>
      </c>
      <c r="CC5" s="22">
        <v>12.4</v>
      </c>
      <c r="CD5" s="22">
        <v>14.47</v>
      </c>
      <c r="CE5" s="22">
        <v>0</v>
      </c>
      <c r="CF5" s="22">
        <v>14.6</v>
      </c>
      <c r="CG5" s="22">
        <v>8.8000000000000007</v>
      </c>
      <c r="CH5" s="22">
        <v>12.4</v>
      </c>
      <c r="CI5" s="22">
        <v>14.34</v>
      </c>
      <c r="CJ5" s="22">
        <v>0</v>
      </c>
      <c r="CK5" s="22">
        <v>13.8</v>
      </c>
      <c r="CL5" s="22">
        <v>9.5</v>
      </c>
      <c r="CM5" s="22">
        <v>12.7</v>
      </c>
      <c r="CN5" s="22">
        <v>14.67</v>
      </c>
      <c r="CO5" s="22">
        <v>0</v>
      </c>
      <c r="CP5" s="27"/>
      <c r="CQ5" s="38">
        <f>IF(CC5&gt;0,CC5,"")</f>
        <v>12.4</v>
      </c>
      <c r="CR5" s="38">
        <f>IF(CD5&gt;0,CD5,"")</f>
        <v>14.47</v>
      </c>
      <c r="CS5" s="40">
        <f>IF(SUM(CA5:CD5)-CE5&gt;0,SUM(CA5:CD5)-CE5,"")</f>
        <v>49.47</v>
      </c>
      <c r="CT5" s="40">
        <f>IF(CH5&gt;0,CH5,"")</f>
        <v>12.4</v>
      </c>
      <c r="CU5" s="40">
        <f>IF(CI5&gt;0,CI5,"")</f>
        <v>14.34</v>
      </c>
      <c r="CV5" s="40">
        <f>IF(SUM(CF5:CI5)-CJ5&gt;0,SUM(CF5:CI5)-CJ5,"")</f>
        <v>50.14</v>
      </c>
      <c r="CW5" s="40">
        <f>IF(CS5="","",MAX(CS5,CV5))</f>
        <v>50.14</v>
      </c>
      <c r="CX5" s="40">
        <f>IF(CM5&gt;0,CM5,"")</f>
        <v>12.7</v>
      </c>
      <c r="CY5" s="40">
        <f>IF(CN5&gt;0,CN5,"")</f>
        <v>14.67</v>
      </c>
      <c r="CZ5" s="40">
        <f>IF(SUM(CK5:CN5)-CO5&gt;0,SUM(CK5:CN5)-CO5,"")</f>
        <v>50.67</v>
      </c>
      <c r="DA5" s="40">
        <f>IF(SUM(CW5,CZ5)&gt;0,SUM(CW5,CZ5),"")</f>
        <v>100.81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5.6</v>
      </c>
      <c r="HC5" s="18">
        <v>3.3</v>
      </c>
      <c r="HD5" s="18">
        <v>5.2</v>
      </c>
      <c r="HE5" s="18">
        <v>5.9</v>
      </c>
      <c r="HF5" s="18">
        <v>0</v>
      </c>
      <c r="HG5" s="18">
        <v>3</v>
      </c>
      <c r="HH5" s="18">
        <v>2</v>
      </c>
      <c r="HI5" s="18">
        <v>2.7</v>
      </c>
      <c r="HJ5" s="18">
        <v>3.03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5.2</v>
      </c>
      <c r="HW5" s="11">
        <f>IF(HE5&gt;0,HE5,"")</f>
        <v>5.9</v>
      </c>
      <c r="HX5" s="11">
        <f>IF(SUM(HB5:HE5)-HF5&gt;0,SUM(HB5:HE5)-HF5,"")</f>
        <v>20</v>
      </c>
      <c r="HY5" s="11">
        <f>IF(HI5&gt;0,HI5,"")</f>
        <v>2.7</v>
      </c>
      <c r="HZ5" s="11">
        <f>IF(HJ5&gt;0,HJ5,"")</f>
        <v>3.03</v>
      </c>
      <c r="IA5" s="11">
        <f>IF(SUM(HG5:HJ5)-HK5&gt;0,SUM(HG5:HJ5)-HK5,"")</f>
        <v>10.73</v>
      </c>
      <c r="IB5" s="11">
        <f>IF(MAX(HX5,IA5)&gt;0,MAX(HX5,IA5),"")</f>
        <v>20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20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9.0500000000000007</v>
      </c>
      <c r="SW5" s="22">
        <f>IF($CP5="P",CB5,(CB5+BA5)/2)</f>
        <v>5.9499999999999993</v>
      </c>
      <c r="SX5" s="22">
        <f>IF($CP5="P",CC5,(CC5+BB5)/2)</f>
        <v>8.1999999999999993</v>
      </c>
      <c r="SY5" s="22">
        <f>IF($CP5="P",CD5,(CD5+BC5)/2)</f>
        <v>9.4550000000000001</v>
      </c>
      <c r="SZ5" s="22">
        <f>IF($CP5="P",CE5,(CE5+BD5)/2)</f>
        <v>0</v>
      </c>
      <c r="TA5" s="22">
        <f>IF($CP5="P",CF5,(CF5+BE5)/2)</f>
        <v>8.15</v>
      </c>
      <c r="TB5" s="22">
        <f>IF($CP5="P",CG5,(CG5+BF5)/2)</f>
        <v>4.9000000000000004</v>
      </c>
      <c r="TC5" s="22">
        <f>IF($CP5="P",CH5,(CH5+BG5)/2)</f>
        <v>6.95</v>
      </c>
      <c r="TD5" s="22">
        <f>IF($CP5="P",CI5,(CI5+BH5)/2)</f>
        <v>7.9450000000000003</v>
      </c>
      <c r="TE5" s="22">
        <f>IF($CP5="P",CJ5,(CJ5+BI5)/2)</f>
        <v>0</v>
      </c>
      <c r="TF5" s="22">
        <f>IF($CP5="P",CK5,(CK5+BJ5)/2)</f>
        <v>6.9</v>
      </c>
      <c r="TG5" s="22">
        <f>IF($CP5="P",CL5,(CL5+BK5)/2)</f>
        <v>4.75</v>
      </c>
      <c r="TH5" s="22">
        <f>IF($CP5="P",CM5,(CM5+BL5)/2)</f>
        <v>6.35</v>
      </c>
      <c r="TI5" s="22">
        <f>IF($CP5="P",CN5,(CN5+BM5)/2)</f>
        <v>7.335</v>
      </c>
      <c r="TJ5" s="22">
        <f>IF($CP5="P",CO5,(CO5+BN5)/2)</f>
        <v>0</v>
      </c>
      <c r="TK5" s="27" t="s">
        <v>46</v>
      </c>
      <c r="TL5" s="40">
        <f>IF(SX5&gt;0,SX5,"")</f>
        <v>8.1999999999999993</v>
      </c>
      <c r="TM5" s="40">
        <f>IF(SY5&gt;0,SY5,"")</f>
        <v>9.4550000000000001</v>
      </c>
      <c r="TN5" s="40">
        <f>IF(SUM(SV5:SY5)-SZ5&gt;0,SUM(SV5:SY5)-SZ5,"")</f>
        <v>32.655000000000001</v>
      </c>
      <c r="TO5" s="40">
        <f>IF(TC5&gt;0,TC5,"")</f>
        <v>6.95</v>
      </c>
      <c r="TP5" s="40">
        <f>IF(TD5&gt;0,TD5,"")</f>
        <v>7.9450000000000003</v>
      </c>
      <c r="TQ5" s="40">
        <f>IF(SUM(TA5:TD5)-TE5&gt;0,SUM(TA5:TD5)-TE5,"")</f>
        <v>27.945</v>
      </c>
      <c r="TR5" s="40">
        <f>IF(MAX(TN5,TQ5)&gt;0,MAX(TN5,TQ5),"")</f>
        <v>32.655000000000001</v>
      </c>
      <c r="TS5" s="40">
        <f>IF(TH5&gt;0,TH5,"")</f>
        <v>6.35</v>
      </c>
      <c r="TT5" s="40">
        <f>IF(TI5&gt;0,TI5,"")</f>
        <v>7.335</v>
      </c>
      <c r="TU5" s="40">
        <f>IF(SUM(TF5:TI5)-TJ5&gt;0,SUM(TF5:TI5)-TJ5,"")</f>
        <v>25.335000000000001</v>
      </c>
      <c r="TV5" s="40">
        <f>IF(SUM(TR5,TU5)&gt;0,SUM(TR5,TU5),"")</f>
        <v>57.99</v>
      </c>
    </row>
    <row r="6" spans="1:542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1</v>
      </c>
      <c r="C6" s="5" t="s">
        <v>158</v>
      </c>
      <c r="D6" s="4" t="s">
        <v>3</v>
      </c>
      <c r="E6" s="4">
        <v>2006</v>
      </c>
      <c r="F6" s="9">
        <f>SUM(L6:V6)+SUM(L6:T6)*0.0000001+SUM(L6)*0.0000000000001</f>
        <v>176.70001767000491</v>
      </c>
      <c r="G6" s="66"/>
      <c r="H6" s="3" t="str">
        <f>IF(OR(AND(AO6&gt;=AY$34,AO6&lt;&gt;"",AQ6&gt;=AY$38,AQ6&lt;&gt;"",AN6=""),AND(AR6&gt;=AY$34,AR6&lt;&gt;"",AT6&gt;=AY$38,AT6&lt;&gt;"",AN6=""),AND(AV6&gt;=AY$34,AV6&lt;&gt;"",AX6&gt;=AY$38,AX6&lt;&gt;"",AN6=""),AND(BP6&gt;=BZ$34,BP6&lt;&gt;"",BR6&gt;=BZ$38,BR6&lt;&gt;"",BO6=""),AND(BS6&gt;=BZ$34,BS6&lt;&gt;"",BU6&gt;=BZ$38,BU6&lt;&gt;"",BO6=""),AND(BW6&gt;=BZ$34,BW6&lt;&gt;"",BY6&gt;=BZ$38,BY6&lt;&gt;"",BO6=""),AND(CQ6&gt;=DA$34,CQ6&lt;&gt;"",CS6&gt;=DA$38,CS6&lt;&gt;"",CP6=""),AND(CT6&gt;=DA$34,CT6&lt;&gt;"",CV6&gt;=DA$38,CV6&lt;&gt;"",CP6=""),AND(CX6&gt;=DA$34,CX6&lt;&gt;"",CZ6&gt;=DA$38,CZ6&lt;&gt;"",CP6=""),AND(DX6&gt;=EK$34,DX6&lt;&gt;"",DZ6&gt;=EK$38,DZ6&lt;&gt;""),AND(EA6&gt;=EK$34,EA6&lt;&gt;"",EC6&gt;=EK$38,EC6&lt;&gt;""),AND(EE6&gt;=EK$34,EE6&lt;&gt;"",EG6&gt;=EK$38,EG6&lt;&gt;""),AND(EH6&gt;=EK$34,EH6&lt;&gt;"",EJ6&gt;=EK$38,EJ6&lt;&gt;""),AND(FF6&gt;=FS$34,FF6&lt;&gt;"",FH6&gt;=FS$38,FH6&lt;&gt;""),AND(FI6&gt;=FS$34,FI6&lt;&gt;"",FK6&gt;=FS$38,FK6&lt;&gt;""),AND(FM6&gt;=FS$34,FM6&lt;&gt;"",FO6&gt;=FS$38,FO6&lt;&gt;""),AND(FP6&gt;=FS$34,FP6&lt;&gt;"",FR6&gt;=FS$38,FR6&lt;&gt;""),AND(GN6&gt;=HA$34,GN6&lt;&gt;"",GP6&gt;=HA$38,GP6&lt;&gt;""),AND(GQ6&gt;=HA$34,GQ6&lt;&gt;"",GS6&gt;=HA$38,GS6&lt;&gt;""),AND(GU6&gt;=HA$34,GU6&lt;&gt;"",GW6&gt;=HA$38,GW6&lt;&gt;""),AND(GX6&gt;=HA$34,GX6&lt;&gt;"",GZ6&gt;=HA$38,GZ6&lt;&gt;""),AND(HV6&gt;=II$34,HV6&lt;&gt;"",HX6&gt;=II$38,HX6&lt;&gt;""),AND(HY6&gt;=II$34,HY6&lt;&gt;"",IA6&gt;=II$38,IA6&lt;&gt;""),AND(IC6&gt;=II$34,IC6&lt;&gt;"",IE6&gt;=II$38,IE6&lt;&gt;""),AND(IF6&gt;=II$34,IF6&lt;&gt;"",IH6&gt;=II$38,IH6&lt;&gt;""),AND(JD6&gt;=JQ$34,JD6&lt;&gt;"",JF6&gt;=JQ$38,JF6&lt;&gt;""),AND(JG6&gt;=JQ$34,JG6&lt;&gt;"",JI6&gt;=JQ$38,JI6&lt;&gt;""),AND(JK6&gt;=JQ$34,JK6&lt;&gt;"",JM6&gt;=JQ$38,JM6&lt;&gt;""),AND(JN6&gt;=JQ$34,JN6&lt;&gt;"",JP6&gt;=JQ$38,JP6&lt;&gt;""),AND(KL6&gt;=KY$34,KL6&lt;&gt;"",KN6&gt;=KY$38,KN6&lt;&gt;""),AND(KO6&gt;=KY$34,KO6&lt;&gt;"",KQ6&gt;=KY$38,KQ6&lt;&gt;""),AND(KS6&gt;=KY$34,KS6&lt;&gt;"",KU6&gt;=KY$38,KU6&lt;&gt;""),AND(KV6&gt;=KY$34,KV6&lt;&gt;"",KX6&gt;=KY$38,KX6&lt;&gt;""),AND(LT6&gt;=MG$34,LT6&lt;&gt;"",LV6&gt;=MG$38,LV6&lt;&gt;""),AND(LW6&gt;=MG$34,LW6&lt;&gt;"",LY6&gt;=MG$38,LY6&lt;&gt;""),AND(MA6&gt;=MG$34,MA6&lt;&gt;"",MC6&gt;=MG$38,MC6&lt;&gt;""),AND(MD6&gt;=MG$34,MD6&lt;&gt;"",MF6&gt;=MG$38,MF6&lt;&gt;""),AND(NB6&gt;=NO$34,NB6&lt;&gt;"",ND6&gt;=NO$38,ND6&lt;&gt;""),AND(NE6&gt;=NO$34,NE6&lt;&gt;"",NG6&gt;=NO$38,NG6&lt;&gt;""),AND(NI6&gt;=NO$34,NI6&lt;&gt;"",NK6&gt;=NO$38,NK6&lt;&gt;""),AND(NL6&gt;=NO$34,NL6&lt;&gt;"",NN6&gt;=NO$38,NN6&lt;&gt;""),AND(OJ6&gt;=OW$34,OJ6&lt;&gt;"",OL6&gt;=OW$38,OL6&lt;&gt;""),AND(OM6&gt;=OW$34,OM6&lt;&gt;"",OO6&gt;=OW$38,OO6&lt;&gt;""),AND(OQ6&gt;=OW$34,OQ6&lt;&gt;"",OS6&gt;=OW$38,OS6&lt;&gt;""),AND(OT6&gt;=OW$34,OT6&lt;&gt;"",OV6&gt;=OW$38,OV6&lt;&gt;""),AND(PR6&gt;=QE$34,PR6&lt;&gt;"",PT6&gt;=QE$38,PT6&lt;&gt;""),AND(PU6&gt;=QE$34,PU6&lt;&gt;"",PW6&gt;=QE$38,PW6&lt;&gt;""),AND(PY6&gt;=QE$34,PY6&lt;&gt;"",QA6&gt;=QE$38,QA6&lt;&gt;""),AND(QB6&gt;=QE$34,QB6&lt;&gt;"",QD6&gt;=QE$38,QD6&lt;&gt;""),AND(QZ6&gt;=RM$34,QZ6&lt;&gt;"",RB6&gt;=RM$38,RB6&lt;&gt;""),AND(RC6&gt;=RM$34,RC6&lt;&gt;"",RE6&gt;=RM$38,RE6&lt;&gt;""),AND(RG6&gt;=RM$34,RG6&lt;&gt;"",RI6&gt;=RM$38,RI6&lt;&gt;""),AND(RJ6&gt;=RM$34,RJ6&lt;&gt;"",RL6&gt;=RM$38,RL6&lt;&gt;""),AND(SH6&gt;=SU$34,SH6&lt;&gt;"",SJ6&gt;=SU$38,SJ6&lt;&gt;""),AND(SK6&gt;=SU$34,SK6&lt;&gt;"",SM6&gt;=SU$38,SM6&lt;&gt;""),AND(SO6&gt;=SU$34,SO6&lt;&gt;"",SQ6&gt;=SU$38,SQ6&lt;&gt;""),AND(SR6&gt;=SU$34,SR6&lt;&gt;"",ST6&gt;=SU$38,ST6&lt;&gt;"")),"P","")</f>
        <v>P</v>
      </c>
      <c r="I6" s="3" t="str">
        <f>IF(OR(AND(AQ6&gt;=AY$38,AQ6&lt;&gt;"",AN6=""),AND(AT6&gt;=AY$38,AT6&lt;&gt;"",AN6=""),AND(AX6&gt;=AY$38,AX6&lt;&gt;"",AN6=""),AND(BR6&gt;=BZ$38,BR6&lt;&gt;"",BO6=""),AND(BU6&gt;=BZ$38,BU6&lt;&gt;"",BO6=""),AND(BY6&gt;=BZ$38,BY6&lt;&gt;"",BO6=""),AND(CS6&gt;=DA$38,CS6&lt;&gt;"",CP6=""),AND(CV6&gt;=DA$38,CV6&lt;&gt;"",CP6=""),AND(CZ6&gt;=DA$38,CZ6&lt;&gt;"",CP6=""),AND(DZ6&gt;=EK$38,DZ6&lt;&gt;""),AND(EC6&gt;=EK$38,EC6&lt;&gt;""),AND(EG6&gt;=EK$38,EG6&lt;&gt;""),AND(EJ6&gt;=EK$38,EJ6&lt;&gt;""),AND(FH6&gt;=FS$38,FH6&lt;&gt;""),AND(FK6&gt;=FS$38,FK6&lt;&gt;""),AND(FO6&gt;=FS$38,FO6&lt;&gt;""),AND(FR6&gt;=FS$38,FR6&lt;&gt;""),AND(GP6&gt;=HA$38,GP6&lt;&gt;""),AND(GS6&gt;=HA$38,GS6&lt;&gt;""),AND(GW6&gt;=HA$38,GW6&lt;&gt;""),AND(GZ6&gt;=HA$38,GZ6&lt;&gt;""),AND(HX6&gt;=II$38,HX6&lt;&gt;""),AND(IA6&gt;=II$38,IA6&lt;&gt;""),AND(IE6&gt;=II$38,IE6&lt;&gt;""),AND(IH6&gt;=II$38,IH6&lt;&gt;""),AND(JF6&gt;=JQ$38,JF6&lt;&gt;""),AND(JI6&gt;=JQ$38,JI6&lt;&gt;""),AND(JM6&gt;=JQ$38,JM6&lt;&gt;""),AND(JP6&gt;=JQ$38,JP6&lt;&gt;""),AND(KN6&gt;=KY$38,KN6&lt;&gt;""),AND(KQ6&gt;=KY$38,KQ6&lt;&gt;""),AND(KU6&gt;=KY$38,KU6&lt;&gt;""),AND(KX6&gt;=KY$38,KX6&lt;&gt;""),AND(LV6&gt;=MG$38,LV6&lt;&gt;""),AND(LY6&gt;=MG$38,LY6&lt;&gt;""),AND(MC6&gt;=MG$38,MC6&lt;&gt;""),AND(MF6&gt;=MG$38,MF6&lt;&gt;""),AND(ND6&gt;=NO$38,ND6&lt;&gt;""),AND(NG6&gt;=NO$38,NG6&lt;&gt;""),AND(NK6&gt;=NO$38,NK6&lt;&gt;""),AND(NN6&gt;=NO$38,NN6&lt;&gt;""),AND(OL6&gt;=OW$38,OL6&lt;&gt;""),AND(OO6&gt;=OW$38,OO6&lt;&gt;""),AND(OS6&gt;=OW$38,OS6&lt;&gt;""),AND(OV6&gt;=OW$38,OV6&lt;&gt;""),AND(PT6&gt;=QE$38,PT6&lt;&gt;""),AND(PW6&gt;=QE$38,PW6&lt;&gt;""),AND(QA6&gt;=QE$38,QA6&lt;&gt;""),AND(QD6&gt;=QE$38,QD6&lt;&gt;""),AND(RB6&gt;=RM$38,RB6&lt;&gt;""),AND(RE6&gt;=RM$38,RE6&lt;&gt;""),AND(RI6&gt;=RM$38,RI6&lt;&gt;""),AND(RL6&gt;=RM$38,RL6&lt;&gt;""),AND(SJ6&gt;=SU$38,SJ6&lt;&gt;""),AND(SM6&gt;=SU$38,SM6&lt;&gt;""),AND(SQ6&gt;=SU$38,SQ6&lt;&gt;""),AND(ST6&gt;=SU$38,ST6&lt;&gt;"")),"P","")</f>
        <v>P</v>
      </c>
      <c r="J6" s="36" t="str">
        <f>IF(AND(I6="P",H6=""),"No DD",IF(OR(AND(AO6&gt;=AY$37,AO6&lt;&gt;"",AQ6&gt;=AY$41,AQ6&lt;&gt;"",AN6=""),AND(AR6&gt;=AY$37,AR6&lt;&gt;"",AT6&gt;=AY$41,AT6&lt;&gt;"",AN6=""),AND(AV6&gt;=AY$37,AV6&lt;&gt;"",AX6&gt;=AY$41,AX6&lt;&gt;"",AN6=""),AND(BP6&gt;=BZ$37,BP6&lt;&gt;"",BR6&gt;=BZ$41,BR6&lt;&gt;"",BO6=""),AND(BS6&gt;=BZ$37,BS6&lt;&gt;"",BU6&gt;=BZ$41,BU6&lt;&gt;"",BO6=""),AND(BW6&gt;=BZ$37,BW6&lt;&gt;"",BY6&gt;=BZ$41,BY6&lt;&gt;"",BO6=""),AND(CQ6&gt;=DA$37,CQ6&lt;&gt;"",CS6&gt;=DA$41,CS6&lt;&gt;"",CP6=""),AND(CT6&gt;=DA$37,CT6&lt;&gt;"",CV6&gt;=DA$41,CV6&lt;&gt;"",CP6=""),AND(CX6&gt;=DA$37,CX6&lt;&gt;"",CZ6&gt;=DA$41,CZ6&lt;&gt;"",CP6=""),AND(DX6&gt;=EK$37,DX6&lt;&gt;"",DZ6&gt;=EK$41,DZ6&lt;&gt;""),AND(EA6&gt;=EK$37,EA6&lt;&gt;"",EC6&gt;=EK$41,EC6&lt;&gt;""),AND(EE6&gt;=EK$37,EE6&lt;&gt;"",EG6&gt;=EK$41,EG6&lt;&gt;""),AND(EH6&gt;=EK$37,EH6&lt;&gt;"",EJ6&gt;=EK$41,EJ6&lt;&gt;""),AND(FF6&gt;=FS$37,FF6&lt;&gt;"",FH6&gt;=FS$41,FH6&lt;&gt;""),AND(FI6&gt;=FS$37,FI6&lt;&gt;"",FK6&gt;=FS$41,FK6&lt;&gt;""),AND(FM6&gt;=FS$37,FM6&lt;&gt;"",FO6&gt;=FS$41,FO6&lt;&gt;""),AND(FP6&gt;=FS$37,FP6&lt;&gt;"",FR6&gt;=FS$41,FR6&lt;&gt;""),AND(GN6&gt;=HA$37,GN6&lt;&gt;"",GP6&gt;=HA$41,GP6&lt;&gt;""),AND(GQ6&gt;=HA$37,GQ6&lt;&gt;"",GS6&gt;=HA$41,GS6&lt;&gt;""),AND(GU6&gt;=HA$37,GU6&lt;&gt;"",GW6&gt;=HA$41,GW6&lt;&gt;""),AND(GX6&gt;=HA$37,GX6&lt;&gt;"",GZ6&gt;=HA$41,GZ6&lt;&gt;""),AND(HV6&gt;=II$37,HV6&lt;&gt;"",HX6&gt;=II$41,HX6&lt;&gt;""),AND(HY6&gt;=II$37,HY6&lt;&gt;"",IA6&gt;=II$41,IA6&lt;&gt;""),AND(IC6&gt;=II$37,IC6&lt;&gt;"",IE6&gt;=II$41,IE6&lt;&gt;""),AND(IF6&gt;=II$37,IF6&lt;&gt;"",IH6&gt;=II$41,IH6&lt;&gt;""),AND(JD6&gt;=JQ$37,JD6&lt;&gt;"",JF6&gt;=JQ$41,JF6&lt;&gt;""),AND(JG6&gt;=JQ$37,JG6&lt;&gt;"",JI6&gt;=JQ$41,JI6&lt;&gt;""),AND(JK6&gt;=JQ$37,JK6&lt;&gt;"",JM6&gt;=JQ$41,JM6&lt;&gt;""),AND(JN6&gt;=JQ$37,JN6&lt;&gt;"",JP6&gt;=JQ$41,JP6&lt;&gt;""),AND(KL6&gt;=KY$37,KL6&lt;&gt;"",KN6&gt;=KY$41,KN6&lt;&gt;""),AND(KO6&gt;=KY$37,KO6&lt;&gt;"",KQ6&gt;=KY$41,KQ6&lt;&gt;""),AND(KS6&gt;=KY$37,KS6&lt;&gt;"",KU6&gt;=KY$41,KU6&lt;&gt;""),AND(KV6&gt;=KY$37,KV6&lt;&gt;"",KX6&gt;=KY$41,KX6&lt;&gt;""),AND(LT6&gt;=MG$37,LT6&lt;&gt;"",LV6&gt;=MG$41,LV6&lt;&gt;""),AND(LW6&gt;=MG$37,LW6&lt;&gt;"",LY6&gt;=MG$41,LY6&lt;&gt;""),AND(MA6&gt;=MG$37,MA6&lt;&gt;"",MC6&gt;=MG$41,MC6&lt;&gt;""),AND(MD6&gt;=MG$37,MD6&lt;&gt;"",MF6&gt;=MG$41,MF6&lt;&gt;""),AND(NB6&gt;=NO$37,NB6&lt;&gt;"",ND6&gt;=NO$41,ND6&lt;&gt;""),AND(NE6&gt;=NO$37,NE6&lt;&gt;"",NG6&gt;=NO$41,NG6&lt;&gt;""),AND(NI6&gt;=NO$37,NI6&lt;&gt;"",NK6&gt;=NO$41,NK6&lt;&gt;""),AND(NL6&gt;=NO$37,NL6&lt;&gt;"",NN6&gt;=NO$41,NN6&lt;&gt;""),AND(OJ6&gt;=OW$37,OJ6&lt;&gt;"",OL6&gt;=OW$41,OL6&lt;&gt;""),AND(OM6&gt;=OW$37,OM6&lt;&gt;"",OO6&gt;=OW$41,OO6&lt;&gt;""),AND(OQ6&gt;=OW$37,OQ6&lt;&gt;"",OS6&gt;=OW$41,OS6&lt;&gt;""),AND(OT6&gt;=OW$37,OT6&lt;&gt;"",OV6&gt;=OW$41,OV6&lt;&gt;""),AND(PR6&gt;=QE$37,PR6&lt;&gt;"",PT6&gt;=QE$41,PT6&lt;&gt;""),AND(PU6&gt;=QE$37,PU6&lt;&gt;"",PW6&gt;=QE$41,PW6&lt;&gt;""),AND(PY6&gt;=QE$37,PY6&lt;&gt;"",QA6&gt;=QE$41,QA6&lt;&gt;""),AND(QB6&gt;=QE$37,QB6&lt;&gt;"",QD6&gt;=QE$41,QD6&lt;&gt;""),AND(QZ6&gt;=RM$37,QZ6&lt;&gt;"",RB6&gt;=RM$41,RB6&lt;&gt;""),AND(RC6&gt;=RM$37,RC6&lt;&gt;"",RE6&gt;=RM$41,RE6&lt;&gt;""),AND(RG6&gt;=RM$37,RG6&lt;&gt;"",RI6&gt;=RM$41,RI6&lt;&gt;""),AND(RJ6&gt;=RM$37,RJ6&lt;&gt;"",RL6&gt;=RM$41,RL6&lt;&gt;""),AND(SH6&gt;=SU$37,SH6&lt;&gt;"",SJ6&gt;=SU$41,SJ6&lt;&gt;""),AND(SK6&gt;=SU$37,SK6&lt;&gt;"",SM6&gt;=SU$41,SM6&lt;&gt;""),AND(SO6&gt;=SU$37,SO6&lt;&gt;"",SQ6&gt;=SU$41,SQ6&lt;&gt;""),AND(SR6&gt;=SU$37,SR6&lt;&gt;"",ST6&gt;=SU$41,ST6&lt;&gt;"")),"Merit",IF(OR(AND(AO6&gt;=AY$36,AO6&lt;&gt;"",AQ6&gt;=AY$40,AQ6&lt;&gt;"",AN6=""),AND(AR6&gt;=AY$36,AR6&lt;&gt;"",AT6&gt;=AY$40,AT6&lt;&gt;"",AN6=""),AND(AV6&gt;=AY$36,AV6&lt;&gt;"",AX6&gt;=AY$40,AX6&lt;&gt;"",AN6=""),AND(BP6&gt;=BZ$36,BP6&lt;&gt;"",BR6&gt;=BZ$40,BR6&lt;&gt;"",BO6=""),AND(BS6&gt;=BZ$36,BS6&lt;&gt;"",BU6&gt;=BZ$40,BU6&lt;&gt;"",BO6=""),AND(BW6&gt;=BZ$36,BW6&lt;&gt;"",BY6&gt;=BZ$40,BY6&lt;&gt;"",BO6=""),AND(CQ6&gt;=DA$36,CQ6&lt;&gt;"",CS6&gt;=DA$40,CS6&lt;&gt;"",CP6=""),AND(CT6&gt;=DA$36,CT6&lt;&gt;"",CV6&gt;=DA$40,CV6&lt;&gt;"",CP6=""),AND(CX6&gt;=DA$36,CX6&lt;&gt;"",CZ6&gt;=DA$40,CZ6&lt;&gt;"",CP6=""),AND(DX6&gt;=EK$36,DX6&lt;&gt;"",DZ6&gt;=EK$40,DZ6&lt;&gt;""),AND(EA6&gt;=EK$36,EA6&lt;&gt;"",EC6&gt;=EK$40,EC6&lt;&gt;""),AND(EE6&gt;=EK$36,EE6&lt;&gt;"",EG6&gt;=EK$40,EG6&lt;&gt;""),AND(EH6&gt;=EK$36,EH6&lt;&gt;"",EJ6&gt;=EK$40,EJ6&lt;&gt;""),AND(FF6&gt;=FS$36,FF6&lt;&gt;"",FH6&gt;=FS$40,FH6&lt;&gt;""),AND(FI6&gt;=FS$36,FI6&lt;&gt;"",FK6&gt;=FS$40,FK6&lt;&gt;""),AND(FM6&gt;=FS$36,FM6&lt;&gt;"",FO6&gt;=FS$40,FO6&lt;&gt;""),AND(FP6&gt;=FS$36,FP6&lt;&gt;"",FR6&gt;=FS$40,FR6&lt;&gt;""),AND(GN6&gt;=HA$36,GN6&lt;&gt;"",GP6&gt;=HA$40,GP6&lt;&gt;""),AND(GQ6&gt;=HA$36,GQ6&lt;&gt;"",GS6&gt;=HA$40,GS6&lt;&gt;""),AND(GU6&gt;=HA$36,GU6&lt;&gt;"",GW6&gt;=HA$40,GW6&lt;&gt;""),AND(GX6&gt;=HA$36,GX6&lt;&gt;"",GZ6&gt;=HA$40,GZ6&lt;&gt;""),AND(HV6&gt;=II$36,HV6&lt;&gt;"",HX6&gt;=II$40,HX6&lt;&gt;""),AND(HY6&gt;=II$36,HY6&lt;&gt;"",IA6&gt;=II$40,IA6&lt;&gt;""),AND(IC6&gt;=II$36,IC6&lt;&gt;"",IE6&gt;=II$40,IE6&lt;&gt;""),AND(IF6&gt;=II$36,IF6&lt;&gt;"",IH6&gt;=II$40,IH6&lt;&gt;""),AND(JD6&gt;=JQ$36,JD6&lt;&gt;"",JF6&gt;=JQ$40,JF6&lt;&gt;""),AND(JG6&gt;=JQ$36,JG6&lt;&gt;"",JI6&gt;=JQ$40,JI6&lt;&gt;""),AND(JK6&gt;=JQ$36,JK6&lt;&gt;"",JM6&gt;=JQ$40,JM6&lt;&gt;""),AND(JN6&gt;=JQ$36,JN6&lt;&gt;"",JP6&gt;=JQ$40,JP6&lt;&gt;""),AND(KL6&gt;=KY$36,KL6&lt;&gt;"",KN6&gt;=KY$40,KN6&lt;&gt;""),AND(KO6&gt;=KY$36,KO6&lt;&gt;"",KQ6&gt;=KY$40,KQ6&lt;&gt;""),AND(KS6&gt;=KY$36,KS6&lt;&gt;"",KU6&gt;=KY$40,KU6&lt;&gt;""),AND(KV6&gt;=KY$36,KV6&lt;&gt;"",KX6&gt;=KY$40,KX6&lt;&gt;""),AND(LT6&gt;=MG$36,LT6&lt;&gt;"",LV6&gt;=MG$40,LV6&lt;&gt;""),AND(LW6&gt;=MG$36,LW6&lt;&gt;"",LY6&gt;=MG$40,LY6&lt;&gt;""),AND(MA6&gt;=MG$36,MA6&lt;&gt;"",MC6&gt;=MG$40,MC6&lt;&gt;""),AND(MD6&gt;=MG$36,MD6&lt;&gt;"",MF6&gt;=MG$40,MF6&lt;&gt;""),AND(NB6&gt;=NO$36,NB6&lt;&gt;"",ND6&gt;=NO$40,ND6&lt;&gt;""),AND(NE6&gt;=NO$36,NE6&lt;&gt;"",NG6&gt;=NO$40,NG6&lt;&gt;""),AND(NI6&gt;=NO$36,NI6&lt;&gt;"",NK6&gt;=NO$40,NK6&lt;&gt;""),AND(NL6&gt;=NO$36,NL6&lt;&gt;"",NN6&gt;=NO$40,NN6&lt;&gt;""),AND(OJ6&gt;=OW$36,OJ6&lt;&gt;"",OL6&gt;=OW$40,OL6&lt;&gt;""),AND(OM6&gt;=OW$36,OM6&lt;&gt;"",OO6&gt;=OW$40,OO6&lt;&gt;""),AND(OQ6&gt;=OW$36,OQ6&lt;&gt;"",OS6&gt;=OW$40,OS6&lt;&gt;""),AND(OT6&gt;=OW$36,OT6&lt;&gt;"",OV6&gt;=OW$40,OV6&lt;&gt;""),AND(PR6&gt;=QE$36,PR6&lt;&gt;"",PT6&gt;=QE$40,PT6&lt;&gt;""),AND(PU6&gt;=QE$36,PU6&lt;&gt;"",PW6&gt;=QE$40,PW6&lt;&gt;""),AND(PY6&gt;=QE$36,PY6&lt;&gt;"",QA6&gt;=QE$40,QA6&lt;&gt;""),AND(QB6&gt;=QE$36,QB6&lt;&gt;"",QD6&gt;=QE$40,QD6&lt;&gt;""),AND(QZ6&gt;=RM$36,QZ6&lt;&gt;"",RB6&gt;=RM$40,RB6&lt;&gt;""),AND(RC6&gt;=RM$36,RC6&lt;&gt;"",RE6&gt;=RM$40,RE6&lt;&gt;""),AND(RG6&gt;=RM$36,RG6&lt;&gt;"",RI6&gt;=RM$40,RI6&lt;&gt;""),AND(RJ6&gt;=RM$36,RJ6&lt;&gt;"",RL6&gt;=RM$40,RL6&lt;&gt;""),AND(SH6&gt;=SU$36,SH6&lt;&gt;"",SJ6&gt;=SU$40,SJ6&lt;&gt;""),AND(SK6&gt;=SU$36,SK6&lt;&gt;"",SM6&gt;=SU$40,SM6&lt;&gt;""),AND(SO6&gt;=SU$36,SO6&lt;&gt;"",SQ6&gt;=SU$40,SQ6&lt;&gt;""),AND(SR6&gt;=SU$36,SR6&lt;&gt;"",ST6&gt;=SU$40,ST6&lt;&gt;"")),"Excellence",IF(K6="P","Worlds Team",IF(H6="P","National Team","")))))</f>
        <v>National Team</v>
      </c>
      <c r="K6" s="3" t="str">
        <f>IF(OR(AND(AO6&gt;=AY$35,AO6&lt;&gt;"",AQ6&gt;=AY$39,AQ6&lt;&gt;"",AN6=""),AND(AR6&gt;=AY$35,AR6&lt;&gt;"",AT6&gt;=AY$39,AT6&lt;&gt;"",AN6=""),AND(AV6&gt;=AY$35,AV6&lt;&gt;"",AX6&gt;=AY$39,AX6&lt;&gt;"",AN6=""),AND(BP6&gt;=BZ$35,BP6&lt;&gt;"",BR6&gt;=BZ$39,BR6&lt;&gt;"",BO6=""),AND(BS6&gt;=BZ$35,BS6&lt;&gt;"",BU6&gt;=BZ$39,BU6&lt;&gt;"",BO6=""),AND(BW6&gt;=BZ$35,BW6&lt;&gt;"",BY6&gt;=BZ$39,BY6&lt;&gt;"",BO6=""),AND(CQ6&gt;=DA$35,CQ6&lt;&gt;"",CS6&gt;=DA$39,CS6&lt;&gt;"",CP6=""),AND(CT6&gt;=DA$35,CT6&lt;&gt;"",CV6&gt;=DA$39,CV6&lt;&gt;"",CP6=""),AND(CX6&gt;=DA$35,CX6&lt;&gt;"",CZ6&gt;=DA$39,CZ6&lt;&gt;"",CP6=""),AND(DX6&gt;=EK$35,DX6&lt;&gt;"",DZ6&gt;=EK$39,DZ6&lt;&gt;""),AND(EA6&gt;=EK$35,EA6&lt;&gt;"",EC6&gt;=EK$39,EC6&lt;&gt;""),AND(EE6&gt;=EK$35,EE6&lt;&gt;"",EG6&gt;=EK$39,EG6&lt;&gt;""),AND(EH6&gt;=EK$35,EH6&lt;&gt;"",EJ6&gt;=EK$39,EJ6&lt;&gt;""),AND(FF6&gt;=FS$35,FF6&lt;&gt;"",FH6&gt;=FS$39,FH6&lt;&gt;""),AND(FI6&gt;=FS$35,FI6&lt;&gt;"",FK6&gt;=FS$39,FK6&lt;&gt;""),AND(FM6&gt;=FS$35,FM6&lt;&gt;"",FO6&gt;=FS$39,FO6&lt;&gt;""),AND(FP6&gt;=FS$35,FP6&lt;&gt;"",FR6&gt;=FS$39,FR6&lt;&gt;""),AND(GN6&gt;=HA$35,GN6&lt;&gt;"",GP6&gt;=HA$39,GP6&lt;&gt;""),AND(GQ6&gt;=HA$35,GQ6&lt;&gt;"",GS6&gt;=HA$39,GS6&lt;&gt;""),AND(GU6&gt;=HA$35,GU6&lt;&gt;"",GW6&gt;=HA$39,GW6&lt;&gt;""),AND(GX6&gt;=HA$35,GX6&lt;&gt;"",GZ6&gt;=HA$39,GZ6&lt;&gt;""),AND(HV6&gt;=II$35,HV6&lt;&gt;"",HX6&gt;=II$39,HX6&lt;&gt;""),AND(HY6&gt;=II$35,HY6&lt;&gt;"",IA6&gt;=II$39,IA6&lt;&gt;""),AND(IC6&gt;=II$35,IC6&lt;&gt;"",IE6&gt;=II$39,IE6&lt;&gt;""),AND(IF6&gt;=II$35,IF6&lt;&gt;"",IH6&gt;=II$39,IH6&lt;&gt;""),AND(JD6&gt;=JQ$35,JD6&lt;&gt;"",JF6&gt;=JQ$39,JF6&lt;&gt;""),AND(JG6&gt;=JQ$35,JG6&lt;&gt;"",JI6&gt;=JQ$39,JI6&lt;&gt;""),AND(JK6&gt;=JQ$35,JK6&lt;&gt;"",JM6&gt;=JQ$39,JM6&lt;&gt;""),AND(JN6&gt;=JQ$35,JN6&lt;&gt;"",JP6&gt;=JQ$39,JP6&lt;&gt;""),AND(KL6&gt;=KY$35,KL6&lt;&gt;"",KN6&gt;=KY$39,KN6&lt;&gt;""),AND(KO6&gt;=KY$35,KO6&lt;&gt;"",KQ6&gt;=KY$39,KQ6&lt;&gt;""),AND(KS6&gt;=KY$35,KS6&lt;&gt;"",KU6&gt;=KY$39,KU6&lt;&gt;""),AND(KV6&gt;=KY$35,KV6&lt;&gt;"",KX6&gt;=KY$39,KX6&lt;&gt;""),AND(LT6&gt;=MG$35,LT6&lt;&gt;"",LV6&gt;=MG$39,LV6&lt;&gt;""),AND(LW6&gt;=MG$35,LW6&lt;&gt;"",LY6&gt;=MG$39,LY6&lt;&gt;""),AND(MA6&gt;=MG$35,MA6&lt;&gt;"",MC6&gt;=MG$39,MC6&lt;&gt;""),AND(MD6&gt;=MG$35,MD6&lt;&gt;"",MF6&gt;=MG$39,MF6&lt;&gt;""),AND(NB6&gt;=NO$35,NB6&lt;&gt;"",ND6&gt;=NO$39,ND6&lt;&gt;""),AND(NE6&gt;=NO$35,NE6&lt;&gt;"",NG6&gt;=NO$39,NG6&lt;&gt;""),AND(NI6&gt;=NO$35,NI6&lt;&gt;"",NK6&gt;=NO$39,NK6&lt;&gt;""),AND(NL6&gt;=NO$35,NL6&lt;&gt;"",NN6&gt;=NO$39,NN6&lt;&gt;""),AND(OJ6&gt;=OW$35,OJ6&lt;&gt;"",OL6&gt;=OW$39,OL6&lt;&gt;""),AND(OM6&gt;=OW$35,OM6&lt;&gt;"",OO6&gt;=OW$39,OO6&lt;&gt;""),AND(OQ6&gt;=OW$35,OQ6&lt;&gt;"",OS6&gt;=OW$39,OS6&lt;&gt;""),AND(OT6&gt;=OW$35,OT6&lt;&gt;"",OV6&gt;=OW$39,OV6&lt;&gt;""),AND(PR6&gt;=QE$35,PR6&lt;&gt;"",PT6&gt;=QE$39,PT6&lt;&gt;""),AND(PU6&gt;=QE$35,PU6&lt;&gt;"",PW6&gt;=QE$39,PW6&lt;&gt;""),AND(PY6&gt;=QE$35,PY6&lt;&gt;"",QA6&gt;=QE$39,QA6&lt;&gt;""),AND(QB6&gt;=QE$35,QB6&lt;&gt;"",QD6&gt;=QE$39,QD6&lt;&gt;""),AND(QZ6&gt;=RM$35,QZ6&lt;&gt;"",RB6&gt;=RM$39,RB6&lt;&gt;""),AND(RC6&gt;=RM$35,RC6&lt;&gt;"",RE6&gt;=RM$39,RE6&lt;&gt;""),AND(RG6&gt;=RM$35,RG6&lt;&gt;"",RI6&gt;=RM$39,RI6&lt;&gt;""),AND(RJ6&gt;=RM$35,RJ6&lt;&gt;"",RL6&gt;=RM$39,RL6&lt;&gt;""),AND(SH6&gt;=SU$35,SH6&lt;&gt;"",SJ6&gt;=SU$39,SJ6&lt;&gt;""),AND(SK6&gt;=SU$35,SK6&lt;&gt;"",SM6&gt;=SU$39,SM6&lt;&gt;""),AND(SO6&gt;=SU$35,SO6&lt;&gt;"",SQ6&gt;=SU$39,SQ6&lt;&gt;""),AND(SR6&gt;=SU$35,SR6&lt;&gt;"",ST6&gt;=SU$39,ST6&lt;&gt;"")),"P","")</f>
        <v/>
      </c>
      <c r="L6" s="8">
        <f>IF(COUNT(AQ6,AT6,BR6,BU6,CS6,CV6)&gt;0,LARGE((AQ6,AT6,BR6,BU6,CS6,CV6),1),0)</f>
        <v>49.31</v>
      </c>
      <c r="M6" s="8" t="str">
        <f>IF(L6="","",IF(OR(L6=CS6,L6=CV6),$CA$1,IF(OR(L6=BR6,L6=BU6),$AZ$1,IF(OR(L6=AQ6,L6=AT6),$Y$1,""))))</f>
        <v>2023 Elite Canada</v>
      </c>
      <c r="N6" s="8">
        <f>IF(COUNT(AQ6,AT6,BR6,BU6,CS6,CV6)&gt;1,LARGE((AQ6,AT6,BR6,BU6,CS6,CV6),2),0)</f>
        <v>49.09</v>
      </c>
      <c r="O6" s="8" t="str">
        <f>IF(N6="","",IF(OR(N6=CS6,N6=CV6),$CA$1,IF(OR(N6=BR6,N6=BU6),$AZ$1,IF(OR(N6=AQ6,N6=AT6),$Y$1,""))))</f>
        <v>2023 Elite Canada</v>
      </c>
      <c r="P6" s="8">
        <f>IF(COUNT(AQ6,AT6,BR6,BU6,CS6,CV6)&gt;2,MAX(AX6,BY6,CZ6,LARGE((AQ6,AT6,BR6,BU6,CS6,CV6),3)),IF(MAX(AX6,BY6,CZ6)&gt;0,MAX(AX6,BY6,CZ6),0))</f>
        <v>50.55</v>
      </c>
      <c r="Q6" s="8" t="str">
        <f>IF(P6="","",IF(OR(P6=CS6,P6=CV6,P6=CZ6),$CA$1,IF(OR(P6=BR6,P6=BU6,P6=BY6),$AZ$1,IF(OR(P6=AQ6,P6=AT6,P6=AX6),$Y$1,""))))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&gt;0,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,0)</f>
        <v>14.75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N6,$RN$1,IF(V6+IF(P6="",0,P6)=RF6,$QF$1,IF(V6+IF(P6="",0,P6)=PX6,$OX$1,IF(V6+IF(P6="",0,P6)=OP6,$NP$1,IF(V6+IF(P6="",0,P6)=NH6,$MH$1,IF(V6+IF(P6="",0,P6)=LZ6,$KZ$1,IF(V6+IF(P6="",0,P6)=KR6,$JR$1,IF(V6+IF(P6="",0,P6)=JJ6,$IJ$1,IF(V6+IF(P6="",0,P6)=IB6,$HB$1,IF(V6+IF(P6="",0,P6)=GT6,$FT$1,IF(V6+IF(P6="",0,P6)=FL6,$EL$1,IF(V6+IF(P6="",0,P6)=ED6,$DD$1)))))))))))),IF(V6=DC6,IF(V6+IF(#REF!="",0,#REF!)=ST6,$RN$1,IF(V6+IF(#REF!="",0,#REF!)=RL6,$QF$1,IF(V6+IF(#REF!="",0,#REF!)=QD6,$OX$1,IF(V6+IF(#REF!="",0,#REF!)=OV6,$NP$1,IF(V6+IF(#REF!="",0,#REF!)=NN6,$MH$1,IF(V6+IF(#REF!="",0,#REF!)=MF6,$KZ$1,IF(V6+IF(#REF!="",0,#REF!)=KX6,$JR$1,IF(V6+IF(#REF!="",0,#REF!)=JP6,$IJ$1,IF(V6+IF(#REF!="",0,#REF!)=IH6,$HB$1,IF(V6+IF(#REF!="",0,#REF!)=GZ6,$FT$1,IF(V6+IF(#REF!="",0,#REF!)=FR6,$EL$1,IF(V6+IF(#REF!="",0,#REF!)=EJ6,$DD$1,IF(V6+IF(#REF!="",0,#REF!)=SQ6,$RN$1,IF(V6+IF(#REF!="",0,#REF!)=RI6,$QF$1,IF(V6+IF(#REF!="",0,#REF!)=QA6,$OX$1,IF(V6+IF(#REF!="",0,#REF!)=OS6,$NP$1,IF(V6+IF(#REF!="",0,#REF!)=NK6,$MH$1,IF(V6+IF(#REF!="",0,#REF!)=MC6,$KZ$1,IF(V6+IF(#REF!="",0,#REF!)=KU6,$JR$1,IF(V6+IF(#REF!="",0,#REF!)=JM6,$IJ$1,IF(V6+IF(#REF!="",0,#REF!)=IE6,$HB$1,IF(V6+IF(#REF!="",0,#REF!)=GW6,$FT$1,IF(V6+IF(#REF!="",0,#REF!)=FO6,$EL$1,IF(V6+IF(#REF!="",0,#REF!)=EG6,$DD$1)))))))))))))))))))))))))))</f>
        <v/>
      </c>
      <c r="Y6" s="22">
        <v>14.8</v>
      </c>
      <c r="Z6" s="22">
        <v>9</v>
      </c>
      <c r="AA6" s="22">
        <v>11.3</v>
      </c>
      <c r="AB6" s="22">
        <v>13.99</v>
      </c>
      <c r="AC6" s="22">
        <v>0</v>
      </c>
      <c r="AD6" s="22">
        <v>14.7</v>
      </c>
      <c r="AE6" s="22">
        <v>9.6</v>
      </c>
      <c r="AF6" s="22">
        <v>11.1</v>
      </c>
      <c r="AG6" s="22">
        <v>13.91</v>
      </c>
      <c r="AH6" s="22">
        <v>0</v>
      </c>
      <c r="AI6" s="22">
        <v>14.3</v>
      </c>
      <c r="AJ6" s="22">
        <v>9.1</v>
      </c>
      <c r="AK6" s="22">
        <v>12.4</v>
      </c>
      <c r="AL6" s="22">
        <v>14.75</v>
      </c>
      <c r="AM6" s="22">
        <v>0</v>
      </c>
      <c r="AN6" s="27"/>
      <c r="AO6" s="38">
        <f>IF(AA6&gt;0,AA6,"")</f>
        <v>11.3</v>
      </c>
      <c r="AP6" s="38">
        <f>IF(AB6&gt;0,AB6,"")</f>
        <v>13.99</v>
      </c>
      <c r="AQ6" s="40">
        <f>IF(SUM(Y6:AB6)-AC6&gt;0,SUM(Y6:AB6)-AC6,"")</f>
        <v>49.09</v>
      </c>
      <c r="AR6" s="40">
        <f>IF(AF6&gt;0,AF6,"")</f>
        <v>11.1</v>
      </c>
      <c r="AS6" s="40">
        <f>IF(AG6&gt;0,AG6,"")</f>
        <v>13.91</v>
      </c>
      <c r="AT6" s="40">
        <f>IF(SUM(AD6:AG6)-AH6&gt;0,SUM(AD6:AG6)-AH6,"")</f>
        <v>49.31</v>
      </c>
      <c r="AU6" s="40">
        <f>IF(AQ6="","",MAX(AQ6,AT6))</f>
        <v>49.31</v>
      </c>
      <c r="AV6" s="40">
        <f>IF(AK6&gt;0,AK6,"")</f>
        <v>12.4</v>
      </c>
      <c r="AW6" s="40">
        <f>IF(AL6&gt;0,AL6,"")</f>
        <v>14.75</v>
      </c>
      <c r="AX6" s="40">
        <f>IF(SUM(AI6:AL6)-AM6&gt;0,SUM(AI6:AL6)-AM6,"")</f>
        <v>50.55</v>
      </c>
      <c r="AY6" s="40">
        <f>IF(SUM(AU6,AX6)&gt;0,SUM(AU6,AX6),"")</f>
        <v>99.86</v>
      </c>
      <c r="AZ6" s="26">
        <v>1.6</v>
      </c>
      <c r="BA6" s="26">
        <v>1</v>
      </c>
      <c r="BB6" s="26">
        <v>1.5</v>
      </c>
      <c r="BC6" s="26">
        <v>1.52</v>
      </c>
      <c r="BD6" s="26">
        <v>0</v>
      </c>
      <c r="BE6" s="26">
        <v>13.8</v>
      </c>
      <c r="BF6" s="26">
        <v>9.1</v>
      </c>
      <c r="BG6" s="26">
        <v>12</v>
      </c>
      <c r="BH6" s="26">
        <v>13.37</v>
      </c>
      <c r="BI6" s="26">
        <v>0</v>
      </c>
      <c r="BJ6" s="26">
        <v>13.2</v>
      </c>
      <c r="BK6" s="26">
        <v>9</v>
      </c>
      <c r="BL6" s="26">
        <v>13</v>
      </c>
      <c r="BM6" s="26">
        <v>13.81</v>
      </c>
      <c r="BN6" s="26">
        <v>0</v>
      </c>
      <c r="BO6" s="28"/>
      <c r="BP6" s="39">
        <f>IF(BB6&gt;0,BB6,"")</f>
        <v>1.5</v>
      </c>
      <c r="BQ6" s="39">
        <f>IF(BC6&gt;0,BC6,"")</f>
        <v>1.52</v>
      </c>
      <c r="BR6" s="11">
        <f>IF(SUM(AZ6:BC6)-BD6&gt;0,SUM(AZ6:BC6)-BD6,"")</f>
        <v>5.6199999999999992</v>
      </c>
      <c r="BS6" s="11">
        <f>IF(BG6&gt;0,BG6,"")</f>
        <v>12</v>
      </c>
      <c r="BT6" s="11">
        <f>IF(BH6&gt;0,BH6,"")</f>
        <v>13.37</v>
      </c>
      <c r="BU6" s="11">
        <f>IF(SUM(BE6:BH6)-BI6&gt;0,SUM(BE6:BH6)-BI6,"")</f>
        <v>48.269999999999996</v>
      </c>
      <c r="BV6" s="11">
        <f>IF(BR6="","",MAX(BR6,BU6))</f>
        <v>48.269999999999996</v>
      </c>
      <c r="BW6" s="11">
        <f>IF(BL6&gt;0,BL6,"")</f>
        <v>13</v>
      </c>
      <c r="BX6" s="11">
        <f>IF(BM6&gt;0,BM6,"")</f>
        <v>13.81</v>
      </c>
      <c r="BY6" s="11">
        <f>IF(SUM(BJ6:BM6)-BN6&gt;0,SUM(BJ6:BM6)-BN6,"")</f>
        <v>49.010000000000005</v>
      </c>
      <c r="BZ6" s="11">
        <f>IF(SUM(BV6,BY6)&gt;0,SUM(BV6,BY6),"")</f>
        <v>97.28</v>
      </c>
      <c r="CA6" s="22">
        <v>8.2000000000000011</v>
      </c>
      <c r="CB6" s="22">
        <v>5</v>
      </c>
      <c r="CC6" s="22">
        <v>6.4</v>
      </c>
      <c r="CD6" s="22">
        <v>7.7549999999999999</v>
      </c>
      <c r="CE6" s="22">
        <v>0</v>
      </c>
      <c r="CF6" s="22">
        <v>14.25</v>
      </c>
      <c r="CG6" s="22">
        <v>9.35</v>
      </c>
      <c r="CH6" s="22">
        <v>11.55</v>
      </c>
      <c r="CI6" s="22">
        <v>13.64</v>
      </c>
      <c r="CJ6" s="22">
        <v>0</v>
      </c>
      <c r="CK6" s="22">
        <v>13.75</v>
      </c>
      <c r="CL6" s="22">
        <v>9.0500000000000007</v>
      </c>
      <c r="CM6" s="22">
        <v>12.7</v>
      </c>
      <c r="CN6" s="22">
        <v>14.280000000000001</v>
      </c>
      <c r="CO6" s="22">
        <v>0</v>
      </c>
      <c r="CP6" s="27" t="s">
        <v>46</v>
      </c>
      <c r="CQ6" s="38">
        <f>IF(CC6&gt;0,CC6,"")</f>
        <v>6.4</v>
      </c>
      <c r="CR6" s="38">
        <f>IF(CD6&gt;0,CD6,"")</f>
        <v>7.7549999999999999</v>
      </c>
      <c r="CS6" s="40">
        <f>IF(SUM(CA6:CD6)-CE6&gt;0,SUM(CA6:CD6)-CE6,"")</f>
        <v>27.355</v>
      </c>
      <c r="CT6" s="40">
        <f>IF(CH6&gt;0,CH6,"")</f>
        <v>11.55</v>
      </c>
      <c r="CU6" s="40">
        <f>IF(CI6&gt;0,CI6,"")</f>
        <v>13.64</v>
      </c>
      <c r="CV6" s="40">
        <f>IF(SUM(CF6:CI6)-CJ6&gt;0,SUM(CF6:CI6)-CJ6,"")</f>
        <v>48.790000000000006</v>
      </c>
      <c r="CW6" s="40">
        <f>IF(CS6="","",MAX(CS6,CV6))</f>
        <v>48.790000000000006</v>
      </c>
      <c r="CX6" s="40">
        <f>IF(CM6&gt;0,CM6,"")</f>
        <v>12.7</v>
      </c>
      <c r="CY6" s="40">
        <f>IF(CN6&gt;0,CN6,"")</f>
        <v>14.280000000000001</v>
      </c>
      <c r="CZ6" s="40">
        <f>IF(SUM(CK6:CN6)-CO6&gt;0,SUM(CK6:CN6)-CO6,"")</f>
        <v>49.78</v>
      </c>
      <c r="DA6" s="40">
        <f>IF(SUM(CW6,CZ6)&gt;0,SUM(CW6,CZ6),"")</f>
        <v>98.570000000000007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13.3</v>
      </c>
      <c r="EM6" s="18">
        <v>9.3000000000000007</v>
      </c>
      <c r="EN6" s="18">
        <v>12.4</v>
      </c>
      <c r="EO6" s="18">
        <v>13.89</v>
      </c>
      <c r="EP6" s="18">
        <v>0</v>
      </c>
      <c r="EQ6" s="18">
        <v>13</v>
      </c>
      <c r="ER6" s="18">
        <v>9.1</v>
      </c>
      <c r="ES6" s="18">
        <v>12.2</v>
      </c>
      <c r="ET6" s="18">
        <v>13.41</v>
      </c>
      <c r="EU6" s="18">
        <v>0</v>
      </c>
      <c r="EV6" s="18"/>
      <c r="EW6" s="18"/>
      <c r="EX6" s="18"/>
      <c r="EY6" s="18"/>
      <c r="EZ6" s="18"/>
      <c r="FA6" s="18">
        <v>1.4</v>
      </c>
      <c r="FB6" s="18">
        <v>0.9</v>
      </c>
      <c r="FC6" s="18">
        <v>1.5</v>
      </c>
      <c r="FD6" s="18">
        <v>1.5</v>
      </c>
      <c r="FE6" s="18">
        <v>0</v>
      </c>
      <c r="FF6" s="11">
        <f>IF(EN6&gt;0,EN6,"")</f>
        <v>12.4</v>
      </c>
      <c r="FG6" s="11">
        <f>IF(EO6&gt;0,EO6,"")</f>
        <v>13.89</v>
      </c>
      <c r="FH6" s="11">
        <f>IF(SUM(EL6:EO6)-EP6&gt;0,SUM(EL6:EO6)-EP6,"")</f>
        <v>48.89</v>
      </c>
      <c r="FI6" s="11">
        <f>IF(ES6&gt;0,ES6,"")</f>
        <v>12.2</v>
      </c>
      <c r="FJ6" s="11">
        <f>IF(ET6&gt;0,ET6,"")</f>
        <v>13.41</v>
      </c>
      <c r="FK6" s="11">
        <f>IF(SUM(EQ6:ET6)-EU6&gt;0,SUM(EQ6:ET6)-EU6,"")</f>
        <v>47.709999999999994</v>
      </c>
      <c r="FL6" s="11">
        <f>IF(MAX(FH6,FK6)&gt;0,MAX(FH6,FK6),"")</f>
        <v>48.89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1.5</v>
      </c>
      <c r="FQ6" s="11">
        <f>IF(FD6&gt;0,FD6,"")</f>
        <v>1.5</v>
      </c>
      <c r="FR6" s="11">
        <f>IF(SUM(FA6:FD6)-FE6&gt;0,SUM(FA6:FD6)-FE6,"")</f>
        <v>5.3</v>
      </c>
      <c r="FS6" s="11">
        <f>IF(SUM(FL6,FO6,FR6)&gt;0,SUM(FL6,FO6,FR6),"")</f>
        <v>54.19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</v>
      </c>
      <c r="HD6" s="18">
        <v>12.2</v>
      </c>
      <c r="HE6" s="18">
        <v>13.26</v>
      </c>
      <c r="HF6" s="18">
        <v>0</v>
      </c>
      <c r="HG6" s="18">
        <v>8.4</v>
      </c>
      <c r="HH6" s="18">
        <v>5.3</v>
      </c>
      <c r="HI6" s="18">
        <v>7.5</v>
      </c>
      <c r="HJ6" s="18">
        <v>8.26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12.2</v>
      </c>
      <c r="HW6" s="11">
        <f>IF(HE6&gt;0,HE6,"")</f>
        <v>13.26</v>
      </c>
      <c r="HX6" s="11">
        <f>IF(SUM(HB6:HE6)-HF6&gt;0,SUM(HB6:HE6)-HF6,"")</f>
        <v>47.359999999999992</v>
      </c>
      <c r="HY6" s="11">
        <f>IF(HI6&gt;0,HI6,"")</f>
        <v>7.5</v>
      </c>
      <c r="HZ6" s="11">
        <f>IF(HJ6&gt;0,HJ6,"")</f>
        <v>8.26</v>
      </c>
      <c r="IA6" s="11">
        <f>IF(SUM(HG6:HJ6)-HK6&gt;0,SUM(HG6:HJ6)-HK6,"")</f>
        <v>29.46</v>
      </c>
      <c r="IB6" s="11">
        <f>IF(MAX(HX6,IA6)&gt;0,MAX(HX6,IA6),"")</f>
        <v>47.359999999999992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47.359999999999992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8.2000000000000011</v>
      </c>
      <c r="SW6" s="22">
        <f>IF($CP6="P",CB6,(CB6+BA6)/2)</f>
        <v>5</v>
      </c>
      <c r="SX6" s="22">
        <f>IF($CP6="P",CC6,(CC6+BB6)/2)</f>
        <v>6.4</v>
      </c>
      <c r="SY6" s="22">
        <f>IF($CP6="P",CD6,(CD6+BC6)/2)</f>
        <v>7.7549999999999999</v>
      </c>
      <c r="SZ6" s="22">
        <f>IF($CP6="P",CE6,(CE6+BD6)/2)</f>
        <v>0</v>
      </c>
      <c r="TA6" s="22">
        <f>IF($CP6="P",CF6,(CF6+BE6)/2)</f>
        <v>14.25</v>
      </c>
      <c r="TB6" s="22">
        <f>IF($CP6="P",CG6,(CG6+BF6)/2)</f>
        <v>9.35</v>
      </c>
      <c r="TC6" s="22">
        <f>IF($CP6="P",CH6,(CH6+BG6)/2)</f>
        <v>11.55</v>
      </c>
      <c r="TD6" s="22">
        <f>IF($CP6="P",CI6,(CI6+BH6)/2)</f>
        <v>13.64</v>
      </c>
      <c r="TE6" s="22">
        <f>IF($CP6="P",CJ6,(CJ6+BI6)/2)</f>
        <v>0</v>
      </c>
      <c r="TF6" s="22">
        <f>IF($CP6="P",CK6,(CK6+BJ6)/2)</f>
        <v>13.75</v>
      </c>
      <c r="TG6" s="22">
        <f>IF($CP6="P",CL6,(CL6+BK6)/2)</f>
        <v>9.0500000000000007</v>
      </c>
      <c r="TH6" s="22">
        <f>IF($CP6="P",CM6,(CM6+BL6)/2)</f>
        <v>12.7</v>
      </c>
      <c r="TI6" s="22">
        <f>IF($CP6="P",CN6,(CN6+BM6)/2)</f>
        <v>14.280000000000001</v>
      </c>
      <c r="TJ6" s="22">
        <f>IF($CP6="P",CO6,(CO6+BN6)/2)</f>
        <v>0</v>
      </c>
      <c r="TK6" s="27" t="s">
        <v>46</v>
      </c>
      <c r="TL6" s="40">
        <f>IF(SX6&gt;0,SX6,"")</f>
        <v>6.4</v>
      </c>
      <c r="TM6" s="40">
        <f>IF(SY6&gt;0,SY6,"")</f>
        <v>7.7549999999999999</v>
      </c>
      <c r="TN6" s="40">
        <f>IF(SUM(SV6:SY6)-SZ6&gt;0,SUM(SV6:SY6)-SZ6,"")</f>
        <v>27.355</v>
      </c>
      <c r="TO6" s="40">
        <f>IF(TC6&gt;0,TC6,"")</f>
        <v>11.55</v>
      </c>
      <c r="TP6" s="40">
        <f>IF(TD6&gt;0,TD6,"")</f>
        <v>13.64</v>
      </c>
      <c r="TQ6" s="40">
        <f>IF(SUM(TA6:TD6)-TE6&gt;0,SUM(TA6:TD6)-TE6,"")</f>
        <v>48.790000000000006</v>
      </c>
      <c r="TR6" s="40">
        <f>IF(MAX(TN6,TQ6)&gt;0,MAX(TN6,TQ6),"")</f>
        <v>48.790000000000006</v>
      </c>
      <c r="TS6" s="40">
        <f>IF(TH6&gt;0,TH6,"")</f>
        <v>12.7</v>
      </c>
      <c r="TT6" s="40">
        <f>IF(TI6&gt;0,TI6,"")</f>
        <v>14.280000000000001</v>
      </c>
      <c r="TU6" s="40">
        <f>IF(SUM(TF6:TI6)-TJ6&gt;0,SUM(TF6:TI6)-TJ6,"")</f>
        <v>49.78</v>
      </c>
      <c r="TV6" s="40">
        <f>IF(SUM(TR6,TU6)&gt;0,SUM(TR6,TU6),"")</f>
        <v>98.570000000000007</v>
      </c>
    </row>
    <row r="7" spans="1:542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2</v>
      </c>
      <c r="C7" s="5" t="s">
        <v>211</v>
      </c>
      <c r="D7" s="4" t="s">
        <v>6</v>
      </c>
      <c r="E7" s="4">
        <v>2007</v>
      </c>
      <c r="F7" s="9">
        <f>SUM(L7:V7)+SUM(L7:T7)*0.0000001+SUM(L7)*0.0000000000001</f>
        <v>175.460017462005</v>
      </c>
      <c r="G7" s="66"/>
      <c r="H7" s="3" t="str">
        <f>IF(OR(AND(AO7&gt;=AY$34,AO7&lt;&gt;"",AQ7&gt;=AY$38,AQ7&lt;&gt;"",AN7=""),AND(AR7&gt;=AY$34,AR7&lt;&gt;"",AT7&gt;=AY$38,AT7&lt;&gt;"",AN7=""),AND(AV7&gt;=AY$34,AV7&lt;&gt;"",AX7&gt;=AY$38,AX7&lt;&gt;"",AN7=""),AND(BP7&gt;=BZ$34,BP7&lt;&gt;"",BR7&gt;=BZ$38,BR7&lt;&gt;"",BO7=""),AND(BS7&gt;=BZ$34,BS7&lt;&gt;"",BU7&gt;=BZ$38,BU7&lt;&gt;"",BO7=""),AND(BW7&gt;=BZ$34,BW7&lt;&gt;"",BY7&gt;=BZ$38,BY7&lt;&gt;"",BO7=""),AND(CQ7&gt;=DA$34,CQ7&lt;&gt;"",CS7&gt;=DA$38,CS7&lt;&gt;"",CP7=""),AND(CT7&gt;=DA$34,CT7&lt;&gt;"",CV7&gt;=DA$38,CV7&lt;&gt;"",CP7=""),AND(CX7&gt;=DA$34,CX7&lt;&gt;"",CZ7&gt;=DA$38,CZ7&lt;&gt;"",CP7=""),AND(DX7&gt;=EK$34,DX7&lt;&gt;"",DZ7&gt;=EK$38,DZ7&lt;&gt;""),AND(EA7&gt;=EK$34,EA7&lt;&gt;"",EC7&gt;=EK$38,EC7&lt;&gt;""),AND(EE7&gt;=EK$34,EE7&lt;&gt;"",EG7&gt;=EK$38,EG7&lt;&gt;""),AND(EH7&gt;=EK$34,EH7&lt;&gt;"",EJ7&gt;=EK$38,EJ7&lt;&gt;""),AND(FF7&gt;=FS$34,FF7&lt;&gt;"",FH7&gt;=FS$38,FH7&lt;&gt;""),AND(FI7&gt;=FS$34,FI7&lt;&gt;"",FK7&gt;=FS$38,FK7&lt;&gt;""),AND(FM7&gt;=FS$34,FM7&lt;&gt;"",FO7&gt;=FS$38,FO7&lt;&gt;""),AND(FP7&gt;=FS$34,FP7&lt;&gt;"",FR7&gt;=FS$38,FR7&lt;&gt;""),AND(GN7&gt;=HA$34,GN7&lt;&gt;"",GP7&gt;=HA$38,GP7&lt;&gt;""),AND(GQ7&gt;=HA$34,GQ7&lt;&gt;"",GS7&gt;=HA$38,GS7&lt;&gt;""),AND(GU7&gt;=HA$34,GU7&lt;&gt;"",GW7&gt;=HA$38,GW7&lt;&gt;""),AND(GX7&gt;=HA$34,GX7&lt;&gt;"",GZ7&gt;=HA$38,GZ7&lt;&gt;""),AND(HV7&gt;=II$34,HV7&lt;&gt;"",HX7&gt;=II$38,HX7&lt;&gt;""),AND(HY7&gt;=II$34,HY7&lt;&gt;"",IA7&gt;=II$38,IA7&lt;&gt;""),AND(IC7&gt;=II$34,IC7&lt;&gt;"",IE7&gt;=II$38,IE7&lt;&gt;""),AND(IF7&gt;=II$34,IF7&lt;&gt;"",IH7&gt;=II$38,IH7&lt;&gt;""),AND(JD7&gt;=JQ$34,JD7&lt;&gt;"",JF7&gt;=JQ$38,JF7&lt;&gt;""),AND(JG7&gt;=JQ$34,JG7&lt;&gt;"",JI7&gt;=JQ$38,JI7&lt;&gt;""),AND(JK7&gt;=JQ$34,JK7&lt;&gt;"",JM7&gt;=JQ$38,JM7&lt;&gt;""),AND(JN7&gt;=JQ$34,JN7&lt;&gt;"",JP7&gt;=JQ$38,JP7&lt;&gt;""),AND(KL7&gt;=KY$34,KL7&lt;&gt;"",KN7&gt;=KY$38,KN7&lt;&gt;""),AND(KO7&gt;=KY$34,KO7&lt;&gt;"",KQ7&gt;=KY$38,KQ7&lt;&gt;""),AND(KS7&gt;=KY$34,KS7&lt;&gt;"",KU7&gt;=KY$38,KU7&lt;&gt;""),AND(KV7&gt;=KY$34,KV7&lt;&gt;"",KX7&gt;=KY$38,KX7&lt;&gt;""),AND(LT7&gt;=MG$34,LT7&lt;&gt;"",LV7&gt;=MG$38,LV7&lt;&gt;""),AND(LW7&gt;=MG$34,LW7&lt;&gt;"",LY7&gt;=MG$38,LY7&lt;&gt;""),AND(MA7&gt;=MG$34,MA7&lt;&gt;"",MC7&gt;=MG$38,MC7&lt;&gt;""),AND(MD7&gt;=MG$34,MD7&lt;&gt;"",MF7&gt;=MG$38,MF7&lt;&gt;""),AND(NB7&gt;=NO$34,NB7&lt;&gt;"",ND7&gt;=NO$38,ND7&lt;&gt;""),AND(NE7&gt;=NO$34,NE7&lt;&gt;"",NG7&gt;=NO$38,NG7&lt;&gt;""),AND(NI7&gt;=NO$34,NI7&lt;&gt;"",NK7&gt;=NO$38,NK7&lt;&gt;""),AND(NL7&gt;=NO$34,NL7&lt;&gt;"",NN7&gt;=NO$38,NN7&lt;&gt;""),AND(OJ7&gt;=OW$34,OJ7&lt;&gt;"",OL7&gt;=OW$38,OL7&lt;&gt;""),AND(OM7&gt;=OW$34,OM7&lt;&gt;"",OO7&gt;=OW$38,OO7&lt;&gt;""),AND(OQ7&gt;=OW$34,OQ7&lt;&gt;"",OS7&gt;=OW$38,OS7&lt;&gt;""),AND(OT7&gt;=OW$34,OT7&lt;&gt;"",OV7&gt;=OW$38,OV7&lt;&gt;""),AND(PR7&gt;=QE$34,PR7&lt;&gt;"",PT7&gt;=QE$38,PT7&lt;&gt;""),AND(PU7&gt;=QE$34,PU7&lt;&gt;"",PW7&gt;=QE$38,PW7&lt;&gt;""),AND(PY7&gt;=QE$34,PY7&lt;&gt;"",QA7&gt;=QE$38,QA7&lt;&gt;""),AND(QB7&gt;=QE$34,QB7&lt;&gt;"",QD7&gt;=QE$38,QD7&lt;&gt;""),AND(QZ7&gt;=RM$34,QZ7&lt;&gt;"",RB7&gt;=RM$38,RB7&lt;&gt;""),AND(RC7&gt;=RM$34,RC7&lt;&gt;"",RE7&gt;=RM$38,RE7&lt;&gt;""),AND(RG7&gt;=RM$34,RG7&lt;&gt;"",RI7&gt;=RM$38,RI7&lt;&gt;""),AND(RJ7&gt;=RM$34,RJ7&lt;&gt;"",RL7&gt;=RM$38,RL7&lt;&gt;""),AND(SH7&gt;=SU$34,SH7&lt;&gt;"",SJ7&gt;=SU$38,SJ7&lt;&gt;""),AND(SK7&gt;=SU$34,SK7&lt;&gt;"",SM7&gt;=SU$38,SM7&lt;&gt;""),AND(SO7&gt;=SU$34,SO7&lt;&gt;"",SQ7&gt;=SU$38,SQ7&lt;&gt;""),AND(SR7&gt;=SU$34,SR7&lt;&gt;"",ST7&gt;=SU$38,ST7&lt;&gt;"")),"P","")</f>
        <v>P</v>
      </c>
      <c r="I7" s="3" t="str">
        <f>IF(OR(AND(AQ7&gt;=AY$38,AQ7&lt;&gt;"",AN7=""),AND(AT7&gt;=AY$38,AT7&lt;&gt;"",AN7=""),AND(AX7&gt;=AY$38,AX7&lt;&gt;"",AN7=""),AND(BR7&gt;=BZ$38,BR7&lt;&gt;"",BO7=""),AND(BU7&gt;=BZ$38,BU7&lt;&gt;"",BO7=""),AND(BY7&gt;=BZ$38,BY7&lt;&gt;"",BO7=""),AND(CS7&gt;=DA$38,CS7&lt;&gt;"",CP7=""),AND(CV7&gt;=DA$38,CV7&lt;&gt;"",CP7=""),AND(CZ7&gt;=DA$38,CZ7&lt;&gt;"",CP7=""),AND(DZ7&gt;=EK$38,DZ7&lt;&gt;""),AND(EC7&gt;=EK$38,EC7&lt;&gt;""),AND(EG7&gt;=EK$38,EG7&lt;&gt;""),AND(EJ7&gt;=EK$38,EJ7&lt;&gt;""),AND(FH7&gt;=FS$38,FH7&lt;&gt;""),AND(FK7&gt;=FS$38,FK7&lt;&gt;""),AND(FO7&gt;=FS$38,FO7&lt;&gt;""),AND(FR7&gt;=FS$38,FR7&lt;&gt;""),AND(GP7&gt;=HA$38,GP7&lt;&gt;""),AND(GS7&gt;=HA$38,GS7&lt;&gt;""),AND(GW7&gt;=HA$38,GW7&lt;&gt;""),AND(GZ7&gt;=HA$38,GZ7&lt;&gt;""),AND(HX7&gt;=II$38,HX7&lt;&gt;""),AND(IA7&gt;=II$38,IA7&lt;&gt;""),AND(IE7&gt;=II$38,IE7&lt;&gt;""),AND(IH7&gt;=II$38,IH7&lt;&gt;""),AND(JF7&gt;=JQ$38,JF7&lt;&gt;""),AND(JI7&gt;=JQ$38,JI7&lt;&gt;""),AND(JM7&gt;=JQ$38,JM7&lt;&gt;""),AND(JP7&gt;=JQ$38,JP7&lt;&gt;""),AND(KN7&gt;=KY$38,KN7&lt;&gt;""),AND(KQ7&gt;=KY$38,KQ7&lt;&gt;""),AND(KU7&gt;=KY$38,KU7&lt;&gt;""),AND(KX7&gt;=KY$38,KX7&lt;&gt;""),AND(LV7&gt;=MG$38,LV7&lt;&gt;""),AND(LY7&gt;=MG$38,LY7&lt;&gt;""),AND(MC7&gt;=MG$38,MC7&lt;&gt;""),AND(MF7&gt;=MG$38,MF7&lt;&gt;""),AND(ND7&gt;=NO$38,ND7&lt;&gt;""),AND(NG7&gt;=NO$38,NG7&lt;&gt;""),AND(NK7&gt;=NO$38,NK7&lt;&gt;""),AND(NN7&gt;=NO$38,NN7&lt;&gt;""),AND(OL7&gt;=OW$38,OL7&lt;&gt;""),AND(OO7&gt;=OW$38,OO7&lt;&gt;""),AND(OS7&gt;=OW$38,OS7&lt;&gt;""),AND(OV7&gt;=OW$38,OV7&lt;&gt;""),AND(PT7&gt;=QE$38,PT7&lt;&gt;""),AND(PW7&gt;=QE$38,PW7&lt;&gt;""),AND(QA7&gt;=QE$38,QA7&lt;&gt;""),AND(QD7&gt;=QE$38,QD7&lt;&gt;""),AND(RB7&gt;=RM$38,RB7&lt;&gt;""),AND(RE7&gt;=RM$38,RE7&lt;&gt;""),AND(RI7&gt;=RM$38,RI7&lt;&gt;""),AND(RL7&gt;=RM$38,RL7&lt;&gt;""),AND(SJ7&gt;=SU$38,SJ7&lt;&gt;""),AND(SM7&gt;=SU$38,SM7&lt;&gt;""),AND(SQ7&gt;=SU$38,SQ7&lt;&gt;""),AND(ST7&gt;=SU$38,ST7&lt;&gt;"")),"P","")</f>
        <v>P</v>
      </c>
      <c r="J7" s="36" t="str">
        <f>IF(AND(I7="P",H7=""),"No DD",IF(OR(AND(AO7&gt;=AY$37,AO7&lt;&gt;"",AQ7&gt;=AY$41,AQ7&lt;&gt;"",AN7=""),AND(AR7&gt;=AY$37,AR7&lt;&gt;"",AT7&gt;=AY$41,AT7&lt;&gt;"",AN7=""),AND(AV7&gt;=AY$37,AV7&lt;&gt;"",AX7&gt;=AY$41,AX7&lt;&gt;"",AN7=""),AND(BP7&gt;=BZ$37,BP7&lt;&gt;"",BR7&gt;=BZ$41,BR7&lt;&gt;"",BO7=""),AND(BS7&gt;=BZ$37,BS7&lt;&gt;"",BU7&gt;=BZ$41,BU7&lt;&gt;"",BO7=""),AND(BW7&gt;=BZ$37,BW7&lt;&gt;"",BY7&gt;=BZ$41,BY7&lt;&gt;"",BO7=""),AND(CQ7&gt;=DA$37,CQ7&lt;&gt;"",CS7&gt;=DA$41,CS7&lt;&gt;"",CP7=""),AND(CT7&gt;=DA$37,CT7&lt;&gt;"",CV7&gt;=DA$41,CV7&lt;&gt;"",CP7=""),AND(CX7&gt;=DA$37,CX7&lt;&gt;"",CZ7&gt;=DA$41,CZ7&lt;&gt;"",CP7=""),AND(DX7&gt;=EK$37,DX7&lt;&gt;"",DZ7&gt;=EK$41,DZ7&lt;&gt;""),AND(EA7&gt;=EK$37,EA7&lt;&gt;"",EC7&gt;=EK$41,EC7&lt;&gt;""),AND(EE7&gt;=EK$37,EE7&lt;&gt;"",EG7&gt;=EK$41,EG7&lt;&gt;""),AND(EH7&gt;=EK$37,EH7&lt;&gt;"",EJ7&gt;=EK$41,EJ7&lt;&gt;""),AND(FF7&gt;=FS$37,FF7&lt;&gt;"",FH7&gt;=FS$41,FH7&lt;&gt;""),AND(FI7&gt;=FS$37,FI7&lt;&gt;"",FK7&gt;=FS$41,FK7&lt;&gt;""),AND(FM7&gt;=FS$37,FM7&lt;&gt;"",FO7&gt;=FS$41,FO7&lt;&gt;""),AND(FP7&gt;=FS$37,FP7&lt;&gt;"",FR7&gt;=FS$41,FR7&lt;&gt;""),AND(GN7&gt;=HA$37,GN7&lt;&gt;"",GP7&gt;=HA$41,GP7&lt;&gt;""),AND(GQ7&gt;=HA$37,GQ7&lt;&gt;"",GS7&gt;=HA$41,GS7&lt;&gt;""),AND(GU7&gt;=HA$37,GU7&lt;&gt;"",GW7&gt;=HA$41,GW7&lt;&gt;""),AND(GX7&gt;=HA$37,GX7&lt;&gt;"",GZ7&gt;=HA$41,GZ7&lt;&gt;""),AND(HV7&gt;=II$37,HV7&lt;&gt;"",HX7&gt;=II$41,HX7&lt;&gt;""),AND(HY7&gt;=II$37,HY7&lt;&gt;"",IA7&gt;=II$41,IA7&lt;&gt;""),AND(IC7&gt;=II$37,IC7&lt;&gt;"",IE7&gt;=II$41,IE7&lt;&gt;""),AND(IF7&gt;=II$37,IF7&lt;&gt;"",IH7&gt;=II$41,IH7&lt;&gt;""),AND(JD7&gt;=JQ$37,JD7&lt;&gt;"",JF7&gt;=JQ$41,JF7&lt;&gt;""),AND(JG7&gt;=JQ$37,JG7&lt;&gt;"",JI7&gt;=JQ$41,JI7&lt;&gt;""),AND(JK7&gt;=JQ$37,JK7&lt;&gt;"",JM7&gt;=JQ$41,JM7&lt;&gt;""),AND(JN7&gt;=JQ$37,JN7&lt;&gt;"",JP7&gt;=JQ$41,JP7&lt;&gt;""),AND(KL7&gt;=KY$37,KL7&lt;&gt;"",KN7&gt;=KY$41,KN7&lt;&gt;""),AND(KO7&gt;=KY$37,KO7&lt;&gt;"",KQ7&gt;=KY$41,KQ7&lt;&gt;""),AND(KS7&gt;=KY$37,KS7&lt;&gt;"",KU7&gt;=KY$41,KU7&lt;&gt;""),AND(KV7&gt;=KY$37,KV7&lt;&gt;"",KX7&gt;=KY$41,KX7&lt;&gt;""),AND(LT7&gt;=MG$37,LT7&lt;&gt;"",LV7&gt;=MG$41,LV7&lt;&gt;""),AND(LW7&gt;=MG$37,LW7&lt;&gt;"",LY7&gt;=MG$41,LY7&lt;&gt;""),AND(MA7&gt;=MG$37,MA7&lt;&gt;"",MC7&gt;=MG$41,MC7&lt;&gt;""),AND(MD7&gt;=MG$37,MD7&lt;&gt;"",MF7&gt;=MG$41,MF7&lt;&gt;""),AND(NB7&gt;=NO$37,NB7&lt;&gt;"",ND7&gt;=NO$41,ND7&lt;&gt;""),AND(NE7&gt;=NO$37,NE7&lt;&gt;"",NG7&gt;=NO$41,NG7&lt;&gt;""),AND(NI7&gt;=NO$37,NI7&lt;&gt;"",NK7&gt;=NO$41,NK7&lt;&gt;""),AND(NL7&gt;=NO$37,NL7&lt;&gt;"",NN7&gt;=NO$41,NN7&lt;&gt;""),AND(OJ7&gt;=OW$37,OJ7&lt;&gt;"",OL7&gt;=OW$41,OL7&lt;&gt;""),AND(OM7&gt;=OW$37,OM7&lt;&gt;"",OO7&gt;=OW$41,OO7&lt;&gt;""),AND(OQ7&gt;=OW$37,OQ7&lt;&gt;"",OS7&gt;=OW$41,OS7&lt;&gt;""),AND(OT7&gt;=OW$37,OT7&lt;&gt;"",OV7&gt;=OW$41,OV7&lt;&gt;""),AND(PR7&gt;=QE$37,PR7&lt;&gt;"",PT7&gt;=QE$41,PT7&lt;&gt;""),AND(PU7&gt;=QE$37,PU7&lt;&gt;"",PW7&gt;=QE$41,PW7&lt;&gt;""),AND(PY7&gt;=QE$37,PY7&lt;&gt;"",QA7&gt;=QE$41,QA7&lt;&gt;""),AND(QB7&gt;=QE$37,QB7&lt;&gt;"",QD7&gt;=QE$41,QD7&lt;&gt;""),AND(QZ7&gt;=RM$37,QZ7&lt;&gt;"",RB7&gt;=RM$41,RB7&lt;&gt;""),AND(RC7&gt;=RM$37,RC7&lt;&gt;"",RE7&gt;=RM$41,RE7&lt;&gt;""),AND(RG7&gt;=RM$37,RG7&lt;&gt;"",RI7&gt;=RM$41,RI7&lt;&gt;""),AND(RJ7&gt;=RM$37,RJ7&lt;&gt;"",RL7&gt;=RM$41,RL7&lt;&gt;""),AND(SH7&gt;=SU$37,SH7&lt;&gt;"",SJ7&gt;=SU$41,SJ7&lt;&gt;""),AND(SK7&gt;=SU$37,SK7&lt;&gt;"",SM7&gt;=SU$41,SM7&lt;&gt;""),AND(SO7&gt;=SU$37,SO7&lt;&gt;"",SQ7&gt;=SU$41,SQ7&lt;&gt;""),AND(SR7&gt;=SU$37,SR7&lt;&gt;"",ST7&gt;=SU$41,ST7&lt;&gt;"")),"Merit",IF(OR(AND(AO7&gt;=AY$36,AO7&lt;&gt;"",AQ7&gt;=AY$40,AQ7&lt;&gt;"",AN7=""),AND(AR7&gt;=AY$36,AR7&lt;&gt;"",AT7&gt;=AY$40,AT7&lt;&gt;"",AN7=""),AND(AV7&gt;=AY$36,AV7&lt;&gt;"",AX7&gt;=AY$40,AX7&lt;&gt;"",AN7=""),AND(BP7&gt;=BZ$36,BP7&lt;&gt;"",BR7&gt;=BZ$40,BR7&lt;&gt;"",BO7=""),AND(BS7&gt;=BZ$36,BS7&lt;&gt;"",BU7&gt;=BZ$40,BU7&lt;&gt;"",BO7=""),AND(BW7&gt;=BZ$36,BW7&lt;&gt;"",BY7&gt;=BZ$40,BY7&lt;&gt;"",BO7=""),AND(CQ7&gt;=DA$36,CQ7&lt;&gt;"",CS7&gt;=DA$40,CS7&lt;&gt;"",CP7=""),AND(CT7&gt;=DA$36,CT7&lt;&gt;"",CV7&gt;=DA$40,CV7&lt;&gt;"",CP7=""),AND(CX7&gt;=DA$36,CX7&lt;&gt;"",CZ7&gt;=DA$40,CZ7&lt;&gt;"",CP7=""),AND(DX7&gt;=EK$36,DX7&lt;&gt;"",DZ7&gt;=EK$40,DZ7&lt;&gt;""),AND(EA7&gt;=EK$36,EA7&lt;&gt;"",EC7&gt;=EK$40,EC7&lt;&gt;""),AND(EE7&gt;=EK$36,EE7&lt;&gt;"",EG7&gt;=EK$40,EG7&lt;&gt;""),AND(EH7&gt;=EK$36,EH7&lt;&gt;"",EJ7&gt;=EK$40,EJ7&lt;&gt;""),AND(FF7&gt;=FS$36,FF7&lt;&gt;"",FH7&gt;=FS$40,FH7&lt;&gt;""),AND(FI7&gt;=FS$36,FI7&lt;&gt;"",FK7&gt;=FS$40,FK7&lt;&gt;""),AND(FM7&gt;=FS$36,FM7&lt;&gt;"",FO7&gt;=FS$40,FO7&lt;&gt;""),AND(FP7&gt;=FS$36,FP7&lt;&gt;"",FR7&gt;=FS$40,FR7&lt;&gt;""),AND(GN7&gt;=HA$36,GN7&lt;&gt;"",GP7&gt;=HA$40,GP7&lt;&gt;""),AND(GQ7&gt;=HA$36,GQ7&lt;&gt;"",GS7&gt;=HA$40,GS7&lt;&gt;""),AND(GU7&gt;=HA$36,GU7&lt;&gt;"",GW7&gt;=HA$40,GW7&lt;&gt;""),AND(GX7&gt;=HA$36,GX7&lt;&gt;"",GZ7&gt;=HA$40,GZ7&lt;&gt;""),AND(HV7&gt;=II$36,HV7&lt;&gt;"",HX7&gt;=II$40,HX7&lt;&gt;""),AND(HY7&gt;=II$36,HY7&lt;&gt;"",IA7&gt;=II$40,IA7&lt;&gt;""),AND(IC7&gt;=II$36,IC7&lt;&gt;"",IE7&gt;=II$40,IE7&lt;&gt;""),AND(IF7&gt;=II$36,IF7&lt;&gt;"",IH7&gt;=II$40,IH7&lt;&gt;""),AND(JD7&gt;=JQ$36,JD7&lt;&gt;"",JF7&gt;=JQ$40,JF7&lt;&gt;""),AND(JG7&gt;=JQ$36,JG7&lt;&gt;"",JI7&gt;=JQ$40,JI7&lt;&gt;""),AND(JK7&gt;=JQ$36,JK7&lt;&gt;"",JM7&gt;=JQ$40,JM7&lt;&gt;""),AND(JN7&gt;=JQ$36,JN7&lt;&gt;"",JP7&gt;=JQ$40,JP7&lt;&gt;""),AND(KL7&gt;=KY$36,KL7&lt;&gt;"",KN7&gt;=KY$40,KN7&lt;&gt;""),AND(KO7&gt;=KY$36,KO7&lt;&gt;"",KQ7&gt;=KY$40,KQ7&lt;&gt;""),AND(KS7&gt;=KY$36,KS7&lt;&gt;"",KU7&gt;=KY$40,KU7&lt;&gt;""),AND(KV7&gt;=KY$36,KV7&lt;&gt;"",KX7&gt;=KY$40,KX7&lt;&gt;""),AND(LT7&gt;=MG$36,LT7&lt;&gt;"",LV7&gt;=MG$40,LV7&lt;&gt;""),AND(LW7&gt;=MG$36,LW7&lt;&gt;"",LY7&gt;=MG$40,LY7&lt;&gt;""),AND(MA7&gt;=MG$36,MA7&lt;&gt;"",MC7&gt;=MG$40,MC7&lt;&gt;""),AND(MD7&gt;=MG$36,MD7&lt;&gt;"",MF7&gt;=MG$40,MF7&lt;&gt;""),AND(NB7&gt;=NO$36,NB7&lt;&gt;"",ND7&gt;=NO$40,ND7&lt;&gt;""),AND(NE7&gt;=NO$36,NE7&lt;&gt;"",NG7&gt;=NO$40,NG7&lt;&gt;""),AND(NI7&gt;=NO$36,NI7&lt;&gt;"",NK7&gt;=NO$40,NK7&lt;&gt;""),AND(NL7&gt;=NO$36,NL7&lt;&gt;"",NN7&gt;=NO$40,NN7&lt;&gt;""),AND(OJ7&gt;=OW$36,OJ7&lt;&gt;"",OL7&gt;=OW$40,OL7&lt;&gt;""),AND(OM7&gt;=OW$36,OM7&lt;&gt;"",OO7&gt;=OW$40,OO7&lt;&gt;""),AND(OQ7&gt;=OW$36,OQ7&lt;&gt;"",OS7&gt;=OW$40,OS7&lt;&gt;""),AND(OT7&gt;=OW$36,OT7&lt;&gt;"",OV7&gt;=OW$40,OV7&lt;&gt;""),AND(PR7&gt;=QE$36,PR7&lt;&gt;"",PT7&gt;=QE$40,PT7&lt;&gt;""),AND(PU7&gt;=QE$36,PU7&lt;&gt;"",PW7&gt;=QE$40,PW7&lt;&gt;""),AND(PY7&gt;=QE$36,PY7&lt;&gt;"",QA7&gt;=QE$40,QA7&lt;&gt;""),AND(QB7&gt;=QE$36,QB7&lt;&gt;"",QD7&gt;=QE$40,QD7&lt;&gt;""),AND(QZ7&gt;=RM$36,QZ7&lt;&gt;"",RB7&gt;=RM$40,RB7&lt;&gt;""),AND(RC7&gt;=RM$36,RC7&lt;&gt;"",RE7&gt;=RM$40,RE7&lt;&gt;""),AND(RG7&gt;=RM$36,RG7&lt;&gt;"",RI7&gt;=RM$40,RI7&lt;&gt;""),AND(RJ7&gt;=RM$36,RJ7&lt;&gt;"",RL7&gt;=RM$40,RL7&lt;&gt;""),AND(SH7&gt;=SU$36,SH7&lt;&gt;"",SJ7&gt;=SU$40,SJ7&lt;&gt;""),AND(SK7&gt;=SU$36,SK7&lt;&gt;"",SM7&gt;=SU$40,SM7&lt;&gt;""),AND(SO7&gt;=SU$36,SO7&lt;&gt;"",SQ7&gt;=SU$40,SQ7&lt;&gt;""),AND(SR7&gt;=SU$36,SR7&lt;&gt;"",ST7&gt;=SU$40,ST7&lt;&gt;"")),"Excellence",IF(K7="P","Worlds Team",IF(H7="P","National Team","")))))</f>
        <v>National Team</v>
      </c>
      <c r="K7" s="3" t="str">
        <f>IF(OR(AND(AO7&gt;=AY$35,AO7&lt;&gt;"",AQ7&gt;=AY$39,AQ7&lt;&gt;"",AN7=""),AND(AR7&gt;=AY$35,AR7&lt;&gt;"",AT7&gt;=AY$39,AT7&lt;&gt;"",AN7=""),AND(AV7&gt;=AY$35,AV7&lt;&gt;"",AX7&gt;=AY$39,AX7&lt;&gt;"",AN7=""),AND(BP7&gt;=BZ$35,BP7&lt;&gt;"",BR7&gt;=BZ$39,BR7&lt;&gt;"",BO7=""),AND(BS7&gt;=BZ$35,BS7&lt;&gt;"",BU7&gt;=BZ$39,BU7&lt;&gt;"",BO7=""),AND(BW7&gt;=BZ$35,BW7&lt;&gt;"",BY7&gt;=BZ$39,BY7&lt;&gt;"",BO7=""),AND(CQ7&gt;=DA$35,CQ7&lt;&gt;"",CS7&gt;=DA$39,CS7&lt;&gt;"",CP7=""),AND(CT7&gt;=DA$35,CT7&lt;&gt;"",CV7&gt;=DA$39,CV7&lt;&gt;"",CP7=""),AND(CX7&gt;=DA$35,CX7&lt;&gt;"",CZ7&gt;=DA$39,CZ7&lt;&gt;"",CP7=""),AND(DX7&gt;=EK$35,DX7&lt;&gt;"",DZ7&gt;=EK$39,DZ7&lt;&gt;""),AND(EA7&gt;=EK$35,EA7&lt;&gt;"",EC7&gt;=EK$39,EC7&lt;&gt;""),AND(EE7&gt;=EK$35,EE7&lt;&gt;"",EG7&gt;=EK$39,EG7&lt;&gt;""),AND(EH7&gt;=EK$35,EH7&lt;&gt;"",EJ7&gt;=EK$39,EJ7&lt;&gt;""),AND(FF7&gt;=FS$35,FF7&lt;&gt;"",FH7&gt;=FS$39,FH7&lt;&gt;""),AND(FI7&gt;=FS$35,FI7&lt;&gt;"",FK7&gt;=FS$39,FK7&lt;&gt;""),AND(FM7&gt;=FS$35,FM7&lt;&gt;"",FO7&gt;=FS$39,FO7&lt;&gt;""),AND(FP7&gt;=FS$35,FP7&lt;&gt;"",FR7&gt;=FS$39,FR7&lt;&gt;""),AND(GN7&gt;=HA$35,GN7&lt;&gt;"",GP7&gt;=HA$39,GP7&lt;&gt;""),AND(GQ7&gt;=HA$35,GQ7&lt;&gt;"",GS7&gt;=HA$39,GS7&lt;&gt;""),AND(GU7&gt;=HA$35,GU7&lt;&gt;"",GW7&gt;=HA$39,GW7&lt;&gt;""),AND(GX7&gt;=HA$35,GX7&lt;&gt;"",GZ7&gt;=HA$39,GZ7&lt;&gt;""),AND(HV7&gt;=II$35,HV7&lt;&gt;"",HX7&gt;=II$39,HX7&lt;&gt;""),AND(HY7&gt;=II$35,HY7&lt;&gt;"",IA7&gt;=II$39,IA7&lt;&gt;""),AND(IC7&gt;=II$35,IC7&lt;&gt;"",IE7&gt;=II$39,IE7&lt;&gt;""),AND(IF7&gt;=II$35,IF7&lt;&gt;"",IH7&gt;=II$39,IH7&lt;&gt;""),AND(JD7&gt;=JQ$35,JD7&lt;&gt;"",JF7&gt;=JQ$39,JF7&lt;&gt;""),AND(JG7&gt;=JQ$35,JG7&lt;&gt;"",JI7&gt;=JQ$39,JI7&lt;&gt;""),AND(JK7&gt;=JQ$35,JK7&lt;&gt;"",JM7&gt;=JQ$39,JM7&lt;&gt;""),AND(JN7&gt;=JQ$35,JN7&lt;&gt;"",JP7&gt;=JQ$39,JP7&lt;&gt;""),AND(KL7&gt;=KY$35,KL7&lt;&gt;"",KN7&gt;=KY$39,KN7&lt;&gt;""),AND(KO7&gt;=KY$35,KO7&lt;&gt;"",KQ7&gt;=KY$39,KQ7&lt;&gt;""),AND(KS7&gt;=KY$35,KS7&lt;&gt;"",KU7&gt;=KY$39,KU7&lt;&gt;""),AND(KV7&gt;=KY$35,KV7&lt;&gt;"",KX7&gt;=KY$39,KX7&lt;&gt;""),AND(LT7&gt;=MG$35,LT7&lt;&gt;"",LV7&gt;=MG$39,LV7&lt;&gt;""),AND(LW7&gt;=MG$35,LW7&lt;&gt;"",LY7&gt;=MG$39,LY7&lt;&gt;""),AND(MA7&gt;=MG$35,MA7&lt;&gt;"",MC7&gt;=MG$39,MC7&lt;&gt;""),AND(MD7&gt;=MG$35,MD7&lt;&gt;"",MF7&gt;=MG$39,MF7&lt;&gt;""),AND(NB7&gt;=NO$35,NB7&lt;&gt;"",ND7&gt;=NO$39,ND7&lt;&gt;""),AND(NE7&gt;=NO$35,NE7&lt;&gt;"",NG7&gt;=NO$39,NG7&lt;&gt;""),AND(NI7&gt;=NO$35,NI7&lt;&gt;"",NK7&gt;=NO$39,NK7&lt;&gt;""),AND(NL7&gt;=NO$35,NL7&lt;&gt;"",NN7&gt;=NO$39,NN7&lt;&gt;""),AND(OJ7&gt;=OW$35,OJ7&lt;&gt;"",OL7&gt;=OW$39,OL7&lt;&gt;""),AND(OM7&gt;=OW$35,OM7&lt;&gt;"",OO7&gt;=OW$39,OO7&lt;&gt;""),AND(OQ7&gt;=OW$35,OQ7&lt;&gt;"",OS7&gt;=OW$39,OS7&lt;&gt;""),AND(OT7&gt;=OW$35,OT7&lt;&gt;"",OV7&gt;=OW$39,OV7&lt;&gt;""),AND(PR7&gt;=QE$35,PR7&lt;&gt;"",PT7&gt;=QE$39,PT7&lt;&gt;""),AND(PU7&gt;=QE$35,PU7&lt;&gt;"",PW7&gt;=QE$39,PW7&lt;&gt;""),AND(PY7&gt;=QE$35,PY7&lt;&gt;"",QA7&gt;=QE$39,QA7&lt;&gt;""),AND(QB7&gt;=QE$35,QB7&lt;&gt;"",QD7&gt;=QE$39,QD7&lt;&gt;""),AND(QZ7&gt;=RM$35,QZ7&lt;&gt;"",RB7&gt;=RM$39,RB7&lt;&gt;""),AND(RC7&gt;=RM$35,RC7&lt;&gt;"",RE7&gt;=RM$39,RE7&lt;&gt;""),AND(RG7&gt;=RM$35,RG7&lt;&gt;"",RI7&gt;=RM$39,RI7&lt;&gt;""),AND(RJ7&gt;=RM$35,RJ7&lt;&gt;"",RL7&gt;=RM$39,RL7&lt;&gt;""),AND(SH7&gt;=SU$35,SH7&lt;&gt;"",SJ7&gt;=SU$39,SJ7&lt;&gt;""),AND(SK7&gt;=SU$35,SK7&lt;&gt;"",SM7&gt;=SU$39,SM7&lt;&gt;""),AND(SO7&gt;=SU$35,SO7&lt;&gt;"",SQ7&gt;=SU$39,SQ7&lt;&gt;""),AND(SR7&gt;=SU$35,SR7&lt;&gt;"",ST7&gt;=SU$39,ST7&lt;&gt;"")),"P","")</f>
        <v/>
      </c>
      <c r="L7" s="8">
        <f>IF(COUNT(AQ7,AT7,BR7,BU7,CS7,CV7)&gt;0,LARGE((AQ7,AT7,BR7,BU7,CS7,CV7),1),0)</f>
        <v>49.93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49.19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49.47</v>
      </c>
      <c r="Q7" s="8" t="str">
        <f>IF(P7="","",IF(OR(P7=CS7,P7=CV7,P7=CZ7),$CA$1,IF(OR(P7=BR7,P7=BU7,P7=BY7),$AZ$1,IF(OR(P7=AQ7,P7=AT7,P7=AX7),$Y$1,""))))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11.9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WAGC (Nov 18)</v>
      </c>
      <c r="T7" s="8">
        <f>IF(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&gt;0,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,0)</f>
        <v>14.13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WAGC (Nov 18)</v>
      </c>
      <c r="V7" s="8">
        <f>IF(MAX(DB7,DC7)&gt;0,MAX(DB7,DC7),"")</f>
        <v>0.84000000000000341</v>
      </c>
      <c r="W7" s="11" t="str">
        <f>IF(V7="","",IF(V7=DB7,"("&amp;DB$2&amp;")",IF(V7=DC7,"("&amp;DC$2&amp;")")))</f>
        <v>(Optional)</v>
      </c>
      <c r="X7" s="8" t="b">
        <f>IF(V7="","",IF(V7=DB7,IF(V7+IF(P7="",0,P7)=SN7,$RN$1,IF(V7+IF(P7="",0,P7)=RF7,$QF$1,IF(V7+IF(P7="",0,P7)=PX7,$OX$1,IF(V7+IF(P7="",0,P7)=OP7,$NP$1,IF(V7+IF(P7="",0,P7)=NH7,$MH$1,IF(V7+IF(P7="",0,P7)=LZ7,$KZ$1,IF(V7+IF(P7="",0,P7)=KR7,$JR$1,IF(V7+IF(P7="",0,P7)=JJ7,$IJ$1,IF(V7+IF(P7="",0,P7)=IB7,$HB$1,IF(V7+IF(P7="",0,P7)=GT7,$FT$1,IF(V7+IF(P7="",0,P7)=FL7,$EL$1,IF(V7+IF(P7="",0,P7)=ED7,$DD$1)))))))))))),IF(V7=DC7,IF(V7+IF(#REF!="",0,#REF!)=ST7,$RN$1,IF(V7+IF(#REF!="",0,#REF!)=RL7,$QF$1,IF(V7+IF(#REF!="",0,#REF!)=QD7,$OX$1,IF(V7+IF(#REF!="",0,#REF!)=OV7,$NP$1,IF(V7+IF(#REF!="",0,#REF!)=NN7,$MH$1,IF(V7+IF(#REF!="",0,#REF!)=MF7,$KZ$1,IF(V7+IF(#REF!="",0,#REF!)=KX7,$JR$1,IF(V7+IF(#REF!="",0,#REF!)=JP7,$IJ$1,IF(V7+IF(#REF!="",0,#REF!)=IH7,$HB$1,IF(V7+IF(#REF!="",0,#REF!)=GZ7,$FT$1,IF(V7+IF(#REF!="",0,#REF!)=FR7,$EL$1,IF(V7+IF(#REF!="",0,#REF!)=EJ7,$DD$1,IF(V7+IF(#REF!="",0,#REF!)=SQ7,$RN$1,IF(V7+IF(#REF!="",0,#REF!)=RI7,$QF$1,IF(V7+IF(#REF!="",0,#REF!)=QA7,$OX$1,IF(V7+IF(#REF!="",0,#REF!)=OS7,$NP$1,IF(V7+IF(#REF!="",0,#REF!)=NK7,$MH$1,IF(V7+IF(#REF!="",0,#REF!)=MC7,$KZ$1,IF(V7+IF(#REF!="",0,#REF!)=KU7,$JR$1,IF(V7+IF(#REF!="",0,#REF!)=JM7,$IJ$1,IF(V7+IF(#REF!="",0,#REF!)=IE7,$HB$1,IF(V7+IF(#REF!="",0,#REF!)=GW7,$FT$1,IF(V7+IF(#REF!="",0,#REF!)=FO7,$EL$1,IF(V7+IF(#REF!="",0,#REF!)=EG7,$DD$1)))))))))))))))))))))))))))</f>
        <v>0</v>
      </c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7"/>
      <c r="AO7" s="38" t="str">
        <f>IF(AA7&gt;0,AA7,"")</f>
        <v/>
      </c>
      <c r="AP7" s="38" t="str">
        <f>IF(AB7&gt;0,AB7,"")</f>
        <v/>
      </c>
      <c r="AQ7" s="40" t="str">
        <f>IF(SUM(Y7:AB7)-AC7&gt;0,SUM(Y7:AB7)-AC7,"")</f>
        <v/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 t="str">
        <f>IF(AQ7="","",MAX(AQ7,AT7))</f>
        <v/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 t="str">
        <f>IF(SUM(AU7,AX7)&gt;0,SUM(AU7,AX7),"")</f>
        <v/>
      </c>
      <c r="AZ7" s="26">
        <v>14.6</v>
      </c>
      <c r="BA7" s="26">
        <v>9.1999999999999993</v>
      </c>
      <c r="BB7" s="26">
        <v>11.7</v>
      </c>
      <c r="BC7" s="26">
        <v>13.69</v>
      </c>
      <c r="BD7" s="26">
        <v>0</v>
      </c>
      <c r="BE7" s="26"/>
      <c r="BF7" s="26"/>
      <c r="BG7" s="26"/>
      <c r="BH7" s="26"/>
      <c r="BI7" s="26"/>
      <c r="BJ7" s="26">
        <v>15</v>
      </c>
      <c r="BK7" s="26">
        <v>9.3000000000000007</v>
      </c>
      <c r="BL7" s="26">
        <v>11.7</v>
      </c>
      <c r="BM7" s="26">
        <v>13.47</v>
      </c>
      <c r="BN7" s="26">
        <v>0</v>
      </c>
      <c r="BO7" s="28"/>
      <c r="BP7" s="39">
        <f>IF(BB7&gt;0,BB7,"")</f>
        <v>11.7</v>
      </c>
      <c r="BQ7" s="39">
        <f>IF(BC7&gt;0,BC7,"")</f>
        <v>13.69</v>
      </c>
      <c r="BR7" s="11">
        <f>IF(SUM(AZ7:BC7)-BD7&gt;0,SUM(AZ7:BC7)-BD7,"")</f>
        <v>49.19</v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>
        <f>IF(BR7="","",MAX(BR7,BU7))</f>
        <v>49.19</v>
      </c>
      <c r="BW7" s="11">
        <f>IF(BL7&gt;0,BL7,"")</f>
        <v>11.7</v>
      </c>
      <c r="BX7" s="11">
        <f>IF(BM7&gt;0,BM7,"")</f>
        <v>13.47</v>
      </c>
      <c r="BY7" s="11">
        <f>IF(SUM(BJ7:BM7)-BN7&gt;0,SUM(BJ7:BM7)-BN7,"")</f>
        <v>49.47</v>
      </c>
      <c r="BZ7" s="11">
        <f>IF(SUM(BV7,BY7)&gt;0,SUM(BV7,BY7),"")</f>
        <v>98.66</v>
      </c>
      <c r="CA7" s="22">
        <v>15.2</v>
      </c>
      <c r="CB7" s="22">
        <v>9</v>
      </c>
      <c r="CC7" s="22">
        <v>11.700000000000001</v>
      </c>
      <c r="CD7" s="22">
        <v>14.03</v>
      </c>
      <c r="CE7" s="22">
        <v>0</v>
      </c>
      <c r="CF7" s="22"/>
      <c r="CG7" s="22"/>
      <c r="CH7" s="22"/>
      <c r="CI7" s="22"/>
      <c r="CJ7" s="22"/>
      <c r="CK7" s="22">
        <v>6.9</v>
      </c>
      <c r="CL7" s="22">
        <v>4.5</v>
      </c>
      <c r="CM7" s="22">
        <v>6.2</v>
      </c>
      <c r="CN7" s="22">
        <v>7.25</v>
      </c>
      <c r="CO7" s="22">
        <v>0</v>
      </c>
      <c r="CP7" s="27"/>
      <c r="CQ7" s="38">
        <f>IF(CC7&gt;0,CC7,"")</f>
        <v>11.700000000000001</v>
      </c>
      <c r="CR7" s="38">
        <f>IF(CD7&gt;0,CD7,"")</f>
        <v>14.03</v>
      </c>
      <c r="CS7" s="40">
        <f>IF(SUM(CA7:CD7)-CE7&gt;0,SUM(CA7:CD7)-CE7,"")</f>
        <v>49.93</v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>
        <f>IF(CS7="","",MAX(CS7,CV7))</f>
        <v>49.93</v>
      </c>
      <c r="CX7" s="40">
        <f>IF(CM7&gt;0,CM7,"")</f>
        <v>6.2</v>
      </c>
      <c r="CY7" s="40">
        <f>IF(CN7&gt;0,CN7,"")</f>
        <v>7.25</v>
      </c>
      <c r="CZ7" s="40">
        <f>IF(SUM(CK7:CN7)-CO7&gt;0,SUM(CK7:CN7)-CO7,"")</f>
        <v>24.85</v>
      </c>
      <c r="DA7" s="40">
        <f>IF(SUM(CW7,CZ7)&gt;0,SUM(CW7,CZ7),"")</f>
        <v>74.78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0.84000000000000341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14.9</v>
      </c>
      <c r="HC7" s="18">
        <v>9.1</v>
      </c>
      <c r="HD7" s="18">
        <v>11.9</v>
      </c>
      <c r="HE7" s="18">
        <v>14.13</v>
      </c>
      <c r="HF7" s="18">
        <v>0</v>
      </c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11.9</v>
      </c>
      <c r="HW7" s="11">
        <f>IF(HE7&gt;0,HE7,"")</f>
        <v>14.13</v>
      </c>
      <c r="HX7" s="11">
        <f>IF(SUM(HB7:HE7)-HF7&gt;0,SUM(HB7:HE7)-HF7,"")</f>
        <v>50.03</v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>
        <f>IF(MAX(HX7,IA7)&gt;0,MAX(HX7,IA7),"")</f>
        <v>50.03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50.03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14.899999999999999</v>
      </c>
      <c r="SW7" s="22">
        <f>IF($CP7="P",CB7,(CB7+BA7)/2)</f>
        <v>9.1</v>
      </c>
      <c r="SX7" s="22">
        <f>IF($CP7="P",CC7,(CC7+BB7)/2)</f>
        <v>11.7</v>
      </c>
      <c r="SY7" s="22">
        <f>IF($CP7="P",CD7,(CD7+BC7)/2)</f>
        <v>13.86</v>
      </c>
      <c r="SZ7" s="22">
        <f>IF($CP7="P",CE7,(CE7+BD7)/2)</f>
        <v>0</v>
      </c>
      <c r="TA7" s="22">
        <f>IF($CP7="P",CF7,(CF7+BE7)/2)</f>
        <v>0</v>
      </c>
      <c r="TB7" s="22">
        <f>IF($CP7="P",CG7,(CG7+BF7)/2)</f>
        <v>0</v>
      </c>
      <c r="TC7" s="22">
        <f>IF($CP7="P",CH7,(CH7+BG7)/2)</f>
        <v>0</v>
      </c>
      <c r="TD7" s="22">
        <f>IF($CP7="P",CI7,(CI7+BH7)/2)</f>
        <v>0</v>
      </c>
      <c r="TE7" s="22">
        <f>IF($CP7="P",CJ7,(CJ7+BI7)/2)</f>
        <v>0</v>
      </c>
      <c r="TF7" s="22">
        <f>IF($CP7="P",CK7,(CK7+BJ7)/2)</f>
        <v>10.95</v>
      </c>
      <c r="TG7" s="22">
        <f>IF($CP7="P",CL7,(CL7+BK7)/2)</f>
        <v>6.9</v>
      </c>
      <c r="TH7" s="22">
        <f>IF($CP7="P",CM7,(CM7+BL7)/2)</f>
        <v>8.9499999999999993</v>
      </c>
      <c r="TI7" s="22">
        <f>IF($CP7="P",CN7,(CN7+BM7)/2)</f>
        <v>10.36</v>
      </c>
      <c r="TJ7" s="22">
        <f>IF($CP7="P",CO7,(CO7+BN7)/2)</f>
        <v>0</v>
      </c>
      <c r="TK7" s="27" t="s">
        <v>46</v>
      </c>
      <c r="TL7" s="40">
        <f>IF(SX7&gt;0,SX7,"")</f>
        <v>11.7</v>
      </c>
      <c r="TM7" s="40">
        <f>IF(SY7&gt;0,SY7,"")</f>
        <v>13.86</v>
      </c>
      <c r="TN7" s="40">
        <f>IF(SUM(SV7:SY7)-SZ7&gt;0,SUM(SV7:SY7)-SZ7,"")</f>
        <v>49.56</v>
      </c>
      <c r="TO7" s="40" t="str">
        <f>IF(TC7&gt;0,TC7,"")</f>
        <v/>
      </c>
      <c r="TP7" s="40" t="str">
        <f>IF(TD7&gt;0,TD7,"")</f>
        <v/>
      </c>
      <c r="TQ7" s="40" t="str">
        <f>IF(SUM(TA7:TD7)-TE7&gt;0,SUM(TA7:TD7)-TE7,"")</f>
        <v/>
      </c>
      <c r="TR7" s="40">
        <f>IF(MAX(TN7,TQ7)&gt;0,MAX(TN7,TQ7),"")</f>
        <v>49.56</v>
      </c>
      <c r="TS7" s="40">
        <f>IF(TH7&gt;0,TH7,"")</f>
        <v>8.9499999999999993</v>
      </c>
      <c r="TT7" s="40">
        <f>IF(TI7&gt;0,TI7,"")</f>
        <v>10.36</v>
      </c>
      <c r="TU7" s="40">
        <f>IF(SUM(TF7:TI7)-TJ7&gt;0,SUM(TF7:TI7)-TJ7,"")</f>
        <v>37.159999999999997</v>
      </c>
      <c r="TV7" s="40">
        <f>IF(SUM(TR7,TU7)&gt;0,SUM(TR7,TU7),"")</f>
        <v>86.72</v>
      </c>
    </row>
    <row r="8" spans="1:542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3</v>
      </c>
      <c r="C8" s="5" t="s">
        <v>116</v>
      </c>
      <c r="D8" s="4" t="s">
        <v>3</v>
      </c>
      <c r="E8" s="4">
        <v>2004</v>
      </c>
      <c r="F8" s="9">
        <f>SUM(L8:V8)+SUM(L8:T8)*0.0000001+SUM(L8)*0.0000000000001</f>
        <v>171.03001677900488</v>
      </c>
      <c r="G8" s="66"/>
      <c r="H8" s="3" t="str">
        <f>IF(OR(AND(AO8&gt;=AY$34,AO8&lt;&gt;"",AQ8&gt;=AY$38,AQ8&lt;&gt;"",AN8=""),AND(AR8&gt;=AY$34,AR8&lt;&gt;"",AT8&gt;=AY$38,AT8&lt;&gt;"",AN8=""),AND(AV8&gt;=AY$34,AV8&lt;&gt;"",AX8&gt;=AY$38,AX8&lt;&gt;"",AN8=""),AND(BP8&gt;=BZ$34,BP8&lt;&gt;"",BR8&gt;=BZ$38,BR8&lt;&gt;"",BO8=""),AND(BS8&gt;=BZ$34,BS8&lt;&gt;"",BU8&gt;=BZ$38,BU8&lt;&gt;"",BO8=""),AND(BW8&gt;=BZ$34,BW8&lt;&gt;"",BY8&gt;=BZ$38,BY8&lt;&gt;"",BO8=""),AND(CQ8&gt;=DA$34,CQ8&lt;&gt;"",CS8&gt;=DA$38,CS8&lt;&gt;"",CP8=""),AND(CT8&gt;=DA$34,CT8&lt;&gt;"",CV8&gt;=DA$38,CV8&lt;&gt;"",CP8=""),AND(CX8&gt;=DA$34,CX8&lt;&gt;"",CZ8&gt;=DA$38,CZ8&lt;&gt;"",CP8=""),AND(DX8&gt;=EK$34,DX8&lt;&gt;"",DZ8&gt;=EK$38,DZ8&lt;&gt;""),AND(EA8&gt;=EK$34,EA8&lt;&gt;"",EC8&gt;=EK$38,EC8&lt;&gt;""),AND(EE8&gt;=EK$34,EE8&lt;&gt;"",EG8&gt;=EK$38,EG8&lt;&gt;""),AND(EH8&gt;=EK$34,EH8&lt;&gt;"",EJ8&gt;=EK$38,EJ8&lt;&gt;""),AND(FF8&gt;=FS$34,FF8&lt;&gt;"",FH8&gt;=FS$38,FH8&lt;&gt;""),AND(FI8&gt;=FS$34,FI8&lt;&gt;"",FK8&gt;=FS$38,FK8&lt;&gt;""),AND(FM8&gt;=FS$34,FM8&lt;&gt;"",FO8&gt;=FS$38,FO8&lt;&gt;""),AND(FP8&gt;=FS$34,FP8&lt;&gt;"",FR8&gt;=FS$38,FR8&lt;&gt;""),AND(GN8&gt;=HA$34,GN8&lt;&gt;"",GP8&gt;=HA$38,GP8&lt;&gt;""),AND(GQ8&gt;=HA$34,GQ8&lt;&gt;"",GS8&gt;=HA$38,GS8&lt;&gt;""),AND(GU8&gt;=HA$34,GU8&lt;&gt;"",GW8&gt;=HA$38,GW8&lt;&gt;""),AND(GX8&gt;=HA$34,GX8&lt;&gt;"",GZ8&gt;=HA$38,GZ8&lt;&gt;""),AND(HV8&gt;=II$34,HV8&lt;&gt;"",HX8&gt;=II$38,HX8&lt;&gt;""),AND(HY8&gt;=II$34,HY8&lt;&gt;"",IA8&gt;=II$38,IA8&lt;&gt;""),AND(IC8&gt;=II$34,IC8&lt;&gt;"",IE8&gt;=II$38,IE8&lt;&gt;""),AND(IF8&gt;=II$34,IF8&lt;&gt;"",IH8&gt;=II$38,IH8&lt;&gt;""),AND(JD8&gt;=JQ$34,JD8&lt;&gt;"",JF8&gt;=JQ$38,JF8&lt;&gt;""),AND(JG8&gt;=JQ$34,JG8&lt;&gt;"",JI8&gt;=JQ$38,JI8&lt;&gt;""),AND(JK8&gt;=JQ$34,JK8&lt;&gt;"",JM8&gt;=JQ$38,JM8&lt;&gt;""),AND(JN8&gt;=JQ$34,JN8&lt;&gt;"",JP8&gt;=JQ$38,JP8&lt;&gt;""),AND(KL8&gt;=KY$34,KL8&lt;&gt;"",KN8&gt;=KY$38,KN8&lt;&gt;""),AND(KO8&gt;=KY$34,KO8&lt;&gt;"",KQ8&gt;=KY$38,KQ8&lt;&gt;""),AND(KS8&gt;=KY$34,KS8&lt;&gt;"",KU8&gt;=KY$38,KU8&lt;&gt;""),AND(KV8&gt;=KY$34,KV8&lt;&gt;"",KX8&gt;=KY$38,KX8&lt;&gt;""),AND(LT8&gt;=MG$34,LT8&lt;&gt;"",LV8&gt;=MG$38,LV8&lt;&gt;""),AND(LW8&gt;=MG$34,LW8&lt;&gt;"",LY8&gt;=MG$38,LY8&lt;&gt;""),AND(MA8&gt;=MG$34,MA8&lt;&gt;"",MC8&gt;=MG$38,MC8&lt;&gt;""),AND(MD8&gt;=MG$34,MD8&lt;&gt;"",MF8&gt;=MG$38,MF8&lt;&gt;""),AND(NB8&gt;=NO$34,NB8&lt;&gt;"",ND8&gt;=NO$38,ND8&lt;&gt;""),AND(NE8&gt;=NO$34,NE8&lt;&gt;"",NG8&gt;=NO$38,NG8&lt;&gt;""),AND(NI8&gt;=NO$34,NI8&lt;&gt;"",NK8&gt;=NO$38,NK8&lt;&gt;""),AND(NL8&gt;=NO$34,NL8&lt;&gt;"",NN8&gt;=NO$38,NN8&lt;&gt;""),AND(OJ8&gt;=OW$34,OJ8&lt;&gt;"",OL8&gt;=OW$38,OL8&lt;&gt;""),AND(OM8&gt;=OW$34,OM8&lt;&gt;"",OO8&gt;=OW$38,OO8&lt;&gt;""),AND(OQ8&gt;=OW$34,OQ8&lt;&gt;"",OS8&gt;=OW$38,OS8&lt;&gt;""),AND(OT8&gt;=OW$34,OT8&lt;&gt;"",OV8&gt;=OW$38,OV8&lt;&gt;""),AND(PR8&gt;=QE$34,PR8&lt;&gt;"",PT8&gt;=QE$38,PT8&lt;&gt;""),AND(PU8&gt;=QE$34,PU8&lt;&gt;"",PW8&gt;=QE$38,PW8&lt;&gt;""),AND(PY8&gt;=QE$34,PY8&lt;&gt;"",QA8&gt;=QE$38,QA8&lt;&gt;""),AND(QB8&gt;=QE$34,QB8&lt;&gt;"",QD8&gt;=QE$38,QD8&lt;&gt;""),AND(QZ8&gt;=RM$34,QZ8&lt;&gt;"",RB8&gt;=RM$38,RB8&lt;&gt;""),AND(RC8&gt;=RM$34,RC8&lt;&gt;"",RE8&gt;=RM$38,RE8&lt;&gt;""),AND(RG8&gt;=RM$34,RG8&lt;&gt;"",RI8&gt;=RM$38,RI8&lt;&gt;""),AND(RJ8&gt;=RM$34,RJ8&lt;&gt;"",RL8&gt;=RM$38,RL8&lt;&gt;""),AND(SH8&gt;=SU$34,SH8&lt;&gt;"",SJ8&gt;=SU$38,SJ8&lt;&gt;""),AND(SK8&gt;=SU$34,SK8&lt;&gt;"",SM8&gt;=SU$38,SM8&lt;&gt;""),AND(SO8&gt;=SU$34,SO8&lt;&gt;"",SQ8&gt;=SU$38,SQ8&lt;&gt;""),AND(SR8&gt;=SU$34,SR8&lt;&gt;"",ST8&gt;=SU$38,ST8&lt;&gt;"")),"P","")</f>
        <v>P</v>
      </c>
      <c r="I8" s="3" t="str">
        <f>IF(OR(AND(AQ8&gt;=AY$38,AQ8&lt;&gt;"",AN8=""),AND(AT8&gt;=AY$38,AT8&lt;&gt;"",AN8=""),AND(AX8&gt;=AY$38,AX8&lt;&gt;"",AN8=""),AND(BR8&gt;=BZ$38,BR8&lt;&gt;"",BO8=""),AND(BU8&gt;=BZ$38,BU8&lt;&gt;"",BO8=""),AND(BY8&gt;=BZ$38,BY8&lt;&gt;"",BO8=""),AND(CS8&gt;=DA$38,CS8&lt;&gt;"",CP8=""),AND(CV8&gt;=DA$38,CV8&lt;&gt;"",CP8=""),AND(CZ8&gt;=DA$38,CZ8&lt;&gt;"",CP8=""),AND(DZ8&gt;=EK$38,DZ8&lt;&gt;""),AND(EC8&gt;=EK$38,EC8&lt;&gt;""),AND(EG8&gt;=EK$38,EG8&lt;&gt;""),AND(EJ8&gt;=EK$38,EJ8&lt;&gt;""),AND(FH8&gt;=FS$38,FH8&lt;&gt;""),AND(FK8&gt;=FS$38,FK8&lt;&gt;""),AND(FO8&gt;=FS$38,FO8&lt;&gt;""),AND(FR8&gt;=FS$38,FR8&lt;&gt;""),AND(GP8&gt;=HA$38,GP8&lt;&gt;""),AND(GS8&gt;=HA$38,GS8&lt;&gt;""),AND(GW8&gt;=HA$38,GW8&lt;&gt;""),AND(GZ8&gt;=HA$38,GZ8&lt;&gt;""),AND(HX8&gt;=II$38,HX8&lt;&gt;""),AND(IA8&gt;=II$38,IA8&lt;&gt;""),AND(IE8&gt;=II$38,IE8&lt;&gt;""),AND(IH8&gt;=II$38,IH8&lt;&gt;""),AND(JF8&gt;=JQ$38,JF8&lt;&gt;""),AND(JI8&gt;=JQ$38,JI8&lt;&gt;""),AND(JM8&gt;=JQ$38,JM8&lt;&gt;""),AND(JP8&gt;=JQ$38,JP8&lt;&gt;""),AND(KN8&gt;=KY$38,KN8&lt;&gt;""),AND(KQ8&gt;=KY$38,KQ8&lt;&gt;""),AND(KU8&gt;=KY$38,KU8&lt;&gt;""),AND(KX8&gt;=KY$38,KX8&lt;&gt;""),AND(LV8&gt;=MG$38,LV8&lt;&gt;""),AND(LY8&gt;=MG$38,LY8&lt;&gt;""),AND(MC8&gt;=MG$38,MC8&lt;&gt;""),AND(MF8&gt;=MG$38,MF8&lt;&gt;""),AND(ND8&gt;=NO$38,ND8&lt;&gt;""),AND(NG8&gt;=NO$38,NG8&lt;&gt;""),AND(NK8&gt;=NO$38,NK8&lt;&gt;""),AND(NN8&gt;=NO$38,NN8&lt;&gt;""),AND(OL8&gt;=OW$38,OL8&lt;&gt;""),AND(OO8&gt;=OW$38,OO8&lt;&gt;""),AND(OS8&gt;=OW$38,OS8&lt;&gt;""),AND(OV8&gt;=OW$38,OV8&lt;&gt;""),AND(PT8&gt;=QE$38,PT8&lt;&gt;""),AND(PW8&gt;=QE$38,PW8&lt;&gt;""),AND(QA8&gt;=QE$38,QA8&lt;&gt;""),AND(QD8&gt;=QE$38,QD8&lt;&gt;""),AND(RB8&gt;=RM$38,RB8&lt;&gt;""),AND(RE8&gt;=RM$38,RE8&lt;&gt;""),AND(RI8&gt;=RM$38,RI8&lt;&gt;""),AND(RL8&gt;=RM$38,RL8&lt;&gt;""),AND(SJ8&gt;=SU$38,SJ8&lt;&gt;""),AND(SM8&gt;=SU$38,SM8&lt;&gt;""),AND(SQ8&gt;=SU$38,SQ8&lt;&gt;""),AND(ST8&gt;=SU$38,ST8&lt;&gt;"")),"P","")</f>
        <v>P</v>
      </c>
      <c r="J8" s="36" t="str">
        <f>IF(AND(I8="P",H8=""),"No DD",IF(OR(AND(AO8&gt;=AY$37,AO8&lt;&gt;"",AQ8&gt;=AY$41,AQ8&lt;&gt;"",AN8=""),AND(AR8&gt;=AY$37,AR8&lt;&gt;"",AT8&gt;=AY$41,AT8&lt;&gt;"",AN8=""),AND(AV8&gt;=AY$37,AV8&lt;&gt;"",AX8&gt;=AY$41,AX8&lt;&gt;"",AN8=""),AND(BP8&gt;=BZ$37,BP8&lt;&gt;"",BR8&gt;=BZ$41,BR8&lt;&gt;"",BO8=""),AND(BS8&gt;=BZ$37,BS8&lt;&gt;"",BU8&gt;=BZ$41,BU8&lt;&gt;"",BO8=""),AND(BW8&gt;=BZ$37,BW8&lt;&gt;"",BY8&gt;=BZ$41,BY8&lt;&gt;"",BO8=""),AND(CQ8&gt;=DA$37,CQ8&lt;&gt;"",CS8&gt;=DA$41,CS8&lt;&gt;"",CP8=""),AND(CT8&gt;=DA$37,CT8&lt;&gt;"",CV8&gt;=DA$41,CV8&lt;&gt;"",CP8=""),AND(CX8&gt;=DA$37,CX8&lt;&gt;"",CZ8&gt;=DA$41,CZ8&lt;&gt;"",CP8=""),AND(DX8&gt;=EK$37,DX8&lt;&gt;"",DZ8&gt;=EK$41,DZ8&lt;&gt;""),AND(EA8&gt;=EK$37,EA8&lt;&gt;"",EC8&gt;=EK$41,EC8&lt;&gt;""),AND(EE8&gt;=EK$37,EE8&lt;&gt;"",EG8&gt;=EK$41,EG8&lt;&gt;""),AND(EH8&gt;=EK$37,EH8&lt;&gt;"",EJ8&gt;=EK$41,EJ8&lt;&gt;""),AND(FF8&gt;=FS$37,FF8&lt;&gt;"",FH8&gt;=FS$41,FH8&lt;&gt;""),AND(FI8&gt;=FS$37,FI8&lt;&gt;"",FK8&gt;=FS$41,FK8&lt;&gt;""),AND(FM8&gt;=FS$37,FM8&lt;&gt;"",FO8&gt;=FS$41,FO8&lt;&gt;""),AND(FP8&gt;=FS$37,FP8&lt;&gt;"",FR8&gt;=FS$41,FR8&lt;&gt;""),AND(GN8&gt;=HA$37,GN8&lt;&gt;"",GP8&gt;=HA$41,GP8&lt;&gt;""),AND(GQ8&gt;=HA$37,GQ8&lt;&gt;"",GS8&gt;=HA$41,GS8&lt;&gt;""),AND(GU8&gt;=HA$37,GU8&lt;&gt;"",GW8&gt;=HA$41,GW8&lt;&gt;""),AND(GX8&gt;=HA$37,GX8&lt;&gt;"",GZ8&gt;=HA$41,GZ8&lt;&gt;""),AND(HV8&gt;=II$37,HV8&lt;&gt;"",HX8&gt;=II$41,HX8&lt;&gt;""),AND(HY8&gt;=II$37,HY8&lt;&gt;"",IA8&gt;=II$41,IA8&lt;&gt;""),AND(IC8&gt;=II$37,IC8&lt;&gt;"",IE8&gt;=II$41,IE8&lt;&gt;""),AND(IF8&gt;=II$37,IF8&lt;&gt;"",IH8&gt;=II$41,IH8&lt;&gt;""),AND(JD8&gt;=JQ$37,JD8&lt;&gt;"",JF8&gt;=JQ$41,JF8&lt;&gt;""),AND(JG8&gt;=JQ$37,JG8&lt;&gt;"",JI8&gt;=JQ$41,JI8&lt;&gt;""),AND(JK8&gt;=JQ$37,JK8&lt;&gt;"",JM8&gt;=JQ$41,JM8&lt;&gt;""),AND(JN8&gt;=JQ$37,JN8&lt;&gt;"",JP8&gt;=JQ$41,JP8&lt;&gt;""),AND(KL8&gt;=KY$37,KL8&lt;&gt;"",KN8&gt;=KY$41,KN8&lt;&gt;""),AND(KO8&gt;=KY$37,KO8&lt;&gt;"",KQ8&gt;=KY$41,KQ8&lt;&gt;""),AND(KS8&gt;=KY$37,KS8&lt;&gt;"",KU8&gt;=KY$41,KU8&lt;&gt;""),AND(KV8&gt;=KY$37,KV8&lt;&gt;"",KX8&gt;=KY$41,KX8&lt;&gt;""),AND(LT8&gt;=MG$37,LT8&lt;&gt;"",LV8&gt;=MG$41,LV8&lt;&gt;""),AND(LW8&gt;=MG$37,LW8&lt;&gt;"",LY8&gt;=MG$41,LY8&lt;&gt;""),AND(MA8&gt;=MG$37,MA8&lt;&gt;"",MC8&gt;=MG$41,MC8&lt;&gt;""),AND(MD8&gt;=MG$37,MD8&lt;&gt;"",MF8&gt;=MG$41,MF8&lt;&gt;""),AND(NB8&gt;=NO$37,NB8&lt;&gt;"",ND8&gt;=NO$41,ND8&lt;&gt;""),AND(NE8&gt;=NO$37,NE8&lt;&gt;"",NG8&gt;=NO$41,NG8&lt;&gt;""),AND(NI8&gt;=NO$37,NI8&lt;&gt;"",NK8&gt;=NO$41,NK8&lt;&gt;""),AND(NL8&gt;=NO$37,NL8&lt;&gt;"",NN8&gt;=NO$41,NN8&lt;&gt;""),AND(OJ8&gt;=OW$37,OJ8&lt;&gt;"",OL8&gt;=OW$41,OL8&lt;&gt;""),AND(OM8&gt;=OW$37,OM8&lt;&gt;"",OO8&gt;=OW$41,OO8&lt;&gt;""),AND(OQ8&gt;=OW$37,OQ8&lt;&gt;"",OS8&gt;=OW$41,OS8&lt;&gt;""),AND(OT8&gt;=OW$37,OT8&lt;&gt;"",OV8&gt;=OW$41,OV8&lt;&gt;""),AND(PR8&gt;=QE$37,PR8&lt;&gt;"",PT8&gt;=QE$41,PT8&lt;&gt;""),AND(PU8&gt;=QE$37,PU8&lt;&gt;"",PW8&gt;=QE$41,PW8&lt;&gt;""),AND(PY8&gt;=QE$37,PY8&lt;&gt;"",QA8&gt;=QE$41,QA8&lt;&gt;""),AND(QB8&gt;=QE$37,QB8&lt;&gt;"",QD8&gt;=QE$41,QD8&lt;&gt;""),AND(QZ8&gt;=RM$37,QZ8&lt;&gt;"",RB8&gt;=RM$41,RB8&lt;&gt;""),AND(RC8&gt;=RM$37,RC8&lt;&gt;"",RE8&gt;=RM$41,RE8&lt;&gt;""),AND(RG8&gt;=RM$37,RG8&lt;&gt;"",RI8&gt;=RM$41,RI8&lt;&gt;""),AND(RJ8&gt;=RM$37,RJ8&lt;&gt;"",RL8&gt;=RM$41,RL8&lt;&gt;""),AND(SH8&gt;=SU$37,SH8&lt;&gt;"",SJ8&gt;=SU$41,SJ8&lt;&gt;""),AND(SK8&gt;=SU$37,SK8&lt;&gt;"",SM8&gt;=SU$41,SM8&lt;&gt;""),AND(SO8&gt;=SU$37,SO8&lt;&gt;"",SQ8&gt;=SU$41,SQ8&lt;&gt;""),AND(SR8&gt;=SU$37,SR8&lt;&gt;"",ST8&gt;=SU$41,ST8&lt;&gt;"")),"Merit",IF(OR(AND(AO8&gt;=AY$36,AO8&lt;&gt;"",AQ8&gt;=AY$40,AQ8&lt;&gt;"",AN8=""),AND(AR8&gt;=AY$36,AR8&lt;&gt;"",AT8&gt;=AY$40,AT8&lt;&gt;"",AN8=""),AND(AV8&gt;=AY$36,AV8&lt;&gt;"",AX8&gt;=AY$40,AX8&lt;&gt;"",AN8=""),AND(BP8&gt;=BZ$36,BP8&lt;&gt;"",BR8&gt;=BZ$40,BR8&lt;&gt;"",BO8=""),AND(BS8&gt;=BZ$36,BS8&lt;&gt;"",BU8&gt;=BZ$40,BU8&lt;&gt;"",BO8=""),AND(BW8&gt;=BZ$36,BW8&lt;&gt;"",BY8&gt;=BZ$40,BY8&lt;&gt;"",BO8=""),AND(CQ8&gt;=DA$36,CQ8&lt;&gt;"",CS8&gt;=DA$40,CS8&lt;&gt;"",CP8=""),AND(CT8&gt;=DA$36,CT8&lt;&gt;"",CV8&gt;=DA$40,CV8&lt;&gt;"",CP8=""),AND(CX8&gt;=DA$36,CX8&lt;&gt;"",CZ8&gt;=DA$40,CZ8&lt;&gt;"",CP8=""),AND(DX8&gt;=EK$36,DX8&lt;&gt;"",DZ8&gt;=EK$40,DZ8&lt;&gt;""),AND(EA8&gt;=EK$36,EA8&lt;&gt;"",EC8&gt;=EK$40,EC8&lt;&gt;""),AND(EE8&gt;=EK$36,EE8&lt;&gt;"",EG8&gt;=EK$40,EG8&lt;&gt;""),AND(EH8&gt;=EK$36,EH8&lt;&gt;"",EJ8&gt;=EK$40,EJ8&lt;&gt;""),AND(FF8&gt;=FS$36,FF8&lt;&gt;"",FH8&gt;=FS$40,FH8&lt;&gt;""),AND(FI8&gt;=FS$36,FI8&lt;&gt;"",FK8&gt;=FS$40,FK8&lt;&gt;""),AND(FM8&gt;=FS$36,FM8&lt;&gt;"",FO8&gt;=FS$40,FO8&lt;&gt;""),AND(FP8&gt;=FS$36,FP8&lt;&gt;"",FR8&gt;=FS$40,FR8&lt;&gt;""),AND(GN8&gt;=HA$36,GN8&lt;&gt;"",GP8&gt;=HA$40,GP8&lt;&gt;""),AND(GQ8&gt;=HA$36,GQ8&lt;&gt;"",GS8&gt;=HA$40,GS8&lt;&gt;""),AND(GU8&gt;=HA$36,GU8&lt;&gt;"",GW8&gt;=HA$40,GW8&lt;&gt;""),AND(GX8&gt;=HA$36,GX8&lt;&gt;"",GZ8&gt;=HA$40,GZ8&lt;&gt;""),AND(HV8&gt;=II$36,HV8&lt;&gt;"",HX8&gt;=II$40,HX8&lt;&gt;""),AND(HY8&gt;=II$36,HY8&lt;&gt;"",IA8&gt;=II$40,IA8&lt;&gt;""),AND(IC8&gt;=II$36,IC8&lt;&gt;"",IE8&gt;=II$40,IE8&lt;&gt;""),AND(IF8&gt;=II$36,IF8&lt;&gt;"",IH8&gt;=II$40,IH8&lt;&gt;""),AND(JD8&gt;=JQ$36,JD8&lt;&gt;"",JF8&gt;=JQ$40,JF8&lt;&gt;""),AND(JG8&gt;=JQ$36,JG8&lt;&gt;"",JI8&gt;=JQ$40,JI8&lt;&gt;""),AND(JK8&gt;=JQ$36,JK8&lt;&gt;"",JM8&gt;=JQ$40,JM8&lt;&gt;""),AND(JN8&gt;=JQ$36,JN8&lt;&gt;"",JP8&gt;=JQ$40,JP8&lt;&gt;""),AND(KL8&gt;=KY$36,KL8&lt;&gt;"",KN8&gt;=KY$40,KN8&lt;&gt;""),AND(KO8&gt;=KY$36,KO8&lt;&gt;"",KQ8&gt;=KY$40,KQ8&lt;&gt;""),AND(KS8&gt;=KY$36,KS8&lt;&gt;"",KU8&gt;=KY$40,KU8&lt;&gt;""),AND(KV8&gt;=KY$36,KV8&lt;&gt;"",KX8&gt;=KY$40,KX8&lt;&gt;""),AND(LT8&gt;=MG$36,LT8&lt;&gt;"",LV8&gt;=MG$40,LV8&lt;&gt;""),AND(LW8&gt;=MG$36,LW8&lt;&gt;"",LY8&gt;=MG$40,LY8&lt;&gt;""),AND(MA8&gt;=MG$36,MA8&lt;&gt;"",MC8&gt;=MG$40,MC8&lt;&gt;""),AND(MD8&gt;=MG$36,MD8&lt;&gt;"",MF8&gt;=MG$40,MF8&lt;&gt;""),AND(NB8&gt;=NO$36,NB8&lt;&gt;"",ND8&gt;=NO$40,ND8&lt;&gt;""),AND(NE8&gt;=NO$36,NE8&lt;&gt;"",NG8&gt;=NO$40,NG8&lt;&gt;""),AND(NI8&gt;=NO$36,NI8&lt;&gt;"",NK8&gt;=NO$40,NK8&lt;&gt;""),AND(NL8&gt;=NO$36,NL8&lt;&gt;"",NN8&gt;=NO$40,NN8&lt;&gt;""),AND(OJ8&gt;=OW$36,OJ8&lt;&gt;"",OL8&gt;=OW$40,OL8&lt;&gt;""),AND(OM8&gt;=OW$36,OM8&lt;&gt;"",OO8&gt;=OW$40,OO8&lt;&gt;""),AND(OQ8&gt;=OW$36,OQ8&lt;&gt;"",OS8&gt;=OW$40,OS8&lt;&gt;""),AND(OT8&gt;=OW$36,OT8&lt;&gt;"",OV8&gt;=OW$40,OV8&lt;&gt;""),AND(PR8&gt;=QE$36,PR8&lt;&gt;"",PT8&gt;=QE$40,PT8&lt;&gt;""),AND(PU8&gt;=QE$36,PU8&lt;&gt;"",PW8&gt;=QE$40,PW8&lt;&gt;""),AND(PY8&gt;=QE$36,PY8&lt;&gt;"",QA8&gt;=QE$40,QA8&lt;&gt;""),AND(QB8&gt;=QE$36,QB8&lt;&gt;"",QD8&gt;=QE$40,QD8&lt;&gt;""),AND(QZ8&gt;=RM$36,QZ8&lt;&gt;"",RB8&gt;=RM$40,RB8&lt;&gt;""),AND(RC8&gt;=RM$36,RC8&lt;&gt;"",RE8&gt;=RM$40,RE8&lt;&gt;""),AND(RG8&gt;=RM$36,RG8&lt;&gt;"",RI8&gt;=RM$40,RI8&lt;&gt;""),AND(RJ8&gt;=RM$36,RJ8&lt;&gt;"",RL8&gt;=RM$40,RL8&lt;&gt;""),AND(SH8&gt;=SU$36,SH8&lt;&gt;"",SJ8&gt;=SU$40,SJ8&lt;&gt;""),AND(SK8&gt;=SU$36,SK8&lt;&gt;"",SM8&gt;=SU$40,SM8&lt;&gt;""),AND(SO8&gt;=SU$36,SO8&lt;&gt;"",SQ8&gt;=SU$40,SQ8&lt;&gt;""),AND(SR8&gt;=SU$36,SR8&lt;&gt;"",ST8&gt;=SU$40,ST8&lt;&gt;"")),"Excellence",IF(K8="P","Worlds Team",IF(H8="P","National Team","")))))</f>
        <v>National Team</v>
      </c>
      <c r="K8" s="3" t="str">
        <f>IF(OR(AND(AO8&gt;=AY$35,AO8&lt;&gt;"",AQ8&gt;=AY$39,AQ8&lt;&gt;"",AN8=""),AND(AR8&gt;=AY$35,AR8&lt;&gt;"",AT8&gt;=AY$39,AT8&lt;&gt;"",AN8=""),AND(AV8&gt;=AY$35,AV8&lt;&gt;"",AX8&gt;=AY$39,AX8&lt;&gt;"",AN8=""),AND(BP8&gt;=BZ$35,BP8&lt;&gt;"",BR8&gt;=BZ$39,BR8&lt;&gt;"",BO8=""),AND(BS8&gt;=BZ$35,BS8&lt;&gt;"",BU8&gt;=BZ$39,BU8&lt;&gt;"",BO8=""),AND(BW8&gt;=BZ$35,BW8&lt;&gt;"",BY8&gt;=BZ$39,BY8&lt;&gt;"",BO8=""),AND(CQ8&gt;=DA$35,CQ8&lt;&gt;"",CS8&gt;=DA$39,CS8&lt;&gt;"",CP8=""),AND(CT8&gt;=DA$35,CT8&lt;&gt;"",CV8&gt;=DA$39,CV8&lt;&gt;"",CP8=""),AND(CX8&gt;=DA$35,CX8&lt;&gt;"",CZ8&gt;=DA$39,CZ8&lt;&gt;"",CP8=""),AND(DX8&gt;=EK$35,DX8&lt;&gt;"",DZ8&gt;=EK$39,DZ8&lt;&gt;""),AND(EA8&gt;=EK$35,EA8&lt;&gt;"",EC8&gt;=EK$39,EC8&lt;&gt;""),AND(EE8&gt;=EK$35,EE8&lt;&gt;"",EG8&gt;=EK$39,EG8&lt;&gt;""),AND(EH8&gt;=EK$35,EH8&lt;&gt;"",EJ8&gt;=EK$39,EJ8&lt;&gt;""),AND(FF8&gt;=FS$35,FF8&lt;&gt;"",FH8&gt;=FS$39,FH8&lt;&gt;""),AND(FI8&gt;=FS$35,FI8&lt;&gt;"",FK8&gt;=FS$39,FK8&lt;&gt;""),AND(FM8&gt;=FS$35,FM8&lt;&gt;"",FO8&gt;=FS$39,FO8&lt;&gt;""),AND(FP8&gt;=FS$35,FP8&lt;&gt;"",FR8&gt;=FS$39,FR8&lt;&gt;""),AND(GN8&gt;=HA$35,GN8&lt;&gt;"",GP8&gt;=HA$39,GP8&lt;&gt;""),AND(GQ8&gt;=HA$35,GQ8&lt;&gt;"",GS8&gt;=HA$39,GS8&lt;&gt;""),AND(GU8&gt;=HA$35,GU8&lt;&gt;"",GW8&gt;=HA$39,GW8&lt;&gt;""),AND(GX8&gt;=HA$35,GX8&lt;&gt;"",GZ8&gt;=HA$39,GZ8&lt;&gt;""),AND(HV8&gt;=II$35,HV8&lt;&gt;"",HX8&gt;=II$39,HX8&lt;&gt;""),AND(HY8&gt;=II$35,HY8&lt;&gt;"",IA8&gt;=II$39,IA8&lt;&gt;""),AND(IC8&gt;=II$35,IC8&lt;&gt;"",IE8&gt;=II$39,IE8&lt;&gt;""),AND(IF8&gt;=II$35,IF8&lt;&gt;"",IH8&gt;=II$39,IH8&lt;&gt;""),AND(JD8&gt;=JQ$35,JD8&lt;&gt;"",JF8&gt;=JQ$39,JF8&lt;&gt;""),AND(JG8&gt;=JQ$35,JG8&lt;&gt;"",JI8&gt;=JQ$39,JI8&lt;&gt;""),AND(JK8&gt;=JQ$35,JK8&lt;&gt;"",JM8&gt;=JQ$39,JM8&lt;&gt;""),AND(JN8&gt;=JQ$35,JN8&lt;&gt;"",JP8&gt;=JQ$39,JP8&lt;&gt;""),AND(KL8&gt;=KY$35,KL8&lt;&gt;"",KN8&gt;=KY$39,KN8&lt;&gt;""),AND(KO8&gt;=KY$35,KO8&lt;&gt;"",KQ8&gt;=KY$39,KQ8&lt;&gt;""),AND(KS8&gt;=KY$35,KS8&lt;&gt;"",KU8&gt;=KY$39,KU8&lt;&gt;""),AND(KV8&gt;=KY$35,KV8&lt;&gt;"",KX8&gt;=KY$39,KX8&lt;&gt;""),AND(LT8&gt;=MG$35,LT8&lt;&gt;"",LV8&gt;=MG$39,LV8&lt;&gt;""),AND(LW8&gt;=MG$35,LW8&lt;&gt;"",LY8&gt;=MG$39,LY8&lt;&gt;""),AND(MA8&gt;=MG$35,MA8&lt;&gt;"",MC8&gt;=MG$39,MC8&lt;&gt;""),AND(MD8&gt;=MG$35,MD8&lt;&gt;"",MF8&gt;=MG$39,MF8&lt;&gt;""),AND(NB8&gt;=NO$35,NB8&lt;&gt;"",ND8&gt;=NO$39,ND8&lt;&gt;""),AND(NE8&gt;=NO$35,NE8&lt;&gt;"",NG8&gt;=NO$39,NG8&lt;&gt;""),AND(NI8&gt;=NO$35,NI8&lt;&gt;"",NK8&gt;=NO$39,NK8&lt;&gt;""),AND(NL8&gt;=NO$35,NL8&lt;&gt;"",NN8&gt;=NO$39,NN8&lt;&gt;""),AND(OJ8&gt;=OW$35,OJ8&lt;&gt;"",OL8&gt;=OW$39,OL8&lt;&gt;""),AND(OM8&gt;=OW$35,OM8&lt;&gt;"",OO8&gt;=OW$39,OO8&lt;&gt;""),AND(OQ8&gt;=OW$35,OQ8&lt;&gt;"",OS8&gt;=OW$39,OS8&lt;&gt;""),AND(OT8&gt;=OW$35,OT8&lt;&gt;"",OV8&gt;=OW$39,OV8&lt;&gt;""),AND(PR8&gt;=QE$35,PR8&lt;&gt;"",PT8&gt;=QE$39,PT8&lt;&gt;""),AND(PU8&gt;=QE$35,PU8&lt;&gt;"",PW8&gt;=QE$39,PW8&lt;&gt;""),AND(PY8&gt;=QE$35,PY8&lt;&gt;"",QA8&gt;=QE$39,QA8&lt;&gt;""),AND(QB8&gt;=QE$35,QB8&lt;&gt;"",QD8&gt;=QE$39,QD8&lt;&gt;""),AND(QZ8&gt;=RM$35,QZ8&lt;&gt;"",RB8&gt;=RM$39,RB8&lt;&gt;""),AND(RC8&gt;=RM$35,RC8&lt;&gt;"",RE8&gt;=RM$39,RE8&lt;&gt;""),AND(RG8&gt;=RM$35,RG8&lt;&gt;"",RI8&gt;=RM$39,RI8&lt;&gt;""),AND(RJ8&gt;=RM$35,RJ8&lt;&gt;"",RL8&gt;=RM$39,RL8&lt;&gt;""),AND(SH8&gt;=SU$35,SH8&lt;&gt;"",SJ8&gt;=SU$39,SJ8&lt;&gt;""),AND(SK8&gt;=SU$35,SK8&lt;&gt;"",SM8&gt;=SU$39,SM8&lt;&gt;""),AND(SO8&gt;=SU$35,SO8&lt;&gt;"",SQ8&gt;=SU$39,SQ8&lt;&gt;""),AND(SR8&gt;=SU$35,SR8&lt;&gt;"",ST8&gt;=SU$39,ST8&lt;&gt;"")),"P","")</f>
        <v/>
      </c>
      <c r="L8" s="8">
        <f>IF(COUNT(AQ8,AT8,BR8,BU8,CS8,CV8)&gt;0,LARGE((AQ8,AT8,BR8,BU8,CS8,CV8),1),0)</f>
        <v>48.48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44.769999999999996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>IF(P8="","",IF(OR(P8=CS8,P8=CV8,P8=CZ8),$CA$1,IF(OR(P8=BR8,P8=BU8,P8=BY8),$AZ$1,IF(OR(P8=AQ8,P8=AT8,P8=AX8),$Y$1,""))))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&gt;0,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,0)</f>
        <v>14.22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>
        <f>IF(MAX(DB8,DC8)&gt;0,MAX(DB8,DC8),"")</f>
        <v>3.2399999999999949</v>
      </c>
      <c r="W8" s="11" t="str">
        <f>IF(V8="","",IF(V8=DB8,"("&amp;DB$2&amp;")",IF(V8=DC8,"("&amp;DC$2&amp;")")))</f>
        <v>(Optional)</v>
      </c>
      <c r="X8" s="8" t="b">
        <f>IF(V8="","",IF(V8=DB8,IF(V8+IF(P8="",0,P8)=SN8,$RN$1,IF(V8+IF(P8="",0,P8)=RF8,$QF$1,IF(V8+IF(P8="",0,P8)=PX8,$OX$1,IF(V8+IF(P8="",0,P8)=OP8,$NP$1,IF(V8+IF(P8="",0,P8)=NH8,$MH$1,IF(V8+IF(P8="",0,P8)=LZ8,$KZ$1,IF(V8+IF(P8="",0,P8)=KR8,$JR$1,IF(V8+IF(P8="",0,P8)=JJ8,$IJ$1,IF(V8+IF(P8="",0,P8)=IB8,$HB$1,IF(V8+IF(P8="",0,P8)=GT8,$FT$1,IF(V8+IF(P8="",0,P8)=FL8,$EL$1,IF(V8+IF(P8="",0,P8)=ED8,$DD$1)))))))))))),IF(V8=DC8,IF(V8+IF(#REF!="",0,#REF!)=ST8,$RN$1,IF(V8+IF(#REF!="",0,#REF!)=RL8,$QF$1,IF(V8+IF(#REF!="",0,#REF!)=QD8,$OX$1,IF(V8+IF(#REF!="",0,#REF!)=OV8,$NP$1,IF(V8+IF(#REF!="",0,#REF!)=NN8,$MH$1,IF(V8+IF(#REF!="",0,#REF!)=MF8,$KZ$1,IF(V8+IF(#REF!="",0,#REF!)=KX8,$JR$1,IF(V8+IF(#REF!="",0,#REF!)=JP8,$IJ$1,IF(V8+IF(#REF!="",0,#REF!)=IH8,$HB$1,IF(V8+IF(#REF!="",0,#REF!)=GZ8,$FT$1,IF(V8+IF(#REF!="",0,#REF!)=FR8,$EL$1,IF(V8+IF(#REF!="",0,#REF!)=EJ8,$DD$1,IF(V8+IF(#REF!="",0,#REF!)=SQ8,$RN$1,IF(V8+IF(#REF!="",0,#REF!)=RI8,$QF$1,IF(V8+IF(#REF!="",0,#REF!)=QA8,$OX$1,IF(V8+IF(#REF!="",0,#REF!)=OS8,$NP$1,IF(V8+IF(#REF!="",0,#REF!)=NK8,$MH$1,IF(V8+IF(#REF!="",0,#REF!)=MC8,$KZ$1,IF(V8+IF(#REF!="",0,#REF!)=KU8,$JR$1,IF(V8+IF(#REF!="",0,#REF!)=JM8,$IJ$1,IF(V8+IF(#REF!="",0,#REF!)=IE8,$HB$1,IF(V8+IF(#REF!="",0,#REF!)=GW8,$FT$1,IF(V8+IF(#REF!="",0,#REF!)=FO8,$EL$1,IF(V8+IF(#REF!="",0,#REF!)=EG8,$DD$1)))))))))))))))))))))))))))</f>
        <v>0</v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10.9</v>
      </c>
      <c r="BA8" s="26">
        <v>6.3</v>
      </c>
      <c r="BB8" s="26">
        <v>7.4</v>
      </c>
      <c r="BC8" s="26">
        <v>9.84</v>
      </c>
      <c r="BD8" s="26">
        <v>0</v>
      </c>
      <c r="BE8" s="26">
        <v>15</v>
      </c>
      <c r="BF8" s="26">
        <v>9.4</v>
      </c>
      <c r="BG8" s="26">
        <v>10.4</v>
      </c>
      <c r="BH8" s="26">
        <v>13.68</v>
      </c>
      <c r="BI8" s="26">
        <v>0</v>
      </c>
      <c r="BJ8" s="26">
        <v>16</v>
      </c>
      <c r="BK8" s="26">
        <v>8.6999999999999993</v>
      </c>
      <c r="BL8" s="26">
        <v>10.4</v>
      </c>
      <c r="BM8" s="26">
        <v>13.92</v>
      </c>
      <c r="BN8" s="26">
        <v>0</v>
      </c>
      <c r="BO8" s="28"/>
      <c r="BP8" s="39">
        <f>IF(BB8&gt;0,BB8,"")</f>
        <v>7.4</v>
      </c>
      <c r="BQ8" s="39">
        <f>IF(BC8&gt;0,BC8,"")</f>
        <v>9.84</v>
      </c>
      <c r="BR8" s="11">
        <f>IF(SUM(AZ8:BC8)-BD8&gt;0,SUM(AZ8:BC8)-BD8,"")</f>
        <v>34.44</v>
      </c>
      <c r="BS8" s="11">
        <f>IF(BG8&gt;0,BG8,"")</f>
        <v>10.4</v>
      </c>
      <c r="BT8" s="11">
        <f>IF(BH8&gt;0,BH8,"")</f>
        <v>13.68</v>
      </c>
      <c r="BU8" s="11">
        <f>IF(SUM(BE8:BH8)-BI8&gt;0,SUM(BE8:BH8)-BI8,"")</f>
        <v>48.48</v>
      </c>
      <c r="BV8" s="11">
        <f>IF(BR8="","",MAX(BR8,BU8))</f>
        <v>48.48</v>
      </c>
      <c r="BW8" s="11">
        <f>IF(BL8&gt;0,BL8,"")</f>
        <v>10.4</v>
      </c>
      <c r="BX8" s="11">
        <f>IF(BM8&gt;0,BM8,"")</f>
        <v>13.92</v>
      </c>
      <c r="BY8" s="11">
        <f>IF(SUM(BJ8:BM8)-BN8&gt;0,SUM(BJ8:BM8)-BN8,"")</f>
        <v>49.02</v>
      </c>
      <c r="BZ8" s="11">
        <f>IF(SUM(BV8,BY8)&gt;0,SUM(BV8,BY8),"")</f>
        <v>97.5</v>
      </c>
      <c r="CA8" s="22">
        <v>2.2000000000000002</v>
      </c>
      <c r="CB8" s="22">
        <v>1.8</v>
      </c>
      <c r="CC8" s="22">
        <v>2</v>
      </c>
      <c r="CD8" s="22">
        <v>3.05</v>
      </c>
      <c r="CE8" s="22">
        <v>0.2</v>
      </c>
      <c r="CF8" s="22">
        <v>11.1</v>
      </c>
      <c r="CG8" s="22">
        <v>9</v>
      </c>
      <c r="CH8" s="22">
        <v>10.7</v>
      </c>
      <c r="CI8" s="22">
        <v>14.17</v>
      </c>
      <c r="CJ8" s="22">
        <v>0.2</v>
      </c>
      <c r="CK8" s="22">
        <v>14.5</v>
      </c>
      <c r="CL8" s="22">
        <v>8.9</v>
      </c>
      <c r="CM8" s="22">
        <v>11.299999999999999</v>
      </c>
      <c r="CN8" s="22">
        <v>14.22</v>
      </c>
      <c r="CO8" s="22">
        <v>0.2</v>
      </c>
      <c r="CP8" s="27"/>
      <c r="CQ8" s="38">
        <f>IF(CC8&gt;0,CC8,"")</f>
        <v>2</v>
      </c>
      <c r="CR8" s="38">
        <f>IF(CD8&gt;0,CD8,"")</f>
        <v>3.05</v>
      </c>
      <c r="CS8" s="40">
        <f>IF(SUM(CA8:CD8)-CE8&gt;0,SUM(CA8:CD8)-CE8,"")</f>
        <v>8.8500000000000014</v>
      </c>
      <c r="CT8" s="40">
        <f>IF(CH8&gt;0,CH8,"")</f>
        <v>10.7</v>
      </c>
      <c r="CU8" s="40">
        <f>IF(CI8&gt;0,CI8,"")</f>
        <v>14.17</v>
      </c>
      <c r="CV8" s="40">
        <f>IF(SUM(CF8:CI8)-CJ8&gt;0,SUM(CF8:CI8)-CJ8,"")</f>
        <v>44.769999999999996</v>
      </c>
      <c r="CW8" s="40">
        <f>IF(CS8="","",MAX(CS8,CV8))</f>
        <v>44.769999999999996</v>
      </c>
      <c r="CX8" s="40">
        <f>IF(CM8&gt;0,CM8,"")</f>
        <v>11.299999999999999</v>
      </c>
      <c r="CY8" s="40">
        <f>IF(CN8&gt;0,CN8,"")</f>
        <v>14.22</v>
      </c>
      <c r="CZ8" s="40">
        <f>IF(SUM(CK8:CN8)-CO8&gt;0,SUM(CK8:CN8)-CO8,"")</f>
        <v>48.719999999999992</v>
      </c>
      <c r="DA8" s="40">
        <f>IF(SUM(CW8,CZ8)&gt;0,SUM(CW8,CZ8),"")</f>
        <v>93.489999999999981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3.2399999999999949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8.9</v>
      </c>
      <c r="HD8" s="18">
        <v>10.8</v>
      </c>
      <c r="HE8" s="18">
        <v>13.92</v>
      </c>
      <c r="HF8" s="18">
        <v>0</v>
      </c>
      <c r="HG8" s="18">
        <v>13.7</v>
      </c>
      <c r="HH8" s="18">
        <v>9.1</v>
      </c>
      <c r="HI8" s="18">
        <v>11.3</v>
      </c>
      <c r="HJ8" s="18">
        <v>13.91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10.8</v>
      </c>
      <c r="HW8" s="11">
        <f>IF(HE8&gt;0,HE8,"")</f>
        <v>13.92</v>
      </c>
      <c r="HX8" s="11">
        <f>IF(SUM(HB8:HE8)-HF8&gt;0,SUM(HB8:HE8)-HF8,"")</f>
        <v>47.120000000000005</v>
      </c>
      <c r="HY8" s="11">
        <f>IF(HI8&gt;0,HI8,"")</f>
        <v>11.3</v>
      </c>
      <c r="HZ8" s="11">
        <f>IF(HJ8&gt;0,HJ8,"")</f>
        <v>13.91</v>
      </c>
      <c r="IA8" s="11">
        <f>IF(SUM(HG8:HJ8)-HK8&gt;0,SUM(HG8:HJ8)-HK8,"")</f>
        <v>48.009999999999991</v>
      </c>
      <c r="IB8" s="11">
        <f>IF(MAX(HX8,IA8)&gt;0,MAX(HX8,IA8),"")</f>
        <v>48.009999999999991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48.009999999999991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6.5500000000000007</v>
      </c>
      <c r="SW8" s="22">
        <f>IF($CP8="P",CB8,(CB8+BA8)/2)</f>
        <v>4.05</v>
      </c>
      <c r="SX8" s="22">
        <f>IF($CP8="P",CC8,(CC8+BB8)/2)</f>
        <v>4.7</v>
      </c>
      <c r="SY8" s="22">
        <f>IF($CP8="P",CD8,(CD8+BC8)/2)</f>
        <v>6.4450000000000003</v>
      </c>
      <c r="SZ8" s="22">
        <f>IF($CP8="P",CE8,(CE8+BD8)/2)</f>
        <v>0.1</v>
      </c>
      <c r="TA8" s="22">
        <f>IF($CP8="P",CF8,(CF8+BE8)/2)</f>
        <v>13.05</v>
      </c>
      <c r="TB8" s="22">
        <f>IF($CP8="P",CG8,(CG8+BF8)/2)</f>
        <v>9.1999999999999993</v>
      </c>
      <c r="TC8" s="22">
        <f>IF($CP8="P",CH8,(CH8+BG8)/2)</f>
        <v>10.55</v>
      </c>
      <c r="TD8" s="22">
        <f>IF($CP8="P",CI8,(CI8+BH8)/2)</f>
        <v>13.925000000000001</v>
      </c>
      <c r="TE8" s="22">
        <f>IF($CP8="P",CJ8,(CJ8+BI8)/2)</f>
        <v>0.1</v>
      </c>
      <c r="TF8" s="22">
        <f>IF($CP8="P",CK8,(CK8+BJ8)/2)</f>
        <v>15.25</v>
      </c>
      <c r="TG8" s="22">
        <f>IF($CP8="P",CL8,(CL8+BK8)/2)</f>
        <v>8.8000000000000007</v>
      </c>
      <c r="TH8" s="22">
        <f>IF($CP8="P",CM8,(CM8+BL8)/2)</f>
        <v>10.85</v>
      </c>
      <c r="TI8" s="22">
        <f>IF($CP8="P",CN8,(CN8+BM8)/2)</f>
        <v>14.07</v>
      </c>
      <c r="TJ8" s="22">
        <f>IF($CP8="P",CO8,(CO8+BN8)/2)</f>
        <v>0.1</v>
      </c>
      <c r="TK8" s="27" t="s">
        <v>46</v>
      </c>
      <c r="TL8" s="40">
        <f>IF(SX8&gt;0,SX8,"")</f>
        <v>4.7</v>
      </c>
      <c r="TM8" s="40">
        <f>IF(SY8&gt;0,SY8,"")</f>
        <v>6.4450000000000003</v>
      </c>
      <c r="TN8" s="40">
        <f>IF(SUM(SV8:SY8)-SZ8&gt;0,SUM(SV8:SY8)-SZ8,"")</f>
        <v>21.645</v>
      </c>
      <c r="TO8" s="40">
        <f>IF(TC8&gt;0,TC8,"")</f>
        <v>10.55</v>
      </c>
      <c r="TP8" s="40">
        <f>IF(TD8&gt;0,TD8,"")</f>
        <v>13.925000000000001</v>
      </c>
      <c r="TQ8" s="40">
        <f>IF(SUM(TA8:TD8)-TE8&gt;0,SUM(TA8:TD8)-TE8,"")</f>
        <v>46.624999999999993</v>
      </c>
      <c r="TR8" s="40">
        <f>IF(MAX(TN8,TQ8)&gt;0,MAX(TN8,TQ8),"")</f>
        <v>46.624999999999993</v>
      </c>
      <c r="TS8" s="40">
        <f>IF(TH8&gt;0,TH8,"")</f>
        <v>10.85</v>
      </c>
      <c r="TT8" s="40">
        <f>IF(TI8&gt;0,TI8,"")</f>
        <v>14.07</v>
      </c>
      <c r="TU8" s="40">
        <f>IF(SUM(TF8:TI8)-TJ8&gt;0,SUM(TF8:TI8)-TJ8,"")</f>
        <v>48.87</v>
      </c>
      <c r="TV8" s="40">
        <f>IF(SUM(TR8,TU8)&gt;0,SUM(TR8,TU8),"")</f>
        <v>95.49499999999999</v>
      </c>
    </row>
    <row r="9" spans="1:542" x14ac:dyDescent="0.2">
      <c r="A9" s="4" t="str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/>
      </c>
      <c r="B9" s="4" t="str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/>
      </c>
      <c r="C9" s="5" t="s">
        <v>184</v>
      </c>
      <c r="D9" s="4" t="s">
        <v>4</v>
      </c>
      <c r="E9" s="4">
        <v>2004</v>
      </c>
      <c r="F9" s="9">
        <f>SUM(L9:V9)+SUM(L9:T9)*0.0000001+SUM(L9)*0.0000000000001</f>
        <v>163.78001637800472</v>
      </c>
      <c r="G9" s="66"/>
      <c r="H9" s="3" t="str">
        <f>IF(OR(AND(AO9&gt;=AY$34,AO9&lt;&gt;"",AQ9&gt;=AY$38,AQ9&lt;&gt;"",AN9=""),AND(AR9&gt;=AY$34,AR9&lt;&gt;"",AT9&gt;=AY$38,AT9&lt;&gt;"",AN9=""),AND(AV9&gt;=AY$34,AV9&lt;&gt;"",AX9&gt;=AY$38,AX9&lt;&gt;"",AN9=""),AND(BP9&gt;=BZ$34,BP9&lt;&gt;"",BR9&gt;=BZ$38,BR9&lt;&gt;"",BO9=""),AND(BS9&gt;=BZ$34,BS9&lt;&gt;"",BU9&gt;=BZ$38,BU9&lt;&gt;"",BO9=""),AND(BW9&gt;=BZ$34,BW9&lt;&gt;"",BY9&gt;=BZ$38,BY9&lt;&gt;"",BO9=""),AND(CQ9&gt;=DA$34,CQ9&lt;&gt;"",CS9&gt;=DA$38,CS9&lt;&gt;"",CP9=""),AND(CT9&gt;=DA$34,CT9&lt;&gt;"",CV9&gt;=DA$38,CV9&lt;&gt;"",CP9=""),AND(CX9&gt;=DA$34,CX9&lt;&gt;"",CZ9&gt;=DA$38,CZ9&lt;&gt;"",CP9=""),AND(DX9&gt;=EK$34,DX9&lt;&gt;"",DZ9&gt;=EK$38,DZ9&lt;&gt;""),AND(EA9&gt;=EK$34,EA9&lt;&gt;"",EC9&gt;=EK$38,EC9&lt;&gt;""),AND(EE9&gt;=EK$34,EE9&lt;&gt;"",EG9&gt;=EK$38,EG9&lt;&gt;""),AND(EH9&gt;=EK$34,EH9&lt;&gt;"",EJ9&gt;=EK$38,EJ9&lt;&gt;""),AND(FF9&gt;=FS$34,FF9&lt;&gt;"",FH9&gt;=FS$38,FH9&lt;&gt;""),AND(FI9&gt;=FS$34,FI9&lt;&gt;"",FK9&gt;=FS$38,FK9&lt;&gt;""),AND(FM9&gt;=FS$34,FM9&lt;&gt;"",FO9&gt;=FS$38,FO9&lt;&gt;""),AND(FP9&gt;=FS$34,FP9&lt;&gt;"",FR9&gt;=FS$38,FR9&lt;&gt;""),AND(GN9&gt;=HA$34,GN9&lt;&gt;"",GP9&gt;=HA$38,GP9&lt;&gt;""),AND(GQ9&gt;=HA$34,GQ9&lt;&gt;"",GS9&gt;=HA$38,GS9&lt;&gt;""),AND(GU9&gt;=HA$34,GU9&lt;&gt;"",GW9&gt;=HA$38,GW9&lt;&gt;""),AND(GX9&gt;=HA$34,GX9&lt;&gt;"",GZ9&gt;=HA$38,GZ9&lt;&gt;""),AND(HV9&gt;=II$34,HV9&lt;&gt;"",HX9&gt;=II$38,HX9&lt;&gt;""),AND(HY9&gt;=II$34,HY9&lt;&gt;"",IA9&gt;=II$38,IA9&lt;&gt;""),AND(IC9&gt;=II$34,IC9&lt;&gt;"",IE9&gt;=II$38,IE9&lt;&gt;""),AND(IF9&gt;=II$34,IF9&lt;&gt;"",IH9&gt;=II$38,IH9&lt;&gt;""),AND(JD9&gt;=JQ$34,JD9&lt;&gt;"",JF9&gt;=JQ$38,JF9&lt;&gt;""),AND(JG9&gt;=JQ$34,JG9&lt;&gt;"",JI9&gt;=JQ$38,JI9&lt;&gt;""),AND(JK9&gt;=JQ$34,JK9&lt;&gt;"",JM9&gt;=JQ$38,JM9&lt;&gt;""),AND(JN9&gt;=JQ$34,JN9&lt;&gt;"",JP9&gt;=JQ$38,JP9&lt;&gt;""),AND(KL9&gt;=KY$34,KL9&lt;&gt;"",KN9&gt;=KY$38,KN9&lt;&gt;""),AND(KO9&gt;=KY$34,KO9&lt;&gt;"",KQ9&gt;=KY$38,KQ9&lt;&gt;""),AND(KS9&gt;=KY$34,KS9&lt;&gt;"",KU9&gt;=KY$38,KU9&lt;&gt;""),AND(KV9&gt;=KY$34,KV9&lt;&gt;"",KX9&gt;=KY$38,KX9&lt;&gt;""),AND(LT9&gt;=MG$34,LT9&lt;&gt;"",LV9&gt;=MG$38,LV9&lt;&gt;""),AND(LW9&gt;=MG$34,LW9&lt;&gt;"",LY9&gt;=MG$38,LY9&lt;&gt;""),AND(MA9&gt;=MG$34,MA9&lt;&gt;"",MC9&gt;=MG$38,MC9&lt;&gt;""),AND(MD9&gt;=MG$34,MD9&lt;&gt;"",MF9&gt;=MG$38,MF9&lt;&gt;""),AND(NB9&gt;=NO$34,NB9&lt;&gt;"",ND9&gt;=NO$38,ND9&lt;&gt;""),AND(NE9&gt;=NO$34,NE9&lt;&gt;"",NG9&gt;=NO$38,NG9&lt;&gt;""),AND(NI9&gt;=NO$34,NI9&lt;&gt;"",NK9&gt;=NO$38,NK9&lt;&gt;""),AND(NL9&gt;=NO$34,NL9&lt;&gt;"",NN9&gt;=NO$38,NN9&lt;&gt;""),AND(OJ9&gt;=OW$34,OJ9&lt;&gt;"",OL9&gt;=OW$38,OL9&lt;&gt;""),AND(OM9&gt;=OW$34,OM9&lt;&gt;"",OO9&gt;=OW$38,OO9&lt;&gt;""),AND(OQ9&gt;=OW$34,OQ9&lt;&gt;"",OS9&gt;=OW$38,OS9&lt;&gt;""),AND(OT9&gt;=OW$34,OT9&lt;&gt;"",OV9&gt;=OW$38,OV9&lt;&gt;""),AND(PR9&gt;=QE$34,PR9&lt;&gt;"",PT9&gt;=QE$38,PT9&lt;&gt;""),AND(PU9&gt;=QE$34,PU9&lt;&gt;"",PW9&gt;=QE$38,PW9&lt;&gt;""),AND(PY9&gt;=QE$34,PY9&lt;&gt;"",QA9&gt;=QE$38,QA9&lt;&gt;""),AND(QB9&gt;=QE$34,QB9&lt;&gt;"",QD9&gt;=QE$38,QD9&lt;&gt;""),AND(QZ9&gt;=RM$34,QZ9&lt;&gt;"",RB9&gt;=RM$38,RB9&lt;&gt;""),AND(RC9&gt;=RM$34,RC9&lt;&gt;"",RE9&gt;=RM$38,RE9&lt;&gt;""),AND(RG9&gt;=RM$34,RG9&lt;&gt;"",RI9&gt;=RM$38,RI9&lt;&gt;""),AND(RJ9&gt;=RM$34,RJ9&lt;&gt;"",RL9&gt;=RM$38,RL9&lt;&gt;""),AND(SH9&gt;=SU$34,SH9&lt;&gt;"",SJ9&gt;=SU$38,SJ9&lt;&gt;""),AND(SK9&gt;=SU$34,SK9&lt;&gt;"",SM9&gt;=SU$38,SM9&lt;&gt;""),AND(SO9&gt;=SU$34,SO9&lt;&gt;"",SQ9&gt;=SU$38,SQ9&lt;&gt;""),AND(SR9&gt;=SU$34,SR9&lt;&gt;"",ST9&gt;=SU$38,ST9&lt;&gt;"")),"P","")</f>
        <v/>
      </c>
      <c r="I9" s="3" t="str">
        <f>IF(OR(AND(AQ9&gt;=AY$38,AQ9&lt;&gt;"",AN9=""),AND(AT9&gt;=AY$38,AT9&lt;&gt;"",AN9=""),AND(AX9&gt;=AY$38,AX9&lt;&gt;"",AN9=""),AND(BR9&gt;=BZ$38,BR9&lt;&gt;"",BO9=""),AND(BU9&gt;=BZ$38,BU9&lt;&gt;"",BO9=""),AND(BY9&gt;=BZ$38,BY9&lt;&gt;"",BO9=""),AND(CS9&gt;=DA$38,CS9&lt;&gt;"",CP9=""),AND(CV9&gt;=DA$38,CV9&lt;&gt;"",CP9=""),AND(CZ9&gt;=DA$38,CZ9&lt;&gt;"",CP9=""),AND(DZ9&gt;=EK$38,DZ9&lt;&gt;""),AND(EC9&gt;=EK$38,EC9&lt;&gt;""),AND(EG9&gt;=EK$38,EG9&lt;&gt;""),AND(EJ9&gt;=EK$38,EJ9&lt;&gt;""),AND(FH9&gt;=FS$38,FH9&lt;&gt;""),AND(FK9&gt;=FS$38,FK9&lt;&gt;""),AND(FO9&gt;=FS$38,FO9&lt;&gt;""),AND(FR9&gt;=FS$38,FR9&lt;&gt;""),AND(GP9&gt;=HA$38,GP9&lt;&gt;""),AND(GS9&gt;=HA$38,GS9&lt;&gt;""),AND(GW9&gt;=HA$38,GW9&lt;&gt;""),AND(GZ9&gt;=HA$38,GZ9&lt;&gt;""),AND(HX9&gt;=II$38,HX9&lt;&gt;""),AND(IA9&gt;=II$38,IA9&lt;&gt;""),AND(IE9&gt;=II$38,IE9&lt;&gt;""),AND(IH9&gt;=II$38,IH9&lt;&gt;""),AND(JF9&gt;=JQ$38,JF9&lt;&gt;""),AND(JI9&gt;=JQ$38,JI9&lt;&gt;""),AND(JM9&gt;=JQ$38,JM9&lt;&gt;""),AND(JP9&gt;=JQ$38,JP9&lt;&gt;""),AND(KN9&gt;=KY$38,KN9&lt;&gt;""),AND(KQ9&gt;=KY$38,KQ9&lt;&gt;""),AND(KU9&gt;=KY$38,KU9&lt;&gt;""),AND(KX9&gt;=KY$38,KX9&lt;&gt;""),AND(LV9&gt;=MG$38,LV9&lt;&gt;""),AND(LY9&gt;=MG$38,LY9&lt;&gt;""),AND(MC9&gt;=MG$38,MC9&lt;&gt;""),AND(MF9&gt;=MG$38,MF9&lt;&gt;""),AND(ND9&gt;=NO$38,ND9&lt;&gt;""),AND(NG9&gt;=NO$38,NG9&lt;&gt;""),AND(NK9&gt;=NO$38,NK9&lt;&gt;""),AND(NN9&gt;=NO$38,NN9&lt;&gt;""),AND(OL9&gt;=OW$38,OL9&lt;&gt;""),AND(OO9&gt;=OW$38,OO9&lt;&gt;""),AND(OS9&gt;=OW$38,OS9&lt;&gt;""),AND(OV9&gt;=OW$38,OV9&lt;&gt;""),AND(PT9&gt;=QE$38,PT9&lt;&gt;""),AND(PW9&gt;=QE$38,PW9&lt;&gt;""),AND(QA9&gt;=QE$38,QA9&lt;&gt;""),AND(QD9&gt;=QE$38,QD9&lt;&gt;""),AND(RB9&gt;=RM$38,RB9&lt;&gt;""),AND(RE9&gt;=RM$38,RE9&lt;&gt;""),AND(RI9&gt;=RM$38,RI9&lt;&gt;""),AND(RL9&gt;=RM$38,RL9&lt;&gt;""),AND(SJ9&gt;=SU$38,SJ9&lt;&gt;""),AND(SM9&gt;=SU$38,SM9&lt;&gt;""),AND(SQ9&gt;=SU$38,SQ9&lt;&gt;""),AND(ST9&gt;=SU$38,ST9&lt;&gt;"")),"P","")</f>
        <v/>
      </c>
      <c r="J9" s="36" t="str">
        <f>IF(AND(I9="P",H9=""),"No DD",IF(OR(AND(AO9&gt;=AY$37,AO9&lt;&gt;"",AQ9&gt;=AY$41,AQ9&lt;&gt;"",AN9=""),AND(AR9&gt;=AY$37,AR9&lt;&gt;"",AT9&gt;=AY$41,AT9&lt;&gt;"",AN9=""),AND(AV9&gt;=AY$37,AV9&lt;&gt;"",AX9&gt;=AY$41,AX9&lt;&gt;"",AN9=""),AND(BP9&gt;=BZ$37,BP9&lt;&gt;"",BR9&gt;=BZ$41,BR9&lt;&gt;"",BO9=""),AND(BS9&gt;=BZ$37,BS9&lt;&gt;"",BU9&gt;=BZ$41,BU9&lt;&gt;"",BO9=""),AND(BW9&gt;=BZ$37,BW9&lt;&gt;"",BY9&gt;=BZ$41,BY9&lt;&gt;"",BO9=""),AND(CQ9&gt;=DA$37,CQ9&lt;&gt;"",CS9&gt;=DA$41,CS9&lt;&gt;"",CP9=""),AND(CT9&gt;=DA$37,CT9&lt;&gt;"",CV9&gt;=DA$41,CV9&lt;&gt;"",CP9=""),AND(CX9&gt;=DA$37,CX9&lt;&gt;"",CZ9&gt;=DA$41,CZ9&lt;&gt;"",CP9=""),AND(DX9&gt;=EK$37,DX9&lt;&gt;"",DZ9&gt;=EK$41,DZ9&lt;&gt;""),AND(EA9&gt;=EK$37,EA9&lt;&gt;"",EC9&gt;=EK$41,EC9&lt;&gt;""),AND(EE9&gt;=EK$37,EE9&lt;&gt;"",EG9&gt;=EK$41,EG9&lt;&gt;""),AND(EH9&gt;=EK$37,EH9&lt;&gt;"",EJ9&gt;=EK$41,EJ9&lt;&gt;""),AND(FF9&gt;=FS$37,FF9&lt;&gt;"",FH9&gt;=FS$41,FH9&lt;&gt;""),AND(FI9&gt;=FS$37,FI9&lt;&gt;"",FK9&gt;=FS$41,FK9&lt;&gt;""),AND(FM9&gt;=FS$37,FM9&lt;&gt;"",FO9&gt;=FS$41,FO9&lt;&gt;""),AND(FP9&gt;=FS$37,FP9&lt;&gt;"",FR9&gt;=FS$41,FR9&lt;&gt;""),AND(GN9&gt;=HA$37,GN9&lt;&gt;"",GP9&gt;=HA$41,GP9&lt;&gt;""),AND(GQ9&gt;=HA$37,GQ9&lt;&gt;"",GS9&gt;=HA$41,GS9&lt;&gt;""),AND(GU9&gt;=HA$37,GU9&lt;&gt;"",GW9&gt;=HA$41,GW9&lt;&gt;""),AND(GX9&gt;=HA$37,GX9&lt;&gt;"",GZ9&gt;=HA$41,GZ9&lt;&gt;""),AND(HV9&gt;=II$37,HV9&lt;&gt;"",HX9&gt;=II$41,HX9&lt;&gt;""),AND(HY9&gt;=II$37,HY9&lt;&gt;"",IA9&gt;=II$41,IA9&lt;&gt;""),AND(IC9&gt;=II$37,IC9&lt;&gt;"",IE9&gt;=II$41,IE9&lt;&gt;""),AND(IF9&gt;=II$37,IF9&lt;&gt;"",IH9&gt;=II$41,IH9&lt;&gt;""),AND(JD9&gt;=JQ$37,JD9&lt;&gt;"",JF9&gt;=JQ$41,JF9&lt;&gt;""),AND(JG9&gt;=JQ$37,JG9&lt;&gt;"",JI9&gt;=JQ$41,JI9&lt;&gt;""),AND(JK9&gt;=JQ$37,JK9&lt;&gt;"",JM9&gt;=JQ$41,JM9&lt;&gt;""),AND(JN9&gt;=JQ$37,JN9&lt;&gt;"",JP9&gt;=JQ$41,JP9&lt;&gt;""),AND(KL9&gt;=KY$37,KL9&lt;&gt;"",KN9&gt;=KY$41,KN9&lt;&gt;""),AND(KO9&gt;=KY$37,KO9&lt;&gt;"",KQ9&gt;=KY$41,KQ9&lt;&gt;""),AND(KS9&gt;=KY$37,KS9&lt;&gt;"",KU9&gt;=KY$41,KU9&lt;&gt;""),AND(KV9&gt;=KY$37,KV9&lt;&gt;"",KX9&gt;=KY$41,KX9&lt;&gt;""),AND(LT9&gt;=MG$37,LT9&lt;&gt;"",LV9&gt;=MG$41,LV9&lt;&gt;""),AND(LW9&gt;=MG$37,LW9&lt;&gt;"",LY9&gt;=MG$41,LY9&lt;&gt;""),AND(MA9&gt;=MG$37,MA9&lt;&gt;"",MC9&gt;=MG$41,MC9&lt;&gt;""),AND(MD9&gt;=MG$37,MD9&lt;&gt;"",MF9&gt;=MG$41,MF9&lt;&gt;""),AND(NB9&gt;=NO$37,NB9&lt;&gt;"",ND9&gt;=NO$41,ND9&lt;&gt;""),AND(NE9&gt;=NO$37,NE9&lt;&gt;"",NG9&gt;=NO$41,NG9&lt;&gt;""),AND(NI9&gt;=NO$37,NI9&lt;&gt;"",NK9&gt;=NO$41,NK9&lt;&gt;""),AND(NL9&gt;=NO$37,NL9&lt;&gt;"",NN9&gt;=NO$41,NN9&lt;&gt;""),AND(OJ9&gt;=OW$37,OJ9&lt;&gt;"",OL9&gt;=OW$41,OL9&lt;&gt;""),AND(OM9&gt;=OW$37,OM9&lt;&gt;"",OO9&gt;=OW$41,OO9&lt;&gt;""),AND(OQ9&gt;=OW$37,OQ9&lt;&gt;"",OS9&gt;=OW$41,OS9&lt;&gt;""),AND(OT9&gt;=OW$37,OT9&lt;&gt;"",OV9&gt;=OW$41,OV9&lt;&gt;""),AND(PR9&gt;=QE$37,PR9&lt;&gt;"",PT9&gt;=QE$41,PT9&lt;&gt;""),AND(PU9&gt;=QE$37,PU9&lt;&gt;"",PW9&gt;=QE$41,PW9&lt;&gt;""),AND(PY9&gt;=QE$37,PY9&lt;&gt;"",QA9&gt;=QE$41,QA9&lt;&gt;""),AND(QB9&gt;=QE$37,QB9&lt;&gt;"",QD9&gt;=QE$41,QD9&lt;&gt;""),AND(QZ9&gt;=RM$37,QZ9&lt;&gt;"",RB9&gt;=RM$41,RB9&lt;&gt;""),AND(RC9&gt;=RM$37,RC9&lt;&gt;"",RE9&gt;=RM$41,RE9&lt;&gt;""),AND(RG9&gt;=RM$37,RG9&lt;&gt;"",RI9&gt;=RM$41,RI9&lt;&gt;""),AND(RJ9&gt;=RM$37,RJ9&lt;&gt;"",RL9&gt;=RM$41,RL9&lt;&gt;""),AND(SH9&gt;=SU$37,SH9&lt;&gt;"",SJ9&gt;=SU$41,SJ9&lt;&gt;""),AND(SK9&gt;=SU$37,SK9&lt;&gt;"",SM9&gt;=SU$41,SM9&lt;&gt;""),AND(SO9&gt;=SU$37,SO9&lt;&gt;"",SQ9&gt;=SU$41,SQ9&lt;&gt;""),AND(SR9&gt;=SU$37,SR9&lt;&gt;"",ST9&gt;=SU$41,ST9&lt;&gt;"")),"Merit",IF(OR(AND(AO9&gt;=AY$36,AO9&lt;&gt;"",AQ9&gt;=AY$40,AQ9&lt;&gt;"",AN9=""),AND(AR9&gt;=AY$36,AR9&lt;&gt;"",AT9&gt;=AY$40,AT9&lt;&gt;"",AN9=""),AND(AV9&gt;=AY$36,AV9&lt;&gt;"",AX9&gt;=AY$40,AX9&lt;&gt;"",AN9=""),AND(BP9&gt;=BZ$36,BP9&lt;&gt;"",BR9&gt;=BZ$40,BR9&lt;&gt;"",BO9=""),AND(BS9&gt;=BZ$36,BS9&lt;&gt;"",BU9&gt;=BZ$40,BU9&lt;&gt;"",BO9=""),AND(BW9&gt;=BZ$36,BW9&lt;&gt;"",BY9&gt;=BZ$40,BY9&lt;&gt;"",BO9=""),AND(CQ9&gt;=DA$36,CQ9&lt;&gt;"",CS9&gt;=DA$40,CS9&lt;&gt;"",CP9=""),AND(CT9&gt;=DA$36,CT9&lt;&gt;"",CV9&gt;=DA$40,CV9&lt;&gt;"",CP9=""),AND(CX9&gt;=DA$36,CX9&lt;&gt;"",CZ9&gt;=DA$40,CZ9&lt;&gt;"",CP9=""),AND(DX9&gt;=EK$36,DX9&lt;&gt;"",DZ9&gt;=EK$40,DZ9&lt;&gt;""),AND(EA9&gt;=EK$36,EA9&lt;&gt;"",EC9&gt;=EK$40,EC9&lt;&gt;""),AND(EE9&gt;=EK$36,EE9&lt;&gt;"",EG9&gt;=EK$40,EG9&lt;&gt;""),AND(EH9&gt;=EK$36,EH9&lt;&gt;"",EJ9&gt;=EK$40,EJ9&lt;&gt;""),AND(FF9&gt;=FS$36,FF9&lt;&gt;"",FH9&gt;=FS$40,FH9&lt;&gt;""),AND(FI9&gt;=FS$36,FI9&lt;&gt;"",FK9&gt;=FS$40,FK9&lt;&gt;""),AND(FM9&gt;=FS$36,FM9&lt;&gt;"",FO9&gt;=FS$40,FO9&lt;&gt;""),AND(FP9&gt;=FS$36,FP9&lt;&gt;"",FR9&gt;=FS$40,FR9&lt;&gt;""),AND(GN9&gt;=HA$36,GN9&lt;&gt;"",GP9&gt;=HA$40,GP9&lt;&gt;""),AND(GQ9&gt;=HA$36,GQ9&lt;&gt;"",GS9&gt;=HA$40,GS9&lt;&gt;""),AND(GU9&gt;=HA$36,GU9&lt;&gt;"",GW9&gt;=HA$40,GW9&lt;&gt;""),AND(GX9&gt;=HA$36,GX9&lt;&gt;"",GZ9&gt;=HA$40,GZ9&lt;&gt;""),AND(HV9&gt;=II$36,HV9&lt;&gt;"",HX9&gt;=II$40,HX9&lt;&gt;""),AND(HY9&gt;=II$36,HY9&lt;&gt;"",IA9&gt;=II$40,IA9&lt;&gt;""),AND(IC9&gt;=II$36,IC9&lt;&gt;"",IE9&gt;=II$40,IE9&lt;&gt;""),AND(IF9&gt;=II$36,IF9&lt;&gt;"",IH9&gt;=II$40,IH9&lt;&gt;""),AND(JD9&gt;=JQ$36,JD9&lt;&gt;"",JF9&gt;=JQ$40,JF9&lt;&gt;""),AND(JG9&gt;=JQ$36,JG9&lt;&gt;"",JI9&gt;=JQ$40,JI9&lt;&gt;""),AND(JK9&gt;=JQ$36,JK9&lt;&gt;"",JM9&gt;=JQ$40,JM9&lt;&gt;""),AND(JN9&gt;=JQ$36,JN9&lt;&gt;"",JP9&gt;=JQ$40,JP9&lt;&gt;""),AND(KL9&gt;=KY$36,KL9&lt;&gt;"",KN9&gt;=KY$40,KN9&lt;&gt;""),AND(KO9&gt;=KY$36,KO9&lt;&gt;"",KQ9&gt;=KY$40,KQ9&lt;&gt;""),AND(KS9&gt;=KY$36,KS9&lt;&gt;"",KU9&gt;=KY$40,KU9&lt;&gt;""),AND(KV9&gt;=KY$36,KV9&lt;&gt;"",KX9&gt;=KY$40,KX9&lt;&gt;""),AND(LT9&gt;=MG$36,LT9&lt;&gt;"",LV9&gt;=MG$40,LV9&lt;&gt;""),AND(LW9&gt;=MG$36,LW9&lt;&gt;"",LY9&gt;=MG$40,LY9&lt;&gt;""),AND(MA9&gt;=MG$36,MA9&lt;&gt;"",MC9&gt;=MG$40,MC9&lt;&gt;""),AND(MD9&gt;=MG$36,MD9&lt;&gt;"",MF9&gt;=MG$40,MF9&lt;&gt;""),AND(NB9&gt;=NO$36,NB9&lt;&gt;"",ND9&gt;=NO$40,ND9&lt;&gt;""),AND(NE9&gt;=NO$36,NE9&lt;&gt;"",NG9&gt;=NO$40,NG9&lt;&gt;""),AND(NI9&gt;=NO$36,NI9&lt;&gt;"",NK9&gt;=NO$40,NK9&lt;&gt;""),AND(NL9&gt;=NO$36,NL9&lt;&gt;"",NN9&gt;=NO$40,NN9&lt;&gt;""),AND(OJ9&gt;=OW$36,OJ9&lt;&gt;"",OL9&gt;=OW$40,OL9&lt;&gt;""),AND(OM9&gt;=OW$36,OM9&lt;&gt;"",OO9&gt;=OW$40,OO9&lt;&gt;""),AND(OQ9&gt;=OW$36,OQ9&lt;&gt;"",OS9&gt;=OW$40,OS9&lt;&gt;""),AND(OT9&gt;=OW$36,OT9&lt;&gt;"",OV9&gt;=OW$40,OV9&lt;&gt;""),AND(PR9&gt;=QE$36,PR9&lt;&gt;"",PT9&gt;=QE$40,PT9&lt;&gt;""),AND(PU9&gt;=QE$36,PU9&lt;&gt;"",PW9&gt;=QE$40,PW9&lt;&gt;""),AND(PY9&gt;=QE$36,PY9&lt;&gt;"",QA9&gt;=QE$40,QA9&lt;&gt;""),AND(QB9&gt;=QE$36,QB9&lt;&gt;"",QD9&gt;=QE$40,QD9&lt;&gt;""),AND(QZ9&gt;=RM$36,QZ9&lt;&gt;"",RB9&gt;=RM$40,RB9&lt;&gt;""),AND(RC9&gt;=RM$36,RC9&lt;&gt;"",RE9&gt;=RM$40,RE9&lt;&gt;""),AND(RG9&gt;=RM$36,RG9&lt;&gt;"",RI9&gt;=RM$40,RI9&lt;&gt;""),AND(RJ9&gt;=RM$36,RJ9&lt;&gt;"",RL9&gt;=RM$40,RL9&lt;&gt;""),AND(SH9&gt;=SU$36,SH9&lt;&gt;"",SJ9&gt;=SU$40,SJ9&lt;&gt;""),AND(SK9&gt;=SU$36,SK9&lt;&gt;"",SM9&gt;=SU$40,SM9&lt;&gt;""),AND(SO9&gt;=SU$36,SO9&lt;&gt;"",SQ9&gt;=SU$40,SQ9&lt;&gt;""),AND(SR9&gt;=SU$36,SR9&lt;&gt;"",ST9&gt;=SU$40,ST9&lt;&gt;"")),"Excellence",IF(K9="P","Worlds Team",IF(H9="P","National Team","")))))</f>
        <v/>
      </c>
      <c r="K9" s="3" t="str">
        <f>IF(OR(AND(AO9&gt;=AY$35,AO9&lt;&gt;"",AQ9&gt;=AY$39,AQ9&lt;&gt;"",AN9=""),AND(AR9&gt;=AY$35,AR9&lt;&gt;"",AT9&gt;=AY$39,AT9&lt;&gt;"",AN9=""),AND(AV9&gt;=AY$35,AV9&lt;&gt;"",AX9&gt;=AY$39,AX9&lt;&gt;"",AN9=""),AND(BP9&gt;=BZ$35,BP9&lt;&gt;"",BR9&gt;=BZ$39,BR9&lt;&gt;"",BO9=""),AND(BS9&gt;=BZ$35,BS9&lt;&gt;"",BU9&gt;=BZ$39,BU9&lt;&gt;"",BO9=""),AND(BW9&gt;=BZ$35,BW9&lt;&gt;"",BY9&gt;=BZ$39,BY9&lt;&gt;"",BO9=""),AND(CQ9&gt;=DA$35,CQ9&lt;&gt;"",CS9&gt;=DA$39,CS9&lt;&gt;"",CP9=""),AND(CT9&gt;=DA$35,CT9&lt;&gt;"",CV9&gt;=DA$39,CV9&lt;&gt;"",CP9=""),AND(CX9&gt;=DA$35,CX9&lt;&gt;"",CZ9&gt;=DA$39,CZ9&lt;&gt;"",CP9=""),AND(DX9&gt;=EK$35,DX9&lt;&gt;"",DZ9&gt;=EK$39,DZ9&lt;&gt;""),AND(EA9&gt;=EK$35,EA9&lt;&gt;"",EC9&gt;=EK$39,EC9&lt;&gt;""),AND(EE9&gt;=EK$35,EE9&lt;&gt;"",EG9&gt;=EK$39,EG9&lt;&gt;""),AND(EH9&gt;=EK$35,EH9&lt;&gt;"",EJ9&gt;=EK$39,EJ9&lt;&gt;""),AND(FF9&gt;=FS$35,FF9&lt;&gt;"",FH9&gt;=FS$39,FH9&lt;&gt;""),AND(FI9&gt;=FS$35,FI9&lt;&gt;"",FK9&gt;=FS$39,FK9&lt;&gt;""),AND(FM9&gt;=FS$35,FM9&lt;&gt;"",FO9&gt;=FS$39,FO9&lt;&gt;""),AND(FP9&gt;=FS$35,FP9&lt;&gt;"",FR9&gt;=FS$39,FR9&lt;&gt;""),AND(GN9&gt;=HA$35,GN9&lt;&gt;"",GP9&gt;=HA$39,GP9&lt;&gt;""),AND(GQ9&gt;=HA$35,GQ9&lt;&gt;"",GS9&gt;=HA$39,GS9&lt;&gt;""),AND(GU9&gt;=HA$35,GU9&lt;&gt;"",GW9&gt;=HA$39,GW9&lt;&gt;""),AND(GX9&gt;=HA$35,GX9&lt;&gt;"",GZ9&gt;=HA$39,GZ9&lt;&gt;""),AND(HV9&gt;=II$35,HV9&lt;&gt;"",HX9&gt;=II$39,HX9&lt;&gt;""),AND(HY9&gt;=II$35,HY9&lt;&gt;"",IA9&gt;=II$39,IA9&lt;&gt;""),AND(IC9&gt;=II$35,IC9&lt;&gt;"",IE9&gt;=II$39,IE9&lt;&gt;""),AND(IF9&gt;=II$35,IF9&lt;&gt;"",IH9&gt;=II$39,IH9&lt;&gt;""),AND(JD9&gt;=JQ$35,JD9&lt;&gt;"",JF9&gt;=JQ$39,JF9&lt;&gt;""),AND(JG9&gt;=JQ$35,JG9&lt;&gt;"",JI9&gt;=JQ$39,JI9&lt;&gt;""),AND(JK9&gt;=JQ$35,JK9&lt;&gt;"",JM9&gt;=JQ$39,JM9&lt;&gt;""),AND(JN9&gt;=JQ$35,JN9&lt;&gt;"",JP9&gt;=JQ$39,JP9&lt;&gt;""),AND(KL9&gt;=KY$35,KL9&lt;&gt;"",KN9&gt;=KY$39,KN9&lt;&gt;""),AND(KO9&gt;=KY$35,KO9&lt;&gt;"",KQ9&gt;=KY$39,KQ9&lt;&gt;""),AND(KS9&gt;=KY$35,KS9&lt;&gt;"",KU9&gt;=KY$39,KU9&lt;&gt;""),AND(KV9&gt;=KY$35,KV9&lt;&gt;"",KX9&gt;=KY$39,KX9&lt;&gt;""),AND(LT9&gt;=MG$35,LT9&lt;&gt;"",LV9&gt;=MG$39,LV9&lt;&gt;""),AND(LW9&gt;=MG$35,LW9&lt;&gt;"",LY9&gt;=MG$39,LY9&lt;&gt;""),AND(MA9&gt;=MG$35,MA9&lt;&gt;"",MC9&gt;=MG$39,MC9&lt;&gt;""),AND(MD9&gt;=MG$35,MD9&lt;&gt;"",MF9&gt;=MG$39,MF9&lt;&gt;""),AND(NB9&gt;=NO$35,NB9&lt;&gt;"",ND9&gt;=NO$39,ND9&lt;&gt;""),AND(NE9&gt;=NO$35,NE9&lt;&gt;"",NG9&gt;=NO$39,NG9&lt;&gt;""),AND(NI9&gt;=NO$35,NI9&lt;&gt;"",NK9&gt;=NO$39,NK9&lt;&gt;""),AND(NL9&gt;=NO$35,NL9&lt;&gt;"",NN9&gt;=NO$39,NN9&lt;&gt;""),AND(OJ9&gt;=OW$35,OJ9&lt;&gt;"",OL9&gt;=OW$39,OL9&lt;&gt;""),AND(OM9&gt;=OW$35,OM9&lt;&gt;"",OO9&gt;=OW$39,OO9&lt;&gt;""),AND(OQ9&gt;=OW$35,OQ9&lt;&gt;"",OS9&gt;=OW$39,OS9&lt;&gt;""),AND(OT9&gt;=OW$35,OT9&lt;&gt;"",OV9&gt;=OW$39,OV9&lt;&gt;""),AND(PR9&gt;=QE$35,PR9&lt;&gt;"",PT9&gt;=QE$39,PT9&lt;&gt;""),AND(PU9&gt;=QE$35,PU9&lt;&gt;"",PW9&gt;=QE$39,PW9&lt;&gt;""),AND(PY9&gt;=QE$35,PY9&lt;&gt;"",QA9&gt;=QE$39,QA9&lt;&gt;""),AND(QB9&gt;=QE$35,QB9&lt;&gt;"",QD9&gt;=QE$39,QD9&lt;&gt;""),AND(QZ9&gt;=RM$35,QZ9&lt;&gt;"",RB9&gt;=RM$39,RB9&lt;&gt;""),AND(RC9&gt;=RM$35,RC9&lt;&gt;"",RE9&gt;=RM$39,RE9&lt;&gt;""),AND(RG9&gt;=RM$35,RG9&lt;&gt;"",RI9&gt;=RM$39,RI9&lt;&gt;""),AND(RJ9&gt;=RM$35,RJ9&lt;&gt;"",RL9&gt;=RM$39,RL9&lt;&gt;""),AND(SH9&gt;=SU$35,SH9&lt;&gt;"",SJ9&gt;=SU$39,SJ9&lt;&gt;""),AND(SK9&gt;=SU$35,SK9&lt;&gt;"",SM9&gt;=SU$39,SM9&lt;&gt;""),AND(SO9&gt;=SU$35,SO9&lt;&gt;"",SQ9&gt;=SU$39,SQ9&lt;&gt;""),AND(SR9&gt;=SU$35,SR9&lt;&gt;"",ST9&gt;=SU$39,ST9&lt;&gt;"")),"P","")</f>
        <v/>
      </c>
      <c r="L9" s="8">
        <f>IF(COUNT(AQ9,AT9,BR9,BU9,CS9,CV9)&gt;0,LARGE((AQ9,AT9,BR9,BU9,CS9,CV9),1),0)</f>
        <v>47.3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47.12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44.34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&gt;0,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,0)</f>
        <v>13.62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N9,$RN$1,IF(V9+IF(P9="",0,P9)=RF9,$QF$1,IF(V9+IF(P9="",0,P9)=PX9,$OX$1,IF(V9+IF(P9="",0,P9)=OP9,$NP$1,IF(V9+IF(P9="",0,P9)=NH9,$MH$1,IF(V9+IF(P9="",0,P9)=LZ9,$KZ$1,IF(V9+IF(P9="",0,P9)=KR9,$JR$1,IF(V9+IF(P9="",0,P9)=JJ9,$IJ$1,IF(V9+IF(P9="",0,P9)=IB9,$HB$1,IF(V9+IF(P9="",0,P9)=GT9,$FT$1,IF(V9+IF(P9="",0,P9)=FL9,$EL$1,IF(V9+IF(P9="",0,P9)=ED9,$DD$1)))))))))))),IF(V9=DC9,IF(V9+IF(#REF!="",0,#REF!)=ST9,$RN$1,IF(V9+IF(#REF!="",0,#REF!)=RL9,$QF$1,IF(V9+IF(#REF!="",0,#REF!)=QD9,$OX$1,IF(V9+IF(#REF!="",0,#REF!)=OV9,$NP$1,IF(V9+IF(#REF!="",0,#REF!)=NN9,$MH$1,IF(V9+IF(#REF!="",0,#REF!)=MF9,$KZ$1,IF(V9+IF(#REF!="",0,#REF!)=KX9,$JR$1,IF(V9+IF(#REF!="",0,#REF!)=JP9,$IJ$1,IF(V9+IF(#REF!="",0,#REF!)=IH9,$HB$1,IF(V9+IF(#REF!="",0,#REF!)=GZ9,$FT$1,IF(V9+IF(#REF!="",0,#REF!)=FR9,$EL$1,IF(V9+IF(#REF!="",0,#REF!)=EJ9,$DD$1,IF(V9+IF(#REF!="",0,#REF!)=SQ9,$RN$1,IF(V9+IF(#REF!="",0,#REF!)=RI9,$QF$1,IF(V9+IF(#REF!="",0,#REF!)=QA9,$OX$1,IF(V9+IF(#REF!="",0,#REF!)=OS9,$NP$1,IF(V9+IF(#REF!="",0,#REF!)=NK9,$MH$1,IF(V9+IF(#REF!="",0,#REF!)=MC9,$KZ$1,IF(V9+IF(#REF!="",0,#REF!)=KU9,$JR$1,IF(V9+IF(#REF!="",0,#REF!)=JM9,$IJ$1,IF(V9+IF(#REF!="",0,#REF!)=IE9,$HB$1,IF(V9+IF(#REF!="",0,#REF!)=GW9,$FT$1,IF(V9+IF(#REF!="",0,#REF!)=FO9,$EL$1,IF(V9+IF(#REF!="",0,#REF!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>
        <v>13.4</v>
      </c>
      <c r="BA9" s="26">
        <v>8.9</v>
      </c>
      <c r="BB9" s="26">
        <v>11.2</v>
      </c>
      <c r="BC9" s="26">
        <v>13.62</v>
      </c>
      <c r="BD9" s="26">
        <v>0</v>
      </c>
      <c r="BE9" s="26">
        <v>13.7</v>
      </c>
      <c r="BF9" s="26">
        <v>8.6999999999999993</v>
      </c>
      <c r="BG9" s="26">
        <v>11.4</v>
      </c>
      <c r="BH9" s="26">
        <v>13.5</v>
      </c>
      <c r="BI9" s="26">
        <v>0</v>
      </c>
      <c r="BJ9" s="26">
        <v>12.3</v>
      </c>
      <c r="BK9" s="26">
        <v>8.6</v>
      </c>
      <c r="BL9" s="26">
        <v>10.1</v>
      </c>
      <c r="BM9" s="26">
        <v>13.08</v>
      </c>
      <c r="BN9" s="26">
        <v>1.1000000000000001</v>
      </c>
      <c r="BO9" s="28"/>
      <c r="BP9" s="39">
        <f>IF(BB9&gt;0,BB9,"")</f>
        <v>11.2</v>
      </c>
      <c r="BQ9" s="39">
        <f>IF(BC9&gt;0,BC9,"")</f>
        <v>13.62</v>
      </c>
      <c r="BR9" s="11">
        <f>IF(SUM(AZ9:BC9)-BD9&gt;0,SUM(AZ9:BC9)-BD9,"")</f>
        <v>47.12</v>
      </c>
      <c r="BS9" s="11">
        <f>IF(BG9&gt;0,BG9,"")</f>
        <v>11.4</v>
      </c>
      <c r="BT9" s="11">
        <f>IF(BH9&gt;0,BH9,"")</f>
        <v>13.5</v>
      </c>
      <c r="BU9" s="11">
        <f>IF(SUM(BE9:BH9)-BI9&gt;0,SUM(BE9:BH9)-BI9,"")</f>
        <v>47.3</v>
      </c>
      <c r="BV9" s="11">
        <f>IF(BR9="","",MAX(BR9,BU9))</f>
        <v>47.3</v>
      </c>
      <c r="BW9" s="11">
        <f>IF(BL9&gt;0,BL9,"")</f>
        <v>10.1</v>
      </c>
      <c r="BX9" s="11">
        <f>IF(BM9&gt;0,BM9,"")</f>
        <v>13.08</v>
      </c>
      <c r="BY9" s="11">
        <f>IF(SUM(BJ9:BM9)-BN9&gt;0,SUM(BJ9:BM9)-BN9,"")</f>
        <v>42.98</v>
      </c>
      <c r="BZ9" s="11">
        <f>IF(SUM(BV9,BY9)&gt;0,SUM(BV9,BY9),"")</f>
        <v>90.28</v>
      </c>
      <c r="CA9" s="22">
        <v>11.9</v>
      </c>
      <c r="CB9" s="22">
        <v>8.6</v>
      </c>
      <c r="CC9" s="22">
        <v>10.3</v>
      </c>
      <c r="CD9" s="22">
        <v>14.44</v>
      </c>
      <c r="CE9" s="22">
        <v>0.9</v>
      </c>
      <c r="CF9" s="22">
        <v>5.2</v>
      </c>
      <c r="CG9" s="22">
        <v>3.2</v>
      </c>
      <c r="CH9" s="22">
        <v>3.7</v>
      </c>
      <c r="CI9" s="22">
        <v>5.93</v>
      </c>
      <c r="CJ9" s="22">
        <v>0.2</v>
      </c>
      <c r="CK9" s="22">
        <v>11.3</v>
      </c>
      <c r="CL9" s="22">
        <v>7.2</v>
      </c>
      <c r="CM9" s="22">
        <v>9.1999999999999993</v>
      </c>
      <c r="CN9" s="22">
        <v>11.73</v>
      </c>
      <c r="CO9" s="22">
        <v>0</v>
      </c>
      <c r="CP9" s="27"/>
      <c r="CQ9" s="38">
        <f>IF(CC9&gt;0,CC9,"")</f>
        <v>10.3</v>
      </c>
      <c r="CR9" s="38">
        <f>IF(CD9&gt;0,CD9,"")</f>
        <v>14.44</v>
      </c>
      <c r="CS9" s="40">
        <f>IF(SUM(CA9:CD9)-CE9&gt;0,SUM(CA9:CD9)-CE9,"")</f>
        <v>44.34</v>
      </c>
      <c r="CT9" s="40">
        <f>IF(CH9&gt;0,CH9,"")</f>
        <v>3.7</v>
      </c>
      <c r="CU9" s="40">
        <f>IF(CI9&gt;0,CI9,"")</f>
        <v>5.93</v>
      </c>
      <c r="CV9" s="40">
        <f>IF(SUM(CF9:CI9)-CJ9&gt;0,SUM(CF9:CI9)-CJ9,"")</f>
        <v>17.830000000000002</v>
      </c>
      <c r="CW9" s="40">
        <f>IF(CS9="","",MAX(CS9,CV9))</f>
        <v>44.34</v>
      </c>
      <c r="CX9" s="40">
        <f>IF(CM9&gt;0,CM9,"")</f>
        <v>9.1999999999999993</v>
      </c>
      <c r="CY9" s="40">
        <f>IF(CN9&gt;0,CN9,"")</f>
        <v>11.73</v>
      </c>
      <c r="CZ9" s="40">
        <f>IF(SUM(CK9:CN9)-CO9&gt;0,SUM(CK9:CN9)-CO9,"")</f>
        <v>39.43</v>
      </c>
      <c r="DA9" s="40">
        <f>IF(SUM(CW9,CZ9)&gt;0,SUM(CW9,CZ9),"")</f>
        <v>83.77000000000001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12.65</v>
      </c>
      <c r="SW9" s="22">
        <f>IF($CP9="P",CB9,(CB9+BA9)/2)</f>
        <v>8.75</v>
      </c>
      <c r="SX9" s="22">
        <f>IF($CP9="P",CC9,(CC9+BB9)/2)</f>
        <v>10.75</v>
      </c>
      <c r="SY9" s="22">
        <f>IF($CP9="P",CD9,(CD9+BC9)/2)</f>
        <v>14.03</v>
      </c>
      <c r="SZ9" s="22">
        <f>IF($CP9="P",CE9,(CE9+BD9)/2)</f>
        <v>0.45</v>
      </c>
      <c r="TA9" s="22">
        <f>IF($CP9="P",CF9,(CF9+BE9)/2)</f>
        <v>9.4499999999999993</v>
      </c>
      <c r="TB9" s="22">
        <f>IF($CP9="P",CG9,(CG9+BF9)/2)</f>
        <v>5.9499999999999993</v>
      </c>
      <c r="TC9" s="22">
        <f>IF($CP9="P",CH9,(CH9+BG9)/2)</f>
        <v>7.5500000000000007</v>
      </c>
      <c r="TD9" s="22">
        <f>IF($CP9="P",CI9,(CI9+BH9)/2)</f>
        <v>9.7149999999999999</v>
      </c>
      <c r="TE9" s="22">
        <f>IF($CP9="P",CJ9,(CJ9+BI9)/2)</f>
        <v>0.1</v>
      </c>
      <c r="TF9" s="22">
        <f>IF($CP9="P",CK9,(CK9+BJ9)/2)</f>
        <v>11.8</v>
      </c>
      <c r="TG9" s="22">
        <f>IF($CP9="P",CL9,(CL9+BK9)/2)</f>
        <v>7.9</v>
      </c>
      <c r="TH9" s="22">
        <f>IF($CP9="P",CM9,(CM9+BL9)/2)</f>
        <v>9.6499999999999986</v>
      </c>
      <c r="TI9" s="22">
        <f>IF($CP9="P",CN9,(CN9+BM9)/2)</f>
        <v>12.405000000000001</v>
      </c>
      <c r="TJ9" s="22">
        <f>IF($CP9="P",CO9,(CO9+BN9)/2)</f>
        <v>0.55000000000000004</v>
      </c>
      <c r="TK9" s="27" t="s">
        <v>46</v>
      </c>
      <c r="TL9" s="40">
        <f>IF(SX9&gt;0,SX9,"")</f>
        <v>10.75</v>
      </c>
      <c r="TM9" s="40">
        <f>IF(SY9&gt;0,SY9,"")</f>
        <v>14.03</v>
      </c>
      <c r="TN9" s="40">
        <f>IF(SUM(SV9:SY9)-SZ9&gt;0,SUM(SV9:SY9)-SZ9,"")</f>
        <v>45.73</v>
      </c>
      <c r="TO9" s="40">
        <f>IF(TC9&gt;0,TC9,"")</f>
        <v>7.5500000000000007</v>
      </c>
      <c r="TP9" s="40">
        <f>IF(TD9&gt;0,TD9,"")</f>
        <v>9.7149999999999999</v>
      </c>
      <c r="TQ9" s="40">
        <f>IF(SUM(TA9:TD9)-TE9&gt;0,SUM(TA9:TD9)-TE9,"")</f>
        <v>32.564999999999998</v>
      </c>
      <c r="TR9" s="40">
        <f>IF(MAX(TN9,TQ9)&gt;0,MAX(TN9,TQ9),"")</f>
        <v>45.73</v>
      </c>
      <c r="TS9" s="40">
        <f>IF(TH9&gt;0,TH9,"")</f>
        <v>9.6499999999999986</v>
      </c>
      <c r="TT9" s="40">
        <f>IF(TI9&gt;0,TI9,"")</f>
        <v>12.405000000000001</v>
      </c>
      <c r="TU9" s="40">
        <f>IF(SUM(TF9:TI9)-TJ9&gt;0,SUM(TF9:TI9)-TJ9,"")</f>
        <v>41.205000000000005</v>
      </c>
      <c r="TV9" s="40">
        <f>IF(SUM(TR9,TU9)&gt;0,SUM(TR9,TU9),"")</f>
        <v>86.935000000000002</v>
      </c>
    </row>
    <row r="10" spans="1:542" x14ac:dyDescent="0.2">
      <c r="A10" s="4" t="str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/>
      </c>
      <c r="B10" s="4" t="str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/>
      </c>
      <c r="C10" s="5" t="s">
        <v>145</v>
      </c>
      <c r="D10" s="4" t="s">
        <v>6</v>
      </c>
      <c r="E10" s="4">
        <v>2004</v>
      </c>
      <c r="F10" s="9">
        <f>SUM(L10:V10)+SUM(L10:T10)*0.0000001+SUM(L10)*0.0000000000001</f>
        <v>150.92001509200483</v>
      </c>
      <c r="G10" s="66"/>
      <c r="H10" s="3" t="str">
        <f>IF(OR(AND(AO10&gt;=AY$34,AO10&lt;&gt;"",AQ10&gt;=AY$38,AQ10&lt;&gt;"",AN10=""),AND(AR10&gt;=AY$34,AR10&lt;&gt;"",AT10&gt;=AY$38,AT10&lt;&gt;"",AN10=""),AND(AV10&gt;=AY$34,AV10&lt;&gt;"",AX10&gt;=AY$38,AX10&lt;&gt;"",AN10=""),AND(BP10&gt;=BZ$34,BP10&lt;&gt;"",BR10&gt;=BZ$38,BR10&lt;&gt;"",BO10=""),AND(BS10&gt;=BZ$34,BS10&lt;&gt;"",BU10&gt;=BZ$38,BU10&lt;&gt;"",BO10=""),AND(BW10&gt;=BZ$34,BW10&lt;&gt;"",BY10&gt;=BZ$38,BY10&lt;&gt;"",BO10=""),AND(CQ10&gt;=DA$34,CQ10&lt;&gt;"",CS10&gt;=DA$38,CS10&lt;&gt;"",CP10=""),AND(CT10&gt;=DA$34,CT10&lt;&gt;"",CV10&gt;=DA$38,CV10&lt;&gt;"",CP10=""),AND(CX10&gt;=DA$34,CX10&lt;&gt;"",CZ10&gt;=DA$38,CZ10&lt;&gt;"",CP10=""),AND(DX10&gt;=EK$34,DX10&lt;&gt;"",DZ10&gt;=EK$38,DZ10&lt;&gt;""),AND(EA10&gt;=EK$34,EA10&lt;&gt;"",EC10&gt;=EK$38,EC10&lt;&gt;""),AND(EE10&gt;=EK$34,EE10&lt;&gt;"",EG10&gt;=EK$38,EG10&lt;&gt;""),AND(EH10&gt;=EK$34,EH10&lt;&gt;"",EJ10&gt;=EK$38,EJ10&lt;&gt;""),AND(FF10&gt;=FS$34,FF10&lt;&gt;"",FH10&gt;=FS$38,FH10&lt;&gt;""),AND(FI10&gt;=FS$34,FI10&lt;&gt;"",FK10&gt;=FS$38,FK10&lt;&gt;""),AND(FM10&gt;=FS$34,FM10&lt;&gt;"",FO10&gt;=FS$38,FO10&lt;&gt;""),AND(FP10&gt;=FS$34,FP10&lt;&gt;"",FR10&gt;=FS$38,FR10&lt;&gt;""),AND(GN10&gt;=HA$34,GN10&lt;&gt;"",GP10&gt;=HA$38,GP10&lt;&gt;""),AND(GQ10&gt;=HA$34,GQ10&lt;&gt;"",GS10&gt;=HA$38,GS10&lt;&gt;""),AND(GU10&gt;=HA$34,GU10&lt;&gt;"",GW10&gt;=HA$38,GW10&lt;&gt;""),AND(GX10&gt;=HA$34,GX10&lt;&gt;"",GZ10&gt;=HA$38,GZ10&lt;&gt;""),AND(HV10&gt;=II$34,HV10&lt;&gt;"",HX10&gt;=II$38,HX10&lt;&gt;""),AND(HY10&gt;=II$34,HY10&lt;&gt;"",IA10&gt;=II$38,IA10&lt;&gt;""),AND(IC10&gt;=II$34,IC10&lt;&gt;"",IE10&gt;=II$38,IE10&lt;&gt;""),AND(IF10&gt;=II$34,IF10&lt;&gt;"",IH10&gt;=II$38,IH10&lt;&gt;""),AND(JD10&gt;=JQ$34,JD10&lt;&gt;"",JF10&gt;=JQ$38,JF10&lt;&gt;""),AND(JG10&gt;=JQ$34,JG10&lt;&gt;"",JI10&gt;=JQ$38,JI10&lt;&gt;""),AND(JK10&gt;=JQ$34,JK10&lt;&gt;"",JM10&gt;=JQ$38,JM10&lt;&gt;""),AND(JN10&gt;=JQ$34,JN10&lt;&gt;"",JP10&gt;=JQ$38,JP10&lt;&gt;""),AND(KL10&gt;=KY$34,KL10&lt;&gt;"",KN10&gt;=KY$38,KN10&lt;&gt;""),AND(KO10&gt;=KY$34,KO10&lt;&gt;"",KQ10&gt;=KY$38,KQ10&lt;&gt;""),AND(KS10&gt;=KY$34,KS10&lt;&gt;"",KU10&gt;=KY$38,KU10&lt;&gt;""),AND(KV10&gt;=KY$34,KV10&lt;&gt;"",KX10&gt;=KY$38,KX10&lt;&gt;""),AND(LT10&gt;=MG$34,LT10&lt;&gt;"",LV10&gt;=MG$38,LV10&lt;&gt;""),AND(LW10&gt;=MG$34,LW10&lt;&gt;"",LY10&gt;=MG$38,LY10&lt;&gt;""),AND(MA10&gt;=MG$34,MA10&lt;&gt;"",MC10&gt;=MG$38,MC10&lt;&gt;""),AND(MD10&gt;=MG$34,MD10&lt;&gt;"",MF10&gt;=MG$38,MF10&lt;&gt;""),AND(NB10&gt;=NO$34,NB10&lt;&gt;"",ND10&gt;=NO$38,ND10&lt;&gt;""),AND(NE10&gt;=NO$34,NE10&lt;&gt;"",NG10&gt;=NO$38,NG10&lt;&gt;""),AND(NI10&gt;=NO$34,NI10&lt;&gt;"",NK10&gt;=NO$38,NK10&lt;&gt;""),AND(NL10&gt;=NO$34,NL10&lt;&gt;"",NN10&gt;=NO$38,NN10&lt;&gt;""),AND(OJ10&gt;=OW$34,OJ10&lt;&gt;"",OL10&gt;=OW$38,OL10&lt;&gt;""),AND(OM10&gt;=OW$34,OM10&lt;&gt;"",OO10&gt;=OW$38,OO10&lt;&gt;""),AND(OQ10&gt;=OW$34,OQ10&lt;&gt;"",OS10&gt;=OW$38,OS10&lt;&gt;""),AND(OT10&gt;=OW$34,OT10&lt;&gt;"",OV10&gt;=OW$38,OV10&lt;&gt;""),AND(PR10&gt;=QE$34,PR10&lt;&gt;"",PT10&gt;=QE$38,PT10&lt;&gt;""),AND(PU10&gt;=QE$34,PU10&lt;&gt;"",PW10&gt;=QE$38,PW10&lt;&gt;""),AND(PY10&gt;=QE$34,PY10&lt;&gt;"",QA10&gt;=QE$38,QA10&lt;&gt;""),AND(QB10&gt;=QE$34,QB10&lt;&gt;"",QD10&gt;=QE$38,QD10&lt;&gt;""),AND(QZ10&gt;=RM$34,QZ10&lt;&gt;"",RB10&gt;=RM$38,RB10&lt;&gt;""),AND(RC10&gt;=RM$34,RC10&lt;&gt;"",RE10&gt;=RM$38,RE10&lt;&gt;""),AND(RG10&gt;=RM$34,RG10&lt;&gt;"",RI10&gt;=RM$38,RI10&lt;&gt;""),AND(RJ10&gt;=RM$34,RJ10&lt;&gt;"",RL10&gt;=RM$38,RL10&lt;&gt;""),AND(SH10&gt;=SU$34,SH10&lt;&gt;"",SJ10&gt;=SU$38,SJ10&lt;&gt;""),AND(SK10&gt;=SU$34,SK10&lt;&gt;"",SM10&gt;=SU$38,SM10&lt;&gt;""),AND(SO10&gt;=SU$34,SO10&lt;&gt;"",SQ10&gt;=SU$38,SQ10&lt;&gt;""),AND(SR10&gt;=SU$34,SR10&lt;&gt;"",ST10&gt;=SU$38,ST10&lt;&gt;"")),"P","")</f>
        <v/>
      </c>
      <c r="I10" s="3" t="str">
        <f>IF(OR(AND(AQ10&gt;=AY$38,AQ10&lt;&gt;"",AN10=""),AND(AT10&gt;=AY$38,AT10&lt;&gt;"",AN10=""),AND(AX10&gt;=AY$38,AX10&lt;&gt;"",AN10=""),AND(BR10&gt;=BZ$38,BR10&lt;&gt;"",BO10=""),AND(BU10&gt;=BZ$38,BU10&lt;&gt;"",BO10=""),AND(BY10&gt;=BZ$38,BY10&lt;&gt;"",BO10=""),AND(CS10&gt;=DA$38,CS10&lt;&gt;"",CP10=""),AND(CV10&gt;=DA$38,CV10&lt;&gt;"",CP10=""),AND(CZ10&gt;=DA$38,CZ10&lt;&gt;"",CP10=""),AND(DZ10&gt;=EK$38,DZ10&lt;&gt;""),AND(EC10&gt;=EK$38,EC10&lt;&gt;""),AND(EG10&gt;=EK$38,EG10&lt;&gt;""),AND(EJ10&gt;=EK$38,EJ10&lt;&gt;""),AND(FH10&gt;=FS$38,FH10&lt;&gt;""),AND(FK10&gt;=FS$38,FK10&lt;&gt;""),AND(FO10&gt;=FS$38,FO10&lt;&gt;""),AND(FR10&gt;=FS$38,FR10&lt;&gt;""),AND(GP10&gt;=HA$38,GP10&lt;&gt;""),AND(GS10&gt;=HA$38,GS10&lt;&gt;""),AND(GW10&gt;=HA$38,GW10&lt;&gt;""),AND(GZ10&gt;=HA$38,GZ10&lt;&gt;""),AND(HX10&gt;=II$38,HX10&lt;&gt;""),AND(IA10&gt;=II$38,IA10&lt;&gt;""),AND(IE10&gt;=II$38,IE10&lt;&gt;""),AND(IH10&gt;=II$38,IH10&lt;&gt;""),AND(JF10&gt;=JQ$38,JF10&lt;&gt;""),AND(JI10&gt;=JQ$38,JI10&lt;&gt;""),AND(JM10&gt;=JQ$38,JM10&lt;&gt;""),AND(JP10&gt;=JQ$38,JP10&lt;&gt;""),AND(KN10&gt;=KY$38,KN10&lt;&gt;""),AND(KQ10&gt;=KY$38,KQ10&lt;&gt;""),AND(KU10&gt;=KY$38,KU10&lt;&gt;""),AND(KX10&gt;=KY$38,KX10&lt;&gt;""),AND(LV10&gt;=MG$38,LV10&lt;&gt;""),AND(LY10&gt;=MG$38,LY10&lt;&gt;""),AND(MC10&gt;=MG$38,MC10&lt;&gt;""),AND(MF10&gt;=MG$38,MF10&lt;&gt;""),AND(ND10&gt;=NO$38,ND10&lt;&gt;""),AND(NG10&gt;=NO$38,NG10&lt;&gt;""),AND(NK10&gt;=NO$38,NK10&lt;&gt;""),AND(NN10&gt;=NO$38,NN10&lt;&gt;""),AND(OL10&gt;=OW$38,OL10&lt;&gt;""),AND(OO10&gt;=OW$38,OO10&lt;&gt;""),AND(OS10&gt;=OW$38,OS10&lt;&gt;""),AND(OV10&gt;=OW$38,OV10&lt;&gt;""),AND(PT10&gt;=QE$38,PT10&lt;&gt;""),AND(PW10&gt;=QE$38,PW10&lt;&gt;""),AND(QA10&gt;=QE$38,QA10&lt;&gt;""),AND(QD10&gt;=QE$38,QD10&lt;&gt;""),AND(RB10&gt;=RM$38,RB10&lt;&gt;""),AND(RE10&gt;=RM$38,RE10&lt;&gt;""),AND(RI10&gt;=RM$38,RI10&lt;&gt;""),AND(RL10&gt;=RM$38,RL10&lt;&gt;""),AND(SJ10&gt;=SU$38,SJ10&lt;&gt;""),AND(SM10&gt;=SU$38,SM10&lt;&gt;""),AND(SQ10&gt;=SU$38,SQ10&lt;&gt;""),AND(ST10&gt;=SU$38,ST10&lt;&gt;"")),"P","")</f>
        <v/>
      </c>
      <c r="J10" s="36" t="str">
        <f>IF(AND(I10="P",H10=""),"No DD",IF(OR(AND(AO10&gt;=AY$37,AO10&lt;&gt;"",AQ10&gt;=AY$41,AQ10&lt;&gt;"",AN10=""),AND(AR10&gt;=AY$37,AR10&lt;&gt;"",AT10&gt;=AY$41,AT10&lt;&gt;"",AN10=""),AND(AV10&gt;=AY$37,AV10&lt;&gt;"",AX10&gt;=AY$41,AX10&lt;&gt;"",AN10=""),AND(BP10&gt;=BZ$37,BP10&lt;&gt;"",BR10&gt;=BZ$41,BR10&lt;&gt;"",BO10=""),AND(BS10&gt;=BZ$37,BS10&lt;&gt;"",BU10&gt;=BZ$41,BU10&lt;&gt;"",BO10=""),AND(BW10&gt;=BZ$37,BW10&lt;&gt;"",BY10&gt;=BZ$41,BY10&lt;&gt;"",BO10=""),AND(CQ10&gt;=DA$37,CQ10&lt;&gt;"",CS10&gt;=DA$41,CS10&lt;&gt;"",CP10=""),AND(CT10&gt;=DA$37,CT10&lt;&gt;"",CV10&gt;=DA$41,CV10&lt;&gt;"",CP10=""),AND(CX10&gt;=DA$37,CX10&lt;&gt;"",CZ10&gt;=DA$41,CZ10&lt;&gt;"",CP10=""),AND(DX10&gt;=EK$37,DX10&lt;&gt;"",DZ10&gt;=EK$41,DZ10&lt;&gt;""),AND(EA10&gt;=EK$37,EA10&lt;&gt;"",EC10&gt;=EK$41,EC10&lt;&gt;""),AND(EE10&gt;=EK$37,EE10&lt;&gt;"",EG10&gt;=EK$41,EG10&lt;&gt;""),AND(EH10&gt;=EK$37,EH10&lt;&gt;"",EJ10&gt;=EK$41,EJ10&lt;&gt;""),AND(FF10&gt;=FS$37,FF10&lt;&gt;"",FH10&gt;=FS$41,FH10&lt;&gt;""),AND(FI10&gt;=FS$37,FI10&lt;&gt;"",FK10&gt;=FS$41,FK10&lt;&gt;""),AND(FM10&gt;=FS$37,FM10&lt;&gt;"",FO10&gt;=FS$41,FO10&lt;&gt;""),AND(FP10&gt;=FS$37,FP10&lt;&gt;"",FR10&gt;=FS$41,FR10&lt;&gt;""),AND(GN10&gt;=HA$37,GN10&lt;&gt;"",GP10&gt;=HA$41,GP10&lt;&gt;""),AND(GQ10&gt;=HA$37,GQ10&lt;&gt;"",GS10&gt;=HA$41,GS10&lt;&gt;""),AND(GU10&gt;=HA$37,GU10&lt;&gt;"",GW10&gt;=HA$41,GW10&lt;&gt;""),AND(GX10&gt;=HA$37,GX10&lt;&gt;"",GZ10&gt;=HA$41,GZ10&lt;&gt;""),AND(HV10&gt;=II$37,HV10&lt;&gt;"",HX10&gt;=II$41,HX10&lt;&gt;""),AND(HY10&gt;=II$37,HY10&lt;&gt;"",IA10&gt;=II$41,IA10&lt;&gt;""),AND(IC10&gt;=II$37,IC10&lt;&gt;"",IE10&gt;=II$41,IE10&lt;&gt;""),AND(IF10&gt;=II$37,IF10&lt;&gt;"",IH10&gt;=II$41,IH10&lt;&gt;""),AND(JD10&gt;=JQ$37,JD10&lt;&gt;"",JF10&gt;=JQ$41,JF10&lt;&gt;""),AND(JG10&gt;=JQ$37,JG10&lt;&gt;"",JI10&gt;=JQ$41,JI10&lt;&gt;""),AND(JK10&gt;=JQ$37,JK10&lt;&gt;"",JM10&gt;=JQ$41,JM10&lt;&gt;""),AND(JN10&gt;=JQ$37,JN10&lt;&gt;"",JP10&gt;=JQ$41,JP10&lt;&gt;""),AND(KL10&gt;=KY$37,KL10&lt;&gt;"",KN10&gt;=KY$41,KN10&lt;&gt;""),AND(KO10&gt;=KY$37,KO10&lt;&gt;"",KQ10&gt;=KY$41,KQ10&lt;&gt;""),AND(KS10&gt;=KY$37,KS10&lt;&gt;"",KU10&gt;=KY$41,KU10&lt;&gt;""),AND(KV10&gt;=KY$37,KV10&lt;&gt;"",KX10&gt;=KY$41,KX10&lt;&gt;""),AND(LT10&gt;=MG$37,LT10&lt;&gt;"",LV10&gt;=MG$41,LV10&lt;&gt;""),AND(LW10&gt;=MG$37,LW10&lt;&gt;"",LY10&gt;=MG$41,LY10&lt;&gt;""),AND(MA10&gt;=MG$37,MA10&lt;&gt;"",MC10&gt;=MG$41,MC10&lt;&gt;""),AND(MD10&gt;=MG$37,MD10&lt;&gt;"",MF10&gt;=MG$41,MF10&lt;&gt;""),AND(NB10&gt;=NO$37,NB10&lt;&gt;"",ND10&gt;=NO$41,ND10&lt;&gt;""),AND(NE10&gt;=NO$37,NE10&lt;&gt;"",NG10&gt;=NO$41,NG10&lt;&gt;""),AND(NI10&gt;=NO$37,NI10&lt;&gt;"",NK10&gt;=NO$41,NK10&lt;&gt;""),AND(NL10&gt;=NO$37,NL10&lt;&gt;"",NN10&gt;=NO$41,NN10&lt;&gt;""),AND(OJ10&gt;=OW$37,OJ10&lt;&gt;"",OL10&gt;=OW$41,OL10&lt;&gt;""),AND(OM10&gt;=OW$37,OM10&lt;&gt;"",OO10&gt;=OW$41,OO10&lt;&gt;""),AND(OQ10&gt;=OW$37,OQ10&lt;&gt;"",OS10&gt;=OW$41,OS10&lt;&gt;""),AND(OT10&gt;=OW$37,OT10&lt;&gt;"",OV10&gt;=OW$41,OV10&lt;&gt;""),AND(PR10&gt;=QE$37,PR10&lt;&gt;"",PT10&gt;=QE$41,PT10&lt;&gt;""),AND(PU10&gt;=QE$37,PU10&lt;&gt;"",PW10&gt;=QE$41,PW10&lt;&gt;""),AND(PY10&gt;=QE$37,PY10&lt;&gt;"",QA10&gt;=QE$41,QA10&lt;&gt;""),AND(QB10&gt;=QE$37,QB10&lt;&gt;"",QD10&gt;=QE$41,QD10&lt;&gt;""),AND(QZ10&gt;=RM$37,QZ10&lt;&gt;"",RB10&gt;=RM$41,RB10&lt;&gt;""),AND(RC10&gt;=RM$37,RC10&lt;&gt;"",RE10&gt;=RM$41,RE10&lt;&gt;""),AND(RG10&gt;=RM$37,RG10&lt;&gt;"",RI10&gt;=RM$41,RI10&lt;&gt;""),AND(RJ10&gt;=RM$37,RJ10&lt;&gt;"",RL10&gt;=RM$41,RL10&lt;&gt;""),AND(SH10&gt;=SU$37,SH10&lt;&gt;"",SJ10&gt;=SU$41,SJ10&lt;&gt;""),AND(SK10&gt;=SU$37,SK10&lt;&gt;"",SM10&gt;=SU$41,SM10&lt;&gt;""),AND(SO10&gt;=SU$37,SO10&lt;&gt;"",SQ10&gt;=SU$41,SQ10&lt;&gt;""),AND(SR10&gt;=SU$37,SR10&lt;&gt;"",ST10&gt;=SU$41,ST10&lt;&gt;"")),"Merit",IF(OR(AND(AO10&gt;=AY$36,AO10&lt;&gt;"",AQ10&gt;=AY$40,AQ10&lt;&gt;"",AN10=""),AND(AR10&gt;=AY$36,AR10&lt;&gt;"",AT10&gt;=AY$40,AT10&lt;&gt;"",AN10=""),AND(AV10&gt;=AY$36,AV10&lt;&gt;"",AX10&gt;=AY$40,AX10&lt;&gt;"",AN10=""),AND(BP10&gt;=BZ$36,BP10&lt;&gt;"",BR10&gt;=BZ$40,BR10&lt;&gt;"",BO10=""),AND(BS10&gt;=BZ$36,BS10&lt;&gt;"",BU10&gt;=BZ$40,BU10&lt;&gt;"",BO10=""),AND(BW10&gt;=BZ$36,BW10&lt;&gt;"",BY10&gt;=BZ$40,BY10&lt;&gt;"",BO10=""),AND(CQ10&gt;=DA$36,CQ10&lt;&gt;"",CS10&gt;=DA$40,CS10&lt;&gt;"",CP10=""),AND(CT10&gt;=DA$36,CT10&lt;&gt;"",CV10&gt;=DA$40,CV10&lt;&gt;"",CP10=""),AND(CX10&gt;=DA$36,CX10&lt;&gt;"",CZ10&gt;=DA$40,CZ10&lt;&gt;"",CP10=""),AND(DX10&gt;=EK$36,DX10&lt;&gt;"",DZ10&gt;=EK$40,DZ10&lt;&gt;""),AND(EA10&gt;=EK$36,EA10&lt;&gt;"",EC10&gt;=EK$40,EC10&lt;&gt;""),AND(EE10&gt;=EK$36,EE10&lt;&gt;"",EG10&gt;=EK$40,EG10&lt;&gt;""),AND(EH10&gt;=EK$36,EH10&lt;&gt;"",EJ10&gt;=EK$40,EJ10&lt;&gt;""),AND(FF10&gt;=FS$36,FF10&lt;&gt;"",FH10&gt;=FS$40,FH10&lt;&gt;""),AND(FI10&gt;=FS$36,FI10&lt;&gt;"",FK10&gt;=FS$40,FK10&lt;&gt;""),AND(FM10&gt;=FS$36,FM10&lt;&gt;"",FO10&gt;=FS$40,FO10&lt;&gt;""),AND(FP10&gt;=FS$36,FP10&lt;&gt;"",FR10&gt;=FS$40,FR10&lt;&gt;""),AND(GN10&gt;=HA$36,GN10&lt;&gt;"",GP10&gt;=HA$40,GP10&lt;&gt;""),AND(GQ10&gt;=HA$36,GQ10&lt;&gt;"",GS10&gt;=HA$40,GS10&lt;&gt;""),AND(GU10&gt;=HA$36,GU10&lt;&gt;"",GW10&gt;=HA$40,GW10&lt;&gt;""),AND(GX10&gt;=HA$36,GX10&lt;&gt;"",GZ10&gt;=HA$40,GZ10&lt;&gt;""),AND(HV10&gt;=II$36,HV10&lt;&gt;"",HX10&gt;=II$40,HX10&lt;&gt;""),AND(HY10&gt;=II$36,HY10&lt;&gt;"",IA10&gt;=II$40,IA10&lt;&gt;""),AND(IC10&gt;=II$36,IC10&lt;&gt;"",IE10&gt;=II$40,IE10&lt;&gt;""),AND(IF10&gt;=II$36,IF10&lt;&gt;"",IH10&gt;=II$40,IH10&lt;&gt;""),AND(JD10&gt;=JQ$36,JD10&lt;&gt;"",JF10&gt;=JQ$40,JF10&lt;&gt;""),AND(JG10&gt;=JQ$36,JG10&lt;&gt;"",JI10&gt;=JQ$40,JI10&lt;&gt;""),AND(JK10&gt;=JQ$36,JK10&lt;&gt;"",JM10&gt;=JQ$40,JM10&lt;&gt;""),AND(JN10&gt;=JQ$36,JN10&lt;&gt;"",JP10&gt;=JQ$40,JP10&lt;&gt;""),AND(KL10&gt;=KY$36,KL10&lt;&gt;"",KN10&gt;=KY$40,KN10&lt;&gt;""),AND(KO10&gt;=KY$36,KO10&lt;&gt;"",KQ10&gt;=KY$40,KQ10&lt;&gt;""),AND(KS10&gt;=KY$36,KS10&lt;&gt;"",KU10&gt;=KY$40,KU10&lt;&gt;""),AND(KV10&gt;=KY$36,KV10&lt;&gt;"",KX10&gt;=KY$40,KX10&lt;&gt;""),AND(LT10&gt;=MG$36,LT10&lt;&gt;"",LV10&gt;=MG$40,LV10&lt;&gt;""),AND(LW10&gt;=MG$36,LW10&lt;&gt;"",LY10&gt;=MG$40,LY10&lt;&gt;""),AND(MA10&gt;=MG$36,MA10&lt;&gt;"",MC10&gt;=MG$40,MC10&lt;&gt;""),AND(MD10&gt;=MG$36,MD10&lt;&gt;"",MF10&gt;=MG$40,MF10&lt;&gt;""),AND(NB10&gt;=NO$36,NB10&lt;&gt;"",ND10&gt;=NO$40,ND10&lt;&gt;""),AND(NE10&gt;=NO$36,NE10&lt;&gt;"",NG10&gt;=NO$40,NG10&lt;&gt;""),AND(NI10&gt;=NO$36,NI10&lt;&gt;"",NK10&gt;=NO$40,NK10&lt;&gt;""),AND(NL10&gt;=NO$36,NL10&lt;&gt;"",NN10&gt;=NO$40,NN10&lt;&gt;""),AND(OJ10&gt;=OW$36,OJ10&lt;&gt;"",OL10&gt;=OW$40,OL10&lt;&gt;""),AND(OM10&gt;=OW$36,OM10&lt;&gt;"",OO10&gt;=OW$40,OO10&lt;&gt;""),AND(OQ10&gt;=OW$36,OQ10&lt;&gt;"",OS10&gt;=OW$40,OS10&lt;&gt;""),AND(OT10&gt;=OW$36,OT10&lt;&gt;"",OV10&gt;=OW$40,OV10&lt;&gt;""),AND(PR10&gt;=QE$36,PR10&lt;&gt;"",PT10&gt;=QE$40,PT10&lt;&gt;""),AND(PU10&gt;=QE$36,PU10&lt;&gt;"",PW10&gt;=QE$40,PW10&lt;&gt;""),AND(PY10&gt;=QE$36,PY10&lt;&gt;"",QA10&gt;=QE$40,QA10&lt;&gt;""),AND(QB10&gt;=QE$36,QB10&lt;&gt;"",QD10&gt;=QE$40,QD10&lt;&gt;""),AND(QZ10&gt;=RM$36,QZ10&lt;&gt;"",RB10&gt;=RM$40,RB10&lt;&gt;""),AND(RC10&gt;=RM$36,RC10&lt;&gt;"",RE10&gt;=RM$40,RE10&lt;&gt;""),AND(RG10&gt;=RM$36,RG10&lt;&gt;"",RI10&gt;=RM$40,RI10&lt;&gt;""),AND(RJ10&gt;=RM$36,RJ10&lt;&gt;"",RL10&gt;=RM$40,RL10&lt;&gt;""),AND(SH10&gt;=SU$36,SH10&lt;&gt;"",SJ10&gt;=SU$40,SJ10&lt;&gt;""),AND(SK10&gt;=SU$36,SK10&lt;&gt;"",SM10&gt;=SU$40,SM10&lt;&gt;""),AND(SO10&gt;=SU$36,SO10&lt;&gt;"",SQ10&gt;=SU$40,SQ10&lt;&gt;""),AND(SR10&gt;=SU$36,SR10&lt;&gt;"",ST10&gt;=SU$40,ST10&lt;&gt;"")),"Excellence",IF(K10="P","Worlds Team",IF(H10="P","National Team","")))))</f>
        <v/>
      </c>
      <c r="K10" s="3" t="str">
        <f>IF(OR(AND(AO10&gt;=AY$35,AO10&lt;&gt;"",AQ10&gt;=AY$39,AQ10&lt;&gt;"",AN10=""),AND(AR10&gt;=AY$35,AR10&lt;&gt;"",AT10&gt;=AY$39,AT10&lt;&gt;"",AN10=""),AND(AV10&gt;=AY$35,AV10&lt;&gt;"",AX10&gt;=AY$39,AX10&lt;&gt;"",AN10=""),AND(BP10&gt;=BZ$35,BP10&lt;&gt;"",BR10&gt;=BZ$39,BR10&lt;&gt;"",BO10=""),AND(BS10&gt;=BZ$35,BS10&lt;&gt;"",BU10&gt;=BZ$39,BU10&lt;&gt;"",BO10=""),AND(BW10&gt;=BZ$35,BW10&lt;&gt;"",BY10&gt;=BZ$39,BY10&lt;&gt;"",BO10=""),AND(CQ10&gt;=DA$35,CQ10&lt;&gt;"",CS10&gt;=DA$39,CS10&lt;&gt;"",CP10=""),AND(CT10&gt;=DA$35,CT10&lt;&gt;"",CV10&gt;=DA$39,CV10&lt;&gt;"",CP10=""),AND(CX10&gt;=DA$35,CX10&lt;&gt;"",CZ10&gt;=DA$39,CZ10&lt;&gt;"",CP10=""),AND(DX10&gt;=EK$35,DX10&lt;&gt;"",DZ10&gt;=EK$39,DZ10&lt;&gt;""),AND(EA10&gt;=EK$35,EA10&lt;&gt;"",EC10&gt;=EK$39,EC10&lt;&gt;""),AND(EE10&gt;=EK$35,EE10&lt;&gt;"",EG10&gt;=EK$39,EG10&lt;&gt;""),AND(EH10&gt;=EK$35,EH10&lt;&gt;"",EJ10&gt;=EK$39,EJ10&lt;&gt;""),AND(FF10&gt;=FS$35,FF10&lt;&gt;"",FH10&gt;=FS$39,FH10&lt;&gt;""),AND(FI10&gt;=FS$35,FI10&lt;&gt;"",FK10&gt;=FS$39,FK10&lt;&gt;""),AND(FM10&gt;=FS$35,FM10&lt;&gt;"",FO10&gt;=FS$39,FO10&lt;&gt;""),AND(FP10&gt;=FS$35,FP10&lt;&gt;"",FR10&gt;=FS$39,FR10&lt;&gt;""),AND(GN10&gt;=HA$35,GN10&lt;&gt;"",GP10&gt;=HA$39,GP10&lt;&gt;""),AND(GQ10&gt;=HA$35,GQ10&lt;&gt;"",GS10&gt;=HA$39,GS10&lt;&gt;""),AND(GU10&gt;=HA$35,GU10&lt;&gt;"",GW10&gt;=HA$39,GW10&lt;&gt;""),AND(GX10&gt;=HA$35,GX10&lt;&gt;"",GZ10&gt;=HA$39,GZ10&lt;&gt;""),AND(HV10&gt;=II$35,HV10&lt;&gt;"",HX10&gt;=II$39,HX10&lt;&gt;""),AND(HY10&gt;=II$35,HY10&lt;&gt;"",IA10&gt;=II$39,IA10&lt;&gt;""),AND(IC10&gt;=II$35,IC10&lt;&gt;"",IE10&gt;=II$39,IE10&lt;&gt;""),AND(IF10&gt;=II$35,IF10&lt;&gt;"",IH10&gt;=II$39,IH10&lt;&gt;""),AND(JD10&gt;=JQ$35,JD10&lt;&gt;"",JF10&gt;=JQ$39,JF10&lt;&gt;""),AND(JG10&gt;=JQ$35,JG10&lt;&gt;"",JI10&gt;=JQ$39,JI10&lt;&gt;""),AND(JK10&gt;=JQ$35,JK10&lt;&gt;"",JM10&gt;=JQ$39,JM10&lt;&gt;""),AND(JN10&gt;=JQ$35,JN10&lt;&gt;"",JP10&gt;=JQ$39,JP10&lt;&gt;""),AND(KL10&gt;=KY$35,KL10&lt;&gt;"",KN10&gt;=KY$39,KN10&lt;&gt;""),AND(KO10&gt;=KY$35,KO10&lt;&gt;"",KQ10&gt;=KY$39,KQ10&lt;&gt;""),AND(KS10&gt;=KY$35,KS10&lt;&gt;"",KU10&gt;=KY$39,KU10&lt;&gt;""),AND(KV10&gt;=KY$35,KV10&lt;&gt;"",KX10&gt;=KY$39,KX10&lt;&gt;""),AND(LT10&gt;=MG$35,LT10&lt;&gt;"",LV10&gt;=MG$39,LV10&lt;&gt;""),AND(LW10&gt;=MG$35,LW10&lt;&gt;"",LY10&gt;=MG$39,LY10&lt;&gt;""),AND(MA10&gt;=MG$35,MA10&lt;&gt;"",MC10&gt;=MG$39,MC10&lt;&gt;""),AND(MD10&gt;=MG$35,MD10&lt;&gt;"",MF10&gt;=MG$39,MF10&lt;&gt;""),AND(NB10&gt;=NO$35,NB10&lt;&gt;"",ND10&gt;=NO$39,ND10&lt;&gt;""),AND(NE10&gt;=NO$35,NE10&lt;&gt;"",NG10&gt;=NO$39,NG10&lt;&gt;""),AND(NI10&gt;=NO$35,NI10&lt;&gt;"",NK10&gt;=NO$39,NK10&lt;&gt;""),AND(NL10&gt;=NO$35,NL10&lt;&gt;"",NN10&gt;=NO$39,NN10&lt;&gt;""),AND(OJ10&gt;=OW$35,OJ10&lt;&gt;"",OL10&gt;=OW$39,OL10&lt;&gt;""),AND(OM10&gt;=OW$35,OM10&lt;&gt;"",OO10&gt;=OW$39,OO10&lt;&gt;""),AND(OQ10&gt;=OW$35,OQ10&lt;&gt;"",OS10&gt;=OW$39,OS10&lt;&gt;""),AND(OT10&gt;=OW$35,OT10&lt;&gt;"",OV10&gt;=OW$39,OV10&lt;&gt;""),AND(PR10&gt;=QE$35,PR10&lt;&gt;"",PT10&gt;=QE$39,PT10&lt;&gt;""),AND(PU10&gt;=QE$35,PU10&lt;&gt;"",PW10&gt;=QE$39,PW10&lt;&gt;""),AND(PY10&gt;=QE$35,PY10&lt;&gt;"",QA10&gt;=QE$39,QA10&lt;&gt;""),AND(QB10&gt;=QE$35,QB10&lt;&gt;"",QD10&gt;=QE$39,QD10&lt;&gt;""),AND(QZ10&gt;=RM$35,QZ10&lt;&gt;"",RB10&gt;=RM$39,RB10&lt;&gt;""),AND(RC10&gt;=RM$35,RC10&lt;&gt;"",RE10&gt;=RM$39,RE10&lt;&gt;""),AND(RG10&gt;=RM$35,RG10&lt;&gt;"",RI10&gt;=RM$39,RI10&lt;&gt;""),AND(RJ10&gt;=RM$35,RJ10&lt;&gt;"",RL10&gt;=RM$39,RL10&lt;&gt;""),AND(SH10&gt;=SU$35,SH10&lt;&gt;"",SJ10&gt;=SU$39,SJ10&lt;&gt;""),AND(SK10&gt;=SU$35,SK10&lt;&gt;"",SM10&gt;=SU$39,SM10&lt;&gt;""),AND(SO10&gt;=SU$35,SO10&lt;&gt;"",SQ10&gt;=SU$39,SQ10&lt;&gt;""),AND(SR10&gt;=SU$35,SR10&lt;&gt;"",ST10&gt;=SU$39,ST10&lt;&gt;"")),"P","")</f>
        <v/>
      </c>
      <c r="L10" s="8">
        <f>IF(COUNT(AQ10,AT10,BR10,BU10,CS10,CV10)&gt;0,LARGE((AQ10,AT10,BR10,BU10,CS10,CV10),1),0)</f>
        <v>48.11</v>
      </c>
      <c r="M10" s="8" t="str">
        <f>IF(L10="","",IF(OR(L10=CS10,L10=CV10),$CA$1,IF(OR(L10=BR10,L10=BU10),$AZ$1,IF(OR(L10=AQ10,L10=AT10),$Y$1,""))))</f>
        <v>2023 Nationals</v>
      </c>
      <c r="N10" s="8">
        <f>IF(COUNT(AQ10,AT10,BR10,BU10,CS10,CV10)&gt;1,LARGE((AQ10,AT10,BR10,BU10,CS10,CV10),2),0)</f>
        <v>47.129999999999995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46.88</v>
      </c>
      <c r="Q10" s="8" t="str">
        <f>IF(P10="","",IF(OR(P10=CS10,P10=CV10,P10=CZ10),$CA$1,IF(OR(P10=BR10,P10=BU10,P10=BY10),$AZ$1,IF(OR(P10=AQ10,P10=AT10,P10=AX10),$Y$1,""))))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8.8000000000000007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&gt;0,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N10,$RN$1,IF(V10+IF(P10="",0,P10)=RF10,$QF$1,IF(V10+IF(P10="",0,P10)=PX10,$OX$1,IF(V10+IF(P10="",0,P10)=OP10,$NP$1,IF(V10+IF(P10="",0,P10)=NH10,$MH$1,IF(V10+IF(P10="",0,P10)=LZ10,$KZ$1,IF(V10+IF(P10="",0,P10)=KR10,$JR$1,IF(V10+IF(P10="",0,P10)=JJ10,$IJ$1,IF(V10+IF(P10="",0,P10)=IB10,$HB$1,IF(V10+IF(P10="",0,P10)=GT10,$FT$1,IF(V10+IF(P10="",0,P10)=FL10,$EL$1,IF(V10+IF(P10="",0,P10)=ED10,$DD$1)))))))))))),IF(V10=DC10,IF(V10+IF(#REF!="",0,#REF!)=ST10,$RN$1,IF(V10+IF(#REF!="",0,#REF!)=RL10,$QF$1,IF(V10+IF(#REF!="",0,#REF!)=QD10,$OX$1,IF(V10+IF(#REF!="",0,#REF!)=OV10,$NP$1,IF(V10+IF(#REF!="",0,#REF!)=NN10,$MH$1,IF(V10+IF(#REF!="",0,#REF!)=MF10,$KZ$1,IF(V10+IF(#REF!="",0,#REF!)=KX10,$JR$1,IF(V10+IF(#REF!="",0,#REF!)=JP10,$IJ$1,IF(V10+IF(#REF!="",0,#REF!)=IH10,$HB$1,IF(V10+IF(#REF!="",0,#REF!)=GZ10,$FT$1,IF(V10+IF(#REF!="",0,#REF!)=FR10,$EL$1,IF(V10+IF(#REF!="",0,#REF!)=EJ10,$DD$1,IF(V10+IF(#REF!="",0,#REF!)=SQ10,$RN$1,IF(V10+IF(#REF!="",0,#REF!)=RI10,$QF$1,IF(V10+IF(#REF!="",0,#REF!)=QA10,$OX$1,IF(V10+IF(#REF!="",0,#REF!)=OS10,$NP$1,IF(V10+IF(#REF!="",0,#REF!)=NK10,$MH$1,IF(V10+IF(#REF!="",0,#REF!)=MC10,$KZ$1,IF(V10+IF(#REF!="",0,#REF!)=KU10,$JR$1,IF(V10+IF(#REF!="",0,#REF!)=JM10,$IJ$1,IF(V10+IF(#REF!="",0,#REF!)=IE10,$HB$1,IF(V10+IF(#REF!="",0,#REF!)=GW10,$FT$1,IF(V10+IF(#REF!="",0,#REF!)=FO10,$EL$1,IF(V10+IF(#REF!="",0,#REF!)=EG10,$DD$1)))))))))))))))))))))))))))</f>
        <v/>
      </c>
      <c r="Y10" s="22">
        <v>14.5</v>
      </c>
      <c r="Z10" s="22">
        <v>9.1999999999999993</v>
      </c>
      <c r="AA10" s="22">
        <v>8.8000000000000007</v>
      </c>
      <c r="AB10" s="22">
        <v>13.85</v>
      </c>
      <c r="AC10" s="22">
        <v>0</v>
      </c>
      <c r="AD10" s="22">
        <v>14.7</v>
      </c>
      <c r="AE10" s="22">
        <v>9</v>
      </c>
      <c r="AF10" s="22">
        <v>8.5</v>
      </c>
      <c r="AG10" s="22">
        <v>13.44</v>
      </c>
      <c r="AH10" s="22">
        <v>0.3</v>
      </c>
      <c r="AI10" s="22">
        <v>15.1</v>
      </c>
      <c r="AJ10" s="22">
        <v>9.3000000000000007</v>
      </c>
      <c r="AK10" s="22">
        <v>8.8000000000000007</v>
      </c>
      <c r="AL10" s="22">
        <v>13.68</v>
      </c>
      <c r="AM10" s="22">
        <v>0</v>
      </c>
      <c r="AN10" s="27"/>
      <c r="AO10" s="38">
        <f>IF(AA10&gt;0,AA10,"")</f>
        <v>8.8000000000000007</v>
      </c>
      <c r="AP10" s="38">
        <f>IF(AB10&gt;0,AB10,"")</f>
        <v>13.85</v>
      </c>
      <c r="AQ10" s="40">
        <f>IF(SUM(Y10:AB10)-AC10&gt;0,SUM(Y10:AB10)-AC10,"")</f>
        <v>46.35</v>
      </c>
      <c r="AR10" s="40">
        <f>IF(AF10&gt;0,AF10,"")</f>
        <v>8.5</v>
      </c>
      <c r="AS10" s="40">
        <f>IF(AG10&gt;0,AG10,"")</f>
        <v>13.44</v>
      </c>
      <c r="AT10" s="40">
        <f>IF(SUM(AD10:AG10)-AH10&gt;0,SUM(AD10:AG10)-AH10,"")</f>
        <v>45.34</v>
      </c>
      <c r="AU10" s="40">
        <f>IF(AQ10="","",MAX(AQ10,AT10))</f>
        <v>46.35</v>
      </c>
      <c r="AV10" s="40">
        <f>IF(AK10&gt;0,AK10,"")</f>
        <v>8.8000000000000007</v>
      </c>
      <c r="AW10" s="40">
        <f>IF(AL10&gt;0,AL10,"")</f>
        <v>13.68</v>
      </c>
      <c r="AX10" s="40">
        <f>IF(SUM(AI10:AL10)-AM10&gt;0,SUM(AI10:AL10)-AM10,"")</f>
        <v>46.88</v>
      </c>
      <c r="AY10" s="40">
        <f>IF(SUM(AU10,AX10)&gt;0,SUM(AU10,AX10),"")</f>
        <v>93.23</v>
      </c>
      <c r="AZ10" s="26">
        <v>15.6</v>
      </c>
      <c r="BA10" s="26">
        <v>9.4</v>
      </c>
      <c r="BB10" s="26">
        <v>8.8000000000000007</v>
      </c>
      <c r="BC10" s="26">
        <v>14.31</v>
      </c>
      <c r="BD10" s="26">
        <v>0</v>
      </c>
      <c r="BE10" s="26">
        <v>14.7</v>
      </c>
      <c r="BF10" s="26">
        <v>9.6</v>
      </c>
      <c r="BG10" s="26">
        <v>8.8000000000000007</v>
      </c>
      <c r="BH10" s="26">
        <v>14.03</v>
      </c>
      <c r="BI10" s="26">
        <v>0</v>
      </c>
      <c r="BJ10" s="26">
        <v>13.7</v>
      </c>
      <c r="BK10" s="26">
        <v>8.9</v>
      </c>
      <c r="BL10" s="26">
        <v>7</v>
      </c>
      <c r="BM10" s="26">
        <v>13.4</v>
      </c>
      <c r="BN10" s="26">
        <v>1.8</v>
      </c>
      <c r="BO10" s="28"/>
      <c r="BP10" s="39">
        <f>IF(BB10&gt;0,BB10,"")</f>
        <v>8.8000000000000007</v>
      </c>
      <c r="BQ10" s="39">
        <f>IF(BC10&gt;0,BC10,"")</f>
        <v>14.31</v>
      </c>
      <c r="BR10" s="11">
        <f>IF(SUM(AZ10:BC10)-BD10&gt;0,SUM(AZ10:BC10)-BD10,"")</f>
        <v>48.11</v>
      </c>
      <c r="BS10" s="11">
        <f>IF(BG10&gt;0,BG10,"")</f>
        <v>8.8000000000000007</v>
      </c>
      <c r="BT10" s="11">
        <f>IF(BH10&gt;0,BH10,"")</f>
        <v>14.03</v>
      </c>
      <c r="BU10" s="11">
        <f>IF(SUM(BE10:BH10)-BI10&gt;0,SUM(BE10:BH10)-BI10,"")</f>
        <v>47.129999999999995</v>
      </c>
      <c r="BV10" s="11">
        <f>IF(BR10="","",MAX(BR10,BU10))</f>
        <v>48.11</v>
      </c>
      <c r="BW10" s="11">
        <f>IF(BL10&gt;0,BL10,"")</f>
        <v>7</v>
      </c>
      <c r="BX10" s="11">
        <f>IF(BM10&gt;0,BM10,"")</f>
        <v>13.4</v>
      </c>
      <c r="BY10" s="11">
        <f>IF(SUM(BJ10:BM10)-BN10&gt;0,SUM(BJ10:BM10)-BN10,"")</f>
        <v>41.2</v>
      </c>
      <c r="BZ10" s="11">
        <f>IF(SUM(BV10,BY10)&gt;0,SUM(BV10,BY10),"")</f>
        <v>89.31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7.8</v>
      </c>
      <c r="SW10" s="22">
        <f>IF($CP10="P",CB10,(CB10+BA10)/2)</f>
        <v>4.7</v>
      </c>
      <c r="SX10" s="22">
        <f>IF($CP10="P",CC10,(CC10+BB10)/2)</f>
        <v>4.4000000000000004</v>
      </c>
      <c r="SY10" s="22">
        <f>IF($CP10="P",CD10,(CD10+BC10)/2)</f>
        <v>7.1550000000000002</v>
      </c>
      <c r="SZ10" s="22">
        <f>IF($CP10="P",CE10,(CE10+BD10)/2)</f>
        <v>0</v>
      </c>
      <c r="TA10" s="22">
        <f>IF($CP10="P",CF10,(CF10+BE10)/2)</f>
        <v>7.35</v>
      </c>
      <c r="TB10" s="22">
        <f>IF($CP10="P",CG10,(CG10+BF10)/2)</f>
        <v>4.8</v>
      </c>
      <c r="TC10" s="22">
        <f>IF($CP10="P",CH10,(CH10+BG10)/2)</f>
        <v>4.4000000000000004</v>
      </c>
      <c r="TD10" s="22">
        <f>IF($CP10="P",CI10,(CI10+BH10)/2)</f>
        <v>7.0149999999999997</v>
      </c>
      <c r="TE10" s="22">
        <f>IF($CP10="P",CJ10,(CJ10+BI10)/2)</f>
        <v>0</v>
      </c>
      <c r="TF10" s="22">
        <f>IF($CP10="P",CK10,(CK10+BJ10)/2)</f>
        <v>6.85</v>
      </c>
      <c r="TG10" s="22">
        <f>IF($CP10="P",CL10,(CL10+BK10)/2)</f>
        <v>4.45</v>
      </c>
      <c r="TH10" s="22">
        <f>IF($CP10="P",CM10,(CM10+BL10)/2)</f>
        <v>3.5</v>
      </c>
      <c r="TI10" s="22">
        <f>IF($CP10="P",CN10,(CN10+BM10)/2)</f>
        <v>6.7</v>
      </c>
      <c r="TJ10" s="22">
        <f>IF($CP10="P",CO10,(CO10+BN10)/2)</f>
        <v>0.9</v>
      </c>
      <c r="TK10" s="27" t="s">
        <v>46</v>
      </c>
      <c r="TL10" s="40">
        <f>IF(SX10&gt;0,SX10,"")</f>
        <v>4.4000000000000004</v>
      </c>
      <c r="TM10" s="40">
        <f>IF(SY10&gt;0,SY10,"")</f>
        <v>7.1550000000000002</v>
      </c>
      <c r="TN10" s="40">
        <f>IF(SUM(SV10:SY10)-SZ10&gt;0,SUM(SV10:SY10)-SZ10,"")</f>
        <v>24.055</v>
      </c>
      <c r="TO10" s="40">
        <f>IF(TC10&gt;0,TC10,"")</f>
        <v>4.4000000000000004</v>
      </c>
      <c r="TP10" s="40">
        <f>IF(TD10&gt;0,TD10,"")</f>
        <v>7.0149999999999997</v>
      </c>
      <c r="TQ10" s="40">
        <f>IF(SUM(TA10:TD10)-TE10&gt;0,SUM(TA10:TD10)-TE10,"")</f>
        <v>23.564999999999998</v>
      </c>
      <c r="TR10" s="40">
        <f>IF(MAX(TN10,TQ10)&gt;0,MAX(TN10,TQ10),"")</f>
        <v>24.055</v>
      </c>
      <c r="TS10" s="40">
        <f>IF(TH10&gt;0,TH10,"")</f>
        <v>3.5</v>
      </c>
      <c r="TT10" s="40">
        <f>IF(TI10&gt;0,TI10,"")</f>
        <v>6.7</v>
      </c>
      <c r="TU10" s="40">
        <f>IF(SUM(TF10:TI10)-TJ10&gt;0,SUM(TF10:TI10)-TJ10,"")</f>
        <v>20.6</v>
      </c>
      <c r="TV10" s="40">
        <f>IF(SUM(TR10,TU10)&gt;0,SUM(TR10,TU10),"")</f>
        <v>44.655000000000001</v>
      </c>
    </row>
    <row r="11" spans="1:542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142</v>
      </c>
      <c r="D11" s="4" t="s">
        <v>6</v>
      </c>
      <c r="E11" s="4">
        <v>2005</v>
      </c>
      <c r="F11" s="9">
        <f>SUM(L11:V11)+SUM(L11:T11)*0.0000001+SUM(L11)*0.0000000000001</f>
        <v>149.5700149570047</v>
      </c>
      <c r="G11" s="66"/>
      <c r="H11" s="3" t="str">
        <f>IF(OR(AND(AO11&gt;=AY$34,AO11&lt;&gt;"",AQ11&gt;=AY$38,AQ11&lt;&gt;"",AN11=""),AND(AR11&gt;=AY$34,AR11&lt;&gt;"",AT11&gt;=AY$38,AT11&lt;&gt;"",AN11=""),AND(AV11&gt;=AY$34,AV11&lt;&gt;"",AX11&gt;=AY$38,AX11&lt;&gt;"",AN11=""),AND(BP11&gt;=BZ$34,BP11&lt;&gt;"",BR11&gt;=BZ$38,BR11&lt;&gt;"",BO11=""),AND(BS11&gt;=BZ$34,BS11&lt;&gt;"",BU11&gt;=BZ$38,BU11&lt;&gt;"",BO11=""),AND(BW11&gt;=BZ$34,BW11&lt;&gt;"",BY11&gt;=BZ$38,BY11&lt;&gt;"",BO11=""),AND(CQ11&gt;=DA$34,CQ11&lt;&gt;"",CS11&gt;=DA$38,CS11&lt;&gt;"",CP11=""),AND(CT11&gt;=DA$34,CT11&lt;&gt;"",CV11&gt;=DA$38,CV11&lt;&gt;"",CP11=""),AND(CX11&gt;=DA$34,CX11&lt;&gt;"",CZ11&gt;=DA$38,CZ11&lt;&gt;"",CP11=""),AND(DX11&gt;=EK$34,DX11&lt;&gt;"",DZ11&gt;=EK$38,DZ11&lt;&gt;""),AND(EA11&gt;=EK$34,EA11&lt;&gt;"",EC11&gt;=EK$38,EC11&lt;&gt;""),AND(EE11&gt;=EK$34,EE11&lt;&gt;"",EG11&gt;=EK$38,EG11&lt;&gt;""),AND(EH11&gt;=EK$34,EH11&lt;&gt;"",EJ11&gt;=EK$38,EJ11&lt;&gt;""),AND(FF11&gt;=FS$34,FF11&lt;&gt;"",FH11&gt;=FS$38,FH11&lt;&gt;""),AND(FI11&gt;=FS$34,FI11&lt;&gt;"",FK11&gt;=FS$38,FK11&lt;&gt;""),AND(FM11&gt;=FS$34,FM11&lt;&gt;"",FO11&gt;=FS$38,FO11&lt;&gt;""),AND(FP11&gt;=FS$34,FP11&lt;&gt;"",FR11&gt;=FS$38,FR11&lt;&gt;""),AND(GN11&gt;=HA$34,GN11&lt;&gt;"",GP11&gt;=HA$38,GP11&lt;&gt;""),AND(GQ11&gt;=HA$34,GQ11&lt;&gt;"",GS11&gt;=HA$38,GS11&lt;&gt;""),AND(GU11&gt;=HA$34,GU11&lt;&gt;"",GW11&gt;=HA$38,GW11&lt;&gt;""),AND(GX11&gt;=HA$34,GX11&lt;&gt;"",GZ11&gt;=HA$38,GZ11&lt;&gt;""),AND(HV11&gt;=II$34,HV11&lt;&gt;"",HX11&gt;=II$38,HX11&lt;&gt;""),AND(HY11&gt;=II$34,HY11&lt;&gt;"",IA11&gt;=II$38,IA11&lt;&gt;""),AND(IC11&gt;=II$34,IC11&lt;&gt;"",IE11&gt;=II$38,IE11&lt;&gt;""),AND(IF11&gt;=II$34,IF11&lt;&gt;"",IH11&gt;=II$38,IH11&lt;&gt;""),AND(JD11&gt;=JQ$34,JD11&lt;&gt;"",JF11&gt;=JQ$38,JF11&lt;&gt;""),AND(JG11&gt;=JQ$34,JG11&lt;&gt;"",JI11&gt;=JQ$38,JI11&lt;&gt;""),AND(JK11&gt;=JQ$34,JK11&lt;&gt;"",JM11&gt;=JQ$38,JM11&lt;&gt;""),AND(JN11&gt;=JQ$34,JN11&lt;&gt;"",JP11&gt;=JQ$38,JP11&lt;&gt;""),AND(KL11&gt;=KY$34,KL11&lt;&gt;"",KN11&gt;=KY$38,KN11&lt;&gt;""),AND(KO11&gt;=KY$34,KO11&lt;&gt;"",KQ11&gt;=KY$38,KQ11&lt;&gt;""),AND(KS11&gt;=KY$34,KS11&lt;&gt;"",KU11&gt;=KY$38,KU11&lt;&gt;""),AND(KV11&gt;=KY$34,KV11&lt;&gt;"",KX11&gt;=KY$38,KX11&lt;&gt;""),AND(LT11&gt;=MG$34,LT11&lt;&gt;"",LV11&gt;=MG$38,LV11&lt;&gt;""),AND(LW11&gt;=MG$34,LW11&lt;&gt;"",LY11&gt;=MG$38,LY11&lt;&gt;""),AND(MA11&gt;=MG$34,MA11&lt;&gt;"",MC11&gt;=MG$38,MC11&lt;&gt;""),AND(MD11&gt;=MG$34,MD11&lt;&gt;"",MF11&gt;=MG$38,MF11&lt;&gt;""),AND(NB11&gt;=NO$34,NB11&lt;&gt;"",ND11&gt;=NO$38,ND11&lt;&gt;""),AND(NE11&gt;=NO$34,NE11&lt;&gt;"",NG11&gt;=NO$38,NG11&lt;&gt;""),AND(NI11&gt;=NO$34,NI11&lt;&gt;"",NK11&gt;=NO$38,NK11&lt;&gt;""),AND(NL11&gt;=NO$34,NL11&lt;&gt;"",NN11&gt;=NO$38,NN11&lt;&gt;""),AND(OJ11&gt;=OW$34,OJ11&lt;&gt;"",OL11&gt;=OW$38,OL11&lt;&gt;""),AND(OM11&gt;=OW$34,OM11&lt;&gt;"",OO11&gt;=OW$38,OO11&lt;&gt;""),AND(OQ11&gt;=OW$34,OQ11&lt;&gt;"",OS11&gt;=OW$38,OS11&lt;&gt;""),AND(OT11&gt;=OW$34,OT11&lt;&gt;"",OV11&gt;=OW$38,OV11&lt;&gt;""),AND(PR11&gt;=QE$34,PR11&lt;&gt;"",PT11&gt;=QE$38,PT11&lt;&gt;""),AND(PU11&gt;=QE$34,PU11&lt;&gt;"",PW11&gt;=QE$38,PW11&lt;&gt;""),AND(PY11&gt;=QE$34,PY11&lt;&gt;"",QA11&gt;=QE$38,QA11&lt;&gt;""),AND(QB11&gt;=QE$34,QB11&lt;&gt;"",QD11&gt;=QE$38,QD11&lt;&gt;""),AND(QZ11&gt;=RM$34,QZ11&lt;&gt;"",RB11&gt;=RM$38,RB11&lt;&gt;""),AND(RC11&gt;=RM$34,RC11&lt;&gt;"",RE11&gt;=RM$38,RE11&lt;&gt;""),AND(RG11&gt;=RM$34,RG11&lt;&gt;"",RI11&gt;=RM$38,RI11&lt;&gt;""),AND(RJ11&gt;=RM$34,RJ11&lt;&gt;"",RL11&gt;=RM$38,RL11&lt;&gt;""),AND(SH11&gt;=SU$34,SH11&lt;&gt;"",SJ11&gt;=SU$38,SJ11&lt;&gt;""),AND(SK11&gt;=SU$34,SK11&lt;&gt;"",SM11&gt;=SU$38,SM11&lt;&gt;""),AND(SO11&gt;=SU$34,SO11&lt;&gt;"",SQ11&gt;=SU$38,SQ11&lt;&gt;""),AND(SR11&gt;=SU$34,SR11&lt;&gt;"",ST11&gt;=SU$38,ST11&lt;&gt;"")),"P","")</f>
        <v/>
      </c>
      <c r="I11" s="3" t="str">
        <f>IF(OR(AND(AQ11&gt;=AY$38,AQ11&lt;&gt;"",AN11=""),AND(AT11&gt;=AY$38,AT11&lt;&gt;"",AN11=""),AND(AX11&gt;=AY$38,AX11&lt;&gt;"",AN11=""),AND(BR11&gt;=BZ$38,BR11&lt;&gt;"",BO11=""),AND(BU11&gt;=BZ$38,BU11&lt;&gt;"",BO11=""),AND(BY11&gt;=BZ$38,BY11&lt;&gt;"",BO11=""),AND(CS11&gt;=DA$38,CS11&lt;&gt;"",CP11=""),AND(CV11&gt;=DA$38,CV11&lt;&gt;"",CP11=""),AND(CZ11&gt;=DA$38,CZ11&lt;&gt;"",CP11=""),AND(DZ11&gt;=EK$38,DZ11&lt;&gt;""),AND(EC11&gt;=EK$38,EC11&lt;&gt;""),AND(EG11&gt;=EK$38,EG11&lt;&gt;""),AND(EJ11&gt;=EK$38,EJ11&lt;&gt;""),AND(FH11&gt;=FS$38,FH11&lt;&gt;""),AND(FK11&gt;=FS$38,FK11&lt;&gt;""),AND(FO11&gt;=FS$38,FO11&lt;&gt;""),AND(FR11&gt;=FS$38,FR11&lt;&gt;""),AND(GP11&gt;=HA$38,GP11&lt;&gt;""),AND(GS11&gt;=HA$38,GS11&lt;&gt;""),AND(GW11&gt;=HA$38,GW11&lt;&gt;""),AND(GZ11&gt;=HA$38,GZ11&lt;&gt;""),AND(HX11&gt;=II$38,HX11&lt;&gt;""),AND(IA11&gt;=II$38,IA11&lt;&gt;""),AND(IE11&gt;=II$38,IE11&lt;&gt;""),AND(IH11&gt;=II$38,IH11&lt;&gt;""),AND(JF11&gt;=JQ$38,JF11&lt;&gt;""),AND(JI11&gt;=JQ$38,JI11&lt;&gt;""),AND(JM11&gt;=JQ$38,JM11&lt;&gt;""),AND(JP11&gt;=JQ$38,JP11&lt;&gt;""),AND(KN11&gt;=KY$38,KN11&lt;&gt;""),AND(KQ11&gt;=KY$38,KQ11&lt;&gt;""),AND(KU11&gt;=KY$38,KU11&lt;&gt;""),AND(KX11&gt;=KY$38,KX11&lt;&gt;""),AND(LV11&gt;=MG$38,LV11&lt;&gt;""),AND(LY11&gt;=MG$38,LY11&lt;&gt;""),AND(MC11&gt;=MG$38,MC11&lt;&gt;""),AND(MF11&gt;=MG$38,MF11&lt;&gt;""),AND(ND11&gt;=NO$38,ND11&lt;&gt;""),AND(NG11&gt;=NO$38,NG11&lt;&gt;""),AND(NK11&gt;=NO$38,NK11&lt;&gt;""),AND(NN11&gt;=NO$38,NN11&lt;&gt;""),AND(OL11&gt;=OW$38,OL11&lt;&gt;""),AND(OO11&gt;=OW$38,OO11&lt;&gt;""),AND(OS11&gt;=OW$38,OS11&lt;&gt;""),AND(OV11&gt;=OW$38,OV11&lt;&gt;""),AND(PT11&gt;=QE$38,PT11&lt;&gt;""),AND(PW11&gt;=QE$38,PW11&lt;&gt;""),AND(QA11&gt;=QE$38,QA11&lt;&gt;""),AND(QD11&gt;=QE$38,QD11&lt;&gt;""),AND(RB11&gt;=RM$38,RB11&lt;&gt;""),AND(RE11&gt;=RM$38,RE11&lt;&gt;""),AND(RI11&gt;=RM$38,RI11&lt;&gt;""),AND(RL11&gt;=RM$38,RL11&lt;&gt;""),AND(SJ11&gt;=SU$38,SJ11&lt;&gt;""),AND(SM11&gt;=SU$38,SM11&lt;&gt;""),AND(SQ11&gt;=SU$38,SQ11&lt;&gt;""),AND(ST11&gt;=SU$38,ST11&lt;&gt;"")),"P","")</f>
        <v/>
      </c>
      <c r="J11" s="36" t="str">
        <f>IF(AND(I11="P",H11=""),"No DD",IF(OR(AND(AO11&gt;=AY$37,AO11&lt;&gt;"",AQ11&gt;=AY$41,AQ11&lt;&gt;"",AN11=""),AND(AR11&gt;=AY$37,AR11&lt;&gt;"",AT11&gt;=AY$41,AT11&lt;&gt;"",AN11=""),AND(AV11&gt;=AY$37,AV11&lt;&gt;"",AX11&gt;=AY$41,AX11&lt;&gt;"",AN11=""),AND(BP11&gt;=BZ$37,BP11&lt;&gt;"",BR11&gt;=BZ$41,BR11&lt;&gt;"",BO11=""),AND(BS11&gt;=BZ$37,BS11&lt;&gt;"",BU11&gt;=BZ$41,BU11&lt;&gt;"",BO11=""),AND(BW11&gt;=BZ$37,BW11&lt;&gt;"",BY11&gt;=BZ$41,BY11&lt;&gt;"",BO11=""),AND(CQ11&gt;=DA$37,CQ11&lt;&gt;"",CS11&gt;=DA$41,CS11&lt;&gt;"",CP11=""),AND(CT11&gt;=DA$37,CT11&lt;&gt;"",CV11&gt;=DA$41,CV11&lt;&gt;"",CP11=""),AND(CX11&gt;=DA$37,CX11&lt;&gt;"",CZ11&gt;=DA$41,CZ11&lt;&gt;"",CP11=""),AND(DX11&gt;=EK$37,DX11&lt;&gt;"",DZ11&gt;=EK$41,DZ11&lt;&gt;""),AND(EA11&gt;=EK$37,EA11&lt;&gt;"",EC11&gt;=EK$41,EC11&lt;&gt;""),AND(EE11&gt;=EK$37,EE11&lt;&gt;"",EG11&gt;=EK$41,EG11&lt;&gt;""),AND(EH11&gt;=EK$37,EH11&lt;&gt;"",EJ11&gt;=EK$41,EJ11&lt;&gt;""),AND(FF11&gt;=FS$37,FF11&lt;&gt;"",FH11&gt;=FS$41,FH11&lt;&gt;""),AND(FI11&gt;=FS$37,FI11&lt;&gt;"",FK11&gt;=FS$41,FK11&lt;&gt;""),AND(FM11&gt;=FS$37,FM11&lt;&gt;"",FO11&gt;=FS$41,FO11&lt;&gt;""),AND(FP11&gt;=FS$37,FP11&lt;&gt;"",FR11&gt;=FS$41,FR11&lt;&gt;""),AND(GN11&gt;=HA$37,GN11&lt;&gt;"",GP11&gt;=HA$41,GP11&lt;&gt;""),AND(GQ11&gt;=HA$37,GQ11&lt;&gt;"",GS11&gt;=HA$41,GS11&lt;&gt;""),AND(GU11&gt;=HA$37,GU11&lt;&gt;"",GW11&gt;=HA$41,GW11&lt;&gt;""),AND(GX11&gt;=HA$37,GX11&lt;&gt;"",GZ11&gt;=HA$41,GZ11&lt;&gt;""),AND(HV11&gt;=II$37,HV11&lt;&gt;"",HX11&gt;=II$41,HX11&lt;&gt;""),AND(HY11&gt;=II$37,HY11&lt;&gt;"",IA11&gt;=II$41,IA11&lt;&gt;""),AND(IC11&gt;=II$37,IC11&lt;&gt;"",IE11&gt;=II$41,IE11&lt;&gt;""),AND(IF11&gt;=II$37,IF11&lt;&gt;"",IH11&gt;=II$41,IH11&lt;&gt;""),AND(JD11&gt;=JQ$37,JD11&lt;&gt;"",JF11&gt;=JQ$41,JF11&lt;&gt;""),AND(JG11&gt;=JQ$37,JG11&lt;&gt;"",JI11&gt;=JQ$41,JI11&lt;&gt;""),AND(JK11&gt;=JQ$37,JK11&lt;&gt;"",JM11&gt;=JQ$41,JM11&lt;&gt;""),AND(JN11&gt;=JQ$37,JN11&lt;&gt;"",JP11&gt;=JQ$41,JP11&lt;&gt;""),AND(KL11&gt;=KY$37,KL11&lt;&gt;"",KN11&gt;=KY$41,KN11&lt;&gt;""),AND(KO11&gt;=KY$37,KO11&lt;&gt;"",KQ11&gt;=KY$41,KQ11&lt;&gt;""),AND(KS11&gt;=KY$37,KS11&lt;&gt;"",KU11&gt;=KY$41,KU11&lt;&gt;""),AND(KV11&gt;=KY$37,KV11&lt;&gt;"",KX11&gt;=KY$41,KX11&lt;&gt;""),AND(LT11&gt;=MG$37,LT11&lt;&gt;"",LV11&gt;=MG$41,LV11&lt;&gt;""),AND(LW11&gt;=MG$37,LW11&lt;&gt;"",LY11&gt;=MG$41,LY11&lt;&gt;""),AND(MA11&gt;=MG$37,MA11&lt;&gt;"",MC11&gt;=MG$41,MC11&lt;&gt;""),AND(MD11&gt;=MG$37,MD11&lt;&gt;"",MF11&gt;=MG$41,MF11&lt;&gt;""),AND(NB11&gt;=NO$37,NB11&lt;&gt;"",ND11&gt;=NO$41,ND11&lt;&gt;""),AND(NE11&gt;=NO$37,NE11&lt;&gt;"",NG11&gt;=NO$41,NG11&lt;&gt;""),AND(NI11&gt;=NO$37,NI11&lt;&gt;"",NK11&gt;=NO$41,NK11&lt;&gt;""),AND(NL11&gt;=NO$37,NL11&lt;&gt;"",NN11&gt;=NO$41,NN11&lt;&gt;""),AND(OJ11&gt;=OW$37,OJ11&lt;&gt;"",OL11&gt;=OW$41,OL11&lt;&gt;""),AND(OM11&gt;=OW$37,OM11&lt;&gt;"",OO11&gt;=OW$41,OO11&lt;&gt;""),AND(OQ11&gt;=OW$37,OQ11&lt;&gt;"",OS11&gt;=OW$41,OS11&lt;&gt;""),AND(OT11&gt;=OW$37,OT11&lt;&gt;"",OV11&gt;=OW$41,OV11&lt;&gt;""),AND(PR11&gt;=QE$37,PR11&lt;&gt;"",PT11&gt;=QE$41,PT11&lt;&gt;""),AND(PU11&gt;=QE$37,PU11&lt;&gt;"",PW11&gt;=QE$41,PW11&lt;&gt;""),AND(PY11&gt;=QE$37,PY11&lt;&gt;"",QA11&gt;=QE$41,QA11&lt;&gt;""),AND(QB11&gt;=QE$37,QB11&lt;&gt;"",QD11&gt;=QE$41,QD11&lt;&gt;""),AND(QZ11&gt;=RM$37,QZ11&lt;&gt;"",RB11&gt;=RM$41,RB11&lt;&gt;""),AND(RC11&gt;=RM$37,RC11&lt;&gt;"",RE11&gt;=RM$41,RE11&lt;&gt;""),AND(RG11&gt;=RM$37,RG11&lt;&gt;"",RI11&gt;=RM$41,RI11&lt;&gt;""),AND(RJ11&gt;=RM$37,RJ11&lt;&gt;"",RL11&gt;=RM$41,RL11&lt;&gt;""),AND(SH11&gt;=SU$37,SH11&lt;&gt;"",SJ11&gt;=SU$41,SJ11&lt;&gt;""),AND(SK11&gt;=SU$37,SK11&lt;&gt;"",SM11&gt;=SU$41,SM11&lt;&gt;""),AND(SO11&gt;=SU$37,SO11&lt;&gt;"",SQ11&gt;=SU$41,SQ11&lt;&gt;""),AND(SR11&gt;=SU$37,SR11&lt;&gt;"",ST11&gt;=SU$41,ST11&lt;&gt;"")),"Merit",IF(OR(AND(AO11&gt;=AY$36,AO11&lt;&gt;"",AQ11&gt;=AY$40,AQ11&lt;&gt;"",AN11=""),AND(AR11&gt;=AY$36,AR11&lt;&gt;"",AT11&gt;=AY$40,AT11&lt;&gt;"",AN11=""),AND(AV11&gt;=AY$36,AV11&lt;&gt;"",AX11&gt;=AY$40,AX11&lt;&gt;"",AN11=""),AND(BP11&gt;=BZ$36,BP11&lt;&gt;"",BR11&gt;=BZ$40,BR11&lt;&gt;"",BO11=""),AND(BS11&gt;=BZ$36,BS11&lt;&gt;"",BU11&gt;=BZ$40,BU11&lt;&gt;"",BO11=""),AND(BW11&gt;=BZ$36,BW11&lt;&gt;"",BY11&gt;=BZ$40,BY11&lt;&gt;"",BO11=""),AND(CQ11&gt;=DA$36,CQ11&lt;&gt;"",CS11&gt;=DA$40,CS11&lt;&gt;"",CP11=""),AND(CT11&gt;=DA$36,CT11&lt;&gt;"",CV11&gt;=DA$40,CV11&lt;&gt;"",CP11=""),AND(CX11&gt;=DA$36,CX11&lt;&gt;"",CZ11&gt;=DA$40,CZ11&lt;&gt;"",CP11=""),AND(DX11&gt;=EK$36,DX11&lt;&gt;"",DZ11&gt;=EK$40,DZ11&lt;&gt;""),AND(EA11&gt;=EK$36,EA11&lt;&gt;"",EC11&gt;=EK$40,EC11&lt;&gt;""),AND(EE11&gt;=EK$36,EE11&lt;&gt;"",EG11&gt;=EK$40,EG11&lt;&gt;""),AND(EH11&gt;=EK$36,EH11&lt;&gt;"",EJ11&gt;=EK$40,EJ11&lt;&gt;""),AND(FF11&gt;=FS$36,FF11&lt;&gt;"",FH11&gt;=FS$40,FH11&lt;&gt;""),AND(FI11&gt;=FS$36,FI11&lt;&gt;"",FK11&gt;=FS$40,FK11&lt;&gt;""),AND(FM11&gt;=FS$36,FM11&lt;&gt;"",FO11&gt;=FS$40,FO11&lt;&gt;""),AND(FP11&gt;=FS$36,FP11&lt;&gt;"",FR11&gt;=FS$40,FR11&lt;&gt;""),AND(GN11&gt;=HA$36,GN11&lt;&gt;"",GP11&gt;=HA$40,GP11&lt;&gt;""),AND(GQ11&gt;=HA$36,GQ11&lt;&gt;"",GS11&gt;=HA$40,GS11&lt;&gt;""),AND(GU11&gt;=HA$36,GU11&lt;&gt;"",GW11&gt;=HA$40,GW11&lt;&gt;""),AND(GX11&gt;=HA$36,GX11&lt;&gt;"",GZ11&gt;=HA$40,GZ11&lt;&gt;""),AND(HV11&gt;=II$36,HV11&lt;&gt;"",HX11&gt;=II$40,HX11&lt;&gt;""),AND(HY11&gt;=II$36,HY11&lt;&gt;"",IA11&gt;=II$40,IA11&lt;&gt;""),AND(IC11&gt;=II$36,IC11&lt;&gt;"",IE11&gt;=II$40,IE11&lt;&gt;""),AND(IF11&gt;=II$36,IF11&lt;&gt;"",IH11&gt;=II$40,IH11&lt;&gt;""),AND(JD11&gt;=JQ$36,JD11&lt;&gt;"",JF11&gt;=JQ$40,JF11&lt;&gt;""),AND(JG11&gt;=JQ$36,JG11&lt;&gt;"",JI11&gt;=JQ$40,JI11&lt;&gt;""),AND(JK11&gt;=JQ$36,JK11&lt;&gt;"",JM11&gt;=JQ$40,JM11&lt;&gt;""),AND(JN11&gt;=JQ$36,JN11&lt;&gt;"",JP11&gt;=JQ$40,JP11&lt;&gt;""),AND(KL11&gt;=KY$36,KL11&lt;&gt;"",KN11&gt;=KY$40,KN11&lt;&gt;""),AND(KO11&gt;=KY$36,KO11&lt;&gt;"",KQ11&gt;=KY$40,KQ11&lt;&gt;""),AND(KS11&gt;=KY$36,KS11&lt;&gt;"",KU11&gt;=KY$40,KU11&lt;&gt;""),AND(KV11&gt;=KY$36,KV11&lt;&gt;"",KX11&gt;=KY$40,KX11&lt;&gt;""),AND(LT11&gt;=MG$36,LT11&lt;&gt;"",LV11&gt;=MG$40,LV11&lt;&gt;""),AND(LW11&gt;=MG$36,LW11&lt;&gt;"",LY11&gt;=MG$40,LY11&lt;&gt;""),AND(MA11&gt;=MG$36,MA11&lt;&gt;"",MC11&gt;=MG$40,MC11&lt;&gt;""),AND(MD11&gt;=MG$36,MD11&lt;&gt;"",MF11&gt;=MG$40,MF11&lt;&gt;""),AND(NB11&gt;=NO$36,NB11&lt;&gt;"",ND11&gt;=NO$40,ND11&lt;&gt;""),AND(NE11&gt;=NO$36,NE11&lt;&gt;"",NG11&gt;=NO$40,NG11&lt;&gt;""),AND(NI11&gt;=NO$36,NI11&lt;&gt;"",NK11&gt;=NO$40,NK11&lt;&gt;""),AND(NL11&gt;=NO$36,NL11&lt;&gt;"",NN11&gt;=NO$40,NN11&lt;&gt;""),AND(OJ11&gt;=OW$36,OJ11&lt;&gt;"",OL11&gt;=OW$40,OL11&lt;&gt;""),AND(OM11&gt;=OW$36,OM11&lt;&gt;"",OO11&gt;=OW$40,OO11&lt;&gt;""),AND(OQ11&gt;=OW$36,OQ11&lt;&gt;"",OS11&gt;=OW$40,OS11&lt;&gt;""),AND(OT11&gt;=OW$36,OT11&lt;&gt;"",OV11&gt;=OW$40,OV11&lt;&gt;""),AND(PR11&gt;=QE$36,PR11&lt;&gt;"",PT11&gt;=QE$40,PT11&lt;&gt;""),AND(PU11&gt;=QE$36,PU11&lt;&gt;"",PW11&gt;=QE$40,PW11&lt;&gt;""),AND(PY11&gt;=QE$36,PY11&lt;&gt;"",QA11&gt;=QE$40,QA11&lt;&gt;""),AND(QB11&gt;=QE$36,QB11&lt;&gt;"",QD11&gt;=QE$40,QD11&lt;&gt;""),AND(QZ11&gt;=RM$36,QZ11&lt;&gt;"",RB11&gt;=RM$40,RB11&lt;&gt;""),AND(RC11&gt;=RM$36,RC11&lt;&gt;"",RE11&gt;=RM$40,RE11&lt;&gt;""),AND(RG11&gt;=RM$36,RG11&lt;&gt;"",RI11&gt;=RM$40,RI11&lt;&gt;""),AND(RJ11&gt;=RM$36,RJ11&lt;&gt;"",RL11&gt;=RM$40,RL11&lt;&gt;""),AND(SH11&gt;=SU$36,SH11&lt;&gt;"",SJ11&gt;=SU$40,SJ11&lt;&gt;""),AND(SK11&gt;=SU$36,SK11&lt;&gt;"",SM11&gt;=SU$40,SM11&lt;&gt;""),AND(SO11&gt;=SU$36,SO11&lt;&gt;"",SQ11&gt;=SU$40,SQ11&lt;&gt;""),AND(SR11&gt;=SU$36,SR11&lt;&gt;"",ST11&gt;=SU$40,ST11&lt;&gt;"")),"Excellence",IF(K11="P","Worlds Team",IF(H11="P","National Team","")))))</f>
        <v/>
      </c>
      <c r="K11" s="3" t="str">
        <f>IF(OR(AND(AO11&gt;=AY$35,AO11&lt;&gt;"",AQ11&gt;=AY$39,AQ11&lt;&gt;"",AN11=""),AND(AR11&gt;=AY$35,AR11&lt;&gt;"",AT11&gt;=AY$39,AT11&lt;&gt;"",AN11=""),AND(AV11&gt;=AY$35,AV11&lt;&gt;"",AX11&gt;=AY$39,AX11&lt;&gt;"",AN11=""),AND(BP11&gt;=BZ$35,BP11&lt;&gt;"",BR11&gt;=BZ$39,BR11&lt;&gt;"",BO11=""),AND(BS11&gt;=BZ$35,BS11&lt;&gt;"",BU11&gt;=BZ$39,BU11&lt;&gt;"",BO11=""),AND(BW11&gt;=BZ$35,BW11&lt;&gt;"",BY11&gt;=BZ$39,BY11&lt;&gt;"",BO11=""),AND(CQ11&gt;=DA$35,CQ11&lt;&gt;"",CS11&gt;=DA$39,CS11&lt;&gt;"",CP11=""),AND(CT11&gt;=DA$35,CT11&lt;&gt;"",CV11&gt;=DA$39,CV11&lt;&gt;"",CP11=""),AND(CX11&gt;=DA$35,CX11&lt;&gt;"",CZ11&gt;=DA$39,CZ11&lt;&gt;"",CP11=""),AND(DX11&gt;=EK$35,DX11&lt;&gt;"",DZ11&gt;=EK$39,DZ11&lt;&gt;""),AND(EA11&gt;=EK$35,EA11&lt;&gt;"",EC11&gt;=EK$39,EC11&lt;&gt;""),AND(EE11&gt;=EK$35,EE11&lt;&gt;"",EG11&gt;=EK$39,EG11&lt;&gt;""),AND(EH11&gt;=EK$35,EH11&lt;&gt;"",EJ11&gt;=EK$39,EJ11&lt;&gt;""),AND(FF11&gt;=FS$35,FF11&lt;&gt;"",FH11&gt;=FS$39,FH11&lt;&gt;""),AND(FI11&gt;=FS$35,FI11&lt;&gt;"",FK11&gt;=FS$39,FK11&lt;&gt;""),AND(FM11&gt;=FS$35,FM11&lt;&gt;"",FO11&gt;=FS$39,FO11&lt;&gt;""),AND(FP11&gt;=FS$35,FP11&lt;&gt;"",FR11&gt;=FS$39,FR11&lt;&gt;""),AND(GN11&gt;=HA$35,GN11&lt;&gt;"",GP11&gt;=HA$39,GP11&lt;&gt;""),AND(GQ11&gt;=HA$35,GQ11&lt;&gt;"",GS11&gt;=HA$39,GS11&lt;&gt;""),AND(GU11&gt;=HA$35,GU11&lt;&gt;"",GW11&gt;=HA$39,GW11&lt;&gt;""),AND(GX11&gt;=HA$35,GX11&lt;&gt;"",GZ11&gt;=HA$39,GZ11&lt;&gt;""),AND(HV11&gt;=II$35,HV11&lt;&gt;"",HX11&gt;=II$39,HX11&lt;&gt;""),AND(HY11&gt;=II$35,HY11&lt;&gt;"",IA11&gt;=II$39,IA11&lt;&gt;""),AND(IC11&gt;=II$35,IC11&lt;&gt;"",IE11&gt;=II$39,IE11&lt;&gt;""),AND(IF11&gt;=II$35,IF11&lt;&gt;"",IH11&gt;=II$39,IH11&lt;&gt;""),AND(JD11&gt;=JQ$35,JD11&lt;&gt;"",JF11&gt;=JQ$39,JF11&lt;&gt;""),AND(JG11&gt;=JQ$35,JG11&lt;&gt;"",JI11&gt;=JQ$39,JI11&lt;&gt;""),AND(JK11&gt;=JQ$35,JK11&lt;&gt;"",JM11&gt;=JQ$39,JM11&lt;&gt;""),AND(JN11&gt;=JQ$35,JN11&lt;&gt;"",JP11&gt;=JQ$39,JP11&lt;&gt;""),AND(KL11&gt;=KY$35,KL11&lt;&gt;"",KN11&gt;=KY$39,KN11&lt;&gt;""),AND(KO11&gt;=KY$35,KO11&lt;&gt;"",KQ11&gt;=KY$39,KQ11&lt;&gt;""),AND(KS11&gt;=KY$35,KS11&lt;&gt;"",KU11&gt;=KY$39,KU11&lt;&gt;""),AND(KV11&gt;=KY$35,KV11&lt;&gt;"",KX11&gt;=KY$39,KX11&lt;&gt;""),AND(LT11&gt;=MG$35,LT11&lt;&gt;"",LV11&gt;=MG$39,LV11&lt;&gt;""),AND(LW11&gt;=MG$35,LW11&lt;&gt;"",LY11&gt;=MG$39,LY11&lt;&gt;""),AND(MA11&gt;=MG$35,MA11&lt;&gt;"",MC11&gt;=MG$39,MC11&lt;&gt;""),AND(MD11&gt;=MG$35,MD11&lt;&gt;"",MF11&gt;=MG$39,MF11&lt;&gt;""),AND(NB11&gt;=NO$35,NB11&lt;&gt;"",ND11&gt;=NO$39,ND11&lt;&gt;""),AND(NE11&gt;=NO$35,NE11&lt;&gt;"",NG11&gt;=NO$39,NG11&lt;&gt;""),AND(NI11&gt;=NO$35,NI11&lt;&gt;"",NK11&gt;=NO$39,NK11&lt;&gt;""),AND(NL11&gt;=NO$35,NL11&lt;&gt;"",NN11&gt;=NO$39,NN11&lt;&gt;""),AND(OJ11&gt;=OW$35,OJ11&lt;&gt;"",OL11&gt;=OW$39,OL11&lt;&gt;""),AND(OM11&gt;=OW$35,OM11&lt;&gt;"",OO11&gt;=OW$39,OO11&lt;&gt;""),AND(OQ11&gt;=OW$35,OQ11&lt;&gt;"",OS11&gt;=OW$39,OS11&lt;&gt;""),AND(OT11&gt;=OW$35,OT11&lt;&gt;"",OV11&gt;=OW$39,OV11&lt;&gt;""),AND(PR11&gt;=QE$35,PR11&lt;&gt;"",PT11&gt;=QE$39,PT11&lt;&gt;""),AND(PU11&gt;=QE$35,PU11&lt;&gt;"",PW11&gt;=QE$39,PW11&lt;&gt;""),AND(PY11&gt;=QE$35,PY11&lt;&gt;"",QA11&gt;=QE$39,QA11&lt;&gt;""),AND(QB11&gt;=QE$35,QB11&lt;&gt;"",QD11&gt;=QE$39,QD11&lt;&gt;""),AND(QZ11&gt;=RM$35,QZ11&lt;&gt;"",RB11&gt;=RM$39,RB11&lt;&gt;""),AND(RC11&gt;=RM$35,RC11&lt;&gt;"",RE11&gt;=RM$39,RE11&lt;&gt;""),AND(RG11&gt;=RM$35,RG11&lt;&gt;"",RI11&gt;=RM$39,RI11&lt;&gt;""),AND(RJ11&gt;=RM$35,RJ11&lt;&gt;"",RL11&gt;=RM$39,RL11&lt;&gt;""),AND(SH11&gt;=SU$35,SH11&lt;&gt;"",SJ11&gt;=SU$39,SJ11&lt;&gt;""),AND(SK11&gt;=SU$35,SK11&lt;&gt;"",SM11&gt;=SU$39,SM11&lt;&gt;""),AND(SO11&gt;=SU$35,SO11&lt;&gt;"",SQ11&gt;=SU$39,SQ11&lt;&gt;""),AND(SR11&gt;=SU$35,SR11&lt;&gt;"",ST11&gt;=SU$39,ST11&lt;&gt;"")),"P","")</f>
        <v/>
      </c>
      <c r="L11" s="8">
        <f>IF(COUNT(AQ11,AT11,BR11,BU11,CS11,CV11)&gt;0,LARGE((AQ11,AT11,BR11,BU11,CS11,CV11),1),0)</f>
        <v>47.010000000000005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IF(COUNT(AQ11,AT11,BR11,BU11,CS11,CV11)&gt;1,LARGE((AQ11,AT11,BR11,BU11,CS11,CV11),2),0)</f>
        <v>45.88</v>
      </c>
      <c r="O11" s="8" t="str">
        <f>IF(N11="","",IF(OR(N11=CS11,N11=CV11),$CA$1,IF(OR(N11=BR11,N11=BU11),$AZ$1,IF(OR(N11=AQ11,N11=AT11),$Y$1,""))))</f>
        <v>2023 Nationals</v>
      </c>
      <c r="P11" s="8">
        <f>IF(COUNT(AQ11,AT11,BR11,BU11,CS11,CV11)&gt;2,MAX(AX11,BY11,CZ11,LARGE((AQ11,AT11,BR11,BU11,CS11,CV11),3)),IF(MAX(AX11,BY11,CZ11)&gt;0,MAX(AX11,BY11,CZ11),0))</f>
        <v>47.780000000000008</v>
      </c>
      <c r="Q11" s="8" t="str">
        <f>IF(P11="","",IF(OR(P11=CS11,P11=CV11,P11=CZ11),$CA$1,IF(OR(P11=BR11,P11=BU11,P11=BY11),$AZ$1,IF(OR(P11=AQ11,P11=AT11,P11=AX11),$Y$1,""))))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8.9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&gt;0,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N11,$RN$1,IF(V11+IF(P11="",0,P11)=RF11,$QF$1,IF(V11+IF(P11="",0,P11)=PX11,$OX$1,IF(V11+IF(P11="",0,P11)=OP11,$NP$1,IF(V11+IF(P11="",0,P11)=NH11,$MH$1,IF(V11+IF(P11="",0,P11)=LZ11,$KZ$1,IF(V11+IF(P11="",0,P11)=KR11,$JR$1,IF(V11+IF(P11="",0,P11)=JJ11,$IJ$1,IF(V11+IF(P11="",0,P11)=IB11,$HB$1,IF(V11+IF(P11="",0,P11)=GT11,$FT$1,IF(V11+IF(P11="",0,P11)=FL11,$EL$1,IF(V11+IF(P11="",0,P11)=ED11,$DD$1)))))))))))),IF(V11=DC11,IF(V11+IF(#REF!="",0,#REF!)=ST11,$RN$1,IF(V11+IF(#REF!="",0,#REF!)=RL11,$QF$1,IF(V11+IF(#REF!="",0,#REF!)=QD11,$OX$1,IF(V11+IF(#REF!="",0,#REF!)=OV11,$NP$1,IF(V11+IF(#REF!="",0,#REF!)=NN11,$MH$1,IF(V11+IF(#REF!="",0,#REF!)=MF11,$KZ$1,IF(V11+IF(#REF!="",0,#REF!)=KX11,$JR$1,IF(V11+IF(#REF!="",0,#REF!)=JP11,$IJ$1,IF(V11+IF(#REF!="",0,#REF!)=IH11,$HB$1,IF(V11+IF(#REF!="",0,#REF!)=GZ11,$FT$1,IF(V11+IF(#REF!="",0,#REF!)=FR11,$EL$1,IF(V11+IF(#REF!="",0,#REF!)=EJ11,$DD$1,IF(V11+IF(#REF!="",0,#REF!)=SQ11,$RN$1,IF(V11+IF(#REF!="",0,#REF!)=RI11,$QF$1,IF(V11+IF(#REF!="",0,#REF!)=QA11,$OX$1,IF(V11+IF(#REF!="",0,#REF!)=OS11,$NP$1,IF(V11+IF(#REF!="",0,#REF!)=NK11,$MH$1,IF(V11+IF(#REF!="",0,#REF!)=MC11,$KZ$1,IF(V11+IF(#REF!="",0,#REF!)=KU11,$JR$1,IF(V11+IF(#REF!="",0,#REF!)=JM11,$IJ$1,IF(V11+IF(#REF!="",0,#REF!)=IE11,$HB$1,IF(V11+IF(#REF!="",0,#REF!)=GW11,$FT$1,IF(V11+IF(#REF!="",0,#REF!)=FO11,$EL$1,IF(V11+IF(#REF!="",0,#REF!)=EG11,$DD$1)))))))))))))))))))))))))))</f>
        <v/>
      </c>
      <c r="Y11" s="22">
        <v>14.3</v>
      </c>
      <c r="Z11" s="22">
        <v>9.1999999999999993</v>
      </c>
      <c r="AA11" s="22">
        <v>7.6</v>
      </c>
      <c r="AB11" s="22">
        <v>13.62</v>
      </c>
      <c r="AC11" s="22">
        <v>1.2</v>
      </c>
      <c r="AD11" s="22">
        <v>5.6</v>
      </c>
      <c r="AE11" s="22">
        <v>3.5</v>
      </c>
      <c r="AF11" s="22">
        <v>3.9</v>
      </c>
      <c r="AG11" s="22">
        <v>5.52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7.6</v>
      </c>
      <c r="AP11" s="38">
        <f>IF(AB11&gt;0,AB11,"")</f>
        <v>13.62</v>
      </c>
      <c r="AQ11" s="40">
        <f>IF(SUM(Y11:AB11)-AC11&gt;0,SUM(Y11:AB11)-AC11,"")</f>
        <v>43.519999999999996</v>
      </c>
      <c r="AR11" s="40">
        <f>IF(AF11&gt;0,AF11,"")</f>
        <v>3.9</v>
      </c>
      <c r="AS11" s="40">
        <f>IF(AG11&gt;0,AG11,"")</f>
        <v>5.52</v>
      </c>
      <c r="AT11" s="40">
        <f>IF(SUM(AD11:AG11)-AH11&gt;0,SUM(AD11:AG11)-AH11,"")</f>
        <v>18.52</v>
      </c>
      <c r="AU11" s="40">
        <f>IF(AQ11="","",MAX(AQ11,AT11))</f>
        <v>43.519999999999996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43.519999999999996</v>
      </c>
      <c r="AZ11" s="26">
        <v>16</v>
      </c>
      <c r="BA11" s="26">
        <v>9</v>
      </c>
      <c r="BB11" s="26">
        <v>8.5</v>
      </c>
      <c r="BC11" s="26">
        <v>13.81</v>
      </c>
      <c r="BD11" s="26">
        <v>0.3</v>
      </c>
      <c r="BE11" s="26">
        <v>13.8</v>
      </c>
      <c r="BF11" s="26">
        <v>8.9</v>
      </c>
      <c r="BG11" s="26">
        <v>8.9</v>
      </c>
      <c r="BH11" s="26">
        <v>14.28</v>
      </c>
      <c r="BI11" s="26">
        <v>0</v>
      </c>
      <c r="BJ11" s="26">
        <v>16.600000000000001</v>
      </c>
      <c r="BK11" s="26">
        <v>8.8000000000000007</v>
      </c>
      <c r="BL11" s="26">
        <v>8.5</v>
      </c>
      <c r="BM11" s="26">
        <v>14.18</v>
      </c>
      <c r="BN11" s="26">
        <v>0.3</v>
      </c>
      <c r="BO11" s="28"/>
      <c r="BP11" s="39">
        <f>IF(BB11&gt;0,BB11,"")</f>
        <v>8.5</v>
      </c>
      <c r="BQ11" s="39">
        <f>IF(BC11&gt;0,BC11,"")</f>
        <v>13.81</v>
      </c>
      <c r="BR11" s="11">
        <f>IF(SUM(AZ11:BC11)-BD11&gt;0,SUM(AZ11:BC11)-BD11,"")</f>
        <v>47.010000000000005</v>
      </c>
      <c r="BS11" s="11">
        <f>IF(BG11&gt;0,BG11,"")</f>
        <v>8.9</v>
      </c>
      <c r="BT11" s="11">
        <f>IF(BH11&gt;0,BH11,"")</f>
        <v>14.28</v>
      </c>
      <c r="BU11" s="11">
        <f>IF(SUM(BE11:BH11)-BI11&gt;0,SUM(BE11:BH11)-BI11,"")</f>
        <v>45.88</v>
      </c>
      <c r="BV11" s="11">
        <f>IF(BR11="","",MAX(BR11,BU11))</f>
        <v>47.010000000000005</v>
      </c>
      <c r="BW11" s="11">
        <f>IF(BL11&gt;0,BL11,"")</f>
        <v>8.5</v>
      </c>
      <c r="BX11" s="11">
        <f>IF(BM11&gt;0,BM11,"")</f>
        <v>14.18</v>
      </c>
      <c r="BY11" s="11">
        <f>IF(SUM(BJ11:BM11)-BN11&gt;0,SUM(BJ11:BM11)-BN11,"")</f>
        <v>47.780000000000008</v>
      </c>
      <c r="BZ11" s="11">
        <f>IF(SUM(BV11,BY11)&gt;0,SUM(BV11,BY11),"")</f>
        <v>94.79000000000002</v>
      </c>
      <c r="CA11" s="22">
        <v>15.15</v>
      </c>
      <c r="CB11" s="22">
        <v>9.1</v>
      </c>
      <c r="CC11" s="22">
        <v>8.0500000000000007</v>
      </c>
      <c r="CD11" s="22">
        <v>13.715</v>
      </c>
      <c r="CE11" s="22">
        <v>0.75</v>
      </c>
      <c r="CF11" s="22">
        <v>9.6999999999999993</v>
      </c>
      <c r="CG11" s="22">
        <v>6.2</v>
      </c>
      <c r="CH11" s="22">
        <v>6.4</v>
      </c>
      <c r="CI11" s="22">
        <v>9.8999999999999986</v>
      </c>
      <c r="CJ11" s="22">
        <v>0</v>
      </c>
      <c r="CK11" s="22">
        <v>8.3000000000000007</v>
      </c>
      <c r="CL11" s="22">
        <v>4.4000000000000004</v>
      </c>
      <c r="CM11" s="22">
        <v>4.25</v>
      </c>
      <c r="CN11" s="22">
        <v>7.09</v>
      </c>
      <c r="CO11" s="22">
        <v>0.15</v>
      </c>
      <c r="CP11" s="27" t="s">
        <v>46</v>
      </c>
      <c r="CQ11" s="38">
        <f>IF(CC11&gt;0,CC11,"")</f>
        <v>8.0500000000000007</v>
      </c>
      <c r="CR11" s="38">
        <f>IF(CD11&gt;0,CD11,"")</f>
        <v>13.715</v>
      </c>
      <c r="CS11" s="40">
        <f>IF(SUM(CA11:CD11)-CE11&gt;0,SUM(CA11:CD11)-CE11,"")</f>
        <v>45.265000000000001</v>
      </c>
      <c r="CT11" s="40">
        <f>IF(CH11&gt;0,CH11,"")</f>
        <v>6.4</v>
      </c>
      <c r="CU11" s="40">
        <f>IF(CI11&gt;0,CI11,"")</f>
        <v>9.8999999999999986</v>
      </c>
      <c r="CV11" s="40">
        <f>IF(SUM(CF11:CI11)-CJ11&gt;0,SUM(CF11:CI11)-CJ11,"")</f>
        <v>32.199999999999996</v>
      </c>
      <c r="CW11" s="40">
        <f>IF(CS11="","",MAX(CS11,CV11))</f>
        <v>45.265000000000001</v>
      </c>
      <c r="CX11" s="40">
        <f>IF(CM11&gt;0,CM11,"")</f>
        <v>4.25</v>
      </c>
      <c r="CY11" s="40">
        <f>IF(CN11&gt;0,CN11,"")</f>
        <v>7.09</v>
      </c>
      <c r="CZ11" s="40">
        <f>IF(SUM(CK11:CN11)-CO11&gt;0,SUM(CK11:CN11)-CO11,"")</f>
        <v>23.890000000000004</v>
      </c>
      <c r="DA11" s="40">
        <f>IF(SUM(CW11,CZ11)&gt;0,SUM(CW11,CZ11),"")</f>
        <v>69.155000000000001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15.15</v>
      </c>
      <c r="SW11" s="22">
        <f>IF($CP11="P",CB11,(CB11+BA11)/2)</f>
        <v>9.1</v>
      </c>
      <c r="SX11" s="22">
        <f>IF($CP11="P",CC11,(CC11+BB11)/2)</f>
        <v>8.0500000000000007</v>
      </c>
      <c r="SY11" s="22">
        <f>IF($CP11="P",CD11,(CD11+BC11)/2)</f>
        <v>13.715</v>
      </c>
      <c r="SZ11" s="22">
        <f>IF($CP11="P",CE11,(CE11+BD11)/2)</f>
        <v>0.75</v>
      </c>
      <c r="TA11" s="22">
        <f>IF($CP11="P",CF11,(CF11+BE11)/2)</f>
        <v>9.6999999999999993</v>
      </c>
      <c r="TB11" s="22">
        <f>IF($CP11="P",CG11,(CG11+BF11)/2)</f>
        <v>6.2</v>
      </c>
      <c r="TC11" s="22">
        <f>IF($CP11="P",CH11,(CH11+BG11)/2)</f>
        <v>6.4</v>
      </c>
      <c r="TD11" s="22">
        <f>IF($CP11="P",CI11,(CI11+BH11)/2)</f>
        <v>9.8999999999999986</v>
      </c>
      <c r="TE11" s="22">
        <f>IF($CP11="P",CJ11,(CJ11+BI11)/2)</f>
        <v>0</v>
      </c>
      <c r="TF11" s="22">
        <f>IF($CP11="P",CK11,(CK11+BJ11)/2)</f>
        <v>8.3000000000000007</v>
      </c>
      <c r="TG11" s="22">
        <f>IF($CP11="P",CL11,(CL11+BK11)/2)</f>
        <v>4.4000000000000004</v>
      </c>
      <c r="TH11" s="22">
        <f>IF($CP11="P",CM11,(CM11+BL11)/2)</f>
        <v>4.25</v>
      </c>
      <c r="TI11" s="22">
        <f>IF($CP11="P",CN11,(CN11+BM11)/2)</f>
        <v>7.09</v>
      </c>
      <c r="TJ11" s="22">
        <f>IF($CP11="P",CO11,(CO11+BN11)/2)</f>
        <v>0.15</v>
      </c>
      <c r="TK11" s="27" t="s">
        <v>46</v>
      </c>
      <c r="TL11" s="40">
        <f>IF(SX11&gt;0,SX11,"")</f>
        <v>8.0500000000000007</v>
      </c>
      <c r="TM11" s="40">
        <f>IF(SY11&gt;0,SY11,"")</f>
        <v>13.715</v>
      </c>
      <c r="TN11" s="40">
        <f>IF(SUM(SV11:SY11)-SZ11&gt;0,SUM(SV11:SY11)-SZ11,"")</f>
        <v>45.265000000000001</v>
      </c>
      <c r="TO11" s="40">
        <f>IF(TC11&gt;0,TC11,"")</f>
        <v>6.4</v>
      </c>
      <c r="TP11" s="40">
        <f>IF(TD11&gt;0,TD11,"")</f>
        <v>9.8999999999999986</v>
      </c>
      <c r="TQ11" s="40">
        <f>IF(SUM(TA11:TD11)-TE11&gt;0,SUM(TA11:TD11)-TE11,"")</f>
        <v>32.199999999999996</v>
      </c>
      <c r="TR11" s="40">
        <f>IF(MAX(TN11,TQ11)&gt;0,MAX(TN11,TQ11),"")</f>
        <v>45.265000000000001</v>
      </c>
      <c r="TS11" s="40">
        <f>IF(TH11&gt;0,TH11,"")</f>
        <v>4.25</v>
      </c>
      <c r="TT11" s="40">
        <f>IF(TI11&gt;0,TI11,"")</f>
        <v>7.09</v>
      </c>
      <c r="TU11" s="40">
        <f>IF(SUM(TF11:TI11)-TJ11&gt;0,SUM(TF11:TI11)-TJ11,"")</f>
        <v>23.890000000000004</v>
      </c>
      <c r="TV11" s="40">
        <f>IF(SUM(TR11,TU11)&gt;0,SUM(TR11,TU11),"")</f>
        <v>69.155000000000001</v>
      </c>
    </row>
    <row r="12" spans="1:542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117</v>
      </c>
      <c r="D12" s="4" t="s">
        <v>4</v>
      </c>
      <c r="E12" s="4">
        <v>2005</v>
      </c>
      <c r="F12" s="9">
        <f>SUM(L12:V12)+SUM(L12:T12)*0.0000001+SUM(L12)*0.0000000000001</f>
        <v>149.32001493200482</v>
      </c>
      <c r="G12" s="66"/>
      <c r="H12" s="3" t="str">
        <f>IF(OR(AND(AO12&gt;=AY$34,AO12&lt;&gt;"",AQ12&gt;=AY$38,AQ12&lt;&gt;"",AN12=""),AND(AR12&gt;=AY$34,AR12&lt;&gt;"",AT12&gt;=AY$38,AT12&lt;&gt;"",AN12=""),AND(AV12&gt;=AY$34,AV12&lt;&gt;"",AX12&gt;=AY$38,AX12&lt;&gt;"",AN12=""),AND(BP12&gt;=BZ$34,BP12&lt;&gt;"",BR12&gt;=BZ$38,BR12&lt;&gt;"",BO12=""),AND(BS12&gt;=BZ$34,BS12&lt;&gt;"",BU12&gt;=BZ$38,BU12&lt;&gt;"",BO12=""),AND(BW12&gt;=BZ$34,BW12&lt;&gt;"",BY12&gt;=BZ$38,BY12&lt;&gt;"",BO12=""),AND(CQ12&gt;=DA$34,CQ12&lt;&gt;"",CS12&gt;=DA$38,CS12&lt;&gt;"",CP12=""),AND(CT12&gt;=DA$34,CT12&lt;&gt;"",CV12&gt;=DA$38,CV12&lt;&gt;"",CP12=""),AND(CX12&gt;=DA$34,CX12&lt;&gt;"",CZ12&gt;=DA$38,CZ12&lt;&gt;"",CP12=""),AND(DX12&gt;=EK$34,DX12&lt;&gt;"",DZ12&gt;=EK$38,DZ12&lt;&gt;""),AND(EA12&gt;=EK$34,EA12&lt;&gt;"",EC12&gt;=EK$38,EC12&lt;&gt;""),AND(EE12&gt;=EK$34,EE12&lt;&gt;"",EG12&gt;=EK$38,EG12&lt;&gt;""),AND(EH12&gt;=EK$34,EH12&lt;&gt;"",EJ12&gt;=EK$38,EJ12&lt;&gt;""),AND(FF12&gt;=FS$34,FF12&lt;&gt;"",FH12&gt;=FS$38,FH12&lt;&gt;""),AND(FI12&gt;=FS$34,FI12&lt;&gt;"",FK12&gt;=FS$38,FK12&lt;&gt;""),AND(FM12&gt;=FS$34,FM12&lt;&gt;"",FO12&gt;=FS$38,FO12&lt;&gt;""),AND(FP12&gt;=FS$34,FP12&lt;&gt;"",FR12&gt;=FS$38,FR12&lt;&gt;""),AND(GN12&gt;=HA$34,GN12&lt;&gt;"",GP12&gt;=HA$38,GP12&lt;&gt;""),AND(GQ12&gt;=HA$34,GQ12&lt;&gt;"",GS12&gt;=HA$38,GS12&lt;&gt;""),AND(GU12&gt;=HA$34,GU12&lt;&gt;"",GW12&gt;=HA$38,GW12&lt;&gt;""),AND(GX12&gt;=HA$34,GX12&lt;&gt;"",GZ12&gt;=HA$38,GZ12&lt;&gt;""),AND(HV12&gt;=II$34,HV12&lt;&gt;"",HX12&gt;=II$38,HX12&lt;&gt;""),AND(HY12&gt;=II$34,HY12&lt;&gt;"",IA12&gt;=II$38,IA12&lt;&gt;""),AND(IC12&gt;=II$34,IC12&lt;&gt;"",IE12&gt;=II$38,IE12&lt;&gt;""),AND(IF12&gt;=II$34,IF12&lt;&gt;"",IH12&gt;=II$38,IH12&lt;&gt;""),AND(JD12&gt;=JQ$34,JD12&lt;&gt;"",JF12&gt;=JQ$38,JF12&lt;&gt;""),AND(JG12&gt;=JQ$34,JG12&lt;&gt;"",JI12&gt;=JQ$38,JI12&lt;&gt;""),AND(JK12&gt;=JQ$34,JK12&lt;&gt;"",JM12&gt;=JQ$38,JM12&lt;&gt;""),AND(JN12&gt;=JQ$34,JN12&lt;&gt;"",JP12&gt;=JQ$38,JP12&lt;&gt;""),AND(KL12&gt;=KY$34,KL12&lt;&gt;"",KN12&gt;=KY$38,KN12&lt;&gt;""),AND(KO12&gt;=KY$34,KO12&lt;&gt;"",KQ12&gt;=KY$38,KQ12&lt;&gt;""),AND(KS12&gt;=KY$34,KS12&lt;&gt;"",KU12&gt;=KY$38,KU12&lt;&gt;""),AND(KV12&gt;=KY$34,KV12&lt;&gt;"",KX12&gt;=KY$38,KX12&lt;&gt;""),AND(LT12&gt;=MG$34,LT12&lt;&gt;"",LV12&gt;=MG$38,LV12&lt;&gt;""),AND(LW12&gt;=MG$34,LW12&lt;&gt;"",LY12&gt;=MG$38,LY12&lt;&gt;""),AND(MA12&gt;=MG$34,MA12&lt;&gt;"",MC12&gt;=MG$38,MC12&lt;&gt;""),AND(MD12&gt;=MG$34,MD12&lt;&gt;"",MF12&gt;=MG$38,MF12&lt;&gt;""),AND(NB12&gt;=NO$34,NB12&lt;&gt;"",ND12&gt;=NO$38,ND12&lt;&gt;""),AND(NE12&gt;=NO$34,NE12&lt;&gt;"",NG12&gt;=NO$38,NG12&lt;&gt;""),AND(NI12&gt;=NO$34,NI12&lt;&gt;"",NK12&gt;=NO$38,NK12&lt;&gt;""),AND(NL12&gt;=NO$34,NL12&lt;&gt;"",NN12&gt;=NO$38,NN12&lt;&gt;""),AND(OJ12&gt;=OW$34,OJ12&lt;&gt;"",OL12&gt;=OW$38,OL12&lt;&gt;""),AND(OM12&gt;=OW$34,OM12&lt;&gt;"",OO12&gt;=OW$38,OO12&lt;&gt;""),AND(OQ12&gt;=OW$34,OQ12&lt;&gt;"",OS12&gt;=OW$38,OS12&lt;&gt;""),AND(OT12&gt;=OW$34,OT12&lt;&gt;"",OV12&gt;=OW$38,OV12&lt;&gt;""),AND(PR12&gt;=QE$34,PR12&lt;&gt;"",PT12&gt;=QE$38,PT12&lt;&gt;""),AND(PU12&gt;=QE$34,PU12&lt;&gt;"",PW12&gt;=QE$38,PW12&lt;&gt;""),AND(PY12&gt;=QE$34,PY12&lt;&gt;"",QA12&gt;=QE$38,QA12&lt;&gt;""),AND(QB12&gt;=QE$34,QB12&lt;&gt;"",QD12&gt;=QE$38,QD12&lt;&gt;""),AND(QZ12&gt;=RM$34,QZ12&lt;&gt;"",RB12&gt;=RM$38,RB12&lt;&gt;""),AND(RC12&gt;=RM$34,RC12&lt;&gt;"",RE12&gt;=RM$38,RE12&lt;&gt;""),AND(RG12&gt;=RM$34,RG12&lt;&gt;"",RI12&gt;=RM$38,RI12&lt;&gt;""),AND(RJ12&gt;=RM$34,RJ12&lt;&gt;"",RL12&gt;=RM$38,RL12&lt;&gt;""),AND(SH12&gt;=SU$34,SH12&lt;&gt;"",SJ12&gt;=SU$38,SJ12&lt;&gt;""),AND(SK12&gt;=SU$34,SK12&lt;&gt;"",SM12&gt;=SU$38,SM12&lt;&gt;""),AND(SO12&gt;=SU$34,SO12&lt;&gt;"",SQ12&gt;=SU$38,SQ12&lt;&gt;""),AND(SR12&gt;=SU$34,SR12&lt;&gt;"",ST12&gt;=SU$38,ST12&lt;&gt;"")),"P","")</f>
        <v/>
      </c>
      <c r="I12" s="3" t="str">
        <f>IF(OR(AND(AQ12&gt;=AY$38,AQ12&lt;&gt;"",AN12=""),AND(AT12&gt;=AY$38,AT12&lt;&gt;"",AN12=""),AND(AX12&gt;=AY$38,AX12&lt;&gt;"",AN12=""),AND(BR12&gt;=BZ$38,BR12&lt;&gt;"",BO12=""),AND(BU12&gt;=BZ$38,BU12&lt;&gt;"",BO12=""),AND(BY12&gt;=BZ$38,BY12&lt;&gt;"",BO12=""),AND(CS12&gt;=DA$38,CS12&lt;&gt;"",CP12=""),AND(CV12&gt;=DA$38,CV12&lt;&gt;"",CP12=""),AND(CZ12&gt;=DA$38,CZ12&lt;&gt;"",CP12=""),AND(DZ12&gt;=EK$38,DZ12&lt;&gt;""),AND(EC12&gt;=EK$38,EC12&lt;&gt;""),AND(EG12&gt;=EK$38,EG12&lt;&gt;""),AND(EJ12&gt;=EK$38,EJ12&lt;&gt;""),AND(FH12&gt;=FS$38,FH12&lt;&gt;""),AND(FK12&gt;=FS$38,FK12&lt;&gt;""),AND(FO12&gt;=FS$38,FO12&lt;&gt;""),AND(FR12&gt;=FS$38,FR12&lt;&gt;""),AND(GP12&gt;=HA$38,GP12&lt;&gt;""),AND(GS12&gt;=HA$38,GS12&lt;&gt;""),AND(GW12&gt;=HA$38,GW12&lt;&gt;""),AND(GZ12&gt;=HA$38,GZ12&lt;&gt;""),AND(HX12&gt;=II$38,HX12&lt;&gt;""),AND(IA12&gt;=II$38,IA12&lt;&gt;""),AND(IE12&gt;=II$38,IE12&lt;&gt;""),AND(IH12&gt;=II$38,IH12&lt;&gt;""),AND(JF12&gt;=JQ$38,JF12&lt;&gt;""),AND(JI12&gt;=JQ$38,JI12&lt;&gt;""),AND(JM12&gt;=JQ$38,JM12&lt;&gt;""),AND(JP12&gt;=JQ$38,JP12&lt;&gt;""),AND(KN12&gt;=KY$38,KN12&lt;&gt;""),AND(KQ12&gt;=KY$38,KQ12&lt;&gt;""),AND(KU12&gt;=KY$38,KU12&lt;&gt;""),AND(KX12&gt;=KY$38,KX12&lt;&gt;""),AND(LV12&gt;=MG$38,LV12&lt;&gt;""),AND(LY12&gt;=MG$38,LY12&lt;&gt;""),AND(MC12&gt;=MG$38,MC12&lt;&gt;""),AND(MF12&gt;=MG$38,MF12&lt;&gt;""),AND(ND12&gt;=NO$38,ND12&lt;&gt;""),AND(NG12&gt;=NO$38,NG12&lt;&gt;""),AND(NK12&gt;=NO$38,NK12&lt;&gt;""),AND(NN12&gt;=NO$38,NN12&lt;&gt;""),AND(OL12&gt;=OW$38,OL12&lt;&gt;""),AND(OO12&gt;=OW$38,OO12&lt;&gt;""),AND(OS12&gt;=OW$38,OS12&lt;&gt;""),AND(OV12&gt;=OW$38,OV12&lt;&gt;""),AND(PT12&gt;=QE$38,PT12&lt;&gt;""),AND(PW12&gt;=QE$38,PW12&lt;&gt;""),AND(QA12&gt;=QE$38,QA12&lt;&gt;""),AND(QD12&gt;=QE$38,QD12&lt;&gt;""),AND(RB12&gt;=RM$38,RB12&lt;&gt;""),AND(RE12&gt;=RM$38,RE12&lt;&gt;""),AND(RI12&gt;=RM$38,RI12&lt;&gt;""),AND(RL12&gt;=RM$38,RL12&lt;&gt;""),AND(SJ12&gt;=SU$38,SJ12&lt;&gt;""),AND(SM12&gt;=SU$38,SM12&lt;&gt;""),AND(SQ12&gt;=SU$38,SQ12&lt;&gt;""),AND(ST12&gt;=SU$38,ST12&lt;&gt;"")),"P","")</f>
        <v/>
      </c>
      <c r="J12" s="36" t="str">
        <f>IF(AND(I12="P",H12=""),"No DD",IF(OR(AND(AO12&gt;=AY$37,AO12&lt;&gt;"",AQ12&gt;=AY$41,AQ12&lt;&gt;"",AN12=""),AND(AR12&gt;=AY$37,AR12&lt;&gt;"",AT12&gt;=AY$41,AT12&lt;&gt;"",AN12=""),AND(AV12&gt;=AY$37,AV12&lt;&gt;"",AX12&gt;=AY$41,AX12&lt;&gt;"",AN12=""),AND(BP12&gt;=BZ$37,BP12&lt;&gt;"",BR12&gt;=BZ$41,BR12&lt;&gt;"",BO12=""),AND(BS12&gt;=BZ$37,BS12&lt;&gt;"",BU12&gt;=BZ$41,BU12&lt;&gt;"",BO12=""),AND(BW12&gt;=BZ$37,BW12&lt;&gt;"",BY12&gt;=BZ$41,BY12&lt;&gt;"",BO12=""),AND(CQ12&gt;=DA$37,CQ12&lt;&gt;"",CS12&gt;=DA$41,CS12&lt;&gt;"",CP12=""),AND(CT12&gt;=DA$37,CT12&lt;&gt;"",CV12&gt;=DA$41,CV12&lt;&gt;"",CP12=""),AND(CX12&gt;=DA$37,CX12&lt;&gt;"",CZ12&gt;=DA$41,CZ12&lt;&gt;"",CP12=""),AND(DX12&gt;=EK$37,DX12&lt;&gt;"",DZ12&gt;=EK$41,DZ12&lt;&gt;""),AND(EA12&gt;=EK$37,EA12&lt;&gt;"",EC12&gt;=EK$41,EC12&lt;&gt;""),AND(EE12&gt;=EK$37,EE12&lt;&gt;"",EG12&gt;=EK$41,EG12&lt;&gt;""),AND(EH12&gt;=EK$37,EH12&lt;&gt;"",EJ12&gt;=EK$41,EJ12&lt;&gt;""),AND(FF12&gt;=FS$37,FF12&lt;&gt;"",FH12&gt;=FS$41,FH12&lt;&gt;""),AND(FI12&gt;=FS$37,FI12&lt;&gt;"",FK12&gt;=FS$41,FK12&lt;&gt;""),AND(FM12&gt;=FS$37,FM12&lt;&gt;"",FO12&gt;=FS$41,FO12&lt;&gt;""),AND(FP12&gt;=FS$37,FP12&lt;&gt;"",FR12&gt;=FS$41,FR12&lt;&gt;""),AND(GN12&gt;=HA$37,GN12&lt;&gt;"",GP12&gt;=HA$41,GP12&lt;&gt;""),AND(GQ12&gt;=HA$37,GQ12&lt;&gt;"",GS12&gt;=HA$41,GS12&lt;&gt;""),AND(GU12&gt;=HA$37,GU12&lt;&gt;"",GW12&gt;=HA$41,GW12&lt;&gt;""),AND(GX12&gt;=HA$37,GX12&lt;&gt;"",GZ12&gt;=HA$41,GZ12&lt;&gt;""),AND(HV12&gt;=II$37,HV12&lt;&gt;"",HX12&gt;=II$41,HX12&lt;&gt;""),AND(HY12&gt;=II$37,HY12&lt;&gt;"",IA12&gt;=II$41,IA12&lt;&gt;""),AND(IC12&gt;=II$37,IC12&lt;&gt;"",IE12&gt;=II$41,IE12&lt;&gt;""),AND(IF12&gt;=II$37,IF12&lt;&gt;"",IH12&gt;=II$41,IH12&lt;&gt;""),AND(JD12&gt;=JQ$37,JD12&lt;&gt;"",JF12&gt;=JQ$41,JF12&lt;&gt;""),AND(JG12&gt;=JQ$37,JG12&lt;&gt;"",JI12&gt;=JQ$41,JI12&lt;&gt;""),AND(JK12&gt;=JQ$37,JK12&lt;&gt;"",JM12&gt;=JQ$41,JM12&lt;&gt;""),AND(JN12&gt;=JQ$37,JN12&lt;&gt;"",JP12&gt;=JQ$41,JP12&lt;&gt;""),AND(KL12&gt;=KY$37,KL12&lt;&gt;"",KN12&gt;=KY$41,KN12&lt;&gt;""),AND(KO12&gt;=KY$37,KO12&lt;&gt;"",KQ12&gt;=KY$41,KQ12&lt;&gt;""),AND(KS12&gt;=KY$37,KS12&lt;&gt;"",KU12&gt;=KY$41,KU12&lt;&gt;""),AND(KV12&gt;=KY$37,KV12&lt;&gt;"",KX12&gt;=KY$41,KX12&lt;&gt;""),AND(LT12&gt;=MG$37,LT12&lt;&gt;"",LV12&gt;=MG$41,LV12&lt;&gt;""),AND(LW12&gt;=MG$37,LW12&lt;&gt;"",LY12&gt;=MG$41,LY12&lt;&gt;""),AND(MA12&gt;=MG$37,MA12&lt;&gt;"",MC12&gt;=MG$41,MC12&lt;&gt;""),AND(MD12&gt;=MG$37,MD12&lt;&gt;"",MF12&gt;=MG$41,MF12&lt;&gt;""),AND(NB12&gt;=NO$37,NB12&lt;&gt;"",ND12&gt;=NO$41,ND12&lt;&gt;""),AND(NE12&gt;=NO$37,NE12&lt;&gt;"",NG12&gt;=NO$41,NG12&lt;&gt;""),AND(NI12&gt;=NO$37,NI12&lt;&gt;"",NK12&gt;=NO$41,NK12&lt;&gt;""),AND(NL12&gt;=NO$37,NL12&lt;&gt;"",NN12&gt;=NO$41,NN12&lt;&gt;""),AND(OJ12&gt;=OW$37,OJ12&lt;&gt;"",OL12&gt;=OW$41,OL12&lt;&gt;""),AND(OM12&gt;=OW$37,OM12&lt;&gt;"",OO12&gt;=OW$41,OO12&lt;&gt;""),AND(OQ12&gt;=OW$37,OQ12&lt;&gt;"",OS12&gt;=OW$41,OS12&lt;&gt;""),AND(OT12&gt;=OW$37,OT12&lt;&gt;"",OV12&gt;=OW$41,OV12&lt;&gt;""),AND(PR12&gt;=QE$37,PR12&lt;&gt;"",PT12&gt;=QE$41,PT12&lt;&gt;""),AND(PU12&gt;=QE$37,PU12&lt;&gt;"",PW12&gt;=QE$41,PW12&lt;&gt;""),AND(PY12&gt;=QE$37,PY12&lt;&gt;"",QA12&gt;=QE$41,QA12&lt;&gt;""),AND(QB12&gt;=QE$37,QB12&lt;&gt;"",QD12&gt;=QE$41,QD12&lt;&gt;""),AND(QZ12&gt;=RM$37,QZ12&lt;&gt;"",RB12&gt;=RM$41,RB12&lt;&gt;""),AND(RC12&gt;=RM$37,RC12&lt;&gt;"",RE12&gt;=RM$41,RE12&lt;&gt;""),AND(RG12&gt;=RM$37,RG12&lt;&gt;"",RI12&gt;=RM$41,RI12&lt;&gt;""),AND(RJ12&gt;=RM$37,RJ12&lt;&gt;"",RL12&gt;=RM$41,RL12&lt;&gt;""),AND(SH12&gt;=SU$37,SH12&lt;&gt;"",SJ12&gt;=SU$41,SJ12&lt;&gt;""),AND(SK12&gt;=SU$37,SK12&lt;&gt;"",SM12&gt;=SU$41,SM12&lt;&gt;""),AND(SO12&gt;=SU$37,SO12&lt;&gt;"",SQ12&gt;=SU$41,SQ12&lt;&gt;""),AND(SR12&gt;=SU$37,SR12&lt;&gt;"",ST12&gt;=SU$41,ST12&lt;&gt;"")),"Merit",IF(OR(AND(AO12&gt;=AY$36,AO12&lt;&gt;"",AQ12&gt;=AY$40,AQ12&lt;&gt;"",AN12=""),AND(AR12&gt;=AY$36,AR12&lt;&gt;"",AT12&gt;=AY$40,AT12&lt;&gt;"",AN12=""),AND(AV12&gt;=AY$36,AV12&lt;&gt;"",AX12&gt;=AY$40,AX12&lt;&gt;"",AN12=""),AND(BP12&gt;=BZ$36,BP12&lt;&gt;"",BR12&gt;=BZ$40,BR12&lt;&gt;"",BO12=""),AND(BS12&gt;=BZ$36,BS12&lt;&gt;"",BU12&gt;=BZ$40,BU12&lt;&gt;"",BO12=""),AND(BW12&gt;=BZ$36,BW12&lt;&gt;"",BY12&gt;=BZ$40,BY12&lt;&gt;"",BO12=""),AND(CQ12&gt;=DA$36,CQ12&lt;&gt;"",CS12&gt;=DA$40,CS12&lt;&gt;"",CP12=""),AND(CT12&gt;=DA$36,CT12&lt;&gt;"",CV12&gt;=DA$40,CV12&lt;&gt;"",CP12=""),AND(CX12&gt;=DA$36,CX12&lt;&gt;"",CZ12&gt;=DA$40,CZ12&lt;&gt;"",CP12=""),AND(DX12&gt;=EK$36,DX12&lt;&gt;"",DZ12&gt;=EK$40,DZ12&lt;&gt;""),AND(EA12&gt;=EK$36,EA12&lt;&gt;"",EC12&gt;=EK$40,EC12&lt;&gt;""),AND(EE12&gt;=EK$36,EE12&lt;&gt;"",EG12&gt;=EK$40,EG12&lt;&gt;""),AND(EH12&gt;=EK$36,EH12&lt;&gt;"",EJ12&gt;=EK$40,EJ12&lt;&gt;""),AND(FF12&gt;=FS$36,FF12&lt;&gt;"",FH12&gt;=FS$40,FH12&lt;&gt;""),AND(FI12&gt;=FS$36,FI12&lt;&gt;"",FK12&gt;=FS$40,FK12&lt;&gt;""),AND(FM12&gt;=FS$36,FM12&lt;&gt;"",FO12&gt;=FS$40,FO12&lt;&gt;""),AND(FP12&gt;=FS$36,FP12&lt;&gt;"",FR12&gt;=FS$40,FR12&lt;&gt;""),AND(GN12&gt;=HA$36,GN12&lt;&gt;"",GP12&gt;=HA$40,GP12&lt;&gt;""),AND(GQ12&gt;=HA$36,GQ12&lt;&gt;"",GS12&gt;=HA$40,GS12&lt;&gt;""),AND(GU12&gt;=HA$36,GU12&lt;&gt;"",GW12&gt;=HA$40,GW12&lt;&gt;""),AND(GX12&gt;=HA$36,GX12&lt;&gt;"",GZ12&gt;=HA$40,GZ12&lt;&gt;""),AND(HV12&gt;=II$36,HV12&lt;&gt;"",HX12&gt;=II$40,HX12&lt;&gt;""),AND(HY12&gt;=II$36,HY12&lt;&gt;"",IA12&gt;=II$40,IA12&lt;&gt;""),AND(IC12&gt;=II$36,IC12&lt;&gt;"",IE12&gt;=II$40,IE12&lt;&gt;""),AND(IF12&gt;=II$36,IF12&lt;&gt;"",IH12&gt;=II$40,IH12&lt;&gt;""),AND(JD12&gt;=JQ$36,JD12&lt;&gt;"",JF12&gt;=JQ$40,JF12&lt;&gt;""),AND(JG12&gt;=JQ$36,JG12&lt;&gt;"",JI12&gt;=JQ$40,JI12&lt;&gt;""),AND(JK12&gt;=JQ$36,JK12&lt;&gt;"",JM12&gt;=JQ$40,JM12&lt;&gt;""),AND(JN12&gt;=JQ$36,JN12&lt;&gt;"",JP12&gt;=JQ$40,JP12&lt;&gt;""),AND(KL12&gt;=KY$36,KL12&lt;&gt;"",KN12&gt;=KY$40,KN12&lt;&gt;""),AND(KO12&gt;=KY$36,KO12&lt;&gt;"",KQ12&gt;=KY$40,KQ12&lt;&gt;""),AND(KS12&gt;=KY$36,KS12&lt;&gt;"",KU12&gt;=KY$40,KU12&lt;&gt;""),AND(KV12&gt;=KY$36,KV12&lt;&gt;"",KX12&gt;=KY$40,KX12&lt;&gt;""),AND(LT12&gt;=MG$36,LT12&lt;&gt;"",LV12&gt;=MG$40,LV12&lt;&gt;""),AND(LW12&gt;=MG$36,LW12&lt;&gt;"",LY12&gt;=MG$40,LY12&lt;&gt;""),AND(MA12&gt;=MG$36,MA12&lt;&gt;"",MC12&gt;=MG$40,MC12&lt;&gt;""),AND(MD12&gt;=MG$36,MD12&lt;&gt;"",MF12&gt;=MG$40,MF12&lt;&gt;""),AND(NB12&gt;=NO$36,NB12&lt;&gt;"",ND12&gt;=NO$40,ND12&lt;&gt;""),AND(NE12&gt;=NO$36,NE12&lt;&gt;"",NG12&gt;=NO$40,NG12&lt;&gt;""),AND(NI12&gt;=NO$36,NI12&lt;&gt;"",NK12&gt;=NO$40,NK12&lt;&gt;""),AND(NL12&gt;=NO$36,NL12&lt;&gt;"",NN12&gt;=NO$40,NN12&lt;&gt;""),AND(OJ12&gt;=OW$36,OJ12&lt;&gt;"",OL12&gt;=OW$40,OL12&lt;&gt;""),AND(OM12&gt;=OW$36,OM12&lt;&gt;"",OO12&gt;=OW$40,OO12&lt;&gt;""),AND(OQ12&gt;=OW$36,OQ12&lt;&gt;"",OS12&gt;=OW$40,OS12&lt;&gt;""),AND(OT12&gt;=OW$36,OT12&lt;&gt;"",OV12&gt;=OW$40,OV12&lt;&gt;""),AND(PR12&gt;=QE$36,PR12&lt;&gt;"",PT12&gt;=QE$40,PT12&lt;&gt;""),AND(PU12&gt;=QE$36,PU12&lt;&gt;"",PW12&gt;=QE$40,PW12&lt;&gt;""),AND(PY12&gt;=QE$36,PY12&lt;&gt;"",QA12&gt;=QE$40,QA12&lt;&gt;""),AND(QB12&gt;=QE$36,QB12&lt;&gt;"",QD12&gt;=QE$40,QD12&lt;&gt;""),AND(QZ12&gt;=RM$36,QZ12&lt;&gt;"",RB12&gt;=RM$40,RB12&lt;&gt;""),AND(RC12&gt;=RM$36,RC12&lt;&gt;"",RE12&gt;=RM$40,RE12&lt;&gt;""),AND(RG12&gt;=RM$36,RG12&lt;&gt;"",RI12&gt;=RM$40,RI12&lt;&gt;""),AND(RJ12&gt;=RM$36,RJ12&lt;&gt;"",RL12&gt;=RM$40,RL12&lt;&gt;""),AND(SH12&gt;=SU$36,SH12&lt;&gt;"",SJ12&gt;=SU$40,SJ12&lt;&gt;""),AND(SK12&gt;=SU$36,SK12&lt;&gt;"",SM12&gt;=SU$40,SM12&lt;&gt;""),AND(SO12&gt;=SU$36,SO12&lt;&gt;"",SQ12&gt;=SU$40,SQ12&lt;&gt;""),AND(SR12&gt;=SU$36,SR12&lt;&gt;"",ST12&gt;=SU$40,ST12&lt;&gt;"")),"Excellence",IF(K12="P","Worlds Team",IF(H12="P","National Team","")))))</f>
        <v/>
      </c>
      <c r="K12" s="3" t="str">
        <f>IF(OR(AND(AO12&gt;=AY$35,AO12&lt;&gt;"",AQ12&gt;=AY$39,AQ12&lt;&gt;"",AN12=""),AND(AR12&gt;=AY$35,AR12&lt;&gt;"",AT12&gt;=AY$39,AT12&lt;&gt;"",AN12=""),AND(AV12&gt;=AY$35,AV12&lt;&gt;"",AX12&gt;=AY$39,AX12&lt;&gt;"",AN12=""),AND(BP12&gt;=BZ$35,BP12&lt;&gt;"",BR12&gt;=BZ$39,BR12&lt;&gt;"",BO12=""),AND(BS12&gt;=BZ$35,BS12&lt;&gt;"",BU12&gt;=BZ$39,BU12&lt;&gt;"",BO12=""),AND(BW12&gt;=BZ$35,BW12&lt;&gt;"",BY12&gt;=BZ$39,BY12&lt;&gt;"",BO12=""),AND(CQ12&gt;=DA$35,CQ12&lt;&gt;"",CS12&gt;=DA$39,CS12&lt;&gt;"",CP12=""),AND(CT12&gt;=DA$35,CT12&lt;&gt;"",CV12&gt;=DA$39,CV12&lt;&gt;"",CP12=""),AND(CX12&gt;=DA$35,CX12&lt;&gt;"",CZ12&gt;=DA$39,CZ12&lt;&gt;"",CP12=""),AND(DX12&gt;=EK$35,DX12&lt;&gt;"",DZ12&gt;=EK$39,DZ12&lt;&gt;""),AND(EA12&gt;=EK$35,EA12&lt;&gt;"",EC12&gt;=EK$39,EC12&lt;&gt;""),AND(EE12&gt;=EK$35,EE12&lt;&gt;"",EG12&gt;=EK$39,EG12&lt;&gt;""),AND(EH12&gt;=EK$35,EH12&lt;&gt;"",EJ12&gt;=EK$39,EJ12&lt;&gt;""),AND(FF12&gt;=FS$35,FF12&lt;&gt;"",FH12&gt;=FS$39,FH12&lt;&gt;""),AND(FI12&gt;=FS$35,FI12&lt;&gt;"",FK12&gt;=FS$39,FK12&lt;&gt;""),AND(FM12&gt;=FS$35,FM12&lt;&gt;"",FO12&gt;=FS$39,FO12&lt;&gt;""),AND(FP12&gt;=FS$35,FP12&lt;&gt;"",FR12&gt;=FS$39,FR12&lt;&gt;""),AND(GN12&gt;=HA$35,GN12&lt;&gt;"",GP12&gt;=HA$39,GP12&lt;&gt;""),AND(GQ12&gt;=HA$35,GQ12&lt;&gt;"",GS12&gt;=HA$39,GS12&lt;&gt;""),AND(GU12&gt;=HA$35,GU12&lt;&gt;"",GW12&gt;=HA$39,GW12&lt;&gt;""),AND(GX12&gt;=HA$35,GX12&lt;&gt;"",GZ12&gt;=HA$39,GZ12&lt;&gt;""),AND(HV12&gt;=II$35,HV12&lt;&gt;"",HX12&gt;=II$39,HX12&lt;&gt;""),AND(HY12&gt;=II$35,HY12&lt;&gt;"",IA12&gt;=II$39,IA12&lt;&gt;""),AND(IC12&gt;=II$35,IC12&lt;&gt;"",IE12&gt;=II$39,IE12&lt;&gt;""),AND(IF12&gt;=II$35,IF12&lt;&gt;"",IH12&gt;=II$39,IH12&lt;&gt;""),AND(JD12&gt;=JQ$35,JD12&lt;&gt;"",JF12&gt;=JQ$39,JF12&lt;&gt;""),AND(JG12&gt;=JQ$35,JG12&lt;&gt;"",JI12&gt;=JQ$39,JI12&lt;&gt;""),AND(JK12&gt;=JQ$35,JK12&lt;&gt;"",JM12&gt;=JQ$39,JM12&lt;&gt;""),AND(JN12&gt;=JQ$35,JN12&lt;&gt;"",JP12&gt;=JQ$39,JP12&lt;&gt;""),AND(KL12&gt;=KY$35,KL12&lt;&gt;"",KN12&gt;=KY$39,KN12&lt;&gt;""),AND(KO12&gt;=KY$35,KO12&lt;&gt;"",KQ12&gt;=KY$39,KQ12&lt;&gt;""),AND(KS12&gt;=KY$35,KS12&lt;&gt;"",KU12&gt;=KY$39,KU12&lt;&gt;""),AND(KV12&gt;=KY$35,KV12&lt;&gt;"",KX12&gt;=KY$39,KX12&lt;&gt;""),AND(LT12&gt;=MG$35,LT12&lt;&gt;"",LV12&gt;=MG$39,LV12&lt;&gt;""),AND(LW12&gt;=MG$35,LW12&lt;&gt;"",LY12&gt;=MG$39,LY12&lt;&gt;""),AND(MA12&gt;=MG$35,MA12&lt;&gt;"",MC12&gt;=MG$39,MC12&lt;&gt;""),AND(MD12&gt;=MG$35,MD12&lt;&gt;"",MF12&gt;=MG$39,MF12&lt;&gt;""),AND(NB12&gt;=NO$35,NB12&lt;&gt;"",ND12&gt;=NO$39,ND12&lt;&gt;""),AND(NE12&gt;=NO$35,NE12&lt;&gt;"",NG12&gt;=NO$39,NG12&lt;&gt;""),AND(NI12&gt;=NO$35,NI12&lt;&gt;"",NK12&gt;=NO$39,NK12&lt;&gt;""),AND(NL12&gt;=NO$35,NL12&lt;&gt;"",NN12&gt;=NO$39,NN12&lt;&gt;""),AND(OJ12&gt;=OW$35,OJ12&lt;&gt;"",OL12&gt;=OW$39,OL12&lt;&gt;""),AND(OM12&gt;=OW$35,OM12&lt;&gt;"",OO12&gt;=OW$39,OO12&lt;&gt;""),AND(OQ12&gt;=OW$35,OQ12&lt;&gt;"",OS12&gt;=OW$39,OS12&lt;&gt;""),AND(OT12&gt;=OW$35,OT12&lt;&gt;"",OV12&gt;=OW$39,OV12&lt;&gt;""),AND(PR12&gt;=QE$35,PR12&lt;&gt;"",PT12&gt;=QE$39,PT12&lt;&gt;""),AND(PU12&gt;=QE$35,PU12&lt;&gt;"",PW12&gt;=QE$39,PW12&lt;&gt;""),AND(PY12&gt;=QE$35,PY12&lt;&gt;"",QA12&gt;=QE$39,QA12&lt;&gt;""),AND(QB12&gt;=QE$35,QB12&lt;&gt;"",QD12&gt;=QE$39,QD12&lt;&gt;""),AND(QZ12&gt;=RM$35,QZ12&lt;&gt;"",RB12&gt;=RM$39,RB12&lt;&gt;""),AND(RC12&gt;=RM$35,RC12&lt;&gt;"",RE12&gt;=RM$39,RE12&lt;&gt;""),AND(RG12&gt;=RM$35,RG12&lt;&gt;"",RI12&gt;=RM$39,RI12&lt;&gt;""),AND(RJ12&gt;=RM$35,RJ12&lt;&gt;"",RL12&gt;=RM$39,RL12&lt;&gt;""),AND(SH12&gt;=SU$35,SH12&lt;&gt;"",SJ12&gt;=SU$39,SJ12&lt;&gt;""),AND(SK12&gt;=SU$35,SK12&lt;&gt;"",SM12&gt;=SU$39,SM12&lt;&gt;""),AND(SO12&gt;=SU$35,SO12&lt;&gt;"",SQ12&gt;=SU$39,SQ12&lt;&gt;""),AND(SR12&gt;=SU$35,SR12&lt;&gt;"",ST12&gt;=SU$39,ST12&lt;&gt;"")),"P","")</f>
        <v/>
      </c>
      <c r="L12" s="8">
        <f>IF(COUNT(AQ12,AT12,BR12,BU12,CS12,CV12)&gt;0,LARGE((AQ12,AT12,BR12,BU12,CS12,CV12),1),0)</f>
        <v>48.150000000000006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IF(COUNT(AQ12,AT12,BR12,BU12,CS12,CV12)&gt;1,LARGE((AQ12,AT12,BR12,BU12,CS12,CV12),2),0)</f>
        <v>45.89</v>
      </c>
      <c r="O12" s="8" t="str">
        <f>IF(N12="","",IF(OR(N12=CS12,N12=CV12),$CA$1,IF(OR(N12=BR12,N12=BU12),$AZ$1,IF(OR(N12=AQ12,N12=AT12),$Y$1,""))))</f>
        <v>2023 Nationals</v>
      </c>
      <c r="P12" s="8">
        <f>IF(COUNT(AQ12,AT12,BR12,BU12,CS12,CV12)&gt;2,MAX(AX12,BY12,CZ12,LARGE((AQ12,AT12,BR12,BU12,CS12,CV12),3)),IF(MAX(AX12,BY12,CZ12)&gt;0,MAX(AX12,BY12,CZ12),0))</f>
        <v>46.780000000000008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8.5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&gt;0,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N12,$RN$1,IF(V12+IF(P12="",0,P12)=RF12,$QF$1,IF(V12+IF(P12="",0,P12)=PX12,$OX$1,IF(V12+IF(P12="",0,P12)=OP12,$NP$1,IF(V12+IF(P12="",0,P12)=NH12,$MH$1,IF(V12+IF(P12="",0,P12)=LZ12,$KZ$1,IF(V12+IF(P12="",0,P12)=KR12,$JR$1,IF(V12+IF(P12="",0,P12)=JJ12,$IJ$1,IF(V12+IF(P12="",0,P12)=IB12,$HB$1,IF(V12+IF(P12="",0,P12)=GT12,$FT$1,IF(V12+IF(P12="",0,P12)=FL12,$EL$1,IF(V12+IF(P12="",0,P12)=ED12,$DD$1)))))))))))),IF(V12=DC12,IF(V12+IF(#REF!="",0,#REF!)=ST12,$RN$1,IF(V12+IF(#REF!="",0,#REF!)=RL12,$QF$1,IF(V12+IF(#REF!="",0,#REF!)=QD12,$OX$1,IF(V12+IF(#REF!="",0,#REF!)=OV12,$NP$1,IF(V12+IF(#REF!="",0,#REF!)=NN12,$MH$1,IF(V12+IF(#REF!="",0,#REF!)=MF12,$KZ$1,IF(V12+IF(#REF!="",0,#REF!)=KX12,$JR$1,IF(V12+IF(#REF!="",0,#REF!)=JP12,$IJ$1,IF(V12+IF(#REF!="",0,#REF!)=IH12,$HB$1,IF(V12+IF(#REF!="",0,#REF!)=GZ12,$FT$1,IF(V12+IF(#REF!="",0,#REF!)=FR12,$EL$1,IF(V12+IF(#REF!="",0,#REF!)=EJ12,$DD$1,IF(V12+IF(#REF!="",0,#REF!)=SQ12,$RN$1,IF(V12+IF(#REF!="",0,#REF!)=RI12,$QF$1,IF(V12+IF(#REF!="",0,#REF!)=QA12,$OX$1,IF(V12+IF(#REF!="",0,#REF!)=OS12,$NP$1,IF(V12+IF(#REF!="",0,#REF!)=NK12,$MH$1,IF(V12+IF(#REF!="",0,#REF!)=MC12,$KZ$1,IF(V12+IF(#REF!="",0,#REF!)=KU12,$JR$1,IF(V12+IF(#REF!="",0,#REF!)=JM12,$IJ$1,IF(V12+IF(#REF!="",0,#REF!)=IE12,$HB$1,IF(V12+IF(#REF!="",0,#REF!)=GW12,$FT$1,IF(V12+IF(#REF!="",0,#REF!)=FO12,$EL$1,IF(V12+IF(#REF!="",0,#REF!)=EG12,$DD$1)))))))))))))))))))))))))))</f>
        <v/>
      </c>
      <c r="Y12" s="22">
        <v>1.3</v>
      </c>
      <c r="Z12" s="22">
        <v>1</v>
      </c>
      <c r="AA12" s="22">
        <v>1.5</v>
      </c>
      <c r="AB12" s="22">
        <v>1.45</v>
      </c>
      <c r="AC12" s="22">
        <v>0</v>
      </c>
      <c r="AD12" s="22">
        <v>1.2</v>
      </c>
      <c r="AE12" s="22">
        <v>1</v>
      </c>
      <c r="AF12" s="22">
        <v>1.5</v>
      </c>
      <c r="AG12" s="22">
        <v>1.45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1.5</v>
      </c>
      <c r="AP12" s="38">
        <f>IF(AB12&gt;0,AB12,"")</f>
        <v>1.45</v>
      </c>
      <c r="AQ12" s="40">
        <f>IF(SUM(Y12:AB12)-AC12&gt;0,SUM(Y12:AB12)-AC12,"")</f>
        <v>5.25</v>
      </c>
      <c r="AR12" s="40">
        <f>IF(AF12&gt;0,AF12,"")</f>
        <v>1.5</v>
      </c>
      <c r="AS12" s="40">
        <f>IF(AG12&gt;0,AG12,"")</f>
        <v>1.45</v>
      </c>
      <c r="AT12" s="40">
        <f>IF(SUM(AD12:AG12)-AH12&gt;0,SUM(AD12:AG12)-AH12,"")</f>
        <v>5.15</v>
      </c>
      <c r="AU12" s="40">
        <f>IF(AQ12="","",MAX(AQ12,AT12))</f>
        <v>5.25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5.25</v>
      </c>
      <c r="AZ12" s="26">
        <v>14.9</v>
      </c>
      <c r="BA12" s="26">
        <v>9.5</v>
      </c>
      <c r="BB12" s="26">
        <v>8.3000000000000007</v>
      </c>
      <c r="BC12" s="26">
        <v>13.89</v>
      </c>
      <c r="BD12" s="26">
        <v>0.7</v>
      </c>
      <c r="BE12" s="26">
        <v>16.100000000000001</v>
      </c>
      <c r="BF12" s="26">
        <v>9.8000000000000007</v>
      </c>
      <c r="BG12" s="26">
        <v>8.5</v>
      </c>
      <c r="BH12" s="26">
        <v>14.25</v>
      </c>
      <c r="BI12" s="26">
        <v>0.5</v>
      </c>
      <c r="BJ12" s="26">
        <v>15.4</v>
      </c>
      <c r="BK12" s="26">
        <v>9.3000000000000007</v>
      </c>
      <c r="BL12" s="26">
        <v>8.5</v>
      </c>
      <c r="BM12" s="26">
        <v>13.88</v>
      </c>
      <c r="BN12" s="26">
        <v>0.3</v>
      </c>
      <c r="BO12" s="28"/>
      <c r="BP12" s="39">
        <f>IF(BB12&gt;0,BB12,"")</f>
        <v>8.3000000000000007</v>
      </c>
      <c r="BQ12" s="39">
        <f>IF(BC12&gt;0,BC12,"")</f>
        <v>13.89</v>
      </c>
      <c r="BR12" s="11">
        <f>IF(SUM(AZ12:BC12)-BD12&gt;0,SUM(AZ12:BC12)-BD12,"")</f>
        <v>45.89</v>
      </c>
      <c r="BS12" s="11">
        <f>IF(BG12&gt;0,BG12,"")</f>
        <v>8.5</v>
      </c>
      <c r="BT12" s="11">
        <f>IF(BH12&gt;0,BH12,"")</f>
        <v>14.25</v>
      </c>
      <c r="BU12" s="11">
        <f>IF(SUM(BE12:BH12)-BI12&gt;0,SUM(BE12:BH12)-BI12,"")</f>
        <v>48.150000000000006</v>
      </c>
      <c r="BV12" s="11">
        <f>IF(BR12="","",MAX(BR12,BU12))</f>
        <v>48.150000000000006</v>
      </c>
      <c r="BW12" s="11">
        <f>IF(BL12&gt;0,BL12,"")</f>
        <v>8.5</v>
      </c>
      <c r="BX12" s="11">
        <f>IF(BM12&gt;0,BM12,"")</f>
        <v>13.88</v>
      </c>
      <c r="BY12" s="11">
        <f>IF(SUM(BJ12:BM12)-BN12&gt;0,SUM(BJ12:BM12)-BN12,"")</f>
        <v>46.780000000000008</v>
      </c>
      <c r="BZ12" s="11">
        <f>IF(SUM(BV12,BY12)&gt;0,SUM(BV12,BY12),"")</f>
        <v>94.93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7.45</v>
      </c>
      <c r="SW12" s="22">
        <f>IF($CP12="P",CB12,(CB12+BA12)/2)</f>
        <v>4.75</v>
      </c>
      <c r="SX12" s="22">
        <f>IF($CP12="P",CC12,(CC12+BB12)/2)</f>
        <v>4.1500000000000004</v>
      </c>
      <c r="SY12" s="22">
        <f>IF($CP12="P",CD12,(CD12+BC12)/2)</f>
        <v>6.9450000000000003</v>
      </c>
      <c r="SZ12" s="22">
        <f>IF($CP12="P",CE12,(CE12+BD12)/2)</f>
        <v>0.35</v>
      </c>
      <c r="TA12" s="22">
        <f>IF($CP12="P",CF12,(CF12+BE12)/2)</f>
        <v>8.0500000000000007</v>
      </c>
      <c r="TB12" s="22">
        <f>IF($CP12="P",CG12,(CG12+BF12)/2)</f>
        <v>4.9000000000000004</v>
      </c>
      <c r="TC12" s="22">
        <f>IF($CP12="P",CH12,(CH12+BG12)/2)</f>
        <v>4.25</v>
      </c>
      <c r="TD12" s="22">
        <f>IF($CP12="P",CI12,(CI12+BH12)/2)</f>
        <v>7.125</v>
      </c>
      <c r="TE12" s="22">
        <f>IF($CP12="P",CJ12,(CJ12+BI12)/2)</f>
        <v>0.25</v>
      </c>
      <c r="TF12" s="22">
        <f>IF($CP12="P",CK12,(CK12+BJ12)/2)</f>
        <v>7.7</v>
      </c>
      <c r="TG12" s="22">
        <f>IF($CP12="P",CL12,(CL12+BK12)/2)</f>
        <v>4.6500000000000004</v>
      </c>
      <c r="TH12" s="22">
        <f>IF($CP12="P",CM12,(CM12+BL12)/2)</f>
        <v>4.25</v>
      </c>
      <c r="TI12" s="22">
        <f>IF($CP12="P",CN12,(CN12+BM12)/2)</f>
        <v>6.94</v>
      </c>
      <c r="TJ12" s="22">
        <f>IF($CP12="P",CO12,(CO12+BN12)/2)</f>
        <v>0.15</v>
      </c>
      <c r="TK12" s="27" t="s">
        <v>46</v>
      </c>
      <c r="TL12" s="40">
        <f>IF(SX12&gt;0,SX12,"")</f>
        <v>4.1500000000000004</v>
      </c>
      <c r="TM12" s="40">
        <f>IF(SY12&gt;0,SY12,"")</f>
        <v>6.9450000000000003</v>
      </c>
      <c r="TN12" s="40">
        <f>IF(SUM(SV12:SY12)-SZ12&gt;0,SUM(SV12:SY12)-SZ12,"")</f>
        <v>22.945</v>
      </c>
      <c r="TO12" s="40">
        <f>IF(TC12&gt;0,TC12,"")</f>
        <v>4.25</v>
      </c>
      <c r="TP12" s="40">
        <f>IF(TD12&gt;0,TD12,"")</f>
        <v>7.125</v>
      </c>
      <c r="TQ12" s="40">
        <f>IF(SUM(TA12:TD12)-TE12&gt;0,SUM(TA12:TD12)-TE12,"")</f>
        <v>24.075000000000003</v>
      </c>
      <c r="TR12" s="40">
        <f>IF(MAX(TN12,TQ12)&gt;0,MAX(TN12,TQ12),"")</f>
        <v>24.075000000000003</v>
      </c>
      <c r="TS12" s="40">
        <f>IF(TH12&gt;0,TH12,"")</f>
        <v>4.25</v>
      </c>
      <c r="TT12" s="40">
        <f>IF(TI12&gt;0,TI12,"")</f>
        <v>6.94</v>
      </c>
      <c r="TU12" s="40">
        <f>IF(SUM(TF12:TI12)-TJ12&gt;0,SUM(TF12:TI12)-TJ12,"")</f>
        <v>23.390000000000004</v>
      </c>
      <c r="TV12" s="40">
        <f>IF(SUM(TR12,TU12)&gt;0,SUM(TR12,TU12),"")</f>
        <v>47.465000000000003</v>
      </c>
    </row>
    <row r="13" spans="1:542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123</v>
      </c>
      <c r="D13" s="4" t="s">
        <v>4</v>
      </c>
      <c r="E13" s="4">
        <v>2004</v>
      </c>
      <c r="F13" s="9">
        <f>SUM(L13:V13)+SUM(L13:T13)*0.0000001+SUM(L13)*0.0000000000001</f>
        <v>146.39001463900451</v>
      </c>
      <c r="G13" s="66"/>
      <c r="H13" s="3" t="str">
        <f>IF(OR(AND(AO13&gt;=AY$34,AO13&lt;&gt;"",AQ13&gt;=AY$38,AQ13&lt;&gt;"",AN13=""),AND(AR13&gt;=AY$34,AR13&lt;&gt;"",AT13&gt;=AY$38,AT13&lt;&gt;"",AN13=""),AND(AV13&gt;=AY$34,AV13&lt;&gt;"",AX13&gt;=AY$38,AX13&lt;&gt;"",AN13=""),AND(BP13&gt;=BZ$34,BP13&lt;&gt;"",BR13&gt;=BZ$38,BR13&lt;&gt;"",BO13=""),AND(BS13&gt;=BZ$34,BS13&lt;&gt;"",BU13&gt;=BZ$38,BU13&lt;&gt;"",BO13=""),AND(BW13&gt;=BZ$34,BW13&lt;&gt;"",BY13&gt;=BZ$38,BY13&lt;&gt;"",BO13=""),AND(CQ13&gt;=DA$34,CQ13&lt;&gt;"",CS13&gt;=DA$38,CS13&lt;&gt;"",CP13=""),AND(CT13&gt;=DA$34,CT13&lt;&gt;"",CV13&gt;=DA$38,CV13&lt;&gt;"",CP13=""),AND(CX13&gt;=DA$34,CX13&lt;&gt;"",CZ13&gt;=DA$38,CZ13&lt;&gt;"",CP13=""),AND(DX13&gt;=EK$34,DX13&lt;&gt;"",DZ13&gt;=EK$38,DZ13&lt;&gt;""),AND(EA13&gt;=EK$34,EA13&lt;&gt;"",EC13&gt;=EK$38,EC13&lt;&gt;""),AND(EE13&gt;=EK$34,EE13&lt;&gt;"",EG13&gt;=EK$38,EG13&lt;&gt;""),AND(EH13&gt;=EK$34,EH13&lt;&gt;"",EJ13&gt;=EK$38,EJ13&lt;&gt;""),AND(FF13&gt;=FS$34,FF13&lt;&gt;"",FH13&gt;=FS$38,FH13&lt;&gt;""),AND(FI13&gt;=FS$34,FI13&lt;&gt;"",FK13&gt;=FS$38,FK13&lt;&gt;""),AND(FM13&gt;=FS$34,FM13&lt;&gt;"",FO13&gt;=FS$38,FO13&lt;&gt;""),AND(FP13&gt;=FS$34,FP13&lt;&gt;"",FR13&gt;=FS$38,FR13&lt;&gt;""),AND(GN13&gt;=HA$34,GN13&lt;&gt;"",GP13&gt;=HA$38,GP13&lt;&gt;""),AND(GQ13&gt;=HA$34,GQ13&lt;&gt;"",GS13&gt;=HA$38,GS13&lt;&gt;""),AND(GU13&gt;=HA$34,GU13&lt;&gt;"",GW13&gt;=HA$38,GW13&lt;&gt;""),AND(GX13&gt;=HA$34,GX13&lt;&gt;"",GZ13&gt;=HA$38,GZ13&lt;&gt;""),AND(HV13&gt;=II$34,HV13&lt;&gt;"",HX13&gt;=II$38,HX13&lt;&gt;""),AND(HY13&gt;=II$34,HY13&lt;&gt;"",IA13&gt;=II$38,IA13&lt;&gt;""),AND(IC13&gt;=II$34,IC13&lt;&gt;"",IE13&gt;=II$38,IE13&lt;&gt;""),AND(IF13&gt;=II$34,IF13&lt;&gt;"",IH13&gt;=II$38,IH13&lt;&gt;""),AND(JD13&gt;=JQ$34,JD13&lt;&gt;"",JF13&gt;=JQ$38,JF13&lt;&gt;""),AND(JG13&gt;=JQ$34,JG13&lt;&gt;"",JI13&gt;=JQ$38,JI13&lt;&gt;""),AND(JK13&gt;=JQ$34,JK13&lt;&gt;"",JM13&gt;=JQ$38,JM13&lt;&gt;""),AND(JN13&gt;=JQ$34,JN13&lt;&gt;"",JP13&gt;=JQ$38,JP13&lt;&gt;""),AND(KL13&gt;=KY$34,KL13&lt;&gt;"",KN13&gt;=KY$38,KN13&lt;&gt;""),AND(KO13&gt;=KY$34,KO13&lt;&gt;"",KQ13&gt;=KY$38,KQ13&lt;&gt;""),AND(KS13&gt;=KY$34,KS13&lt;&gt;"",KU13&gt;=KY$38,KU13&lt;&gt;""),AND(KV13&gt;=KY$34,KV13&lt;&gt;"",KX13&gt;=KY$38,KX13&lt;&gt;""),AND(LT13&gt;=MG$34,LT13&lt;&gt;"",LV13&gt;=MG$38,LV13&lt;&gt;""),AND(LW13&gt;=MG$34,LW13&lt;&gt;"",LY13&gt;=MG$38,LY13&lt;&gt;""),AND(MA13&gt;=MG$34,MA13&lt;&gt;"",MC13&gt;=MG$38,MC13&lt;&gt;""),AND(MD13&gt;=MG$34,MD13&lt;&gt;"",MF13&gt;=MG$38,MF13&lt;&gt;""),AND(NB13&gt;=NO$34,NB13&lt;&gt;"",ND13&gt;=NO$38,ND13&lt;&gt;""),AND(NE13&gt;=NO$34,NE13&lt;&gt;"",NG13&gt;=NO$38,NG13&lt;&gt;""),AND(NI13&gt;=NO$34,NI13&lt;&gt;"",NK13&gt;=NO$38,NK13&lt;&gt;""),AND(NL13&gt;=NO$34,NL13&lt;&gt;"",NN13&gt;=NO$38,NN13&lt;&gt;""),AND(OJ13&gt;=OW$34,OJ13&lt;&gt;"",OL13&gt;=OW$38,OL13&lt;&gt;""),AND(OM13&gt;=OW$34,OM13&lt;&gt;"",OO13&gt;=OW$38,OO13&lt;&gt;""),AND(OQ13&gt;=OW$34,OQ13&lt;&gt;"",OS13&gt;=OW$38,OS13&lt;&gt;""),AND(OT13&gt;=OW$34,OT13&lt;&gt;"",OV13&gt;=OW$38,OV13&lt;&gt;""),AND(PR13&gt;=QE$34,PR13&lt;&gt;"",PT13&gt;=QE$38,PT13&lt;&gt;""),AND(PU13&gt;=QE$34,PU13&lt;&gt;"",PW13&gt;=QE$38,PW13&lt;&gt;""),AND(PY13&gt;=QE$34,PY13&lt;&gt;"",QA13&gt;=QE$38,QA13&lt;&gt;""),AND(QB13&gt;=QE$34,QB13&lt;&gt;"",QD13&gt;=QE$38,QD13&lt;&gt;""),AND(QZ13&gt;=RM$34,QZ13&lt;&gt;"",RB13&gt;=RM$38,RB13&lt;&gt;""),AND(RC13&gt;=RM$34,RC13&lt;&gt;"",RE13&gt;=RM$38,RE13&lt;&gt;""),AND(RG13&gt;=RM$34,RG13&lt;&gt;"",RI13&gt;=RM$38,RI13&lt;&gt;""),AND(RJ13&gt;=RM$34,RJ13&lt;&gt;"",RL13&gt;=RM$38,RL13&lt;&gt;""),AND(SH13&gt;=SU$34,SH13&lt;&gt;"",SJ13&gt;=SU$38,SJ13&lt;&gt;""),AND(SK13&gt;=SU$34,SK13&lt;&gt;"",SM13&gt;=SU$38,SM13&lt;&gt;""),AND(SO13&gt;=SU$34,SO13&lt;&gt;"",SQ13&gt;=SU$38,SQ13&lt;&gt;""),AND(SR13&gt;=SU$34,SR13&lt;&gt;"",ST13&gt;=SU$38,ST13&lt;&gt;"")),"P","")</f>
        <v/>
      </c>
      <c r="I13" s="3" t="str">
        <f>IF(OR(AND(AQ13&gt;=AY$38,AQ13&lt;&gt;"",AN13=""),AND(AT13&gt;=AY$38,AT13&lt;&gt;"",AN13=""),AND(AX13&gt;=AY$38,AX13&lt;&gt;"",AN13=""),AND(BR13&gt;=BZ$38,BR13&lt;&gt;"",BO13=""),AND(BU13&gt;=BZ$38,BU13&lt;&gt;"",BO13=""),AND(BY13&gt;=BZ$38,BY13&lt;&gt;"",BO13=""),AND(CS13&gt;=DA$38,CS13&lt;&gt;"",CP13=""),AND(CV13&gt;=DA$38,CV13&lt;&gt;"",CP13=""),AND(CZ13&gt;=DA$38,CZ13&lt;&gt;"",CP13=""),AND(DZ13&gt;=EK$38,DZ13&lt;&gt;""),AND(EC13&gt;=EK$38,EC13&lt;&gt;""),AND(EG13&gt;=EK$38,EG13&lt;&gt;""),AND(EJ13&gt;=EK$38,EJ13&lt;&gt;""),AND(FH13&gt;=FS$38,FH13&lt;&gt;""),AND(FK13&gt;=FS$38,FK13&lt;&gt;""),AND(FO13&gt;=FS$38,FO13&lt;&gt;""),AND(FR13&gt;=FS$38,FR13&lt;&gt;""),AND(GP13&gt;=HA$38,GP13&lt;&gt;""),AND(GS13&gt;=HA$38,GS13&lt;&gt;""),AND(GW13&gt;=HA$38,GW13&lt;&gt;""),AND(GZ13&gt;=HA$38,GZ13&lt;&gt;""),AND(HX13&gt;=II$38,HX13&lt;&gt;""),AND(IA13&gt;=II$38,IA13&lt;&gt;""),AND(IE13&gt;=II$38,IE13&lt;&gt;""),AND(IH13&gt;=II$38,IH13&lt;&gt;""),AND(JF13&gt;=JQ$38,JF13&lt;&gt;""),AND(JI13&gt;=JQ$38,JI13&lt;&gt;""),AND(JM13&gt;=JQ$38,JM13&lt;&gt;""),AND(JP13&gt;=JQ$38,JP13&lt;&gt;""),AND(KN13&gt;=KY$38,KN13&lt;&gt;""),AND(KQ13&gt;=KY$38,KQ13&lt;&gt;""),AND(KU13&gt;=KY$38,KU13&lt;&gt;""),AND(KX13&gt;=KY$38,KX13&lt;&gt;""),AND(LV13&gt;=MG$38,LV13&lt;&gt;""),AND(LY13&gt;=MG$38,LY13&lt;&gt;""),AND(MC13&gt;=MG$38,MC13&lt;&gt;""),AND(MF13&gt;=MG$38,MF13&lt;&gt;""),AND(ND13&gt;=NO$38,ND13&lt;&gt;""),AND(NG13&gt;=NO$38,NG13&lt;&gt;""),AND(NK13&gt;=NO$38,NK13&lt;&gt;""),AND(NN13&gt;=NO$38,NN13&lt;&gt;""),AND(OL13&gt;=OW$38,OL13&lt;&gt;""),AND(OO13&gt;=OW$38,OO13&lt;&gt;""),AND(OS13&gt;=OW$38,OS13&lt;&gt;""),AND(OV13&gt;=OW$38,OV13&lt;&gt;""),AND(PT13&gt;=QE$38,PT13&lt;&gt;""),AND(PW13&gt;=QE$38,PW13&lt;&gt;""),AND(QA13&gt;=QE$38,QA13&lt;&gt;""),AND(QD13&gt;=QE$38,QD13&lt;&gt;""),AND(RB13&gt;=RM$38,RB13&lt;&gt;""),AND(RE13&gt;=RM$38,RE13&lt;&gt;""),AND(RI13&gt;=RM$38,RI13&lt;&gt;""),AND(RL13&gt;=RM$38,RL13&lt;&gt;""),AND(SJ13&gt;=SU$38,SJ13&lt;&gt;""),AND(SM13&gt;=SU$38,SM13&lt;&gt;""),AND(SQ13&gt;=SU$38,SQ13&lt;&gt;""),AND(ST13&gt;=SU$38,ST13&lt;&gt;"")),"P","")</f>
        <v/>
      </c>
      <c r="J13" s="36" t="str">
        <f>IF(AND(I13="P",H13=""),"No DD",IF(OR(AND(AO13&gt;=AY$37,AO13&lt;&gt;"",AQ13&gt;=AY$41,AQ13&lt;&gt;"",AN13=""),AND(AR13&gt;=AY$37,AR13&lt;&gt;"",AT13&gt;=AY$41,AT13&lt;&gt;"",AN13=""),AND(AV13&gt;=AY$37,AV13&lt;&gt;"",AX13&gt;=AY$41,AX13&lt;&gt;"",AN13=""),AND(BP13&gt;=BZ$37,BP13&lt;&gt;"",BR13&gt;=BZ$41,BR13&lt;&gt;"",BO13=""),AND(BS13&gt;=BZ$37,BS13&lt;&gt;"",BU13&gt;=BZ$41,BU13&lt;&gt;"",BO13=""),AND(BW13&gt;=BZ$37,BW13&lt;&gt;"",BY13&gt;=BZ$41,BY13&lt;&gt;"",BO13=""),AND(CQ13&gt;=DA$37,CQ13&lt;&gt;"",CS13&gt;=DA$41,CS13&lt;&gt;"",CP13=""),AND(CT13&gt;=DA$37,CT13&lt;&gt;"",CV13&gt;=DA$41,CV13&lt;&gt;"",CP13=""),AND(CX13&gt;=DA$37,CX13&lt;&gt;"",CZ13&gt;=DA$41,CZ13&lt;&gt;"",CP13=""),AND(DX13&gt;=EK$37,DX13&lt;&gt;"",DZ13&gt;=EK$41,DZ13&lt;&gt;""),AND(EA13&gt;=EK$37,EA13&lt;&gt;"",EC13&gt;=EK$41,EC13&lt;&gt;""),AND(EE13&gt;=EK$37,EE13&lt;&gt;"",EG13&gt;=EK$41,EG13&lt;&gt;""),AND(EH13&gt;=EK$37,EH13&lt;&gt;"",EJ13&gt;=EK$41,EJ13&lt;&gt;""),AND(FF13&gt;=FS$37,FF13&lt;&gt;"",FH13&gt;=FS$41,FH13&lt;&gt;""),AND(FI13&gt;=FS$37,FI13&lt;&gt;"",FK13&gt;=FS$41,FK13&lt;&gt;""),AND(FM13&gt;=FS$37,FM13&lt;&gt;"",FO13&gt;=FS$41,FO13&lt;&gt;""),AND(FP13&gt;=FS$37,FP13&lt;&gt;"",FR13&gt;=FS$41,FR13&lt;&gt;""),AND(GN13&gt;=HA$37,GN13&lt;&gt;"",GP13&gt;=HA$41,GP13&lt;&gt;""),AND(GQ13&gt;=HA$37,GQ13&lt;&gt;"",GS13&gt;=HA$41,GS13&lt;&gt;""),AND(GU13&gt;=HA$37,GU13&lt;&gt;"",GW13&gt;=HA$41,GW13&lt;&gt;""),AND(GX13&gt;=HA$37,GX13&lt;&gt;"",GZ13&gt;=HA$41,GZ13&lt;&gt;""),AND(HV13&gt;=II$37,HV13&lt;&gt;"",HX13&gt;=II$41,HX13&lt;&gt;""),AND(HY13&gt;=II$37,HY13&lt;&gt;"",IA13&gt;=II$41,IA13&lt;&gt;""),AND(IC13&gt;=II$37,IC13&lt;&gt;"",IE13&gt;=II$41,IE13&lt;&gt;""),AND(IF13&gt;=II$37,IF13&lt;&gt;"",IH13&gt;=II$41,IH13&lt;&gt;""),AND(JD13&gt;=JQ$37,JD13&lt;&gt;"",JF13&gt;=JQ$41,JF13&lt;&gt;""),AND(JG13&gt;=JQ$37,JG13&lt;&gt;"",JI13&gt;=JQ$41,JI13&lt;&gt;""),AND(JK13&gt;=JQ$37,JK13&lt;&gt;"",JM13&gt;=JQ$41,JM13&lt;&gt;""),AND(JN13&gt;=JQ$37,JN13&lt;&gt;"",JP13&gt;=JQ$41,JP13&lt;&gt;""),AND(KL13&gt;=KY$37,KL13&lt;&gt;"",KN13&gt;=KY$41,KN13&lt;&gt;""),AND(KO13&gt;=KY$37,KO13&lt;&gt;"",KQ13&gt;=KY$41,KQ13&lt;&gt;""),AND(KS13&gt;=KY$37,KS13&lt;&gt;"",KU13&gt;=KY$41,KU13&lt;&gt;""),AND(KV13&gt;=KY$37,KV13&lt;&gt;"",KX13&gt;=KY$41,KX13&lt;&gt;""),AND(LT13&gt;=MG$37,LT13&lt;&gt;"",LV13&gt;=MG$41,LV13&lt;&gt;""),AND(LW13&gt;=MG$37,LW13&lt;&gt;"",LY13&gt;=MG$41,LY13&lt;&gt;""),AND(MA13&gt;=MG$37,MA13&lt;&gt;"",MC13&gt;=MG$41,MC13&lt;&gt;""),AND(MD13&gt;=MG$37,MD13&lt;&gt;"",MF13&gt;=MG$41,MF13&lt;&gt;""),AND(NB13&gt;=NO$37,NB13&lt;&gt;"",ND13&gt;=NO$41,ND13&lt;&gt;""),AND(NE13&gt;=NO$37,NE13&lt;&gt;"",NG13&gt;=NO$41,NG13&lt;&gt;""),AND(NI13&gt;=NO$37,NI13&lt;&gt;"",NK13&gt;=NO$41,NK13&lt;&gt;""),AND(NL13&gt;=NO$37,NL13&lt;&gt;"",NN13&gt;=NO$41,NN13&lt;&gt;""),AND(OJ13&gt;=OW$37,OJ13&lt;&gt;"",OL13&gt;=OW$41,OL13&lt;&gt;""),AND(OM13&gt;=OW$37,OM13&lt;&gt;"",OO13&gt;=OW$41,OO13&lt;&gt;""),AND(OQ13&gt;=OW$37,OQ13&lt;&gt;"",OS13&gt;=OW$41,OS13&lt;&gt;""),AND(OT13&gt;=OW$37,OT13&lt;&gt;"",OV13&gt;=OW$41,OV13&lt;&gt;""),AND(PR13&gt;=QE$37,PR13&lt;&gt;"",PT13&gt;=QE$41,PT13&lt;&gt;""),AND(PU13&gt;=QE$37,PU13&lt;&gt;"",PW13&gt;=QE$41,PW13&lt;&gt;""),AND(PY13&gt;=QE$37,PY13&lt;&gt;"",QA13&gt;=QE$41,QA13&lt;&gt;""),AND(QB13&gt;=QE$37,QB13&lt;&gt;"",QD13&gt;=QE$41,QD13&lt;&gt;""),AND(QZ13&gt;=RM$37,QZ13&lt;&gt;"",RB13&gt;=RM$41,RB13&lt;&gt;""),AND(RC13&gt;=RM$37,RC13&lt;&gt;"",RE13&gt;=RM$41,RE13&lt;&gt;""),AND(RG13&gt;=RM$37,RG13&lt;&gt;"",RI13&gt;=RM$41,RI13&lt;&gt;""),AND(RJ13&gt;=RM$37,RJ13&lt;&gt;"",RL13&gt;=RM$41,RL13&lt;&gt;""),AND(SH13&gt;=SU$37,SH13&lt;&gt;"",SJ13&gt;=SU$41,SJ13&lt;&gt;""),AND(SK13&gt;=SU$37,SK13&lt;&gt;"",SM13&gt;=SU$41,SM13&lt;&gt;""),AND(SO13&gt;=SU$37,SO13&lt;&gt;"",SQ13&gt;=SU$41,SQ13&lt;&gt;""),AND(SR13&gt;=SU$37,SR13&lt;&gt;"",ST13&gt;=SU$41,ST13&lt;&gt;"")),"Merit",IF(OR(AND(AO13&gt;=AY$36,AO13&lt;&gt;"",AQ13&gt;=AY$40,AQ13&lt;&gt;"",AN13=""),AND(AR13&gt;=AY$36,AR13&lt;&gt;"",AT13&gt;=AY$40,AT13&lt;&gt;"",AN13=""),AND(AV13&gt;=AY$36,AV13&lt;&gt;"",AX13&gt;=AY$40,AX13&lt;&gt;"",AN13=""),AND(BP13&gt;=BZ$36,BP13&lt;&gt;"",BR13&gt;=BZ$40,BR13&lt;&gt;"",BO13=""),AND(BS13&gt;=BZ$36,BS13&lt;&gt;"",BU13&gt;=BZ$40,BU13&lt;&gt;"",BO13=""),AND(BW13&gt;=BZ$36,BW13&lt;&gt;"",BY13&gt;=BZ$40,BY13&lt;&gt;"",BO13=""),AND(CQ13&gt;=DA$36,CQ13&lt;&gt;"",CS13&gt;=DA$40,CS13&lt;&gt;"",CP13=""),AND(CT13&gt;=DA$36,CT13&lt;&gt;"",CV13&gt;=DA$40,CV13&lt;&gt;"",CP13=""),AND(CX13&gt;=DA$36,CX13&lt;&gt;"",CZ13&gt;=DA$40,CZ13&lt;&gt;"",CP13=""),AND(DX13&gt;=EK$36,DX13&lt;&gt;"",DZ13&gt;=EK$40,DZ13&lt;&gt;""),AND(EA13&gt;=EK$36,EA13&lt;&gt;"",EC13&gt;=EK$40,EC13&lt;&gt;""),AND(EE13&gt;=EK$36,EE13&lt;&gt;"",EG13&gt;=EK$40,EG13&lt;&gt;""),AND(EH13&gt;=EK$36,EH13&lt;&gt;"",EJ13&gt;=EK$40,EJ13&lt;&gt;""),AND(FF13&gt;=FS$36,FF13&lt;&gt;"",FH13&gt;=FS$40,FH13&lt;&gt;""),AND(FI13&gt;=FS$36,FI13&lt;&gt;"",FK13&gt;=FS$40,FK13&lt;&gt;""),AND(FM13&gt;=FS$36,FM13&lt;&gt;"",FO13&gt;=FS$40,FO13&lt;&gt;""),AND(FP13&gt;=FS$36,FP13&lt;&gt;"",FR13&gt;=FS$40,FR13&lt;&gt;""),AND(GN13&gt;=HA$36,GN13&lt;&gt;"",GP13&gt;=HA$40,GP13&lt;&gt;""),AND(GQ13&gt;=HA$36,GQ13&lt;&gt;"",GS13&gt;=HA$40,GS13&lt;&gt;""),AND(GU13&gt;=HA$36,GU13&lt;&gt;"",GW13&gt;=HA$40,GW13&lt;&gt;""),AND(GX13&gt;=HA$36,GX13&lt;&gt;"",GZ13&gt;=HA$40,GZ13&lt;&gt;""),AND(HV13&gt;=II$36,HV13&lt;&gt;"",HX13&gt;=II$40,HX13&lt;&gt;""),AND(HY13&gt;=II$36,HY13&lt;&gt;"",IA13&gt;=II$40,IA13&lt;&gt;""),AND(IC13&gt;=II$36,IC13&lt;&gt;"",IE13&gt;=II$40,IE13&lt;&gt;""),AND(IF13&gt;=II$36,IF13&lt;&gt;"",IH13&gt;=II$40,IH13&lt;&gt;""),AND(JD13&gt;=JQ$36,JD13&lt;&gt;"",JF13&gt;=JQ$40,JF13&lt;&gt;""),AND(JG13&gt;=JQ$36,JG13&lt;&gt;"",JI13&gt;=JQ$40,JI13&lt;&gt;""),AND(JK13&gt;=JQ$36,JK13&lt;&gt;"",JM13&gt;=JQ$40,JM13&lt;&gt;""),AND(JN13&gt;=JQ$36,JN13&lt;&gt;"",JP13&gt;=JQ$40,JP13&lt;&gt;""),AND(KL13&gt;=KY$36,KL13&lt;&gt;"",KN13&gt;=KY$40,KN13&lt;&gt;""),AND(KO13&gt;=KY$36,KO13&lt;&gt;"",KQ13&gt;=KY$40,KQ13&lt;&gt;""),AND(KS13&gt;=KY$36,KS13&lt;&gt;"",KU13&gt;=KY$40,KU13&lt;&gt;""),AND(KV13&gt;=KY$36,KV13&lt;&gt;"",KX13&gt;=KY$40,KX13&lt;&gt;""),AND(LT13&gt;=MG$36,LT13&lt;&gt;"",LV13&gt;=MG$40,LV13&lt;&gt;""),AND(LW13&gt;=MG$36,LW13&lt;&gt;"",LY13&gt;=MG$40,LY13&lt;&gt;""),AND(MA13&gt;=MG$36,MA13&lt;&gt;"",MC13&gt;=MG$40,MC13&lt;&gt;""),AND(MD13&gt;=MG$36,MD13&lt;&gt;"",MF13&gt;=MG$40,MF13&lt;&gt;""),AND(NB13&gt;=NO$36,NB13&lt;&gt;"",ND13&gt;=NO$40,ND13&lt;&gt;""),AND(NE13&gt;=NO$36,NE13&lt;&gt;"",NG13&gt;=NO$40,NG13&lt;&gt;""),AND(NI13&gt;=NO$36,NI13&lt;&gt;"",NK13&gt;=NO$40,NK13&lt;&gt;""),AND(NL13&gt;=NO$36,NL13&lt;&gt;"",NN13&gt;=NO$40,NN13&lt;&gt;""),AND(OJ13&gt;=OW$36,OJ13&lt;&gt;"",OL13&gt;=OW$40,OL13&lt;&gt;""),AND(OM13&gt;=OW$36,OM13&lt;&gt;"",OO13&gt;=OW$40,OO13&lt;&gt;""),AND(OQ13&gt;=OW$36,OQ13&lt;&gt;"",OS13&gt;=OW$40,OS13&lt;&gt;""),AND(OT13&gt;=OW$36,OT13&lt;&gt;"",OV13&gt;=OW$40,OV13&lt;&gt;""),AND(PR13&gt;=QE$36,PR13&lt;&gt;"",PT13&gt;=QE$40,PT13&lt;&gt;""),AND(PU13&gt;=QE$36,PU13&lt;&gt;"",PW13&gt;=QE$40,PW13&lt;&gt;""),AND(PY13&gt;=QE$36,PY13&lt;&gt;"",QA13&gt;=QE$40,QA13&lt;&gt;""),AND(QB13&gt;=QE$36,QB13&lt;&gt;"",QD13&gt;=QE$40,QD13&lt;&gt;""),AND(QZ13&gt;=RM$36,QZ13&lt;&gt;"",RB13&gt;=RM$40,RB13&lt;&gt;""),AND(RC13&gt;=RM$36,RC13&lt;&gt;"",RE13&gt;=RM$40,RE13&lt;&gt;""),AND(RG13&gt;=RM$36,RG13&lt;&gt;"",RI13&gt;=RM$40,RI13&lt;&gt;""),AND(RJ13&gt;=RM$36,RJ13&lt;&gt;"",RL13&gt;=RM$40,RL13&lt;&gt;""),AND(SH13&gt;=SU$36,SH13&lt;&gt;"",SJ13&gt;=SU$40,SJ13&lt;&gt;""),AND(SK13&gt;=SU$36,SK13&lt;&gt;"",SM13&gt;=SU$40,SM13&lt;&gt;""),AND(SO13&gt;=SU$36,SO13&lt;&gt;"",SQ13&gt;=SU$40,SQ13&lt;&gt;""),AND(SR13&gt;=SU$36,SR13&lt;&gt;"",ST13&gt;=SU$40,ST13&lt;&gt;"")),"Excellence",IF(K13="P","Worlds Team",IF(H13="P","National Team","")))))</f>
        <v/>
      </c>
      <c r="K13" s="3" t="str">
        <f>IF(OR(AND(AO13&gt;=AY$35,AO13&lt;&gt;"",AQ13&gt;=AY$39,AQ13&lt;&gt;"",AN13=""),AND(AR13&gt;=AY$35,AR13&lt;&gt;"",AT13&gt;=AY$39,AT13&lt;&gt;"",AN13=""),AND(AV13&gt;=AY$35,AV13&lt;&gt;"",AX13&gt;=AY$39,AX13&lt;&gt;"",AN13=""),AND(BP13&gt;=BZ$35,BP13&lt;&gt;"",BR13&gt;=BZ$39,BR13&lt;&gt;"",BO13=""),AND(BS13&gt;=BZ$35,BS13&lt;&gt;"",BU13&gt;=BZ$39,BU13&lt;&gt;"",BO13=""),AND(BW13&gt;=BZ$35,BW13&lt;&gt;"",BY13&gt;=BZ$39,BY13&lt;&gt;"",BO13=""),AND(CQ13&gt;=DA$35,CQ13&lt;&gt;"",CS13&gt;=DA$39,CS13&lt;&gt;"",CP13=""),AND(CT13&gt;=DA$35,CT13&lt;&gt;"",CV13&gt;=DA$39,CV13&lt;&gt;"",CP13=""),AND(CX13&gt;=DA$35,CX13&lt;&gt;"",CZ13&gt;=DA$39,CZ13&lt;&gt;"",CP13=""),AND(DX13&gt;=EK$35,DX13&lt;&gt;"",DZ13&gt;=EK$39,DZ13&lt;&gt;""),AND(EA13&gt;=EK$35,EA13&lt;&gt;"",EC13&gt;=EK$39,EC13&lt;&gt;""),AND(EE13&gt;=EK$35,EE13&lt;&gt;"",EG13&gt;=EK$39,EG13&lt;&gt;""),AND(EH13&gt;=EK$35,EH13&lt;&gt;"",EJ13&gt;=EK$39,EJ13&lt;&gt;""),AND(FF13&gt;=FS$35,FF13&lt;&gt;"",FH13&gt;=FS$39,FH13&lt;&gt;""),AND(FI13&gt;=FS$35,FI13&lt;&gt;"",FK13&gt;=FS$39,FK13&lt;&gt;""),AND(FM13&gt;=FS$35,FM13&lt;&gt;"",FO13&gt;=FS$39,FO13&lt;&gt;""),AND(FP13&gt;=FS$35,FP13&lt;&gt;"",FR13&gt;=FS$39,FR13&lt;&gt;""),AND(GN13&gt;=HA$35,GN13&lt;&gt;"",GP13&gt;=HA$39,GP13&lt;&gt;""),AND(GQ13&gt;=HA$35,GQ13&lt;&gt;"",GS13&gt;=HA$39,GS13&lt;&gt;""),AND(GU13&gt;=HA$35,GU13&lt;&gt;"",GW13&gt;=HA$39,GW13&lt;&gt;""),AND(GX13&gt;=HA$35,GX13&lt;&gt;"",GZ13&gt;=HA$39,GZ13&lt;&gt;""),AND(HV13&gt;=II$35,HV13&lt;&gt;"",HX13&gt;=II$39,HX13&lt;&gt;""),AND(HY13&gt;=II$35,HY13&lt;&gt;"",IA13&gt;=II$39,IA13&lt;&gt;""),AND(IC13&gt;=II$35,IC13&lt;&gt;"",IE13&gt;=II$39,IE13&lt;&gt;""),AND(IF13&gt;=II$35,IF13&lt;&gt;"",IH13&gt;=II$39,IH13&lt;&gt;""),AND(JD13&gt;=JQ$35,JD13&lt;&gt;"",JF13&gt;=JQ$39,JF13&lt;&gt;""),AND(JG13&gt;=JQ$35,JG13&lt;&gt;"",JI13&gt;=JQ$39,JI13&lt;&gt;""),AND(JK13&gt;=JQ$35,JK13&lt;&gt;"",JM13&gt;=JQ$39,JM13&lt;&gt;""),AND(JN13&gt;=JQ$35,JN13&lt;&gt;"",JP13&gt;=JQ$39,JP13&lt;&gt;""),AND(KL13&gt;=KY$35,KL13&lt;&gt;"",KN13&gt;=KY$39,KN13&lt;&gt;""),AND(KO13&gt;=KY$35,KO13&lt;&gt;"",KQ13&gt;=KY$39,KQ13&lt;&gt;""),AND(KS13&gt;=KY$35,KS13&lt;&gt;"",KU13&gt;=KY$39,KU13&lt;&gt;""),AND(KV13&gt;=KY$35,KV13&lt;&gt;"",KX13&gt;=KY$39,KX13&lt;&gt;""),AND(LT13&gt;=MG$35,LT13&lt;&gt;"",LV13&gt;=MG$39,LV13&lt;&gt;""),AND(LW13&gt;=MG$35,LW13&lt;&gt;"",LY13&gt;=MG$39,LY13&lt;&gt;""),AND(MA13&gt;=MG$35,MA13&lt;&gt;"",MC13&gt;=MG$39,MC13&lt;&gt;""),AND(MD13&gt;=MG$35,MD13&lt;&gt;"",MF13&gt;=MG$39,MF13&lt;&gt;""),AND(NB13&gt;=NO$35,NB13&lt;&gt;"",ND13&gt;=NO$39,ND13&lt;&gt;""),AND(NE13&gt;=NO$35,NE13&lt;&gt;"",NG13&gt;=NO$39,NG13&lt;&gt;""),AND(NI13&gt;=NO$35,NI13&lt;&gt;"",NK13&gt;=NO$39,NK13&lt;&gt;""),AND(NL13&gt;=NO$35,NL13&lt;&gt;"",NN13&gt;=NO$39,NN13&lt;&gt;""),AND(OJ13&gt;=OW$35,OJ13&lt;&gt;"",OL13&gt;=OW$39,OL13&lt;&gt;""),AND(OM13&gt;=OW$35,OM13&lt;&gt;"",OO13&gt;=OW$39,OO13&lt;&gt;""),AND(OQ13&gt;=OW$35,OQ13&lt;&gt;"",OS13&gt;=OW$39,OS13&lt;&gt;""),AND(OT13&gt;=OW$35,OT13&lt;&gt;"",OV13&gt;=OW$39,OV13&lt;&gt;""),AND(PR13&gt;=QE$35,PR13&lt;&gt;"",PT13&gt;=QE$39,PT13&lt;&gt;""),AND(PU13&gt;=QE$35,PU13&lt;&gt;"",PW13&gt;=QE$39,PW13&lt;&gt;""),AND(PY13&gt;=QE$35,PY13&lt;&gt;"",QA13&gt;=QE$39,QA13&lt;&gt;""),AND(QB13&gt;=QE$35,QB13&lt;&gt;"",QD13&gt;=QE$39,QD13&lt;&gt;""),AND(QZ13&gt;=RM$35,QZ13&lt;&gt;"",RB13&gt;=RM$39,RB13&lt;&gt;""),AND(RC13&gt;=RM$35,RC13&lt;&gt;"",RE13&gt;=RM$39,RE13&lt;&gt;""),AND(RG13&gt;=RM$35,RG13&lt;&gt;"",RI13&gt;=RM$39,RI13&lt;&gt;""),AND(RJ13&gt;=RM$35,RJ13&lt;&gt;"",RL13&gt;=RM$39,RL13&lt;&gt;""),AND(SH13&gt;=SU$35,SH13&lt;&gt;"",SJ13&gt;=SU$39,SJ13&lt;&gt;""),AND(SK13&gt;=SU$35,SK13&lt;&gt;"",SM13&gt;=SU$39,SM13&lt;&gt;""),AND(SO13&gt;=SU$35,SO13&lt;&gt;"",SQ13&gt;=SU$39,SQ13&lt;&gt;""),AND(SR13&gt;=SU$35,SR13&lt;&gt;"",ST13&gt;=SU$39,ST13&lt;&gt;"")),"P","")</f>
        <v/>
      </c>
      <c r="L13" s="8">
        <f>IF(COUNT(AQ13,AT13,BR13,BU13,CS13,CV13)&gt;0,LARGE((AQ13,AT13,BR13,BU13,CS13,CV13),1),0)</f>
        <v>45.25</v>
      </c>
      <c r="M13" s="8" t="str">
        <f>IF(L13="","",IF(OR(L13=CS13,L13=CV13),$CA$1,IF(OR(L13=BR13,L13=BU13),$AZ$1,IF(OR(L13=AQ13,L13=AT13),$Y$1,""))))</f>
        <v>2023 3rd Domestic Trial</v>
      </c>
      <c r="N13" s="8">
        <f>IF(COUNT(AQ13,AT13,BR13,BU13,CS13,CV13)&gt;1,LARGE((AQ13,AT13,BR13,BU13,CS13,CV13),2),0)</f>
        <v>44.89</v>
      </c>
      <c r="O13" s="8" t="str">
        <f>IF(N13="","",IF(OR(N13=CS13,N13=CV13),$CA$1,IF(OR(N13=BR13,N13=BU13),$AZ$1,IF(OR(N13=AQ13,N13=AT13),$Y$1,""))))</f>
        <v>2023 Elite Canada</v>
      </c>
      <c r="P13" s="8">
        <f>IF(COUNT(AQ13,AT13,BR13,BU13,CS13,CV13)&gt;2,MAX(AX13,BY13,CZ13,LARGE((AQ13,AT13,BR13,BU13,CS13,CV13),3)),IF(MAX(AX13,BY13,CZ13)&gt;0,MAX(AX13,BY13,CZ13),0))</f>
        <v>47.050000000000004</v>
      </c>
      <c r="Q13" s="8" t="str">
        <f>IF(P13="","",IF(OR(P13=CS13,P13=CV13,P13=CZ13),$CA$1,IF(OR(P13=BR13,P13=BU13,P13=BY13),$AZ$1,IF(OR(P13=AQ13,P13=AT13,P13=AX13),$Y$1,""))))</f>
        <v>2023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9.1999999999999993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3rd Domestic Trial</v>
      </c>
      <c r="T13" s="8">
        <f>IF(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&gt;0,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N13,$RN$1,IF(V13+IF(P13="",0,P13)=RF13,$QF$1,IF(V13+IF(P13="",0,P13)=PX13,$OX$1,IF(V13+IF(P13="",0,P13)=OP13,$NP$1,IF(V13+IF(P13="",0,P13)=NH13,$MH$1,IF(V13+IF(P13="",0,P13)=LZ13,$KZ$1,IF(V13+IF(P13="",0,P13)=KR13,$JR$1,IF(V13+IF(P13="",0,P13)=JJ13,$IJ$1,IF(V13+IF(P13="",0,P13)=IB13,$HB$1,IF(V13+IF(P13="",0,P13)=GT13,$FT$1,IF(V13+IF(P13="",0,P13)=FL13,$EL$1,IF(V13+IF(P13="",0,P13)=ED13,$DD$1)))))))))))),IF(V13=DC13,IF(V13+IF(#REF!="",0,#REF!)=ST13,$RN$1,IF(V13+IF(#REF!="",0,#REF!)=RL13,$QF$1,IF(V13+IF(#REF!="",0,#REF!)=QD13,$OX$1,IF(V13+IF(#REF!="",0,#REF!)=OV13,$NP$1,IF(V13+IF(#REF!="",0,#REF!)=NN13,$MH$1,IF(V13+IF(#REF!="",0,#REF!)=MF13,$KZ$1,IF(V13+IF(#REF!="",0,#REF!)=KX13,$JR$1,IF(V13+IF(#REF!="",0,#REF!)=JP13,$IJ$1,IF(V13+IF(#REF!="",0,#REF!)=IH13,$HB$1,IF(V13+IF(#REF!="",0,#REF!)=GZ13,$FT$1,IF(V13+IF(#REF!="",0,#REF!)=FR13,$EL$1,IF(V13+IF(#REF!="",0,#REF!)=EJ13,$DD$1,IF(V13+IF(#REF!="",0,#REF!)=SQ13,$RN$1,IF(V13+IF(#REF!="",0,#REF!)=RI13,$QF$1,IF(V13+IF(#REF!="",0,#REF!)=QA13,$OX$1,IF(V13+IF(#REF!="",0,#REF!)=OS13,$NP$1,IF(V13+IF(#REF!="",0,#REF!)=NK13,$MH$1,IF(V13+IF(#REF!="",0,#REF!)=MC13,$KZ$1,IF(V13+IF(#REF!="",0,#REF!)=KU13,$JR$1,IF(V13+IF(#REF!="",0,#REF!)=JM13,$IJ$1,IF(V13+IF(#REF!="",0,#REF!)=IE13,$HB$1,IF(V13+IF(#REF!="",0,#REF!)=GW13,$FT$1,IF(V13+IF(#REF!="",0,#REF!)=FO13,$EL$1,IF(V13+IF(#REF!="",0,#REF!)=EG13,$DD$1)))))))))))))))))))))))))))</f>
        <v/>
      </c>
      <c r="Y13" s="22">
        <v>10.4</v>
      </c>
      <c r="Z13" s="22">
        <v>9.1999999999999993</v>
      </c>
      <c r="AA13" s="22">
        <v>9.1999999999999993</v>
      </c>
      <c r="AB13" s="22">
        <v>13.12</v>
      </c>
      <c r="AC13" s="22">
        <v>0</v>
      </c>
      <c r="AD13" s="22">
        <v>12.9</v>
      </c>
      <c r="AE13" s="22">
        <v>9.5</v>
      </c>
      <c r="AF13" s="22">
        <v>9.1</v>
      </c>
      <c r="AG13" s="22">
        <v>13.39</v>
      </c>
      <c r="AH13" s="22">
        <v>0</v>
      </c>
      <c r="AI13" s="22">
        <v>14.3</v>
      </c>
      <c r="AJ13" s="22">
        <v>9.4</v>
      </c>
      <c r="AK13" s="22">
        <v>9.1999999999999993</v>
      </c>
      <c r="AL13" s="22">
        <v>13.44</v>
      </c>
      <c r="AM13" s="22">
        <v>0</v>
      </c>
      <c r="AN13" s="27"/>
      <c r="AO13" s="38">
        <f>IF(AA13&gt;0,AA13,"")</f>
        <v>9.1999999999999993</v>
      </c>
      <c r="AP13" s="38">
        <f>IF(AB13&gt;0,AB13,"")</f>
        <v>13.12</v>
      </c>
      <c r="AQ13" s="40">
        <f>IF(SUM(Y13:AB13)-AC13&gt;0,SUM(Y13:AB13)-AC13,"")</f>
        <v>41.92</v>
      </c>
      <c r="AR13" s="40">
        <f>IF(AF13&gt;0,AF13,"")</f>
        <v>9.1</v>
      </c>
      <c r="AS13" s="40">
        <f>IF(AG13&gt;0,AG13,"")</f>
        <v>13.39</v>
      </c>
      <c r="AT13" s="40">
        <f>IF(SUM(AD13:AG13)-AH13&gt;0,SUM(AD13:AG13)-AH13,"")</f>
        <v>44.89</v>
      </c>
      <c r="AU13" s="40">
        <f>IF(AQ13="","",MAX(AQ13,AT13))</f>
        <v>44.89</v>
      </c>
      <c r="AV13" s="40">
        <f>IF(AK13&gt;0,AK13,"")</f>
        <v>9.1999999999999993</v>
      </c>
      <c r="AW13" s="40">
        <f>IF(AL13&gt;0,AL13,"")</f>
        <v>13.44</v>
      </c>
      <c r="AX13" s="40">
        <f>IF(SUM(AI13:AL13)-AM13&gt;0,SUM(AI13:AL13)-AM13,"")</f>
        <v>46.34</v>
      </c>
      <c r="AY13" s="40">
        <f>IF(SUM(AU13,AX13)&gt;0,SUM(AU13,AX13),"")</f>
        <v>91.23</v>
      </c>
      <c r="AZ13" s="26">
        <v>4.4000000000000004</v>
      </c>
      <c r="BA13" s="26">
        <v>2.8</v>
      </c>
      <c r="BB13" s="26">
        <v>3.4</v>
      </c>
      <c r="BC13" s="26">
        <v>4.22</v>
      </c>
      <c r="BD13" s="26">
        <v>0</v>
      </c>
      <c r="BE13" s="26">
        <v>12.6</v>
      </c>
      <c r="BF13" s="26">
        <v>8.3000000000000007</v>
      </c>
      <c r="BG13" s="26">
        <v>6.1</v>
      </c>
      <c r="BH13" s="26">
        <v>12.22</v>
      </c>
      <c r="BI13" s="26">
        <v>0</v>
      </c>
      <c r="BJ13" s="26"/>
      <c r="BK13" s="26"/>
      <c r="BL13" s="26"/>
      <c r="BM13" s="26"/>
      <c r="BN13" s="26"/>
      <c r="BO13" s="28"/>
      <c r="BP13" s="39">
        <f>IF(BB13&gt;0,BB13,"")</f>
        <v>3.4</v>
      </c>
      <c r="BQ13" s="39">
        <f>IF(BC13&gt;0,BC13,"")</f>
        <v>4.22</v>
      </c>
      <c r="BR13" s="11">
        <f>IF(SUM(AZ13:BC13)-BD13&gt;0,SUM(AZ13:BC13)-BD13,"")</f>
        <v>14.82</v>
      </c>
      <c r="BS13" s="11">
        <f>IF(BG13&gt;0,BG13,"")</f>
        <v>6.1</v>
      </c>
      <c r="BT13" s="11">
        <f>IF(BH13&gt;0,BH13,"")</f>
        <v>12.22</v>
      </c>
      <c r="BU13" s="11">
        <f>IF(SUM(BE13:BH13)-BI13&gt;0,SUM(BE13:BH13)-BI13,"")</f>
        <v>39.22</v>
      </c>
      <c r="BV13" s="11">
        <f>IF(BR13="","",MAX(BR13,BU13))</f>
        <v>39.22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39.22</v>
      </c>
      <c r="CA13" s="22">
        <v>13.8</v>
      </c>
      <c r="CB13" s="22">
        <v>9</v>
      </c>
      <c r="CC13" s="22">
        <v>8.6</v>
      </c>
      <c r="CD13" s="22">
        <v>14.05</v>
      </c>
      <c r="CE13" s="22">
        <v>0.2</v>
      </c>
      <c r="CF13" s="22">
        <v>12.7</v>
      </c>
      <c r="CG13" s="22">
        <v>9.1999999999999993</v>
      </c>
      <c r="CH13" s="22">
        <v>7.3999999999999995</v>
      </c>
      <c r="CI13" s="22">
        <v>12.78</v>
      </c>
      <c r="CJ13" s="22">
        <v>1.4</v>
      </c>
      <c r="CK13" s="22">
        <v>14.8</v>
      </c>
      <c r="CL13" s="22">
        <v>8.9</v>
      </c>
      <c r="CM13" s="22">
        <v>9.1999999999999993</v>
      </c>
      <c r="CN13" s="22">
        <v>14.15</v>
      </c>
      <c r="CO13" s="22">
        <v>0</v>
      </c>
      <c r="CP13" s="27"/>
      <c r="CQ13" s="38">
        <f>IF(CC13&gt;0,CC13,"")</f>
        <v>8.6</v>
      </c>
      <c r="CR13" s="38">
        <f>IF(CD13&gt;0,CD13,"")</f>
        <v>14.05</v>
      </c>
      <c r="CS13" s="40">
        <f>IF(SUM(CA13:CD13)-CE13&gt;0,SUM(CA13:CD13)-CE13,"")</f>
        <v>45.25</v>
      </c>
      <c r="CT13" s="40">
        <f>IF(CH13&gt;0,CH13,"")</f>
        <v>7.3999999999999995</v>
      </c>
      <c r="CU13" s="40">
        <f>IF(CI13&gt;0,CI13,"")</f>
        <v>12.78</v>
      </c>
      <c r="CV13" s="40">
        <f>IF(SUM(CF13:CI13)-CJ13&gt;0,SUM(CF13:CI13)-CJ13,"")</f>
        <v>40.68</v>
      </c>
      <c r="CW13" s="40">
        <f>IF(CS13="","",MAX(CS13,CV13))</f>
        <v>45.25</v>
      </c>
      <c r="CX13" s="40">
        <f>IF(CM13&gt;0,CM13,"")</f>
        <v>9.1999999999999993</v>
      </c>
      <c r="CY13" s="40">
        <f>IF(CN13&gt;0,CN13,"")</f>
        <v>14.15</v>
      </c>
      <c r="CZ13" s="40">
        <f>IF(SUM(CK13:CN13)-CO13&gt;0,SUM(CK13:CN13)-CO13,"")</f>
        <v>47.050000000000004</v>
      </c>
      <c r="DA13" s="40">
        <f>IF(SUM(CW13,CZ13)&gt;0,SUM(CW13,CZ13),"")</f>
        <v>92.300000000000011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9.1000000000000014</v>
      </c>
      <c r="SW13" s="22">
        <f>IF($CP13="P",CB13,(CB13+BA13)/2)</f>
        <v>5.9</v>
      </c>
      <c r="SX13" s="22">
        <f>IF($CP13="P",CC13,(CC13+BB13)/2)</f>
        <v>6</v>
      </c>
      <c r="SY13" s="22">
        <f>IF($CP13="P",CD13,(CD13+BC13)/2)</f>
        <v>9.1349999999999998</v>
      </c>
      <c r="SZ13" s="22">
        <f>IF($CP13="P",CE13,(CE13+BD13)/2)</f>
        <v>0.1</v>
      </c>
      <c r="TA13" s="22">
        <f>IF($CP13="P",CF13,(CF13+BE13)/2)</f>
        <v>12.649999999999999</v>
      </c>
      <c r="TB13" s="22">
        <f>IF($CP13="P",CG13,(CG13+BF13)/2)</f>
        <v>8.75</v>
      </c>
      <c r="TC13" s="22">
        <f>IF($CP13="P",CH13,(CH13+BG13)/2)</f>
        <v>6.75</v>
      </c>
      <c r="TD13" s="22">
        <f>IF($CP13="P",CI13,(CI13+BH13)/2)</f>
        <v>12.5</v>
      </c>
      <c r="TE13" s="22">
        <f>IF($CP13="P",CJ13,(CJ13+BI13)/2)</f>
        <v>0.7</v>
      </c>
      <c r="TF13" s="22">
        <f>IF($CP13="P",CK13,(CK13+BJ13)/2)</f>
        <v>7.4</v>
      </c>
      <c r="TG13" s="22">
        <f>IF($CP13="P",CL13,(CL13+BK13)/2)</f>
        <v>4.45</v>
      </c>
      <c r="TH13" s="22">
        <f>IF($CP13="P",CM13,(CM13+BL13)/2)</f>
        <v>4.5999999999999996</v>
      </c>
      <c r="TI13" s="22">
        <f>IF($CP13="P",CN13,(CN13+BM13)/2)</f>
        <v>7.0750000000000002</v>
      </c>
      <c r="TJ13" s="22">
        <f>IF($CP13="P",CO13,(CO13+BN13)/2)</f>
        <v>0</v>
      </c>
      <c r="TK13" s="27" t="s">
        <v>46</v>
      </c>
      <c r="TL13" s="40">
        <f>IF(SX13&gt;0,SX13,"")</f>
        <v>6</v>
      </c>
      <c r="TM13" s="40">
        <f>IF(SY13&gt;0,SY13,"")</f>
        <v>9.1349999999999998</v>
      </c>
      <c r="TN13" s="40">
        <f>IF(SUM(SV13:SY13)-SZ13&gt;0,SUM(SV13:SY13)-SZ13,"")</f>
        <v>30.034999999999997</v>
      </c>
      <c r="TO13" s="40">
        <f>IF(TC13&gt;0,TC13,"")</f>
        <v>6.75</v>
      </c>
      <c r="TP13" s="40">
        <f>IF(TD13&gt;0,TD13,"")</f>
        <v>12.5</v>
      </c>
      <c r="TQ13" s="40">
        <f>IF(SUM(TA13:TD13)-TE13&gt;0,SUM(TA13:TD13)-TE13,"")</f>
        <v>39.949999999999996</v>
      </c>
      <c r="TR13" s="40">
        <f>IF(MAX(TN13,TQ13)&gt;0,MAX(TN13,TQ13),"")</f>
        <v>39.949999999999996</v>
      </c>
      <c r="TS13" s="40">
        <f>IF(TH13&gt;0,TH13,"")</f>
        <v>4.5999999999999996</v>
      </c>
      <c r="TT13" s="40">
        <f>IF(TI13&gt;0,TI13,"")</f>
        <v>7.0750000000000002</v>
      </c>
      <c r="TU13" s="40">
        <f>IF(SUM(TF13:TI13)-TJ13&gt;0,SUM(TF13:TI13)-TJ13,"")</f>
        <v>23.525000000000002</v>
      </c>
      <c r="TV13" s="40">
        <f>IF(SUM(TR13,TU13)&gt;0,SUM(TR13,TU13),"")</f>
        <v>63.474999999999994</v>
      </c>
    </row>
    <row r="14" spans="1:542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122</v>
      </c>
      <c r="D14" s="4" t="s">
        <v>5</v>
      </c>
      <c r="E14" s="4">
        <v>2003</v>
      </c>
      <c r="F14" s="9">
        <f>SUM(L14:V14)+SUM(L14:T14)*0.0000001+SUM(L14)*0.0000000000001</f>
        <v>145.45001454500459</v>
      </c>
      <c r="G14" s="66"/>
      <c r="H14" s="3" t="str">
        <f>IF(OR(AND(AO14&gt;=AY$34,AO14&lt;&gt;"",AQ14&gt;=AY$38,AQ14&lt;&gt;"",AN14=""),AND(AR14&gt;=AY$34,AR14&lt;&gt;"",AT14&gt;=AY$38,AT14&lt;&gt;"",AN14=""),AND(AV14&gt;=AY$34,AV14&lt;&gt;"",AX14&gt;=AY$38,AX14&lt;&gt;"",AN14=""),AND(BP14&gt;=BZ$34,BP14&lt;&gt;"",BR14&gt;=BZ$38,BR14&lt;&gt;"",BO14=""),AND(BS14&gt;=BZ$34,BS14&lt;&gt;"",BU14&gt;=BZ$38,BU14&lt;&gt;"",BO14=""),AND(BW14&gt;=BZ$34,BW14&lt;&gt;"",BY14&gt;=BZ$38,BY14&lt;&gt;"",BO14=""),AND(CQ14&gt;=DA$34,CQ14&lt;&gt;"",CS14&gt;=DA$38,CS14&lt;&gt;"",CP14=""),AND(CT14&gt;=DA$34,CT14&lt;&gt;"",CV14&gt;=DA$38,CV14&lt;&gt;"",CP14=""),AND(CX14&gt;=DA$34,CX14&lt;&gt;"",CZ14&gt;=DA$38,CZ14&lt;&gt;"",CP14=""),AND(DX14&gt;=EK$34,DX14&lt;&gt;"",DZ14&gt;=EK$38,DZ14&lt;&gt;""),AND(EA14&gt;=EK$34,EA14&lt;&gt;"",EC14&gt;=EK$38,EC14&lt;&gt;""),AND(EE14&gt;=EK$34,EE14&lt;&gt;"",EG14&gt;=EK$38,EG14&lt;&gt;""),AND(EH14&gt;=EK$34,EH14&lt;&gt;"",EJ14&gt;=EK$38,EJ14&lt;&gt;""),AND(FF14&gt;=FS$34,FF14&lt;&gt;"",FH14&gt;=FS$38,FH14&lt;&gt;""),AND(FI14&gt;=FS$34,FI14&lt;&gt;"",FK14&gt;=FS$38,FK14&lt;&gt;""),AND(FM14&gt;=FS$34,FM14&lt;&gt;"",FO14&gt;=FS$38,FO14&lt;&gt;""),AND(FP14&gt;=FS$34,FP14&lt;&gt;"",FR14&gt;=FS$38,FR14&lt;&gt;""),AND(GN14&gt;=HA$34,GN14&lt;&gt;"",GP14&gt;=HA$38,GP14&lt;&gt;""),AND(GQ14&gt;=HA$34,GQ14&lt;&gt;"",GS14&gt;=HA$38,GS14&lt;&gt;""),AND(GU14&gt;=HA$34,GU14&lt;&gt;"",GW14&gt;=HA$38,GW14&lt;&gt;""),AND(GX14&gt;=HA$34,GX14&lt;&gt;"",GZ14&gt;=HA$38,GZ14&lt;&gt;""),AND(HV14&gt;=II$34,HV14&lt;&gt;"",HX14&gt;=II$38,HX14&lt;&gt;""),AND(HY14&gt;=II$34,HY14&lt;&gt;"",IA14&gt;=II$38,IA14&lt;&gt;""),AND(IC14&gt;=II$34,IC14&lt;&gt;"",IE14&gt;=II$38,IE14&lt;&gt;""),AND(IF14&gt;=II$34,IF14&lt;&gt;"",IH14&gt;=II$38,IH14&lt;&gt;""),AND(JD14&gt;=JQ$34,JD14&lt;&gt;"",JF14&gt;=JQ$38,JF14&lt;&gt;""),AND(JG14&gt;=JQ$34,JG14&lt;&gt;"",JI14&gt;=JQ$38,JI14&lt;&gt;""),AND(JK14&gt;=JQ$34,JK14&lt;&gt;"",JM14&gt;=JQ$38,JM14&lt;&gt;""),AND(JN14&gt;=JQ$34,JN14&lt;&gt;"",JP14&gt;=JQ$38,JP14&lt;&gt;""),AND(KL14&gt;=KY$34,KL14&lt;&gt;"",KN14&gt;=KY$38,KN14&lt;&gt;""),AND(KO14&gt;=KY$34,KO14&lt;&gt;"",KQ14&gt;=KY$38,KQ14&lt;&gt;""),AND(KS14&gt;=KY$34,KS14&lt;&gt;"",KU14&gt;=KY$38,KU14&lt;&gt;""),AND(KV14&gt;=KY$34,KV14&lt;&gt;"",KX14&gt;=KY$38,KX14&lt;&gt;""),AND(LT14&gt;=MG$34,LT14&lt;&gt;"",LV14&gt;=MG$38,LV14&lt;&gt;""),AND(LW14&gt;=MG$34,LW14&lt;&gt;"",LY14&gt;=MG$38,LY14&lt;&gt;""),AND(MA14&gt;=MG$34,MA14&lt;&gt;"",MC14&gt;=MG$38,MC14&lt;&gt;""),AND(MD14&gt;=MG$34,MD14&lt;&gt;"",MF14&gt;=MG$38,MF14&lt;&gt;""),AND(NB14&gt;=NO$34,NB14&lt;&gt;"",ND14&gt;=NO$38,ND14&lt;&gt;""),AND(NE14&gt;=NO$34,NE14&lt;&gt;"",NG14&gt;=NO$38,NG14&lt;&gt;""),AND(NI14&gt;=NO$34,NI14&lt;&gt;"",NK14&gt;=NO$38,NK14&lt;&gt;""),AND(NL14&gt;=NO$34,NL14&lt;&gt;"",NN14&gt;=NO$38,NN14&lt;&gt;""),AND(OJ14&gt;=OW$34,OJ14&lt;&gt;"",OL14&gt;=OW$38,OL14&lt;&gt;""),AND(OM14&gt;=OW$34,OM14&lt;&gt;"",OO14&gt;=OW$38,OO14&lt;&gt;""),AND(OQ14&gt;=OW$34,OQ14&lt;&gt;"",OS14&gt;=OW$38,OS14&lt;&gt;""),AND(OT14&gt;=OW$34,OT14&lt;&gt;"",OV14&gt;=OW$38,OV14&lt;&gt;""),AND(PR14&gt;=QE$34,PR14&lt;&gt;"",PT14&gt;=QE$38,PT14&lt;&gt;""),AND(PU14&gt;=QE$34,PU14&lt;&gt;"",PW14&gt;=QE$38,PW14&lt;&gt;""),AND(PY14&gt;=QE$34,PY14&lt;&gt;"",QA14&gt;=QE$38,QA14&lt;&gt;""),AND(QB14&gt;=QE$34,QB14&lt;&gt;"",QD14&gt;=QE$38,QD14&lt;&gt;""),AND(QZ14&gt;=RM$34,QZ14&lt;&gt;"",RB14&gt;=RM$38,RB14&lt;&gt;""),AND(RC14&gt;=RM$34,RC14&lt;&gt;"",RE14&gt;=RM$38,RE14&lt;&gt;""),AND(RG14&gt;=RM$34,RG14&lt;&gt;"",RI14&gt;=RM$38,RI14&lt;&gt;""),AND(RJ14&gt;=RM$34,RJ14&lt;&gt;"",RL14&gt;=RM$38,RL14&lt;&gt;""),AND(SH14&gt;=SU$34,SH14&lt;&gt;"",SJ14&gt;=SU$38,SJ14&lt;&gt;""),AND(SK14&gt;=SU$34,SK14&lt;&gt;"",SM14&gt;=SU$38,SM14&lt;&gt;""),AND(SO14&gt;=SU$34,SO14&lt;&gt;"",SQ14&gt;=SU$38,SQ14&lt;&gt;""),AND(SR14&gt;=SU$34,SR14&lt;&gt;"",ST14&gt;=SU$38,ST14&lt;&gt;"")),"P","")</f>
        <v/>
      </c>
      <c r="I14" s="3" t="str">
        <f>IF(OR(AND(AQ14&gt;=AY$38,AQ14&lt;&gt;"",AN14=""),AND(AT14&gt;=AY$38,AT14&lt;&gt;"",AN14=""),AND(AX14&gt;=AY$38,AX14&lt;&gt;"",AN14=""),AND(BR14&gt;=BZ$38,BR14&lt;&gt;"",BO14=""),AND(BU14&gt;=BZ$38,BU14&lt;&gt;"",BO14=""),AND(BY14&gt;=BZ$38,BY14&lt;&gt;"",BO14=""),AND(CS14&gt;=DA$38,CS14&lt;&gt;"",CP14=""),AND(CV14&gt;=DA$38,CV14&lt;&gt;"",CP14=""),AND(CZ14&gt;=DA$38,CZ14&lt;&gt;"",CP14=""),AND(DZ14&gt;=EK$38,DZ14&lt;&gt;""),AND(EC14&gt;=EK$38,EC14&lt;&gt;""),AND(EG14&gt;=EK$38,EG14&lt;&gt;""),AND(EJ14&gt;=EK$38,EJ14&lt;&gt;""),AND(FH14&gt;=FS$38,FH14&lt;&gt;""),AND(FK14&gt;=FS$38,FK14&lt;&gt;""),AND(FO14&gt;=FS$38,FO14&lt;&gt;""),AND(FR14&gt;=FS$38,FR14&lt;&gt;""),AND(GP14&gt;=HA$38,GP14&lt;&gt;""),AND(GS14&gt;=HA$38,GS14&lt;&gt;""),AND(GW14&gt;=HA$38,GW14&lt;&gt;""),AND(GZ14&gt;=HA$38,GZ14&lt;&gt;""),AND(HX14&gt;=II$38,HX14&lt;&gt;""),AND(IA14&gt;=II$38,IA14&lt;&gt;""),AND(IE14&gt;=II$38,IE14&lt;&gt;""),AND(IH14&gt;=II$38,IH14&lt;&gt;""),AND(JF14&gt;=JQ$38,JF14&lt;&gt;""),AND(JI14&gt;=JQ$38,JI14&lt;&gt;""),AND(JM14&gt;=JQ$38,JM14&lt;&gt;""),AND(JP14&gt;=JQ$38,JP14&lt;&gt;""),AND(KN14&gt;=KY$38,KN14&lt;&gt;""),AND(KQ14&gt;=KY$38,KQ14&lt;&gt;""),AND(KU14&gt;=KY$38,KU14&lt;&gt;""),AND(KX14&gt;=KY$38,KX14&lt;&gt;""),AND(LV14&gt;=MG$38,LV14&lt;&gt;""),AND(LY14&gt;=MG$38,LY14&lt;&gt;""),AND(MC14&gt;=MG$38,MC14&lt;&gt;""),AND(MF14&gt;=MG$38,MF14&lt;&gt;""),AND(ND14&gt;=NO$38,ND14&lt;&gt;""),AND(NG14&gt;=NO$38,NG14&lt;&gt;""),AND(NK14&gt;=NO$38,NK14&lt;&gt;""),AND(NN14&gt;=NO$38,NN14&lt;&gt;""),AND(OL14&gt;=OW$38,OL14&lt;&gt;""),AND(OO14&gt;=OW$38,OO14&lt;&gt;""),AND(OS14&gt;=OW$38,OS14&lt;&gt;""),AND(OV14&gt;=OW$38,OV14&lt;&gt;""),AND(PT14&gt;=QE$38,PT14&lt;&gt;""),AND(PW14&gt;=QE$38,PW14&lt;&gt;""),AND(QA14&gt;=QE$38,QA14&lt;&gt;""),AND(QD14&gt;=QE$38,QD14&lt;&gt;""),AND(RB14&gt;=RM$38,RB14&lt;&gt;""),AND(RE14&gt;=RM$38,RE14&lt;&gt;""),AND(RI14&gt;=RM$38,RI14&lt;&gt;""),AND(RL14&gt;=RM$38,RL14&lt;&gt;""),AND(SJ14&gt;=SU$38,SJ14&lt;&gt;""),AND(SM14&gt;=SU$38,SM14&lt;&gt;""),AND(SQ14&gt;=SU$38,SQ14&lt;&gt;""),AND(ST14&gt;=SU$38,ST14&lt;&gt;"")),"P","")</f>
        <v/>
      </c>
      <c r="J14" s="36" t="str">
        <f>IF(AND(I14="P",H14=""),"No DD",IF(OR(AND(AO14&gt;=AY$37,AO14&lt;&gt;"",AQ14&gt;=AY$41,AQ14&lt;&gt;"",AN14=""),AND(AR14&gt;=AY$37,AR14&lt;&gt;"",AT14&gt;=AY$41,AT14&lt;&gt;"",AN14=""),AND(AV14&gt;=AY$37,AV14&lt;&gt;"",AX14&gt;=AY$41,AX14&lt;&gt;"",AN14=""),AND(BP14&gt;=BZ$37,BP14&lt;&gt;"",BR14&gt;=BZ$41,BR14&lt;&gt;"",BO14=""),AND(BS14&gt;=BZ$37,BS14&lt;&gt;"",BU14&gt;=BZ$41,BU14&lt;&gt;"",BO14=""),AND(BW14&gt;=BZ$37,BW14&lt;&gt;"",BY14&gt;=BZ$41,BY14&lt;&gt;"",BO14=""),AND(CQ14&gt;=DA$37,CQ14&lt;&gt;"",CS14&gt;=DA$41,CS14&lt;&gt;"",CP14=""),AND(CT14&gt;=DA$37,CT14&lt;&gt;"",CV14&gt;=DA$41,CV14&lt;&gt;"",CP14=""),AND(CX14&gt;=DA$37,CX14&lt;&gt;"",CZ14&gt;=DA$41,CZ14&lt;&gt;"",CP14=""),AND(DX14&gt;=EK$37,DX14&lt;&gt;"",DZ14&gt;=EK$41,DZ14&lt;&gt;""),AND(EA14&gt;=EK$37,EA14&lt;&gt;"",EC14&gt;=EK$41,EC14&lt;&gt;""),AND(EE14&gt;=EK$37,EE14&lt;&gt;"",EG14&gt;=EK$41,EG14&lt;&gt;""),AND(EH14&gt;=EK$37,EH14&lt;&gt;"",EJ14&gt;=EK$41,EJ14&lt;&gt;""),AND(FF14&gt;=FS$37,FF14&lt;&gt;"",FH14&gt;=FS$41,FH14&lt;&gt;""),AND(FI14&gt;=FS$37,FI14&lt;&gt;"",FK14&gt;=FS$41,FK14&lt;&gt;""),AND(FM14&gt;=FS$37,FM14&lt;&gt;"",FO14&gt;=FS$41,FO14&lt;&gt;""),AND(FP14&gt;=FS$37,FP14&lt;&gt;"",FR14&gt;=FS$41,FR14&lt;&gt;""),AND(GN14&gt;=HA$37,GN14&lt;&gt;"",GP14&gt;=HA$41,GP14&lt;&gt;""),AND(GQ14&gt;=HA$37,GQ14&lt;&gt;"",GS14&gt;=HA$41,GS14&lt;&gt;""),AND(GU14&gt;=HA$37,GU14&lt;&gt;"",GW14&gt;=HA$41,GW14&lt;&gt;""),AND(GX14&gt;=HA$37,GX14&lt;&gt;"",GZ14&gt;=HA$41,GZ14&lt;&gt;""),AND(HV14&gt;=II$37,HV14&lt;&gt;"",HX14&gt;=II$41,HX14&lt;&gt;""),AND(HY14&gt;=II$37,HY14&lt;&gt;"",IA14&gt;=II$41,IA14&lt;&gt;""),AND(IC14&gt;=II$37,IC14&lt;&gt;"",IE14&gt;=II$41,IE14&lt;&gt;""),AND(IF14&gt;=II$37,IF14&lt;&gt;"",IH14&gt;=II$41,IH14&lt;&gt;""),AND(JD14&gt;=JQ$37,JD14&lt;&gt;"",JF14&gt;=JQ$41,JF14&lt;&gt;""),AND(JG14&gt;=JQ$37,JG14&lt;&gt;"",JI14&gt;=JQ$41,JI14&lt;&gt;""),AND(JK14&gt;=JQ$37,JK14&lt;&gt;"",JM14&gt;=JQ$41,JM14&lt;&gt;""),AND(JN14&gt;=JQ$37,JN14&lt;&gt;"",JP14&gt;=JQ$41,JP14&lt;&gt;""),AND(KL14&gt;=KY$37,KL14&lt;&gt;"",KN14&gt;=KY$41,KN14&lt;&gt;""),AND(KO14&gt;=KY$37,KO14&lt;&gt;"",KQ14&gt;=KY$41,KQ14&lt;&gt;""),AND(KS14&gt;=KY$37,KS14&lt;&gt;"",KU14&gt;=KY$41,KU14&lt;&gt;""),AND(KV14&gt;=KY$37,KV14&lt;&gt;"",KX14&gt;=KY$41,KX14&lt;&gt;""),AND(LT14&gt;=MG$37,LT14&lt;&gt;"",LV14&gt;=MG$41,LV14&lt;&gt;""),AND(LW14&gt;=MG$37,LW14&lt;&gt;"",LY14&gt;=MG$41,LY14&lt;&gt;""),AND(MA14&gt;=MG$37,MA14&lt;&gt;"",MC14&gt;=MG$41,MC14&lt;&gt;""),AND(MD14&gt;=MG$37,MD14&lt;&gt;"",MF14&gt;=MG$41,MF14&lt;&gt;""),AND(NB14&gt;=NO$37,NB14&lt;&gt;"",ND14&gt;=NO$41,ND14&lt;&gt;""),AND(NE14&gt;=NO$37,NE14&lt;&gt;"",NG14&gt;=NO$41,NG14&lt;&gt;""),AND(NI14&gt;=NO$37,NI14&lt;&gt;"",NK14&gt;=NO$41,NK14&lt;&gt;""),AND(NL14&gt;=NO$37,NL14&lt;&gt;"",NN14&gt;=NO$41,NN14&lt;&gt;""),AND(OJ14&gt;=OW$37,OJ14&lt;&gt;"",OL14&gt;=OW$41,OL14&lt;&gt;""),AND(OM14&gt;=OW$37,OM14&lt;&gt;"",OO14&gt;=OW$41,OO14&lt;&gt;""),AND(OQ14&gt;=OW$37,OQ14&lt;&gt;"",OS14&gt;=OW$41,OS14&lt;&gt;""),AND(OT14&gt;=OW$37,OT14&lt;&gt;"",OV14&gt;=OW$41,OV14&lt;&gt;""),AND(PR14&gt;=QE$37,PR14&lt;&gt;"",PT14&gt;=QE$41,PT14&lt;&gt;""),AND(PU14&gt;=QE$37,PU14&lt;&gt;"",PW14&gt;=QE$41,PW14&lt;&gt;""),AND(PY14&gt;=QE$37,PY14&lt;&gt;"",QA14&gt;=QE$41,QA14&lt;&gt;""),AND(QB14&gt;=QE$37,QB14&lt;&gt;"",QD14&gt;=QE$41,QD14&lt;&gt;""),AND(QZ14&gt;=RM$37,QZ14&lt;&gt;"",RB14&gt;=RM$41,RB14&lt;&gt;""),AND(RC14&gt;=RM$37,RC14&lt;&gt;"",RE14&gt;=RM$41,RE14&lt;&gt;""),AND(RG14&gt;=RM$37,RG14&lt;&gt;"",RI14&gt;=RM$41,RI14&lt;&gt;""),AND(RJ14&gt;=RM$37,RJ14&lt;&gt;"",RL14&gt;=RM$41,RL14&lt;&gt;""),AND(SH14&gt;=SU$37,SH14&lt;&gt;"",SJ14&gt;=SU$41,SJ14&lt;&gt;""),AND(SK14&gt;=SU$37,SK14&lt;&gt;"",SM14&gt;=SU$41,SM14&lt;&gt;""),AND(SO14&gt;=SU$37,SO14&lt;&gt;"",SQ14&gt;=SU$41,SQ14&lt;&gt;""),AND(SR14&gt;=SU$37,SR14&lt;&gt;"",ST14&gt;=SU$41,ST14&lt;&gt;"")),"Merit",IF(OR(AND(AO14&gt;=AY$36,AO14&lt;&gt;"",AQ14&gt;=AY$40,AQ14&lt;&gt;"",AN14=""),AND(AR14&gt;=AY$36,AR14&lt;&gt;"",AT14&gt;=AY$40,AT14&lt;&gt;"",AN14=""),AND(AV14&gt;=AY$36,AV14&lt;&gt;"",AX14&gt;=AY$40,AX14&lt;&gt;"",AN14=""),AND(BP14&gt;=BZ$36,BP14&lt;&gt;"",BR14&gt;=BZ$40,BR14&lt;&gt;"",BO14=""),AND(BS14&gt;=BZ$36,BS14&lt;&gt;"",BU14&gt;=BZ$40,BU14&lt;&gt;"",BO14=""),AND(BW14&gt;=BZ$36,BW14&lt;&gt;"",BY14&gt;=BZ$40,BY14&lt;&gt;"",BO14=""),AND(CQ14&gt;=DA$36,CQ14&lt;&gt;"",CS14&gt;=DA$40,CS14&lt;&gt;"",CP14=""),AND(CT14&gt;=DA$36,CT14&lt;&gt;"",CV14&gt;=DA$40,CV14&lt;&gt;"",CP14=""),AND(CX14&gt;=DA$36,CX14&lt;&gt;"",CZ14&gt;=DA$40,CZ14&lt;&gt;"",CP14=""),AND(DX14&gt;=EK$36,DX14&lt;&gt;"",DZ14&gt;=EK$40,DZ14&lt;&gt;""),AND(EA14&gt;=EK$36,EA14&lt;&gt;"",EC14&gt;=EK$40,EC14&lt;&gt;""),AND(EE14&gt;=EK$36,EE14&lt;&gt;"",EG14&gt;=EK$40,EG14&lt;&gt;""),AND(EH14&gt;=EK$36,EH14&lt;&gt;"",EJ14&gt;=EK$40,EJ14&lt;&gt;""),AND(FF14&gt;=FS$36,FF14&lt;&gt;"",FH14&gt;=FS$40,FH14&lt;&gt;""),AND(FI14&gt;=FS$36,FI14&lt;&gt;"",FK14&gt;=FS$40,FK14&lt;&gt;""),AND(FM14&gt;=FS$36,FM14&lt;&gt;"",FO14&gt;=FS$40,FO14&lt;&gt;""),AND(FP14&gt;=FS$36,FP14&lt;&gt;"",FR14&gt;=FS$40,FR14&lt;&gt;""),AND(GN14&gt;=HA$36,GN14&lt;&gt;"",GP14&gt;=HA$40,GP14&lt;&gt;""),AND(GQ14&gt;=HA$36,GQ14&lt;&gt;"",GS14&gt;=HA$40,GS14&lt;&gt;""),AND(GU14&gt;=HA$36,GU14&lt;&gt;"",GW14&gt;=HA$40,GW14&lt;&gt;""),AND(GX14&gt;=HA$36,GX14&lt;&gt;"",GZ14&gt;=HA$40,GZ14&lt;&gt;""),AND(HV14&gt;=II$36,HV14&lt;&gt;"",HX14&gt;=II$40,HX14&lt;&gt;""),AND(HY14&gt;=II$36,HY14&lt;&gt;"",IA14&gt;=II$40,IA14&lt;&gt;""),AND(IC14&gt;=II$36,IC14&lt;&gt;"",IE14&gt;=II$40,IE14&lt;&gt;""),AND(IF14&gt;=II$36,IF14&lt;&gt;"",IH14&gt;=II$40,IH14&lt;&gt;""),AND(JD14&gt;=JQ$36,JD14&lt;&gt;"",JF14&gt;=JQ$40,JF14&lt;&gt;""),AND(JG14&gt;=JQ$36,JG14&lt;&gt;"",JI14&gt;=JQ$40,JI14&lt;&gt;""),AND(JK14&gt;=JQ$36,JK14&lt;&gt;"",JM14&gt;=JQ$40,JM14&lt;&gt;""),AND(JN14&gt;=JQ$36,JN14&lt;&gt;"",JP14&gt;=JQ$40,JP14&lt;&gt;""),AND(KL14&gt;=KY$36,KL14&lt;&gt;"",KN14&gt;=KY$40,KN14&lt;&gt;""),AND(KO14&gt;=KY$36,KO14&lt;&gt;"",KQ14&gt;=KY$40,KQ14&lt;&gt;""),AND(KS14&gt;=KY$36,KS14&lt;&gt;"",KU14&gt;=KY$40,KU14&lt;&gt;""),AND(KV14&gt;=KY$36,KV14&lt;&gt;"",KX14&gt;=KY$40,KX14&lt;&gt;""),AND(LT14&gt;=MG$36,LT14&lt;&gt;"",LV14&gt;=MG$40,LV14&lt;&gt;""),AND(LW14&gt;=MG$36,LW14&lt;&gt;"",LY14&gt;=MG$40,LY14&lt;&gt;""),AND(MA14&gt;=MG$36,MA14&lt;&gt;"",MC14&gt;=MG$40,MC14&lt;&gt;""),AND(MD14&gt;=MG$36,MD14&lt;&gt;"",MF14&gt;=MG$40,MF14&lt;&gt;""),AND(NB14&gt;=NO$36,NB14&lt;&gt;"",ND14&gt;=NO$40,ND14&lt;&gt;""),AND(NE14&gt;=NO$36,NE14&lt;&gt;"",NG14&gt;=NO$40,NG14&lt;&gt;""),AND(NI14&gt;=NO$36,NI14&lt;&gt;"",NK14&gt;=NO$40,NK14&lt;&gt;""),AND(NL14&gt;=NO$36,NL14&lt;&gt;"",NN14&gt;=NO$40,NN14&lt;&gt;""),AND(OJ14&gt;=OW$36,OJ14&lt;&gt;"",OL14&gt;=OW$40,OL14&lt;&gt;""),AND(OM14&gt;=OW$36,OM14&lt;&gt;"",OO14&gt;=OW$40,OO14&lt;&gt;""),AND(OQ14&gt;=OW$36,OQ14&lt;&gt;"",OS14&gt;=OW$40,OS14&lt;&gt;""),AND(OT14&gt;=OW$36,OT14&lt;&gt;"",OV14&gt;=OW$40,OV14&lt;&gt;""),AND(PR14&gt;=QE$36,PR14&lt;&gt;"",PT14&gt;=QE$40,PT14&lt;&gt;""),AND(PU14&gt;=QE$36,PU14&lt;&gt;"",PW14&gt;=QE$40,PW14&lt;&gt;""),AND(PY14&gt;=QE$36,PY14&lt;&gt;"",QA14&gt;=QE$40,QA14&lt;&gt;""),AND(QB14&gt;=QE$36,QB14&lt;&gt;"",QD14&gt;=QE$40,QD14&lt;&gt;""),AND(QZ14&gt;=RM$36,QZ14&lt;&gt;"",RB14&gt;=RM$40,RB14&lt;&gt;""),AND(RC14&gt;=RM$36,RC14&lt;&gt;"",RE14&gt;=RM$40,RE14&lt;&gt;""),AND(RG14&gt;=RM$36,RG14&lt;&gt;"",RI14&gt;=RM$40,RI14&lt;&gt;""),AND(RJ14&gt;=RM$36,RJ14&lt;&gt;"",RL14&gt;=RM$40,RL14&lt;&gt;""),AND(SH14&gt;=SU$36,SH14&lt;&gt;"",SJ14&gt;=SU$40,SJ14&lt;&gt;""),AND(SK14&gt;=SU$36,SK14&lt;&gt;"",SM14&gt;=SU$40,SM14&lt;&gt;""),AND(SO14&gt;=SU$36,SO14&lt;&gt;"",SQ14&gt;=SU$40,SQ14&lt;&gt;""),AND(SR14&gt;=SU$36,SR14&lt;&gt;"",ST14&gt;=SU$40,ST14&lt;&gt;"")),"Excellence",IF(K14="P","Worlds Team",IF(H14="P","National Team","")))))</f>
        <v/>
      </c>
      <c r="K14" s="3" t="str">
        <f>IF(OR(AND(AO14&gt;=AY$35,AO14&lt;&gt;"",AQ14&gt;=AY$39,AQ14&lt;&gt;"",AN14=""),AND(AR14&gt;=AY$35,AR14&lt;&gt;"",AT14&gt;=AY$39,AT14&lt;&gt;"",AN14=""),AND(AV14&gt;=AY$35,AV14&lt;&gt;"",AX14&gt;=AY$39,AX14&lt;&gt;"",AN14=""),AND(BP14&gt;=BZ$35,BP14&lt;&gt;"",BR14&gt;=BZ$39,BR14&lt;&gt;"",BO14=""),AND(BS14&gt;=BZ$35,BS14&lt;&gt;"",BU14&gt;=BZ$39,BU14&lt;&gt;"",BO14=""),AND(BW14&gt;=BZ$35,BW14&lt;&gt;"",BY14&gt;=BZ$39,BY14&lt;&gt;"",BO14=""),AND(CQ14&gt;=DA$35,CQ14&lt;&gt;"",CS14&gt;=DA$39,CS14&lt;&gt;"",CP14=""),AND(CT14&gt;=DA$35,CT14&lt;&gt;"",CV14&gt;=DA$39,CV14&lt;&gt;"",CP14=""),AND(CX14&gt;=DA$35,CX14&lt;&gt;"",CZ14&gt;=DA$39,CZ14&lt;&gt;"",CP14=""),AND(DX14&gt;=EK$35,DX14&lt;&gt;"",DZ14&gt;=EK$39,DZ14&lt;&gt;""),AND(EA14&gt;=EK$35,EA14&lt;&gt;"",EC14&gt;=EK$39,EC14&lt;&gt;""),AND(EE14&gt;=EK$35,EE14&lt;&gt;"",EG14&gt;=EK$39,EG14&lt;&gt;""),AND(EH14&gt;=EK$35,EH14&lt;&gt;"",EJ14&gt;=EK$39,EJ14&lt;&gt;""),AND(FF14&gt;=FS$35,FF14&lt;&gt;"",FH14&gt;=FS$39,FH14&lt;&gt;""),AND(FI14&gt;=FS$35,FI14&lt;&gt;"",FK14&gt;=FS$39,FK14&lt;&gt;""),AND(FM14&gt;=FS$35,FM14&lt;&gt;"",FO14&gt;=FS$39,FO14&lt;&gt;""),AND(FP14&gt;=FS$35,FP14&lt;&gt;"",FR14&gt;=FS$39,FR14&lt;&gt;""),AND(GN14&gt;=HA$35,GN14&lt;&gt;"",GP14&gt;=HA$39,GP14&lt;&gt;""),AND(GQ14&gt;=HA$35,GQ14&lt;&gt;"",GS14&gt;=HA$39,GS14&lt;&gt;""),AND(GU14&gt;=HA$35,GU14&lt;&gt;"",GW14&gt;=HA$39,GW14&lt;&gt;""),AND(GX14&gt;=HA$35,GX14&lt;&gt;"",GZ14&gt;=HA$39,GZ14&lt;&gt;""),AND(HV14&gt;=II$35,HV14&lt;&gt;"",HX14&gt;=II$39,HX14&lt;&gt;""),AND(HY14&gt;=II$35,HY14&lt;&gt;"",IA14&gt;=II$39,IA14&lt;&gt;""),AND(IC14&gt;=II$35,IC14&lt;&gt;"",IE14&gt;=II$39,IE14&lt;&gt;""),AND(IF14&gt;=II$35,IF14&lt;&gt;"",IH14&gt;=II$39,IH14&lt;&gt;""),AND(JD14&gt;=JQ$35,JD14&lt;&gt;"",JF14&gt;=JQ$39,JF14&lt;&gt;""),AND(JG14&gt;=JQ$35,JG14&lt;&gt;"",JI14&gt;=JQ$39,JI14&lt;&gt;""),AND(JK14&gt;=JQ$35,JK14&lt;&gt;"",JM14&gt;=JQ$39,JM14&lt;&gt;""),AND(JN14&gt;=JQ$35,JN14&lt;&gt;"",JP14&gt;=JQ$39,JP14&lt;&gt;""),AND(KL14&gt;=KY$35,KL14&lt;&gt;"",KN14&gt;=KY$39,KN14&lt;&gt;""),AND(KO14&gt;=KY$35,KO14&lt;&gt;"",KQ14&gt;=KY$39,KQ14&lt;&gt;""),AND(KS14&gt;=KY$35,KS14&lt;&gt;"",KU14&gt;=KY$39,KU14&lt;&gt;""),AND(KV14&gt;=KY$35,KV14&lt;&gt;"",KX14&gt;=KY$39,KX14&lt;&gt;""),AND(LT14&gt;=MG$35,LT14&lt;&gt;"",LV14&gt;=MG$39,LV14&lt;&gt;""),AND(LW14&gt;=MG$35,LW14&lt;&gt;"",LY14&gt;=MG$39,LY14&lt;&gt;""),AND(MA14&gt;=MG$35,MA14&lt;&gt;"",MC14&gt;=MG$39,MC14&lt;&gt;""),AND(MD14&gt;=MG$35,MD14&lt;&gt;"",MF14&gt;=MG$39,MF14&lt;&gt;""),AND(NB14&gt;=NO$35,NB14&lt;&gt;"",ND14&gt;=NO$39,ND14&lt;&gt;""),AND(NE14&gt;=NO$35,NE14&lt;&gt;"",NG14&gt;=NO$39,NG14&lt;&gt;""),AND(NI14&gt;=NO$35,NI14&lt;&gt;"",NK14&gt;=NO$39,NK14&lt;&gt;""),AND(NL14&gt;=NO$35,NL14&lt;&gt;"",NN14&gt;=NO$39,NN14&lt;&gt;""),AND(OJ14&gt;=OW$35,OJ14&lt;&gt;"",OL14&gt;=OW$39,OL14&lt;&gt;""),AND(OM14&gt;=OW$35,OM14&lt;&gt;"",OO14&gt;=OW$39,OO14&lt;&gt;""),AND(OQ14&gt;=OW$35,OQ14&lt;&gt;"",OS14&gt;=OW$39,OS14&lt;&gt;""),AND(OT14&gt;=OW$35,OT14&lt;&gt;"",OV14&gt;=OW$39,OV14&lt;&gt;""),AND(PR14&gt;=QE$35,PR14&lt;&gt;"",PT14&gt;=QE$39,PT14&lt;&gt;""),AND(PU14&gt;=QE$35,PU14&lt;&gt;"",PW14&gt;=QE$39,PW14&lt;&gt;""),AND(PY14&gt;=QE$35,PY14&lt;&gt;"",QA14&gt;=QE$39,QA14&lt;&gt;""),AND(QB14&gt;=QE$35,QB14&lt;&gt;"",QD14&gt;=QE$39,QD14&lt;&gt;""),AND(QZ14&gt;=RM$35,QZ14&lt;&gt;"",RB14&gt;=RM$39,RB14&lt;&gt;""),AND(RC14&gt;=RM$35,RC14&lt;&gt;"",RE14&gt;=RM$39,RE14&lt;&gt;""),AND(RG14&gt;=RM$35,RG14&lt;&gt;"",RI14&gt;=RM$39,RI14&lt;&gt;""),AND(RJ14&gt;=RM$35,RJ14&lt;&gt;"",RL14&gt;=RM$39,RL14&lt;&gt;""),AND(SH14&gt;=SU$35,SH14&lt;&gt;"",SJ14&gt;=SU$39,SJ14&lt;&gt;""),AND(SK14&gt;=SU$35,SK14&lt;&gt;"",SM14&gt;=SU$39,SM14&lt;&gt;""),AND(SO14&gt;=SU$35,SO14&lt;&gt;"",SQ14&gt;=SU$39,SQ14&lt;&gt;""),AND(SR14&gt;=SU$35,SR14&lt;&gt;"",ST14&gt;=SU$39,ST14&lt;&gt;"")),"P","")</f>
        <v/>
      </c>
      <c r="L14" s="8">
        <f>IF(COUNT(AQ14,AT14,BR14,BU14,CS14,CV14)&gt;0,LARGE((AQ14,AT14,BR14,BU14,CS14,CV14),1),0)</f>
        <v>46.07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IF(COUNT(AQ14,AT14,BR14,BU14,CS14,CV14)&gt;1,LARGE((AQ14,AT14,BR14,BU14,CS14,CV14),2),0)</f>
        <v>44.900000000000006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44.78</v>
      </c>
      <c r="Q14" s="8" t="str">
        <f>IF(P14="","",IF(OR(P14=CS14,P14=CV14,P14=CZ14),$CA$1,IF(OR(P14=BR14,P14=BU14,P14=BY14),$AZ$1,IF(OR(P14=AQ14,P14=AT14,P14=AX14),$Y$1,""))))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9.6999999999999993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&gt;0,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N14,$RN$1,IF(V14+IF(P14="",0,P14)=RF14,$QF$1,IF(V14+IF(P14="",0,P14)=PX14,$OX$1,IF(V14+IF(P14="",0,P14)=OP14,$NP$1,IF(V14+IF(P14="",0,P14)=NH14,$MH$1,IF(V14+IF(P14="",0,P14)=LZ14,$KZ$1,IF(V14+IF(P14="",0,P14)=KR14,$JR$1,IF(V14+IF(P14="",0,P14)=JJ14,$IJ$1,IF(V14+IF(P14="",0,P14)=IB14,$HB$1,IF(V14+IF(P14="",0,P14)=GT14,$FT$1,IF(V14+IF(P14="",0,P14)=FL14,$EL$1,IF(V14+IF(P14="",0,P14)=ED14,$DD$1)))))))))))),IF(V14=DC14,IF(V14+IF(#REF!="",0,#REF!)=ST14,$RN$1,IF(V14+IF(#REF!="",0,#REF!)=RL14,$QF$1,IF(V14+IF(#REF!="",0,#REF!)=QD14,$OX$1,IF(V14+IF(#REF!="",0,#REF!)=OV14,$NP$1,IF(V14+IF(#REF!="",0,#REF!)=NN14,$MH$1,IF(V14+IF(#REF!="",0,#REF!)=MF14,$KZ$1,IF(V14+IF(#REF!="",0,#REF!)=KX14,$JR$1,IF(V14+IF(#REF!="",0,#REF!)=JP14,$IJ$1,IF(V14+IF(#REF!="",0,#REF!)=IH14,$HB$1,IF(V14+IF(#REF!="",0,#REF!)=GZ14,$FT$1,IF(V14+IF(#REF!="",0,#REF!)=FR14,$EL$1,IF(V14+IF(#REF!="",0,#REF!)=EJ14,$DD$1,IF(V14+IF(#REF!="",0,#REF!)=SQ14,$RN$1,IF(V14+IF(#REF!="",0,#REF!)=RI14,$QF$1,IF(V14+IF(#REF!="",0,#REF!)=QA14,$OX$1,IF(V14+IF(#REF!="",0,#REF!)=OS14,$NP$1,IF(V14+IF(#REF!="",0,#REF!)=NK14,$MH$1,IF(V14+IF(#REF!="",0,#REF!)=MC14,$KZ$1,IF(V14+IF(#REF!="",0,#REF!)=KU14,$JR$1,IF(V14+IF(#REF!="",0,#REF!)=JM14,$IJ$1,IF(V14+IF(#REF!="",0,#REF!)=IE14,$HB$1,IF(V14+IF(#REF!="",0,#REF!)=GW14,$FT$1,IF(V14+IF(#REF!="",0,#REF!)=FO14,$EL$1,IF(V14+IF(#REF!="",0,#REF!)=EG14,$DD$1)))))))))))))))))))))))))))</f>
        <v/>
      </c>
      <c r="Y14" s="22">
        <v>13.7</v>
      </c>
      <c r="Z14" s="22">
        <v>9.5</v>
      </c>
      <c r="AA14" s="22">
        <v>9.4</v>
      </c>
      <c r="AB14" s="22">
        <v>12.18</v>
      </c>
      <c r="AC14" s="22">
        <v>0</v>
      </c>
      <c r="AD14" s="22">
        <v>13.6</v>
      </c>
      <c r="AE14" s="22">
        <v>9</v>
      </c>
      <c r="AF14" s="22">
        <v>7.6</v>
      </c>
      <c r="AG14" s="22">
        <v>12.61</v>
      </c>
      <c r="AH14" s="22">
        <v>1.2</v>
      </c>
      <c r="AI14" s="22">
        <v>14.2</v>
      </c>
      <c r="AJ14" s="22">
        <v>9.6999999999999993</v>
      </c>
      <c r="AK14" s="22">
        <v>8.1999999999999993</v>
      </c>
      <c r="AL14" s="22">
        <v>12.41</v>
      </c>
      <c r="AM14" s="22">
        <v>0.6</v>
      </c>
      <c r="AN14" s="27"/>
      <c r="AO14" s="38">
        <f>IF(AA14&gt;0,AA14,"")</f>
        <v>9.4</v>
      </c>
      <c r="AP14" s="38">
        <f>IF(AB14&gt;0,AB14,"")</f>
        <v>12.18</v>
      </c>
      <c r="AQ14" s="40">
        <f>IF(SUM(Y14:AB14)-AC14&gt;0,SUM(Y14:AB14)-AC14,"")</f>
        <v>44.78</v>
      </c>
      <c r="AR14" s="40">
        <f>IF(AF14&gt;0,AF14,"")</f>
        <v>7.6</v>
      </c>
      <c r="AS14" s="40">
        <f>IF(AG14&gt;0,AG14,"")</f>
        <v>12.61</v>
      </c>
      <c r="AT14" s="40">
        <f>IF(SUM(AD14:AG14)-AH14&gt;0,SUM(AD14:AG14)-AH14,"")</f>
        <v>41.61</v>
      </c>
      <c r="AU14" s="40">
        <f>IF(AQ14="","",MAX(AQ14,AT14))</f>
        <v>44.78</v>
      </c>
      <c r="AV14" s="40">
        <f>IF(AK14&gt;0,AK14,"")</f>
        <v>8.1999999999999993</v>
      </c>
      <c r="AW14" s="40">
        <f>IF(AL14&gt;0,AL14,"")</f>
        <v>12.41</v>
      </c>
      <c r="AX14" s="40">
        <f>IF(SUM(AI14:AL14)-AM14&gt;0,SUM(AI14:AL14)-AM14,"")</f>
        <v>43.909999999999989</v>
      </c>
      <c r="AY14" s="40">
        <f>IF(SUM(AU14,AX14)&gt;0,SUM(AU14,AX14),"")</f>
        <v>88.69</v>
      </c>
      <c r="AZ14" s="26">
        <v>14.2</v>
      </c>
      <c r="BA14" s="26">
        <v>9.6</v>
      </c>
      <c r="BB14" s="26">
        <v>9.6999999999999993</v>
      </c>
      <c r="BC14" s="26">
        <v>12.57</v>
      </c>
      <c r="BD14" s="26">
        <v>0</v>
      </c>
      <c r="BE14" s="26">
        <v>14.1</v>
      </c>
      <c r="BF14" s="26">
        <v>9.5</v>
      </c>
      <c r="BG14" s="26">
        <v>9</v>
      </c>
      <c r="BH14" s="26">
        <v>12.3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9.6999999999999993</v>
      </c>
      <c r="BQ14" s="39">
        <f>IF(BC14&gt;0,BC14,"")</f>
        <v>12.57</v>
      </c>
      <c r="BR14" s="11">
        <f>IF(SUM(AZ14:BC14)-BD14&gt;0,SUM(AZ14:BC14)-BD14,"")</f>
        <v>46.07</v>
      </c>
      <c r="BS14" s="11">
        <f>IF(BG14&gt;0,BG14,"")</f>
        <v>9</v>
      </c>
      <c r="BT14" s="11">
        <f>IF(BH14&gt;0,BH14,"")</f>
        <v>12.3</v>
      </c>
      <c r="BU14" s="11">
        <f>IF(SUM(BE14:BH14)-BI14&gt;0,SUM(BE14:BH14)-BI14,"")</f>
        <v>44.900000000000006</v>
      </c>
      <c r="BV14" s="11">
        <f>IF(BR14="","",MAX(BR14,BU14))</f>
        <v>46.07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46.07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7.1</v>
      </c>
      <c r="SW14" s="22">
        <f>IF($CP14="P",CB14,(CB14+BA14)/2)</f>
        <v>4.8</v>
      </c>
      <c r="SX14" s="22">
        <f>IF($CP14="P",CC14,(CC14+BB14)/2)</f>
        <v>4.8499999999999996</v>
      </c>
      <c r="SY14" s="22">
        <f>IF($CP14="P",CD14,(CD14+BC14)/2)</f>
        <v>6.2850000000000001</v>
      </c>
      <c r="SZ14" s="22">
        <f>IF($CP14="P",CE14,(CE14+BD14)/2)</f>
        <v>0</v>
      </c>
      <c r="TA14" s="22">
        <f>IF($CP14="P",CF14,(CF14+BE14)/2)</f>
        <v>7.05</v>
      </c>
      <c r="TB14" s="22">
        <f>IF($CP14="P",CG14,(CG14+BF14)/2)</f>
        <v>4.75</v>
      </c>
      <c r="TC14" s="22">
        <f>IF($CP14="P",CH14,(CH14+BG14)/2)</f>
        <v>4.5</v>
      </c>
      <c r="TD14" s="22">
        <f>IF($CP14="P",CI14,(CI14+BH14)/2)</f>
        <v>6.15</v>
      </c>
      <c r="TE14" s="22">
        <f>IF($CP14="P",CJ14,(CJ14+BI14)/2)</f>
        <v>0</v>
      </c>
      <c r="TF14" s="22">
        <f>IF($CP14="P",CK14,(CK14+BJ14)/2)</f>
        <v>0</v>
      </c>
      <c r="TG14" s="22">
        <f>IF($CP14="P",CL14,(CL14+BK14)/2)</f>
        <v>0</v>
      </c>
      <c r="TH14" s="22">
        <f>IF($CP14="P",CM14,(CM14+BL14)/2)</f>
        <v>0</v>
      </c>
      <c r="TI14" s="22">
        <f>IF($CP14="P",CN14,(CN14+BM14)/2)</f>
        <v>0</v>
      </c>
      <c r="TJ14" s="22">
        <f>IF($CP14="P",CO14,(CO14+BN14)/2)</f>
        <v>0</v>
      </c>
      <c r="TK14" s="27" t="s">
        <v>46</v>
      </c>
      <c r="TL14" s="40">
        <f>IF(SX14&gt;0,SX14,"")</f>
        <v>4.8499999999999996</v>
      </c>
      <c r="TM14" s="40">
        <f>IF(SY14&gt;0,SY14,"")</f>
        <v>6.2850000000000001</v>
      </c>
      <c r="TN14" s="40">
        <f>IF(SUM(SV14:SY14)-SZ14&gt;0,SUM(SV14:SY14)-SZ14,"")</f>
        <v>23.035</v>
      </c>
      <c r="TO14" s="40">
        <f>IF(TC14&gt;0,TC14,"")</f>
        <v>4.5</v>
      </c>
      <c r="TP14" s="40">
        <f>IF(TD14&gt;0,TD14,"")</f>
        <v>6.15</v>
      </c>
      <c r="TQ14" s="40">
        <f>IF(SUM(TA14:TD14)-TE14&gt;0,SUM(TA14:TD14)-TE14,"")</f>
        <v>22.450000000000003</v>
      </c>
      <c r="TR14" s="40">
        <f>IF(MAX(TN14,TQ14)&gt;0,MAX(TN14,TQ14),"")</f>
        <v>23.035</v>
      </c>
      <c r="TS14" s="40" t="str">
        <f>IF(TH14&gt;0,TH14,"")</f>
        <v/>
      </c>
      <c r="TT14" s="40" t="str">
        <f>IF(TI14&gt;0,TI14,"")</f>
        <v/>
      </c>
      <c r="TU14" s="40" t="str">
        <f>IF(SUM(TF14:TI14)-TJ14&gt;0,SUM(TF14:TI14)-TJ14,"")</f>
        <v/>
      </c>
      <c r="TV14" s="40">
        <f>IF(SUM(TR14,TU14)&gt;0,SUM(TR14,TU14),"")</f>
        <v>23.035</v>
      </c>
    </row>
    <row r="15" spans="1:542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119</v>
      </c>
      <c r="D15" s="4" t="s">
        <v>4</v>
      </c>
      <c r="E15" s="4">
        <v>2004</v>
      </c>
      <c r="F15" s="9">
        <f>SUM(L15:V15)+SUM(L15:T15)*0.0000001+SUM(L15)*0.0000000000001</f>
        <v>145.11001451100461</v>
      </c>
      <c r="G15" s="66"/>
      <c r="H15" s="3" t="str">
        <f>IF(OR(AND(AO15&gt;=AY$34,AO15&lt;&gt;"",AQ15&gt;=AY$38,AQ15&lt;&gt;"",AN15=""),AND(AR15&gt;=AY$34,AR15&lt;&gt;"",AT15&gt;=AY$38,AT15&lt;&gt;"",AN15=""),AND(AV15&gt;=AY$34,AV15&lt;&gt;"",AX15&gt;=AY$38,AX15&lt;&gt;"",AN15=""),AND(BP15&gt;=BZ$34,BP15&lt;&gt;"",BR15&gt;=BZ$38,BR15&lt;&gt;"",BO15=""),AND(BS15&gt;=BZ$34,BS15&lt;&gt;"",BU15&gt;=BZ$38,BU15&lt;&gt;"",BO15=""),AND(BW15&gt;=BZ$34,BW15&lt;&gt;"",BY15&gt;=BZ$38,BY15&lt;&gt;"",BO15=""),AND(CQ15&gt;=DA$34,CQ15&lt;&gt;"",CS15&gt;=DA$38,CS15&lt;&gt;"",CP15=""),AND(CT15&gt;=DA$34,CT15&lt;&gt;"",CV15&gt;=DA$38,CV15&lt;&gt;"",CP15=""),AND(CX15&gt;=DA$34,CX15&lt;&gt;"",CZ15&gt;=DA$38,CZ15&lt;&gt;"",CP15=""),AND(DX15&gt;=EK$34,DX15&lt;&gt;"",DZ15&gt;=EK$38,DZ15&lt;&gt;""),AND(EA15&gt;=EK$34,EA15&lt;&gt;"",EC15&gt;=EK$38,EC15&lt;&gt;""),AND(EE15&gt;=EK$34,EE15&lt;&gt;"",EG15&gt;=EK$38,EG15&lt;&gt;""),AND(EH15&gt;=EK$34,EH15&lt;&gt;"",EJ15&gt;=EK$38,EJ15&lt;&gt;""),AND(FF15&gt;=FS$34,FF15&lt;&gt;"",FH15&gt;=FS$38,FH15&lt;&gt;""),AND(FI15&gt;=FS$34,FI15&lt;&gt;"",FK15&gt;=FS$38,FK15&lt;&gt;""),AND(FM15&gt;=FS$34,FM15&lt;&gt;"",FO15&gt;=FS$38,FO15&lt;&gt;""),AND(FP15&gt;=FS$34,FP15&lt;&gt;"",FR15&gt;=FS$38,FR15&lt;&gt;""),AND(GN15&gt;=HA$34,GN15&lt;&gt;"",GP15&gt;=HA$38,GP15&lt;&gt;""),AND(GQ15&gt;=HA$34,GQ15&lt;&gt;"",GS15&gt;=HA$38,GS15&lt;&gt;""),AND(GU15&gt;=HA$34,GU15&lt;&gt;"",GW15&gt;=HA$38,GW15&lt;&gt;""),AND(GX15&gt;=HA$34,GX15&lt;&gt;"",GZ15&gt;=HA$38,GZ15&lt;&gt;""),AND(HV15&gt;=II$34,HV15&lt;&gt;"",HX15&gt;=II$38,HX15&lt;&gt;""),AND(HY15&gt;=II$34,HY15&lt;&gt;"",IA15&gt;=II$38,IA15&lt;&gt;""),AND(IC15&gt;=II$34,IC15&lt;&gt;"",IE15&gt;=II$38,IE15&lt;&gt;""),AND(IF15&gt;=II$34,IF15&lt;&gt;"",IH15&gt;=II$38,IH15&lt;&gt;""),AND(JD15&gt;=JQ$34,JD15&lt;&gt;"",JF15&gt;=JQ$38,JF15&lt;&gt;""),AND(JG15&gt;=JQ$34,JG15&lt;&gt;"",JI15&gt;=JQ$38,JI15&lt;&gt;""),AND(JK15&gt;=JQ$34,JK15&lt;&gt;"",JM15&gt;=JQ$38,JM15&lt;&gt;""),AND(JN15&gt;=JQ$34,JN15&lt;&gt;"",JP15&gt;=JQ$38,JP15&lt;&gt;""),AND(KL15&gt;=KY$34,KL15&lt;&gt;"",KN15&gt;=KY$38,KN15&lt;&gt;""),AND(KO15&gt;=KY$34,KO15&lt;&gt;"",KQ15&gt;=KY$38,KQ15&lt;&gt;""),AND(KS15&gt;=KY$34,KS15&lt;&gt;"",KU15&gt;=KY$38,KU15&lt;&gt;""),AND(KV15&gt;=KY$34,KV15&lt;&gt;"",KX15&gt;=KY$38,KX15&lt;&gt;""),AND(LT15&gt;=MG$34,LT15&lt;&gt;"",LV15&gt;=MG$38,LV15&lt;&gt;""),AND(LW15&gt;=MG$34,LW15&lt;&gt;"",LY15&gt;=MG$38,LY15&lt;&gt;""),AND(MA15&gt;=MG$34,MA15&lt;&gt;"",MC15&gt;=MG$38,MC15&lt;&gt;""),AND(MD15&gt;=MG$34,MD15&lt;&gt;"",MF15&gt;=MG$38,MF15&lt;&gt;""),AND(NB15&gt;=NO$34,NB15&lt;&gt;"",ND15&gt;=NO$38,ND15&lt;&gt;""),AND(NE15&gt;=NO$34,NE15&lt;&gt;"",NG15&gt;=NO$38,NG15&lt;&gt;""),AND(NI15&gt;=NO$34,NI15&lt;&gt;"",NK15&gt;=NO$38,NK15&lt;&gt;""),AND(NL15&gt;=NO$34,NL15&lt;&gt;"",NN15&gt;=NO$38,NN15&lt;&gt;""),AND(OJ15&gt;=OW$34,OJ15&lt;&gt;"",OL15&gt;=OW$38,OL15&lt;&gt;""),AND(OM15&gt;=OW$34,OM15&lt;&gt;"",OO15&gt;=OW$38,OO15&lt;&gt;""),AND(OQ15&gt;=OW$34,OQ15&lt;&gt;"",OS15&gt;=OW$38,OS15&lt;&gt;""),AND(OT15&gt;=OW$34,OT15&lt;&gt;"",OV15&gt;=OW$38,OV15&lt;&gt;""),AND(PR15&gt;=QE$34,PR15&lt;&gt;"",PT15&gt;=QE$38,PT15&lt;&gt;""),AND(PU15&gt;=QE$34,PU15&lt;&gt;"",PW15&gt;=QE$38,PW15&lt;&gt;""),AND(PY15&gt;=QE$34,PY15&lt;&gt;"",QA15&gt;=QE$38,QA15&lt;&gt;""),AND(QB15&gt;=QE$34,QB15&lt;&gt;"",QD15&gt;=QE$38,QD15&lt;&gt;""),AND(QZ15&gt;=RM$34,QZ15&lt;&gt;"",RB15&gt;=RM$38,RB15&lt;&gt;""),AND(RC15&gt;=RM$34,RC15&lt;&gt;"",RE15&gt;=RM$38,RE15&lt;&gt;""),AND(RG15&gt;=RM$34,RG15&lt;&gt;"",RI15&gt;=RM$38,RI15&lt;&gt;""),AND(RJ15&gt;=RM$34,RJ15&lt;&gt;"",RL15&gt;=RM$38,RL15&lt;&gt;""),AND(SH15&gt;=SU$34,SH15&lt;&gt;"",SJ15&gt;=SU$38,SJ15&lt;&gt;""),AND(SK15&gt;=SU$34,SK15&lt;&gt;"",SM15&gt;=SU$38,SM15&lt;&gt;""),AND(SO15&gt;=SU$34,SO15&lt;&gt;"",SQ15&gt;=SU$38,SQ15&lt;&gt;""),AND(SR15&gt;=SU$34,SR15&lt;&gt;"",ST15&gt;=SU$38,ST15&lt;&gt;"")),"P","")</f>
        <v/>
      </c>
      <c r="I15" s="3" t="str">
        <f>IF(OR(AND(AQ15&gt;=AY$38,AQ15&lt;&gt;"",AN15=""),AND(AT15&gt;=AY$38,AT15&lt;&gt;"",AN15=""),AND(AX15&gt;=AY$38,AX15&lt;&gt;"",AN15=""),AND(BR15&gt;=BZ$38,BR15&lt;&gt;"",BO15=""),AND(BU15&gt;=BZ$38,BU15&lt;&gt;"",BO15=""),AND(BY15&gt;=BZ$38,BY15&lt;&gt;"",BO15=""),AND(CS15&gt;=DA$38,CS15&lt;&gt;"",CP15=""),AND(CV15&gt;=DA$38,CV15&lt;&gt;"",CP15=""),AND(CZ15&gt;=DA$38,CZ15&lt;&gt;"",CP15=""),AND(DZ15&gt;=EK$38,DZ15&lt;&gt;""),AND(EC15&gt;=EK$38,EC15&lt;&gt;""),AND(EG15&gt;=EK$38,EG15&lt;&gt;""),AND(EJ15&gt;=EK$38,EJ15&lt;&gt;""),AND(FH15&gt;=FS$38,FH15&lt;&gt;""),AND(FK15&gt;=FS$38,FK15&lt;&gt;""),AND(FO15&gt;=FS$38,FO15&lt;&gt;""),AND(FR15&gt;=FS$38,FR15&lt;&gt;""),AND(GP15&gt;=HA$38,GP15&lt;&gt;""),AND(GS15&gt;=HA$38,GS15&lt;&gt;""),AND(GW15&gt;=HA$38,GW15&lt;&gt;""),AND(GZ15&gt;=HA$38,GZ15&lt;&gt;""),AND(HX15&gt;=II$38,HX15&lt;&gt;""),AND(IA15&gt;=II$38,IA15&lt;&gt;""),AND(IE15&gt;=II$38,IE15&lt;&gt;""),AND(IH15&gt;=II$38,IH15&lt;&gt;""),AND(JF15&gt;=JQ$38,JF15&lt;&gt;""),AND(JI15&gt;=JQ$38,JI15&lt;&gt;""),AND(JM15&gt;=JQ$38,JM15&lt;&gt;""),AND(JP15&gt;=JQ$38,JP15&lt;&gt;""),AND(KN15&gt;=KY$38,KN15&lt;&gt;""),AND(KQ15&gt;=KY$38,KQ15&lt;&gt;""),AND(KU15&gt;=KY$38,KU15&lt;&gt;""),AND(KX15&gt;=KY$38,KX15&lt;&gt;""),AND(LV15&gt;=MG$38,LV15&lt;&gt;""),AND(LY15&gt;=MG$38,LY15&lt;&gt;""),AND(MC15&gt;=MG$38,MC15&lt;&gt;""),AND(MF15&gt;=MG$38,MF15&lt;&gt;""),AND(ND15&gt;=NO$38,ND15&lt;&gt;""),AND(NG15&gt;=NO$38,NG15&lt;&gt;""),AND(NK15&gt;=NO$38,NK15&lt;&gt;""),AND(NN15&gt;=NO$38,NN15&lt;&gt;""),AND(OL15&gt;=OW$38,OL15&lt;&gt;""),AND(OO15&gt;=OW$38,OO15&lt;&gt;""),AND(OS15&gt;=OW$38,OS15&lt;&gt;""),AND(OV15&gt;=OW$38,OV15&lt;&gt;""),AND(PT15&gt;=QE$38,PT15&lt;&gt;""),AND(PW15&gt;=QE$38,PW15&lt;&gt;""),AND(QA15&gt;=QE$38,QA15&lt;&gt;""),AND(QD15&gt;=QE$38,QD15&lt;&gt;""),AND(RB15&gt;=RM$38,RB15&lt;&gt;""),AND(RE15&gt;=RM$38,RE15&lt;&gt;""),AND(RI15&gt;=RM$38,RI15&lt;&gt;""),AND(RL15&gt;=RM$38,RL15&lt;&gt;""),AND(SJ15&gt;=SU$38,SJ15&lt;&gt;""),AND(SM15&gt;=SU$38,SM15&lt;&gt;""),AND(SQ15&gt;=SU$38,SQ15&lt;&gt;""),AND(ST15&gt;=SU$38,ST15&lt;&gt;"")),"P","")</f>
        <v/>
      </c>
      <c r="J15" s="36" t="str">
        <f>IF(AND(I15="P",H15=""),"No DD",IF(OR(AND(AO15&gt;=AY$37,AO15&lt;&gt;"",AQ15&gt;=AY$41,AQ15&lt;&gt;"",AN15=""),AND(AR15&gt;=AY$37,AR15&lt;&gt;"",AT15&gt;=AY$41,AT15&lt;&gt;"",AN15=""),AND(AV15&gt;=AY$37,AV15&lt;&gt;"",AX15&gt;=AY$41,AX15&lt;&gt;"",AN15=""),AND(BP15&gt;=BZ$37,BP15&lt;&gt;"",BR15&gt;=BZ$41,BR15&lt;&gt;"",BO15=""),AND(BS15&gt;=BZ$37,BS15&lt;&gt;"",BU15&gt;=BZ$41,BU15&lt;&gt;"",BO15=""),AND(BW15&gt;=BZ$37,BW15&lt;&gt;"",BY15&gt;=BZ$41,BY15&lt;&gt;"",BO15=""),AND(CQ15&gt;=DA$37,CQ15&lt;&gt;"",CS15&gt;=DA$41,CS15&lt;&gt;"",CP15=""),AND(CT15&gt;=DA$37,CT15&lt;&gt;"",CV15&gt;=DA$41,CV15&lt;&gt;"",CP15=""),AND(CX15&gt;=DA$37,CX15&lt;&gt;"",CZ15&gt;=DA$41,CZ15&lt;&gt;"",CP15=""),AND(DX15&gt;=EK$37,DX15&lt;&gt;"",DZ15&gt;=EK$41,DZ15&lt;&gt;""),AND(EA15&gt;=EK$37,EA15&lt;&gt;"",EC15&gt;=EK$41,EC15&lt;&gt;""),AND(EE15&gt;=EK$37,EE15&lt;&gt;"",EG15&gt;=EK$41,EG15&lt;&gt;""),AND(EH15&gt;=EK$37,EH15&lt;&gt;"",EJ15&gt;=EK$41,EJ15&lt;&gt;""),AND(FF15&gt;=FS$37,FF15&lt;&gt;"",FH15&gt;=FS$41,FH15&lt;&gt;""),AND(FI15&gt;=FS$37,FI15&lt;&gt;"",FK15&gt;=FS$41,FK15&lt;&gt;""),AND(FM15&gt;=FS$37,FM15&lt;&gt;"",FO15&gt;=FS$41,FO15&lt;&gt;""),AND(FP15&gt;=FS$37,FP15&lt;&gt;"",FR15&gt;=FS$41,FR15&lt;&gt;""),AND(GN15&gt;=HA$37,GN15&lt;&gt;"",GP15&gt;=HA$41,GP15&lt;&gt;""),AND(GQ15&gt;=HA$37,GQ15&lt;&gt;"",GS15&gt;=HA$41,GS15&lt;&gt;""),AND(GU15&gt;=HA$37,GU15&lt;&gt;"",GW15&gt;=HA$41,GW15&lt;&gt;""),AND(GX15&gt;=HA$37,GX15&lt;&gt;"",GZ15&gt;=HA$41,GZ15&lt;&gt;""),AND(HV15&gt;=II$37,HV15&lt;&gt;"",HX15&gt;=II$41,HX15&lt;&gt;""),AND(HY15&gt;=II$37,HY15&lt;&gt;"",IA15&gt;=II$41,IA15&lt;&gt;""),AND(IC15&gt;=II$37,IC15&lt;&gt;"",IE15&gt;=II$41,IE15&lt;&gt;""),AND(IF15&gt;=II$37,IF15&lt;&gt;"",IH15&gt;=II$41,IH15&lt;&gt;""),AND(JD15&gt;=JQ$37,JD15&lt;&gt;"",JF15&gt;=JQ$41,JF15&lt;&gt;""),AND(JG15&gt;=JQ$37,JG15&lt;&gt;"",JI15&gt;=JQ$41,JI15&lt;&gt;""),AND(JK15&gt;=JQ$37,JK15&lt;&gt;"",JM15&gt;=JQ$41,JM15&lt;&gt;""),AND(JN15&gt;=JQ$37,JN15&lt;&gt;"",JP15&gt;=JQ$41,JP15&lt;&gt;""),AND(KL15&gt;=KY$37,KL15&lt;&gt;"",KN15&gt;=KY$41,KN15&lt;&gt;""),AND(KO15&gt;=KY$37,KO15&lt;&gt;"",KQ15&gt;=KY$41,KQ15&lt;&gt;""),AND(KS15&gt;=KY$37,KS15&lt;&gt;"",KU15&gt;=KY$41,KU15&lt;&gt;""),AND(KV15&gt;=KY$37,KV15&lt;&gt;"",KX15&gt;=KY$41,KX15&lt;&gt;""),AND(LT15&gt;=MG$37,LT15&lt;&gt;"",LV15&gt;=MG$41,LV15&lt;&gt;""),AND(LW15&gt;=MG$37,LW15&lt;&gt;"",LY15&gt;=MG$41,LY15&lt;&gt;""),AND(MA15&gt;=MG$37,MA15&lt;&gt;"",MC15&gt;=MG$41,MC15&lt;&gt;""),AND(MD15&gt;=MG$37,MD15&lt;&gt;"",MF15&gt;=MG$41,MF15&lt;&gt;""),AND(NB15&gt;=NO$37,NB15&lt;&gt;"",ND15&gt;=NO$41,ND15&lt;&gt;""),AND(NE15&gt;=NO$37,NE15&lt;&gt;"",NG15&gt;=NO$41,NG15&lt;&gt;""),AND(NI15&gt;=NO$37,NI15&lt;&gt;"",NK15&gt;=NO$41,NK15&lt;&gt;""),AND(NL15&gt;=NO$37,NL15&lt;&gt;"",NN15&gt;=NO$41,NN15&lt;&gt;""),AND(OJ15&gt;=OW$37,OJ15&lt;&gt;"",OL15&gt;=OW$41,OL15&lt;&gt;""),AND(OM15&gt;=OW$37,OM15&lt;&gt;"",OO15&gt;=OW$41,OO15&lt;&gt;""),AND(OQ15&gt;=OW$37,OQ15&lt;&gt;"",OS15&gt;=OW$41,OS15&lt;&gt;""),AND(OT15&gt;=OW$37,OT15&lt;&gt;"",OV15&gt;=OW$41,OV15&lt;&gt;""),AND(PR15&gt;=QE$37,PR15&lt;&gt;"",PT15&gt;=QE$41,PT15&lt;&gt;""),AND(PU15&gt;=QE$37,PU15&lt;&gt;"",PW15&gt;=QE$41,PW15&lt;&gt;""),AND(PY15&gt;=QE$37,PY15&lt;&gt;"",QA15&gt;=QE$41,QA15&lt;&gt;""),AND(QB15&gt;=QE$37,QB15&lt;&gt;"",QD15&gt;=QE$41,QD15&lt;&gt;""),AND(QZ15&gt;=RM$37,QZ15&lt;&gt;"",RB15&gt;=RM$41,RB15&lt;&gt;""),AND(RC15&gt;=RM$37,RC15&lt;&gt;"",RE15&gt;=RM$41,RE15&lt;&gt;""),AND(RG15&gt;=RM$37,RG15&lt;&gt;"",RI15&gt;=RM$41,RI15&lt;&gt;""),AND(RJ15&gt;=RM$37,RJ15&lt;&gt;"",RL15&gt;=RM$41,RL15&lt;&gt;""),AND(SH15&gt;=SU$37,SH15&lt;&gt;"",SJ15&gt;=SU$41,SJ15&lt;&gt;""),AND(SK15&gt;=SU$37,SK15&lt;&gt;"",SM15&gt;=SU$41,SM15&lt;&gt;""),AND(SO15&gt;=SU$37,SO15&lt;&gt;"",SQ15&gt;=SU$41,SQ15&lt;&gt;""),AND(SR15&gt;=SU$37,SR15&lt;&gt;"",ST15&gt;=SU$41,ST15&lt;&gt;"")),"Merit",IF(OR(AND(AO15&gt;=AY$36,AO15&lt;&gt;"",AQ15&gt;=AY$40,AQ15&lt;&gt;"",AN15=""),AND(AR15&gt;=AY$36,AR15&lt;&gt;"",AT15&gt;=AY$40,AT15&lt;&gt;"",AN15=""),AND(AV15&gt;=AY$36,AV15&lt;&gt;"",AX15&gt;=AY$40,AX15&lt;&gt;"",AN15=""),AND(BP15&gt;=BZ$36,BP15&lt;&gt;"",BR15&gt;=BZ$40,BR15&lt;&gt;"",BO15=""),AND(BS15&gt;=BZ$36,BS15&lt;&gt;"",BU15&gt;=BZ$40,BU15&lt;&gt;"",BO15=""),AND(BW15&gt;=BZ$36,BW15&lt;&gt;"",BY15&gt;=BZ$40,BY15&lt;&gt;"",BO15=""),AND(CQ15&gt;=DA$36,CQ15&lt;&gt;"",CS15&gt;=DA$40,CS15&lt;&gt;"",CP15=""),AND(CT15&gt;=DA$36,CT15&lt;&gt;"",CV15&gt;=DA$40,CV15&lt;&gt;"",CP15=""),AND(CX15&gt;=DA$36,CX15&lt;&gt;"",CZ15&gt;=DA$40,CZ15&lt;&gt;"",CP15=""),AND(DX15&gt;=EK$36,DX15&lt;&gt;"",DZ15&gt;=EK$40,DZ15&lt;&gt;""),AND(EA15&gt;=EK$36,EA15&lt;&gt;"",EC15&gt;=EK$40,EC15&lt;&gt;""),AND(EE15&gt;=EK$36,EE15&lt;&gt;"",EG15&gt;=EK$40,EG15&lt;&gt;""),AND(EH15&gt;=EK$36,EH15&lt;&gt;"",EJ15&gt;=EK$40,EJ15&lt;&gt;""),AND(FF15&gt;=FS$36,FF15&lt;&gt;"",FH15&gt;=FS$40,FH15&lt;&gt;""),AND(FI15&gt;=FS$36,FI15&lt;&gt;"",FK15&gt;=FS$40,FK15&lt;&gt;""),AND(FM15&gt;=FS$36,FM15&lt;&gt;"",FO15&gt;=FS$40,FO15&lt;&gt;""),AND(FP15&gt;=FS$36,FP15&lt;&gt;"",FR15&gt;=FS$40,FR15&lt;&gt;""),AND(GN15&gt;=HA$36,GN15&lt;&gt;"",GP15&gt;=HA$40,GP15&lt;&gt;""),AND(GQ15&gt;=HA$36,GQ15&lt;&gt;"",GS15&gt;=HA$40,GS15&lt;&gt;""),AND(GU15&gt;=HA$36,GU15&lt;&gt;"",GW15&gt;=HA$40,GW15&lt;&gt;""),AND(GX15&gt;=HA$36,GX15&lt;&gt;"",GZ15&gt;=HA$40,GZ15&lt;&gt;""),AND(HV15&gt;=II$36,HV15&lt;&gt;"",HX15&gt;=II$40,HX15&lt;&gt;""),AND(HY15&gt;=II$36,HY15&lt;&gt;"",IA15&gt;=II$40,IA15&lt;&gt;""),AND(IC15&gt;=II$36,IC15&lt;&gt;"",IE15&gt;=II$40,IE15&lt;&gt;""),AND(IF15&gt;=II$36,IF15&lt;&gt;"",IH15&gt;=II$40,IH15&lt;&gt;""),AND(JD15&gt;=JQ$36,JD15&lt;&gt;"",JF15&gt;=JQ$40,JF15&lt;&gt;""),AND(JG15&gt;=JQ$36,JG15&lt;&gt;"",JI15&gt;=JQ$40,JI15&lt;&gt;""),AND(JK15&gt;=JQ$36,JK15&lt;&gt;"",JM15&gt;=JQ$40,JM15&lt;&gt;""),AND(JN15&gt;=JQ$36,JN15&lt;&gt;"",JP15&gt;=JQ$40,JP15&lt;&gt;""),AND(KL15&gt;=KY$36,KL15&lt;&gt;"",KN15&gt;=KY$40,KN15&lt;&gt;""),AND(KO15&gt;=KY$36,KO15&lt;&gt;"",KQ15&gt;=KY$40,KQ15&lt;&gt;""),AND(KS15&gt;=KY$36,KS15&lt;&gt;"",KU15&gt;=KY$40,KU15&lt;&gt;""),AND(KV15&gt;=KY$36,KV15&lt;&gt;"",KX15&gt;=KY$40,KX15&lt;&gt;""),AND(LT15&gt;=MG$36,LT15&lt;&gt;"",LV15&gt;=MG$40,LV15&lt;&gt;""),AND(LW15&gt;=MG$36,LW15&lt;&gt;"",LY15&gt;=MG$40,LY15&lt;&gt;""),AND(MA15&gt;=MG$36,MA15&lt;&gt;"",MC15&gt;=MG$40,MC15&lt;&gt;""),AND(MD15&gt;=MG$36,MD15&lt;&gt;"",MF15&gt;=MG$40,MF15&lt;&gt;""),AND(NB15&gt;=NO$36,NB15&lt;&gt;"",ND15&gt;=NO$40,ND15&lt;&gt;""),AND(NE15&gt;=NO$36,NE15&lt;&gt;"",NG15&gt;=NO$40,NG15&lt;&gt;""),AND(NI15&gt;=NO$36,NI15&lt;&gt;"",NK15&gt;=NO$40,NK15&lt;&gt;""),AND(NL15&gt;=NO$36,NL15&lt;&gt;"",NN15&gt;=NO$40,NN15&lt;&gt;""),AND(OJ15&gt;=OW$36,OJ15&lt;&gt;"",OL15&gt;=OW$40,OL15&lt;&gt;""),AND(OM15&gt;=OW$36,OM15&lt;&gt;"",OO15&gt;=OW$40,OO15&lt;&gt;""),AND(OQ15&gt;=OW$36,OQ15&lt;&gt;"",OS15&gt;=OW$40,OS15&lt;&gt;""),AND(OT15&gt;=OW$36,OT15&lt;&gt;"",OV15&gt;=OW$40,OV15&lt;&gt;""),AND(PR15&gt;=QE$36,PR15&lt;&gt;"",PT15&gt;=QE$40,PT15&lt;&gt;""),AND(PU15&gt;=QE$36,PU15&lt;&gt;"",PW15&gt;=QE$40,PW15&lt;&gt;""),AND(PY15&gt;=QE$36,PY15&lt;&gt;"",QA15&gt;=QE$40,QA15&lt;&gt;""),AND(QB15&gt;=QE$36,QB15&lt;&gt;"",QD15&gt;=QE$40,QD15&lt;&gt;""),AND(QZ15&gt;=RM$36,QZ15&lt;&gt;"",RB15&gt;=RM$40,RB15&lt;&gt;""),AND(RC15&gt;=RM$36,RC15&lt;&gt;"",RE15&gt;=RM$40,RE15&lt;&gt;""),AND(RG15&gt;=RM$36,RG15&lt;&gt;"",RI15&gt;=RM$40,RI15&lt;&gt;""),AND(RJ15&gt;=RM$36,RJ15&lt;&gt;"",RL15&gt;=RM$40,RL15&lt;&gt;""),AND(SH15&gt;=SU$36,SH15&lt;&gt;"",SJ15&gt;=SU$40,SJ15&lt;&gt;""),AND(SK15&gt;=SU$36,SK15&lt;&gt;"",SM15&gt;=SU$40,SM15&lt;&gt;""),AND(SO15&gt;=SU$36,SO15&lt;&gt;"",SQ15&gt;=SU$40,SQ15&lt;&gt;""),AND(SR15&gt;=SU$36,SR15&lt;&gt;"",ST15&gt;=SU$40,ST15&lt;&gt;"")),"Excellence",IF(K15="P","Worlds Team",IF(H15="P","National Team","")))))</f>
        <v/>
      </c>
      <c r="K15" s="3" t="str">
        <f>IF(OR(AND(AO15&gt;=AY$35,AO15&lt;&gt;"",AQ15&gt;=AY$39,AQ15&lt;&gt;"",AN15=""),AND(AR15&gt;=AY$35,AR15&lt;&gt;"",AT15&gt;=AY$39,AT15&lt;&gt;"",AN15=""),AND(AV15&gt;=AY$35,AV15&lt;&gt;"",AX15&gt;=AY$39,AX15&lt;&gt;"",AN15=""),AND(BP15&gt;=BZ$35,BP15&lt;&gt;"",BR15&gt;=BZ$39,BR15&lt;&gt;"",BO15=""),AND(BS15&gt;=BZ$35,BS15&lt;&gt;"",BU15&gt;=BZ$39,BU15&lt;&gt;"",BO15=""),AND(BW15&gt;=BZ$35,BW15&lt;&gt;"",BY15&gt;=BZ$39,BY15&lt;&gt;"",BO15=""),AND(CQ15&gt;=DA$35,CQ15&lt;&gt;"",CS15&gt;=DA$39,CS15&lt;&gt;"",CP15=""),AND(CT15&gt;=DA$35,CT15&lt;&gt;"",CV15&gt;=DA$39,CV15&lt;&gt;"",CP15=""),AND(CX15&gt;=DA$35,CX15&lt;&gt;"",CZ15&gt;=DA$39,CZ15&lt;&gt;"",CP15=""),AND(DX15&gt;=EK$35,DX15&lt;&gt;"",DZ15&gt;=EK$39,DZ15&lt;&gt;""),AND(EA15&gt;=EK$35,EA15&lt;&gt;"",EC15&gt;=EK$39,EC15&lt;&gt;""),AND(EE15&gt;=EK$35,EE15&lt;&gt;"",EG15&gt;=EK$39,EG15&lt;&gt;""),AND(EH15&gt;=EK$35,EH15&lt;&gt;"",EJ15&gt;=EK$39,EJ15&lt;&gt;""),AND(FF15&gt;=FS$35,FF15&lt;&gt;"",FH15&gt;=FS$39,FH15&lt;&gt;""),AND(FI15&gt;=FS$35,FI15&lt;&gt;"",FK15&gt;=FS$39,FK15&lt;&gt;""),AND(FM15&gt;=FS$35,FM15&lt;&gt;"",FO15&gt;=FS$39,FO15&lt;&gt;""),AND(FP15&gt;=FS$35,FP15&lt;&gt;"",FR15&gt;=FS$39,FR15&lt;&gt;""),AND(GN15&gt;=HA$35,GN15&lt;&gt;"",GP15&gt;=HA$39,GP15&lt;&gt;""),AND(GQ15&gt;=HA$35,GQ15&lt;&gt;"",GS15&gt;=HA$39,GS15&lt;&gt;""),AND(GU15&gt;=HA$35,GU15&lt;&gt;"",GW15&gt;=HA$39,GW15&lt;&gt;""),AND(GX15&gt;=HA$35,GX15&lt;&gt;"",GZ15&gt;=HA$39,GZ15&lt;&gt;""),AND(HV15&gt;=II$35,HV15&lt;&gt;"",HX15&gt;=II$39,HX15&lt;&gt;""),AND(HY15&gt;=II$35,HY15&lt;&gt;"",IA15&gt;=II$39,IA15&lt;&gt;""),AND(IC15&gt;=II$35,IC15&lt;&gt;"",IE15&gt;=II$39,IE15&lt;&gt;""),AND(IF15&gt;=II$35,IF15&lt;&gt;"",IH15&gt;=II$39,IH15&lt;&gt;""),AND(JD15&gt;=JQ$35,JD15&lt;&gt;"",JF15&gt;=JQ$39,JF15&lt;&gt;""),AND(JG15&gt;=JQ$35,JG15&lt;&gt;"",JI15&gt;=JQ$39,JI15&lt;&gt;""),AND(JK15&gt;=JQ$35,JK15&lt;&gt;"",JM15&gt;=JQ$39,JM15&lt;&gt;""),AND(JN15&gt;=JQ$35,JN15&lt;&gt;"",JP15&gt;=JQ$39,JP15&lt;&gt;""),AND(KL15&gt;=KY$35,KL15&lt;&gt;"",KN15&gt;=KY$39,KN15&lt;&gt;""),AND(KO15&gt;=KY$35,KO15&lt;&gt;"",KQ15&gt;=KY$39,KQ15&lt;&gt;""),AND(KS15&gt;=KY$35,KS15&lt;&gt;"",KU15&gt;=KY$39,KU15&lt;&gt;""),AND(KV15&gt;=KY$35,KV15&lt;&gt;"",KX15&gt;=KY$39,KX15&lt;&gt;""),AND(LT15&gt;=MG$35,LT15&lt;&gt;"",LV15&gt;=MG$39,LV15&lt;&gt;""),AND(LW15&gt;=MG$35,LW15&lt;&gt;"",LY15&gt;=MG$39,LY15&lt;&gt;""),AND(MA15&gt;=MG$35,MA15&lt;&gt;"",MC15&gt;=MG$39,MC15&lt;&gt;""),AND(MD15&gt;=MG$35,MD15&lt;&gt;"",MF15&gt;=MG$39,MF15&lt;&gt;""),AND(NB15&gt;=NO$35,NB15&lt;&gt;"",ND15&gt;=NO$39,ND15&lt;&gt;""),AND(NE15&gt;=NO$35,NE15&lt;&gt;"",NG15&gt;=NO$39,NG15&lt;&gt;""),AND(NI15&gt;=NO$35,NI15&lt;&gt;"",NK15&gt;=NO$39,NK15&lt;&gt;""),AND(NL15&gt;=NO$35,NL15&lt;&gt;"",NN15&gt;=NO$39,NN15&lt;&gt;""),AND(OJ15&gt;=OW$35,OJ15&lt;&gt;"",OL15&gt;=OW$39,OL15&lt;&gt;""),AND(OM15&gt;=OW$35,OM15&lt;&gt;"",OO15&gt;=OW$39,OO15&lt;&gt;""),AND(OQ15&gt;=OW$35,OQ15&lt;&gt;"",OS15&gt;=OW$39,OS15&lt;&gt;""),AND(OT15&gt;=OW$35,OT15&lt;&gt;"",OV15&gt;=OW$39,OV15&lt;&gt;""),AND(PR15&gt;=QE$35,PR15&lt;&gt;"",PT15&gt;=QE$39,PT15&lt;&gt;""),AND(PU15&gt;=QE$35,PU15&lt;&gt;"",PW15&gt;=QE$39,PW15&lt;&gt;""),AND(PY15&gt;=QE$35,PY15&lt;&gt;"",QA15&gt;=QE$39,QA15&lt;&gt;""),AND(QB15&gt;=QE$35,QB15&lt;&gt;"",QD15&gt;=QE$39,QD15&lt;&gt;""),AND(QZ15&gt;=RM$35,QZ15&lt;&gt;"",RB15&gt;=RM$39,RB15&lt;&gt;""),AND(RC15&gt;=RM$35,RC15&lt;&gt;"",RE15&gt;=RM$39,RE15&lt;&gt;""),AND(RG15&gt;=RM$35,RG15&lt;&gt;"",RI15&gt;=RM$39,RI15&lt;&gt;""),AND(RJ15&gt;=RM$35,RJ15&lt;&gt;"",RL15&gt;=RM$39,RL15&lt;&gt;""),AND(SH15&gt;=SU$35,SH15&lt;&gt;"",SJ15&gt;=SU$39,SJ15&lt;&gt;""),AND(SK15&gt;=SU$35,SK15&lt;&gt;"",SM15&gt;=SU$39,SM15&lt;&gt;""),AND(SO15&gt;=SU$35,SO15&lt;&gt;"",SQ15&gt;=SU$39,SQ15&lt;&gt;""),AND(SR15&gt;=SU$35,SR15&lt;&gt;"",ST15&gt;=SU$39,ST15&lt;&gt;"")),"P","")</f>
        <v/>
      </c>
      <c r="L15" s="8">
        <f>IF(COUNT(AQ15,AT15,BR15,BU15,CS15,CV15)&gt;0,LARGE((AQ15,AT15,BR15,BU15,CS15,CV15),1),0)</f>
        <v>46.09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45.37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44.35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9.2999999999999989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&gt;0,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N15,$RN$1,IF(V15+IF(P15="",0,P15)=RF15,$QF$1,IF(V15+IF(P15="",0,P15)=PX15,$OX$1,IF(V15+IF(P15="",0,P15)=OP15,$NP$1,IF(V15+IF(P15="",0,P15)=NH15,$MH$1,IF(V15+IF(P15="",0,P15)=LZ15,$KZ$1,IF(V15+IF(P15="",0,P15)=KR15,$JR$1,IF(V15+IF(P15="",0,P15)=JJ15,$IJ$1,IF(V15+IF(P15="",0,P15)=IB15,$HB$1,IF(V15+IF(P15="",0,P15)=GT15,$FT$1,IF(V15+IF(P15="",0,P15)=FL15,$EL$1,IF(V15+IF(P15="",0,P15)=ED15,$DD$1)))))))))))),IF(V15=DC15,IF(V15+IF(#REF!="",0,#REF!)=ST15,$RN$1,IF(V15+IF(#REF!="",0,#REF!)=RL15,$QF$1,IF(V15+IF(#REF!="",0,#REF!)=QD15,$OX$1,IF(V15+IF(#REF!="",0,#REF!)=OV15,$NP$1,IF(V15+IF(#REF!="",0,#REF!)=NN15,$MH$1,IF(V15+IF(#REF!="",0,#REF!)=MF15,$KZ$1,IF(V15+IF(#REF!="",0,#REF!)=KX15,$JR$1,IF(V15+IF(#REF!="",0,#REF!)=JP15,$IJ$1,IF(V15+IF(#REF!="",0,#REF!)=IH15,$HB$1,IF(V15+IF(#REF!="",0,#REF!)=GZ15,$FT$1,IF(V15+IF(#REF!="",0,#REF!)=FR15,$EL$1,IF(V15+IF(#REF!="",0,#REF!)=EJ15,$DD$1,IF(V15+IF(#REF!="",0,#REF!)=SQ15,$RN$1,IF(V15+IF(#REF!="",0,#REF!)=RI15,$QF$1,IF(V15+IF(#REF!="",0,#REF!)=QA15,$OX$1,IF(V15+IF(#REF!="",0,#REF!)=OS15,$NP$1,IF(V15+IF(#REF!="",0,#REF!)=NK15,$MH$1,IF(V15+IF(#REF!="",0,#REF!)=MC15,$KZ$1,IF(V15+IF(#REF!="",0,#REF!)=KU15,$JR$1,IF(V15+IF(#REF!="",0,#REF!)=JM15,$IJ$1,IF(V15+IF(#REF!="",0,#REF!)=IE15,$HB$1,IF(V15+IF(#REF!="",0,#REF!)=GW15,$FT$1,IF(V15+IF(#REF!="",0,#REF!)=FO15,$EL$1,IF(V15+IF(#REF!="",0,#REF!)=EG15,$DD$1)))))))))))))))))))))))))))</f>
        <v/>
      </c>
      <c r="Y15" s="22">
        <v>12.3</v>
      </c>
      <c r="Z15" s="22">
        <v>9.3000000000000007</v>
      </c>
      <c r="AA15" s="22">
        <v>7.9</v>
      </c>
      <c r="AB15" s="22">
        <v>11.32</v>
      </c>
      <c r="AC15" s="22">
        <v>0.9</v>
      </c>
      <c r="AD15" s="22">
        <v>5.3</v>
      </c>
      <c r="AE15" s="22">
        <v>3.5</v>
      </c>
      <c r="AF15" s="22">
        <v>5</v>
      </c>
      <c r="AG15" s="22">
        <v>5.12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7.9</v>
      </c>
      <c r="AP15" s="38">
        <f>IF(AB15&gt;0,AB15,"")</f>
        <v>11.32</v>
      </c>
      <c r="AQ15" s="40">
        <f>IF(SUM(Y15:AB15)-AC15&gt;0,SUM(Y15:AB15)-AC15,"")</f>
        <v>39.92</v>
      </c>
      <c r="AR15" s="40">
        <f>IF(AF15&gt;0,AF15,"")</f>
        <v>5</v>
      </c>
      <c r="AS15" s="40">
        <f>IF(AG15&gt;0,AG15,"")</f>
        <v>5.12</v>
      </c>
      <c r="AT15" s="40">
        <f>IF(SUM(AD15:AG15)-AH15&gt;0,SUM(AD15:AG15)-AH15,"")</f>
        <v>18.920000000000002</v>
      </c>
      <c r="AU15" s="40">
        <f>IF(AQ15="","",MAX(AQ15,AT15))</f>
        <v>39.92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39.92</v>
      </c>
      <c r="AZ15" s="26">
        <v>12.5</v>
      </c>
      <c r="BA15" s="26">
        <v>9</v>
      </c>
      <c r="BB15" s="26">
        <v>9.1999999999999993</v>
      </c>
      <c r="BC15" s="26">
        <v>12.69</v>
      </c>
      <c r="BD15" s="26">
        <v>0</v>
      </c>
      <c r="BE15" s="26">
        <v>14.8</v>
      </c>
      <c r="BF15" s="26">
        <v>9.1999999999999993</v>
      </c>
      <c r="BG15" s="26">
        <v>9.1999999999999993</v>
      </c>
      <c r="BH15" s="26">
        <v>12.89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9.1999999999999993</v>
      </c>
      <c r="BQ15" s="39">
        <f>IF(BC15&gt;0,BC15,"")</f>
        <v>12.69</v>
      </c>
      <c r="BR15" s="11">
        <f>IF(SUM(AZ15:BC15)-BD15&gt;0,SUM(AZ15:BC15)-BD15,"")</f>
        <v>43.39</v>
      </c>
      <c r="BS15" s="11">
        <f>IF(BG15&gt;0,BG15,"")</f>
        <v>9.1999999999999993</v>
      </c>
      <c r="BT15" s="11">
        <f>IF(BH15&gt;0,BH15,"")</f>
        <v>12.89</v>
      </c>
      <c r="BU15" s="11">
        <f>IF(SUM(BE15:BH15)-BI15&gt;0,SUM(BE15:BH15)-BI15,"")</f>
        <v>46.09</v>
      </c>
      <c r="BV15" s="11">
        <f>IF(BR15="","",MAX(BR15,BU15))</f>
        <v>46.09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46.09</v>
      </c>
      <c r="CA15" s="22">
        <v>13.5</v>
      </c>
      <c r="CB15" s="22">
        <v>8.6</v>
      </c>
      <c r="CC15" s="22">
        <v>5.8999999999999995</v>
      </c>
      <c r="CD15" s="22">
        <v>12.73</v>
      </c>
      <c r="CE15" s="22">
        <v>2.9</v>
      </c>
      <c r="CF15" s="22">
        <v>14.1</v>
      </c>
      <c r="CG15" s="22">
        <v>9</v>
      </c>
      <c r="CH15" s="22">
        <v>9.2999999999999989</v>
      </c>
      <c r="CI15" s="22">
        <v>12.97</v>
      </c>
      <c r="CJ15" s="22">
        <v>0</v>
      </c>
      <c r="CK15" s="22">
        <v>13.1</v>
      </c>
      <c r="CL15" s="22">
        <v>9.1</v>
      </c>
      <c r="CM15" s="22">
        <v>9.2999999999999989</v>
      </c>
      <c r="CN15" s="22">
        <v>12.85</v>
      </c>
      <c r="CO15" s="22">
        <v>0</v>
      </c>
      <c r="CP15" s="27"/>
      <c r="CQ15" s="38">
        <f>IF(CC15&gt;0,CC15,"")</f>
        <v>5.8999999999999995</v>
      </c>
      <c r="CR15" s="38">
        <f>IF(CD15&gt;0,CD15,"")</f>
        <v>12.73</v>
      </c>
      <c r="CS15" s="40">
        <f>IF(SUM(CA15:CD15)-CE15&gt;0,SUM(CA15:CD15)-CE15,"")</f>
        <v>37.830000000000005</v>
      </c>
      <c r="CT15" s="40">
        <f>IF(CH15&gt;0,CH15,"")</f>
        <v>9.2999999999999989</v>
      </c>
      <c r="CU15" s="40">
        <f>IF(CI15&gt;0,CI15,"")</f>
        <v>12.97</v>
      </c>
      <c r="CV15" s="40">
        <f>IF(SUM(CF15:CI15)-CJ15&gt;0,SUM(CF15:CI15)-CJ15,"")</f>
        <v>45.37</v>
      </c>
      <c r="CW15" s="40">
        <f>IF(CS15="","",MAX(CS15,CV15))</f>
        <v>45.37</v>
      </c>
      <c r="CX15" s="40">
        <f>IF(CM15&gt;0,CM15,"")</f>
        <v>9.2999999999999989</v>
      </c>
      <c r="CY15" s="40">
        <f>IF(CN15&gt;0,CN15,"")</f>
        <v>12.85</v>
      </c>
      <c r="CZ15" s="40">
        <f>IF(SUM(CK15:CN15)-CO15&gt;0,SUM(CK15:CN15)-CO15,"")</f>
        <v>44.35</v>
      </c>
      <c r="DA15" s="40">
        <f>IF(SUM(CW15,CZ15)&gt;0,SUM(CW15,CZ15),"")</f>
        <v>89.72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13</v>
      </c>
      <c r="SW15" s="22">
        <f>IF($CP15="P",CB15,(CB15+BA15)/2)</f>
        <v>8.8000000000000007</v>
      </c>
      <c r="SX15" s="22">
        <f>IF($CP15="P",CC15,(CC15+BB15)/2)</f>
        <v>7.5499999999999989</v>
      </c>
      <c r="SY15" s="22">
        <f>IF($CP15="P",CD15,(CD15+BC15)/2)</f>
        <v>12.71</v>
      </c>
      <c r="SZ15" s="22">
        <f>IF($CP15="P",CE15,(CE15+BD15)/2)</f>
        <v>1.45</v>
      </c>
      <c r="TA15" s="22">
        <f>IF($CP15="P",CF15,(CF15+BE15)/2)</f>
        <v>14.45</v>
      </c>
      <c r="TB15" s="22">
        <f>IF($CP15="P",CG15,(CG15+BF15)/2)</f>
        <v>9.1</v>
      </c>
      <c r="TC15" s="22">
        <f>IF($CP15="P",CH15,(CH15+BG15)/2)</f>
        <v>9.25</v>
      </c>
      <c r="TD15" s="22">
        <f>IF($CP15="P",CI15,(CI15+BH15)/2)</f>
        <v>12.93</v>
      </c>
      <c r="TE15" s="22">
        <f>IF($CP15="P",CJ15,(CJ15+BI15)/2)</f>
        <v>0</v>
      </c>
      <c r="TF15" s="22">
        <f>IF($CP15="P",CK15,(CK15+BJ15)/2)</f>
        <v>6.55</v>
      </c>
      <c r="TG15" s="22">
        <f>IF($CP15="P",CL15,(CL15+BK15)/2)</f>
        <v>4.55</v>
      </c>
      <c r="TH15" s="22">
        <f>IF($CP15="P",CM15,(CM15+BL15)/2)</f>
        <v>4.6499999999999995</v>
      </c>
      <c r="TI15" s="22">
        <f>IF($CP15="P",CN15,(CN15+BM15)/2)</f>
        <v>6.4249999999999998</v>
      </c>
      <c r="TJ15" s="22">
        <f>IF($CP15="P",CO15,(CO15+BN15)/2)</f>
        <v>0</v>
      </c>
      <c r="TK15" s="27" t="s">
        <v>46</v>
      </c>
      <c r="TL15" s="40">
        <f>IF(SX15&gt;0,SX15,"")</f>
        <v>7.5499999999999989</v>
      </c>
      <c r="TM15" s="40">
        <f>IF(SY15&gt;0,SY15,"")</f>
        <v>12.71</v>
      </c>
      <c r="TN15" s="40">
        <f>IF(SUM(SV15:SY15)-SZ15&gt;0,SUM(SV15:SY15)-SZ15,"")</f>
        <v>40.61</v>
      </c>
      <c r="TO15" s="40">
        <f>IF(TC15&gt;0,TC15,"")</f>
        <v>9.25</v>
      </c>
      <c r="TP15" s="40">
        <f>IF(TD15&gt;0,TD15,"")</f>
        <v>12.93</v>
      </c>
      <c r="TQ15" s="40">
        <f>IF(SUM(TA15:TD15)-TE15&gt;0,SUM(TA15:TD15)-TE15,"")</f>
        <v>45.73</v>
      </c>
      <c r="TR15" s="40">
        <f>IF(MAX(TN15,TQ15)&gt;0,MAX(TN15,TQ15),"")</f>
        <v>45.73</v>
      </c>
      <c r="TS15" s="40">
        <f>IF(TH15&gt;0,TH15,"")</f>
        <v>4.6499999999999995</v>
      </c>
      <c r="TT15" s="40">
        <f>IF(TI15&gt;0,TI15,"")</f>
        <v>6.4249999999999998</v>
      </c>
      <c r="TU15" s="40">
        <f>IF(SUM(TF15:TI15)-TJ15&gt;0,SUM(TF15:TI15)-TJ15,"")</f>
        <v>22.175000000000001</v>
      </c>
      <c r="TV15" s="40">
        <f>IF(SUM(TR15,TU15)&gt;0,SUM(TR15,TU15),"")</f>
        <v>67.905000000000001</v>
      </c>
    </row>
    <row r="16" spans="1:542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143</v>
      </c>
      <c r="D16" s="4" t="s">
        <v>3</v>
      </c>
      <c r="E16" s="4">
        <v>2006</v>
      </c>
      <c r="F16" s="9">
        <f>SUM(L16:V16)+SUM(L16:T16)*0.0000001+SUM(L16)*0.0000000000001</f>
        <v>145.09001450900465</v>
      </c>
      <c r="G16" s="66"/>
      <c r="H16" s="3" t="str">
        <f>IF(OR(AND(AO16&gt;=AY$34,AO16&lt;&gt;"",AQ16&gt;=AY$38,AQ16&lt;&gt;"",AN16=""),AND(AR16&gt;=AY$34,AR16&lt;&gt;"",AT16&gt;=AY$38,AT16&lt;&gt;"",AN16=""),AND(AV16&gt;=AY$34,AV16&lt;&gt;"",AX16&gt;=AY$38,AX16&lt;&gt;"",AN16=""),AND(BP16&gt;=BZ$34,BP16&lt;&gt;"",BR16&gt;=BZ$38,BR16&lt;&gt;"",BO16=""),AND(BS16&gt;=BZ$34,BS16&lt;&gt;"",BU16&gt;=BZ$38,BU16&lt;&gt;"",BO16=""),AND(BW16&gt;=BZ$34,BW16&lt;&gt;"",BY16&gt;=BZ$38,BY16&lt;&gt;"",BO16=""),AND(CQ16&gt;=DA$34,CQ16&lt;&gt;"",CS16&gt;=DA$38,CS16&lt;&gt;"",CP16=""),AND(CT16&gt;=DA$34,CT16&lt;&gt;"",CV16&gt;=DA$38,CV16&lt;&gt;"",CP16=""),AND(CX16&gt;=DA$34,CX16&lt;&gt;"",CZ16&gt;=DA$38,CZ16&lt;&gt;"",CP16=""),AND(DX16&gt;=EK$34,DX16&lt;&gt;"",DZ16&gt;=EK$38,DZ16&lt;&gt;""),AND(EA16&gt;=EK$34,EA16&lt;&gt;"",EC16&gt;=EK$38,EC16&lt;&gt;""),AND(EE16&gt;=EK$34,EE16&lt;&gt;"",EG16&gt;=EK$38,EG16&lt;&gt;""),AND(EH16&gt;=EK$34,EH16&lt;&gt;"",EJ16&gt;=EK$38,EJ16&lt;&gt;""),AND(FF16&gt;=FS$34,FF16&lt;&gt;"",FH16&gt;=FS$38,FH16&lt;&gt;""),AND(FI16&gt;=FS$34,FI16&lt;&gt;"",FK16&gt;=FS$38,FK16&lt;&gt;""),AND(FM16&gt;=FS$34,FM16&lt;&gt;"",FO16&gt;=FS$38,FO16&lt;&gt;""),AND(FP16&gt;=FS$34,FP16&lt;&gt;"",FR16&gt;=FS$38,FR16&lt;&gt;""),AND(GN16&gt;=HA$34,GN16&lt;&gt;"",GP16&gt;=HA$38,GP16&lt;&gt;""),AND(GQ16&gt;=HA$34,GQ16&lt;&gt;"",GS16&gt;=HA$38,GS16&lt;&gt;""),AND(GU16&gt;=HA$34,GU16&lt;&gt;"",GW16&gt;=HA$38,GW16&lt;&gt;""),AND(GX16&gt;=HA$34,GX16&lt;&gt;"",GZ16&gt;=HA$38,GZ16&lt;&gt;""),AND(HV16&gt;=II$34,HV16&lt;&gt;"",HX16&gt;=II$38,HX16&lt;&gt;""),AND(HY16&gt;=II$34,HY16&lt;&gt;"",IA16&gt;=II$38,IA16&lt;&gt;""),AND(IC16&gt;=II$34,IC16&lt;&gt;"",IE16&gt;=II$38,IE16&lt;&gt;""),AND(IF16&gt;=II$34,IF16&lt;&gt;"",IH16&gt;=II$38,IH16&lt;&gt;""),AND(JD16&gt;=JQ$34,JD16&lt;&gt;"",JF16&gt;=JQ$38,JF16&lt;&gt;""),AND(JG16&gt;=JQ$34,JG16&lt;&gt;"",JI16&gt;=JQ$38,JI16&lt;&gt;""),AND(JK16&gt;=JQ$34,JK16&lt;&gt;"",JM16&gt;=JQ$38,JM16&lt;&gt;""),AND(JN16&gt;=JQ$34,JN16&lt;&gt;"",JP16&gt;=JQ$38,JP16&lt;&gt;""),AND(KL16&gt;=KY$34,KL16&lt;&gt;"",KN16&gt;=KY$38,KN16&lt;&gt;""),AND(KO16&gt;=KY$34,KO16&lt;&gt;"",KQ16&gt;=KY$38,KQ16&lt;&gt;""),AND(KS16&gt;=KY$34,KS16&lt;&gt;"",KU16&gt;=KY$38,KU16&lt;&gt;""),AND(KV16&gt;=KY$34,KV16&lt;&gt;"",KX16&gt;=KY$38,KX16&lt;&gt;""),AND(LT16&gt;=MG$34,LT16&lt;&gt;"",LV16&gt;=MG$38,LV16&lt;&gt;""),AND(LW16&gt;=MG$34,LW16&lt;&gt;"",LY16&gt;=MG$38,LY16&lt;&gt;""),AND(MA16&gt;=MG$34,MA16&lt;&gt;"",MC16&gt;=MG$38,MC16&lt;&gt;""),AND(MD16&gt;=MG$34,MD16&lt;&gt;"",MF16&gt;=MG$38,MF16&lt;&gt;""),AND(NB16&gt;=NO$34,NB16&lt;&gt;"",ND16&gt;=NO$38,ND16&lt;&gt;""),AND(NE16&gt;=NO$34,NE16&lt;&gt;"",NG16&gt;=NO$38,NG16&lt;&gt;""),AND(NI16&gt;=NO$34,NI16&lt;&gt;"",NK16&gt;=NO$38,NK16&lt;&gt;""),AND(NL16&gt;=NO$34,NL16&lt;&gt;"",NN16&gt;=NO$38,NN16&lt;&gt;""),AND(OJ16&gt;=OW$34,OJ16&lt;&gt;"",OL16&gt;=OW$38,OL16&lt;&gt;""),AND(OM16&gt;=OW$34,OM16&lt;&gt;"",OO16&gt;=OW$38,OO16&lt;&gt;""),AND(OQ16&gt;=OW$34,OQ16&lt;&gt;"",OS16&gt;=OW$38,OS16&lt;&gt;""),AND(OT16&gt;=OW$34,OT16&lt;&gt;"",OV16&gt;=OW$38,OV16&lt;&gt;""),AND(PR16&gt;=QE$34,PR16&lt;&gt;"",PT16&gt;=QE$38,PT16&lt;&gt;""),AND(PU16&gt;=QE$34,PU16&lt;&gt;"",PW16&gt;=QE$38,PW16&lt;&gt;""),AND(PY16&gt;=QE$34,PY16&lt;&gt;"",QA16&gt;=QE$38,QA16&lt;&gt;""),AND(QB16&gt;=QE$34,QB16&lt;&gt;"",QD16&gt;=QE$38,QD16&lt;&gt;""),AND(QZ16&gt;=RM$34,QZ16&lt;&gt;"",RB16&gt;=RM$38,RB16&lt;&gt;""),AND(RC16&gt;=RM$34,RC16&lt;&gt;"",RE16&gt;=RM$38,RE16&lt;&gt;""),AND(RG16&gt;=RM$34,RG16&lt;&gt;"",RI16&gt;=RM$38,RI16&lt;&gt;""),AND(RJ16&gt;=RM$34,RJ16&lt;&gt;"",RL16&gt;=RM$38,RL16&lt;&gt;""),AND(SH16&gt;=SU$34,SH16&lt;&gt;"",SJ16&gt;=SU$38,SJ16&lt;&gt;""),AND(SK16&gt;=SU$34,SK16&lt;&gt;"",SM16&gt;=SU$38,SM16&lt;&gt;""),AND(SO16&gt;=SU$34,SO16&lt;&gt;"",SQ16&gt;=SU$38,SQ16&lt;&gt;""),AND(SR16&gt;=SU$34,SR16&lt;&gt;"",ST16&gt;=SU$38,ST16&lt;&gt;"")),"P","")</f>
        <v/>
      </c>
      <c r="I16" s="3" t="str">
        <f>IF(OR(AND(AQ16&gt;=AY$38,AQ16&lt;&gt;"",AN16=""),AND(AT16&gt;=AY$38,AT16&lt;&gt;"",AN16=""),AND(AX16&gt;=AY$38,AX16&lt;&gt;"",AN16=""),AND(BR16&gt;=BZ$38,BR16&lt;&gt;"",BO16=""),AND(BU16&gt;=BZ$38,BU16&lt;&gt;"",BO16=""),AND(BY16&gt;=BZ$38,BY16&lt;&gt;"",BO16=""),AND(CS16&gt;=DA$38,CS16&lt;&gt;"",CP16=""),AND(CV16&gt;=DA$38,CV16&lt;&gt;"",CP16=""),AND(CZ16&gt;=DA$38,CZ16&lt;&gt;"",CP16=""),AND(DZ16&gt;=EK$38,DZ16&lt;&gt;""),AND(EC16&gt;=EK$38,EC16&lt;&gt;""),AND(EG16&gt;=EK$38,EG16&lt;&gt;""),AND(EJ16&gt;=EK$38,EJ16&lt;&gt;""),AND(FH16&gt;=FS$38,FH16&lt;&gt;""),AND(FK16&gt;=FS$38,FK16&lt;&gt;""),AND(FO16&gt;=FS$38,FO16&lt;&gt;""),AND(FR16&gt;=FS$38,FR16&lt;&gt;""),AND(GP16&gt;=HA$38,GP16&lt;&gt;""),AND(GS16&gt;=HA$38,GS16&lt;&gt;""),AND(GW16&gt;=HA$38,GW16&lt;&gt;""),AND(GZ16&gt;=HA$38,GZ16&lt;&gt;""),AND(HX16&gt;=II$38,HX16&lt;&gt;""),AND(IA16&gt;=II$38,IA16&lt;&gt;""),AND(IE16&gt;=II$38,IE16&lt;&gt;""),AND(IH16&gt;=II$38,IH16&lt;&gt;""),AND(JF16&gt;=JQ$38,JF16&lt;&gt;""),AND(JI16&gt;=JQ$38,JI16&lt;&gt;""),AND(JM16&gt;=JQ$38,JM16&lt;&gt;""),AND(JP16&gt;=JQ$38,JP16&lt;&gt;""),AND(KN16&gt;=KY$38,KN16&lt;&gt;""),AND(KQ16&gt;=KY$38,KQ16&lt;&gt;""),AND(KU16&gt;=KY$38,KU16&lt;&gt;""),AND(KX16&gt;=KY$38,KX16&lt;&gt;""),AND(LV16&gt;=MG$38,LV16&lt;&gt;""),AND(LY16&gt;=MG$38,LY16&lt;&gt;""),AND(MC16&gt;=MG$38,MC16&lt;&gt;""),AND(MF16&gt;=MG$38,MF16&lt;&gt;""),AND(ND16&gt;=NO$38,ND16&lt;&gt;""),AND(NG16&gt;=NO$38,NG16&lt;&gt;""),AND(NK16&gt;=NO$38,NK16&lt;&gt;""),AND(NN16&gt;=NO$38,NN16&lt;&gt;""),AND(OL16&gt;=OW$38,OL16&lt;&gt;""),AND(OO16&gt;=OW$38,OO16&lt;&gt;""),AND(OS16&gt;=OW$38,OS16&lt;&gt;""),AND(OV16&gt;=OW$38,OV16&lt;&gt;""),AND(PT16&gt;=QE$38,PT16&lt;&gt;""),AND(PW16&gt;=QE$38,PW16&lt;&gt;""),AND(QA16&gt;=QE$38,QA16&lt;&gt;""),AND(QD16&gt;=QE$38,QD16&lt;&gt;""),AND(RB16&gt;=RM$38,RB16&lt;&gt;""),AND(RE16&gt;=RM$38,RE16&lt;&gt;""),AND(RI16&gt;=RM$38,RI16&lt;&gt;""),AND(RL16&gt;=RM$38,RL16&lt;&gt;""),AND(SJ16&gt;=SU$38,SJ16&lt;&gt;""),AND(SM16&gt;=SU$38,SM16&lt;&gt;""),AND(SQ16&gt;=SU$38,SQ16&lt;&gt;""),AND(ST16&gt;=SU$38,ST16&lt;&gt;"")),"P","")</f>
        <v/>
      </c>
      <c r="J16" s="36" t="str">
        <f>IF(AND(I16="P",H16=""),"No DD",IF(OR(AND(AO16&gt;=AY$37,AO16&lt;&gt;"",AQ16&gt;=AY$41,AQ16&lt;&gt;"",AN16=""),AND(AR16&gt;=AY$37,AR16&lt;&gt;"",AT16&gt;=AY$41,AT16&lt;&gt;"",AN16=""),AND(AV16&gt;=AY$37,AV16&lt;&gt;"",AX16&gt;=AY$41,AX16&lt;&gt;"",AN16=""),AND(BP16&gt;=BZ$37,BP16&lt;&gt;"",BR16&gt;=BZ$41,BR16&lt;&gt;"",BO16=""),AND(BS16&gt;=BZ$37,BS16&lt;&gt;"",BU16&gt;=BZ$41,BU16&lt;&gt;"",BO16=""),AND(BW16&gt;=BZ$37,BW16&lt;&gt;"",BY16&gt;=BZ$41,BY16&lt;&gt;"",BO16=""),AND(CQ16&gt;=DA$37,CQ16&lt;&gt;"",CS16&gt;=DA$41,CS16&lt;&gt;"",CP16=""),AND(CT16&gt;=DA$37,CT16&lt;&gt;"",CV16&gt;=DA$41,CV16&lt;&gt;"",CP16=""),AND(CX16&gt;=DA$37,CX16&lt;&gt;"",CZ16&gt;=DA$41,CZ16&lt;&gt;"",CP16=""),AND(DX16&gt;=EK$37,DX16&lt;&gt;"",DZ16&gt;=EK$41,DZ16&lt;&gt;""),AND(EA16&gt;=EK$37,EA16&lt;&gt;"",EC16&gt;=EK$41,EC16&lt;&gt;""),AND(EE16&gt;=EK$37,EE16&lt;&gt;"",EG16&gt;=EK$41,EG16&lt;&gt;""),AND(EH16&gt;=EK$37,EH16&lt;&gt;"",EJ16&gt;=EK$41,EJ16&lt;&gt;""),AND(FF16&gt;=FS$37,FF16&lt;&gt;"",FH16&gt;=FS$41,FH16&lt;&gt;""),AND(FI16&gt;=FS$37,FI16&lt;&gt;"",FK16&gt;=FS$41,FK16&lt;&gt;""),AND(FM16&gt;=FS$37,FM16&lt;&gt;"",FO16&gt;=FS$41,FO16&lt;&gt;""),AND(FP16&gt;=FS$37,FP16&lt;&gt;"",FR16&gt;=FS$41,FR16&lt;&gt;""),AND(GN16&gt;=HA$37,GN16&lt;&gt;"",GP16&gt;=HA$41,GP16&lt;&gt;""),AND(GQ16&gt;=HA$37,GQ16&lt;&gt;"",GS16&gt;=HA$41,GS16&lt;&gt;""),AND(GU16&gt;=HA$37,GU16&lt;&gt;"",GW16&gt;=HA$41,GW16&lt;&gt;""),AND(GX16&gt;=HA$37,GX16&lt;&gt;"",GZ16&gt;=HA$41,GZ16&lt;&gt;""),AND(HV16&gt;=II$37,HV16&lt;&gt;"",HX16&gt;=II$41,HX16&lt;&gt;""),AND(HY16&gt;=II$37,HY16&lt;&gt;"",IA16&gt;=II$41,IA16&lt;&gt;""),AND(IC16&gt;=II$37,IC16&lt;&gt;"",IE16&gt;=II$41,IE16&lt;&gt;""),AND(IF16&gt;=II$37,IF16&lt;&gt;"",IH16&gt;=II$41,IH16&lt;&gt;""),AND(JD16&gt;=JQ$37,JD16&lt;&gt;"",JF16&gt;=JQ$41,JF16&lt;&gt;""),AND(JG16&gt;=JQ$37,JG16&lt;&gt;"",JI16&gt;=JQ$41,JI16&lt;&gt;""),AND(JK16&gt;=JQ$37,JK16&lt;&gt;"",JM16&gt;=JQ$41,JM16&lt;&gt;""),AND(JN16&gt;=JQ$37,JN16&lt;&gt;"",JP16&gt;=JQ$41,JP16&lt;&gt;""),AND(KL16&gt;=KY$37,KL16&lt;&gt;"",KN16&gt;=KY$41,KN16&lt;&gt;""),AND(KO16&gt;=KY$37,KO16&lt;&gt;"",KQ16&gt;=KY$41,KQ16&lt;&gt;""),AND(KS16&gt;=KY$37,KS16&lt;&gt;"",KU16&gt;=KY$41,KU16&lt;&gt;""),AND(KV16&gt;=KY$37,KV16&lt;&gt;"",KX16&gt;=KY$41,KX16&lt;&gt;""),AND(LT16&gt;=MG$37,LT16&lt;&gt;"",LV16&gt;=MG$41,LV16&lt;&gt;""),AND(LW16&gt;=MG$37,LW16&lt;&gt;"",LY16&gt;=MG$41,LY16&lt;&gt;""),AND(MA16&gt;=MG$37,MA16&lt;&gt;"",MC16&gt;=MG$41,MC16&lt;&gt;""),AND(MD16&gt;=MG$37,MD16&lt;&gt;"",MF16&gt;=MG$41,MF16&lt;&gt;""),AND(NB16&gt;=NO$37,NB16&lt;&gt;"",ND16&gt;=NO$41,ND16&lt;&gt;""),AND(NE16&gt;=NO$37,NE16&lt;&gt;"",NG16&gt;=NO$41,NG16&lt;&gt;""),AND(NI16&gt;=NO$37,NI16&lt;&gt;"",NK16&gt;=NO$41,NK16&lt;&gt;""),AND(NL16&gt;=NO$37,NL16&lt;&gt;"",NN16&gt;=NO$41,NN16&lt;&gt;""),AND(OJ16&gt;=OW$37,OJ16&lt;&gt;"",OL16&gt;=OW$41,OL16&lt;&gt;""),AND(OM16&gt;=OW$37,OM16&lt;&gt;"",OO16&gt;=OW$41,OO16&lt;&gt;""),AND(OQ16&gt;=OW$37,OQ16&lt;&gt;"",OS16&gt;=OW$41,OS16&lt;&gt;""),AND(OT16&gt;=OW$37,OT16&lt;&gt;"",OV16&gt;=OW$41,OV16&lt;&gt;""),AND(PR16&gt;=QE$37,PR16&lt;&gt;"",PT16&gt;=QE$41,PT16&lt;&gt;""),AND(PU16&gt;=QE$37,PU16&lt;&gt;"",PW16&gt;=QE$41,PW16&lt;&gt;""),AND(PY16&gt;=QE$37,PY16&lt;&gt;"",QA16&gt;=QE$41,QA16&lt;&gt;""),AND(QB16&gt;=QE$37,QB16&lt;&gt;"",QD16&gt;=QE$41,QD16&lt;&gt;""),AND(QZ16&gt;=RM$37,QZ16&lt;&gt;"",RB16&gt;=RM$41,RB16&lt;&gt;""),AND(RC16&gt;=RM$37,RC16&lt;&gt;"",RE16&gt;=RM$41,RE16&lt;&gt;""),AND(RG16&gt;=RM$37,RG16&lt;&gt;"",RI16&gt;=RM$41,RI16&lt;&gt;""),AND(RJ16&gt;=RM$37,RJ16&lt;&gt;"",RL16&gt;=RM$41,RL16&lt;&gt;""),AND(SH16&gt;=SU$37,SH16&lt;&gt;"",SJ16&gt;=SU$41,SJ16&lt;&gt;""),AND(SK16&gt;=SU$37,SK16&lt;&gt;"",SM16&gt;=SU$41,SM16&lt;&gt;""),AND(SO16&gt;=SU$37,SO16&lt;&gt;"",SQ16&gt;=SU$41,SQ16&lt;&gt;""),AND(SR16&gt;=SU$37,SR16&lt;&gt;"",ST16&gt;=SU$41,ST16&lt;&gt;"")),"Merit",IF(OR(AND(AO16&gt;=AY$36,AO16&lt;&gt;"",AQ16&gt;=AY$40,AQ16&lt;&gt;"",AN16=""),AND(AR16&gt;=AY$36,AR16&lt;&gt;"",AT16&gt;=AY$40,AT16&lt;&gt;"",AN16=""),AND(AV16&gt;=AY$36,AV16&lt;&gt;"",AX16&gt;=AY$40,AX16&lt;&gt;"",AN16=""),AND(BP16&gt;=BZ$36,BP16&lt;&gt;"",BR16&gt;=BZ$40,BR16&lt;&gt;"",BO16=""),AND(BS16&gt;=BZ$36,BS16&lt;&gt;"",BU16&gt;=BZ$40,BU16&lt;&gt;"",BO16=""),AND(BW16&gt;=BZ$36,BW16&lt;&gt;"",BY16&gt;=BZ$40,BY16&lt;&gt;"",BO16=""),AND(CQ16&gt;=DA$36,CQ16&lt;&gt;"",CS16&gt;=DA$40,CS16&lt;&gt;"",CP16=""),AND(CT16&gt;=DA$36,CT16&lt;&gt;"",CV16&gt;=DA$40,CV16&lt;&gt;"",CP16=""),AND(CX16&gt;=DA$36,CX16&lt;&gt;"",CZ16&gt;=DA$40,CZ16&lt;&gt;"",CP16=""),AND(DX16&gt;=EK$36,DX16&lt;&gt;"",DZ16&gt;=EK$40,DZ16&lt;&gt;""),AND(EA16&gt;=EK$36,EA16&lt;&gt;"",EC16&gt;=EK$40,EC16&lt;&gt;""),AND(EE16&gt;=EK$36,EE16&lt;&gt;"",EG16&gt;=EK$40,EG16&lt;&gt;""),AND(EH16&gt;=EK$36,EH16&lt;&gt;"",EJ16&gt;=EK$40,EJ16&lt;&gt;""),AND(FF16&gt;=FS$36,FF16&lt;&gt;"",FH16&gt;=FS$40,FH16&lt;&gt;""),AND(FI16&gt;=FS$36,FI16&lt;&gt;"",FK16&gt;=FS$40,FK16&lt;&gt;""),AND(FM16&gt;=FS$36,FM16&lt;&gt;"",FO16&gt;=FS$40,FO16&lt;&gt;""),AND(FP16&gt;=FS$36,FP16&lt;&gt;"",FR16&gt;=FS$40,FR16&lt;&gt;""),AND(GN16&gt;=HA$36,GN16&lt;&gt;"",GP16&gt;=HA$40,GP16&lt;&gt;""),AND(GQ16&gt;=HA$36,GQ16&lt;&gt;"",GS16&gt;=HA$40,GS16&lt;&gt;""),AND(GU16&gt;=HA$36,GU16&lt;&gt;"",GW16&gt;=HA$40,GW16&lt;&gt;""),AND(GX16&gt;=HA$36,GX16&lt;&gt;"",GZ16&gt;=HA$40,GZ16&lt;&gt;""),AND(HV16&gt;=II$36,HV16&lt;&gt;"",HX16&gt;=II$40,HX16&lt;&gt;""),AND(HY16&gt;=II$36,HY16&lt;&gt;"",IA16&gt;=II$40,IA16&lt;&gt;""),AND(IC16&gt;=II$36,IC16&lt;&gt;"",IE16&gt;=II$40,IE16&lt;&gt;""),AND(IF16&gt;=II$36,IF16&lt;&gt;"",IH16&gt;=II$40,IH16&lt;&gt;""),AND(JD16&gt;=JQ$36,JD16&lt;&gt;"",JF16&gt;=JQ$40,JF16&lt;&gt;""),AND(JG16&gt;=JQ$36,JG16&lt;&gt;"",JI16&gt;=JQ$40,JI16&lt;&gt;""),AND(JK16&gt;=JQ$36,JK16&lt;&gt;"",JM16&gt;=JQ$40,JM16&lt;&gt;""),AND(JN16&gt;=JQ$36,JN16&lt;&gt;"",JP16&gt;=JQ$40,JP16&lt;&gt;""),AND(KL16&gt;=KY$36,KL16&lt;&gt;"",KN16&gt;=KY$40,KN16&lt;&gt;""),AND(KO16&gt;=KY$36,KO16&lt;&gt;"",KQ16&gt;=KY$40,KQ16&lt;&gt;""),AND(KS16&gt;=KY$36,KS16&lt;&gt;"",KU16&gt;=KY$40,KU16&lt;&gt;""),AND(KV16&gt;=KY$36,KV16&lt;&gt;"",KX16&gt;=KY$40,KX16&lt;&gt;""),AND(LT16&gt;=MG$36,LT16&lt;&gt;"",LV16&gt;=MG$40,LV16&lt;&gt;""),AND(LW16&gt;=MG$36,LW16&lt;&gt;"",LY16&gt;=MG$40,LY16&lt;&gt;""),AND(MA16&gt;=MG$36,MA16&lt;&gt;"",MC16&gt;=MG$40,MC16&lt;&gt;""),AND(MD16&gt;=MG$36,MD16&lt;&gt;"",MF16&gt;=MG$40,MF16&lt;&gt;""),AND(NB16&gt;=NO$36,NB16&lt;&gt;"",ND16&gt;=NO$40,ND16&lt;&gt;""),AND(NE16&gt;=NO$36,NE16&lt;&gt;"",NG16&gt;=NO$40,NG16&lt;&gt;""),AND(NI16&gt;=NO$36,NI16&lt;&gt;"",NK16&gt;=NO$40,NK16&lt;&gt;""),AND(NL16&gt;=NO$36,NL16&lt;&gt;"",NN16&gt;=NO$40,NN16&lt;&gt;""),AND(OJ16&gt;=OW$36,OJ16&lt;&gt;"",OL16&gt;=OW$40,OL16&lt;&gt;""),AND(OM16&gt;=OW$36,OM16&lt;&gt;"",OO16&gt;=OW$40,OO16&lt;&gt;""),AND(OQ16&gt;=OW$36,OQ16&lt;&gt;"",OS16&gt;=OW$40,OS16&lt;&gt;""),AND(OT16&gt;=OW$36,OT16&lt;&gt;"",OV16&gt;=OW$40,OV16&lt;&gt;""),AND(PR16&gt;=QE$36,PR16&lt;&gt;"",PT16&gt;=QE$40,PT16&lt;&gt;""),AND(PU16&gt;=QE$36,PU16&lt;&gt;"",PW16&gt;=QE$40,PW16&lt;&gt;""),AND(PY16&gt;=QE$36,PY16&lt;&gt;"",QA16&gt;=QE$40,QA16&lt;&gt;""),AND(QB16&gt;=QE$36,QB16&lt;&gt;"",QD16&gt;=QE$40,QD16&lt;&gt;""),AND(QZ16&gt;=RM$36,QZ16&lt;&gt;"",RB16&gt;=RM$40,RB16&lt;&gt;""),AND(RC16&gt;=RM$36,RC16&lt;&gt;"",RE16&gt;=RM$40,RE16&lt;&gt;""),AND(RG16&gt;=RM$36,RG16&lt;&gt;"",RI16&gt;=RM$40,RI16&lt;&gt;""),AND(RJ16&gt;=RM$36,RJ16&lt;&gt;"",RL16&gt;=RM$40,RL16&lt;&gt;""),AND(SH16&gt;=SU$36,SH16&lt;&gt;"",SJ16&gt;=SU$40,SJ16&lt;&gt;""),AND(SK16&gt;=SU$36,SK16&lt;&gt;"",SM16&gt;=SU$40,SM16&lt;&gt;""),AND(SO16&gt;=SU$36,SO16&lt;&gt;"",SQ16&gt;=SU$40,SQ16&lt;&gt;""),AND(SR16&gt;=SU$36,SR16&lt;&gt;"",ST16&gt;=SU$40,ST16&lt;&gt;"")),"Excellence",IF(K16="P","Worlds Team",IF(H16="P","National Team","")))))</f>
        <v/>
      </c>
      <c r="K16" s="3" t="str">
        <f>IF(OR(AND(AO16&gt;=AY$35,AO16&lt;&gt;"",AQ16&gt;=AY$39,AQ16&lt;&gt;"",AN16=""),AND(AR16&gt;=AY$35,AR16&lt;&gt;"",AT16&gt;=AY$39,AT16&lt;&gt;"",AN16=""),AND(AV16&gt;=AY$35,AV16&lt;&gt;"",AX16&gt;=AY$39,AX16&lt;&gt;"",AN16=""),AND(BP16&gt;=BZ$35,BP16&lt;&gt;"",BR16&gt;=BZ$39,BR16&lt;&gt;"",BO16=""),AND(BS16&gt;=BZ$35,BS16&lt;&gt;"",BU16&gt;=BZ$39,BU16&lt;&gt;"",BO16=""),AND(BW16&gt;=BZ$35,BW16&lt;&gt;"",BY16&gt;=BZ$39,BY16&lt;&gt;"",BO16=""),AND(CQ16&gt;=DA$35,CQ16&lt;&gt;"",CS16&gt;=DA$39,CS16&lt;&gt;"",CP16=""),AND(CT16&gt;=DA$35,CT16&lt;&gt;"",CV16&gt;=DA$39,CV16&lt;&gt;"",CP16=""),AND(CX16&gt;=DA$35,CX16&lt;&gt;"",CZ16&gt;=DA$39,CZ16&lt;&gt;"",CP16=""),AND(DX16&gt;=EK$35,DX16&lt;&gt;"",DZ16&gt;=EK$39,DZ16&lt;&gt;""),AND(EA16&gt;=EK$35,EA16&lt;&gt;"",EC16&gt;=EK$39,EC16&lt;&gt;""),AND(EE16&gt;=EK$35,EE16&lt;&gt;"",EG16&gt;=EK$39,EG16&lt;&gt;""),AND(EH16&gt;=EK$35,EH16&lt;&gt;"",EJ16&gt;=EK$39,EJ16&lt;&gt;""),AND(FF16&gt;=FS$35,FF16&lt;&gt;"",FH16&gt;=FS$39,FH16&lt;&gt;""),AND(FI16&gt;=FS$35,FI16&lt;&gt;"",FK16&gt;=FS$39,FK16&lt;&gt;""),AND(FM16&gt;=FS$35,FM16&lt;&gt;"",FO16&gt;=FS$39,FO16&lt;&gt;""),AND(FP16&gt;=FS$35,FP16&lt;&gt;"",FR16&gt;=FS$39,FR16&lt;&gt;""),AND(GN16&gt;=HA$35,GN16&lt;&gt;"",GP16&gt;=HA$39,GP16&lt;&gt;""),AND(GQ16&gt;=HA$35,GQ16&lt;&gt;"",GS16&gt;=HA$39,GS16&lt;&gt;""),AND(GU16&gt;=HA$35,GU16&lt;&gt;"",GW16&gt;=HA$39,GW16&lt;&gt;""),AND(GX16&gt;=HA$35,GX16&lt;&gt;"",GZ16&gt;=HA$39,GZ16&lt;&gt;""),AND(HV16&gt;=II$35,HV16&lt;&gt;"",HX16&gt;=II$39,HX16&lt;&gt;""),AND(HY16&gt;=II$35,HY16&lt;&gt;"",IA16&gt;=II$39,IA16&lt;&gt;""),AND(IC16&gt;=II$35,IC16&lt;&gt;"",IE16&gt;=II$39,IE16&lt;&gt;""),AND(IF16&gt;=II$35,IF16&lt;&gt;"",IH16&gt;=II$39,IH16&lt;&gt;""),AND(JD16&gt;=JQ$35,JD16&lt;&gt;"",JF16&gt;=JQ$39,JF16&lt;&gt;""),AND(JG16&gt;=JQ$35,JG16&lt;&gt;"",JI16&gt;=JQ$39,JI16&lt;&gt;""),AND(JK16&gt;=JQ$35,JK16&lt;&gt;"",JM16&gt;=JQ$39,JM16&lt;&gt;""),AND(JN16&gt;=JQ$35,JN16&lt;&gt;"",JP16&gt;=JQ$39,JP16&lt;&gt;""),AND(KL16&gt;=KY$35,KL16&lt;&gt;"",KN16&gt;=KY$39,KN16&lt;&gt;""),AND(KO16&gt;=KY$35,KO16&lt;&gt;"",KQ16&gt;=KY$39,KQ16&lt;&gt;""),AND(KS16&gt;=KY$35,KS16&lt;&gt;"",KU16&gt;=KY$39,KU16&lt;&gt;""),AND(KV16&gt;=KY$35,KV16&lt;&gt;"",KX16&gt;=KY$39,KX16&lt;&gt;""),AND(LT16&gt;=MG$35,LT16&lt;&gt;"",LV16&gt;=MG$39,LV16&lt;&gt;""),AND(LW16&gt;=MG$35,LW16&lt;&gt;"",LY16&gt;=MG$39,LY16&lt;&gt;""),AND(MA16&gt;=MG$35,MA16&lt;&gt;"",MC16&gt;=MG$39,MC16&lt;&gt;""),AND(MD16&gt;=MG$35,MD16&lt;&gt;"",MF16&gt;=MG$39,MF16&lt;&gt;""),AND(NB16&gt;=NO$35,NB16&lt;&gt;"",ND16&gt;=NO$39,ND16&lt;&gt;""),AND(NE16&gt;=NO$35,NE16&lt;&gt;"",NG16&gt;=NO$39,NG16&lt;&gt;""),AND(NI16&gt;=NO$35,NI16&lt;&gt;"",NK16&gt;=NO$39,NK16&lt;&gt;""),AND(NL16&gt;=NO$35,NL16&lt;&gt;"",NN16&gt;=NO$39,NN16&lt;&gt;""),AND(OJ16&gt;=OW$35,OJ16&lt;&gt;"",OL16&gt;=OW$39,OL16&lt;&gt;""),AND(OM16&gt;=OW$35,OM16&lt;&gt;"",OO16&gt;=OW$39,OO16&lt;&gt;""),AND(OQ16&gt;=OW$35,OQ16&lt;&gt;"",OS16&gt;=OW$39,OS16&lt;&gt;""),AND(OT16&gt;=OW$35,OT16&lt;&gt;"",OV16&gt;=OW$39,OV16&lt;&gt;""),AND(PR16&gt;=QE$35,PR16&lt;&gt;"",PT16&gt;=QE$39,PT16&lt;&gt;""),AND(PU16&gt;=QE$35,PU16&lt;&gt;"",PW16&gt;=QE$39,PW16&lt;&gt;""),AND(PY16&gt;=QE$35,PY16&lt;&gt;"",QA16&gt;=QE$39,QA16&lt;&gt;""),AND(QB16&gt;=QE$35,QB16&lt;&gt;"",QD16&gt;=QE$39,QD16&lt;&gt;""),AND(QZ16&gt;=RM$35,QZ16&lt;&gt;"",RB16&gt;=RM$39,RB16&lt;&gt;""),AND(RC16&gt;=RM$35,RC16&lt;&gt;"",RE16&gt;=RM$39,RE16&lt;&gt;""),AND(RG16&gt;=RM$35,RG16&lt;&gt;"",RI16&gt;=RM$39,RI16&lt;&gt;""),AND(RJ16&gt;=RM$35,RJ16&lt;&gt;"",RL16&gt;=RM$39,RL16&lt;&gt;""),AND(SH16&gt;=SU$35,SH16&lt;&gt;"",SJ16&gt;=SU$39,SJ16&lt;&gt;""),AND(SK16&gt;=SU$35,SK16&lt;&gt;"",SM16&gt;=SU$39,SM16&lt;&gt;""),AND(SO16&gt;=SU$35,SO16&lt;&gt;"",SQ16&gt;=SU$39,SQ16&lt;&gt;""),AND(SR16&gt;=SU$35,SR16&lt;&gt;"",ST16&gt;=SU$39,ST16&lt;&gt;"")),"P","")</f>
        <v/>
      </c>
      <c r="L16" s="8">
        <f>IF(COUNT(AQ16,AT16,BR16,BU16,CS16,CV16)&gt;0,LARGE((AQ16,AT16,BR16,BU16,CS16,CV16),1),0)</f>
        <v>46.370000000000005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44.42</v>
      </c>
      <c r="O16" s="8" t="str">
        <f>IF(N16="","",IF(OR(N16=CS16,N16=CV16),$CA$1,IF(OR(N16=BR16,N16=BU16),$AZ$1,IF(OR(N16=AQ16,N16=AT16),$Y$1,""))))</f>
        <v>2023 Nationals</v>
      </c>
      <c r="P16" s="8">
        <f>IF(COUNT(AQ16,AT16,BR16,BU16,CS16,CV16)&gt;2,MAX(AX16,BY16,CZ16,LARGE((AQ16,AT16,BR16,BU16,CS16,CV16),3)),IF(MAX(AX16,BY16,CZ16)&gt;0,MAX(AX16,BY16,CZ16),0))</f>
        <v>44.1</v>
      </c>
      <c r="Q16" s="8" t="str">
        <f>IF(P16="","",IF(OR(P16=CS16,P16=CV16,P16=CZ16),$CA$1,IF(OR(P16=BR16,P16=BU16,P16=BY16),$AZ$1,IF(OR(P16=AQ16,P16=AT16,P16=AX16),$Y$1,""))))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10.199999999999999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&gt;0,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N16,$RN$1,IF(V16+IF(P16="",0,P16)=RF16,$QF$1,IF(V16+IF(P16="",0,P16)=PX16,$OX$1,IF(V16+IF(P16="",0,P16)=OP16,$NP$1,IF(V16+IF(P16="",0,P16)=NH16,$MH$1,IF(V16+IF(P16="",0,P16)=LZ16,$KZ$1,IF(V16+IF(P16="",0,P16)=KR16,$JR$1,IF(V16+IF(P16="",0,P16)=JJ16,$IJ$1,IF(V16+IF(P16="",0,P16)=IB16,$HB$1,IF(V16+IF(P16="",0,P16)=GT16,$FT$1,IF(V16+IF(P16="",0,P16)=FL16,$EL$1,IF(V16+IF(P16="",0,P16)=ED16,$DD$1)))))))))))),IF(V16=DC16,IF(V16+IF(#REF!="",0,#REF!)=ST16,$RN$1,IF(V16+IF(#REF!="",0,#REF!)=RL16,$QF$1,IF(V16+IF(#REF!="",0,#REF!)=QD16,$OX$1,IF(V16+IF(#REF!="",0,#REF!)=OV16,$NP$1,IF(V16+IF(#REF!="",0,#REF!)=NN16,$MH$1,IF(V16+IF(#REF!="",0,#REF!)=MF16,$KZ$1,IF(V16+IF(#REF!="",0,#REF!)=KX16,$JR$1,IF(V16+IF(#REF!="",0,#REF!)=JP16,$IJ$1,IF(V16+IF(#REF!="",0,#REF!)=IH16,$HB$1,IF(V16+IF(#REF!="",0,#REF!)=GZ16,$FT$1,IF(V16+IF(#REF!="",0,#REF!)=FR16,$EL$1,IF(V16+IF(#REF!="",0,#REF!)=EJ16,$DD$1,IF(V16+IF(#REF!="",0,#REF!)=SQ16,$RN$1,IF(V16+IF(#REF!="",0,#REF!)=RI16,$QF$1,IF(V16+IF(#REF!="",0,#REF!)=QA16,$OX$1,IF(V16+IF(#REF!="",0,#REF!)=OS16,$NP$1,IF(V16+IF(#REF!="",0,#REF!)=NK16,$MH$1,IF(V16+IF(#REF!="",0,#REF!)=MC16,$KZ$1,IF(V16+IF(#REF!="",0,#REF!)=KU16,$JR$1,IF(V16+IF(#REF!="",0,#REF!)=JM16,$IJ$1,IF(V16+IF(#REF!="",0,#REF!)=IE16,$HB$1,IF(V16+IF(#REF!="",0,#REF!)=GW16,$FT$1,IF(V16+IF(#REF!="",0,#REF!)=FO16,$EL$1,IF(V16+IF(#REF!="",0,#REF!)=EG16,$DD$1)))))))))))))))))))))))))))</f>
        <v/>
      </c>
      <c r="Y16" s="22">
        <v>13.3</v>
      </c>
      <c r="Z16" s="22">
        <v>9.1</v>
      </c>
      <c r="AA16" s="22">
        <v>9.3000000000000007</v>
      </c>
      <c r="AB16" s="22">
        <v>12.4</v>
      </c>
      <c r="AC16" s="22">
        <v>0</v>
      </c>
      <c r="AD16" s="22">
        <v>8.9</v>
      </c>
      <c r="AE16" s="22">
        <v>5.7</v>
      </c>
      <c r="AF16" s="22">
        <v>1.7</v>
      </c>
      <c r="AG16" s="22">
        <v>7.93</v>
      </c>
      <c r="AH16" s="22">
        <v>0</v>
      </c>
      <c r="AI16" s="22">
        <v>1.6</v>
      </c>
      <c r="AJ16" s="22">
        <v>1</v>
      </c>
      <c r="AK16" s="22">
        <v>1.5</v>
      </c>
      <c r="AL16" s="22">
        <v>1.41</v>
      </c>
      <c r="AM16" s="22">
        <v>0</v>
      </c>
      <c r="AN16" s="27"/>
      <c r="AO16" s="38">
        <f>IF(AA16&gt;0,AA16,"")</f>
        <v>9.3000000000000007</v>
      </c>
      <c r="AP16" s="38">
        <f>IF(AB16&gt;0,AB16,"")</f>
        <v>12.4</v>
      </c>
      <c r="AQ16" s="40">
        <f>IF(SUM(Y16:AB16)-AC16&gt;0,SUM(Y16:AB16)-AC16,"")</f>
        <v>44.1</v>
      </c>
      <c r="AR16" s="40">
        <f>IF(AF16&gt;0,AF16,"")</f>
        <v>1.7</v>
      </c>
      <c r="AS16" s="40">
        <f>IF(AG16&gt;0,AG16,"")</f>
        <v>7.93</v>
      </c>
      <c r="AT16" s="40">
        <f>IF(SUM(AD16:AG16)-AH16&gt;0,SUM(AD16:AG16)-AH16,"")</f>
        <v>24.23</v>
      </c>
      <c r="AU16" s="40">
        <f>IF(AQ16="","",MAX(AQ16,AT16))</f>
        <v>44.1</v>
      </c>
      <c r="AV16" s="40">
        <f>IF(AK16&gt;0,AK16,"")</f>
        <v>1.5</v>
      </c>
      <c r="AW16" s="40">
        <f>IF(AL16&gt;0,AL16,"")</f>
        <v>1.41</v>
      </c>
      <c r="AX16" s="40">
        <f>IF(SUM(AI16:AL16)-AM16&gt;0,SUM(AI16:AL16)-AM16,"")</f>
        <v>5.51</v>
      </c>
      <c r="AY16" s="40">
        <f>IF(SUM(AU16,AX16)&gt;0,SUM(AU16,AX16),"")</f>
        <v>49.61</v>
      </c>
      <c r="AZ16" s="26">
        <v>13.2</v>
      </c>
      <c r="BA16" s="26">
        <v>8.8000000000000007</v>
      </c>
      <c r="BB16" s="26">
        <v>10.199999999999999</v>
      </c>
      <c r="BC16" s="26">
        <v>12.22</v>
      </c>
      <c r="BD16" s="26">
        <v>0</v>
      </c>
      <c r="BE16" s="26">
        <v>13.9</v>
      </c>
      <c r="BF16" s="26">
        <v>9.6</v>
      </c>
      <c r="BG16" s="26">
        <v>10.199999999999999</v>
      </c>
      <c r="BH16" s="26">
        <v>12.67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10.199999999999999</v>
      </c>
      <c r="BQ16" s="39">
        <f>IF(BC16&gt;0,BC16,"")</f>
        <v>12.22</v>
      </c>
      <c r="BR16" s="11">
        <f>IF(SUM(AZ16:BC16)-BD16&gt;0,SUM(AZ16:BC16)-BD16,"")</f>
        <v>44.42</v>
      </c>
      <c r="BS16" s="11">
        <f>IF(BG16&gt;0,BG16,"")</f>
        <v>10.199999999999999</v>
      </c>
      <c r="BT16" s="11">
        <f>IF(BH16&gt;0,BH16,"")</f>
        <v>12.67</v>
      </c>
      <c r="BU16" s="11">
        <f>IF(SUM(BE16:BH16)-BI16&gt;0,SUM(BE16:BH16)-BI16,"")</f>
        <v>46.370000000000005</v>
      </c>
      <c r="BV16" s="11">
        <f>IF(BR16="","",MAX(BR16,BU16))</f>
        <v>46.370000000000005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46.370000000000005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6.6</v>
      </c>
      <c r="SW16" s="22">
        <f>IF($CP16="P",CB16,(CB16+BA16)/2)</f>
        <v>4.4000000000000004</v>
      </c>
      <c r="SX16" s="22">
        <f>IF($CP16="P",CC16,(CC16+BB16)/2)</f>
        <v>5.0999999999999996</v>
      </c>
      <c r="SY16" s="22">
        <f>IF($CP16="P",CD16,(CD16+BC16)/2)</f>
        <v>6.11</v>
      </c>
      <c r="SZ16" s="22">
        <f>IF($CP16="P",CE16,(CE16+BD16)/2)</f>
        <v>0</v>
      </c>
      <c r="TA16" s="22">
        <f>IF($CP16="P",CF16,(CF16+BE16)/2)</f>
        <v>6.95</v>
      </c>
      <c r="TB16" s="22">
        <f>IF($CP16="P",CG16,(CG16+BF16)/2)</f>
        <v>4.8</v>
      </c>
      <c r="TC16" s="22">
        <f>IF($CP16="P",CH16,(CH16+BG16)/2)</f>
        <v>5.0999999999999996</v>
      </c>
      <c r="TD16" s="22">
        <f>IF($CP16="P",CI16,(CI16+BH16)/2)</f>
        <v>6.335</v>
      </c>
      <c r="TE16" s="22">
        <f>IF($CP16="P",CJ16,(CJ16+BI16)/2)</f>
        <v>0</v>
      </c>
      <c r="TF16" s="22">
        <f>IF($CP16="P",CK16,(CK16+BJ16)/2)</f>
        <v>0</v>
      </c>
      <c r="TG16" s="22">
        <f>IF($CP16="P",CL16,(CL16+BK16)/2)</f>
        <v>0</v>
      </c>
      <c r="TH16" s="22">
        <f>IF($CP16="P",CM16,(CM16+BL16)/2)</f>
        <v>0</v>
      </c>
      <c r="TI16" s="22">
        <f>IF($CP16="P",CN16,(CN16+BM16)/2)</f>
        <v>0</v>
      </c>
      <c r="TJ16" s="22">
        <f>IF($CP16="P",CO16,(CO16+BN16)/2)</f>
        <v>0</v>
      </c>
      <c r="TK16" s="27" t="s">
        <v>46</v>
      </c>
      <c r="TL16" s="40">
        <f>IF(SX16&gt;0,SX16,"")</f>
        <v>5.0999999999999996</v>
      </c>
      <c r="TM16" s="40">
        <f>IF(SY16&gt;0,SY16,"")</f>
        <v>6.11</v>
      </c>
      <c r="TN16" s="40">
        <f>IF(SUM(SV16:SY16)-SZ16&gt;0,SUM(SV16:SY16)-SZ16,"")</f>
        <v>22.21</v>
      </c>
      <c r="TO16" s="40">
        <f>IF(TC16&gt;0,TC16,"")</f>
        <v>5.0999999999999996</v>
      </c>
      <c r="TP16" s="40">
        <f>IF(TD16&gt;0,TD16,"")</f>
        <v>6.335</v>
      </c>
      <c r="TQ16" s="40">
        <f>IF(SUM(TA16:TD16)-TE16&gt;0,SUM(TA16:TD16)-TE16,"")</f>
        <v>23.185000000000002</v>
      </c>
      <c r="TR16" s="40">
        <f>IF(MAX(TN16,TQ16)&gt;0,MAX(TN16,TQ16),"")</f>
        <v>23.185000000000002</v>
      </c>
      <c r="TS16" s="40" t="str">
        <f>IF(TH16&gt;0,TH16,"")</f>
        <v/>
      </c>
      <c r="TT16" s="40" t="str">
        <f>IF(TI16&gt;0,TI16,"")</f>
        <v/>
      </c>
      <c r="TU16" s="40" t="str">
        <f>IF(SUM(TF16:TI16)-TJ16&gt;0,SUM(TF16:TI16)-TJ16,"")</f>
        <v/>
      </c>
      <c r="TV16" s="40">
        <f>IF(SUM(TR16,TU16)&gt;0,SUM(TR16,TU16),"")</f>
        <v>23.185000000000002</v>
      </c>
    </row>
    <row r="17" spans="1:542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189</v>
      </c>
      <c r="D17" s="4" t="s">
        <v>4</v>
      </c>
      <c r="E17" s="4">
        <v>2006</v>
      </c>
      <c r="F17" s="9">
        <f>SUM(L17:V17)+SUM(L17:T17)*0.0000001+SUM(L17)*0.0000000000001</f>
        <v>144.98001449800458</v>
      </c>
      <c r="G17" s="66"/>
      <c r="H17" s="3" t="str">
        <f>IF(OR(AND(AO17&gt;=AY$34,AO17&lt;&gt;"",AQ17&gt;=AY$38,AQ17&lt;&gt;"",AN17=""),AND(AR17&gt;=AY$34,AR17&lt;&gt;"",AT17&gt;=AY$38,AT17&lt;&gt;"",AN17=""),AND(AV17&gt;=AY$34,AV17&lt;&gt;"",AX17&gt;=AY$38,AX17&lt;&gt;"",AN17=""),AND(BP17&gt;=BZ$34,BP17&lt;&gt;"",BR17&gt;=BZ$38,BR17&lt;&gt;"",BO17=""),AND(BS17&gt;=BZ$34,BS17&lt;&gt;"",BU17&gt;=BZ$38,BU17&lt;&gt;"",BO17=""),AND(BW17&gt;=BZ$34,BW17&lt;&gt;"",BY17&gt;=BZ$38,BY17&lt;&gt;"",BO17=""),AND(CQ17&gt;=DA$34,CQ17&lt;&gt;"",CS17&gt;=DA$38,CS17&lt;&gt;"",CP17=""),AND(CT17&gt;=DA$34,CT17&lt;&gt;"",CV17&gt;=DA$38,CV17&lt;&gt;"",CP17=""),AND(CX17&gt;=DA$34,CX17&lt;&gt;"",CZ17&gt;=DA$38,CZ17&lt;&gt;"",CP17=""),AND(DX17&gt;=EK$34,DX17&lt;&gt;"",DZ17&gt;=EK$38,DZ17&lt;&gt;""),AND(EA17&gt;=EK$34,EA17&lt;&gt;"",EC17&gt;=EK$38,EC17&lt;&gt;""),AND(EE17&gt;=EK$34,EE17&lt;&gt;"",EG17&gt;=EK$38,EG17&lt;&gt;""),AND(EH17&gt;=EK$34,EH17&lt;&gt;"",EJ17&gt;=EK$38,EJ17&lt;&gt;""),AND(FF17&gt;=FS$34,FF17&lt;&gt;"",FH17&gt;=FS$38,FH17&lt;&gt;""),AND(FI17&gt;=FS$34,FI17&lt;&gt;"",FK17&gt;=FS$38,FK17&lt;&gt;""),AND(FM17&gt;=FS$34,FM17&lt;&gt;"",FO17&gt;=FS$38,FO17&lt;&gt;""),AND(FP17&gt;=FS$34,FP17&lt;&gt;"",FR17&gt;=FS$38,FR17&lt;&gt;""),AND(GN17&gt;=HA$34,GN17&lt;&gt;"",GP17&gt;=HA$38,GP17&lt;&gt;""),AND(GQ17&gt;=HA$34,GQ17&lt;&gt;"",GS17&gt;=HA$38,GS17&lt;&gt;""),AND(GU17&gt;=HA$34,GU17&lt;&gt;"",GW17&gt;=HA$38,GW17&lt;&gt;""),AND(GX17&gt;=HA$34,GX17&lt;&gt;"",GZ17&gt;=HA$38,GZ17&lt;&gt;""),AND(HV17&gt;=II$34,HV17&lt;&gt;"",HX17&gt;=II$38,HX17&lt;&gt;""),AND(HY17&gt;=II$34,HY17&lt;&gt;"",IA17&gt;=II$38,IA17&lt;&gt;""),AND(IC17&gt;=II$34,IC17&lt;&gt;"",IE17&gt;=II$38,IE17&lt;&gt;""),AND(IF17&gt;=II$34,IF17&lt;&gt;"",IH17&gt;=II$38,IH17&lt;&gt;""),AND(JD17&gt;=JQ$34,JD17&lt;&gt;"",JF17&gt;=JQ$38,JF17&lt;&gt;""),AND(JG17&gt;=JQ$34,JG17&lt;&gt;"",JI17&gt;=JQ$38,JI17&lt;&gt;""),AND(JK17&gt;=JQ$34,JK17&lt;&gt;"",JM17&gt;=JQ$38,JM17&lt;&gt;""),AND(JN17&gt;=JQ$34,JN17&lt;&gt;"",JP17&gt;=JQ$38,JP17&lt;&gt;""),AND(KL17&gt;=KY$34,KL17&lt;&gt;"",KN17&gt;=KY$38,KN17&lt;&gt;""),AND(KO17&gt;=KY$34,KO17&lt;&gt;"",KQ17&gt;=KY$38,KQ17&lt;&gt;""),AND(KS17&gt;=KY$34,KS17&lt;&gt;"",KU17&gt;=KY$38,KU17&lt;&gt;""),AND(KV17&gt;=KY$34,KV17&lt;&gt;"",KX17&gt;=KY$38,KX17&lt;&gt;""),AND(LT17&gt;=MG$34,LT17&lt;&gt;"",LV17&gt;=MG$38,LV17&lt;&gt;""),AND(LW17&gt;=MG$34,LW17&lt;&gt;"",LY17&gt;=MG$38,LY17&lt;&gt;""),AND(MA17&gt;=MG$34,MA17&lt;&gt;"",MC17&gt;=MG$38,MC17&lt;&gt;""),AND(MD17&gt;=MG$34,MD17&lt;&gt;"",MF17&gt;=MG$38,MF17&lt;&gt;""),AND(NB17&gt;=NO$34,NB17&lt;&gt;"",ND17&gt;=NO$38,ND17&lt;&gt;""),AND(NE17&gt;=NO$34,NE17&lt;&gt;"",NG17&gt;=NO$38,NG17&lt;&gt;""),AND(NI17&gt;=NO$34,NI17&lt;&gt;"",NK17&gt;=NO$38,NK17&lt;&gt;""),AND(NL17&gt;=NO$34,NL17&lt;&gt;"",NN17&gt;=NO$38,NN17&lt;&gt;""),AND(OJ17&gt;=OW$34,OJ17&lt;&gt;"",OL17&gt;=OW$38,OL17&lt;&gt;""),AND(OM17&gt;=OW$34,OM17&lt;&gt;"",OO17&gt;=OW$38,OO17&lt;&gt;""),AND(OQ17&gt;=OW$34,OQ17&lt;&gt;"",OS17&gt;=OW$38,OS17&lt;&gt;""),AND(OT17&gt;=OW$34,OT17&lt;&gt;"",OV17&gt;=OW$38,OV17&lt;&gt;""),AND(PR17&gt;=QE$34,PR17&lt;&gt;"",PT17&gt;=QE$38,PT17&lt;&gt;""),AND(PU17&gt;=QE$34,PU17&lt;&gt;"",PW17&gt;=QE$38,PW17&lt;&gt;""),AND(PY17&gt;=QE$34,PY17&lt;&gt;"",QA17&gt;=QE$38,QA17&lt;&gt;""),AND(QB17&gt;=QE$34,QB17&lt;&gt;"",QD17&gt;=QE$38,QD17&lt;&gt;""),AND(QZ17&gt;=RM$34,QZ17&lt;&gt;"",RB17&gt;=RM$38,RB17&lt;&gt;""),AND(RC17&gt;=RM$34,RC17&lt;&gt;"",RE17&gt;=RM$38,RE17&lt;&gt;""),AND(RG17&gt;=RM$34,RG17&lt;&gt;"",RI17&gt;=RM$38,RI17&lt;&gt;""),AND(RJ17&gt;=RM$34,RJ17&lt;&gt;"",RL17&gt;=RM$38,RL17&lt;&gt;""),AND(SH17&gt;=SU$34,SH17&lt;&gt;"",SJ17&gt;=SU$38,SJ17&lt;&gt;""),AND(SK17&gt;=SU$34,SK17&lt;&gt;"",SM17&gt;=SU$38,SM17&lt;&gt;""),AND(SO17&gt;=SU$34,SO17&lt;&gt;"",SQ17&gt;=SU$38,SQ17&lt;&gt;""),AND(SR17&gt;=SU$34,SR17&lt;&gt;"",ST17&gt;=SU$38,ST17&lt;&gt;"")),"P","")</f>
        <v/>
      </c>
      <c r="I17" s="3" t="str">
        <f>IF(OR(AND(AQ17&gt;=AY$38,AQ17&lt;&gt;"",AN17=""),AND(AT17&gt;=AY$38,AT17&lt;&gt;"",AN17=""),AND(AX17&gt;=AY$38,AX17&lt;&gt;"",AN17=""),AND(BR17&gt;=BZ$38,BR17&lt;&gt;"",BO17=""),AND(BU17&gt;=BZ$38,BU17&lt;&gt;"",BO17=""),AND(BY17&gt;=BZ$38,BY17&lt;&gt;"",BO17=""),AND(CS17&gt;=DA$38,CS17&lt;&gt;"",CP17=""),AND(CV17&gt;=DA$38,CV17&lt;&gt;"",CP17=""),AND(CZ17&gt;=DA$38,CZ17&lt;&gt;"",CP17=""),AND(DZ17&gt;=EK$38,DZ17&lt;&gt;""),AND(EC17&gt;=EK$38,EC17&lt;&gt;""),AND(EG17&gt;=EK$38,EG17&lt;&gt;""),AND(EJ17&gt;=EK$38,EJ17&lt;&gt;""),AND(FH17&gt;=FS$38,FH17&lt;&gt;""),AND(FK17&gt;=FS$38,FK17&lt;&gt;""),AND(FO17&gt;=FS$38,FO17&lt;&gt;""),AND(FR17&gt;=FS$38,FR17&lt;&gt;""),AND(GP17&gt;=HA$38,GP17&lt;&gt;""),AND(GS17&gt;=HA$38,GS17&lt;&gt;""),AND(GW17&gt;=HA$38,GW17&lt;&gt;""),AND(GZ17&gt;=HA$38,GZ17&lt;&gt;""),AND(HX17&gt;=II$38,HX17&lt;&gt;""),AND(IA17&gt;=II$38,IA17&lt;&gt;""),AND(IE17&gt;=II$38,IE17&lt;&gt;""),AND(IH17&gt;=II$38,IH17&lt;&gt;""),AND(JF17&gt;=JQ$38,JF17&lt;&gt;""),AND(JI17&gt;=JQ$38,JI17&lt;&gt;""),AND(JM17&gt;=JQ$38,JM17&lt;&gt;""),AND(JP17&gt;=JQ$38,JP17&lt;&gt;""),AND(KN17&gt;=KY$38,KN17&lt;&gt;""),AND(KQ17&gt;=KY$38,KQ17&lt;&gt;""),AND(KU17&gt;=KY$38,KU17&lt;&gt;""),AND(KX17&gt;=KY$38,KX17&lt;&gt;""),AND(LV17&gt;=MG$38,LV17&lt;&gt;""),AND(LY17&gt;=MG$38,LY17&lt;&gt;""),AND(MC17&gt;=MG$38,MC17&lt;&gt;""),AND(MF17&gt;=MG$38,MF17&lt;&gt;""),AND(ND17&gt;=NO$38,ND17&lt;&gt;""),AND(NG17&gt;=NO$38,NG17&lt;&gt;""),AND(NK17&gt;=NO$38,NK17&lt;&gt;""),AND(NN17&gt;=NO$38,NN17&lt;&gt;""),AND(OL17&gt;=OW$38,OL17&lt;&gt;""),AND(OO17&gt;=OW$38,OO17&lt;&gt;""),AND(OS17&gt;=OW$38,OS17&lt;&gt;""),AND(OV17&gt;=OW$38,OV17&lt;&gt;""),AND(PT17&gt;=QE$38,PT17&lt;&gt;""),AND(PW17&gt;=QE$38,PW17&lt;&gt;""),AND(QA17&gt;=QE$38,QA17&lt;&gt;""),AND(QD17&gt;=QE$38,QD17&lt;&gt;""),AND(RB17&gt;=RM$38,RB17&lt;&gt;""),AND(RE17&gt;=RM$38,RE17&lt;&gt;""),AND(RI17&gt;=RM$38,RI17&lt;&gt;""),AND(RL17&gt;=RM$38,RL17&lt;&gt;""),AND(SJ17&gt;=SU$38,SJ17&lt;&gt;""),AND(SM17&gt;=SU$38,SM17&lt;&gt;""),AND(SQ17&gt;=SU$38,SQ17&lt;&gt;""),AND(ST17&gt;=SU$38,ST17&lt;&gt;"")),"P","")</f>
        <v/>
      </c>
      <c r="J17" s="36" t="str">
        <f>IF(AND(I17="P",H17=""),"No DD",IF(OR(AND(AO17&gt;=AY$37,AO17&lt;&gt;"",AQ17&gt;=AY$41,AQ17&lt;&gt;"",AN17=""),AND(AR17&gt;=AY$37,AR17&lt;&gt;"",AT17&gt;=AY$41,AT17&lt;&gt;"",AN17=""),AND(AV17&gt;=AY$37,AV17&lt;&gt;"",AX17&gt;=AY$41,AX17&lt;&gt;"",AN17=""),AND(BP17&gt;=BZ$37,BP17&lt;&gt;"",BR17&gt;=BZ$41,BR17&lt;&gt;"",BO17=""),AND(BS17&gt;=BZ$37,BS17&lt;&gt;"",BU17&gt;=BZ$41,BU17&lt;&gt;"",BO17=""),AND(BW17&gt;=BZ$37,BW17&lt;&gt;"",BY17&gt;=BZ$41,BY17&lt;&gt;"",BO17=""),AND(CQ17&gt;=DA$37,CQ17&lt;&gt;"",CS17&gt;=DA$41,CS17&lt;&gt;"",CP17=""),AND(CT17&gt;=DA$37,CT17&lt;&gt;"",CV17&gt;=DA$41,CV17&lt;&gt;"",CP17=""),AND(CX17&gt;=DA$37,CX17&lt;&gt;"",CZ17&gt;=DA$41,CZ17&lt;&gt;"",CP17=""),AND(DX17&gt;=EK$37,DX17&lt;&gt;"",DZ17&gt;=EK$41,DZ17&lt;&gt;""),AND(EA17&gt;=EK$37,EA17&lt;&gt;"",EC17&gt;=EK$41,EC17&lt;&gt;""),AND(EE17&gt;=EK$37,EE17&lt;&gt;"",EG17&gt;=EK$41,EG17&lt;&gt;""),AND(EH17&gt;=EK$37,EH17&lt;&gt;"",EJ17&gt;=EK$41,EJ17&lt;&gt;""),AND(FF17&gt;=FS$37,FF17&lt;&gt;"",FH17&gt;=FS$41,FH17&lt;&gt;""),AND(FI17&gt;=FS$37,FI17&lt;&gt;"",FK17&gt;=FS$41,FK17&lt;&gt;""),AND(FM17&gt;=FS$37,FM17&lt;&gt;"",FO17&gt;=FS$41,FO17&lt;&gt;""),AND(FP17&gt;=FS$37,FP17&lt;&gt;"",FR17&gt;=FS$41,FR17&lt;&gt;""),AND(GN17&gt;=HA$37,GN17&lt;&gt;"",GP17&gt;=HA$41,GP17&lt;&gt;""),AND(GQ17&gt;=HA$37,GQ17&lt;&gt;"",GS17&gt;=HA$41,GS17&lt;&gt;""),AND(GU17&gt;=HA$37,GU17&lt;&gt;"",GW17&gt;=HA$41,GW17&lt;&gt;""),AND(GX17&gt;=HA$37,GX17&lt;&gt;"",GZ17&gt;=HA$41,GZ17&lt;&gt;""),AND(HV17&gt;=II$37,HV17&lt;&gt;"",HX17&gt;=II$41,HX17&lt;&gt;""),AND(HY17&gt;=II$37,HY17&lt;&gt;"",IA17&gt;=II$41,IA17&lt;&gt;""),AND(IC17&gt;=II$37,IC17&lt;&gt;"",IE17&gt;=II$41,IE17&lt;&gt;""),AND(IF17&gt;=II$37,IF17&lt;&gt;"",IH17&gt;=II$41,IH17&lt;&gt;""),AND(JD17&gt;=JQ$37,JD17&lt;&gt;"",JF17&gt;=JQ$41,JF17&lt;&gt;""),AND(JG17&gt;=JQ$37,JG17&lt;&gt;"",JI17&gt;=JQ$41,JI17&lt;&gt;""),AND(JK17&gt;=JQ$37,JK17&lt;&gt;"",JM17&gt;=JQ$41,JM17&lt;&gt;""),AND(JN17&gt;=JQ$37,JN17&lt;&gt;"",JP17&gt;=JQ$41,JP17&lt;&gt;""),AND(KL17&gt;=KY$37,KL17&lt;&gt;"",KN17&gt;=KY$41,KN17&lt;&gt;""),AND(KO17&gt;=KY$37,KO17&lt;&gt;"",KQ17&gt;=KY$41,KQ17&lt;&gt;""),AND(KS17&gt;=KY$37,KS17&lt;&gt;"",KU17&gt;=KY$41,KU17&lt;&gt;""),AND(KV17&gt;=KY$37,KV17&lt;&gt;"",KX17&gt;=KY$41,KX17&lt;&gt;""),AND(LT17&gt;=MG$37,LT17&lt;&gt;"",LV17&gt;=MG$41,LV17&lt;&gt;""),AND(LW17&gt;=MG$37,LW17&lt;&gt;"",LY17&gt;=MG$41,LY17&lt;&gt;""),AND(MA17&gt;=MG$37,MA17&lt;&gt;"",MC17&gt;=MG$41,MC17&lt;&gt;""),AND(MD17&gt;=MG$37,MD17&lt;&gt;"",MF17&gt;=MG$41,MF17&lt;&gt;""),AND(NB17&gt;=NO$37,NB17&lt;&gt;"",ND17&gt;=NO$41,ND17&lt;&gt;""),AND(NE17&gt;=NO$37,NE17&lt;&gt;"",NG17&gt;=NO$41,NG17&lt;&gt;""),AND(NI17&gt;=NO$37,NI17&lt;&gt;"",NK17&gt;=NO$41,NK17&lt;&gt;""),AND(NL17&gt;=NO$37,NL17&lt;&gt;"",NN17&gt;=NO$41,NN17&lt;&gt;""),AND(OJ17&gt;=OW$37,OJ17&lt;&gt;"",OL17&gt;=OW$41,OL17&lt;&gt;""),AND(OM17&gt;=OW$37,OM17&lt;&gt;"",OO17&gt;=OW$41,OO17&lt;&gt;""),AND(OQ17&gt;=OW$37,OQ17&lt;&gt;"",OS17&gt;=OW$41,OS17&lt;&gt;""),AND(OT17&gt;=OW$37,OT17&lt;&gt;"",OV17&gt;=OW$41,OV17&lt;&gt;""),AND(PR17&gt;=QE$37,PR17&lt;&gt;"",PT17&gt;=QE$41,PT17&lt;&gt;""),AND(PU17&gt;=QE$37,PU17&lt;&gt;"",PW17&gt;=QE$41,PW17&lt;&gt;""),AND(PY17&gt;=QE$37,PY17&lt;&gt;"",QA17&gt;=QE$41,QA17&lt;&gt;""),AND(QB17&gt;=QE$37,QB17&lt;&gt;"",QD17&gt;=QE$41,QD17&lt;&gt;""),AND(QZ17&gt;=RM$37,QZ17&lt;&gt;"",RB17&gt;=RM$41,RB17&lt;&gt;""),AND(RC17&gt;=RM$37,RC17&lt;&gt;"",RE17&gt;=RM$41,RE17&lt;&gt;""),AND(RG17&gt;=RM$37,RG17&lt;&gt;"",RI17&gt;=RM$41,RI17&lt;&gt;""),AND(RJ17&gt;=RM$37,RJ17&lt;&gt;"",RL17&gt;=RM$41,RL17&lt;&gt;""),AND(SH17&gt;=SU$37,SH17&lt;&gt;"",SJ17&gt;=SU$41,SJ17&lt;&gt;""),AND(SK17&gt;=SU$37,SK17&lt;&gt;"",SM17&gt;=SU$41,SM17&lt;&gt;""),AND(SO17&gt;=SU$37,SO17&lt;&gt;"",SQ17&gt;=SU$41,SQ17&lt;&gt;""),AND(SR17&gt;=SU$37,SR17&lt;&gt;"",ST17&gt;=SU$41,ST17&lt;&gt;"")),"Merit",IF(OR(AND(AO17&gt;=AY$36,AO17&lt;&gt;"",AQ17&gt;=AY$40,AQ17&lt;&gt;"",AN17=""),AND(AR17&gt;=AY$36,AR17&lt;&gt;"",AT17&gt;=AY$40,AT17&lt;&gt;"",AN17=""),AND(AV17&gt;=AY$36,AV17&lt;&gt;"",AX17&gt;=AY$40,AX17&lt;&gt;"",AN17=""),AND(BP17&gt;=BZ$36,BP17&lt;&gt;"",BR17&gt;=BZ$40,BR17&lt;&gt;"",BO17=""),AND(BS17&gt;=BZ$36,BS17&lt;&gt;"",BU17&gt;=BZ$40,BU17&lt;&gt;"",BO17=""),AND(BW17&gt;=BZ$36,BW17&lt;&gt;"",BY17&gt;=BZ$40,BY17&lt;&gt;"",BO17=""),AND(CQ17&gt;=DA$36,CQ17&lt;&gt;"",CS17&gt;=DA$40,CS17&lt;&gt;"",CP17=""),AND(CT17&gt;=DA$36,CT17&lt;&gt;"",CV17&gt;=DA$40,CV17&lt;&gt;"",CP17=""),AND(CX17&gt;=DA$36,CX17&lt;&gt;"",CZ17&gt;=DA$40,CZ17&lt;&gt;"",CP17=""),AND(DX17&gt;=EK$36,DX17&lt;&gt;"",DZ17&gt;=EK$40,DZ17&lt;&gt;""),AND(EA17&gt;=EK$36,EA17&lt;&gt;"",EC17&gt;=EK$40,EC17&lt;&gt;""),AND(EE17&gt;=EK$36,EE17&lt;&gt;"",EG17&gt;=EK$40,EG17&lt;&gt;""),AND(EH17&gt;=EK$36,EH17&lt;&gt;"",EJ17&gt;=EK$40,EJ17&lt;&gt;""),AND(FF17&gt;=FS$36,FF17&lt;&gt;"",FH17&gt;=FS$40,FH17&lt;&gt;""),AND(FI17&gt;=FS$36,FI17&lt;&gt;"",FK17&gt;=FS$40,FK17&lt;&gt;""),AND(FM17&gt;=FS$36,FM17&lt;&gt;"",FO17&gt;=FS$40,FO17&lt;&gt;""),AND(FP17&gt;=FS$36,FP17&lt;&gt;"",FR17&gt;=FS$40,FR17&lt;&gt;""),AND(GN17&gt;=HA$36,GN17&lt;&gt;"",GP17&gt;=HA$40,GP17&lt;&gt;""),AND(GQ17&gt;=HA$36,GQ17&lt;&gt;"",GS17&gt;=HA$40,GS17&lt;&gt;""),AND(GU17&gt;=HA$36,GU17&lt;&gt;"",GW17&gt;=HA$40,GW17&lt;&gt;""),AND(GX17&gt;=HA$36,GX17&lt;&gt;"",GZ17&gt;=HA$40,GZ17&lt;&gt;""),AND(HV17&gt;=II$36,HV17&lt;&gt;"",HX17&gt;=II$40,HX17&lt;&gt;""),AND(HY17&gt;=II$36,HY17&lt;&gt;"",IA17&gt;=II$40,IA17&lt;&gt;""),AND(IC17&gt;=II$36,IC17&lt;&gt;"",IE17&gt;=II$40,IE17&lt;&gt;""),AND(IF17&gt;=II$36,IF17&lt;&gt;"",IH17&gt;=II$40,IH17&lt;&gt;""),AND(JD17&gt;=JQ$36,JD17&lt;&gt;"",JF17&gt;=JQ$40,JF17&lt;&gt;""),AND(JG17&gt;=JQ$36,JG17&lt;&gt;"",JI17&gt;=JQ$40,JI17&lt;&gt;""),AND(JK17&gt;=JQ$36,JK17&lt;&gt;"",JM17&gt;=JQ$40,JM17&lt;&gt;""),AND(JN17&gt;=JQ$36,JN17&lt;&gt;"",JP17&gt;=JQ$40,JP17&lt;&gt;""),AND(KL17&gt;=KY$36,KL17&lt;&gt;"",KN17&gt;=KY$40,KN17&lt;&gt;""),AND(KO17&gt;=KY$36,KO17&lt;&gt;"",KQ17&gt;=KY$40,KQ17&lt;&gt;""),AND(KS17&gt;=KY$36,KS17&lt;&gt;"",KU17&gt;=KY$40,KU17&lt;&gt;""),AND(KV17&gt;=KY$36,KV17&lt;&gt;"",KX17&gt;=KY$40,KX17&lt;&gt;""),AND(LT17&gt;=MG$36,LT17&lt;&gt;"",LV17&gt;=MG$40,LV17&lt;&gt;""),AND(LW17&gt;=MG$36,LW17&lt;&gt;"",LY17&gt;=MG$40,LY17&lt;&gt;""),AND(MA17&gt;=MG$36,MA17&lt;&gt;"",MC17&gt;=MG$40,MC17&lt;&gt;""),AND(MD17&gt;=MG$36,MD17&lt;&gt;"",MF17&gt;=MG$40,MF17&lt;&gt;""),AND(NB17&gt;=NO$36,NB17&lt;&gt;"",ND17&gt;=NO$40,ND17&lt;&gt;""),AND(NE17&gt;=NO$36,NE17&lt;&gt;"",NG17&gt;=NO$40,NG17&lt;&gt;""),AND(NI17&gt;=NO$36,NI17&lt;&gt;"",NK17&gt;=NO$40,NK17&lt;&gt;""),AND(NL17&gt;=NO$36,NL17&lt;&gt;"",NN17&gt;=NO$40,NN17&lt;&gt;""),AND(OJ17&gt;=OW$36,OJ17&lt;&gt;"",OL17&gt;=OW$40,OL17&lt;&gt;""),AND(OM17&gt;=OW$36,OM17&lt;&gt;"",OO17&gt;=OW$40,OO17&lt;&gt;""),AND(OQ17&gt;=OW$36,OQ17&lt;&gt;"",OS17&gt;=OW$40,OS17&lt;&gt;""),AND(OT17&gt;=OW$36,OT17&lt;&gt;"",OV17&gt;=OW$40,OV17&lt;&gt;""),AND(PR17&gt;=QE$36,PR17&lt;&gt;"",PT17&gt;=QE$40,PT17&lt;&gt;""),AND(PU17&gt;=QE$36,PU17&lt;&gt;"",PW17&gt;=QE$40,PW17&lt;&gt;""),AND(PY17&gt;=QE$36,PY17&lt;&gt;"",QA17&gt;=QE$40,QA17&lt;&gt;""),AND(QB17&gt;=QE$36,QB17&lt;&gt;"",QD17&gt;=QE$40,QD17&lt;&gt;""),AND(QZ17&gt;=RM$36,QZ17&lt;&gt;"",RB17&gt;=RM$40,RB17&lt;&gt;""),AND(RC17&gt;=RM$36,RC17&lt;&gt;"",RE17&gt;=RM$40,RE17&lt;&gt;""),AND(RG17&gt;=RM$36,RG17&lt;&gt;"",RI17&gt;=RM$40,RI17&lt;&gt;""),AND(RJ17&gt;=RM$36,RJ17&lt;&gt;"",RL17&gt;=RM$40,RL17&lt;&gt;""),AND(SH17&gt;=SU$36,SH17&lt;&gt;"",SJ17&gt;=SU$40,SJ17&lt;&gt;""),AND(SK17&gt;=SU$36,SK17&lt;&gt;"",SM17&gt;=SU$40,SM17&lt;&gt;""),AND(SO17&gt;=SU$36,SO17&lt;&gt;"",SQ17&gt;=SU$40,SQ17&lt;&gt;""),AND(SR17&gt;=SU$36,SR17&lt;&gt;"",ST17&gt;=SU$40,ST17&lt;&gt;"")),"Excellence",IF(K17="P","Worlds Team",IF(H17="P","National Team","")))))</f>
        <v/>
      </c>
      <c r="K17" s="3" t="str">
        <f>IF(OR(AND(AO17&gt;=AY$35,AO17&lt;&gt;"",AQ17&gt;=AY$39,AQ17&lt;&gt;"",AN17=""),AND(AR17&gt;=AY$35,AR17&lt;&gt;"",AT17&gt;=AY$39,AT17&lt;&gt;"",AN17=""),AND(AV17&gt;=AY$35,AV17&lt;&gt;"",AX17&gt;=AY$39,AX17&lt;&gt;"",AN17=""),AND(BP17&gt;=BZ$35,BP17&lt;&gt;"",BR17&gt;=BZ$39,BR17&lt;&gt;"",BO17=""),AND(BS17&gt;=BZ$35,BS17&lt;&gt;"",BU17&gt;=BZ$39,BU17&lt;&gt;"",BO17=""),AND(BW17&gt;=BZ$35,BW17&lt;&gt;"",BY17&gt;=BZ$39,BY17&lt;&gt;"",BO17=""),AND(CQ17&gt;=DA$35,CQ17&lt;&gt;"",CS17&gt;=DA$39,CS17&lt;&gt;"",CP17=""),AND(CT17&gt;=DA$35,CT17&lt;&gt;"",CV17&gt;=DA$39,CV17&lt;&gt;"",CP17=""),AND(CX17&gt;=DA$35,CX17&lt;&gt;"",CZ17&gt;=DA$39,CZ17&lt;&gt;"",CP17=""),AND(DX17&gt;=EK$35,DX17&lt;&gt;"",DZ17&gt;=EK$39,DZ17&lt;&gt;""),AND(EA17&gt;=EK$35,EA17&lt;&gt;"",EC17&gt;=EK$39,EC17&lt;&gt;""),AND(EE17&gt;=EK$35,EE17&lt;&gt;"",EG17&gt;=EK$39,EG17&lt;&gt;""),AND(EH17&gt;=EK$35,EH17&lt;&gt;"",EJ17&gt;=EK$39,EJ17&lt;&gt;""),AND(FF17&gt;=FS$35,FF17&lt;&gt;"",FH17&gt;=FS$39,FH17&lt;&gt;""),AND(FI17&gt;=FS$35,FI17&lt;&gt;"",FK17&gt;=FS$39,FK17&lt;&gt;""),AND(FM17&gt;=FS$35,FM17&lt;&gt;"",FO17&gt;=FS$39,FO17&lt;&gt;""),AND(FP17&gt;=FS$35,FP17&lt;&gt;"",FR17&gt;=FS$39,FR17&lt;&gt;""),AND(GN17&gt;=HA$35,GN17&lt;&gt;"",GP17&gt;=HA$39,GP17&lt;&gt;""),AND(GQ17&gt;=HA$35,GQ17&lt;&gt;"",GS17&gt;=HA$39,GS17&lt;&gt;""),AND(GU17&gt;=HA$35,GU17&lt;&gt;"",GW17&gt;=HA$39,GW17&lt;&gt;""),AND(GX17&gt;=HA$35,GX17&lt;&gt;"",GZ17&gt;=HA$39,GZ17&lt;&gt;""),AND(HV17&gt;=II$35,HV17&lt;&gt;"",HX17&gt;=II$39,HX17&lt;&gt;""),AND(HY17&gt;=II$35,HY17&lt;&gt;"",IA17&gt;=II$39,IA17&lt;&gt;""),AND(IC17&gt;=II$35,IC17&lt;&gt;"",IE17&gt;=II$39,IE17&lt;&gt;""),AND(IF17&gt;=II$35,IF17&lt;&gt;"",IH17&gt;=II$39,IH17&lt;&gt;""),AND(JD17&gt;=JQ$35,JD17&lt;&gt;"",JF17&gt;=JQ$39,JF17&lt;&gt;""),AND(JG17&gt;=JQ$35,JG17&lt;&gt;"",JI17&gt;=JQ$39,JI17&lt;&gt;""),AND(JK17&gt;=JQ$35,JK17&lt;&gt;"",JM17&gt;=JQ$39,JM17&lt;&gt;""),AND(JN17&gt;=JQ$35,JN17&lt;&gt;"",JP17&gt;=JQ$39,JP17&lt;&gt;""),AND(KL17&gt;=KY$35,KL17&lt;&gt;"",KN17&gt;=KY$39,KN17&lt;&gt;""),AND(KO17&gt;=KY$35,KO17&lt;&gt;"",KQ17&gt;=KY$39,KQ17&lt;&gt;""),AND(KS17&gt;=KY$35,KS17&lt;&gt;"",KU17&gt;=KY$39,KU17&lt;&gt;""),AND(KV17&gt;=KY$35,KV17&lt;&gt;"",KX17&gt;=KY$39,KX17&lt;&gt;""),AND(LT17&gt;=MG$35,LT17&lt;&gt;"",LV17&gt;=MG$39,LV17&lt;&gt;""),AND(LW17&gt;=MG$35,LW17&lt;&gt;"",LY17&gt;=MG$39,LY17&lt;&gt;""),AND(MA17&gt;=MG$35,MA17&lt;&gt;"",MC17&gt;=MG$39,MC17&lt;&gt;""),AND(MD17&gt;=MG$35,MD17&lt;&gt;"",MF17&gt;=MG$39,MF17&lt;&gt;""),AND(NB17&gt;=NO$35,NB17&lt;&gt;"",ND17&gt;=NO$39,ND17&lt;&gt;""),AND(NE17&gt;=NO$35,NE17&lt;&gt;"",NG17&gt;=NO$39,NG17&lt;&gt;""),AND(NI17&gt;=NO$35,NI17&lt;&gt;"",NK17&gt;=NO$39,NK17&lt;&gt;""),AND(NL17&gt;=NO$35,NL17&lt;&gt;"",NN17&gt;=NO$39,NN17&lt;&gt;""),AND(OJ17&gt;=OW$35,OJ17&lt;&gt;"",OL17&gt;=OW$39,OL17&lt;&gt;""),AND(OM17&gt;=OW$35,OM17&lt;&gt;"",OO17&gt;=OW$39,OO17&lt;&gt;""),AND(OQ17&gt;=OW$35,OQ17&lt;&gt;"",OS17&gt;=OW$39,OS17&lt;&gt;""),AND(OT17&gt;=OW$35,OT17&lt;&gt;"",OV17&gt;=OW$39,OV17&lt;&gt;""),AND(PR17&gt;=QE$35,PR17&lt;&gt;"",PT17&gt;=QE$39,PT17&lt;&gt;""),AND(PU17&gt;=QE$35,PU17&lt;&gt;"",PW17&gt;=QE$39,PW17&lt;&gt;""),AND(PY17&gt;=QE$35,PY17&lt;&gt;"",QA17&gt;=QE$39,QA17&lt;&gt;""),AND(QB17&gt;=QE$35,QB17&lt;&gt;"",QD17&gt;=QE$39,QD17&lt;&gt;""),AND(QZ17&gt;=RM$35,QZ17&lt;&gt;"",RB17&gt;=RM$39,RB17&lt;&gt;""),AND(RC17&gt;=RM$35,RC17&lt;&gt;"",RE17&gt;=RM$39,RE17&lt;&gt;""),AND(RG17&gt;=RM$35,RG17&lt;&gt;"",RI17&gt;=RM$39,RI17&lt;&gt;""),AND(RJ17&gt;=RM$35,RJ17&lt;&gt;"",RL17&gt;=RM$39,RL17&lt;&gt;""),AND(SH17&gt;=SU$35,SH17&lt;&gt;"",SJ17&gt;=SU$39,SJ17&lt;&gt;""),AND(SK17&gt;=SU$35,SK17&lt;&gt;"",SM17&gt;=SU$39,SM17&lt;&gt;""),AND(SO17&gt;=SU$35,SO17&lt;&gt;"",SQ17&gt;=SU$39,SQ17&lt;&gt;""),AND(SR17&gt;=SU$35,SR17&lt;&gt;"",ST17&gt;=SU$39,ST17&lt;&gt;"")),"P","")</f>
        <v/>
      </c>
      <c r="L17" s="8">
        <f>IF(COUNT(AQ17,AT17,BR17,BU17,CS17,CV17)&gt;0,LARGE((AQ17,AT17,BR17,BU17,CS17,CV17),1),0)</f>
        <v>45.8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IF(COUNT(AQ17,AT17,BR17,BU17,CS17,CV17)&gt;1,LARGE((AQ17,AT17,BR17,BU17,CS17,CV17),2),0)</f>
        <v>45.099999999999994</v>
      </c>
      <c r="O17" s="8" t="str">
        <f>IF(N17="","",IF(OR(N17=CS17,N17=CV17),$CA$1,IF(OR(N17=BR17,N17=BU17),$AZ$1,IF(OR(N17=AQ17,N17=AT17),$Y$1,""))))</f>
        <v>2023 3rd Domestic Trial</v>
      </c>
      <c r="P17" s="8">
        <f>IF(COUNT(AQ17,AT17,BR17,BU17,CS17,CV17)&gt;2,MAX(AX17,BY17,CZ17,LARGE((AQ17,AT17,BR17,BU17,CS17,CV17),3)),IF(MAX(AX17,BY17,CZ17)&gt;0,MAX(AX17,BY17,CZ17),0))</f>
        <v>43.58</v>
      </c>
      <c r="Q17" s="8" t="str">
        <f>IF(P17="","",IF(OR(P17=CS17,P17=CV17,P17=CZ17),$CA$1,IF(OR(P17=BR17,P17=BU17,P17=BY17),$AZ$1,IF(OR(P17=AQ17,P17=AT17,P17=AX17),$Y$1,""))))</f>
        <v>2023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Nationals</v>
      </c>
      <c r="T17" s="8">
        <f>IF(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&gt;0,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N17,$RN$1,IF(V17+IF(P17="",0,P17)=RF17,$QF$1,IF(V17+IF(P17="",0,P17)=PX17,$OX$1,IF(V17+IF(P17="",0,P17)=OP17,$NP$1,IF(V17+IF(P17="",0,P17)=NH17,$MH$1,IF(V17+IF(P17="",0,P17)=LZ17,$KZ$1,IF(V17+IF(P17="",0,P17)=KR17,$JR$1,IF(V17+IF(P17="",0,P17)=JJ17,$IJ$1,IF(V17+IF(P17="",0,P17)=IB17,$HB$1,IF(V17+IF(P17="",0,P17)=GT17,$FT$1,IF(V17+IF(P17="",0,P17)=FL17,$EL$1,IF(V17+IF(P17="",0,P17)=ED17,$DD$1)))))))))))),IF(V17=DC17,IF(V17+IF(#REF!="",0,#REF!)=ST17,$RN$1,IF(V17+IF(#REF!="",0,#REF!)=RL17,$QF$1,IF(V17+IF(#REF!="",0,#REF!)=QD17,$OX$1,IF(V17+IF(#REF!="",0,#REF!)=OV17,$NP$1,IF(V17+IF(#REF!="",0,#REF!)=NN17,$MH$1,IF(V17+IF(#REF!="",0,#REF!)=MF17,$KZ$1,IF(V17+IF(#REF!="",0,#REF!)=KX17,$JR$1,IF(V17+IF(#REF!="",0,#REF!)=JP17,$IJ$1,IF(V17+IF(#REF!="",0,#REF!)=IH17,$HB$1,IF(V17+IF(#REF!="",0,#REF!)=GZ17,$FT$1,IF(V17+IF(#REF!="",0,#REF!)=FR17,$EL$1,IF(V17+IF(#REF!="",0,#REF!)=EJ17,$DD$1,IF(V17+IF(#REF!="",0,#REF!)=SQ17,$RN$1,IF(V17+IF(#REF!="",0,#REF!)=RI17,$QF$1,IF(V17+IF(#REF!="",0,#REF!)=QA17,$OX$1,IF(V17+IF(#REF!="",0,#REF!)=OS17,$NP$1,IF(V17+IF(#REF!="",0,#REF!)=NK17,$MH$1,IF(V17+IF(#REF!="",0,#REF!)=MC17,$KZ$1,IF(V17+IF(#REF!="",0,#REF!)=KU17,$JR$1,IF(V17+IF(#REF!="",0,#REF!)=JM17,$IJ$1,IF(V17+IF(#REF!="",0,#REF!)=IE17,$HB$1,IF(V17+IF(#REF!="",0,#REF!)=GW17,$FT$1,IF(V17+IF(#REF!="",0,#REF!)=FO17,$EL$1,IF(V17+IF(#REF!="",0,#REF!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9.1999999999999993</v>
      </c>
      <c r="BB17" s="26">
        <v>10.5</v>
      </c>
      <c r="BC17" s="26">
        <v>13.4</v>
      </c>
      <c r="BD17" s="26">
        <v>0.2</v>
      </c>
      <c r="BE17" s="26">
        <v>2.6</v>
      </c>
      <c r="BF17" s="26">
        <v>1.7</v>
      </c>
      <c r="BG17" s="26">
        <v>1.9</v>
      </c>
      <c r="BH17" s="26">
        <v>2.88</v>
      </c>
      <c r="BI17" s="26">
        <v>0.2</v>
      </c>
      <c r="BJ17" s="26"/>
      <c r="BK17" s="26"/>
      <c r="BL17" s="26"/>
      <c r="BM17" s="26"/>
      <c r="BN17" s="26"/>
      <c r="BO17" s="28"/>
      <c r="BP17" s="39">
        <f>IF(BB17&gt;0,BB17,"")</f>
        <v>10.5</v>
      </c>
      <c r="BQ17" s="39">
        <f>IF(BC17&gt;0,BC17,"")</f>
        <v>13.4</v>
      </c>
      <c r="BR17" s="11">
        <f>IF(SUM(AZ17:BC17)-BD17&gt;0,SUM(AZ17:BC17)-BD17,"")</f>
        <v>45.8</v>
      </c>
      <c r="BS17" s="11">
        <f>IF(BG17&gt;0,BG17,"")</f>
        <v>1.9</v>
      </c>
      <c r="BT17" s="11">
        <f>IF(BH17&gt;0,BH17,"")</f>
        <v>2.88</v>
      </c>
      <c r="BU17" s="11">
        <f>IF(SUM(BE17:BH17)-BI17&gt;0,SUM(BE17:BH17)-BI17,"")</f>
        <v>8.879999999999999</v>
      </c>
      <c r="BV17" s="11">
        <f>IF(BR17="","",MAX(BR17,BU17))</f>
        <v>45.8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45.8</v>
      </c>
      <c r="CA17" s="22">
        <v>4.9000000000000004</v>
      </c>
      <c r="CB17" s="22">
        <v>3.3</v>
      </c>
      <c r="CC17" s="22">
        <v>4.3</v>
      </c>
      <c r="CD17" s="22">
        <v>5.65</v>
      </c>
      <c r="CE17" s="22">
        <v>0.2</v>
      </c>
      <c r="CF17" s="22">
        <v>12.7</v>
      </c>
      <c r="CG17" s="22">
        <v>8.9</v>
      </c>
      <c r="CH17" s="22">
        <v>9.7999999999999989</v>
      </c>
      <c r="CI17" s="22">
        <v>13.9</v>
      </c>
      <c r="CJ17" s="22">
        <v>0.2</v>
      </c>
      <c r="CK17" s="22">
        <v>12.3</v>
      </c>
      <c r="CL17" s="22">
        <v>9.3000000000000007</v>
      </c>
      <c r="CM17" s="22">
        <v>8.5999999999999979</v>
      </c>
      <c r="CN17" s="22">
        <v>13.78</v>
      </c>
      <c r="CO17" s="22">
        <v>0.4</v>
      </c>
      <c r="CP17" s="27"/>
      <c r="CQ17" s="38">
        <f>IF(CC17&gt;0,CC17,"")</f>
        <v>4.3</v>
      </c>
      <c r="CR17" s="38">
        <f>IF(CD17&gt;0,CD17,"")</f>
        <v>5.65</v>
      </c>
      <c r="CS17" s="40">
        <f>IF(SUM(CA17:CD17)-CE17&gt;0,SUM(CA17:CD17)-CE17,"")</f>
        <v>17.95</v>
      </c>
      <c r="CT17" s="40">
        <f>IF(CH17&gt;0,CH17,"")</f>
        <v>9.7999999999999989</v>
      </c>
      <c r="CU17" s="40">
        <f>IF(CI17&gt;0,CI17,"")</f>
        <v>13.9</v>
      </c>
      <c r="CV17" s="40">
        <f>IF(SUM(CF17:CI17)-CJ17&gt;0,SUM(CF17:CI17)-CJ17,"")</f>
        <v>45.099999999999994</v>
      </c>
      <c r="CW17" s="40">
        <f>IF(CS17="","",MAX(CS17,CV17))</f>
        <v>45.099999999999994</v>
      </c>
      <c r="CX17" s="40">
        <f>IF(CM17&gt;0,CM17,"")</f>
        <v>8.5999999999999979</v>
      </c>
      <c r="CY17" s="40">
        <f>IF(CN17&gt;0,CN17,"")</f>
        <v>13.78</v>
      </c>
      <c r="CZ17" s="40">
        <f>IF(SUM(CK17:CN17)-CO17&gt;0,SUM(CK17:CN17)-CO17,"")</f>
        <v>43.58</v>
      </c>
      <c r="DA17" s="40">
        <f>IF(SUM(CW17,CZ17)&gt;0,SUM(CW17,CZ17),"")</f>
        <v>88.679999999999993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8.9</v>
      </c>
      <c r="SW17" s="22">
        <f>IF($CP17="P",CB17,(CB17+BA17)/2)</f>
        <v>6.25</v>
      </c>
      <c r="SX17" s="22">
        <f>IF($CP17="P",CC17,(CC17+BB17)/2)</f>
        <v>7.4</v>
      </c>
      <c r="SY17" s="22">
        <f>IF($CP17="P",CD17,(CD17+BC17)/2)</f>
        <v>9.5250000000000004</v>
      </c>
      <c r="SZ17" s="22">
        <f>IF($CP17="P",CE17,(CE17+BD17)/2)</f>
        <v>0.2</v>
      </c>
      <c r="TA17" s="22">
        <f>IF($CP17="P",CF17,(CF17+BE17)/2)</f>
        <v>7.6499999999999995</v>
      </c>
      <c r="TB17" s="22">
        <f>IF($CP17="P",CG17,(CG17+BF17)/2)</f>
        <v>5.3</v>
      </c>
      <c r="TC17" s="22">
        <f>IF($CP17="P",CH17,(CH17+BG17)/2)</f>
        <v>5.85</v>
      </c>
      <c r="TD17" s="22">
        <f>IF($CP17="P",CI17,(CI17+BH17)/2)</f>
        <v>8.39</v>
      </c>
      <c r="TE17" s="22">
        <f>IF($CP17="P",CJ17,(CJ17+BI17)/2)</f>
        <v>0.2</v>
      </c>
      <c r="TF17" s="22">
        <f>IF($CP17="P",CK17,(CK17+BJ17)/2)</f>
        <v>6.15</v>
      </c>
      <c r="TG17" s="22">
        <f>IF($CP17="P",CL17,(CL17+BK17)/2)</f>
        <v>4.6500000000000004</v>
      </c>
      <c r="TH17" s="22">
        <f>IF($CP17="P",CM17,(CM17+BL17)/2)</f>
        <v>4.2999999999999989</v>
      </c>
      <c r="TI17" s="22">
        <f>IF($CP17="P",CN17,(CN17+BM17)/2)</f>
        <v>6.89</v>
      </c>
      <c r="TJ17" s="22">
        <f>IF($CP17="P",CO17,(CO17+BN17)/2)</f>
        <v>0.2</v>
      </c>
      <c r="TK17" s="27" t="s">
        <v>46</v>
      </c>
      <c r="TL17" s="40">
        <f>IF(SX17&gt;0,SX17,"")</f>
        <v>7.4</v>
      </c>
      <c r="TM17" s="40">
        <f>IF(SY17&gt;0,SY17,"")</f>
        <v>9.5250000000000004</v>
      </c>
      <c r="TN17" s="40">
        <f>IF(SUM(SV17:SY17)-SZ17&gt;0,SUM(SV17:SY17)-SZ17,"")</f>
        <v>31.875000000000004</v>
      </c>
      <c r="TO17" s="40">
        <f>IF(TC17&gt;0,TC17,"")</f>
        <v>5.85</v>
      </c>
      <c r="TP17" s="40">
        <f>IF(TD17&gt;0,TD17,"")</f>
        <v>8.39</v>
      </c>
      <c r="TQ17" s="40">
        <f>IF(SUM(TA17:TD17)-TE17&gt;0,SUM(TA17:TD17)-TE17,"")</f>
        <v>26.99</v>
      </c>
      <c r="TR17" s="40">
        <f>IF(MAX(TN17,TQ17)&gt;0,MAX(TN17,TQ17),"")</f>
        <v>31.875000000000004</v>
      </c>
      <c r="TS17" s="40">
        <f>IF(TH17&gt;0,TH17,"")</f>
        <v>4.2999999999999989</v>
      </c>
      <c r="TT17" s="40">
        <f>IF(TI17&gt;0,TI17,"")</f>
        <v>6.89</v>
      </c>
      <c r="TU17" s="40">
        <f>IF(SUM(TF17:TI17)-TJ17&gt;0,SUM(TF17:TI17)-TJ17,"")</f>
        <v>21.79</v>
      </c>
      <c r="TV17" s="40">
        <f>IF(SUM(TR17,TU17)&gt;0,SUM(TR17,TU17),"")</f>
        <v>53.665000000000006</v>
      </c>
    </row>
    <row r="18" spans="1:542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147</v>
      </c>
      <c r="D18" s="4" t="s">
        <v>31</v>
      </c>
      <c r="E18" s="4">
        <v>2006</v>
      </c>
      <c r="F18" s="9">
        <f>SUM(L18:V18)+SUM(L18:T18)*0.0000001+SUM(L18)*0.0000000000001</f>
        <v>142.06001420600447</v>
      </c>
      <c r="G18" s="66"/>
      <c r="H18" s="3" t="str">
        <f>IF(OR(AND(AO18&gt;=AY$34,AO18&lt;&gt;"",AQ18&gt;=AY$38,AQ18&lt;&gt;"",AN18=""),AND(AR18&gt;=AY$34,AR18&lt;&gt;"",AT18&gt;=AY$38,AT18&lt;&gt;"",AN18=""),AND(AV18&gt;=AY$34,AV18&lt;&gt;"",AX18&gt;=AY$38,AX18&lt;&gt;"",AN18=""),AND(BP18&gt;=BZ$34,BP18&lt;&gt;"",BR18&gt;=BZ$38,BR18&lt;&gt;"",BO18=""),AND(BS18&gt;=BZ$34,BS18&lt;&gt;"",BU18&gt;=BZ$38,BU18&lt;&gt;"",BO18=""),AND(BW18&gt;=BZ$34,BW18&lt;&gt;"",BY18&gt;=BZ$38,BY18&lt;&gt;"",BO18=""),AND(CQ18&gt;=DA$34,CQ18&lt;&gt;"",CS18&gt;=DA$38,CS18&lt;&gt;"",CP18=""),AND(CT18&gt;=DA$34,CT18&lt;&gt;"",CV18&gt;=DA$38,CV18&lt;&gt;"",CP18=""),AND(CX18&gt;=DA$34,CX18&lt;&gt;"",CZ18&gt;=DA$38,CZ18&lt;&gt;"",CP18=""),AND(DX18&gt;=EK$34,DX18&lt;&gt;"",DZ18&gt;=EK$38,DZ18&lt;&gt;""),AND(EA18&gt;=EK$34,EA18&lt;&gt;"",EC18&gt;=EK$38,EC18&lt;&gt;""),AND(EE18&gt;=EK$34,EE18&lt;&gt;"",EG18&gt;=EK$38,EG18&lt;&gt;""),AND(EH18&gt;=EK$34,EH18&lt;&gt;"",EJ18&gt;=EK$38,EJ18&lt;&gt;""),AND(FF18&gt;=FS$34,FF18&lt;&gt;"",FH18&gt;=FS$38,FH18&lt;&gt;""),AND(FI18&gt;=FS$34,FI18&lt;&gt;"",FK18&gt;=FS$38,FK18&lt;&gt;""),AND(FM18&gt;=FS$34,FM18&lt;&gt;"",FO18&gt;=FS$38,FO18&lt;&gt;""),AND(FP18&gt;=FS$34,FP18&lt;&gt;"",FR18&gt;=FS$38,FR18&lt;&gt;""),AND(GN18&gt;=HA$34,GN18&lt;&gt;"",GP18&gt;=HA$38,GP18&lt;&gt;""),AND(GQ18&gt;=HA$34,GQ18&lt;&gt;"",GS18&gt;=HA$38,GS18&lt;&gt;""),AND(GU18&gt;=HA$34,GU18&lt;&gt;"",GW18&gt;=HA$38,GW18&lt;&gt;""),AND(GX18&gt;=HA$34,GX18&lt;&gt;"",GZ18&gt;=HA$38,GZ18&lt;&gt;""),AND(HV18&gt;=II$34,HV18&lt;&gt;"",HX18&gt;=II$38,HX18&lt;&gt;""),AND(HY18&gt;=II$34,HY18&lt;&gt;"",IA18&gt;=II$38,IA18&lt;&gt;""),AND(IC18&gt;=II$34,IC18&lt;&gt;"",IE18&gt;=II$38,IE18&lt;&gt;""),AND(IF18&gt;=II$34,IF18&lt;&gt;"",IH18&gt;=II$38,IH18&lt;&gt;""),AND(JD18&gt;=JQ$34,JD18&lt;&gt;"",JF18&gt;=JQ$38,JF18&lt;&gt;""),AND(JG18&gt;=JQ$34,JG18&lt;&gt;"",JI18&gt;=JQ$38,JI18&lt;&gt;""),AND(JK18&gt;=JQ$34,JK18&lt;&gt;"",JM18&gt;=JQ$38,JM18&lt;&gt;""),AND(JN18&gt;=JQ$34,JN18&lt;&gt;"",JP18&gt;=JQ$38,JP18&lt;&gt;""),AND(KL18&gt;=KY$34,KL18&lt;&gt;"",KN18&gt;=KY$38,KN18&lt;&gt;""),AND(KO18&gt;=KY$34,KO18&lt;&gt;"",KQ18&gt;=KY$38,KQ18&lt;&gt;""),AND(KS18&gt;=KY$34,KS18&lt;&gt;"",KU18&gt;=KY$38,KU18&lt;&gt;""),AND(KV18&gt;=KY$34,KV18&lt;&gt;"",KX18&gt;=KY$38,KX18&lt;&gt;""),AND(LT18&gt;=MG$34,LT18&lt;&gt;"",LV18&gt;=MG$38,LV18&lt;&gt;""),AND(LW18&gt;=MG$34,LW18&lt;&gt;"",LY18&gt;=MG$38,LY18&lt;&gt;""),AND(MA18&gt;=MG$34,MA18&lt;&gt;"",MC18&gt;=MG$38,MC18&lt;&gt;""),AND(MD18&gt;=MG$34,MD18&lt;&gt;"",MF18&gt;=MG$38,MF18&lt;&gt;""),AND(NB18&gt;=NO$34,NB18&lt;&gt;"",ND18&gt;=NO$38,ND18&lt;&gt;""),AND(NE18&gt;=NO$34,NE18&lt;&gt;"",NG18&gt;=NO$38,NG18&lt;&gt;""),AND(NI18&gt;=NO$34,NI18&lt;&gt;"",NK18&gt;=NO$38,NK18&lt;&gt;""),AND(NL18&gt;=NO$34,NL18&lt;&gt;"",NN18&gt;=NO$38,NN18&lt;&gt;""),AND(OJ18&gt;=OW$34,OJ18&lt;&gt;"",OL18&gt;=OW$38,OL18&lt;&gt;""),AND(OM18&gt;=OW$34,OM18&lt;&gt;"",OO18&gt;=OW$38,OO18&lt;&gt;""),AND(OQ18&gt;=OW$34,OQ18&lt;&gt;"",OS18&gt;=OW$38,OS18&lt;&gt;""),AND(OT18&gt;=OW$34,OT18&lt;&gt;"",OV18&gt;=OW$38,OV18&lt;&gt;""),AND(PR18&gt;=QE$34,PR18&lt;&gt;"",PT18&gt;=QE$38,PT18&lt;&gt;""),AND(PU18&gt;=QE$34,PU18&lt;&gt;"",PW18&gt;=QE$38,PW18&lt;&gt;""),AND(PY18&gt;=QE$34,PY18&lt;&gt;"",QA18&gt;=QE$38,QA18&lt;&gt;""),AND(QB18&gt;=QE$34,QB18&lt;&gt;"",QD18&gt;=QE$38,QD18&lt;&gt;""),AND(QZ18&gt;=RM$34,QZ18&lt;&gt;"",RB18&gt;=RM$38,RB18&lt;&gt;""),AND(RC18&gt;=RM$34,RC18&lt;&gt;"",RE18&gt;=RM$38,RE18&lt;&gt;""),AND(RG18&gt;=RM$34,RG18&lt;&gt;"",RI18&gt;=RM$38,RI18&lt;&gt;""),AND(RJ18&gt;=RM$34,RJ18&lt;&gt;"",RL18&gt;=RM$38,RL18&lt;&gt;""),AND(SH18&gt;=SU$34,SH18&lt;&gt;"",SJ18&gt;=SU$38,SJ18&lt;&gt;""),AND(SK18&gt;=SU$34,SK18&lt;&gt;"",SM18&gt;=SU$38,SM18&lt;&gt;""),AND(SO18&gt;=SU$34,SO18&lt;&gt;"",SQ18&gt;=SU$38,SQ18&lt;&gt;""),AND(SR18&gt;=SU$34,SR18&lt;&gt;"",ST18&gt;=SU$38,ST18&lt;&gt;"")),"P","")</f>
        <v/>
      </c>
      <c r="I18" s="3" t="str">
        <f>IF(OR(AND(AQ18&gt;=AY$38,AQ18&lt;&gt;"",AN18=""),AND(AT18&gt;=AY$38,AT18&lt;&gt;"",AN18=""),AND(AX18&gt;=AY$38,AX18&lt;&gt;"",AN18=""),AND(BR18&gt;=BZ$38,BR18&lt;&gt;"",BO18=""),AND(BU18&gt;=BZ$38,BU18&lt;&gt;"",BO18=""),AND(BY18&gt;=BZ$38,BY18&lt;&gt;"",BO18=""),AND(CS18&gt;=DA$38,CS18&lt;&gt;"",CP18=""),AND(CV18&gt;=DA$38,CV18&lt;&gt;"",CP18=""),AND(CZ18&gt;=DA$38,CZ18&lt;&gt;"",CP18=""),AND(DZ18&gt;=EK$38,DZ18&lt;&gt;""),AND(EC18&gt;=EK$38,EC18&lt;&gt;""),AND(EG18&gt;=EK$38,EG18&lt;&gt;""),AND(EJ18&gt;=EK$38,EJ18&lt;&gt;""),AND(FH18&gt;=FS$38,FH18&lt;&gt;""),AND(FK18&gt;=FS$38,FK18&lt;&gt;""),AND(FO18&gt;=FS$38,FO18&lt;&gt;""),AND(FR18&gt;=FS$38,FR18&lt;&gt;""),AND(GP18&gt;=HA$38,GP18&lt;&gt;""),AND(GS18&gt;=HA$38,GS18&lt;&gt;""),AND(GW18&gt;=HA$38,GW18&lt;&gt;""),AND(GZ18&gt;=HA$38,GZ18&lt;&gt;""),AND(HX18&gt;=II$38,HX18&lt;&gt;""),AND(IA18&gt;=II$38,IA18&lt;&gt;""),AND(IE18&gt;=II$38,IE18&lt;&gt;""),AND(IH18&gt;=II$38,IH18&lt;&gt;""),AND(JF18&gt;=JQ$38,JF18&lt;&gt;""),AND(JI18&gt;=JQ$38,JI18&lt;&gt;""),AND(JM18&gt;=JQ$38,JM18&lt;&gt;""),AND(JP18&gt;=JQ$38,JP18&lt;&gt;""),AND(KN18&gt;=KY$38,KN18&lt;&gt;""),AND(KQ18&gt;=KY$38,KQ18&lt;&gt;""),AND(KU18&gt;=KY$38,KU18&lt;&gt;""),AND(KX18&gt;=KY$38,KX18&lt;&gt;""),AND(LV18&gt;=MG$38,LV18&lt;&gt;""),AND(LY18&gt;=MG$38,LY18&lt;&gt;""),AND(MC18&gt;=MG$38,MC18&lt;&gt;""),AND(MF18&gt;=MG$38,MF18&lt;&gt;""),AND(ND18&gt;=NO$38,ND18&lt;&gt;""),AND(NG18&gt;=NO$38,NG18&lt;&gt;""),AND(NK18&gt;=NO$38,NK18&lt;&gt;""),AND(NN18&gt;=NO$38,NN18&lt;&gt;""),AND(OL18&gt;=OW$38,OL18&lt;&gt;""),AND(OO18&gt;=OW$38,OO18&lt;&gt;""),AND(OS18&gt;=OW$38,OS18&lt;&gt;""),AND(OV18&gt;=OW$38,OV18&lt;&gt;""),AND(PT18&gt;=QE$38,PT18&lt;&gt;""),AND(PW18&gt;=QE$38,PW18&lt;&gt;""),AND(QA18&gt;=QE$38,QA18&lt;&gt;""),AND(QD18&gt;=QE$38,QD18&lt;&gt;""),AND(RB18&gt;=RM$38,RB18&lt;&gt;""),AND(RE18&gt;=RM$38,RE18&lt;&gt;""),AND(RI18&gt;=RM$38,RI18&lt;&gt;""),AND(RL18&gt;=RM$38,RL18&lt;&gt;""),AND(SJ18&gt;=SU$38,SJ18&lt;&gt;""),AND(SM18&gt;=SU$38,SM18&lt;&gt;""),AND(SQ18&gt;=SU$38,SQ18&lt;&gt;""),AND(ST18&gt;=SU$38,ST18&lt;&gt;"")),"P","")</f>
        <v/>
      </c>
      <c r="J18" s="36" t="str">
        <f>IF(AND(I18="P",H18=""),"No DD",IF(OR(AND(AO18&gt;=AY$37,AO18&lt;&gt;"",AQ18&gt;=AY$41,AQ18&lt;&gt;"",AN18=""),AND(AR18&gt;=AY$37,AR18&lt;&gt;"",AT18&gt;=AY$41,AT18&lt;&gt;"",AN18=""),AND(AV18&gt;=AY$37,AV18&lt;&gt;"",AX18&gt;=AY$41,AX18&lt;&gt;"",AN18=""),AND(BP18&gt;=BZ$37,BP18&lt;&gt;"",BR18&gt;=BZ$41,BR18&lt;&gt;"",BO18=""),AND(BS18&gt;=BZ$37,BS18&lt;&gt;"",BU18&gt;=BZ$41,BU18&lt;&gt;"",BO18=""),AND(BW18&gt;=BZ$37,BW18&lt;&gt;"",BY18&gt;=BZ$41,BY18&lt;&gt;"",BO18=""),AND(CQ18&gt;=DA$37,CQ18&lt;&gt;"",CS18&gt;=DA$41,CS18&lt;&gt;"",CP18=""),AND(CT18&gt;=DA$37,CT18&lt;&gt;"",CV18&gt;=DA$41,CV18&lt;&gt;"",CP18=""),AND(CX18&gt;=DA$37,CX18&lt;&gt;"",CZ18&gt;=DA$41,CZ18&lt;&gt;"",CP18=""),AND(DX18&gt;=EK$37,DX18&lt;&gt;"",DZ18&gt;=EK$41,DZ18&lt;&gt;""),AND(EA18&gt;=EK$37,EA18&lt;&gt;"",EC18&gt;=EK$41,EC18&lt;&gt;""),AND(EE18&gt;=EK$37,EE18&lt;&gt;"",EG18&gt;=EK$41,EG18&lt;&gt;""),AND(EH18&gt;=EK$37,EH18&lt;&gt;"",EJ18&gt;=EK$41,EJ18&lt;&gt;""),AND(FF18&gt;=FS$37,FF18&lt;&gt;"",FH18&gt;=FS$41,FH18&lt;&gt;""),AND(FI18&gt;=FS$37,FI18&lt;&gt;"",FK18&gt;=FS$41,FK18&lt;&gt;""),AND(FM18&gt;=FS$37,FM18&lt;&gt;"",FO18&gt;=FS$41,FO18&lt;&gt;""),AND(FP18&gt;=FS$37,FP18&lt;&gt;"",FR18&gt;=FS$41,FR18&lt;&gt;""),AND(GN18&gt;=HA$37,GN18&lt;&gt;"",GP18&gt;=HA$41,GP18&lt;&gt;""),AND(GQ18&gt;=HA$37,GQ18&lt;&gt;"",GS18&gt;=HA$41,GS18&lt;&gt;""),AND(GU18&gt;=HA$37,GU18&lt;&gt;"",GW18&gt;=HA$41,GW18&lt;&gt;""),AND(GX18&gt;=HA$37,GX18&lt;&gt;"",GZ18&gt;=HA$41,GZ18&lt;&gt;""),AND(HV18&gt;=II$37,HV18&lt;&gt;"",HX18&gt;=II$41,HX18&lt;&gt;""),AND(HY18&gt;=II$37,HY18&lt;&gt;"",IA18&gt;=II$41,IA18&lt;&gt;""),AND(IC18&gt;=II$37,IC18&lt;&gt;"",IE18&gt;=II$41,IE18&lt;&gt;""),AND(IF18&gt;=II$37,IF18&lt;&gt;"",IH18&gt;=II$41,IH18&lt;&gt;""),AND(JD18&gt;=JQ$37,JD18&lt;&gt;"",JF18&gt;=JQ$41,JF18&lt;&gt;""),AND(JG18&gt;=JQ$37,JG18&lt;&gt;"",JI18&gt;=JQ$41,JI18&lt;&gt;""),AND(JK18&gt;=JQ$37,JK18&lt;&gt;"",JM18&gt;=JQ$41,JM18&lt;&gt;""),AND(JN18&gt;=JQ$37,JN18&lt;&gt;"",JP18&gt;=JQ$41,JP18&lt;&gt;""),AND(KL18&gt;=KY$37,KL18&lt;&gt;"",KN18&gt;=KY$41,KN18&lt;&gt;""),AND(KO18&gt;=KY$37,KO18&lt;&gt;"",KQ18&gt;=KY$41,KQ18&lt;&gt;""),AND(KS18&gt;=KY$37,KS18&lt;&gt;"",KU18&gt;=KY$41,KU18&lt;&gt;""),AND(KV18&gt;=KY$37,KV18&lt;&gt;"",KX18&gt;=KY$41,KX18&lt;&gt;""),AND(LT18&gt;=MG$37,LT18&lt;&gt;"",LV18&gt;=MG$41,LV18&lt;&gt;""),AND(LW18&gt;=MG$37,LW18&lt;&gt;"",LY18&gt;=MG$41,LY18&lt;&gt;""),AND(MA18&gt;=MG$37,MA18&lt;&gt;"",MC18&gt;=MG$41,MC18&lt;&gt;""),AND(MD18&gt;=MG$37,MD18&lt;&gt;"",MF18&gt;=MG$41,MF18&lt;&gt;""),AND(NB18&gt;=NO$37,NB18&lt;&gt;"",ND18&gt;=NO$41,ND18&lt;&gt;""),AND(NE18&gt;=NO$37,NE18&lt;&gt;"",NG18&gt;=NO$41,NG18&lt;&gt;""),AND(NI18&gt;=NO$37,NI18&lt;&gt;"",NK18&gt;=NO$41,NK18&lt;&gt;""),AND(NL18&gt;=NO$37,NL18&lt;&gt;"",NN18&gt;=NO$41,NN18&lt;&gt;""),AND(OJ18&gt;=OW$37,OJ18&lt;&gt;"",OL18&gt;=OW$41,OL18&lt;&gt;""),AND(OM18&gt;=OW$37,OM18&lt;&gt;"",OO18&gt;=OW$41,OO18&lt;&gt;""),AND(OQ18&gt;=OW$37,OQ18&lt;&gt;"",OS18&gt;=OW$41,OS18&lt;&gt;""),AND(OT18&gt;=OW$37,OT18&lt;&gt;"",OV18&gt;=OW$41,OV18&lt;&gt;""),AND(PR18&gt;=QE$37,PR18&lt;&gt;"",PT18&gt;=QE$41,PT18&lt;&gt;""),AND(PU18&gt;=QE$37,PU18&lt;&gt;"",PW18&gt;=QE$41,PW18&lt;&gt;""),AND(PY18&gt;=QE$37,PY18&lt;&gt;"",QA18&gt;=QE$41,QA18&lt;&gt;""),AND(QB18&gt;=QE$37,QB18&lt;&gt;"",QD18&gt;=QE$41,QD18&lt;&gt;""),AND(QZ18&gt;=RM$37,QZ18&lt;&gt;"",RB18&gt;=RM$41,RB18&lt;&gt;""),AND(RC18&gt;=RM$37,RC18&lt;&gt;"",RE18&gt;=RM$41,RE18&lt;&gt;""),AND(RG18&gt;=RM$37,RG18&lt;&gt;"",RI18&gt;=RM$41,RI18&lt;&gt;""),AND(RJ18&gt;=RM$37,RJ18&lt;&gt;"",RL18&gt;=RM$41,RL18&lt;&gt;""),AND(SH18&gt;=SU$37,SH18&lt;&gt;"",SJ18&gt;=SU$41,SJ18&lt;&gt;""),AND(SK18&gt;=SU$37,SK18&lt;&gt;"",SM18&gt;=SU$41,SM18&lt;&gt;""),AND(SO18&gt;=SU$37,SO18&lt;&gt;"",SQ18&gt;=SU$41,SQ18&lt;&gt;""),AND(SR18&gt;=SU$37,SR18&lt;&gt;"",ST18&gt;=SU$41,ST18&lt;&gt;"")),"Merit",IF(OR(AND(AO18&gt;=AY$36,AO18&lt;&gt;"",AQ18&gt;=AY$40,AQ18&lt;&gt;"",AN18=""),AND(AR18&gt;=AY$36,AR18&lt;&gt;"",AT18&gt;=AY$40,AT18&lt;&gt;"",AN18=""),AND(AV18&gt;=AY$36,AV18&lt;&gt;"",AX18&gt;=AY$40,AX18&lt;&gt;"",AN18=""),AND(BP18&gt;=BZ$36,BP18&lt;&gt;"",BR18&gt;=BZ$40,BR18&lt;&gt;"",BO18=""),AND(BS18&gt;=BZ$36,BS18&lt;&gt;"",BU18&gt;=BZ$40,BU18&lt;&gt;"",BO18=""),AND(BW18&gt;=BZ$36,BW18&lt;&gt;"",BY18&gt;=BZ$40,BY18&lt;&gt;"",BO18=""),AND(CQ18&gt;=DA$36,CQ18&lt;&gt;"",CS18&gt;=DA$40,CS18&lt;&gt;"",CP18=""),AND(CT18&gt;=DA$36,CT18&lt;&gt;"",CV18&gt;=DA$40,CV18&lt;&gt;"",CP18=""),AND(CX18&gt;=DA$36,CX18&lt;&gt;"",CZ18&gt;=DA$40,CZ18&lt;&gt;"",CP18=""),AND(DX18&gt;=EK$36,DX18&lt;&gt;"",DZ18&gt;=EK$40,DZ18&lt;&gt;""),AND(EA18&gt;=EK$36,EA18&lt;&gt;"",EC18&gt;=EK$40,EC18&lt;&gt;""),AND(EE18&gt;=EK$36,EE18&lt;&gt;"",EG18&gt;=EK$40,EG18&lt;&gt;""),AND(EH18&gt;=EK$36,EH18&lt;&gt;"",EJ18&gt;=EK$40,EJ18&lt;&gt;""),AND(FF18&gt;=FS$36,FF18&lt;&gt;"",FH18&gt;=FS$40,FH18&lt;&gt;""),AND(FI18&gt;=FS$36,FI18&lt;&gt;"",FK18&gt;=FS$40,FK18&lt;&gt;""),AND(FM18&gt;=FS$36,FM18&lt;&gt;"",FO18&gt;=FS$40,FO18&lt;&gt;""),AND(FP18&gt;=FS$36,FP18&lt;&gt;"",FR18&gt;=FS$40,FR18&lt;&gt;""),AND(GN18&gt;=HA$36,GN18&lt;&gt;"",GP18&gt;=HA$40,GP18&lt;&gt;""),AND(GQ18&gt;=HA$36,GQ18&lt;&gt;"",GS18&gt;=HA$40,GS18&lt;&gt;""),AND(GU18&gt;=HA$36,GU18&lt;&gt;"",GW18&gt;=HA$40,GW18&lt;&gt;""),AND(GX18&gt;=HA$36,GX18&lt;&gt;"",GZ18&gt;=HA$40,GZ18&lt;&gt;""),AND(HV18&gt;=II$36,HV18&lt;&gt;"",HX18&gt;=II$40,HX18&lt;&gt;""),AND(HY18&gt;=II$36,HY18&lt;&gt;"",IA18&gt;=II$40,IA18&lt;&gt;""),AND(IC18&gt;=II$36,IC18&lt;&gt;"",IE18&gt;=II$40,IE18&lt;&gt;""),AND(IF18&gt;=II$36,IF18&lt;&gt;"",IH18&gt;=II$40,IH18&lt;&gt;""),AND(JD18&gt;=JQ$36,JD18&lt;&gt;"",JF18&gt;=JQ$40,JF18&lt;&gt;""),AND(JG18&gt;=JQ$36,JG18&lt;&gt;"",JI18&gt;=JQ$40,JI18&lt;&gt;""),AND(JK18&gt;=JQ$36,JK18&lt;&gt;"",JM18&gt;=JQ$40,JM18&lt;&gt;""),AND(JN18&gt;=JQ$36,JN18&lt;&gt;"",JP18&gt;=JQ$40,JP18&lt;&gt;""),AND(KL18&gt;=KY$36,KL18&lt;&gt;"",KN18&gt;=KY$40,KN18&lt;&gt;""),AND(KO18&gt;=KY$36,KO18&lt;&gt;"",KQ18&gt;=KY$40,KQ18&lt;&gt;""),AND(KS18&gt;=KY$36,KS18&lt;&gt;"",KU18&gt;=KY$40,KU18&lt;&gt;""),AND(KV18&gt;=KY$36,KV18&lt;&gt;"",KX18&gt;=KY$40,KX18&lt;&gt;""),AND(LT18&gt;=MG$36,LT18&lt;&gt;"",LV18&gt;=MG$40,LV18&lt;&gt;""),AND(LW18&gt;=MG$36,LW18&lt;&gt;"",LY18&gt;=MG$40,LY18&lt;&gt;""),AND(MA18&gt;=MG$36,MA18&lt;&gt;"",MC18&gt;=MG$40,MC18&lt;&gt;""),AND(MD18&gt;=MG$36,MD18&lt;&gt;"",MF18&gt;=MG$40,MF18&lt;&gt;""),AND(NB18&gt;=NO$36,NB18&lt;&gt;"",ND18&gt;=NO$40,ND18&lt;&gt;""),AND(NE18&gt;=NO$36,NE18&lt;&gt;"",NG18&gt;=NO$40,NG18&lt;&gt;""),AND(NI18&gt;=NO$36,NI18&lt;&gt;"",NK18&gt;=NO$40,NK18&lt;&gt;""),AND(NL18&gt;=NO$36,NL18&lt;&gt;"",NN18&gt;=NO$40,NN18&lt;&gt;""),AND(OJ18&gt;=OW$36,OJ18&lt;&gt;"",OL18&gt;=OW$40,OL18&lt;&gt;""),AND(OM18&gt;=OW$36,OM18&lt;&gt;"",OO18&gt;=OW$40,OO18&lt;&gt;""),AND(OQ18&gt;=OW$36,OQ18&lt;&gt;"",OS18&gt;=OW$40,OS18&lt;&gt;""),AND(OT18&gt;=OW$36,OT18&lt;&gt;"",OV18&gt;=OW$40,OV18&lt;&gt;""),AND(PR18&gt;=QE$36,PR18&lt;&gt;"",PT18&gt;=QE$40,PT18&lt;&gt;""),AND(PU18&gt;=QE$36,PU18&lt;&gt;"",PW18&gt;=QE$40,PW18&lt;&gt;""),AND(PY18&gt;=QE$36,PY18&lt;&gt;"",QA18&gt;=QE$40,QA18&lt;&gt;""),AND(QB18&gt;=QE$36,QB18&lt;&gt;"",QD18&gt;=QE$40,QD18&lt;&gt;""),AND(QZ18&gt;=RM$36,QZ18&lt;&gt;"",RB18&gt;=RM$40,RB18&lt;&gt;""),AND(RC18&gt;=RM$36,RC18&lt;&gt;"",RE18&gt;=RM$40,RE18&lt;&gt;""),AND(RG18&gt;=RM$36,RG18&lt;&gt;"",RI18&gt;=RM$40,RI18&lt;&gt;""),AND(RJ18&gt;=RM$36,RJ18&lt;&gt;"",RL18&gt;=RM$40,RL18&lt;&gt;""),AND(SH18&gt;=SU$36,SH18&lt;&gt;"",SJ18&gt;=SU$40,SJ18&lt;&gt;""),AND(SK18&gt;=SU$36,SK18&lt;&gt;"",SM18&gt;=SU$40,SM18&lt;&gt;""),AND(SO18&gt;=SU$36,SO18&lt;&gt;"",SQ18&gt;=SU$40,SQ18&lt;&gt;""),AND(SR18&gt;=SU$36,SR18&lt;&gt;"",ST18&gt;=SU$40,ST18&lt;&gt;"")),"Excellence",IF(K18="P","Worlds Team",IF(H18="P","National Team","")))))</f>
        <v/>
      </c>
      <c r="K18" s="3" t="str">
        <f>IF(OR(AND(AO18&gt;=AY$35,AO18&lt;&gt;"",AQ18&gt;=AY$39,AQ18&lt;&gt;"",AN18=""),AND(AR18&gt;=AY$35,AR18&lt;&gt;"",AT18&gt;=AY$39,AT18&lt;&gt;"",AN18=""),AND(AV18&gt;=AY$35,AV18&lt;&gt;"",AX18&gt;=AY$39,AX18&lt;&gt;"",AN18=""),AND(BP18&gt;=BZ$35,BP18&lt;&gt;"",BR18&gt;=BZ$39,BR18&lt;&gt;"",BO18=""),AND(BS18&gt;=BZ$35,BS18&lt;&gt;"",BU18&gt;=BZ$39,BU18&lt;&gt;"",BO18=""),AND(BW18&gt;=BZ$35,BW18&lt;&gt;"",BY18&gt;=BZ$39,BY18&lt;&gt;"",BO18=""),AND(CQ18&gt;=DA$35,CQ18&lt;&gt;"",CS18&gt;=DA$39,CS18&lt;&gt;"",CP18=""),AND(CT18&gt;=DA$35,CT18&lt;&gt;"",CV18&gt;=DA$39,CV18&lt;&gt;"",CP18=""),AND(CX18&gt;=DA$35,CX18&lt;&gt;"",CZ18&gt;=DA$39,CZ18&lt;&gt;"",CP18=""),AND(DX18&gt;=EK$35,DX18&lt;&gt;"",DZ18&gt;=EK$39,DZ18&lt;&gt;""),AND(EA18&gt;=EK$35,EA18&lt;&gt;"",EC18&gt;=EK$39,EC18&lt;&gt;""),AND(EE18&gt;=EK$35,EE18&lt;&gt;"",EG18&gt;=EK$39,EG18&lt;&gt;""),AND(EH18&gt;=EK$35,EH18&lt;&gt;"",EJ18&gt;=EK$39,EJ18&lt;&gt;""),AND(FF18&gt;=FS$35,FF18&lt;&gt;"",FH18&gt;=FS$39,FH18&lt;&gt;""),AND(FI18&gt;=FS$35,FI18&lt;&gt;"",FK18&gt;=FS$39,FK18&lt;&gt;""),AND(FM18&gt;=FS$35,FM18&lt;&gt;"",FO18&gt;=FS$39,FO18&lt;&gt;""),AND(FP18&gt;=FS$35,FP18&lt;&gt;"",FR18&gt;=FS$39,FR18&lt;&gt;""),AND(GN18&gt;=HA$35,GN18&lt;&gt;"",GP18&gt;=HA$39,GP18&lt;&gt;""),AND(GQ18&gt;=HA$35,GQ18&lt;&gt;"",GS18&gt;=HA$39,GS18&lt;&gt;""),AND(GU18&gt;=HA$35,GU18&lt;&gt;"",GW18&gt;=HA$39,GW18&lt;&gt;""),AND(GX18&gt;=HA$35,GX18&lt;&gt;"",GZ18&gt;=HA$39,GZ18&lt;&gt;""),AND(HV18&gt;=II$35,HV18&lt;&gt;"",HX18&gt;=II$39,HX18&lt;&gt;""),AND(HY18&gt;=II$35,HY18&lt;&gt;"",IA18&gt;=II$39,IA18&lt;&gt;""),AND(IC18&gt;=II$35,IC18&lt;&gt;"",IE18&gt;=II$39,IE18&lt;&gt;""),AND(IF18&gt;=II$35,IF18&lt;&gt;"",IH18&gt;=II$39,IH18&lt;&gt;""),AND(JD18&gt;=JQ$35,JD18&lt;&gt;"",JF18&gt;=JQ$39,JF18&lt;&gt;""),AND(JG18&gt;=JQ$35,JG18&lt;&gt;"",JI18&gt;=JQ$39,JI18&lt;&gt;""),AND(JK18&gt;=JQ$35,JK18&lt;&gt;"",JM18&gt;=JQ$39,JM18&lt;&gt;""),AND(JN18&gt;=JQ$35,JN18&lt;&gt;"",JP18&gt;=JQ$39,JP18&lt;&gt;""),AND(KL18&gt;=KY$35,KL18&lt;&gt;"",KN18&gt;=KY$39,KN18&lt;&gt;""),AND(KO18&gt;=KY$35,KO18&lt;&gt;"",KQ18&gt;=KY$39,KQ18&lt;&gt;""),AND(KS18&gt;=KY$35,KS18&lt;&gt;"",KU18&gt;=KY$39,KU18&lt;&gt;""),AND(KV18&gt;=KY$35,KV18&lt;&gt;"",KX18&gt;=KY$39,KX18&lt;&gt;""),AND(LT18&gt;=MG$35,LT18&lt;&gt;"",LV18&gt;=MG$39,LV18&lt;&gt;""),AND(LW18&gt;=MG$35,LW18&lt;&gt;"",LY18&gt;=MG$39,LY18&lt;&gt;""),AND(MA18&gt;=MG$35,MA18&lt;&gt;"",MC18&gt;=MG$39,MC18&lt;&gt;""),AND(MD18&gt;=MG$35,MD18&lt;&gt;"",MF18&gt;=MG$39,MF18&lt;&gt;""),AND(NB18&gt;=NO$35,NB18&lt;&gt;"",ND18&gt;=NO$39,ND18&lt;&gt;""),AND(NE18&gt;=NO$35,NE18&lt;&gt;"",NG18&gt;=NO$39,NG18&lt;&gt;""),AND(NI18&gt;=NO$35,NI18&lt;&gt;"",NK18&gt;=NO$39,NK18&lt;&gt;""),AND(NL18&gt;=NO$35,NL18&lt;&gt;"",NN18&gt;=NO$39,NN18&lt;&gt;""),AND(OJ18&gt;=OW$35,OJ18&lt;&gt;"",OL18&gt;=OW$39,OL18&lt;&gt;""),AND(OM18&gt;=OW$35,OM18&lt;&gt;"",OO18&gt;=OW$39,OO18&lt;&gt;""),AND(OQ18&gt;=OW$35,OQ18&lt;&gt;"",OS18&gt;=OW$39,OS18&lt;&gt;""),AND(OT18&gt;=OW$35,OT18&lt;&gt;"",OV18&gt;=OW$39,OV18&lt;&gt;""),AND(PR18&gt;=QE$35,PR18&lt;&gt;"",PT18&gt;=QE$39,PT18&lt;&gt;""),AND(PU18&gt;=QE$35,PU18&lt;&gt;"",PW18&gt;=QE$39,PW18&lt;&gt;""),AND(PY18&gt;=QE$35,PY18&lt;&gt;"",QA18&gt;=QE$39,QA18&lt;&gt;""),AND(QB18&gt;=QE$35,QB18&lt;&gt;"",QD18&gt;=QE$39,QD18&lt;&gt;""),AND(QZ18&gt;=RM$35,QZ18&lt;&gt;"",RB18&gt;=RM$39,RB18&lt;&gt;""),AND(RC18&gt;=RM$35,RC18&lt;&gt;"",RE18&gt;=RM$39,RE18&lt;&gt;""),AND(RG18&gt;=RM$35,RG18&lt;&gt;"",RI18&gt;=RM$39,RI18&lt;&gt;""),AND(RJ18&gt;=RM$35,RJ18&lt;&gt;"",RL18&gt;=RM$39,RL18&lt;&gt;""),AND(SH18&gt;=SU$35,SH18&lt;&gt;"",SJ18&gt;=SU$39,SJ18&lt;&gt;""),AND(SK18&gt;=SU$35,SK18&lt;&gt;"",SM18&gt;=SU$39,SM18&lt;&gt;""),AND(SO18&gt;=SU$35,SO18&lt;&gt;"",SQ18&gt;=SU$39,SQ18&lt;&gt;""),AND(SR18&gt;=SU$35,SR18&lt;&gt;"",ST18&gt;=SU$39,ST18&lt;&gt;"")),"P","")</f>
        <v/>
      </c>
      <c r="L18" s="8">
        <f>IF(COUNT(AQ18,AT18,BR18,BU18,CS18,CV18)&gt;0,LARGE((AQ18,AT18,BR18,BU18,CS18,CV18),1),0)</f>
        <v>44.989999999999995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44.46</v>
      </c>
      <c r="O18" s="8" t="str">
        <f>IF(N18="","",IF(OR(N18=CS18,N18=CV18),$CA$1,IF(OR(N18=BR18,N18=BU18),$AZ$1,IF(OR(N18=AQ18,N18=AT18),$Y$1,""))))</f>
        <v>2023 Elite Canada</v>
      </c>
      <c r="P18" s="8">
        <f>IF(COUNT(AQ18,AT18,BR18,BU18,CS18,CV18)&gt;2,MAX(AX18,BY18,CZ18,LARGE((AQ18,AT18,BR18,BU18,CS18,CV18),3)),IF(MAX(AX18,BY18,CZ18)&gt;0,MAX(AX18,BY18,CZ18),0))</f>
        <v>43.51</v>
      </c>
      <c r="Q18" s="8" t="str">
        <f>IF(P18="","",IF(OR(P18=CS18,P18=CV18,P18=CZ18),$CA$1,IF(OR(P18=BR18,P18=BU18,P18=BY18),$AZ$1,IF(OR(P18=AQ18,P18=AT18,P18=AX18),$Y$1,""))))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&gt;0,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N18,$RN$1,IF(V18+IF(P18="",0,P18)=RF18,$QF$1,IF(V18+IF(P18="",0,P18)=PX18,$OX$1,IF(V18+IF(P18="",0,P18)=OP18,$NP$1,IF(V18+IF(P18="",0,P18)=NH18,$MH$1,IF(V18+IF(P18="",0,P18)=LZ18,$KZ$1,IF(V18+IF(P18="",0,P18)=KR18,$JR$1,IF(V18+IF(P18="",0,P18)=JJ18,$IJ$1,IF(V18+IF(P18="",0,P18)=IB18,$HB$1,IF(V18+IF(P18="",0,P18)=GT18,$FT$1,IF(V18+IF(P18="",0,P18)=FL18,$EL$1,IF(V18+IF(P18="",0,P18)=ED18,$DD$1)))))))))))),IF(V18=DC18,IF(V18+IF(#REF!="",0,#REF!)=ST18,$RN$1,IF(V18+IF(#REF!="",0,#REF!)=RL18,$QF$1,IF(V18+IF(#REF!="",0,#REF!)=QD18,$OX$1,IF(V18+IF(#REF!="",0,#REF!)=OV18,$NP$1,IF(V18+IF(#REF!="",0,#REF!)=NN18,$MH$1,IF(V18+IF(#REF!="",0,#REF!)=MF18,$KZ$1,IF(V18+IF(#REF!="",0,#REF!)=KX18,$JR$1,IF(V18+IF(#REF!="",0,#REF!)=JP18,$IJ$1,IF(V18+IF(#REF!="",0,#REF!)=IH18,$HB$1,IF(V18+IF(#REF!="",0,#REF!)=GZ18,$FT$1,IF(V18+IF(#REF!="",0,#REF!)=FR18,$EL$1,IF(V18+IF(#REF!="",0,#REF!)=EJ18,$DD$1,IF(V18+IF(#REF!="",0,#REF!)=SQ18,$RN$1,IF(V18+IF(#REF!="",0,#REF!)=RI18,$QF$1,IF(V18+IF(#REF!="",0,#REF!)=QA18,$OX$1,IF(V18+IF(#REF!="",0,#REF!)=OS18,$NP$1,IF(V18+IF(#REF!="",0,#REF!)=NK18,$MH$1,IF(V18+IF(#REF!="",0,#REF!)=MC18,$KZ$1,IF(V18+IF(#REF!="",0,#REF!)=KU18,$JR$1,IF(V18+IF(#REF!="",0,#REF!)=JM18,$IJ$1,IF(V18+IF(#REF!="",0,#REF!)=IE18,$HB$1,IF(V18+IF(#REF!="",0,#REF!)=GW18,$FT$1,IF(V18+IF(#REF!="",0,#REF!)=FO18,$EL$1,IF(V18+IF(#REF!="",0,#REF!)=EG18,$DD$1)))))))))))))))))))))))))))</f>
        <v/>
      </c>
      <c r="Y18" s="22">
        <v>2.8</v>
      </c>
      <c r="Z18" s="22">
        <v>1.8</v>
      </c>
      <c r="AA18" s="22">
        <v>2</v>
      </c>
      <c r="AB18" s="22">
        <v>2.72</v>
      </c>
      <c r="AC18" s="22">
        <v>0</v>
      </c>
      <c r="AD18" s="22">
        <v>13.6</v>
      </c>
      <c r="AE18" s="22">
        <v>9.3000000000000007</v>
      </c>
      <c r="AF18" s="22">
        <v>9.1</v>
      </c>
      <c r="AG18" s="22">
        <v>12.46</v>
      </c>
      <c r="AH18" s="22">
        <v>0</v>
      </c>
      <c r="AI18" s="22">
        <v>12.6</v>
      </c>
      <c r="AJ18" s="22">
        <v>9.3000000000000007</v>
      </c>
      <c r="AK18" s="22">
        <v>9.1</v>
      </c>
      <c r="AL18" s="22">
        <v>12.51</v>
      </c>
      <c r="AM18" s="22">
        <v>0</v>
      </c>
      <c r="AN18" s="27"/>
      <c r="AO18" s="38">
        <f>IF(AA18&gt;0,AA18,"")</f>
        <v>2</v>
      </c>
      <c r="AP18" s="38">
        <f>IF(AB18&gt;0,AB18,"")</f>
        <v>2.72</v>
      </c>
      <c r="AQ18" s="40">
        <f>IF(SUM(Y18:AB18)-AC18&gt;0,SUM(Y18:AB18)-AC18,"")</f>
        <v>9.32</v>
      </c>
      <c r="AR18" s="40">
        <f>IF(AF18&gt;0,AF18,"")</f>
        <v>9.1</v>
      </c>
      <c r="AS18" s="40">
        <f>IF(AG18&gt;0,AG18,"")</f>
        <v>12.46</v>
      </c>
      <c r="AT18" s="40">
        <f>IF(SUM(AD18:AG18)-AH18&gt;0,SUM(AD18:AG18)-AH18,"")</f>
        <v>44.46</v>
      </c>
      <c r="AU18" s="40">
        <f>IF(AQ18="","",MAX(AQ18,AT18))</f>
        <v>44.46</v>
      </c>
      <c r="AV18" s="40">
        <f>IF(AK18&gt;0,AK18,"")</f>
        <v>9.1</v>
      </c>
      <c r="AW18" s="40">
        <f>IF(AL18&gt;0,AL18,"")</f>
        <v>12.51</v>
      </c>
      <c r="AX18" s="40">
        <f>IF(SUM(AI18:AL18)-AM18&gt;0,SUM(AI18:AL18)-AM18,"")</f>
        <v>43.51</v>
      </c>
      <c r="AY18" s="40">
        <f>IF(SUM(AU18,AX18)&gt;0,SUM(AU18,AX18),"")</f>
        <v>87.97</v>
      </c>
      <c r="AZ18" s="26">
        <v>14</v>
      </c>
      <c r="BA18" s="26">
        <v>9.6</v>
      </c>
      <c r="BB18" s="26">
        <v>8.6999999999999993</v>
      </c>
      <c r="BC18" s="26">
        <v>12.79</v>
      </c>
      <c r="BD18" s="26">
        <v>0.1</v>
      </c>
      <c r="BE18" s="26">
        <v>7.1</v>
      </c>
      <c r="BF18" s="26">
        <v>4.4000000000000004</v>
      </c>
      <c r="BG18" s="26">
        <v>4.8</v>
      </c>
      <c r="BH18" s="26">
        <v>6.37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8.6999999999999993</v>
      </c>
      <c r="BQ18" s="39">
        <f>IF(BC18&gt;0,BC18,"")</f>
        <v>12.79</v>
      </c>
      <c r="BR18" s="11">
        <f>IF(SUM(AZ18:BC18)-BD18&gt;0,SUM(AZ18:BC18)-BD18,"")</f>
        <v>44.989999999999995</v>
      </c>
      <c r="BS18" s="11">
        <f>IF(BG18&gt;0,BG18,"")</f>
        <v>4.8</v>
      </c>
      <c r="BT18" s="11">
        <f>IF(BH18&gt;0,BH18,"")</f>
        <v>6.37</v>
      </c>
      <c r="BU18" s="11">
        <f>IF(SUM(BE18:BH18)-BI18&gt;0,SUM(BE18:BH18)-BI18,"")</f>
        <v>22.67</v>
      </c>
      <c r="BV18" s="11">
        <f>IF(BR18="","",MAX(BR18,BU18))</f>
        <v>44.989999999999995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44.989999999999995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</v>
      </c>
      <c r="SW18" s="22">
        <f>IF($CP18="P",CB18,(CB18+BA18)/2)</f>
        <v>4.8</v>
      </c>
      <c r="SX18" s="22">
        <f>IF($CP18="P",CC18,(CC18+BB18)/2)</f>
        <v>4.3499999999999996</v>
      </c>
      <c r="SY18" s="22">
        <f>IF($CP18="P",CD18,(CD18+BC18)/2)</f>
        <v>6.3949999999999996</v>
      </c>
      <c r="SZ18" s="22">
        <f>IF($CP18="P",CE18,(CE18+BD18)/2)</f>
        <v>0.05</v>
      </c>
      <c r="TA18" s="22">
        <f>IF($CP18="P",CF18,(CF18+BE18)/2)</f>
        <v>3.55</v>
      </c>
      <c r="TB18" s="22">
        <f>IF($CP18="P",CG18,(CG18+BF18)/2)</f>
        <v>2.2000000000000002</v>
      </c>
      <c r="TC18" s="22">
        <f>IF($CP18="P",CH18,(CH18+BG18)/2)</f>
        <v>2.4</v>
      </c>
      <c r="TD18" s="22">
        <f>IF($CP18="P",CI18,(CI18+BH18)/2)</f>
        <v>3.1850000000000001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4.3499999999999996</v>
      </c>
      <c r="TM18" s="40">
        <f>IF(SY18&gt;0,SY18,"")</f>
        <v>6.3949999999999996</v>
      </c>
      <c r="TN18" s="40">
        <f>IF(SUM(SV18:SY18)-SZ18&gt;0,SUM(SV18:SY18)-SZ18,"")</f>
        <v>22.494999999999997</v>
      </c>
      <c r="TO18" s="40">
        <f>IF(TC18&gt;0,TC18,"")</f>
        <v>2.4</v>
      </c>
      <c r="TP18" s="40">
        <f>IF(TD18&gt;0,TD18,"")</f>
        <v>3.1850000000000001</v>
      </c>
      <c r="TQ18" s="40">
        <f>IF(SUM(TA18:TD18)-TE18&gt;0,SUM(TA18:TD18)-TE18,"")</f>
        <v>11.335000000000001</v>
      </c>
      <c r="TR18" s="40">
        <f>IF(MAX(TN18,TQ18)&gt;0,MAX(TN18,TQ18),"")</f>
        <v>22.494999999999997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22.494999999999997</v>
      </c>
    </row>
    <row r="19" spans="1:542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146</v>
      </c>
      <c r="D19" s="4" t="s">
        <v>3</v>
      </c>
      <c r="E19" s="4">
        <v>2006</v>
      </c>
      <c r="F19" s="9">
        <f>SUM(L19:V19)+SUM(L19:T19)*0.0000001+SUM(L19)*0.0000000000001</f>
        <v>130.22001302200434</v>
      </c>
      <c r="G19" s="66"/>
      <c r="H19" s="3" t="str">
        <f>IF(OR(AND(AO19&gt;=AY$34,AO19&lt;&gt;"",AQ19&gt;=AY$38,AQ19&lt;&gt;"",AN19=""),AND(AR19&gt;=AY$34,AR19&lt;&gt;"",AT19&gt;=AY$38,AT19&lt;&gt;"",AN19=""),AND(AV19&gt;=AY$34,AV19&lt;&gt;"",AX19&gt;=AY$38,AX19&lt;&gt;"",AN19=""),AND(BP19&gt;=BZ$34,BP19&lt;&gt;"",BR19&gt;=BZ$38,BR19&lt;&gt;"",BO19=""),AND(BS19&gt;=BZ$34,BS19&lt;&gt;"",BU19&gt;=BZ$38,BU19&lt;&gt;"",BO19=""),AND(BW19&gt;=BZ$34,BW19&lt;&gt;"",BY19&gt;=BZ$38,BY19&lt;&gt;"",BO19=""),AND(CQ19&gt;=DA$34,CQ19&lt;&gt;"",CS19&gt;=DA$38,CS19&lt;&gt;"",CP19=""),AND(CT19&gt;=DA$34,CT19&lt;&gt;"",CV19&gt;=DA$38,CV19&lt;&gt;"",CP19=""),AND(CX19&gt;=DA$34,CX19&lt;&gt;"",CZ19&gt;=DA$38,CZ19&lt;&gt;"",CP19=""),AND(DX19&gt;=EK$34,DX19&lt;&gt;"",DZ19&gt;=EK$38,DZ19&lt;&gt;""),AND(EA19&gt;=EK$34,EA19&lt;&gt;"",EC19&gt;=EK$38,EC19&lt;&gt;""),AND(EE19&gt;=EK$34,EE19&lt;&gt;"",EG19&gt;=EK$38,EG19&lt;&gt;""),AND(EH19&gt;=EK$34,EH19&lt;&gt;"",EJ19&gt;=EK$38,EJ19&lt;&gt;""),AND(FF19&gt;=FS$34,FF19&lt;&gt;"",FH19&gt;=FS$38,FH19&lt;&gt;""),AND(FI19&gt;=FS$34,FI19&lt;&gt;"",FK19&gt;=FS$38,FK19&lt;&gt;""),AND(FM19&gt;=FS$34,FM19&lt;&gt;"",FO19&gt;=FS$38,FO19&lt;&gt;""),AND(FP19&gt;=FS$34,FP19&lt;&gt;"",FR19&gt;=FS$38,FR19&lt;&gt;""),AND(GN19&gt;=HA$34,GN19&lt;&gt;"",GP19&gt;=HA$38,GP19&lt;&gt;""),AND(GQ19&gt;=HA$34,GQ19&lt;&gt;"",GS19&gt;=HA$38,GS19&lt;&gt;""),AND(GU19&gt;=HA$34,GU19&lt;&gt;"",GW19&gt;=HA$38,GW19&lt;&gt;""),AND(GX19&gt;=HA$34,GX19&lt;&gt;"",GZ19&gt;=HA$38,GZ19&lt;&gt;""),AND(HV19&gt;=II$34,HV19&lt;&gt;"",HX19&gt;=II$38,HX19&lt;&gt;""),AND(HY19&gt;=II$34,HY19&lt;&gt;"",IA19&gt;=II$38,IA19&lt;&gt;""),AND(IC19&gt;=II$34,IC19&lt;&gt;"",IE19&gt;=II$38,IE19&lt;&gt;""),AND(IF19&gt;=II$34,IF19&lt;&gt;"",IH19&gt;=II$38,IH19&lt;&gt;""),AND(JD19&gt;=JQ$34,JD19&lt;&gt;"",JF19&gt;=JQ$38,JF19&lt;&gt;""),AND(JG19&gt;=JQ$34,JG19&lt;&gt;"",JI19&gt;=JQ$38,JI19&lt;&gt;""),AND(JK19&gt;=JQ$34,JK19&lt;&gt;"",JM19&gt;=JQ$38,JM19&lt;&gt;""),AND(JN19&gt;=JQ$34,JN19&lt;&gt;"",JP19&gt;=JQ$38,JP19&lt;&gt;""),AND(KL19&gt;=KY$34,KL19&lt;&gt;"",KN19&gt;=KY$38,KN19&lt;&gt;""),AND(KO19&gt;=KY$34,KO19&lt;&gt;"",KQ19&gt;=KY$38,KQ19&lt;&gt;""),AND(KS19&gt;=KY$34,KS19&lt;&gt;"",KU19&gt;=KY$38,KU19&lt;&gt;""),AND(KV19&gt;=KY$34,KV19&lt;&gt;"",KX19&gt;=KY$38,KX19&lt;&gt;""),AND(LT19&gt;=MG$34,LT19&lt;&gt;"",LV19&gt;=MG$38,LV19&lt;&gt;""),AND(LW19&gt;=MG$34,LW19&lt;&gt;"",LY19&gt;=MG$38,LY19&lt;&gt;""),AND(MA19&gt;=MG$34,MA19&lt;&gt;"",MC19&gt;=MG$38,MC19&lt;&gt;""),AND(MD19&gt;=MG$34,MD19&lt;&gt;"",MF19&gt;=MG$38,MF19&lt;&gt;""),AND(NB19&gt;=NO$34,NB19&lt;&gt;"",ND19&gt;=NO$38,ND19&lt;&gt;""),AND(NE19&gt;=NO$34,NE19&lt;&gt;"",NG19&gt;=NO$38,NG19&lt;&gt;""),AND(NI19&gt;=NO$34,NI19&lt;&gt;"",NK19&gt;=NO$38,NK19&lt;&gt;""),AND(NL19&gt;=NO$34,NL19&lt;&gt;"",NN19&gt;=NO$38,NN19&lt;&gt;""),AND(OJ19&gt;=OW$34,OJ19&lt;&gt;"",OL19&gt;=OW$38,OL19&lt;&gt;""),AND(OM19&gt;=OW$34,OM19&lt;&gt;"",OO19&gt;=OW$38,OO19&lt;&gt;""),AND(OQ19&gt;=OW$34,OQ19&lt;&gt;"",OS19&gt;=OW$38,OS19&lt;&gt;""),AND(OT19&gt;=OW$34,OT19&lt;&gt;"",OV19&gt;=OW$38,OV19&lt;&gt;""),AND(PR19&gt;=QE$34,PR19&lt;&gt;"",PT19&gt;=QE$38,PT19&lt;&gt;""),AND(PU19&gt;=QE$34,PU19&lt;&gt;"",PW19&gt;=QE$38,PW19&lt;&gt;""),AND(PY19&gt;=QE$34,PY19&lt;&gt;"",QA19&gt;=QE$38,QA19&lt;&gt;""),AND(QB19&gt;=QE$34,QB19&lt;&gt;"",QD19&gt;=QE$38,QD19&lt;&gt;""),AND(QZ19&gt;=RM$34,QZ19&lt;&gt;"",RB19&gt;=RM$38,RB19&lt;&gt;""),AND(RC19&gt;=RM$34,RC19&lt;&gt;"",RE19&gt;=RM$38,RE19&lt;&gt;""),AND(RG19&gt;=RM$34,RG19&lt;&gt;"",RI19&gt;=RM$38,RI19&lt;&gt;""),AND(RJ19&gt;=RM$34,RJ19&lt;&gt;"",RL19&gt;=RM$38,RL19&lt;&gt;""),AND(SH19&gt;=SU$34,SH19&lt;&gt;"",SJ19&gt;=SU$38,SJ19&lt;&gt;""),AND(SK19&gt;=SU$34,SK19&lt;&gt;"",SM19&gt;=SU$38,SM19&lt;&gt;""),AND(SO19&gt;=SU$34,SO19&lt;&gt;"",SQ19&gt;=SU$38,SQ19&lt;&gt;""),AND(SR19&gt;=SU$34,SR19&lt;&gt;"",ST19&gt;=SU$38,ST19&lt;&gt;"")),"P","")</f>
        <v/>
      </c>
      <c r="I19" s="3" t="str">
        <f>IF(OR(AND(AQ19&gt;=AY$38,AQ19&lt;&gt;"",AN19=""),AND(AT19&gt;=AY$38,AT19&lt;&gt;"",AN19=""),AND(AX19&gt;=AY$38,AX19&lt;&gt;"",AN19=""),AND(BR19&gt;=BZ$38,BR19&lt;&gt;"",BO19=""),AND(BU19&gt;=BZ$38,BU19&lt;&gt;"",BO19=""),AND(BY19&gt;=BZ$38,BY19&lt;&gt;"",BO19=""),AND(CS19&gt;=DA$38,CS19&lt;&gt;"",CP19=""),AND(CV19&gt;=DA$38,CV19&lt;&gt;"",CP19=""),AND(CZ19&gt;=DA$38,CZ19&lt;&gt;"",CP19=""),AND(DZ19&gt;=EK$38,DZ19&lt;&gt;""),AND(EC19&gt;=EK$38,EC19&lt;&gt;""),AND(EG19&gt;=EK$38,EG19&lt;&gt;""),AND(EJ19&gt;=EK$38,EJ19&lt;&gt;""),AND(FH19&gt;=FS$38,FH19&lt;&gt;""),AND(FK19&gt;=FS$38,FK19&lt;&gt;""),AND(FO19&gt;=FS$38,FO19&lt;&gt;""),AND(FR19&gt;=FS$38,FR19&lt;&gt;""),AND(GP19&gt;=HA$38,GP19&lt;&gt;""),AND(GS19&gt;=HA$38,GS19&lt;&gt;""),AND(GW19&gt;=HA$38,GW19&lt;&gt;""),AND(GZ19&gt;=HA$38,GZ19&lt;&gt;""),AND(HX19&gt;=II$38,HX19&lt;&gt;""),AND(IA19&gt;=II$38,IA19&lt;&gt;""),AND(IE19&gt;=II$38,IE19&lt;&gt;""),AND(IH19&gt;=II$38,IH19&lt;&gt;""),AND(JF19&gt;=JQ$38,JF19&lt;&gt;""),AND(JI19&gt;=JQ$38,JI19&lt;&gt;""),AND(JM19&gt;=JQ$38,JM19&lt;&gt;""),AND(JP19&gt;=JQ$38,JP19&lt;&gt;""),AND(KN19&gt;=KY$38,KN19&lt;&gt;""),AND(KQ19&gt;=KY$38,KQ19&lt;&gt;""),AND(KU19&gt;=KY$38,KU19&lt;&gt;""),AND(KX19&gt;=KY$38,KX19&lt;&gt;""),AND(LV19&gt;=MG$38,LV19&lt;&gt;""),AND(LY19&gt;=MG$38,LY19&lt;&gt;""),AND(MC19&gt;=MG$38,MC19&lt;&gt;""),AND(MF19&gt;=MG$38,MF19&lt;&gt;""),AND(ND19&gt;=NO$38,ND19&lt;&gt;""),AND(NG19&gt;=NO$38,NG19&lt;&gt;""),AND(NK19&gt;=NO$38,NK19&lt;&gt;""),AND(NN19&gt;=NO$38,NN19&lt;&gt;""),AND(OL19&gt;=OW$38,OL19&lt;&gt;""),AND(OO19&gt;=OW$38,OO19&lt;&gt;""),AND(OS19&gt;=OW$38,OS19&lt;&gt;""),AND(OV19&gt;=OW$38,OV19&lt;&gt;""),AND(PT19&gt;=QE$38,PT19&lt;&gt;""),AND(PW19&gt;=QE$38,PW19&lt;&gt;""),AND(QA19&gt;=QE$38,QA19&lt;&gt;""),AND(QD19&gt;=QE$38,QD19&lt;&gt;""),AND(RB19&gt;=RM$38,RB19&lt;&gt;""),AND(RE19&gt;=RM$38,RE19&lt;&gt;""),AND(RI19&gt;=RM$38,RI19&lt;&gt;""),AND(RL19&gt;=RM$38,RL19&lt;&gt;""),AND(SJ19&gt;=SU$38,SJ19&lt;&gt;""),AND(SM19&gt;=SU$38,SM19&lt;&gt;""),AND(SQ19&gt;=SU$38,SQ19&lt;&gt;""),AND(ST19&gt;=SU$38,ST19&lt;&gt;"")),"P","")</f>
        <v/>
      </c>
      <c r="J19" s="36" t="str">
        <f>IF(AND(I19="P",H19=""),"No DD",IF(OR(AND(AO19&gt;=AY$37,AO19&lt;&gt;"",AQ19&gt;=AY$41,AQ19&lt;&gt;"",AN19=""),AND(AR19&gt;=AY$37,AR19&lt;&gt;"",AT19&gt;=AY$41,AT19&lt;&gt;"",AN19=""),AND(AV19&gt;=AY$37,AV19&lt;&gt;"",AX19&gt;=AY$41,AX19&lt;&gt;"",AN19=""),AND(BP19&gt;=BZ$37,BP19&lt;&gt;"",BR19&gt;=BZ$41,BR19&lt;&gt;"",BO19=""),AND(BS19&gt;=BZ$37,BS19&lt;&gt;"",BU19&gt;=BZ$41,BU19&lt;&gt;"",BO19=""),AND(BW19&gt;=BZ$37,BW19&lt;&gt;"",BY19&gt;=BZ$41,BY19&lt;&gt;"",BO19=""),AND(CQ19&gt;=DA$37,CQ19&lt;&gt;"",CS19&gt;=DA$41,CS19&lt;&gt;"",CP19=""),AND(CT19&gt;=DA$37,CT19&lt;&gt;"",CV19&gt;=DA$41,CV19&lt;&gt;"",CP19=""),AND(CX19&gt;=DA$37,CX19&lt;&gt;"",CZ19&gt;=DA$41,CZ19&lt;&gt;"",CP19=""),AND(DX19&gt;=EK$37,DX19&lt;&gt;"",DZ19&gt;=EK$41,DZ19&lt;&gt;""),AND(EA19&gt;=EK$37,EA19&lt;&gt;"",EC19&gt;=EK$41,EC19&lt;&gt;""),AND(EE19&gt;=EK$37,EE19&lt;&gt;"",EG19&gt;=EK$41,EG19&lt;&gt;""),AND(EH19&gt;=EK$37,EH19&lt;&gt;"",EJ19&gt;=EK$41,EJ19&lt;&gt;""),AND(FF19&gt;=FS$37,FF19&lt;&gt;"",FH19&gt;=FS$41,FH19&lt;&gt;""),AND(FI19&gt;=FS$37,FI19&lt;&gt;"",FK19&gt;=FS$41,FK19&lt;&gt;""),AND(FM19&gt;=FS$37,FM19&lt;&gt;"",FO19&gt;=FS$41,FO19&lt;&gt;""),AND(FP19&gt;=FS$37,FP19&lt;&gt;"",FR19&gt;=FS$41,FR19&lt;&gt;""),AND(GN19&gt;=HA$37,GN19&lt;&gt;"",GP19&gt;=HA$41,GP19&lt;&gt;""),AND(GQ19&gt;=HA$37,GQ19&lt;&gt;"",GS19&gt;=HA$41,GS19&lt;&gt;""),AND(GU19&gt;=HA$37,GU19&lt;&gt;"",GW19&gt;=HA$41,GW19&lt;&gt;""),AND(GX19&gt;=HA$37,GX19&lt;&gt;"",GZ19&gt;=HA$41,GZ19&lt;&gt;""),AND(HV19&gt;=II$37,HV19&lt;&gt;"",HX19&gt;=II$41,HX19&lt;&gt;""),AND(HY19&gt;=II$37,HY19&lt;&gt;"",IA19&gt;=II$41,IA19&lt;&gt;""),AND(IC19&gt;=II$37,IC19&lt;&gt;"",IE19&gt;=II$41,IE19&lt;&gt;""),AND(IF19&gt;=II$37,IF19&lt;&gt;"",IH19&gt;=II$41,IH19&lt;&gt;""),AND(JD19&gt;=JQ$37,JD19&lt;&gt;"",JF19&gt;=JQ$41,JF19&lt;&gt;""),AND(JG19&gt;=JQ$37,JG19&lt;&gt;"",JI19&gt;=JQ$41,JI19&lt;&gt;""),AND(JK19&gt;=JQ$37,JK19&lt;&gt;"",JM19&gt;=JQ$41,JM19&lt;&gt;""),AND(JN19&gt;=JQ$37,JN19&lt;&gt;"",JP19&gt;=JQ$41,JP19&lt;&gt;""),AND(KL19&gt;=KY$37,KL19&lt;&gt;"",KN19&gt;=KY$41,KN19&lt;&gt;""),AND(KO19&gt;=KY$37,KO19&lt;&gt;"",KQ19&gt;=KY$41,KQ19&lt;&gt;""),AND(KS19&gt;=KY$37,KS19&lt;&gt;"",KU19&gt;=KY$41,KU19&lt;&gt;""),AND(KV19&gt;=KY$37,KV19&lt;&gt;"",KX19&gt;=KY$41,KX19&lt;&gt;""),AND(LT19&gt;=MG$37,LT19&lt;&gt;"",LV19&gt;=MG$41,LV19&lt;&gt;""),AND(LW19&gt;=MG$37,LW19&lt;&gt;"",LY19&gt;=MG$41,LY19&lt;&gt;""),AND(MA19&gt;=MG$37,MA19&lt;&gt;"",MC19&gt;=MG$41,MC19&lt;&gt;""),AND(MD19&gt;=MG$37,MD19&lt;&gt;"",MF19&gt;=MG$41,MF19&lt;&gt;""),AND(NB19&gt;=NO$37,NB19&lt;&gt;"",ND19&gt;=NO$41,ND19&lt;&gt;""),AND(NE19&gt;=NO$37,NE19&lt;&gt;"",NG19&gt;=NO$41,NG19&lt;&gt;""),AND(NI19&gt;=NO$37,NI19&lt;&gt;"",NK19&gt;=NO$41,NK19&lt;&gt;""),AND(NL19&gt;=NO$37,NL19&lt;&gt;"",NN19&gt;=NO$41,NN19&lt;&gt;""),AND(OJ19&gt;=OW$37,OJ19&lt;&gt;"",OL19&gt;=OW$41,OL19&lt;&gt;""),AND(OM19&gt;=OW$37,OM19&lt;&gt;"",OO19&gt;=OW$41,OO19&lt;&gt;""),AND(OQ19&gt;=OW$37,OQ19&lt;&gt;"",OS19&gt;=OW$41,OS19&lt;&gt;""),AND(OT19&gt;=OW$37,OT19&lt;&gt;"",OV19&gt;=OW$41,OV19&lt;&gt;""),AND(PR19&gt;=QE$37,PR19&lt;&gt;"",PT19&gt;=QE$41,PT19&lt;&gt;""),AND(PU19&gt;=QE$37,PU19&lt;&gt;"",PW19&gt;=QE$41,PW19&lt;&gt;""),AND(PY19&gt;=QE$37,PY19&lt;&gt;"",QA19&gt;=QE$41,QA19&lt;&gt;""),AND(QB19&gt;=QE$37,QB19&lt;&gt;"",QD19&gt;=QE$41,QD19&lt;&gt;""),AND(QZ19&gt;=RM$37,QZ19&lt;&gt;"",RB19&gt;=RM$41,RB19&lt;&gt;""),AND(RC19&gt;=RM$37,RC19&lt;&gt;"",RE19&gt;=RM$41,RE19&lt;&gt;""),AND(RG19&gt;=RM$37,RG19&lt;&gt;"",RI19&gt;=RM$41,RI19&lt;&gt;""),AND(RJ19&gt;=RM$37,RJ19&lt;&gt;"",RL19&gt;=RM$41,RL19&lt;&gt;""),AND(SH19&gt;=SU$37,SH19&lt;&gt;"",SJ19&gt;=SU$41,SJ19&lt;&gt;""),AND(SK19&gt;=SU$37,SK19&lt;&gt;"",SM19&gt;=SU$41,SM19&lt;&gt;""),AND(SO19&gt;=SU$37,SO19&lt;&gt;"",SQ19&gt;=SU$41,SQ19&lt;&gt;""),AND(SR19&gt;=SU$37,SR19&lt;&gt;"",ST19&gt;=SU$41,ST19&lt;&gt;"")),"Merit",IF(OR(AND(AO19&gt;=AY$36,AO19&lt;&gt;"",AQ19&gt;=AY$40,AQ19&lt;&gt;"",AN19=""),AND(AR19&gt;=AY$36,AR19&lt;&gt;"",AT19&gt;=AY$40,AT19&lt;&gt;"",AN19=""),AND(AV19&gt;=AY$36,AV19&lt;&gt;"",AX19&gt;=AY$40,AX19&lt;&gt;"",AN19=""),AND(BP19&gt;=BZ$36,BP19&lt;&gt;"",BR19&gt;=BZ$40,BR19&lt;&gt;"",BO19=""),AND(BS19&gt;=BZ$36,BS19&lt;&gt;"",BU19&gt;=BZ$40,BU19&lt;&gt;"",BO19=""),AND(BW19&gt;=BZ$36,BW19&lt;&gt;"",BY19&gt;=BZ$40,BY19&lt;&gt;"",BO19=""),AND(CQ19&gt;=DA$36,CQ19&lt;&gt;"",CS19&gt;=DA$40,CS19&lt;&gt;"",CP19=""),AND(CT19&gt;=DA$36,CT19&lt;&gt;"",CV19&gt;=DA$40,CV19&lt;&gt;"",CP19=""),AND(CX19&gt;=DA$36,CX19&lt;&gt;"",CZ19&gt;=DA$40,CZ19&lt;&gt;"",CP19=""),AND(DX19&gt;=EK$36,DX19&lt;&gt;"",DZ19&gt;=EK$40,DZ19&lt;&gt;""),AND(EA19&gt;=EK$36,EA19&lt;&gt;"",EC19&gt;=EK$40,EC19&lt;&gt;""),AND(EE19&gt;=EK$36,EE19&lt;&gt;"",EG19&gt;=EK$40,EG19&lt;&gt;""),AND(EH19&gt;=EK$36,EH19&lt;&gt;"",EJ19&gt;=EK$40,EJ19&lt;&gt;""),AND(FF19&gt;=FS$36,FF19&lt;&gt;"",FH19&gt;=FS$40,FH19&lt;&gt;""),AND(FI19&gt;=FS$36,FI19&lt;&gt;"",FK19&gt;=FS$40,FK19&lt;&gt;""),AND(FM19&gt;=FS$36,FM19&lt;&gt;"",FO19&gt;=FS$40,FO19&lt;&gt;""),AND(FP19&gt;=FS$36,FP19&lt;&gt;"",FR19&gt;=FS$40,FR19&lt;&gt;""),AND(GN19&gt;=HA$36,GN19&lt;&gt;"",GP19&gt;=HA$40,GP19&lt;&gt;""),AND(GQ19&gt;=HA$36,GQ19&lt;&gt;"",GS19&gt;=HA$40,GS19&lt;&gt;""),AND(GU19&gt;=HA$36,GU19&lt;&gt;"",GW19&gt;=HA$40,GW19&lt;&gt;""),AND(GX19&gt;=HA$36,GX19&lt;&gt;"",GZ19&gt;=HA$40,GZ19&lt;&gt;""),AND(HV19&gt;=II$36,HV19&lt;&gt;"",HX19&gt;=II$40,HX19&lt;&gt;""),AND(HY19&gt;=II$36,HY19&lt;&gt;"",IA19&gt;=II$40,IA19&lt;&gt;""),AND(IC19&gt;=II$36,IC19&lt;&gt;"",IE19&gt;=II$40,IE19&lt;&gt;""),AND(IF19&gt;=II$36,IF19&lt;&gt;"",IH19&gt;=II$40,IH19&lt;&gt;""),AND(JD19&gt;=JQ$36,JD19&lt;&gt;"",JF19&gt;=JQ$40,JF19&lt;&gt;""),AND(JG19&gt;=JQ$36,JG19&lt;&gt;"",JI19&gt;=JQ$40,JI19&lt;&gt;""),AND(JK19&gt;=JQ$36,JK19&lt;&gt;"",JM19&gt;=JQ$40,JM19&lt;&gt;""),AND(JN19&gt;=JQ$36,JN19&lt;&gt;"",JP19&gt;=JQ$40,JP19&lt;&gt;""),AND(KL19&gt;=KY$36,KL19&lt;&gt;"",KN19&gt;=KY$40,KN19&lt;&gt;""),AND(KO19&gt;=KY$36,KO19&lt;&gt;"",KQ19&gt;=KY$40,KQ19&lt;&gt;""),AND(KS19&gt;=KY$36,KS19&lt;&gt;"",KU19&gt;=KY$40,KU19&lt;&gt;""),AND(KV19&gt;=KY$36,KV19&lt;&gt;"",KX19&gt;=KY$40,KX19&lt;&gt;""),AND(LT19&gt;=MG$36,LT19&lt;&gt;"",LV19&gt;=MG$40,LV19&lt;&gt;""),AND(LW19&gt;=MG$36,LW19&lt;&gt;"",LY19&gt;=MG$40,LY19&lt;&gt;""),AND(MA19&gt;=MG$36,MA19&lt;&gt;"",MC19&gt;=MG$40,MC19&lt;&gt;""),AND(MD19&gt;=MG$36,MD19&lt;&gt;"",MF19&gt;=MG$40,MF19&lt;&gt;""),AND(NB19&gt;=NO$36,NB19&lt;&gt;"",ND19&gt;=NO$40,ND19&lt;&gt;""),AND(NE19&gt;=NO$36,NE19&lt;&gt;"",NG19&gt;=NO$40,NG19&lt;&gt;""),AND(NI19&gt;=NO$36,NI19&lt;&gt;"",NK19&gt;=NO$40,NK19&lt;&gt;""),AND(NL19&gt;=NO$36,NL19&lt;&gt;"",NN19&gt;=NO$40,NN19&lt;&gt;""),AND(OJ19&gt;=OW$36,OJ19&lt;&gt;"",OL19&gt;=OW$40,OL19&lt;&gt;""),AND(OM19&gt;=OW$36,OM19&lt;&gt;"",OO19&gt;=OW$40,OO19&lt;&gt;""),AND(OQ19&gt;=OW$36,OQ19&lt;&gt;"",OS19&gt;=OW$40,OS19&lt;&gt;""),AND(OT19&gt;=OW$36,OT19&lt;&gt;"",OV19&gt;=OW$40,OV19&lt;&gt;""),AND(PR19&gt;=QE$36,PR19&lt;&gt;"",PT19&gt;=QE$40,PT19&lt;&gt;""),AND(PU19&gt;=QE$36,PU19&lt;&gt;"",PW19&gt;=QE$40,PW19&lt;&gt;""),AND(PY19&gt;=QE$36,PY19&lt;&gt;"",QA19&gt;=QE$40,QA19&lt;&gt;""),AND(QB19&gt;=QE$36,QB19&lt;&gt;"",QD19&gt;=QE$40,QD19&lt;&gt;""),AND(QZ19&gt;=RM$36,QZ19&lt;&gt;"",RB19&gt;=RM$40,RB19&lt;&gt;""),AND(RC19&gt;=RM$36,RC19&lt;&gt;"",RE19&gt;=RM$40,RE19&lt;&gt;""),AND(RG19&gt;=RM$36,RG19&lt;&gt;"",RI19&gt;=RM$40,RI19&lt;&gt;""),AND(RJ19&gt;=RM$36,RJ19&lt;&gt;"",RL19&gt;=RM$40,RL19&lt;&gt;""),AND(SH19&gt;=SU$36,SH19&lt;&gt;"",SJ19&gt;=SU$40,SJ19&lt;&gt;""),AND(SK19&gt;=SU$36,SK19&lt;&gt;"",SM19&gt;=SU$40,SM19&lt;&gt;""),AND(SO19&gt;=SU$36,SO19&lt;&gt;"",SQ19&gt;=SU$40,SQ19&lt;&gt;""),AND(SR19&gt;=SU$36,SR19&lt;&gt;"",ST19&gt;=SU$40,ST19&lt;&gt;"")),"Excellence",IF(K19="P","Worlds Team",IF(H19="P","National Team","")))))</f>
        <v/>
      </c>
      <c r="K19" s="3" t="str">
        <f>IF(OR(AND(AO19&gt;=AY$35,AO19&lt;&gt;"",AQ19&gt;=AY$39,AQ19&lt;&gt;"",AN19=""),AND(AR19&gt;=AY$35,AR19&lt;&gt;"",AT19&gt;=AY$39,AT19&lt;&gt;"",AN19=""),AND(AV19&gt;=AY$35,AV19&lt;&gt;"",AX19&gt;=AY$39,AX19&lt;&gt;"",AN19=""),AND(BP19&gt;=BZ$35,BP19&lt;&gt;"",BR19&gt;=BZ$39,BR19&lt;&gt;"",BO19=""),AND(BS19&gt;=BZ$35,BS19&lt;&gt;"",BU19&gt;=BZ$39,BU19&lt;&gt;"",BO19=""),AND(BW19&gt;=BZ$35,BW19&lt;&gt;"",BY19&gt;=BZ$39,BY19&lt;&gt;"",BO19=""),AND(CQ19&gt;=DA$35,CQ19&lt;&gt;"",CS19&gt;=DA$39,CS19&lt;&gt;"",CP19=""),AND(CT19&gt;=DA$35,CT19&lt;&gt;"",CV19&gt;=DA$39,CV19&lt;&gt;"",CP19=""),AND(CX19&gt;=DA$35,CX19&lt;&gt;"",CZ19&gt;=DA$39,CZ19&lt;&gt;"",CP19=""),AND(DX19&gt;=EK$35,DX19&lt;&gt;"",DZ19&gt;=EK$39,DZ19&lt;&gt;""),AND(EA19&gt;=EK$35,EA19&lt;&gt;"",EC19&gt;=EK$39,EC19&lt;&gt;""),AND(EE19&gt;=EK$35,EE19&lt;&gt;"",EG19&gt;=EK$39,EG19&lt;&gt;""),AND(EH19&gt;=EK$35,EH19&lt;&gt;"",EJ19&gt;=EK$39,EJ19&lt;&gt;""),AND(FF19&gt;=FS$35,FF19&lt;&gt;"",FH19&gt;=FS$39,FH19&lt;&gt;""),AND(FI19&gt;=FS$35,FI19&lt;&gt;"",FK19&gt;=FS$39,FK19&lt;&gt;""),AND(FM19&gt;=FS$35,FM19&lt;&gt;"",FO19&gt;=FS$39,FO19&lt;&gt;""),AND(FP19&gt;=FS$35,FP19&lt;&gt;"",FR19&gt;=FS$39,FR19&lt;&gt;""),AND(GN19&gt;=HA$35,GN19&lt;&gt;"",GP19&gt;=HA$39,GP19&lt;&gt;""),AND(GQ19&gt;=HA$35,GQ19&lt;&gt;"",GS19&gt;=HA$39,GS19&lt;&gt;""),AND(GU19&gt;=HA$35,GU19&lt;&gt;"",GW19&gt;=HA$39,GW19&lt;&gt;""),AND(GX19&gt;=HA$35,GX19&lt;&gt;"",GZ19&gt;=HA$39,GZ19&lt;&gt;""),AND(HV19&gt;=II$35,HV19&lt;&gt;"",HX19&gt;=II$39,HX19&lt;&gt;""),AND(HY19&gt;=II$35,HY19&lt;&gt;"",IA19&gt;=II$39,IA19&lt;&gt;""),AND(IC19&gt;=II$35,IC19&lt;&gt;"",IE19&gt;=II$39,IE19&lt;&gt;""),AND(IF19&gt;=II$35,IF19&lt;&gt;"",IH19&gt;=II$39,IH19&lt;&gt;""),AND(JD19&gt;=JQ$35,JD19&lt;&gt;"",JF19&gt;=JQ$39,JF19&lt;&gt;""),AND(JG19&gt;=JQ$35,JG19&lt;&gt;"",JI19&gt;=JQ$39,JI19&lt;&gt;""),AND(JK19&gt;=JQ$35,JK19&lt;&gt;"",JM19&gt;=JQ$39,JM19&lt;&gt;""),AND(JN19&gt;=JQ$35,JN19&lt;&gt;"",JP19&gt;=JQ$39,JP19&lt;&gt;""),AND(KL19&gt;=KY$35,KL19&lt;&gt;"",KN19&gt;=KY$39,KN19&lt;&gt;""),AND(KO19&gt;=KY$35,KO19&lt;&gt;"",KQ19&gt;=KY$39,KQ19&lt;&gt;""),AND(KS19&gt;=KY$35,KS19&lt;&gt;"",KU19&gt;=KY$39,KU19&lt;&gt;""),AND(KV19&gt;=KY$35,KV19&lt;&gt;"",KX19&gt;=KY$39,KX19&lt;&gt;""),AND(LT19&gt;=MG$35,LT19&lt;&gt;"",LV19&gt;=MG$39,LV19&lt;&gt;""),AND(LW19&gt;=MG$35,LW19&lt;&gt;"",LY19&gt;=MG$39,LY19&lt;&gt;""),AND(MA19&gt;=MG$35,MA19&lt;&gt;"",MC19&gt;=MG$39,MC19&lt;&gt;""),AND(MD19&gt;=MG$35,MD19&lt;&gt;"",MF19&gt;=MG$39,MF19&lt;&gt;""),AND(NB19&gt;=NO$35,NB19&lt;&gt;"",ND19&gt;=NO$39,ND19&lt;&gt;""),AND(NE19&gt;=NO$35,NE19&lt;&gt;"",NG19&gt;=NO$39,NG19&lt;&gt;""),AND(NI19&gt;=NO$35,NI19&lt;&gt;"",NK19&gt;=NO$39,NK19&lt;&gt;""),AND(NL19&gt;=NO$35,NL19&lt;&gt;"",NN19&gt;=NO$39,NN19&lt;&gt;""),AND(OJ19&gt;=OW$35,OJ19&lt;&gt;"",OL19&gt;=OW$39,OL19&lt;&gt;""),AND(OM19&gt;=OW$35,OM19&lt;&gt;"",OO19&gt;=OW$39,OO19&lt;&gt;""),AND(OQ19&gt;=OW$35,OQ19&lt;&gt;"",OS19&gt;=OW$39,OS19&lt;&gt;""),AND(OT19&gt;=OW$35,OT19&lt;&gt;"",OV19&gt;=OW$39,OV19&lt;&gt;""),AND(PR19&gt;=QE$35,PR19&lt;&gt;"",PT19&gt;=QE$39,PT19&lt;&gt;""),AND(PU19&gt;=QE$35,PU19&lt;&gt;"",PW19&gt;=QE$39,PW19&lt;&gt;""),AND(PY19&gt;=QE$35,PY19&lt;&gt;"",QA19&gt;=QE$39,QA19&lt;&gt;""),AND(QB19&gt;=QE$35,QB19&lt;&gt;"",QD19&gt;=QE$39,QD19&lt;&gt;""),AND(QZ19&gt;=RM$35,QZ19&lt;&gt;"",RB19&gt;=RM$39,RB19&lt;&gt;""),AND(RC19&gt;=RM$35,RC19&lt;&gt;"",RE19&gt;=RM$39,RE19&lt;&gt;""),AND(RG19&gt;=RM$35,RG19&lt;&gt;"",RI19&gt;=RM$39,RI19&lt;&gt;""),AND(RJ19&gt;=RM$35,RJ19&lt;&gt;"",RL19&gt;=RM$39,RL19&lt;&gt;""),AND(SH19&gt;=SU$35,SH19&lt;&gt;"",SJ19&gt;=SU$39,SJ19&lt;&gt;""),AND(SK19&gt;=SU$35,SK19&lt;&gt;"",SM19&gt;=SU$39,SM19&lt;&gt;""),AND(SO19&gt;=SU$35,SO19&lt;&gt;"",SQ19&gt;=SU$39,SQ19&lt;&gt;""),AND(SR19&gt;=SU$35,SR19&lt;&gt;"",ST19&gt;=SU$39,ST19&lt;&gt;"")),"P","")</f>
        <v/>
      </c>
      <c r="L19" s="8">
        <f>IF(COUNT(AQ19,AT19,BR19,BU19,CS19,CV19)&gt;0,LARGE((AQ19,AT19,BR19,BU19,CS19,CV19),1),0)</f>
        <v>43.53</v>
      </c>
      <c r="M19" s="8" t="str">
        <f>IF(L19="","",IF(OR(L19=CS19,L19=CV19),$CA$1,IF(OR(L19=BR19,L19=BU19),$AZ$1,IF(OR(L19=AQ19,L19=AT19),$Y$1,""))))</f>
        <v>2023 Elite Canada</v>
      </c>
      <c r="N19" s="8">
        <f>IF(COUNT(AQ19,AT19,BR19,BU19,CS19,CV19)&gt;1,LARGE((AQ19,AT19,BR19,BU19,CS19,CV19),2),0)</f>
        <v>29.069999999999997</v>
      </c>
      <c r="O19" s="8" t="str">
        <f>IF(N19="","",IF(OR(N19=CS19,N19=CV19),$CA$1,IF(OR(N19=BR19,N19=BU19),$AZ$1,IF(OR(N19=AQ19,N19=AT19),$Y$1,""))))</f>
        <v>2023 Nationals</v>
      </c>
      <c r="P19" s="8">
        <f>IF(COUNT(AQ19,AT19,BR19,BU19,CS19,CV19)&gt;2,MAX(AX19,BY19,CZ19,LARGE((AQ19,AT19,BR19,BU19,CS19,CV19),3)),IF(MAX(AX19,BY19,CZ19)&gt;0,MAX(AX19,BY19,CZ19),0))</f>
        <v>47.120000000000005</v>
      </c>
      <c r="Q19" s="8" t="str">
        <f>IF(P19="","",IF(OR(P19=CS19,P19=CV19,P19=CZ19),$CA$1,IF(OR(P19=BR19,P19=BU19,P19=BY19),$AZ$1,IF(OR(P19=AQ19,P19=AT19,P19=AX19),$Y$1,""))))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10.5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&gt;0,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N19,$RN$1,IF(V19+IF(P19="",0,P19)=RF19,$QF$1,IF(V19+IF(P19="",0,P19)=PX19,$OX$1,IF(V19+IF(P19="",0,P19)=OP19,$NP$1,IF(V19+IF(P19="",0,P19)=NH19,$MH$1,IF(V19+IF(P19="",0,P19)=LZ19,$KZ$1,IF(V19+IF(P19="",0,P19)=KR19,$JR$1,IF(V19+IF(P19="",0,P19)=JJ19,$IJ$1,IF(V19+IF(P19="",0,P19)=IB19,$HB$1,IF(V19+IF(P19="",0,P19)=GT19,$FT$1,IF(V19+IF(P19="",0,P19)=FL19,$EL$1,IF(V19+IF(P19="",0,P19)=ED19,$DD$1)))))))))))),IF(V19=DC19,IF(V19+IF(#REF!="",0,#REF!)=ST19,$RN$1,IF(V19+IF(#REF!="",0,#REF!)=RL19,$QF$1,IF(V19+IF(#REF!="",0,#REF!)=QD19,$OX$1,IF(V19+IF(#REF!="",0,#REF!)=OV19,$NP$1,IF(V19+IF(#REF!="",0,#REF!)=NN19,$MH$1,IF(V19+IF(#REF!="",0,#REF!)=MF19,$KZ$1,IF(V19+IF(#REF!="",0,#REF!)=KX19,$JR$1,IF(V19+IF(#REF!="",0,#REF!)=JP19,$IJ$1,IF(V19+IF(#REF!="",0,#REF!)=IH19,$HB$1,IF(V19+IF(#REF!="",0,#REF!)=GZ19,$FT$1,IF(V19+IF(#REF!="",0,#REF!)=FR19,$EL$1,IF(V19+IF(#REF!="",0,#REF!)=EJ19,$DD$1,IF(V19+IF(#REF!="",0,#REF!)=SQ19,$RN$1,IF(V19+IF(#REF!="",0,#REF!)=RI19,$QF$1,IF(V19+IF(#REF!="",0,#REF!)=QA19,$OX$1,IF(V19+IF(#REF!="",0,#REF!)=OS19,$NP$1,IF(V19+IF(#REF!="",0,#REF!)=NK19,$MH$1,IF(V19+IF(#REF!="",0,#REF!)=MC19,$KZ$1,IF(V19+IF(#REF!="",0,#REF!)=KU19,$JR$1,IF(V19+IF(#REF!="",0,#REF!)=JM19,$IJ$1,IF(V19+IF(#REF!="",0,#REF!)=IE19,$HB$1,IF(V19+IF(#REF!="",0,#REF!)=GW19,$FT$1,IF(V19+IF(#REF!="",0,#REF!)=FO19,$EL$1,IF(V19+IF(#REF!="",0,#REF!)=EG19,$DD$1)))))))))))))))))))))))))))</f>
        <v/>
      </c>
      <c r="Y19" s="22">
        <v>1.2</v>
      </c>
      <c r="Z19" s="22">
        <v>1</v>
      </c>
      <c r="AA19" s="22">
        <v>1.5</v>
      </c>
      <c r="AB19" s="22">
        <v>1.47</v>
      </c>
      <c r="AC19" s="22">
        <v>0</v>
      </c>
      <c r="AD19" s="22">
        <v>12</v>
      </c>
      <c r="AE19" s="22">
        <v>8.9</v>
      </c>
      <c r="AF19" s="22">
        <v>9.8000000000000007</v>
      </c>
      <c r="AG19" s="22">
        <v>12.83</v>
      </c>
      <c r="AH19" s="22">
        <v>0</v>
      </c>
      <c r="AI19" s="22">
        <v>13.9</v>
      </c>
      <c r="AJ19" s="22">
        <v>9.3000000000000007</v>
      </c>
      <c r="AK19" s="22">
        <v>10.5</v>
      </c>
      <c r="AL19" s="22">
        <v>13.42</v>
      </c>
      <c r="AM19" s="22">
        <v>0</v>
      </c>
      <c r="AN19" s="27"/>
      <c r="AO19" s="38">
        <f>IF(AA19&gt;0,AA19,"")</f>
        <v>1.5</v>
      </c>
      <c r="AP19" s="38">
        <f>IF(AB19&gt;0,AB19,"")</f>
        <v>1.47</v>
      </c>
      <c r="AQ19" s="40">
        <f>IF(SUM(Y19:AB19)-AC19&gt;0,SUM(Y19:AB19)-AC19,"")</f>
        <v>5.17</v>
      </c>
      <c r="AR19" s="40">
        <f>IF(AF19&gt;0,AF19,"")</f>
        <v>9.8000000000000007</v>
      </c>
      <c r="AS19" s="40">
        <f>IF(AG19&gt;0,AG19,"")</f>
        <v>12.83</v>
      </c>
      <c r="AT19" s="40">
        <f>IF(SUM(AD19:AG19)-AH19&gt;0,SUM(AD19:AG19)-AH19,"")</f>
        <v>43.53</v>
      </c>
      <c r="AU19" s="40">
        <f>IF(AQ19="","",MAX(AQ19,AT19))</f>
        <v>43.53</v>
      </c>
      <c r="AV19" s="40">
        <f>IF(AK19&gt;0,AK19,"")</f>
        <v>10.5</v>
      </c>
      <c r="AW19" s="40">
        <f>IF(AL19&gt;0,AL19,"")</f>
        <v>13.42</v>
      </c>
      <c r="AX19" s="40">
        <f>IF(SUM(AI19:AL19)-AM19&gt;0,SUM(AI19:AL19)-AM19,"")</f>
        <v>47.120000000000005</v>
      </c>
      <c r="AY19" s="40">
        <f>IF(SUM(AU19,AX19)&gt;0,SUM(AU19,AX19),"")</f>
        <v>90.65</v>
      </c>
      <c r="AZ19" s="26">
        <v>8.1999999999999993</v>
      </c>
      <c r="BA19" s="26">
        <v>5.5</v>
      </c>
      <c r="BB19" s="26">
        <v>7.1</v>
      </c>
      <c r="BC19" s="26">
        <v>8.27</v>
      </c>
      <c r="BD19" s="26">
        <v>0</v>
      </c>
      <c r="BE19" s="26">
        <v>4.3</v>
      </c>
      <c r="BF19" s="26">
        <v>2.8</v>
      </c>
      <c r="BG19" s="26">
        <v>3.4</v>
      </c>
      <c r="BH19" s="26">
        <v>4.3600000000000003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7.1</v>
      </c>
      <c r="BQ19" s="39">
        <f>IF(BC19&gt;0,BC19,"")</f>
        <v>8.27</v>
      </c>
      <c r="BR19" s="11">
        <f>IF(SUM(AZ19:BC19)-BD19&gt;0,SUM(AZ19:BC19)-BD19,"")</f>
        <v>29.069999999999997</v>
      </c>
      <c r="BS19" s="11">
        <f>IF(BG19&gt;0,BG19,"")</f>
        <v>3.4</v>
      </c>
      <c r="BT19" s="11">
        <f>IF(BH19&gt;0,BH19,"")</f>
        <v>4.3600000000000003</v>
      </c>
      <c r="BU19" s="11">
        <f>IF(SUM(BE19:BH19)-BI19&gt;0,SUM(BE19:BH19)-BI19,"")</f>
        <v>14.86</v>
      </c>
      <c r="BV19" s="11">
        <f>IF(BR19="","",MAX(BR19,BU19))</f>
        <v>29.069999999999997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29.069999999999997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4.0999999999999996</v>
      </c>
      <c r="SW19" s="22">
        <f>IF($CP19="P",CB19,(CB19+BA19)/2)</f>
        <v>2.75</v>
      </c>
      <c r="SX19" s="22">
        <f>IF($CP19="P",CC19,(CC19+BB19)/2)</f>
        <v>3.55</v>
      </c>
      <c r="SY19" s="22">
        <f>IF($CP19="P",CD19,(CD19+BC19)/2)</f>
        <v>4.1349999999999998</v>
      </c>
      <c r="SZ19" s="22">
        <f>IF($CP19="P",CE19,(CE19+BD19)/2)</f>
        <v>0</v>
      </c>
      <c r="TA19" s="22">
        <f>IF($CP19="P",CF19,(CF19+BE19)/2)</f>
        <v>2.15</v>
      </c>
      <c r="TB19" s="22">
        <f>IF($CP19="P",CG19,(CG19+BF19)/2)</f>
        <v>1.4</v>
      </c>
      <c r="TC19" s="22">
        <f>IF($CP19="P",CH19,(CH19+BG19)/2)</f>
        <v>1.7</v>
      </c>
      <c r="TD19" s="22">
        <f>IF($CP19="P",CI19,(CI19+BH19)/2)</f>
        <v>2.1800000000000002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>
        <f>IF(SX19&gt;0,SX19,"")</f>
        <v>3.55</v>
      </c>
      <c r="TM19" s="40">
        <f>IF(SY19&gt;0,SY19,"")</f>
        <v>4.1349999999999998</v>
      </c>
      <c r="TN19" s="40">
        <f>IF(SUM(SV19:SY19)-SZ19&gt;0,SUM(SV19:SY19)-SZ19,"")</f>
        <v>14.534999999999998</v>
      </c>
      <c r="TO19" s="40">
        <f>IF(TC19&gt;0,TC19,"")</f>
        <v>1.7</v>
      </c>
      <c r="TP19" s="40">
        <f>IF(TD19&gt;0,TD19,"")</f>
        <v>2.1800000000000002</v>
      </c>
      <c r="TQ19" s="40">
        <f>IF(SUM(TA19:TD19)-TE19&gt;0,SUM(TA19:TD19)-TE19,"")</f>
        <v>7.43</v>
      </c>
      <c r="TR19" s="40">
        <f>IF(MAX(TN19,TQ19)&gt;0,MAX(TN19,TQ19),"")</f>
        <v>14.534999999999998</v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>
        <f>IF(SUM(TR19,TU19)&gt;0,SUM(TR19,TU19),"")</f>
        <v>14.534999999999998</v>
      </c>
    </row>
    <row r="20" spans="1:542" x14ac:dyDescent="0.2">
      <c r="A20" s="4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>6</v>
      </c>
      <c r="B20" s="4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>4</v>
      </c>
      <c r="C20" s="5" t="s">
        <v>185</v>
      </c>
      <c r="D20" s="4" t="s">
        <v>3</v>
      </c>
      <c r="E20" s="4">
        <v>2004</v>
      </c>
      <c r="F20" s="9">
        <f>SUM(L20:V20)+SUM(L20:T20)*0.0000001+SUM(L20)*0.0000000000001</f>
        <v>124.21001242100478</v>
      </c>
      <c r="G20" s="66"/>
      <c r="H20" s="3" t="str">
        <f>IF(OR(AND(AO20&gt;=AY$34,AO20&lt;&gt;"",AQ20&gt;=AY$38,AQ20&lt;&gt;"",AN20=""),AND(AR20&gt;=AY$34,AR20&lt;&gt;"",AT20&gt;=AY$38,AT20&lt;&gt;"",AN20=""),AND(AV20&gt;=AY$34,AV20&lt;&gt;"",AX20&gt;=AY$38,AX20&lt;&gt;"",AN20=""),AND(BP20&gt;=BZ$34,BP20&lt;&gt;"",BR20&gt;=BZ$38,BR20&lt;&gt;"",BO20=""),AND(BS20&gt;=BZ$34,BS20&lt;&gt;"",BU20&gt;=BZ$38,BU20&lt;&gt;"",BO20=""),AND(BW20&gt;=BZ$34,BW20&lt;&gt;"",BY20&gt;=BZ$38,BY20&lt;&gt;"",BO20=""),AND(CQ20&gt;=DA$34,CQ20&lt;&gt;"",CS20&gt;=DA$38,CS20&lt;&gt;"",CP20=""),AND(CT20&gt;=DA$34,CT20&lt;&gt;"",CV20&gt;=DA$38,CV20&lt;&gt;"",CP20=""),AND(CX20&gt;=DA$34,CX20&lt;&gt;"",CZ20&gt;=DA$38,CZ20&lt;&gt;"",CP20=""),AND(DX20&gt;=EK$34,DX20&lt;&gt;"",DZ20&gt;=EK$38,DZ20&lt;&gt;""),AND(EA20&gt;=EK$34,EA20&lt;&gt;"",EC20&gt;=EK$38,EC20&lt;&gt;""),AND(EE20&gt;=EK$34,EE20&lt;&gt;"",EG20&gt;=EK$38,EG20&lt;&gt;""),AND(EH20&gt;=EK$34,EH20&lt;&gt;"",EJ20&gt;=EK$38,EJ20&lt;&gt;""),AND(FF20&gt;=FS$34,FF20&lt;&gt;"",FH20&gt;=FS$38,FH20&lt;&gt;""),AND(FI20&gt;=FS$34,FI20&lt;&gt;"",FK20&gt;=FS$38,FK20&lt;&gt;""),AND(FM20&gt;=FS$34,FM20&lt;&gt;"",FO20&gt;=FS$38,FO20&lt;&gt;""),AND(FP20&gt;=FS$34,FP20&lt;&gt;"",FR20&gt;=FS$38,FR20&lt;&gt;""),AND(GN20&gt;=HA$34,GN20&lt;&gt;"",GP20&gt;=HA$38,GP20&lt;&gt;""),AND(GQ20&gt;=HA$34,GQ20&lt;&gt;"",GS20&gt;=HA$38,GS20&lt;&gt;""),AND(GU20&gt;=HA$34,GU20&lt;&gt;"",GW20&gt;=HA$38,GW20&lt;&gt;""),AND(GX20&gt;=HA$34,GX20&lt;&gt;"",GZ20&gt;=HA$38,GZ20&lt;&gt;""),AND(HV20&gt;=II$34,HV20&lt;&gt;"",HX20&gt;=II$38,HX20&lt;&gt;""),AND(HY20&gt;=II$34,HY20&lt;&gt;"",IA20&gt;=II$38,IA20&lt;&gt;""),AND(IC20&gt;=II$34,IC20&lt;&gt;"",IE20&gt;=II$38,IE20&lt;&gt;""),AND(IF20&gt;=II$34,IF20&lt;&gt;"",IH20&gt;=II$38,IH20&lt;&gt;""),AND(JD20&gt;=JQ$34,JD20&lt;&gt;"",JF20&gt;=JQ$38,JF20&lt;&gt;""),AND(JG20&gt;=JQ$34,JG20&lt;&gt;"",JI20&gt;=JQ$38,JI20&lt;&gt;""),AND(JK20&gt;=JQ$34,JK20&lt;&gt;"",JM20&gt;=JQ$38,JM20&lt;&gt;""),AND(JN20&gt;=JQ$34,JN20&lt;&gt;"",JP20&gt;=JQ$38,JP20&lt;&gt;""),AND(KL20&gt;=KY$34,KL20&lt;&gt;"",KN20&gt;=KY$38,KN20&lt;&gt;""),AND(KO20&gt;=KY$34,KO20&lt;&gt;"",KQ20&gt;=KY$38,KQ20&lt;&gt;""),AND(KS20&gt;=KY$34,KS20&lt;&gt;"",KU20&gt;=KY$38,KU20&lt;&gt;""),AND(KV20&gt;=KY$34,KV20&lt;&gt;"",KX20&gt;=KY$38,KX20&lt;&gt;""),AND(LT20&gt;=MG$34,LT20&lt;&gt;"",LV20&gt;=MG$38,LV20&lt;&gt;""),AND(LW20&gt;=MG$34,LW20&lt;&gt;"",LY20&gt;=MG$38,LY20&lt;&gt;""),AND(MA20&gt;=MG$34,MA20&lt;&gt;"",MC20&gt;=MG$38,MC20&lt;&gt;""),AND(MD20&gt;=MG$34,MD20&lt;&gt;"",MF20&gt;=MG$38,MF20&lt;&gt;""),AND(NB20&gt;=NO$34,NB20&lt;&gt;"",ND20&gt;=NO$38,ND20&lt;&gt;""),AND(NE20&gt;=NO$34,NE20&lt;&gt;"",NG20&gt;=NO$38,NG20&lt;&gt;""),AND(NI20&gt;=NO$34,NI20&lt;&gt;"",NK20&gt;=NO$38,NK20&lt;&gt;""),AND(NL20&gt;=NO$34,NL20&lt;&gt;"",NN20&gt;=NO$38,NN20&lt;&gt;""),AND(OJ20&gt;=OW$34,OJ20&lt;&gt;"",OL20&gt;=OW$38,OL20&lt;&gt;""),AND(OM20&gt;=OW$34,OM20&lt;&gt;"",OO20&gt;=OW$38,OO20&lt;&gt;""),AND(OQ20&gt;=OW$34,OQ20&lt;&gt;"",OS20&gt;=OW$38,OS20&lt;&gt;""),AND(OT20&gt;=OW$34,OT20&lt;&gt;"",OV20&gt;=OW$38,OV20&lt;&gt;""),AND(PR20&gt;=QE$34,PR20&lt;&gt;"",PT20&gt;=QE$38,PT20&lt;&gt;""),AND(PU20&gt;=QE$34,PU20&lt;&gt;"",PW20&gt;=QE$38,PW20&lt;&gt;""),AND(PY20&gt;=QE$34,PY20&lt;&gt;"",QA20&gt;=QE$38,QA20&lt;&gt;""),AND(QB20&gt;=QE$34,QB20&lt;&gt;"",QD20&gt;=QE$38,QD20&lt;&gt;""),AND(QZ20&gt;=RM$34,QZ20&lt;&gt;"",RB20&gt;=RM$38,RB20&lt;&gt;""),AND(RC20&gt;=RM$34,RC20&lt;&gt;"",RE20&gt;=RM$38,RE20&lt;&gt;""),AND(RG20&gt;=RM$34,RG20&lt;&gt;"",RI20&gt;=RM$38,RI20&lt;&gt;""),AND(RJ20&gt;=RM$34,RJ20&lt;&gt;"",RL20&gt;=RM$38,RL20&lt;&gt;""),AND(SH20&gt;=SU$34,SH20&lt;&gt;"",SJ20&gt;=SU$38,SJ20&lt;&gt;""),AND(SK20&gt;=SU$34,SK20&lt;&gt;"",SM20&gt;=SU$38,SM20&lt;&gt;""),AND(SO20&gt;=SU$34,SO20&lt;&gt;"",SQ20&gt;=SU$38,SQ20&lt;&gt;""),AND(SR20&gt;=SU$34,SR20&lt;&gt;"",ST20&gt;=SU$38,ST20&lt;&gt;"")),"P","")</f>
        <v/>
      </c>
      <c r="I20" s="3" t="str">
        <f>IF(OR(AND(AQ20&gt;=AY$38,AQ20&lt;&gt;"",AN20=""),AND(AT20&gt;=AY$38,AT20&lt;&gt;"",AN20=""),AND(AX20&gt;=AY$38,AX20&lt;&gt;"",AN20=""),AND(BR20&gt;=BZ$38,BR20&lt;&gt;"",BO20=""),AND(BU20&gt;=BZ$38,BU20&lt;&gt;"",BO20=""),AND(BY20&gt;=BZ$38,BY20&lt;&gt;"",BO20=""),AND(CS20&gt;=DA$38,CS20&lt;&gt;"",CP20=""),AND(CV20&gt;=DA$38,CV20&lt;&gt;"",CP20=""),AND(CZ20&gt;=DA$38,CZ20&lt;&gt;"",CP20=""),AND(DZ20&gt;=EK$38,DZ20&lt;&gt;""),AND(EC20&gt;=EK$38,EC20&lt;&gt;""),AND(EG20&gt;=EK$38,EG20&lt;&gt;""),AND(EJ20&gt;=EK$38,EJ20&lt;&gt;""),AND(FH20&gt;=FS$38,FH20&lt;&gt;""),AND(FK20&gt;=FS$38,FK20&lt;&gt;""),AND(FO20&gt;=FS$38,FO20&lt;&gt;""),AND(FR20&gt;=FS$38,FR20&lt;&gt;""),AND(GP20&gt;=HA$38,GP20&lt;&gt;""),AND(GS20&gt;=HA$38,GS20&lt;&gt;""),AND(GW20&gt;=HA$38,GW20&lt;&gt;""),AND(GZ20&gt;=HA$38,GZ20&lt;&gt;""),AND(HX20&gt;=II$38,HX20&lt;&gt;""),AND(IA20&gt;=II$38,IA20&lt;&gt;""),AND(IE20&gt;=II$38,IE20&lt;&gt;""),AND(IH20&gt;=II$38,IH20&lt;&gt;""),AND(JF20&gt;=JQ$38,JF20&lt;&gt;""),AND(JI20&gt;=JQ$38,JI20&lt;&gt;""),AND(JM20&gt;=JQ$38,JM20&lt;&gt;""),AND(JP20&gt;=JQ$38,JP20&lt;&gt;""),AND(KN20&gt;=KY$38,KN20&lt;&gt;""),AND(KQ20&gt;=KY$38,KQ20&lt;&gt;""),AND(KU20&gt;=KY$38,KU20&lt;&gt;""),AND(KX20&gt;=KY$38,KX20&lt;&gt;""),AND(LV20&gt;=MG$38,LV20&lt;&gt;""),AND(LY20&gt;=MG$38,LY20&lt;&gt;""),AND(MC20&gt;=MG$38,MC20&lt;&gt;""),AND(MF20&gt;=MG$38,MF20&lt;&gt;""),AND(ND20&gt;=NO$38,ND20&lt;&gt;""),AND(NG20&gt;=NO$38,NG20&lt;&gt;""),AND(NK20&gt;=NO$38,NK20&lt;&gt;""),AND(NN20&gt;=NO$38,NN20&lt;&gt;""),AND(OL20&gt;=OW$38,OL20&lt;&gt;""),AND(OO20&gt;=OW$38,OO20&lt;&gt;""),AND(OS20&gt;=OW$38,OS20&lt;&gt;""),AND(OV20&gt;=OW$38,OV20&lt;&gt;""),AND(PT20&gt;=QE$38,PT20&lt;&gt;""),AND(PW20&gt;=QE$38,PW20&lt;&gt;""),AND(QA20&gt;=QE$38,QA20&lt;&gt;""),AND(QD20&gt;=QE$38,QD20&lt;&gt;""),AND(RB20&gt;=RM$38,RB20&lt;&gt;""),AND(RE20&gt;=RM$38,RE20&lt;&gt;""),AND(RI20&gt;=RM$38,RI20&lt;&gt;""),AND(RL20&gt;=RM$38,RL20&lt;&gt;""),AND(SJ20&gt;=SU$38,SJ20&lt;&gt;""),AND(SM20&gt;=SU$38,SM20&lt;&gt;""),AND(SQ20&gt;=SU$38,SQ20&lt;&gt;""),AND(ST20&gt;=SU$38,ST20&lt;&gt;"")),"P","")</f>
        <v>P</v>
      </c>
      <c r="J20" s="36" t="str">
        <f>IF(AND(I20="P",H20=""),"No DD",IF(OR(AND(AO20&gt;=AY$37,AO20&lt;&gt;"",AQ20&gt;=AY$41,AQ20&lt;&gt;"",AN20=""),AND(AR20&gt;=AY$37,AR20&lt;&gt;"",AT20&gt;=AY$41,AT20&lt;&gt;"",AN20=""),AND(AV20&gt;=AY$37,AV20&lt;&gt;"",AX20&gt;=AY$41,AX20&lt;&gt;"",AN20=""),AND(BP20&gt;=BZ$37,BP20&lt;&gt;"",BR20&gt;=BZ$41,BR20&lt;&gt;"",BO20=""),AND(BS20&gt;=BZ$37,BS20&lt;&gt;"",BU20&gt;=BZ$41,BU20&lt;&gt;"",BO20=""),AND(BW20&gt;=BZ$37,BW20&lt;&gt;"",BY20&gt;=BZ$41,BY20&lt;&gt;"",BO20=""),AND(CQ20&gt;=DA$37,CQ20&lt;&gt;"",CS20&gt;=DA$41,CS20&lt;&gt;"",CP20=""),AND(CT20&gt;=DA$37,CT20&lt;&gt;"",CV20&gt;=DA$41,CV20&lt;&gt;"",CP20=""),AND(CX20&gt;=DA$37,CX20&lt;&gt;"",CZ20&gt;=DA$41,CZ20&lt;&gt;"",CP20=""),AND(DX20&gt;=EK$37,DX20&lt;&gt;"",DZ20&gt;=EK$41,DZ20&lt;&gt;""),AND(EA20&gt;=EK$37,EA20&lt;&gt;"",EC20&gt;=EK$41,EC20&lt;&gt;""),AND(EE20&gt;=EK$37,EE20&lt;&gt;"",EG20&gt;=EK$41,EG20&lt;&gt;""),AND(EH20&gt;=EK$37,EH20&lt;&gt;"",EJ20&gt;=EK$41,EJ20&lt;&gt;""),AND(FF20&gt;=FS$37,FF20&lt;&gt;"",FH20&gt;=FS$41,FH20&lt;&gt;""),AND(FI20&gt;=FS$37,FI20&lt;&gt;"",FK20&gt;=FS$41,FK20&lt;&gt;""),AND(FM20&gt;=FS$37,FM20&lt;&gt;"",FO20&gt;=FS$41,FO20&lt;&gt;""),AND(FP20&gt;=FS$37,FP20&lt;&gt;"",FR20&gt;=FS$41,FR20&lt;&gt;""),AND(GN20&gt;=HA$37,GN20&lt;&gt;"",GP20&gt;=HA$41,GP20&lt;&gt;""),AND(GQ20&gt;=HA$37,GQ20&lt;&gt;"",GS20&gt;=HA$41,GS20&lt;&gt;""),AND(GU20&gt;=HA$37,GU20&lt;&gt;"",GW20&gt;=HA$41,GW20&lt;&gt;""),AND(GX20&gt;=HA$37,GX20&lt;&gt;"",GZ20&gt;=HA$41,GZ20&lt;&gt;""),AND(HV20&gt;=II$37,HV20&lt;&gt;"",HX20&gt;=II$41,HX20&lt;&gt;""),AND(HY20&gt;=II$37,HY20&lt;&gt;"",IA20&gt;=II$41,IA20&lt;&gt;""),AND(IC20&gt;=II$37,IC20&lt;&gt;"",IE20&gt;=II$41,IE20&lt;&gt;""),AND(IF20&gt;=II$37,IF20&lt;&gt;"",IH20&gt;=II$41,IH20&lt;&gt;""),AND(JD20&gt;=JQ$37,JD20&lt;&gt;"",JF20&gt;=JQ$41,JF20&lt;&gt;""),AND(JG20&gt;=JQ$37,JG20&lt;&gt;"",JI20&gt;=JQ$41,JI20&lt;&gt;""),AND(JK20&gt;=JQ$37,JK20&lt;&gt;"",JM20&gt;=JQ$41,JM20&lt;&gt;""),AND(JN20&gt;=JQ$37,JN20&lt;&gt;"",JP20&gt;=JQ$41,JP20&lt;&gt;""),AND(KL20&gt;=KY$37,KL20&lt;&gt;"",KN20&gt;=KY$41,KN20&lt;&gt;""),AND(KO20&gt;=KY$37,KO20&lt;&gt;"",KQ20&gt;=KY$41,KQ20&lt;&gt;""),AND(KS20&gt;=KY$37,KS20&lt;&gt;"",KU20&gt;=KY$41,KU20&lt;&gt;""),AND(KV20&gt;=KY$37,KV20&lt;&gt;"",KX20&gt;=KY$41,KX20&lt;&gt;""),AND(LT20&gt;=MG$37,LT20&lt;&gt;"",LV20&gt;=MG$41,LV20&lt;&gt;""),AND(LW20&gt;=MG$37,LW20&lt;&gt;"",LY20&gt;=MG$41,LY20&lt;&gt;""),AND(MA20&gt;=MG$37,MA20&lt;&gt;"",MC20&gt;=MG$41,MC20&lt;&gt;""),AND(MD20&gt;=MG$37,MD20&lt;&gt;"",MF20&gt;=MG$41,MF20&lt;&gt;""),AND(NB20&gt;=NO$37,NB20&lt;&gt;"",ND20&gt;=NO$41,ND20&lt;&gt;""),AND(NE20&gt;=NO$37,NE20&lt;&gt;"",NG20&gt;=NO$41,NG20&lt;&gt;""),AND(NI20&gt;=NO$37,NI20&lt;&gt;"",NK20&gt;=NO$41,NK20&lt;&gt;""),AND(NL20&gt;=NO$37,NL20&lt;&gt;"",NN20&gt;=NO$41,NN20&lt;&gt;""),AND(OJ20&gt;=OW$37,OJ20&lt;&gt;"",OL20&gt;=OW$41,OL20&lt;&gt;""),AND(OM20&gt;=OW$37,OM20&lt;&gt;"",OO20&gt;=OW$41,OO20&lt;&gt;""),AND(OQ20&gt;=OW$37,OQ20&lt;&gt;"",OS20&gt;=OW$41,OS20&lt;&gt;""),AND(OT20&gt;=OW$37,OT20&lt;&gt;"",OV20&gt;=OW$41,OV20&lt;&gt;""),AND(PR20&gt;=QE$37,PR20&lt;&gt;"",PT20&gt;=QE$41,PT20&lt;&gt;""),AND(PU20&gt;=QE$37,PU20&lt;&gt;"",PW20&gt;=QE$41,PW20&lt;&gt;""),AND(PY20&gt;=QE$37,PY20&lt;&gt;"",QA20&gt;=QE$41,QA20&lt;&gt;""),AND(QB20&gt;=QE$37,QB20&lt;&gt;"",QD20&gt;=QE$41,QD20&lt;&gt;""),AND(QZ20&gt;=RM$37,QZ20&lt;&gt;"",RB20&gt;=RM$41,RB20&lt;&gt;""),AND(RC20&gt;=RM$37,RC20&lt;&gt;"",RE20&gt;=RM$41,RE20&lt;&gt;""),AND(RG20&gt;=RM$37,RG20&lt;&gt;"",RI20&gt;=RM$41,RI20&lt;&gt;""),AND(RJ20&gt;=RM$37,RJ20&lt;&gt;"",RL20&gt;=RM$41,RL20&lt;&gt;""),AND(SH20&gt;=SU$37,SH20&lt;&gt;"",SJ20&gt;=SU$41,SJ20&lt;&gt;""),AND(SK20&gt;=SU$37,SK20&lt;&gt;"",SM20&gt;=SU$41,SM20&lt;&gt;""),AND(SO20&gt;=SU$37,SO20&lt;&gt;"",SQ20&gt;=SU$41,SQ20&lt;&gt;""),AND(SR20&gt;=SU$37,SR20&lt;&gt;"",ST20&gt;=SU$41,ST20&lt;&gt;"")),"Merit",IF(OR(AND(AO20&gt;=AY$36,AO20&lt;&gt;"",AQ20&gt;=AY$40,AQ20&lt;&gt;"",AN20=""),AND(AR20&gt;=AY$36,AR20&lt;&gt;"",AT20&gt;=AY$40,AT20&lt;&gt;"",AN20=""),AND(AV20&gt;=AY$36,AV20&lt;&gt;"",AX20&gt;=AY$40,AX20&lt;&gt;"",AN20=""),AND(BP20&gt;=BZ$36,BP20&lt;&gt;"",BR20&gt;=BZ$40,BR20&lt;&gt;"",BO20=""),AND(BS20&gt;=BZ$36,BS20&lt;&gt;"",BU20&gt;=BZ$40,BU20&lt;&gt;"",BO20=""),AND(BW20&gt;=BZ$36,BW20&lt;&gt;"",BY20&gt;=BZ$40,BY20&lt;&gt;"",BO20=""),AND(CQ20&gt;=DA$36,CQ20&lt;&gt;"",CS20&gt;=DA$40,CS20&lt;&gt;"",CP20=""),AND(CT20&gt;=DA$36,CT20&lt;&gt;"",CV20&gt;=DA$40,CV20&lt;&gt;"",CP20=""),AND(CX20&gt;=DA$36,CX20&lt;&gt;"",CZ20&gt;=DA$40,CZ20&lt;&gt;"",CP20=""),AND(DX20&gt;=EK$36,DX20&lt;&gt;"",DZ20&gt;=EK$40,DZ20&lt;&gt;""),AND(EA20&gt;=EK$36,EA20&lt;&gt;"",EC20&gt;=EK$40,EC20&lt;&gt;""),AND(EE20&gt;=EK$36,EE20&lt;&gt;"",EG20&gt;=EK$40,EG20&lt;&gt;""),AND(EH20&gt;=EK$36,EH20&lt;&gt;"",EJ20&gt;=EK$40,EJ20&lt;&gt;""),AND(FF20&gt;=FS$36,FF20&lt;&gt;"",FH20&gt;=FS$40,FH20&lt;&gt;""),AND(FI20&gt;=FS$36,FI20&lt;&gt;"",FK20&gt;=FS$40,FK20&lt;&gt;""),AND(FM20&gt;=FS$36,FM20&lt;&gt;"",FO20&gt;=FS$40,FO20&lt;&gt;""),AND(FP20&gt;=FS$36,FP20&lt;&gt;"",FR20&gt;=FS$40,FR20&lt;&gt;""),AND(GN20&gt;=HA$36,GN20&lt;&gt;"",GP20&gt;=HA$40,GP20&lt;&gt;""),AND(GQ20&gt;=HA$36,GQ20&lt;&gt;"",GS20&gt;=HA$40,GS20&lt;&gt;""),AND(GU20&gt;=HA$36,GU20&lt;&gt;"",GW20&gt;=HA$40,GW20&lt;&gt;""),AND(GX20&gt;=HA$36,GX20&lt;&gt;"",GZ20&gt;=HA$40,GZ20&lt;&gt;""),AND(HV20&gt;=II$36,HV20&lt;&gt;"",HX20&gt;=II$40,HX20&lt;&gt;""),AND(HY20&gt;=II$36,HY20&lt;&gt;"",IA20&gt;=II$40,IA20&lt;&gt;""),AND(IC20&gt;=II$36,IC20&lt;&gt;"",IE20&gt;=II$40,IE20&lt;&gt;""),AND(IF20&gt;=II$36,IF20&lt;&gt;"",IH20&gt;=II$40,IH20&lt;&gt;""),AND(JD20&gt;=JQ$36,JD20&lt;&gt;"",JF20&gt;=JQ$40,JF20&lt;&gt;""),AND(JG20&gt;=JQ$36,JG20&lt;&gt;"",JI20&gt;=JQ$40,JI20&lt;&gt;""),AND(JK20&gt;=JQ$36,JK20&lt;&gt;"",JM20&gt;=JQ$40,JM20&lt;&gt;""),AND(JN20&gt;=JQ$36,JN20&lt;&gt;"",JP20&gt;=JQ$40,JP20&lt;&gt;""),AND(KL20&gt;=KY$36,KL20&lt;&gt;"",KN20&gt;=KY$40,KN20&lt;&gt;""),AND(KO20&gt;=KY$36,KO20&lt;&gt;"",KQ20&gt;=KY$40,KQ20&lt;&gt;""),AND(KS20&gt;=KY$36,KS20&lt;&gt;"",KU20&gt;=KY$40,KU20&lt;&gt;""),AND(KV20&gt;=KY$36,KV20&lt;&gt;"",KX20&gt;=KY$40,KX20&lt;&gt;""),AND(LT20&gt;=MG$36,LT20&lt;&gt;"",LV20&gt;=MG$40,LV20&lt;&gt;""),AND(LW20&gt;=MG$36,LW20&lt;&gt;"",LY20&gt;=MG$40,LY20&lt;&gt;""),AND(MA20&gt;=MG$36,MA20&lt;&gt;"",MC20&gt;=MG$40,MC20&lt;&gt;""),AND(MD20&gt;=MG$36,MD20&lt;&gt;"",MF20&gt;=MG$40,MF20&lt;&gt;""),AND(NB20&gt;=NO$36,NB20&lt;&gt;"",ND20&gt;=NO$40,ND20&lt;&gt;""),AND(NE20&gt;=NO$36,NE20&lt;&gt;"",NG20&gt;=NO$40,NG20&lt;&gt;""),AND(NI20&gt;=NO$36,NI20&lt;&gt;"",NK20&gt;=NO$40,NK20&lt;&gt;""),AND(NL20&gt;=NO$36,NL20&lt;&gt;"",NN20&gt;=NO$40,NN20&lt;&gt;""),AND(OJ20&gt;=OW$36,OJ20&lt;&gt;"",OL20&gt;=OW$40,OL20&lt;&gt;""),AND(OM20&gt;=OW$36,OM20&lt;&gt;"",OO20&gt;=OW$40,OO20&lt;&gt;""),AND(OQ20&gt;=OW$36,OQ20&lt;&gt;"",OS20&gt;=OW$40,OS20&lt;&gt;""),AND(OT20&gt;=OW$36,OT20&lt;&gt;"",OV20&gt;=OW$40,OV20&lt;&gt;""),AND(PR20&gt;=QE$36,PR20&lt;&gt;"",PT20&gt;=QE$40,PT20&lt;&gt;""),AND(PU20&gt;=QE$36,PU20&lt;&gt;"",PW20&gt;=QE$40,PW20&lt;&gt;""),AND(PY20&gt;=QE$36,PY20&lt;&gt;"",QA20&gt;=QE$40,QA20&lt;&gt;""),AND(QB20&gt;=QE$36,QB20&lt;&gt;"",QD20&gt;=QE$40,QD20&lt;&gt;""),AND(QZ20&gt;=RM$36,QZ20&lt;&gt;"",RB20&gt;=RM$40,RB20&lt;&gt;""),AND(RC20&gt;=RM$36,RC20&lt;&gt;"",RE20&gt;=RM$40,RE20&lt;&gt;""),AND(RG20&gt;=RM$36,RG20&lt;&gt;"",RI20&gt;=RM$40,RI20&lt;&gt;""),AND(RJ20&gt;=RM$36,RJ20&lt;&gt;"",RL20&gt;=RM$40,RL20&lt;&gt;""),AND(SH20&gt;=SU$36,SH20&lt;&gt;"",SJ20&gt;=SU$40,SJ20&lt;&gt;""),AND(SK20&gt;=SU$36,SK20&lt;&gt;"",SM20&gt;=SU$40,SM20&lt;&gt;""),AND(SO20&gt;=SU$36,SO20&lt;&gt;"",SQ20&gt;=SU$40,SQ20&lt;&gt;""),AND(SR20&gt;=SU$36,SR20&lt;&gt;"",ST20&gt;=SU$40,ST20&lt;&gt;"")),"Excellence",IF(K20="P","Worlds Team",IF(H20="P","National Team","")))))</f>
        <v>No DD</v>
      </c>
      <c r="K20" s="3" t="str">
        <f>IF(OR(AND(AO20&gt;=AY$35,AO20&lt;&gt;"",AQ20&gt;=AY$39,AQ20&lt;&gt;"",AN20=""),AND(AR20&gt;=AY$35,AR20&lt;&gt;"",AT20&gt;=AY$39,AT20&lt;&gt;"",AN20=""),AND(AV20&gt;=AY$35,AV20&lt;&gt;"",AX20&gt;=AY$39,AX20&lt;&gt;"",AN20=""),AND(BP20&gt;=BZ$35,BP20&lt;&gt;"",BR20&gt;=BZ$39,BR20&lt;&gt;"",BO20=""),AND(BS20&gt;=BZ$35,BS20&lt;&gt;"",BU20&gt;=BZ$39,BU20&lt;&gt;"",BO20=""),AND(BW20&gt;=BZ$35,BW20&lt;&gt;"",BY20&gt;=BZ$39,BY20&lt;&gt;"",BO20=""),AND(CQ20&gt;=DA$35,CQ20&lt;&gt;"",CS20&gt;=DA$39,CS20&lt;&gt;"",CP20=""),AND(CT20&gt;=DA$35,CT20&lt;&gt;"",CV20&gt;=DA$39,CV20&lt;&gt;"",CP20=""),AND(CX20&gt;=DA$35,CX20&lt;&gt;"",CZ20&gt;=DA$39,CZ20&lt;&gt;"",CP20=""),AND(DX20&gt;=EK$35,DX20&lt;&gt;"",DZ20&gt;=EK$39,DZ20&lt;&gt;""),AND(EA20&gt;=EK$35,EA20&lt;&gt;"",EC20&gt;=EK$39,EC20&lt;&gt;""),AND(EE20&gt;=EK$35,EE20&lt;&gt;"",EG20&gt;=EK$39,EG20&lt;&gt;""),AND(EH20&gt;=EK$35,EH20&lt;&gt;"",EJ20&gt;=EK$39,EJ20&lt;&gt;""),AND(FF20&gt;=FS$35,FF20&lt;&gt;"",FH20&gt;=FS$39,FH20&lt;&gt;""),AND(FI20&gt;=FS$35,FI20&lt;&gt;"",FK20&gt;=FS$39,FK20&lt;&gt;""),AND(FM20&gt;=FS$35,FM20&lt;&gt;"",FO20&gt;=FS$39,FO20&lt;&gt;""),AND(FP20&gt;=FS$35,FP20&lt;&gt;"",FR20&gt;=FS$39,FR20&lt;&gt;""),AND(GN20&gt;=HA$35,GN20&lt;&gt;"",GP20&gt;=HA$39,GP20&lt;&gt;""),AND(GQ20&gt;=HA$35,GQ20&lt;&gt;"",GS20&gt;=HA$39,GS20&lt;&gt;""),AND(GU20&gt;=HA$35,GU20&lt;&gt;"",GW20&gt;=HA$39,GW20&lt;&gt;""),AND(GX20&gt;=HA$35,GX20&lt;&gt;"",GZ20&gt;=HA$39,GZ20&lt;&gt;""),AND(HV20&gt;=II$35,HV20&lt;&gt;"",HX20&gt;=II$39,HX20&lt;&gt;""),AND(HY20&gt;=II$35,HY20&lt;&gt;"",IA20&gt;=II$39,IA20&lt;&gt;""),AND(IC20&gt;=II$35,IC20&lt;&gt;"",IE20&gt;=II$39,IE20&lt;&gt;""),AND(IF20&gt;=II$35,IF20&lt;&gt;"",IH20&gt;=II$39,IH20&lt;&gt;""),AND(JD20&gt;=JQ$35,JD20&lt;&gt;"",JF20&gt;=JQ$39,JF20&lt;&gt;""),AND(JG20&gt;=JQ$35,JG20&lt;&gt;"",JI20&gt;=JQ$39,JI20&lt;&gt;""),AND(JK20&gt;=JQ$35,JK20&lt;&gt;"",JM20&gt;=JQ$39,JM20&lt;&gt;""),AND(JN20&gt;=JQ$35,JN20&lt;&gt;"",JP20&gt;=JQ$39,JP20&lt;&gt;""),AND(KL20&gt;=KY$35,KL20&lt;&gt;"",KN20&gt;=KY$39,KN20&lt;&gt;""),AND(KO20&gt;=KY$35,KO20&lt;&gt;"",KQ20&gt;=KY$39,KQ20&lt;&gt;""),AND(KS20&gt;=KY$35,KS20&lt;&gt;"",KU20&gt;=KY$39,KU20&lt;&gt;""),AND(KV20&gt;=KY$35,KV20&lt;&gt;"",KX20&gt;=KY$39,KX20&lt;&gt;""),AND(LT20&gt;=MG$35,LT20&lt;&gt;"",LV20&gt;=MG$39,LV20&lt;&gt;""),AND(LW20&gt;=MG$35,LW20&lt;&gt;"",LY20&gt;=MG$39,LY20&lt;&gt;""),AND(MA20&gt;=MG$35,MA20&lt;&gt;"",MC20&gt;=MG$39,MC20&lt;&gt;""),AND(MD20&gt;=MG$35,MD20&lt;&gt;"",MF20&gt;=MG$39,MF20&lt;&gt;""),AND(NB20&gt;=NO$35,NB20&lt;&gt;"",ND20&gt;=NO$39,ND20&lt;&gt;""),AND(NE20&gt;=NO$35,NE20&lt;&gt;"",NG20&gt;=NO$39,NG20&lt;&gt;""),AND(NI20&gt;=NO$35,NI20&lt;&gt;"",NK20&gt;=NO$39,NK20&lt;&gt;""),AND(NL20&gt;=NO$35,NL20&lt;&gt;"",NN20&gt;=NO$39,NN20&lt;&gt;""),AND(OJ20&gt;=OW$35,OJ20&lt;&gt;"",OL20&gt;=OW$39,OL20&lt;&gt;""),AND(OM20&gt;=OW$35,OM20&lt;&gt;"",OO20&gt;=OW$39,OO20&lt;&gt;""),AND(OQ20&gt;=OW$35,OQ20&lt;&gt;"",OS20&gt;=OW$39,OS20&lt;&gt;""),AND(OT20&gt;=OW$35,OT20&lt;&gt;"",OV20&gt;=OW$39,OV20&lt;&gt;""),AND(PR20&gt;=QE$35,PR20&lt;&gt;"",PT20&gt;=QE$39,PT20&lt;&gt;""),AND(PU20&gt;=QE$35,PU20&lt;&gt;"",PW20&gt;=QE$39,PW20&lt;&gt;""),AND(PY20&gt;=QE$35,PY20&lt;&gt;"",QA20&gt;=QE$39,QA20&lt;&gt;""),AND(QB20&gt;=QE$35,QB20&lt;&gt;"",QD20&gt;=QE$39,QD20&lt;&gt;""),AND(QZ20&gt;=RM$35,QZ20&lt;&gt;"",RB20&gt;=RM$39,RB20&lt;&gt;""),AND(RC20&gt;=RM$35,RC20&lt;&gt;"",RE20&gt;=RM$39,RE20&lt;&gt;""),AND(RG20&gt;=RM$35,RG20&lt;&gt;"",RI20&gt;=RM$39,RI20&lt;&gt;""),AND(RJ20&gt;=RM$35,RJ20&lt;&gt;"",RL20&gt;=RM$39,RL20&lt;&gt;""),AND(SH20&gt;=SU$35,SH20&lt;&gt;"",SJ20&gt;=SU$39,SJ20&lt;&gt;""),AND(SK20&gt;=SU$35,SK20&lt;&gt;"",SM20&gt;=SU$39,SM20&lt;&gt;""),AND(SO20&gt;=SU$35,SO20&lt;&gt;"",SQ20&gt;=SU$39,SQ20&lt;&gt;""),AND(SR20&gt;=SU$35,SR20&lt;&gt;"",ST20&gt;=SU$39,ST20&lt;&gt;"")),"P","")</f>
        <v/>
      </c>
      <c r="L20" s="8">
        <f>IF(COUNT(AQ20,AT20,BR20,BU20,CS20,CV20)&gt;0,LARGE((AQ20,AT20,BR20,BU20,CS20,CV20),1),0)</f>
        <v>47.849999999999994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IF(COUNT(AQ20,AT20,BR20,BU20,CS20,CV20)&gt;1,LARGE((AQ20,AT20,BR20,BU20,CS20,CV20),2),0)</f>
        <v>18.62</v>
      </c>
      <c r="O20" s="8" t="str">
        <f>IF(N20="","",IF(OR(N20=CS20,N20=CV20),$CA$1,IF(OR(N20=BR20,N20=BU20),$AZ$1,IF(OR(N20=AQ20,N20=AT20),$Y$1,""))))</f>
        <v>2023 Nationals</v>
      </c>
      <c r="P20" s="8">
        <f>IF(COUNT(AQ20,AT20,BR20,BU20,CS20,CV20)&gt;2,MAX(AX20,BY20,CZ20,LARGE((AQ20,AT20,BR20,BU20,CS20,CV20),3)),IF(MAX(AX20,BY20,CZ20)&gt;0,MAX(AX20,BY20,CZ20),0))</f>
        <v>48.64</v>
      </c>
      <c r="Q20" s="8" t="str">
        <f>IF(P20="","",IF(OR(P20=CS20,P20=CV20,P20=CZ20),$CA$1,IF(OR(P20=BR20,P20=BU20,P20=BY20),$AZ$1,IF(OR(P20=AQ20,P20=AT20,P20=AX20),$Y$1,""))))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9.1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&gt;0,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N20,$RN$1,IF(V20+IF(P20="",0,P20)=RF20,$QF$1,IF(V20+IF(P20="",0,P20)=PX20,$OX$1,IF(V20+IF(P20="",0,P20)=OP20,$NP$1,IF(V20+IF(P20="",0,P20)=NH20,$MH$1,IF(V20+IF(P20="",0,P20)=LZ20,$KZ$1,IF(V20+IF(P20="",0,P20)=KR20,$JR$1,IF(V20+IF(P20="",0,P20)=JJ20,$IJ$1,IF(V20+IF(P20="",0,P20)=IB20,$HB$1,IF(V20+IF(P20="",0,P20)=GT20,$FT$1,IF(V20+IF(P20="",0,P20)=FL20,$EL$1,IF(V20+IF(P20="",0,P20)=ED20,$DD$1)))))))))))),IF(V20=DC20,IF(V20+IF(#REF!="",0,#REF!)=ST20,$RN$1,IF(V20+IF(#REF!="",0,#REF!)=RL20,$QF$1,IF(V20+IF(#REF!="",0,#REF!)=QD20,$OX$1,IF(V20+IF(#REF!="",0,#REF!)=OV20,$NP$1,IF(V20+IF(#REF!="",0,#REF!)=NN20,$MH$1,IF(V20+IF(#REF!="",0,#REF!)=MF20,$KZ$1,IF(V20+IF(#REF!="",0,#REF!)=KX20,$JR$1,IF(V20+IF(#REF!="",0,#REF!)=JP20,$IJ$1,IF(V20+IF(#REF!="",0,#REF!)=IH20,$HB$1,IF(V20+IF(#REF!="",0,#REF!)=GZ20,$FT$1,IF(V20+IF(#REF!="",0,#REF!)=FR20,$EL$1,IF(V20+IF(#REF!="",0,#REF!)=EJ20,$DD$1,IF(V20+IF(#REF!="",0,#REF!)=SQ20,$RN$1,IF(V20+IF(#REF!="",0,#REF!)=RI20,$QF$1,IF(V20+IF(#REF!="",0,#REF!)=QA20,$OX$1,IF(V20+IF(#REF!="",0,#REF!)=OS20,$NP$1,IF(V20+IF(#REF!="",0,#REF!)=NK20,$MH$1,IF(V20+IF(#REF!="",0,#REF!)=MC20,$KZ$1,IF(V20+IF(#REF!="",0,#REF!)=KU20,$JR$1,IF(V20+IF(#REF!="",0,#REF!)=JM20,$IJ$1,IF(V20+IF(#REF!="",0,#REF!)=IE20,$HB$1,IF(V20+IF(#REF!="",0,#REF!)=GW20,$FT$1,IF(V20+IF(#REF!="",0,#REF!)=FO20,$EL$1,IF(V20+IF(#REF!="",0,#REF!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9.6</v>
      </c>
      <c r="BB20" s="26">
        <v>9.1</v>
      </c>
      <c r="BC20" s="26">
        <v>13.55</v>
      </c>
      <c r="BD20" s="26">
        <v>0</v>
      </c>
      <c r="BE20" s="26">
        <v>5.6</v>
      </c>
      <c r="BF20" s="26">
        <v>3.4</v>
      </c>
      <c r="BG20" s="26">
        <v>4.4000000000000004</v>
      </c>
      <c r="BH20" s="26">
        <v>5.22</v>
      </c>
      <c r="BI20" s="26">
        <v>0</v>
      </c>
      <c r="BJ20" s="26">
        <v>16.3</v>
      </c>
      <c r="BK20" s="26">
        <v>9.6</v>
      </c>
      <c r="BL20" s="26">
        <v>9.1</v>
      </c>
      <c r="BM20" s="26">
        <v>13.64</v>
      </c>
      <c r="BN20" s="26">
        <v>0</v>
      </c>
      <c r="BO20" s="28"/>
      <c r="BP20" s="39">
        <f>IF(BB20&gt;0,BB20,"")</f>
        <v>9.1</v>
      </c>
      <c r="BQ20" s="39">
        <f>IF(BC20&gt;0,BC20,"")</f>
        <v>13.55</v>
      </c>
      <c r="BR20" s="11">
        <f>IF(SUM(AZ20:BC20)-BD20&gt;0,SUM(AZ20:BC20)-BD20,"")</f>
        <v>47.849999999999994</v>
      </c>
      <c r="BS20" s="11">
        <f>IF(BG20&gt;0,BG20,"")</f>
        <v>4.4000000000000004</v>
      </c>
      <c r="BT20" s="11">
        <f>IF(BH20&gt;0,BH20,"")</f>
        <v>5.22</v>
      </c>
      <c r="BU20" s="11">
        <f>IF(SUM(BE20:BH20)-BI20&gt;0,SUM(BE20:BH20)-BI20,"")</f>
        <v>18.62</v>
      </c>
      <c r="BV20" s="11">
        <f>IF(BR20="","",MAX(BR20,BU20))</f>
        <v>47.849999999999994</v>
      </c>
      <c r="BW20" s="11">
        <f>IF(BL20&gt;0,BL20,"")</f>
        <v>9.1</v>
      </c>
      <c r="BX20" s="11">
        <f>IF(BM20&gt;0,BM20,"")</f>
        <v>13.64</v>
      </c>
      <c r="BY20" s="11">
        <f>IF(SUM(BJ20:BM20)-BN20&gt;0,SUM(BJ20:BM20)-BN20,"")</f>
        <v>48.64</v>
      </c>
      <c r="BZ20" s="11">
        <f>IF(SUM(BV20,BY20)&gt;0,SUM(BV20,BY20),"")</f>
        <v>96.49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4.8</v>
      </c>
      <c r="SX20" s="22">
        <f>IF($CP20="P",CC20,(CC20+BB20)/2)</f>
        <v>4.55</v>
      </c>
      <c r="SY20" s="22">
        <f>IF($CP20="P",CD20,(CD20+BC20)/2)</f>
        <v>6.7750000000000004</v>
      </c>
      <c r="SZ20" s="22">
        <f>IF($CP20="P",CE20,(CE20+BD20)/2)</f>
        <v>0</v>
      </c>
      <c r="TA20" s="22">
        <f>IF($CP20="P",CF20,(CF20+BE20)/2)</f>
        <v>2.8</v>
      </c>
      <c r="TB20" s="22">
        <f>IF($CP20="P",CG20,(CG20+BF20)/2)</f>
        <v>1.7</v>
      </c>
      <c r="TC20" s="22">
        <f>IF($CP20="P",CH20,(CH20+BG20)/2)</f>
        <v>2.2000000000000002</v>
      </c>
      <c r="TD20" s="22">
        <f>IF($CP20="P",CI20,(CI20+BH20)/2)</f>
        <v>2.61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4.8</v>
      </c>
      <c r="TH20" s="22">
        <f>IF($CP20="P",CM20,(CM20+BL20)/2)</f>
        <v>4.55</v>
      </c>
      <c r="TI20" s="22">
        <f>IF($CP20="P",CN20,(CN20+BM20)/2)</f>
        <v>6.82</v>
      </c>
      <c r="TJ20" s="22">
        <f>IF($CP20="P",CO20,(CO20+BN20)/2)</f>
        <v>0</v>
      </c>
      <c r="TK20" s="27" t="s">
        <v>46</v>
      </c>
      <c r="TL20" s="40">
        <f>IF(SX20&gt;0,SX20,"")</f>
        <v>4.55</v>
      </c>
      <c r="TM20" s="40">
        <f>IF(SY20&gt;0,SY20,"")</f>
        <v>6.7750000000000004</v>
      </c>
      <c r="TN20" s="40">
        <f>IF(SUM(SV20:SY20)-SZ20&gt;0,SUM(SV20:SY20)-SZ20,"")</f>
        <v>23.924999999999997</v>
      </c>
      <c r="TO20" s="40">
        <f>IF(TC20&gt;0,TC20,"")</f>
        <v>2.2000000000000002</v>
      </c>
      <c r="TP20" s="40">
        <f>IF(TD20&gt;0,TD20,"")</f>
        <v>2.61</v>
      </c>
      <c r="TQ20" s="40">
        <f>IF(SUM(TA20:TD20)-TE20&gt;0,SUM(TA20:TD20)-TE20,"")</f>
        <v>9.31</v>
      </c>
      <c r="TR20" s="40">
        <f>IF(MAX(TN20,TQ20)&gt;0,MAX(TN20,TQ20),"")</f>
        <v>23.924999999999997</v>
      </c>
      <c r="TS20" s="40">
        <f>IF(TH20&gt;0,TH20,"")</f>
        <v>4.55</v>
      </c>
      <c r="TT20" s="40">
        <f>IF(TI20&gt;0,TI20,"")</f>
        <v>6.82</v>
      </c>
      <c r="TU20" s="40">
        <f>IF(SUM(TF20:TI20)-TJ20&gt;0,SUM(TF20:TI20)-TJ20,"")</f>
        <v>24.32</v>
      </c>
      <c r="TV20" s="40">
        <f>IF(SUM(TR20,TU20)&gt;0,SUM(TR20,TU20),"")</f>
        <v>48.244999999999997</v>
      </c>
    </row>
    <row r="21" spans="1:542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118</v>
      </c>
      <c r="D21" s="4" t="s">
        <v>4</v>
      </c>
      <c r="E21" s="4">
        <v>2004</v>
      </c>
      <c r="F21" s="9">
        <f>SUM(L21:V21)+SUM(L21:T21)*0.0000001+SUM(L21)*0.0000000000001</f>
        <v>121.16001211600465</v>
      </c>
      <c r="G21" s="66"/>
      <c r="H21" s="3" t="str">
        <f>IF(OR(AND(AO21&gt;=AY$34,AO21&lt;&gt;"",AQ21&gt;=AY$38,AQ21&lt;&gt;"",AN21=""),AND(AR21&gt;=AY$34,AR21&lt;&gt;"",AT21&gt;=AY$38,AT21&lt;&gt;"",AN21=""),AND(AV21&gt;=AY$34,AV21&lt;&gt;"",AX21&gt;=AY$38,AX21&lt;&gt;"",AN21=""),AND(BP21&gt;=BZ$34,BP21&lt;&gt;"",BR21&gt;=BZ$38,BR21&lt;&gt;"",BO21=""),AND(BS21&gt;=BZ$34,BS21&lt;&gt;"",BU21&gt;=BZ$38,BU21&lt;&gt;"",BO21=""),AND(BW21&gt;=BZ$34,BW21&lt;&gt;"",BY21&gt;=BZ$38,BY21&lt;&gt;"",BO21=""),AND(CQ21&gt;=DA$34,CQ21&lt;&gt;"",CS21&gt;=DA$38,CS21&lt;&gt;"",CP21=""),AND(CT21&gt;=DA$34,CT21&lt;&gt;"",CV21&gt;=DA$38,CV21&lt;&gt;"",CP21=""),AND(CX21&gt;=DA$34,CX21&lt;&gt;"",CZ21&gt;=DA$38,CZ21&lt;&gt;"",CP21=""),AND(DX21&gt;=EK$34,DX21&lt;&gt;"",DZ21&gt;=EK$38,DZ21&lt;&gt;""),AND(EA21&gt;=EK$34,EA21&lt;&gt;"",EC21&gt;=EK$38,EC21&lt;&gt;""),AND(EE21&gt;=EK$34,EE21&lt;&gt;"",EG21&gt;=EK$38,EG21&lt;&gt;""),AND(EH21&gt;=EK$34,EH21&lt;&gt;"",EJ21&gt;=EK$38,EJ21&lt;&gt;""),AND(FF21&gt;=FS$34,FF21&lt;&gt;"",FH21&gt;=FS$38,FH21&lt;&gt;""),AND(FI21&gt;=FS$34,FI21&lt;&gt;"",FK21&gt;=FS$38,FK21&lt;&gt;""),AND(FM21&gt;=FS$34,FM21&lt;&gt;"",FO21&gt;=FS$38,FO21&lt;&gt;""),AND(FP21&gt;=FS$34,FP21&lt;&gt;"",FR21&gt;=FS$38,FR21&lt;&gt;""),AND(GN21&gt;=HA$34,GN21&lt;&gt;"",GP21&gt;=HA$38,GP21&lt;&gt;""),AND(GQ21&gt;=HA$34,GQ21&lt;&gt;"",GS21&gt;=HA$38,GS21&lt;&gt;""),AND(GU21&gt;=HA$34,GU21&lt;&gt;"",GW21&gt;=HA$38,GW21&lt;&gt;""),AND(GX21&gt;=HA$34,GX21&lt;&gt;"",GZ21&gt;=HA$38,GZ21&lt;&gt;""),AND(HV21&gt;=II$34,HV21&lt;&gt;"",HX21&gt;=II$38,HX21&lt;&gt;""),AND(HY21&gt;=II$34,HY21&lt;&gt;"",IA21&gt;=II$38,IA21&lt;&gt;""),AND(IC21&gt;=II$34,IC21&lt;&gt;"",IE21&gt;=II$38,IE21&lt;&gt;""),AND(IF21&gt;=II$34,IF21&lt;&gt;"",IH21&gt;=II$38,IH21&lt;&gt;""),AND(JD21&gt;=JQ$34,JD21&lt;&gt;"",JF21&gt;=JQ$38,JF21&lt;&gt;""),AND(JG21&gt;=JQ$34,JG21&lt;&gt;"",JI21&gt;=JQ$38,JI21&lt;&gt;""),AND(JK21&gt;=JQ$34,JK21&lt;&gt;"",JM21&gt;=JQ$38,JM21&lt;&gt;""),AND(JN21&gt;=JQ$34,JN21&lt;&gt;"",JP21&gt;=JQ$38,JP21&lt;&gt;""),AND(KL21&gt;=KY$34,KL21&lt;&gt;"",KN21&gt;=KY$38,KN21&lt;&gt;""),AND(KO21&gt;=KY$34,KO21&lt;&gt;"",KQ21&gt;=KY$38,KQ21&lt;&gt;""),AND(KS21&gt;=KY$34,KS21&lt;&gt;"",KU21&gt;=KY$38,KU21&lt;&gt;""),AND(KV21&gt;=KY$34,KV21&lt;&gt;"",KX21&gt;=KY$38,KX21&lt;&gt;""),AND(LT21&gt;=MG$34,LT21&lt;&gt;"",LV21&gt;=MG$38,LV21&lt;&gt;""),AND(LW21&gt;=MG$34,LW21&lt;&gt;"",LY21&gt;=MG$38,LY21&lt;&gt;""),AND(MA21&gt;=MG$34,MA21&lt;&gt;"",MC21&gt;=MG$38,MC21&lt;&gt;""),AND(MD21&gt;=MG$34,MD21&lt;&gt;"",MF21&gt;=MG$38,MF21&lt;&gt;""),AND(NB21&gt;=NO$34,NB21&lt;&gt;"",ND21&gt;=NO$38,ND21&lt;&gt;""),AND(NE21&gt;=NO$34,NE21&lt;&gt;"",NG21&gt;=NO$38,NG21&lt;&gt;""),AND(NI21&gt;=NO$34,NI21&lt;&gt;"",NK21&gt;=NO$38,NK21&lt;&gt;""),AND(NL21&gt;=NO$34,NL21&lt;&gt;"",NN21&gt;=NO$38,NN21&lt;&gt;""),AND(OJ21&gt;=OW$34,OJ21&lt;&gt;"",OL21&gt;=OW$38,OL21&lt;&gt;""),AND(OM21&gt;=OW$34,OM21&lt;&gt;"",OO21&gt;=OW$38,OO21&lt;&gt;""),AND(OQ21&gt;=OW$34,OQ21&lt;&gt;"",OS21&gt;=OW$38,OS21&lt;&gt;""),AND(OT21&gt;=OW$34,OT21&lt;&gt;"",OV21&gt;=OW$38,OV21&lt;&gt;""),AND(PR21&gt;=QE$34,PR21&lt;&gt;"",PT21&gt;=QE$38,PT21&lt;&gt;""),AND(PU21&gt;=QE$34,PU21&lt;&gt;"",PW21&gt;=QE$38,PW21&lt;&gt;""),AND(PY21&gt;=QE$34,PY21&lt;&gt;"",QA21&gt;=QE$38,QA21&lt;&gt;""),AND(QB21&gt;=QE$34,QB21&lt;&gt;"",QD21&gt;=QE$38,QD21&lt;&gt;""),AND(QZ21&gt;=RM$34,QZ21&lt;&gt;"",RB21&gt;=RM$38,RB21&lt;&gt;""),AND(RC21&gt;=RM$34,RC21&lt;&gt;"",RE21&gt;=RM$38,RE21&lt;&gt;""),AND(RG21&gt;=RM$34,RG21&lt;&gt;"",RI21&gt;=RM$38,RI21&lt;&gt;""),AND(RJ21&gt;=RM$34,RJ21&lt;&gt;"",RL21&gt;=RM$38,RL21&lt;&gt;""),AND(SH21&gt;=SU$34,SH21&lt;&gt;"",SJ21&gt;=SU$38,SJ21&lt;&gt;""),AND(SK21&gt;=SU$34,SK21&lt;&gt;"",SM21&gt;=SU$38,SM21&lt;&gt;""),AND(SO21&gt;=SU$34,SO21&lt;&gt;"",SQ21&gt;=SU$38,SQ21&lt;&gt;""),AND(SR21&gt;=SU$34,SR21&lt;&gt;"",ST21&gt;=SU$38,ST21&lt;&gt;"")),"P","")</f>
        <v/>
      </c>
      <c r="I21" s="3" t="str">
        <f>IF(OR(AND(AQ21&gt;=AY$38,AQ21&lt;&gt;"",AN21=""),AND(AT21&gt;=AY$38,AT21&lt;&gt;"",AN21=""),AND(AX21&gt;=AY$38,AX21&lt;&gt;"",AN21=""),AND(BR21&gt;=BZ$38,BR21&lt;&gt;"",BO21=""),AND(BU21&gt;=BZ$38,BU21&lt;&gt;"",BO21=""),AND(BY21&gt;=BZ$38,BY21&lt;&gt;"",BO21=""),AND(CS21&gt;=DA$38,CS21&lt;&gt;"",CP21=""),AND(CV21&gt;=DA$38,CV21&lt;&gt;"",CP21=""),AND(CZ21&gt;=DA$38,CZ21&lt;&gt;"",CP21=""),AND(DZ21&gt;=EK$38,DZ21&lt;&gt;""),AND(EC21&gt;=EK$38,EC21&lt;&gt;""),AND(EG21&gt;=EK$38,EG21&lt;&gt;""),AND(EJ21&gt;=EK$38,EJ21&lt;&gt;""),AND(FH21&gt;=FS$38,FH21&lt;&gt;""),AND(FK21&gt;=FS$38,FK21&lt;&gt;""),AND(FO21&gt;=FS$38,FO21&lt;&gt;""),AND(FR21&gt;=FS$38,FR21&lt;&gt;""),AND(GP21&gt;=HA$38,GP21&lt;&gt;""),AND(GS21&gt;=HA$38,GS21&lt;&gt;""),AND(GW21&gt;=HA$38,GW21&lt;&gt;""),AND(GZ21&gt;=HA$38,GZ21&lt;&gt;""),AND(HX21&gt;=II$38,HX21&lt;&gt;""),AND(IA21&gt;=II$38,IA21&lt;&gt;""),AND(IE21&gt;=II$38,IE21&lt;&gt;""),AND(IH21&gt;=II$38,IH21&lt;&gt;""),AND(JF21&gt;=JQ$38,JF21&lt;&gt;""),AND(JI21&gt;=JQ$38,JI21&lt;&gt;""),AND(JM21&gt;=JQ$38,JM21&lt;&gt;""),AND(JP21&gt;=JQ$38,JP21&lt;&gt;""),AND(KN21&gt;=KY$38,KN21&lt;&gt;""),AND(KQ21&gt;=KY$38,KQ21&lt;&gt;""),AND(KU21&gt;=KY$38,KU21&lt;&gt;""),AND(KX21&gt;=KY$38,KX21&lt;&gt;""),AND(LV21&gt;=MG$38,LV21&lt;&gt;""),AND(LY21&gt;=MG$38,LY21&lt;&gt;""),AND(MC21&gt;=MG$38,MC21&lt;&gt;""),AND(MF21&gt;=MG$38,MF21&lt;&gt;""),AND(ND21&gt;=NO$38,ND21&lt;&gt;""),AND(NG21&gt;=NO$38,NG21&lt;&gt;""),AND(NK21&gt;=NO$38,NK21&lt;&gt;""),AND(NN21&gt;=NO$38,NN21&lt;&gt;""),AND(OL21&gt;=OW$38,OL21&lt;&gt;""),AND(OO21&gt;=OW$38,OO21&lt;&gt;""),AND(OS21&gt;=OW$38,OS21&lt;&gt;""),AND(OV21&gt;=OW$38,OV21&lt;&gt;""),AND(PT21&gt;=QE$38,PT21&lt;&gt;""),AND(PW21&gt;=QE$38,PW21&lt;&gt;""),AND(QA21&gt;=QE$38,QA21&lt;&gt;""),AND(QD21&gt;=QE$38,QD21&lt;&gt;""),AND(RB21&gt;=RM$38,RB21&lt;&gt;""),AND(RE21&gt;=RM$38,RE21&lt;&gt;""),AND(RI21&gt;=RM$38,RI21&lt;&gt;""),AND(RL21&gt;=RM$38,RL21&lt;&gt;""),AND(SJ21&gt;=SU$38,SJ21&lt;&gt;""),AND(SM21&gt;=SU$38,SM21&lt;&gt;""),AND(SQ21&gt;=SU$38,SQ21&lt;&gt;""),AND(ST21&gt;=SU$38,ST21&lt;&gt;"")),"P","")</f>
        <v/>
      </c>
      <c r="J21" s="36" t="str">
        <f>IF(AND(I21="P",H21=""),"No DD",IF(OR(AND(AO21&gt;=AY$37,AO21&lt;&gt;"",AQ21&gt;=AY$41,AQ21&lt;&gt;"",AN21=""),AND(AR21&gt;=AY$37,AR21&lt;&gt;"",AT21&gt;=AY$41,AT21&lt;&gt;"",AN21=""),AND(AV21&gt;=AY$37,AV21&lt;&gt;"",AX21&gt;=AY$41,AX21&lt;&gt;"",AN21=""),AND(BP21&gt;=BZ$37,BP21&lt;&gt;"",BR21&gt;=BZ$41,BR21&lt;&gt;"",BO21=""),AND(BS21&gt;=BZ$37,BS21&lt;&gt;"",BU21&gt;=BZ$41,BU21&lt;&gt;"",BO21=""),AND(BW21&gt;=BZ$37,BW21&lt;&gt;"",BY21&gt;=BZ$41,BY21&lt;&gt;"",BO21=""),AND(CQ21&gt;=DA$37,CQ21&lt;&gt;"",CS21&gt;=DA$41,CS21&lt;&gt;"",CP21=""),AND(CT21&gt;=DA$37,CT21&lt;&gt;"",CV21&gt;=DA$41,CV21&lt;&gt;"",CP21=""),AND(CX21&gt;=DA$37,CX21&lt;&gt;"",CZ21&gt;=DA$41,CZ21&lt;&gt;"",CP21=""),AND(DX21&gt;=EK$37,DX21&lt;&gt;"",DZ21&gt;=EK$41,DZ21&lt;&gt;""),AND(EA21&gt;=EK$37,EA21&lt;&gt;"",EC21&gt;=EK$41,EC21&lt;&gt;""),AND(EE21&gt;=EK$37,EE21&lt;&gt;"",EG21&gt;=EK$41,EG21&lt;&gt;""),AND(EH21&gt;=EK$37,EH21&lt;&gt;"",EJ21&gt;=EK$41,EJ21&lt;&gt;""),AND(FF21&gt;=FS$37,FF21&lt;&gt;"",FH21&gt;=FS$41,FH21&lt;&gt;""),AND(FI21&gt;=FS$37,FI21&lt;&gt;"",FK21&gt;=FS$41,FK21&lt;&gt;""),AND(FM21&gt;=FS$37,FM21&lt;&gt;"",FO21&gt;=FS$41,FO21&lt;&gt;""),AND(FP21&gt;=FS$37,FP21&lt;&gt;"",FR21&gt;=FS$41,FR21&lt;&gt;""),AND(GN21&gt;=HA$37,GN21&lt;&gt;"",GP21&gt;=HA$41,GP21&lt;&gt;""),AND(GQ21&gt;=HA$37,GQ21&lt;&gt;"",GS21&gt;=HA$41,GS21&lt;&gt;""),AND(GU21&gt;=HA$37,GU21&lt;&gt;"",GW21&gt;=HA$41,GW21&lt;&gt;""),AND(GX21&gt;=HA$37,GX21&lt;&gt;"",GZ21&gt;=HA$41,GZ21&lt;&gt;""),AND(HV21&gt;=II$37,HV21&lt;&gt;"",HX21&gt;=II$41,HX21&lt;&gt;""),AND(HY21&gt;=II$37,HY21&lt;&gt;"",IA21&gt;=II$41,IA21&lt;&gt;""),AND(IC21&gt;=II$37,IC21&lt;&gt;"",IE21&gt;=II$41,IE21&lt;&gt;""),AND(IF21&gt;=II$37,IF21&lt;&gt;"",IH21&gt;=II$41,IH21&lt;&gt;""),AND(JD21&gt;=JQ$37,JD21&lt;&gt;"",JF21&gt;=JQ$41,JF21&lt;&gt;""),AND(JG21&gt;=JQ$37,JG21&lt;&gt;"",JI21&gt;=JQ$41,JI21&lt;&gt;""),AND(JK21&gt;=JQ$37,JK21&lt;&gt;"",JM21&gt;=JQ$41,JM21&lt;&gt;""),AND(JN21&gt;=JQ$37,JN21&lt;&gt;"",JP21&gt;=JQ$41,JP21&lt;&gt;""),AND(KL21&gt;=KY$37,KL21&lt;&gt;"",KN21&gt;=KY$41,KN21&lt;&gt;""),AND(KO21&gt;=KY$37,KO21&lt;&gt;"",KQ21&gt;=KY$41,KQ21&lt;&gt;""),AND(KS21&gt;=KY$37,KS21&lt;&gt;"",KU21&gt;=KY$41,KU21&lt;&gt;""),AND(KV21&gt;=KY$37,KV21&lt;&gt;"",KX21&gt;=KY$41,KX21&lt;&gt;""),AND(LT21&gt;=MG$37,LT21&lt;&gt;"",LV21&gt;=MG$41,LV21&lt;&gt;""),AND(LW21&gt;=MG$37,LW21&lt;&gt;"",LY21&gt;=MG$41,LY21&lt;&gt;""),AND(MA21&gt;=MG$37,MA21&lt;&gt;"",MC21&gt;=MG$41,MC21&lt;&gt;""),AND(MD21&gt;=MG$37,MD21&lt;&gt;"",MF21&gt;=MG$41,MF21&lt;&gt;""),AND(NB21&gt;=NO$37,NB21&lt;&gt;"",ND21&gt;=NO$41,ND21&lt;&gt;""),AND(NE21&gt;=NO$37,NE21&lt;&gt;"",NG21&gt;=NO$41,NG21&lt;&gt;""),AND(NI21&gt;=NO$37,NI21&lt;&gt;"",NK21&gt;=NO$41,NK21&lt;&gt;""),AND(NL21&gt;=NO$37,NL21&lt;&gt;"",NN21&gt;=NO$41,NN21&lt;&gt;""),AND(OJ21&gt;=OW$37,OJ21&lt;&gt;"",OL21&gt;=OW$41,OL21&lt;&gt;""),AND(OM21&gt;=OW$37,OM21&lt;&gt;"",OO21&gt;=OW$41,OO21&lt;&gt;""),AND(OQ21&gt;=OW$37,OQ21&lt;&gt;"",OS21&gt;=OW$41,OS21&lt;&gt;""),AND(OT21&gt;=OW$37,OT21&lt;&gt;"",OV21&gt;=OW$41,OV21&lt;&gt;""),AND(PR21&gt;=QE$37,PR21&lt;&gt;"",PT21&gt;=QE$41,PT21&lt;&gt;""),AND(PU21&gt;=QE$37,PU21&lt;&gt;"",PW21&gt;=QE$41,PW21&lt;&gt;""),AND(PY21&gt;=QE$37,PY21&lt;&gt;"",QA21&gt;=QE$41,QA21&lt;&gt;""),AND(QB21&gt;=QE$37,QB21&lt;&gt;"",QD21&gt;=QE$41,QD21&lt;&gt;""),AND(QZ21&gt;=RM$37,QZ21&lt;&gt;"",RB21&gt;=RM$41,RB21&lt;&gt;""),AND(RC21&gt;=RM$37,RC21&lt;&gt;"",RE21&gt;=RM$41,RE21&lt;&gt;""),AND(RG21&gt;=RM$37,RG21&lt;&gt;"",RI21&gt;=RM$41,RI21&lt;&gt;""),AND(RJ21&gt;=RM$37,RJ21&lt;&gt;"",RL21&gt;=RM$41,RL21&lt;&gt;""),AND(SH21&gt;=SU$37,SH21&lt;&gt;"",SJ21&gt;=SU$41,SJ21&lt;&gt;""),AND(SK21&gt;=SU$37,SK21&lt;&gt;"",SM21&gt;=SU$41,SM21&lt;&gt;""),AND(SO21&gt;=SU$37,SO21&lt;&gt;"",SQ21&gt;=SU$41,SQ21&lt;&gt;""),AND(SR21&gt;=SU$37,SR21&lt;&gt;"",ST21&gt;=SU$41,ST21&lt;&gt;"")),"Merit",IF(OR(AND(AO21&gt;=AY$36,AO21&lt;&gt;"",AQ21&gt;=AY$40,AQ21&lt;&gt;"",AN21=""),AND(AR21&gt;=AY$36,AR21&lt;&gt;"",AT21&gt;=AY$40,AT21&lt;&gt;"",AN21=""),AND(AV21&gt;=AY$36,AV21&lt;&gt;"",AX21&gt;=AY$40,AX21&lt;&gt;"",AN21=""),AND(BP21&gt;=BZ$36,BP21&lt;&gt;"",BR21&gt;=BZ$40,BR21&lt;&gt;"",BO21=""),AND(BS21&gt;=BZ$36,BS21&lt;&gt;"",BU21&gt;=BZ$40,BU21&lt;&gt;"",BO21=""),AND(BW21&gt;=BZ$36,BW21&lt;&gt;"",BY21&gt;=BZ$40,BY21&lt;&gt;"",BO21=""),AND(CQ21&gt;=DA$36,CQ21&lt;&gt;"",CS21&gt;=DA$40,CS21&lt;&gt;"",CP21=""),AND(CT21&gt;=DA$36,CT21&lt;&gt;"",CV21&gt;=DA$40,CV21&lt;&gt;"",CP21=""),AND(CX21&gt;=DA$36,CX21&lt;&gt;"",CZ21&gt;=DA$40,CZ21&lt;&gt;"",CP21=""),AND(DX21&gt;=EK$36,DX21&lt;&gt;"",DZ21&gt;=EK$40,DZ21&lt;&gt;""),AND(EA21&gt;=EK$36,EA21&lt;&gt;"",EC21&gt;=EK$40,EC21&lt;&gt;""),AND(EE21&gt;=EK$36,EE21&lt;&gt;"",EG21&gt;=EK$40,EG21&lt;&gt;""),AND(EH21&gt;=EK$36,EH21&lt;&gt;"",EJ21&gt;=EK$40,EJ21&lt;&gt;""),AND(FF21&gt;=FS$36,FF21&lt;&gt;"",FH21&gt;=FS$40,FH21&lt;&gt;""),AND(FI21&gt;=FS$36,FI21&lt;&gt;"",FK21&gt;=FS$40,FK21&lt;&gt;""),AND(FM21&gt;=FS$36,FM21&lt;&gt;"",FO21&gt;=FS$40,FO21&lt;&gt;""),AND(FP21&gt;=FS$36,FP21&lt;&gt;"",FR21&gt;=FS$40,FR21&lt;&gt;""),AND(GN21&gt;=HA$36,GN21&lt;&gt;"",GP21&gt;=HA$40,GP21&lt;&gt;""),AND(GQ21&gt;=HA$36,GQ21&lt;&gt;"",GS21&gt;=HA$40,GS21&lt;&gt;""),AND(GU21&gt;=HA$36,GU21&lt;&gt;"",GW21&gt;=HA$40,GW21&lt;&gt;""),AND(GX21&gt;=HA$36,GX21&lt;&gt;"",GZ21&gt;=HA$40,GZ21&lt;&gt;""),AND(HV21&gt;=II$36,HV21&lt;&gt;"",HX21&gt;=II$40,HX21&lt;&gt;""),AND(HY21&gt;=II$36,HY21&lt;&gt;"",IA21&gt;=II$40,IA21&lt;&gt;""),AND(IC21&gt;=II$36,IC21&lt;&gt;"",IE21&gt;=II$40,IE21&lt;&gt;""),AND(IF21&gt;=II$36,IF21&lt;&gt;"",IH21&gt;=II$40,IH21&lt;&gt;""),AND(JD21&gt;=JQ$36,JD21&lt;&gt;"",JF21&gt;=JQ$40,JF21&lt;&gt;""),AND(JG21&gt;=JQ$36,JG21&lt;&gt;"",JI21&gt;=JQ$40,JI21&lt;&gt;""),AND(JK21&gt;=JQ$36,JK21&lt;&gt;"",JM21&gt;=JQ$40,JM21&lt;&gt;""),AND(JN21&gt;=JQ$36,JN21&lt;&gt;"",JP21&gt;=JQ$40,JP21&lt;&gt;""),AND(KL21&gt;=KY$36,KL21&lt;&gt;"",KN21&gt;=KY$40,KN21&lt;&gt;""),AND(KO21&gt;=KY$36,KO21&lt;&gt;"",KQ21&gt;=KY$40,KQ21&lt;&gt;""),AND(KS21&gt;=KY$36,KS21&lt;&gt;"",KU21&gt;=KY$40,KU21&lt;&gt;""),AND(KV21&gt;=KY$36,KV21&lt;&gt;"",KX21&gt;=KY$40,KX21&lt;&gt;""),AND(LT21&gt;=MG$36,LT21&lt;&gt;"",LV21&gt;=MG$40,LV21&lt;&gt;""),AND(LW21&gt;=MG$36,LW21&lt;&gt;"",LY21&gt;=MG$40,LY21&lt;&gt;""),AND(MA21&gt;=MG$36,MA21&lt;&gt;"",MC21&gt;=MG$40,MC21&lt;&gt;""),AND(MD21&gt;=MG$36,MD21&lt;&gt;"",MF21&gt;=MG$40,MF21&lt;&gt;""),AND(NB21&gt;=NO$36,NB21&lt;&gt;"",ND21&gt;=NO$40,ND21&lt;&gt;""),AND(NE21&gt;=NO$36,NE21&lt;&gt;"",NG21&gt;=NO$40,NG21&lt;&gt;""),AND(NI21&gt;=NO$36,NI21&lt;&gt;"",NK21&gt;=NO$40,NK21&lt;&gt;""),AND(NL21&gt;=NO$36,NL21&lt;&gt;"",NN21&gt;=NO$40,NN21&lt;&gt;""),AND(OJ21&gt;=OW$36,OJ21&lt;&gt;"",OL21&gt;=OW$40,OL21&lt;&gt;""),AND(OM21&gt;=OW$36,OM21&lt;&gt;"",OO21&gt;=OW$40,OO21&lt;&gt;""),AND(OQ21&gt;=OW$36,OQ21&lt;&gt;"",OS21&gt;=OW$40,OS21&lt;&gt;""),AND(OT21&gt;=OW$36,OT21&lt;&gt;"",OV21&gt;=OW$40,OV21&lt;&gt;""),AND(PR21&gt;=QE$36,PR21&lt;&gt;"",PT21&gt;=QE$40,PT21&lt;&gt;""),AND(PU21&gt;=QE$36,PU21&lt;&gt;"",PW21&gt;=QE$40,PW21&lt;&gt;""),AND(PY21&gt;=QE$36,PY21&lt;&gt;"",QA21&gt;=QE$40,QA21&lt;&gt;""),AND(QB21&gt;=QE$36,QB21&lt;&gt;"",QD21&gt;=QE$40,QD21&lt;&gt;""),AND(QZ21&gt;=RM$36,QZ21&lt;&gt;"",RB21&gt;=RM$40,RB21&lt;&gt;""),AND(RC21&gt;=RM$36,RC21&lt;&gt;"",RE21&gt;=RM$40,RE21&lt;&gt;""),AND(RG21&gt;=RM$36,RG21&lt;&gt;"",RI21&gt;=RM$40,RI21&lt;&gt;""),AND(RJ21&gt;=RM$36,RJ21&lt;&gt;"",RL21&gt;=RM$40,RL21&lt;&gt;""),AND(SH21&gt;=SU$36,SH21&lt;&gt;"",SJ21&gt;=SU$40,SJ21&lt;&gt;""),AND(SK21&gt;=SU$36,SK21&lt;&gt;"",SM21&gt;=SU$40,SM21&lt;&gt;""),AND(SO21&gt;=SU$36,SO21&lt;&gt;"",SQ21&gt;=SU$40,SQ21&lt;&gt;""),AND(SR21&gt;=SU$36,SR21&lt;&gt;"",ST21&gt;=SU$40,ST21&lt;&gt;"")),"Excellence",IF(K21="P","Worlds Team",IF(H21="P","National Team","")))))</f>
        <v/>
      </c>
      <c r="K21" s="3" t="str">
        <f>IF(OR(AND(AO21&gt;=AY$35,AO21&lt;&gt;"",AQ21&gt;=AY$39,AQ21&lt;&gt;"",AN21=""),AND(AR21&gt;=AY$35,AR21&lt;&gt;"",AT21&gt;=AY$39,AT21&lt;&gt;"",AN21=""),AND(AV21&gt;=AY$35,AV21&lt;&gt;"",AX21&gt;=AY$39,AX21&lt;&gt;"",AN21=""),AND(BP21&gt;=BZ$35,BP21&lt;&gt;"",BR21&gt;=BZ$39,BR21&lt;&gt;"",BO21=""),AND(BS21&gt;=BZ$35,BS21&lt;&gt;"",BU21&gt;=BZ$39,BU21&lt;&gt;"",BO21=""),AND(BW21&gt;=BZ$35,BW21&lt;&gt;"",BY21&gt;=BZ$39,BY21&lt;&gt;"",BO21=""),AND(CQ21&gt;=DA$35,CQ21&lt;&gt;"",CS21&gt;=DA$39,CS21&lt;&gt;"",CP21=""),AND(CT21&gt;=DA$35,CT21&lt;&gt;"",CV21&gt;=DA$39,CV21&lt;&gt;"",CP21=""),AND(CX21&gt;=DA$35,CX21&lt;&gt;"",CZ21&gt;=DA$39,CZ21&lt;&gt;"",CP21=""),AND(DX21&gt;=EK$35,DX21&lt;&gt;"",DZ21&gt;=EK$39,DZ21&lt;&gt;""),AND(EA21&gt;=EK$35,EA21&lt;&gt;"",EC21&gt;=EK$39,EC21&lt;&gt;""),AND(EE21&gt;=EK$35,EE21&lt;&gt;"",EG21&gt;=EK$39,EG21&lt;&gt;""),AND(EH21&gt;=EK$35,EH21&lt;&gt;"",EJ21&gt;=EK$39,EJ21&lt;&gt;""),AND(FF21&gt;=FS$35,FF21&lt;&gt;"",FH21&gt;=FS$39,FH21&lt;&gt;""),AND(FI21&gt;=FS$35,FI21&lt;&gt;"",FK21&gt;=FS$39,FK21&lt;&gt;""),AND(FM21&gt;=FS$35,FM21&lt;&gt;"",FO21&gt;=FS$39,FO21&lt;&gt;""),AND(FP21&gt;=FS$35,FP21&lt;&gt;"",FR21&gt;=FS$39,FR21&lt;&gt;""),AND(GN21&gt;=HA$35,GN21&lt;&gt;"",GP21&gt;=HA$39,GP21&lt;&gt;""),AND(GQ21&gt;=HA$35,GQ21&lt;&gt;"",GS21&gt;=HA$39,GS21&lt;&gt;""),AND(GU21&gt;=HA$35,GU21&lt;&gt;"",GW21&gt;=HA$39,GW21&lt;&gt;""),AND(GX21&gt;=HA$35,GX21&lt;&gt;"",GZ21&gt;=HA$39,GZ21&lt;&gt;""),AND(HV21&gt;=II$35,HV21&lt;&gt;"",HX21&gt;=II$39,HX21&lt;&gt;""),AND(HY21&gt;=II$35,HY21&lt;&gt;"",IA21&gt;=II$39,IA21&lt;&gt;""),AND(IC21&gt;=II$35,IC21&lt;&gt;"",IE21&gt;=II$39,IE21&lt;&gt;""),AND(IF21&gt;=II$35,IF21&lt;&gt;"",IH21&gt;=II$39,IH21&lt;&gt;""),AND(JD21&gt;=JQ$35,JD21&lt;&gt;"",JF21&gt;=JQ$39,JF21&lt;&gt;""),AND(JG21&gt;=JQ$35,JG21&lt;&gt;"",JI21&gt;=JQ$39,JI21&lt;&gt;""),AND(JK21&gt;=JQ$35,JK21&lt;&gt;"",JM21&gt;=JQ$39,JM21&lt;&gt;""),AND(JN21&gt;=JQ$35,JN21&lt;&gt;"",JP21&gt;=JQ$39,JP21&lt;&gt;""),AND(KL21&gt;=KY$35,KL21&lt;&gt;"",KN21&gt;=KY$39,KN21&lt;&gt;""),AND(KO21&gt;=KY$35,KO21&lt;&gt;"",KQ21&gt;=KY$39,KQ21&lt;&gt;""),AND(KS21&gt;=KY$35,KS21&lt;&gt;"",KU21&gt;=KY$39,KU21&lt;&gt;""),AND(KV21&gt;=KY$35,KV21&lt;&gt;"",KX21&gt;=KY$39,KX21&lt;&gt;""),AND(LT21&gt;=MG$35,LT21&lt;&gt;"",LV21&gt;=MG$39,LV21&lt;&gt;""),AND(LW21&gt;=MG$35,LW21&lt;&gt;"",LY21&gt;=MG$39,LY21&lt;&gt;""),AND(MA21&gt;=MG$35,MA21&lt;&gt;"",MC21&gt;=MG$39,MC21&lt;&gt;""),AND(MD21&gt;=MG$35,MD21&lt;&gt;"",MF21&gt;=MG$39,MF21&lt;&gt;""),AND(NB21&gt;=NO$35,NB21&lt;&gt;"",ND21&gt;=NO$39,ND21&lt;&gt;""),AND(NE21&gt;=NO$35,NE21&lt;&gt;"",NG21&gt;=NO$39,NG21&lt;&gt;""),AND(NI21&gt;=NO$35,NI21&lt;&gt;"",NK21&gt;=NO$39,NK21&lt;&gt;""),AND(NL21&gt;=NO$35,NL21&lt;&gt;"",NN21&gt;=NO$39,NN21&lt;&gt;""),AND(OJ21&gt;=OW$35,OJ21&lt;&gt;"",OL21&gt;=OW$39,OL21&lt;&gt;""),AND(OM21&gt;=OW$35,OM21&lt;&gt;"",OO21&gt;=OW$39,OO21&lt;&gt;""),AND(OQ21&gt;=OW$35,OQ21&lt;&gt;"",OS21&gt;=OW$39,OS21&lt;&gt;""),AND(OT21&gt;=OW$35,OT21&lt;&gt;"",OV21&gt;=OW$39,OV21&lt;&gt;""),AND(PR21&gt;=QE$35,PR21&lt;&gt;"",PT21&gt;=QE$39,PT21&lt;&gt;""),AND(PU21&gt;=QE$35,PU21&lt;&gt;"",PW21&gt;=QE$39,PW21&lt;&gt;""),AND(PY21&gt;=QE$35,PY21&lt;&gt;"",QA21&gt;=QE$39,QA21&lt;&gt;""),AND(QB21&gt;=QE$35,QB21&lt;&gt;"",QD21&gt;=QE$39,QD21&lt;&gt;""),AND(QZ21&gt;=RM$35,QZ21&lt;&gt;"",RB21&gt;=RM$39,RB21&lt;&gt;""),AND(RC21&gt;=RM$35,RC21&lt;&gt;"",RE21&gt;=RM$39,RE21&lt;&gt;""),AND(RG21&gt;=RM$35,RG21&lt;&gt;"",RI21&gt;=RM$39,RI21&lt;&gt;""),AND(RJ21&gt;=RM$35,RJ21&lt;&gt;"",RL21&gt;=RM$39,RL21&lt;&gt;""),AND(SH21&gt;=SU$35,SH21&lt;&gt;"",SJ21&gt;=SU$39,SJ21&lt;&gt;""),AND(SK21&gt;=SU$35,SK21&lt;&gt;"",SM21&gt;=SU$39,SM21&lt;&gt;""),AND(SO21&gt;=SU$35,SO21&lt;&gt;"",SQ21&gt;=SU$39,SQ21&lt;&gt;""),AND(SR21&gt;=SU$35,SR21&lt;&gt;"",ST21&gt;=SU$39,ST21&lt;&gt;"")),"P","")</f>
        <v/>
      </c>
      <c r="L21" s="8">
        <f>IF(COUNT(AQ21,AT21,BR21,BU21,CS21,CV21)&gt;0,LARGE((AQ21,AT21,BR21,BU21,CS21,CV21),1),0)</f>
        <v>46.68</v>
      </c>
      <c r="M21" s="8" t="str">
        <f>IF(L21="","",IF(OR(L21=CS21,L21=CV21),$CA$1,IF(OR(L21=BR21,L21=BU21),$AZ$1,IF(OR(L21=AQ21,L21=AT21),$Y$1,""))))</f>
        <v>2023 Elite Canada</v>
      </c>
      <c r="N21" s="8">
        <f>IF(COUNT(AQ21,AT21,BR21,BU21,CS21,CV21)&gt;1,LARGE((AQ21,AT21,BR21,BU21,CS21,CV21),2),0)</f>
        <v>18.740000000000002</v>
      </c>
      <c r="O21" s="8" t="str">
        <f>IF(N21="","",IF(OR(N21=CS21,N21=CV21),$CA$1,IF(OR(N21=BR21,N21=BU21),$AZ$1,IF(OR(N21=AQ21,N21=AT21),$Y$1,""))))</f>
        <v>2023 Elite Canada</v>
      </c>
      <c r="P21" s="8">
        <f>IF(COUNT(AQ21,AT21,BR21,BU21,CS21,CV21)&gt;2,MAX(AX21,BY21,CZ21,LARGE((AQ21,AT21,BR21,BU21,CS21,CV21),3)),IF(MAX(AX21,BY21,CZ21)&gt;0,MAX(AX21,BY21,CZ21),0))</f>
        <v>47.24</v>
      </c>
      <c r="Q21" s="8" t="str">
        <f>IF(P21="","",IF(OR(P21=CS21,P21=CV21,P21=CZ21),$CA$1,IF(OR(P21=BR21,P21=BU21,P21=BY21),$AZ$1,IF(OR(P21=AQ21,P21=AT21,P21=AX21),$Y$1,""))))</f>
        <v>2023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Elite Canada</v>
      </c>
      <c r="T21" s="8">
        <f>IF(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&gt;0,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N21,$RN$1,IF(V21+IF(P21="",0,P21)=RF21,$QF$1,IF(V21+IF(P21="",0,P21)=PX21,$OX$1,IF(V21+IF(P21="",0,P21)=OP21,$NP$1,IF(V21+IF(P21="",0,P21)=NH21,$MH$1,IF(V21+IF(P21="",0,P21)=LZ21,$KZ$1,IF(V21+IF(P21="",0,P21)=KR21,$JR$1,IF(V21+IF(P21="",0,P21)=JJ21,$IJ$1,IF(V21+IF(P21="",0,P21)=IB21,$HB$1,IF(V21+IF(P21="",0,P21)=GT21,$FT$1,IF(V21+IF(P21="",0,P21)=FL21,$EL$1,IF(V21+IF(P21="",0,P21)=ED21,$DD$1)))))))))))),IF(V21=DC21,IF(V21+IF(#REF!="",0,#REF!)=ST21,$RN$1,IF(V21+IF(#REF!="",0,#REF!)=RL21,$QF$1,IF(V21+IF(#REF!="",0,#REF!)=QD21,$OX$1,IF(V21+IF(#REF!="",0,#REF!)=OV21,$NP$1,IF(V21+IF(#REF!="",0,#REF!)=NN21,$MH$1,IF(V21+IF(#REF!="",0,#REF!)=MF21,$KZ$1,IF(V21+IF(#REF!="",0,#REF!)=KX21,$JR$1,IF(V21+IF(#REF!="",0,#REF!)=JP21,$IJ$1,IF(V21+IF(#REF!="",0,#REF!)=IH21,$HB$1,IF(V21+IF(#REF!="",0,#REF!)=GZ21,$FT$1,IF(V21+IF(#REF!="",0,#REF!)=FR21,$EL$1,IF(V21+IF(#REF!="",0,#REF!)=EJ21,$DD$1,IF(V21+IF(#REF!="",0,#REF!)=SQ21,$RN$1,IF(V21+IF(#REF!="",0,#REF!)=RI21,$QF$1,IF(V21+IF(#REF!="",0,#REF!)=QA21,$OX$1,IF(V21+IF(#REF!="",0,#REF!)=OS21,$NP$1,IF(V21+IF(#REF!="",0,#REF!)=NK21,$MH$1,IF(V21+IF(#REF!="",0,#REF!)=MC21,$KZ$1,IF(V21+IF(#REF!="",0,#REF!)=KU21,$JR$1,IF(V21+IF(#REF!="",0,#REF!)=JM21,$IJ$1,IF(V21+IF(#REF!="",0,#REF!)=IE21,$HB$1,IF(V21+IF(#REF!="",0,#REF!)=GW21,$FT$1,IF(V21+IF(#REF!="",0,#REF!)=FO21,$EL$1,IF(V21+IF(#REF!="",0,#REF!)=EG21,$DD$1)))))))))))))))))))))))))))</f>
        <v/>
      </c>
      <c r="Y21" s="22">
        <v>15.4</v>
      </c>
      <c r="Z21" s="22">
        <v>9.4</v>
      </c>
      <c r="AA21" s="22">
        <v>8.5</v>
      </c>
      <c r="AB21" s="22">
        <v>13.68</v>
      </c>
      <c r="AC21" s="22">
        <v>0.3</v>
      </c>
      <c r="AD21" s="22">
        <v>5.9</v>
      </c>
      <c r="AE21" s="22">
        <v>3.5</v>
      </c>
      <c r="AF21" s="22">
        <v>3.9</v>
      </c>
      <c r="AG21" s="22">
        <v>5.44</v>
      </c>
      <c r="AH21" s="22">
        <v>0</v>
      </c>
      <c r="AI21" s="22">
        <v>16</v>
      </c>
      <c r="AJ21" s="22">
        <v>9.3000000000000007</v>
      </c>
      <c r="AK21" s="22">
        <v>8.5</v>
      </c>
      <c r="AL21" s="22">
        <v>13.74</v>
      </c>
      <c r="AM21" s="22">
        <v>0.3</v>
      </c>
      <c r="AN21" s="27"/>
      <c r="AO21" s="38">
        <f>IF(AA21&gt;0,AA21,"")</f>
        <v>8.5</v>
      </c>
      <c r="AP21" s="38">
        <f>IF(AB21&gt;0,AB21,"")</f>
        <v>13.68</v>
      </c>
      <c r="AQ21" s="40">
        <f>IF(SUM(Y21:AB21)-AC21&gt;0,SUM(Y21:AB21)-AC21,"")</f>
        <v>46.68</v>
      </c>
      <c r="AR21" s="40">
        <f>IF(AF21&gt;0,AF21,"")</f>
        <v>3.9</v>
      </c>
      <c r="AS21" s="40">
        <f>IF(AG21&gt;0,AG21,"")</f>
        <v>5.44</v>
      </c>
      <c r="AT21" s="40">
        <f>IF(SUM(AD21:AG21)-AH21&gt;0,SUM(AD21:AG21)-AH21,"")</f>
        <v>18.740000000000002</v>
      </c>
      <c r="AU21" s="40">
        <f>IF(AQ21="","",MAX(AQ21,AT21))</f>
        <v>46.68</v>
      </c>
      <c r="AV21" s="40">
        <f>IF(AK21&gt;0,AK21,"")</f>
        <v>8.5</v>
      </c>
      <c r="AW21" s="40">
        <f>IF(AL21&gt;0,AL21,"")</f>
        <v>13.74</v>
      </c>
      <c r="AX21" s="40">
        <f>IF(SUM(AI21:AL21)-AM21&gt;0,SUM(AI21:AL21)-AM21,"")</f>
        <v>47.24</v>
      </c>
      <c r="AY21" s="40">
        <f>IF(SUM(AU21,AX21)&gt;0,SUM(AU21,AX21),"")</f>
        <v>93.92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186</v>
      </c>
      <c r="D22" s="4" t="s">
        <v>3</v>
      </c>
      <c r="E22" s="4">
        <v>2005</v>
      </c>
      <c r="F22" s="9">
        <f>SUM(L22:V22)+SUM(L22:T22)*0.0000001+SUM(L22)*0.0000000000001</f>
        <v>119.86001198600466</v>
      </c>
      <c r="G22" s="66"/>
      <c r="H22" s="3" t="str">
        <f>IF(OR(AND(AO22&gt;=AY$34,AO22&lt;&gt;"",AQ22&gt;=AY$38,AQ22&lt;&gt;"",AN22=""),AND(AR22&gt;=AY$34,AR22&lt;&gt;"",AT22&gt;=AY$38,AT22&lt;&gt;"",AN22=""),AND(AV22&gt;=AY$34,AV22&lt;&gt;"",AX22&gt;=AY$38,AX22&lt;&gt;"",AN22=""),AND(BP22&gt;=BZ$34,BP22&lt;&gt;"",BR22&gt;=BZ$38,BR22&lt;&gt;"",BO22=""),AND(BS22&gt;=BZ$34,BS22&lt;&gt;"",BU22&gt;=BZ$38,BU22&lt;&gt;"",BO22=""),AND(BW22&gt;=BZ$34,BW22&lt;&gt;"",BY22&gt;=BZ$38,BY22&lt;&gt;"",BO22=""),AND(CQ22&gt;=DA$34,CQ22&lt;&gt;"",CS22&gt;=DA$38,CS22&lt;&gt;"",CP22=""),AND(CT22&gt;=DA$34,CT22&lt;&gt;"",CV22&gt;=DA$38,CV22&lt;&gt;"",CP22=""),AND(CX22&gt;=DA$34,CX22&lt;&gt;"",CZ22&gt;=DA$38,CZ22&lt;&gt;"",CP22=""),AND(DX22&gt;=EK$34,DX22&lt;&gt;"",DZ22&gt;=EK$38,DZ22&lt;&gt;""),AND(EA22&gt;=EK$34,EA22&lt;&gt;"",EC22&gt;=EK$38,EC22&lt;&gt;""),AND(EE22&gt;=EK$34,EE22&lt;&gt;"",EG22&gt;=EK$38,EG22&lt;&gt;""),AND(EH22&gt;=EK$34,EH22&lt;&gt;"",EJ22&gt;=EK$38,EJ22&lt;&gt;""),AND(FF22&gt;=FS$34,FF22&lt;&gt;"",FH22&gt;=FS$38,FH22&lt;&gt;""),AND(FI22&gt;=FS$34,FI22&lt;&gt;"",FK22&gt;=FS$38,FK22&lt;&gt;""),AND(FM22&gt;=FS$34,FM22&lt;&gt;"",FO22&gt;=FS$38,FO22&lt;&gt;""),AND(FP22&gt;=FS$34,FP22&lt;&gt;"",FR22&gt;=FS$38,FR22&lt;&gt;""),AND(GN22&gt;=HA$34,GN22&lt;&gt;"",GP22&gt;=HA$38,GP22&lt;&gt;""),AND(GQ22&gt;=HA$34,GQ22&lt;&gt;"",GS22&gt;=HA$38,GS22&lt;&gt;""),AND(GU22&gt;=HA$34,GU22&lt;&gt;"",GW22&gt;=HA$38,GW22&lt;&gt;""),AND(GX22&gt;=HA$34,GX22&lt;&gt;"",GZ22&gt;=HA$38,GZ22&lt;&gt;""),AND(HV22&gt;=II$34,HV22&lt;&gt;"",HX22&gt;=II$38,HX22&lt;&gt;""),AND(HY22&gt;=II$34,HY22&lt;&gt;"",IA22&gt;=II$38,IA22&lt;&gt;""),AND(IC22&gt;=II$34,IC22&lt;&gt;"",IE22&gt;=II$38,IE22&lt;&gt;""),AND(IF22&gt;=II$34,IF22&lt;&gt;"",IH22&gt;=II$38,IH22&lt;&gt;""),AND(JD22&gt;=JQ$34,JD22&lt;&gt;"",JF22&gt;=JQ$38,JF22&lt;&gt;""),AND(JG22&gt;=JQ$34,JG22&lt;&gt;"",JI22&gt;=JQ$38,JI22&lt;&gt;""),AND(JK22&gt;=JQ$34,JK22&lt;&gt;"",JM22&gt;=JQ$38,JM22&lt;&gt;""),AND(JN22&gt;=JQ$34,JN22&lt;&gt;"",JP22&gt;=JQ$38,JP22&lt;&gt;""),AND(KL22&gt;=KY$34,KL22&lt;&gt;"",KN22&gt;=KY$38,KN22&lt;&gt;""),AND(KO22&gt;=KY$34,KO22&lt;&gt;"",KQ22&gt;=KY$38,KQ22&lt;&gt;""),AND(KS22&gt;=KY$34,KS22&lt;&gt;"",KU22&gt;=KY$38,KU22&lt;&gt;""),AND(KV22&gt;=KY$34,KV22&lt;&gt;"",KX22&gt;=KY$38,KX22&lt;&gt;""),AND(LT22&gt;=MG$34,LT22&lt;&gt;"",LV22&gt;=MG$38,LV22&lt;&gt;""),AND(LW22&gt;=MG$34,LW22&lt;&gt;"",LY22&gt;=MG$38,LY22&lt;&gt;""),AND(MA22&gt;=MG$34,MA22&lt;&gt;"",MC22&gt;=MG$38,MC22&lt;&gt;""),AND(MD22&gt;=MG$34,MD22&lt;&gt;"",MF22&gt;=MG$38,MF22&lt;&gt;""),AND(NB22&gt;=NO$34,NB22&lt;&gt;"",ND22&gt;=NO$38,ND22&lt;&gt;""),AND(NE22&gt;=NO$34,NE22&lt;&gt;"",NG22&gt;=NO$38,NG22&lt;&gt;""),AND(NI22&gt;=NO$34,NI22&lt;&gt;"",NK22&gt;=NO$38,NK22&lt;&gt;""),AND(NL22&gt;=NO$34,NL22&lt;&gt;"",NN22&gt;=NO$38,NN22&lt;&gt;""),AND(OJ22&gt;=OW$34,OJ22&lt;&gt;"",OL22&gt;=OW$38,OL22&lt;&gt;""),AND(OM22&gt;=OW$34,OM22&lt;&gt;"",OO22&gt;=OW$38,OO22&lt;&gt;""),AND(OQ22&gt;=OW$34,OQ22&lt;&gt;"",OS22&gt;=OW$38,OS22&lt;&gt;""),AND(OT22&gt;=OW$34,OT22&lt;&gt;"",OV22&gt;=OW$38,OV22&lt;&gt;""),AND(PR22&gt;=QE$34,PR22&lt;&gt;"",PT22&gt;=QE$38,PT22&lt;&gt;""),AND(PU22&gt;=QE$34,PU22&lt;&gt;"",PW22&gt;=QE$38,PW22&lt;&gt;""),AND(PY22&gt;=QE$34,PY22&lt;&gt;"",QA22&gt;=QE$38,QA22&lt;&gt;""),AND(QB22&gt;=QE$34,QB22&lt;&gt;"",QD22&gt;=QE$38,QD22&lt;&gt;""),AND(QZ22&gt;=RM$34,QZ22&lt;&gt;"",RB22&gt;=RM$38,RB22&lt;&gt;""),AND(RC22&gt;=RM$34,RC22&lt;&gt;"",RE22&gt;=RM$38,RE22&lt;&gt;""),AND(RG22&gt;=RM$34,RG22&lt;&gt;"",RI22&gt;=RM$38,RI22&lt;&gt;""),AND(RJ22&gt;=RM$34,RJ22&lt;&gt;"",RL22&gt;=RM$38,RL22&lt;&gt;""),AND(SH22&gt;=SU$34,SH22&lt;&gt;"",SJ22&gt;=SU$38,SJ22&lt;&gt;""),AND(SK22&gt;=SU$34,SK22&lt;&gt;"",SM22&gt;=SU$38,SM22&lt;&gt;""),AND(SO22&gt;=SU$34,SO22&lt;&gt;"",SQ22&gt;=SU$38,SQ22&lt;&gt;""),AND(SR22&gt;=SU$34,SR22&lt;&gt;"",ST22&gt;=SU$38,ST22&lt;&gt;"")),"P","")</f>
        <v/>
      </c>
      <c r="I22" s="3" t="str">
        <f>IF(OR(AND(AQ22&gt;=AY$38,AQ22&lt;&gt;"",AN22=""),AND(AT22&gt;=AY$38,AT22&lt;&gt;"",AN22=""),AND(AX22&gt;=AY$38,AX22&lt;&gt;"",AN22=""),AND(BR22&gt;=BZ$38,BR22&lt;&gt;"",BO22=""),AND(BU22&gt;=BZ$38,BU22&lt;&gt;"",BO22=""),AND(BY22&gt;=BZ$38,BY22&lt;&gt;"",BO22=""),AND(CS22&gt;=DA$38,CS22&lt;&gt;"",CP22=""),AND(CV22&gt;=DA$38,CV22&lt;&gt;"",CP22=""),AND(CZ22&gt;=DA$38,CZ22&lt;&gt;"",CP22=""),AND(DZ22&gt;=EK$38,DZ22&lt;&gt;""),AND(EC22&gt;=EK$38,EC22&lt;&gt;""),AND(EG22&gt;=EK$38,EG22&lt;&gt;""),AND(EJ22&gt;=EK$38,EJ22&lt;&gt;""),AND(FH22&gt;=FS$38,FH22&lt;&gt;""),AND(FK22&gt;=FS$38,FK22&lt;&gt;""),AND(FO22&gt;=FS$38,FO22&lt;&gt;""),AND(FR22&gt;=FS$38,FR22&lt;&gt;""),AND(GP22&gt;=HA$38,GP22&lt;&gt;""),AND(GS22&gt;=HA$38,GS22&lt;&gt;""),AND(GW22&gt;=HA$38,GW22&lt;&gt;""),AND(GZ22&gt;=HA$38,GZ22&lt;&gt;""),AND(HX22&gt;=II$38,HX22&lt;&gt;""),AND(IA22&gt;=II$38,IA22&lt;&gt;""),AND(IE22&gt;=II$38,IE22&lt;&gt;""),AND(IH22&gt;=II$38,IH22&lt;&gt;""),AND(JF22&gt;=JQ$38,JF22&lt;&gt;""),AND(JI22&gt;=JQ$38,JI22&lt;&gt;""),AND(JM22&gt;=JQ$38,JM22&lt;&gt;""),AND(JP22&gt;=JQ$38,JP22&lt;&gt;""),AND(KN22&gt;=KY$38,KN22&lt;&gt;""),AND(KQ22&gt;=KY$38,KQ22&lt;&gt;""),AND(KU22&gt;=KY$38,KU22&lt;&gt;""),AND(KX22&gt;=KY$38,KX22&lt;&gt;""),AND(LV22&gt;=MG$38,LV22&lt;&gt;""),AND(LY22&gt;=MG$38,LY22&lt;&gt;""),AND(MC22&gt;=MG$38,MC22&lt;&gt;""),AND(MF22&gt;=MG$38,MF22&lt;&gt;""),AND(ND22&gt;=NO$38,ND22&lt;&gt;""),AND(NG22&gt;=NO$38,NG22&lt;&gt;""),AND(NK22&gt;=NO$38,NK22&lt;&gt;""),AND(NN22&gt;=NO$38,NN22&lt;&gt;""),AND(OL22&gt;=OW$38,OL22&lt;&gt;""),AND(OO22&gt;=OW$38,OO22&lt;&gt;""),AND(OS22&gt;=OW$38,OS22&lt;&gt;""),AND(OV22&gt;=OW$38,OV22&lt;&gt;""),AND(PT22&gt;=QE$38,PT22&lt;&gt;""),AND(PW22&gt;=QE$38,PW22&lt;&gt;""),AND(QA22&gt;=QE$38,QA22&lt;&gt;""),AND(QD22&gt;=QE$38,QD22&lt;&gt;""),AND(RB22&gt;=RM$38,RB22&lt;&gt;""),AND(RE22&gt;=RM$38,RE22&lt;&gt;""),AND(RI22&gt;=RM$38,RI22&lt;&gt;""),AND(RL22&gt;=RM$38,RL22&lt;&gt;""),AND(SJ22&gt;=SU$38,SJ22&lt;&gt;""),AND(SM22&gt;=SU$38,SM22&lt;&gt;""),AND(SQ22&gt;=SU$38,SQ22&lt;&gt;""),AND(ST22&gt;=SU$38,ST22&lt;&gt;"")),"P","")</f>
        <v/>
      </c>
      <c r="J22" s="36" t="str">
        <f>IF(AND(I22="P",H22=""),"No DD",IF(OR(AND(AO22&gt;=AY$37,AO22&lt;&gt;"",AQ22&gt;=AY$41,AQ22&lt;&gt;"",AN22=""),AND(AR22&gt;=AY$37,AR22&lt;&gt;"",AT22&gt;=AY$41,AT22&lt;&gt;"",AN22=""),AND(AV22&gt;=AY$37,AV22&lt;&gt;"",AX22&gt;=AY$41,AX22&lt;&gt;"",AN22=""),AND(BP22&gt;=BZ$37,BP22&lt;&gt;"",BR22&gt;=BZ$41,BR22&lt;&gt;"",BO22=""),AND(BS22&gt;=BZ$37,BS22&lt;&gt;"",BU22&gt;=BZ$41,BU22&lt;&gt;"",BO22=""),AND(BW22&gt;=BZ$37,BW22&lt;&gt;"",BY22&gt;=BZ$41,BY22&lt;&gt;"",BO22=""),AND(CQ22&gt;=DA$37,CQ22&lt;&gt;"",CS22&gt;=DA$41,CS22&lt;&gt;"",CP22=""),AND(CT22&gt;=DA$37,CT22&lt;&gt;"",CV22&gt;=DA$41,CV22&lt;&gt;"",CP22=""),AND(CX22&gt;=DA$37,CX22&lt;&gt;"",CZ22&gt;=DA$41,CZ22&lt;&gt;"",CP22=""),AND(DX22&gt;=EK$37,DX22&lt;&gt;"",DZ22&gt;=EK$41,DZ22&lt;&gt;""),AND(EA22&gt;=EK$37,EA22&lt;&gt;"",EC22&gt;=EK$41,EC22&lt;&gt;""),AND(EE22&gt;=EK$37,EE22&lt;&gt;"",EG22&gt;=EK$41,EG22&lt;&gt;""),AND(EH22&gt;=EK$37,EH22&lt;&gt;"",EJ22&gt;=EK$41,EJ22&lt;&gt;""),AND(FF22&gt;=FS$37,FF22&lt;&gt;"",FH22&gt;=FS$41,FH22&lt;&gt;""),AND(FI22&gt;=FS$37,FI22&lt;&gt;"",FK22&gt;=FS$41,FK22&lt;&gt;""),AND(FM22&gt;=FS$37,FM22&lt;&gt;"",FO22&gt;=FS$41,FO22&lt;&gt;""),AND(FP22&gt;=FS$37,FP22&lt;&gt;"",FR22&gt;=FS$41,FR22&lt;&gt;""),AND(GN22&gt;=HA$37,GN22&lt;&gt;"",GP22&gt;=HA$41,GP22&lt;&gt;""),AND(GQ22&gt;=HA$37,GQ22&lt;&gt;"",GS22&gt;=HA$41,GS22&lt;&gt;""),AND(GU22&gt;=HA$37,GU22&lt;&gt;"",GW22&gt;=HA$41,GW22&lt;&gt;""),AND(GX22&gt;=HA$37,GX22&lt;&gt;"",GZ22&gt;=HA$41,GZ22&lt;&gt;""),AND(HV22&gt;=II$37,HV22&lt;&gt;"",HX22&gt;=II$41,HX22&lt;&gt;""),AND(HY22&gt;=II$37,HY22&lt;&gt;"",IA22&gt;=II$41,IA22&lt;&gt;""),AND(IC22&gt;=II$37,IC22&lt;&gt;"",IE22&gt;=II$41,IE22&lt;&gt;""),AND(IF22&gt;=II$37,IF22&lt;&gt;"",IH22&gt;=II$41,IH22&lt;&gt;""),AND(JD22&gt;=JQ$37,JD22&lt;&gt;"",JF22&gt;=JQ$41,JF22&lt;&gt;""),AND(JG22&gt;=JQ$37,JG22&lt;&gt;"",JI22&gt;=JQ$41,JI22&lt;&gt;""),AND(JK22&gt;=JQ$37,JK22&lt;&gt;"",JM22&gt;=JQ$41,JM22&lt;&gt;""),AND(JN22&gt;=JQ$37,JN22&lt;&gt;"",JP22&gt;=JQ$41,JP22&lt;&gt;""),AND(KL22&gt;=KY$37,KL22&lt;&gt;"",KN22&gt;=KY$41,KN22&lt;&gt;""),AND(KO22&gt;=KY$37,KO22&lt;&gt;"",KQ22&gt;=KY$41,KQ22&lt;&gt;""),AND(KS22&gt;=KY$37,KS22&lt;&gt;"",KU22&gt;=KY$41,KU22&lt;&gt;""),AND(KV22&gt;=KY$37,KV22&lt;&gt;"",KX22&gt;=KY$41,KX22&lt;&gt;""),AND(LT22&gt;=MG$37,LT22&lt;&gt;"",LV22&gt;=MG$41,LV22&lt;&gt;""),AND(LW22&gt;=MG$37,LW22&lt;&gt;"",LY22&gt;=MG$41,LY22&lt;&gt;""),AND(MA22&gt;=MG$37,MA22&lt;&gt;"",MC22&gt;=MG$41,MC22&lt;&gt;""),AND(MD22&gt;=MG$37,MD22&lt;&gt;"",MF22&gt;=MG$41,MF22&lt;&gt;""),AND(NB22&gt;=NO$37,NB22&lt;&gt;"",ND22&gt;=NO$41,ND22&lt;&gt;""),AND(NE22&gt;=NO$37,NE22&lt;&gt;"",NG22&gt;=NO$41,NG22&lt;&gt;""),AND(NI22&gt;=NO$37,NI22&lt;&gt;"",NK22&gt;=NO$41,NK22&lt;&gt;""),AND(NL22&gt;=NO$37,NL22&lt;&gt;"",NN22&gt;=NO$41,NN22&lt;&gt;""),AND(OJ22&gt;=OW$37,OJ22&lt;&gt;"",OL22&gt;=OW$41,OL22&lt;&gt;""),AND(OM22&gt;=OW$37,OM22&lt;&gt;"",OO22&gt;=OW$41,OO22&lt;&gt;""),AND(OQ22&gt;=OW$37,OQ22&lt;&gt;"",OS22&gt;=OW$41,OS22&lt;&gt;""),AND(OT22&gt;=OW$37,OT22&lt;&gt;"",OV22&gt;=OW$41,OV22&lt;&gt;""),AND(PR22&gt;=QE$37,PR22&lt;&gt;"",PT22&gt;=QE$41,PT22&lt;&gt;""),AND(PU22&gt;=QE$37,PU22&lt;&gt;"",PW22&gt;=QE$41,PW22&lt;&gt;""),AND(PY22&gt;=QE$37,PY22&lt;&gt;"",QA22&gt;=QE$41,QA22&lt;&gt;""),AND(QB22&gt;=QE$37,QB22&lt;&gt;"",QD22&gt;=QE$41,QD22&lt;&gt;""),AND(QZ22&gt;=RM$37,QZ22&lt;&gt;"",RB22&gt;=RM$41,RB22&lt;&gt;""),AND(RC22&gt;=RM$37,RC22&lt;&gt;"",RE22&gt;=RM$41,RE22&lt;&gt;""),AND(RG22&gt;=RM$37,RG22&lt;&gt;"",RI22&gt;=RM$41,RI22&lt;&gt;""),AND(RJ22&gt;=RM$37,RJ22&lt;&gt;"",RL22&gt;=RM$41,RL22&lt;&gt;""),AND(SH22&gt;=SU$37,SH22&lt;&gt;"",SJ22&gt;=SU$41,SJ22&lt;&gt;""),AND(SK22&gt;=SU$37,SK22&lt;&gt;"",SM22&gt;=SU$41,SM22&lt;&gt;""),AND(SO22&gt;=SU$37,SO22&lt;&gt;"",SQ22&gt;=SU$41,SQ22&lt;&gt;""),AND(SR22&gt;=SU$37,SR22&lt;&gt;"",ST22&gt;=SU$41,ST22&lt;&gt;"")),"Merit",IF(OR(AND(AO22&gt;=AY$36,AO22&lt;&gt;"",AQ22&gt;=AY$40,AQ22&lt;&gt;"",AN22=""),AND(AR22&gt;=AY$36,AR22&lt;&gt;"",AT22&gt;=AY$40,AT22&lt;&gt;"",AN22=""),AND(AV22&gt;=AY$36,AV22&lt;&gt;"",AX22&gt;=AY$40,AX22&lt;&gt;"",AN22=""),AND(BP22&gt;=BZ$36,BP22&lt;&gt;"",BR22&gt;=BZ$40,BR22&lt;&gt;"",BO22=""),AND(BS22&gt;=BZ$36,BS22&lt;&gt;"",BU22&gt;=BZ$40,BU22&lt;&gt;"",BO22=""),AND(BW22&gt;=BZ$36,BW22&lt;&gt;"",BY22&gt;=BZ$40,BY22&lt;&gt;"",BO22=""),AND(CQ22&gt;=DA$36,CQ22&lt;&gt;"",CS22&gt;=DA$40,CS22&lt;&gt;"",CP22=""),AND(CT22&gt;=DA$36,CT22&lt;&gt;"",CV22&gt;=DA$40,CV22&lt;&gt;"",CP22=""),AND(CX22&gt;=DA$36,CX22&lt;&gt;"",CZ22&gt;=DA$40,CZ22&lt;&gt;"",CP22=""),AND(DX22&gt;=EK$36,DX22&lt;&gt;"",DZ22&gt;=EK$40,DZ22&lt;&gt;""),AND(EA22&gt;=EK$36,EA22&lt;&gt;"",EC22&gt;=EK$40,EC22&lt;&gt;""),AND(EE22&gt;=EK$36,EE22&lt;&gt;"",EG22&gt;=EK$40,EG22&lt;&gt;""),AND(EH22&gt;=EK$36,EH22&lt;&gt;"",EJ22&gt;=EK$40,EJ22&lt;&gt;""),AND(FF22&gt;=FS$36,FF22&lt;&gt;"",FH22&gt;=FS$40,FH22&lt;&gt;""),AND(FI22&gt;=FS$36,FI22&lt;&gt;"",FK22&gt;=FS$40,FK22&lt;&gt;""),AND(FM22&gt;=FS$36,FM22&lt;&gt;"",FO22&gt;=FS$40,FO22&lt;&gt;""),AND(FP22&gt;=FS$36,FP22&lt;&gt;"",FR22&gt;=FS$40,FR22&lt;&gt;""),AND(GN22&gt;=HA$36,GN22&lt;&gt;"",GP22&gt;=HA$40,GP22&lt;&gt;""),AND(GQ22&gt;=HA$36,GQ22&lt;&gt;"",GS22&gt;=HA$40,GS22&lt;&gt;""),AND(GU22&gt;=HA$36,GU22&lt;&gt;"",GW22&gt;=HA$40,GW22&lt;&gt;""),AND(GX22&gt;=HA$36,GX22&lt;&gt;"",GZ22&gt;=HA$40,GZ22&lt;&gt;""),AND(HV22&gt;=II$36,HV22&lt;&gt;"",HX22&gt;=II$40,HX22&lt;&gt;""),AND(HY22&gt;=II$36,HY22&lt;&gt;"",IA22&gt;=II$40,IA22&lt;&gt;""),AND(IC22&gt;=II$36,IC22&lt;&gt;"",IE22&gt;=II$40,IE22&lt;&gt;""),AND(IF22&gt;=II$36,IF22&lt;&gt;"",IH22&gt;=II$40,IH22&lt;&gt;""),AND(JD22&gt;=JQ$36,JD22&lt;&gt;"",JF22&gt;=JQ$40,JF22&lt;&gt;""),AND(JG22&gt;=JQ$36,JG22&lt;&gt;"",JI22&gt;=JQ$40,JI22&lt;&gt;""),AND(JK22&gt;=JQ$36,JK22&lt;&gt;"",JM22&gt;=JQ$40,JM22&lt;&gt;""),AND(JN22&gt;=JQ$36,JN22&lt;&gt;"",JP22&gt;=JQ$40,JP22&lt;&gt;""),AND(KL22&gt;=KY$36,KL22&lt;&gt;"",KN22&gt;=KY$40,KN22&lt;&gt;""),AND(KO22&gt;=KY$36,KO22&lt;&gt;"",KQ22&gt;=KY$40,KQ22&lt;&gt;""),AND(KS22&gt;=KY$36,KS22&lt;&gt;"",KU22&gt;=KY$40,KU22&lt;&gt;""),AND(KV22&gt;=KY$36,KV22&lt;&gt;"",KX22&gt;=KY$40,KX22&lt;&gt;""),AND(LT22&gt;=MG$36,LT22&lt;&gt;"",LV22&gt;=MG$40,LV22&lt;&gt;""),AND(LW22&gt;=MG$36,LW22&lt;&gt;"",LY22&gt;=MG$40,LY22&lt;&gt;""),AND(MA22&gt;=MG$36,MA22&lt;&gt;"",MC22&gt;=MG$40,MC22&lt;&gt;""),AND(MD22&gt;=MG$36,MD22&lt;&gt;"",MF22&gt;=MG$40,MF22&lt;&gt;""),AND(NB22&gt;=NO$36,NB22&lt;&gt;"",ND22&gt;=NO$40,ND22&lt;&gt;""),AND(NE22&gt;=NO$36,NE22&lt;&gt;"",NG22&gt;=NO$40,NG22&lt;&gt;""),AND(NI22&gt;=NO$36,NI22&lt;&gt;"",NK22&gt;=NO$40,NK22&lt;&gt;""),AND(NL22&gt;=NO$36,NL22&lt;&gt;"",NN22&gt;=NO$40,NN22&lt;&gt;""),AND(OJ22&gt;=OW$36,OJ22&lt;&gt;"",OL22&gt;=OW$40,OL22&lt;&gt;""),AND(OM22&gt;=OW$36,OM22&lt;&gt;"",OO22&gt;=OW$40,OO22&lt;&gt;""),AND(OQ22&gt;=OW$36,OQ22&lt;&gt;"",OS22&gt;=OW$40,OS22&lt;&gt;""),AND(OT22&gt;=OW$36,OT22&lt;&gt;"",OV22&gt;=OW$40,OV22&lt;&gt;""),AND(PR22&gt;=QE$36,PR22&lt;&gt;"",PT22&gt;=QE$40,PT22&lt;&gt;""),AND(PU22&gt;=QE$36,PU22&lt;&gt;"",PW22&gt;=QE$40,PW22&lt;&gt;""),AND(PY22&gt;=QE$36,PY22&lt;&gt;"",QA22&gt;=QE$40,QA22&lt;&gt;""),AND(QB22&gt;=QE$36,QB22&lt;&gt;"",QD22&gt;=QE$40,QD22&lt;&gt;""),AND(QZ22&gt;=RM$36,QZ22&lt;&gt;"",RB22&gt;=RM$40,RB22&lt;&gt;""),AND(RC22&gt;=RM$36,RC22&lt;&gt;"",RE22&gt;=RM$40,RE22&lt;&gt;""),AND(RG22&gt;=RM$36,RG22&lt;&gt;"",RI22&gt;=RM$40,RI22&lt;&gt;""),AND(RJ22&gt;=RM$36,RJ22&lt;&gt;"",RL22&gt;=RM$40,RL22&lt;&gt;""),AND(SH22&gt;=SU$36,SH22&lt;&gt;"",SJ22&gt;=SU$40,SJ22&lt;&gt;""),AND(SK22&gt;=SU$36,SK22&lt;&gt;"",SM22&gt;=SU$40,SM22&lt;&gt;""),AND(SO22&gt;=SU$36,SO22&lt;&gt;"",SQ22&gt;=SU$40,SQ22&lt;&gt;""),AND(SR22&gt;=SU$36,SR22&lt;&gt;"",ST22&gt;=SU$40,ST22&lt;&gt;"")),"Excellence",IF(K22="P","Worlds Team",IF(H22="P","National Team","")))))</f>
        <v/>
      </c>
      <c r="K22" s="3" t="str">
        <f>IF(OR(AND(AO22&gt;=AY$35,AO22&lt;&gt;"",AQ22&gt;=AY$39,AQ22&lt;&gt;"",AN22=""),AND(AR22&gt;=AY$35,AR22&lt;&gt;"",AT22&gt;=AY$39,AT22&lt;&gt;"",AN22=""),AND(AV22&gt;=AY$35,AV22&lt;&gt;"",AX22&gt;=AY$39,AX22&lt;&gt;"",AN22=""),AND(BP22&gt;=BZ$35,BP22&lt;&gt;"",BR22&gt;=BZ$39,BR22&lt;&gt;"",BO22=""),AND(BS22&gt;=BZ$35,BS22&lt;&gt;"",BU22&gt;=BZ$39,BU22&lt;&gt;"",BO22=""),AND(BW22&gt;=BZ$35,BW22&lt;&gt;"",BY22&gt;=BZ$39,BY22&lt;&gt;"",BO22=""),AND(CQ22&gt;=DA$35,CQ22&lt;&gt;"",CS22&gt;=DA$39,CS22&lt;&gt;"",CP22=""),AND(CT22&gt;=DA$35,CT22&lt;&gt;"",CV22&gt;=DA$39,CV22&lt;&gt;"",CP22=""),AND(CX22&gt;=DA$35,CX22&lt;&gt;"",CZ22&gt;=DA$39,CZ22&lt;&gt;"",CP22=""),AND(DX22&gt;=EK$35,DX22&lt;&gt;"",DZ22&gt;=EK$39,DZ22&lt;&gt;""),AND(EA22&gt;=EK$35,EA22&lt;&gt;"",EC22&gt;=EK$39,EC22&lt;&gt;""),AND(EE22&gt;=EK$35,EE22&lt;&gt;"",EG22&gt;=EK$39,EG22&lt;&gt;""),AND(EH22&gt;=EK$35,EH22&lt;&gt;"",EJ22&gt;=EK$39,EJ22&lt;&gt;""),AND(FF22&gt;=FS$35,FF22&lt;&gt;"",FH22&gt;=FS$39,FH22&lt;&gt;""),AND(FI22&gt;=FS$35,FI22&lt;&gt;"",FK22&gt;=FS$39,FK22&lt;&gt;""),AND(FM22&gt;=FS$35,FM22&lt;&gt;"",FO22&gt;=FS$39,FO22&lt;&gt;""),AND(FP22&gt;=FS$35,FP22&lt;&gt;"",FR22&gt;=FS$39,FR22&lt;&gt;""),AND(GN22&gt;=HA$35,GN22&lt;&gt;"",GP22&gt;=HA$39,GP22&lt;&gt;""),AND(GQ22&gt;=HA$35,GQ22&lt;&gt;"",GS22&gt;=HA$39,GS22&lt;&gt;""),AND(GU22&gt;=HA$35,GU22&lt;&gt;"",GW22&gt;=HA$39,GW22&lt;&gt;""),AND(GX22&gt;=HA$35,GX22&lt;&gt;"",GZ22&gt;=HA$39,GZ22&lt;&gt;""),AND(HV22&gt;=II$35,HV22&lt;&gt;"",HX22&gt;=II$39,HX22&lt;&gt;""),AND(HY22&gt;=II$35,HY22&lt;&gt;"",IA22&gt;=II$39,IA22&lt;&gt;""),AND(IC22&gt;=II$35,IC22&lt;&gt;"",IE22&gt;=II$39,IE22&lt;&gt;""),AND(IF22&gt;=II$35,IF22&lt;&gt;"",IH22&gt;=II$39,IH22&lt;&gt;""),AND(JD22&gt;=JQ$35,JD22&lt;&gt;"",JF22&gt;=JQ$39,JF22&lt;&gt;""),AND(JG22&gt;=JQ$35,JG22&lt;&gt;"",JI22&gt;=JQ$39,JI22&lt;&gt;""),AND(JK22&gt;=JQ$35,JK22&lt;&gt;"",JM22&gt;=JQ$39,JM22&lt;&gt;""),AND(JN22&gt;=JQ$35,JN22&lt;&gt;"",JP22&gt;=JQ$39,JP22&lt;&gt;""),AND(KL22&gt;=KY$35,KL22&lt;&gt;"",KN22&gt;=KY$39,KN22&lt;&gt;""),AND(KO22&gt;=KY$35,KO22&lt;&gt;"",KQ22&gt;=KY$39,KQ22&lt;&gt;""),AND(KS22&gt;=KY$35,KS22&lt;&gt;"",KU22&gt;=KY$39,KU22&lt;&gt;""),AND(KV22&gt;=KY$35,KV22&lt;&gt;"",KX22&gt;=KY$39,KX22&lt;&gt;""),AND(LT22&gt;=MG$35,LT22&lt;&gt;"",LV22&gt;=MG$39,LV22&lt;&gt;""),AND(LW22&gt;=MG$35,LW22&lt;&gt;"",LY22&gt;=MG$39,LY22&lt;&gt;""),AND(MA22&gt;=MG$35,MA22&lt;&gt;"",MC22&gt;=MG$39,MC22&lt;&gt;""),AND(MD22&gt;=MG$35,MD22&lt;&gt;"",MF22&gt;=MG$39,MF22&lt;&gt;""),AND(NB22&gt;=NO$35,NB22&lt;&gt;"",ND22&gt;=NO$39,ND22&lt;&gt;""),AND(NE22&gt;=NO$35,NE22&lt;&gt;"",NG22&gt;=NO$39,NG22&lt;&gt;""),AND(NI22&gt;=NO$35,NI22&lt;&gt;"",NK22&gt;=NO$39,NK22&lt;&gt;""),AND(NL22&gt;=NO$35,NL22&lt;&gt;"",NN22&gt;=NO$39,NN22&lt;&gt;""),AND(OJ22&gt;=OW$35,OJ22&lt;&gt;"",OL22&gt;=OW$39,OL22&lt;&gt;""),AND(OM22&gt;=OW$35,OM22&lt;&gt;"",OO22&gt;=OW$39,OO22&lt;&gt;""),AND(OQ22&gt;=OW$35,OQ22&lt;&gt;"",OS22&gt;=OW$39,OS22&lt;&gt;""),AND(OT22&gt;=OW$35,OT22&lt;&gt;"",OV22&gt;=OW$39,OV22&lt;&gt;""),AND(PR22&gt;=QE$35,PR22&lt;&gt;"",PT22&gt;=QE$39,PT22&lt;&gt;""),AND(PU22&gt;=QE$35,PU22&lt;&gt;"",PW22&gt;=QE$39,PW22&lt;&gt;""),AND(PY22&gt;=QE$35,PY22&lt;&gt;"",QA22&gt;=QE$39,QA22&lt;&gt;""),AND(QB22&gt;=QE$35,QB22&lt;&gt;"",QD22&gt;=QE$39,QD22&lt;&gt;""),AND(QZ22&gt;=RM$35,QZ22&lt;&gt;"",RB22&gt;=RM$39,RB22&lt;&gt;""),AND(RC22&gt;=RM$35,RC22&lt;&gt;"",RE22&gt;=RM$39,RE22&lt;&gt;""),AND(RG22&gt;=RM$35,RG22&lt;&gt;"",RI22&gt;=RM$39,RI22&lt;&gt;""),AND(RJ22&gt;=RM$35,RJ22&lt;&gt;"",RL22&gt;=RM$39,RL22&lt;&gt;""),AND(SH22&gt;=SU$35,SH22&lt;&gt;"",SJ22&gt;=SU$39,SJ22&lt;&gt;""),AND(SK22&gt;=SU$35,SK22&lt;&gt;"",SM22&gt;=SU$39,SM22&lt;&gt;""),AND(SO22&gt;=SU$35,SO22&lt;&gt;"",SQ22&gt;=SU$39,SQ22&lt;&gt;""),AND(SR22&gt;=SU$35,SR22&lt;&gt;"",ST22&gt;=SU$39,ST22&lt;&gt;"")),"P","")</f>
        <v/>
      </c>
      <c r="L22" s="8">
        <f>IF(COUNT(AQ22,AT22,BR22,BU22,CS22,CV22)&gt;0,LARGE((AQ22,AT22,BR22,BU22,CS22,CV22),1),0)</f>
        <v>46.400000000000006</v>
      </c>
      <c r="M22" s="8" t="str">
        <f>IF(L22="","",IF(OR(L22=CS22,L22=CV22),$CA$1,IF(OR(L22=BR22,L22=BU22),$AZ$1,IF(OR(L22=AQ22,L22=AT22),$Y$1,""))))</f>
        <v>2023 Nationals</v>
      </c>
      <c r="N22" s="8">
        <f>IF(COUNT(AQ22,AT22,BR22,BU22,CS22,CV22)&gt;1,LARGE((AQ22,AT22,BR22,BU22,CS22,CV22),2),0)</f>
        <v>45.75</v>
      </c>
      <c r="O22" s="8" t="str">
        <f>IF(N22="","",IF(OR(N22=CS22,N22=CV22),$CA$1,IF(OR(N22=BR22,N22=BU22),$AZ$1,IF(OR(N22=AQ22,N22=AT22),$Y$1,""))))</f>
        <v>2023 Nationals</v>
      </c>
      <c r="P22" s="8">
        <f>IF(COUNT(AQ22,AT22,BR22,BU22,CS22,CV22)&gt;2,MAX(AX22,BY22,CZ22,LARGE((AQ22,AT22,BR22,BU22,CS22,CV22),3)),IF(MAX(AX22,BY22,CZ22)&gt;0,MAX(AX22,BY22,CZ22),0))</f>
        <v>18.810000000000002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&gt;0,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N22,$RN$1,IF(V22+IF(P22="",0,P22)=RF22,$QF$1,IF(V22+IF(P22="",0,P22)=PX22,$OX$1,IF(V22+IF(P22="",0,P22)=OP22,$NP$1,IF(V22+IF(P22="",0,P22)=NH22,$MH$1,IF(V22+IF(P22="",0,P22)=LZ22,$KZ$1,IF(V22+IF(P22="",0,P22)=KR22,$JR$1,IF(V22+IF(P22="",0,P22)=JJ22,$IJ$1,IF(V22+IF(P22="",0,P22)=IB22,$HB$1,IF(V22+IF(P22="",0,P22)=GT22,$FT$1,IF(V22+IF(P22="",0,P22)=FL22,$EL$1,IF(V22+IF(P22="",0,P22)=ED22,$DD$1)))))))))))),IF(V22=DC22,IF(V22+IF(#REF!="",0,#REF!)=ST22,$RN$1,IF(V22+IF(#REF!="",0,#REF!)=RL22,$QF$1,IF(V22+IF(#REF!="",0,#REF!)=QD22,$OX$1,IF(V22+IF(#REF!="",0,#REF!)=OV22,$NP$1,IF(V22+IF(#REF!="",0,#REF!)=NN22,$MH$1,IF(V22+IF(#REF!="",0,#REF!)=MF22,$KZ$1,IF(V22+IF(#REF!="",0,#REF!)=KX22,$JR$1,IF(V22+IF(#REF!="",0,#REF!)=JP22,$IJ$1,IF(V22+IF(#REF!="",0,#REF!)=IH22,$HB$1,IF(V22+IF(#REF!="",0,#REF!)=GZ22,$FT$1,IF(V22+IF(#REF!="",0,#REF!)=FR22,$EL$1,IF(V22+IF(#REF!="",0,#REF!)=EJ22,$DD$1,IF(V22+IF(#REF!="",0,#REF!)=SQ22,$RN$1,IF(V22+IF(#REF!="",0,#REF!)=RI22,$QF$1,IF(V22+IF(#REF!="",0,#REF!)=QA22,$OX$1,IF(V22+IF(#REF!="",0,#REF!)=OS22,$NP$1,IF(V22+IF(#REF!="",0,#REF!)=NK22,$MH$1,IF(V22+IF(#REF!="",0,#REF!)=MC22,$KZ$1,IF(V22+IF(#REF!="",0,#REF!)=KU22,$JR$1,IF(V22+IF(#REF!="",0,#REF!)=JM22,$IJ$1,IF(V22+IF(#REF!="",0,#REF!)=IE22,$HB$1,IF(V22+IF(#REF!="",0,#REF!)=GW22,$FT$1,IF(V22+IF(#REF!="",0,#REF!)=FO22,$EL$1,IF(V22+IF(#REF!="",0,#REF!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14.8</v>
      </c>
      <c r="BA22" s="26">
        <v>9.4</v>
      </c>
      <c r="BB22" s="26">
        <v>8.9</v>
      </c>
      <c r="BC22" s="26">
        <v>13.3</v>
      </c>
      <c r="BD22" s="26">
        <v>0</v>
      </c>
      <c r="BE22" s="26">
        <v>14.7</v>
      </c>
      <c r="BF22" s="26">
        <v>8.6999999999999993</v>
      </c>
      <c r="BG22" s="26">
        <v>8.9</v>
      </c>
      <c r="BH22" s="26">
        <v>13.45</v>
      </c>
      <c r="BI22" s="26">
        <v>0</v>
      </c>
      <c r="BJ22" s="26">
        <v>6.3</v>
      </c>
      <c r="BK22" s="26">
        <v>3.5</v>
      </c>
      <c r="BL22" s="26">
        <v>3.5</v>
      </c>
      <c r="BM22" s="26">
        <v>5.51</v>
      </c>
      <c r="BN22" s="26">
        <v>0</v>
      </c>
      <c r="BO22" s="28"/>
      <c r="BP22" s="39">
        <f>IF(BB22&gt;0,BB22,"")</f>
        <v>8.9</v>
      </c>
      <c r="BQ22" s="39">
        <f>IF(BC22&gt;0,BC22,"")</f>
        <v>13.3</v>
      </c>
      <c r="BR22" s="11">
        <f>IF(SUM(AZ22:BC22)-BD22&gt;0,SUM(AZ22:BC22)-BD22,"")</f>
        <v>46.400000000000006</v>
      </c>
      <c r="BS22" s="11">
        <f>IF(BG22&gt;0,BG22,"")</f>
        <v>8.9</v>
      </c>
      <c r="BT22" s="11">
        <f>IF(BH22&gt;0,BH22,"")</f>
        <v>13.45</v>
      </c>
      <c r="BU22" s="11">
        <f>IF(SUM(BE22:BH22)-BI22&gt;0,SUM(BE22:BH22)-BI22,"")</f>
        <v>45.75</v>
      </c>
      <c r="BV22" s="11">
        <f>IF(BR22="","",MAX(BR22,BU22))</f>
        <v>46.400000000000006</v>
      </c>
      <c r="BW22" s="11">
        <f>IF(BL22&gt;0,BL22,"")</f>
        <v>3.5</v>
      </c>
      <c r="BX22" s="11">
        <f>IF(BM22&gt;0,BM22,"")</f>
        <v>5.51</v>
      </c>
      <c r="BY22" s="11">
        <f>IF(SUM(BJ22:BM22)-BN22&gt;0,SUM(BJ22:BM22)-BN22,"")</f>
        <v>18.810000000000002</v>
      </c>
      <c r="BZ22" s="11">
        <f>IF(SUM(BV22,BY22)&gt;0,SUM(BV22,BY22),"")</f>
        <v>65.210000000000008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7.4</v>
      </c>
      <c r="SW22" s="22">
        <f>IF($CP22="P",CB22,(CB22+BA22)/2)</f>
        <v>4.7</v>
      </c>
      <c r="SX22" s="22">
        <f>IF($CP22="P",CC22,(CC22+BB22)/2)</f>
        <v>4.45</v>
      </c>
      <c r="SY22" s="22">
        <f>IF($CP22="P",CD22,(CD22+BC22)/2)</f>
        <v>6.65</v>
      </c>
      <c r="SZ22" s="22">
        <f>IF($CP22="P",CE22,(CE22+BD22)/2)</f>
        <v>0</v>
      </c>
      <c r="TA22" s="22">
        <f>IF($CP22="P",CF22,(CF22+BE22)/2)</f>
        <v>7.35</v>
      </c>
      <c r="TB22" s="22">
        <f>IF($CP22="P",CG22,(CG22+BF22)/2)</f>
        <v>4.3499999999999996</v>
      </c>
      <c r="TC22" s="22">
        <f>IF($CP22="P",CH22,(CH22+BG22)/2)</f>
        <v>4.45</v>
      </c>
      <c r="TD22" s="22">
        <f>IF($CP22="P",CI22,(CI22+BH22)/2)</f>
        <v>6.7249999999999996</v>
      </c>
      <c r="TE22" s="22">
        <f>IF($CP22="P",CJ22,(CJ22+BI22)/2)</f>
        <v>0</v>
      </c>
      <c r="TF22" s="22">
        <f>IF($CP22="P",CK22,(CK22+BJ22)/2)</f>
        <v>3.15</v>
      </c>
      <c r="TG22" s="22">
        <f>IF($CP22="P",CL22,(CL22+BK22)/2)</f>
        <v>1.75</v>
      </c>
      <c r="TH22" s="22">
        <f>IF($CP22="P",CM22,(CM22+BL22)/2)</f>
        <v>1.75</v>
      </c>
      <c r="TI22" s="22">
        <f>IF($CP22="P",CN22,(CN22+BM22)/2)</f>
        <v>2.7549999999999999</v>
      </c>
      <c r="TJ22" s="22">
        <f>IF($CP22="P",CO22,(CO22+BN22)/2)</f>
        <v>0</v>
      </c>
      <c r="TK22" s="27" t="s">
        <v>46</v>
      </c>
      <c r="TL22" s="40">
        <f>IF(SX22&gt;0,SX22,"")</f>
        <v>4.45</v>
      </c>
      <c r="TM22" s="40">
        <f>IF(SY22&gt;0,SY22,"")</f>
        <v>6.65</v>
      </c>
      <c r="TN22" s="40">
        <f>IF(SUM(SV22:SY22)-SZ22&gt;0,SUM(SV22:SY22)-SZ22,"")</f>
        <v>23.200000000000003</v>
      </c>
      <c r="TO22" s="40">
        <f>IF(TC22&gt;0,TC22,"")</f>
        <v>4.45</v>
      </c>
      <c r="TP22" s="40">
        <f>IF(TD22&gt;0,TD22,"")</f>
        <v>6.7249999999999996</v>
      </c>
      <c r="TQ22" s="40">
        <f>IF(SUM(TA22:TD22)-TE22&gt;0,SUM(TA22:TD22)-TE22,"")</f>
        <v>22.875</v>
      </c>
      <c r="TR22" s="40">
        <f>IF(MAX(TN22,TQ22)&gt;0,MAX(TN22,TQ22),"")</f>
        <v>23.200000000000003</v>
      </c>
      <c r="TS22" s="40">
        <f>IF(TH22&gt;0,TH22,"")</f>
        <v>1.75</v>
      </c>
      <c r="TT22" s="40">
        <f>IF(TI22&gt;0,TI22,"")</f>
        <v>2.7549999999999999</v>
      </c>
      <c r="TU22" s="40">
        <f>IF(SUM(TF22:TI22)-TJ22&gt;0,SUM(TF22:TI22)-TJ22,"")</f>
        <v>9.4050000000000011</v>
      </c>
      <c r="TV22" s="40">
        <f>IF(SUM(TR22,TU22)&gt;0,SUM(TR22,TU22),"")</f>
        <v>32.605000000000004</v>
      </c>
    </row>
    <row r="23" spans="1:542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188</v>
      </c>
      <c r="D23" s="4" t="s">
        <v>187</v>
      </c>
      <c r="E23" s="4">
        <v>2003</v>
      </c>
      <c r="F23" s="9">
        <f>SUM(L23:V23)+SUM(L23:T23)*0.0000001+SUM(L23)*0.0000000000001</f>
        <v>100.28001002800461</v>
      </c>
      <c r="G23" s="66"/>
      <c r="H23" s="3" t="str">
        <f>IF(OR(AND(AO23&gt;=AY$34,AO23&lt;&gt;"",AQ23&gt;=AY$38,AQ23&lt;&gt;"",AN23=""),AND(AR23&gt;=AY$34,AR23&lt;&gt;"",AT23&gt;=AY$38,AT23&lt;&gt;"",AN23=""),AND(AV23&gt;=AY$34,AV23&lt;&gt;"",AX23&gt;=AY$38,AX23&lt;&gt;"",AN23=""),AND(BP23&gt;=BZ$34,BP23&lt;&gt;"",BR23&gt;=BZ$38,BR23&lt;&gt;"",BO23=""),AND(BS23&gt;=BZ$34,BS23&lt;&gt;"",BU23&gt;=BZ$38,BU23&lt;&gt;"",BO23=""),AND(BW23&gt;=BZ$34,BW23&lt;&gt;"",BY23&gt;=BZ$38,BY23&lt;&gt;"",BO23=""),AND(CQ23&gt;=DA$34,CQ23&lt;&gt;"",CS23&gt;=DA$38,CS23&lt;&gt;"",CP23=""),AND(CT23&gt;=DA$34,CT23&lt;&gt;"",CV23&gt;=DA$38,CV23&lt;&gt;"",CP23=""),AND(CX23&gt;=DA$34,CX23&lt;&gt;"",CZ23&gt;=DA$38,CZ23&lt;&gt;"",CP23=""),AND(DX23&gt;=EK$34,DX23&lt;&gt;"",DZ23&gt;=EK$38,DZ23&lt;&gt;""),AND(EA23&gt;=EK$34,EA23&lt;&gt;"",EC23&gt;=EK$38,EC23&lt;&gt;""),AND(EE23&gt;=EK$34,EE23&lt;&gt;"",EG23&gt;=EK$38,EG23&lt;&gt;""),AND(EH23&gt;=EK$34,EH23&lt;&gt;"",EJ23&gt;=EK$38,EJ23&lt;&gt;""),AND(FF23&gt;=FS$34,FF23&lt;&gt;"",FH23&gt;=FS$38,FH23&lt;&gt;""),AND(FI23&gt;=FS$34,FI23&lt;&gt;"",FK23&gt;=FS$38,FK23&lt;&gt;""),AND(FM23&gt;=FS$34,FM23&lt;&gt;"",FO23&gt;=FS$38,FO23&lt;&gt;""),AND(FP23&gt;=FS$34,FP23&lt;&gt;"",FR23&gt;=FS$38,FR23&lt;&gt;""),AND(GN23&gt;=HA$34,GN23&lt;&gt;"",GP23&gt;=HA$38,GP23&lt;&gt;""),AND(GQ23&gt;=HA$34,GQ23&lt;&gt;"",GS23&gt;=HA$38,GS23&lt;&gt;""),AND(GU23&gt;=HA$34,GU23&lt;&gt;"",GW23&gt;=HA$38,GW23&lt;&gt;""),AND(GX23&gt;=HA$34,GX23&lt;&gt;"",GZ23&gt;=HA$38,GZ23&lt;&gt;""),AND(HV23&gt;=II$34,HV23&lt;&gt;"",HX23&gt;=II$38,HX23&lt;&gt;""),AND(HY23&gt;=II$34,HY23&lt;&gt;"",IA23&gt;=II$38,IA23&lt;&gt;""),AND(IC23&gt;=II$34,IC23&lt;&gt;"",IE23&gt;=II$38,IE23&lt;&gt;""),AND(IF23&gt;=II$34,IF23&lt;&gt;"",IH23&gt;=II$38,IH23&lt;&gt;""),AND(JD23&gt;=JQ$34,JD23&lt;&gt;"",JF23&gt;=JQ$38,JF23&lt;&gt;""),AND(JG23&gt;=JQ$34,JG23&lt;&gt;"",JI23&gt;=JQ$38,JI23&lt;&gt;""),AND(JK23&gt;=JQ$34,JK23&lt;&gt;"",JM23&gt;=JQ$38,JM23&lt;&gt;""),AND(JN23&gt;=JQ$34,JN23&lt;&gt;"",JP23&gt;=JQ$38,JP23&lt;&gt;""),AND(KL23&gt;=KY$34,KL23&lt;&gt;"",KN23&gt;=KY$38,KN23&lt;&gt;""),AND(KO23&gt;=KY$34,KO23&lt;&gt;"",KQ23&gt;=KY$38,KQ23&lt;&gt;""),AND(KS23&gt;=KY$34,KS23&lt;&gt;"",KU23&gt;=KY$38,KU23&lt;&gt;""),AND(KV23&gt;=KY$34,KV23&lt;&gt;"",KX23&gt;=KY$38,KX23&lt;&gt;""),AND(LT23&gt;=MG$34,LT23&lt;&gt;"",LV23&gt;=MG$38,LV23&lt;&gt;""),AND(LW23&gt;=MG$34,LW23&lt;&gt;"",LY23&gt;=MG$38,LY23&lt;&gt;""),AND(MA23&gt;=MG$34,MA23&lt;&gt;"",MC23&gt;=MG$38,MC23&lt;&gt;""),AND(MD23&gt;=MG$34,MD23&lt;&gt;"",MF23&gt;=MG$38,MF23&lt;&gt;""),AND(NB23&gt;=NO$34,NB23&lt;&gt;"",ND23&gt;=NO$38,ND23&lt;&gt;""),AND(NE23&gt;=NO$34,NE23&lt;&gt;"",NG23&gt;=NO$38,NG23&lt;&gt;""),AND(NI23&gt;=NO$34,NI23&lt;&gt;"",NK23&gt;=NO$38,NK23&lt;&gt;""),AND(NL23&gt;=NO$34,NL23&lt;&gt;"",NN23&gt;=NO$38,NN23&lt;&gt;""),AND(OJ23&gt;=OW$34,OJ23&lt;&gt;"",OL23&gt;=OW$38,OL23&lt;&gt;""),AND(OM23&gt;=OW$34,OM23&lt;&gt;"",OO23&gt;=OW$38,OO23&lt;&gt;""),AND(OQ23&gt;=OW$34,OQ23&lt;&gt;"",OS23&gt;=OW$38,OS23&lt;&gt;""),AND(OT23&gt;=OW$34,OT23&lt;&gt;"",OV23&gt;=OW$38,OV23&lt;&gt;""),AND(PR23&gt;=QE$34,PR23&lt;&gt;"",PT23&gt;=QE$38,PT23&lt;&gt;""),AND(PU23&gt;=QE$34,PU23&lt;&gt;"",PW23&gt;=QE$38,PW23&lt;&gt;""),AND(PY23&gt;=QE$34,PY23&lt;&gt;"",QA23&gt;=QE$38,QA23&lt;&gt;""),AND(QB23&gt;=QE$34,QB23&lt;&gt;"",QD23&gt;=QE$38,QD23&lt;&gt;""),AND(QZ23&gt;=RM$34,QZ23&lt;&gt;"",RB23&gt;=RM$38,RB23&lt;&gt;""),AND(RC23&gt;=RM$34,RC23&lt;&gt;"",RE23&gt;=RM$38,RE23&lt;&gt;""),AND(RG23&gt;=RM$34,RG23&lt;&gt;"",RI23&gt;=RM$38,RI23&lt;&gt;""),AND(RJ23&gt;=RM$34,RJ23&lt;&gt;"",RL23&gt;=RM$38,RL23&lt;&gt;""),AND(SH23&gt;=SU$34,SH23&lt;&gt;"",SJ23&gt;=SU$38,SJ23&lt;&gt;""),AND(SK23&gt;=SU$34,SK23&lt;&gt;"",SM23&gt;=SU$38,SM23&lt;&gt;""),AND(SO23&gt;=SU$34,SO23&lt;&gt;"",SQ23&gt;=SU$38,SQ23&lt;&gt;""),AND(SR23&gt;=SU$34,SR23&lt;&gt;"",ST23&gt;=SU$38,ST23&lt;&gt;"")),"P","")</f>
        <v/>
      </c>
      <c r="I23" s="3" t="str">
        <f>IF(OR(AND(AQ23&gt;=AY$38,AQ23&lt;&gt;"",AN23=""),AND(AT23&gt;=AY$38,AT23&lt;&gt;"",AN23=""),AND(AX23&gt;=AY$38,AX23&lt;&gt;"",AN23=""),AND(BR23&gt;=BZ$38,BR23&lt;&gt;"",BO23=""),AND(BU23&gt;=BZ$38,BU23&lt;&gt;"",BO23=""),AND(BY23&gt;=BZ$38,BY23&lt;&gt;"",BO23=""),AND(CS23&gt;=DA$38,CS23&lt;&gt;"",CP23=""),AND(CV23&gt;=DA$38,CV23&lt;&gt;"",CP23=""),AND(CZ23&gt;=DA$38,CZ23&lt;&gt;"",CP23=""),AND(DZ23&gt;=EK$38,DZ23&lt;&gt;""),AND(EC23&gt;=EK$38,EC23&lt;&gt;""),AND(EG23&gt;=EK$38,EG23&lt;&gt;""),AND(EJ23&gt;=EK$38,EJ23&lt;&gt;""),AND(FH23&gt;=FS$38,FH23&lt;&gt;""),AND(FK23&gt;=FS$38,FK23&lt;&gt;""),AND(FO23&gt;=FS$38,FO23&lt;&gt;""),AND(FR23&gt;=FS$38,FR23&lt;&gt;""),AND(GP23&gt;=HA$38,GP23&lt;&gt;""),AND(GS23&gt;=HA$38,GS23&lt;&gt;""),AND(GW23&gt;=HA$38,GW23&lt;&gt;""),AND(GZ23&gt;=HA$38,GZ23&lt;&gt;""),AND(HX23&gt;=II$38,HX23&lt;&gt;""),AND(IA23&gt;=II$38,IA23&lt;&gt;""),AND(IE23&gt;=II$38,IE23&lt;&gt;""),AND(IH23&gt;=II$38,IH23&lt;&gt;""),AND(JF23&gt;=JQ$38,JF23&lt;&gt;""),AND(JI23&gt;=JQ$38,JI23&lt;&gt;""),AND(JM23&gt;=JQ$38,JM23&lt;&gt;""),AND(JP23&gt;=JQ$38,JP23&lt;&gt;""),AND(KN23&gt;=KY$38,KN23&lt;&gt;""),AND(KQ23&gt;=KY$38,KQ23&lt;&gt;""),AND(KU23&gt;=KY$38,KU23&lt;&gt;""),AND(KX23&gt;=KY$38,KX23&lt;&gt;""),AND(LV23&gt;=MG$38,LV23&lt;&gt;""),AND(LY23&gt;=MG$38,LY23&lt;&gt;""),AND(MC23&gt;=MG$38,MC23&lt;&gt;""),AND(MF23&gt;=MG$38,MF23&lt;&gt;""),AND(ND23&gt;=NO$38,ND23&lt;&gt;""),AND(NG23&gt;=NO$38,NG23&lt;&gt;""),AND(NK23&gt;=NO$38,NK23&lt;&gt;""),AND(NN23&gt;=NO$38,NN23&lt;&gt;""),AND(OL23&gt;=OW$38,OL23&lt;&gt;""),AND(OO23&gt;=OW$38,OO23&lt;&gt;""),AND(OS23&gt;=OW$38,OS23&lt;&gt;""),AND(OV23&gt;=OW$38,OV23&lt;&gt;""),AND(PT23&gt;=QE$38,PT23&lt;&gt;""),AND(PW23&gt;=QE$38,PW23&lt;&gt;""),AND(QA23&gt;=QE$38,QA23&lt;&gt;""),AND(QD23&gt;=QE$38,QD23&lt;&gt;""),AND(RB23&gt;=RM$38,RB23&lt;&gt;""),AND(RE23&gt;=RM$38,RE23&lt;&gt;""),AND(RI23&gt;=RM$38,RI23&lt;&gt;""),AND(RL23&gt;=RM$38,RL23&lt;&gt;""),AND(SJ23&gt;=SU$38,SJ23&lt;&gt;""),AND(SM23&gt;=SU$38,SM23&lt;&gt;""),AND(SQ23&gt;=SU$38,SQ23&lt;&gt;""),AND(ST23&gt;=SU$38,ST23&lt;&gt;"")),"P","")</f>
        <v/>
      </c>
      <c r="J23" s="36" t="str">
        <f>IF(AND(I23="P",H23=""),"No DD",IF(OR(AND(AO23&gt;=AY$37,AO23&lt;&gt;"",AQ23&gt;=AY$41,AQ23&lt;&gt;"",AN23=""),AND(AR23&gt;=AY$37,AR23&lt;&gt;"",AT23&gt;=AY$41,AT23&lt;&gt;"",AN23=""),AND(AV23&gt;=AY$37,AV23&lt;&gt;"",AX23&gt;=AY$41,AX23&lt;&gt;"",AN23=""),AND(BP23&gt;=BZ$37,BP23&lt;&gt;"",BR23&gt;=BZ$41,BR23&lt;&gt;"",BO23=""),AND(BS23&gt;=BZ$37,BS23&lt;&gt;"",BU23&gt;=BZ$41,BU23&lt;&gt;"",BO23=""),AND(BW23&gt;=BZ$37,BW23&lt;&gt;"",BY23&gt;=BZ$41,BY23&lt;&gt;"",BO23=""),AND(CQ23&gt;=DA$37,CQ23&lt;&gt;"",CS23&gt;=DA$41,CS23&lt;&gt;"",CP23=""),AND(CT23&gt;=DA$37,CT23&lt;&gt;"",CV23&gt;=DA$41,CV23&lt;&gt;"",CP23=""),AND(CX23&gt;=DA$37,CX23&lt;&gt;"",CZ23&gt;=DA$41,CZ23&lt;&gt;"",CP23=""),AND(DX23&gt;=EK$37,DX23&lt;&gt;"",DZ23&gt;=EK$41,DZ23&lt;&gt;""),AND(EA23&gt;=EK$37,EA23&lt;&gt;"",EC23&gt;=EK$41,EC23&lt;&gt;""),AND(EE23&gt;=EK$37,EE23&lt;&gt;"",EG23&gt;=EK$41,EG23&lt;&gt;""),AND(EH23&gt;=EK$37,EH23&lt;&gt;"",EJ23&gt;=EK$41,EJ23&lt;&gt;""),AND(FF23&gt;=FS$37,FF23&lt;&gt;"",FH23&gt;=FS$41,FH23&lt;&gt;""),AND(FI23&gt;=FS$37,FI23&lt;&gt;"",FK23&gt;=FS$41,FK23&lt;&gt;""),AND(FM23&gt;=FS$37,FM23&lt;&gt;"",FO23&gt;=FS$41,FO23&lt;&gt;""),AND(FP23&gt;=FS$37,FP23&lt;&gt;"",FR23&gt;=FS$41,FR23&lt;&gt;""),AND(GN23&gt;=HA$37,GN23&lt;&gt;"",GP23&gt;=HA$41,GP23&lt;&gt;""),AND(GQ23&gt;=HA$37,GQ23&lt;&gt;"",GS23&gt;=HA$41,GS23&lt;&gt;""),AND(GU23&gt;=HA$37,GU23&lt;&gt;"",GW23&gt;=HA$41,GW23&lt;&gt;""),AND(GX23&gt;=HA$37,GX23&lt;&gt;"",GZ23&gt;=HA$41,GZ23&lt;&gt;""),AND(HV23&gt;=II$37,HV23&lt;&gt;"",HX23&gt;=II$41,HX23&lt;&gt;""),AND(HY23&gt;=II$37,HY23&lt;&gt;"",IA23&gt;=II$41,IA23&lt;&gt;""),AND(IC23&gt;=II$37,IC23&lt;&gt;"",IE23&gt;=II$41,IE23&lt;&gt;""),AND(IF23&gt;=II$37,IF23&lt;&gt;"",IH23&gt;=II$41,IH23&lt;&gt;""),AND(JD23&gt;=JQ$37,JD23&lt;&gt;"",JF23&gt;=JQ$41,JF23&lt;&gt;""),AND(JG23&gt;=JQ$37,JG23&lt;&gt;"",JI23&gt;=JQ$41,JI23&lt;&gt;""),AND(JK23&gt;=JQ$37,JK23&lt;&gt;"",JM23&gt;=JQ$41,JM23&lt;&gt;""),AND(JN23&gt;=JQ$37,JN23&lt;&gt;"",JP23&gt;=JQ$41,JP23&lt;&gt;""),AND(KL23&gt;=KY$37,KL23&lt;&gt;"",KN23&gt;=KY$41,KN23&lt;&gt;""),AND(KO23&gt;=KY$37,KO23&lt;&gt;"",KQ23&gt;=KY$41,KQ23&lt;&gt;""),AND(KS23&gt;=KY$37,KS23&lt;&gt;"",KU23&gt;=KY$41,KU23&lt;&gt;""),AND(KV23&gt;=KY$37,KV23&lt;&gt;"",KX23&gt;=KY$41,KX23&lt;&gt;""),AND(LT23&gt;=MG$37,LT23&lt;&gt;"",LV23&gt;=MG$41,LV23&lt;&gt;""),AND(LW23&gt;=MG$37,LW23&lt;&gt;"",LY23&gt;=MG$41,LY23&lt;&gt;""),AND(MA23&gt;=MG$37,MA23&lt;&gt;"",MC23&gt;=MG$41,MC23&lt;&gt;""),AND(MD23&gt;=MG$37,MD23&lt;&gt;"",MF23&gt;=MG$41,MF23&lt;&gt;""),AND(NB23&gt;=NO$37,NB23&lt;&gt;"",ND23&gt;=NO$41,ND23&lt;&gt;""),AND(NE23&gt;=NO$37,NE23&lt;&gt;"",NG23&gt;=NO$41,NG23&lt;&gt;""),AND(NI23&gt;=NO$37,NI23&lt;&gt;"",NK23&gt;=NO$41,NK23&lt;&gt;""),AND(NL23&gt;=NO$37,NL23&lt;&gt;"",NN23&gt;=NO$41,NN23&lt;&gt;""),AND(OJ23&gt;=OW$37,OJ23&lt;&gt;"",OL23&gt;=OW$41,OL23&lt;&gt;""),AND(OM23&gt;=OW$37,OM23&lt;&gt;"",OO23&gt;=OW$41,OO23&lt;&gt;""),AND(OQ23&gt;=OW$37,OQ23&lt;&gt;"",OS23&gt;=OW$41,OS23&lt;&gt;""),AND(OT23&gt;=OW$37,OT23&lt;&gt;"",OV23&gt;=OW$41,OV23&lt;&gt;""),AND(PR23&gt;=QE$37,PR23&lt;&gt;"",PT23&gt;=QE$41,PT23&lt;&gt;""),AND(PU23&gt;=QE$37,PU23&lt;&gt;"",PW23&gt;=QE$41,PW23&lt;&gt;""),AND(PY23&gt;=QE$37,PY23&lt;&gt;"",QA23&gt;=QE$41,QA23&lt;&gt;""),AND(QB23&gt;=QE$37,QB23&lt;&gt;"",QD23&gt;=QE$41,QD23&lt;&gt;""),AND(QZ23&gt;=RM$37,QZ23&lt;&gt;"",RB23&gt;=RM$41,RB23&lt;&gt;""),AND(RC23&gt;=RM$37,RC23&lt;&gt;"",RE23&gt;=RM$41,RE23&lt;&gt;""),AND(RG23&gt;=RM$37,RG23&lt;&gt;"",RI23&gt;=RM$41,RI23&lt;&gt;""),AND(RJ23&gt;=RM$37,RJ23&lt;&gt;"",RL23&gt;=RM$41,RL23&lt;&gt;""),AND(SH23&gt;=SU$37,SH23&lt;&gt;"",SJ23&gt;=SU$41,SJ23&lt;&gt;""),AND(SK23&gt;=SU$37,SK23&lt;&gt;"",SM23&gt;=SU$41,SM23&lt;&gt;""),AND(SO23&gt;=SU$37,SO23&lt;&gt;"",SQ23&gt;=SU$41,SQ23&lt;&gt;""),AND(SR23&gt;=SU$37,SR23&lt;&gt;"",ST23&gt;=SU$41,ST23&lt;&gt;"")),"Merit",IF(OR(AND(AO23&gt;=AY$36,AO23&lt;&gt;"",AQ23&gt;=AY$40,AQ23&lt;&gt;"",AN23=""),AND(AR23&gt;=AY$36,AR23&lt;&gt;"",AT23&gt;=AY$40,AT23&lt;&gt;"",AN23=""),AND(AV23&gt;=AY$36,AV23&lt;&gt;"",AX23&gt;=AY$40,AX23&lt;&gt;"",AN23=""),AND(BP23&gt;=BZ$36,BP23&lt;&gt;"",BR23&gt;=BZ$40,BR23&lt;&gt;"",BO23=""),AND(BS23&gt;=BZ$36,BS23&lt;&gt;"",BU23&gt;=BZ$40,BU23&lt;&gt;"",BO23=""),AND(BW23&gt;=BZ$36,BW23&lt;&gt;"",BY23&gt;=BZ$40,BY23&lt;&gt;"",BO23=""),AND(CQ23&gt;=DA$36,CQ23&lt;&gt;"",CS23&gt;=DA$40,CS23&lt;&gt;"",CP23=""),AND(CT23&gt;=DA$36,CT23&lt;&gt;"",CV23&gt;=DA$40,CV23&lt;&gt;"",CP23=""),AND(CX23&gt;=DA$36,CX23&lt;&gt;"",CZ23&gt;=DA$40,CZ23&lt;&gt;"",CP23=""),AND(DX23&gt;=EK$36,DX23&lt;&gt;"",DZ23&gt;=EK$40,DZ23&lt;&gt;""),AND(EA23&gt;=EK$36,EA23&lt;&gt;"",EC23&gt;=EK$40,EC23&lt;&gt;""),AND(EE23&gt;=EK$36,EE23&lt;&gt;"",EG23&gt;=EK$40,EG23&lt;&gt;""),AND(EH23&gt;=EK$36,EH23&lt;&gt;"",EJ23&gt;=EK$40,EJ23&lt;&gt;""),AND(FF23&gt;=FS$36,FF23&lt;&gt;"",FH23&gt;=FS$40,FH23&lt;&gt;""),AND(FI23&gt;=FS$36,FI23&lt;&gt;"",FK23&gt;=FS$40,FK23&lt;&gt;""),AND(FM23&gt;=FS$36,FM23&lt;&gt;"",FO23&gt;=FS$40,FO23&lt;&gt;""),AND(FP23&gt;=FS$36,FP23&lt;&gt;"",FR23&gt;=FS$40,FR23&lt;&gt;""),AND(GN23&gt;=HA$36,GN23&lt;&gt;"",GP23&gt;=HA$40,GP23&lt;&gt;""),AND(GQ23&gt;=HA$36,GQ23&lt;&gt;"",GS23&gt;=HA$40,GS23&lt;&gt;""),AND(GU23&gt;=HA$36,GU23&lt;&gt;"",GW23&gt;=HA$40,GW23&lt;&gt;""),AND(GX23&gt;=HA$36,GX23&lt;&gt;"",GZ23&gt;=HA$40,GZ23&lt;&gt;""),AND(HV23&gt;=II$36,HV23&lt;&gt;"",HX23&gt;=II$40,HX23&lt;&gt;""),AND(HY23&gt;=II$36,HY23&lt;&gt;"",IA23&gt;=II$40,IA23&lt;&gt;""),AND(IC23&gt;=II$36,IC23&lt;&gt;"",IE23&gt;=II$40,IE23&lt;&gt;""),AND(IF23&gt;=II$36,IF23&lt;&gt;"",IH23&gt;=II$40,IH23&lt;&gt;""),AND(JD23&gt;=JQ$36,JD23&lt;&gt;"",JF23&gt;=JQ$40,JF23&lt;&gt;""),AND(JG23&gt;=JQ$36,JG23&lt;&gt;"",JI23&gt;=JQ$40,JI23&lt;&gt;""),AND(JK23&gt;=JQ$36,JK23&lt;&gt;"",JM23&gt;=JQ$40,JM23&lt;&gt;""),AND(JN23&gt;=JQ$36,JN23&lt;&gt;"",JP23&gt;=JQ$40,JP23&lt;&gt;""),AND(KL23&gt;=KY$36,KL23&lt;&gt;"",KN23&gt;=KY$40,KN23&lt;&gt;""),AND(KO23&gt;=KY$36,KO23&lt;&gt;"",KQ23&gt;=KY$40,KQ23&lt;&gt;""),AND(KS23&gt;=KY$36,KS23&lt;&gt;"",KU23&gt;=KY$40,KU23&lt;&gt;""),AND(KV23&gt;=KY$36,KV23&lt;&gt;"",KX23&gt;=KY$40,KX23&lt;&gt;""),AND(LT23&gt;=MG$36,LT23&lt;&gt;"",LV23&gt;=MG$40,LV23&lt;&gt;""),AND(LW23&gt;=MG$36,LW23&lt;&gt;"",LY23&gt;=MG$40,LY23&lt;&gt;""),AND(MA23&gt;=MG$36,MA23&lt;&gt;"",MC23&gt;=MG$40,MC23&lt;&gt;""),AND(MD23&gt;=MG$36,MD23&lt;&gt;"",MF23&gt;=MG$40,MF23&lt;&gt;""),AND(NB23&gt;=NO$36,NB23&lt;&gt;"",ND23&gt;=NO$40,ND23&lt;&gt;""),AND(NE23&gt;=NO$36,NE23&lt;&gt;"",NG23&gt;=NO$40,NG23&lt;&gt;""),AND(NI23&gt;=NO$36,NI23&lt;&gt;"",NK23&gt;=NO$40,NK23&lt;&gt;""),AND(NL23&gt;=NO$36,NL23&lt;&gt;"",NN23&gt;=NO$40,NN23&lt;&gt;""),AND(OJ23&gt;=OW$36,OJ23&lt;&gt;"",OL23&gt;=OW$40,OL23&lt;&gt;""),AND(OM23&gt;=OW$36,OM23&lt;&gt;"",OO23&gt;=OW$40,OO23&lt;&gt;""),AND(OQ23&gt;=OW$36,OQ23&lt;&gt;"",OS23&gt;=OW$40,OS23&lt;&gt;""),AND(OT23&gt;=OW$36,OT23&lt;&gt;"",OV23&gt;=OW$40,OV23&lt;&gt;""),AND(PR23&gt;=QE$36,PR23&lt;&gt;"",PT23&gt;=QE$40,PT23&lt;&gt;""),AND(PU23&gt;=QE$36,PU23&lt;&gt;"",PW23&gt;=QE$40,PW23&lt;&gt;""),AND(PY23&gt;=QE$36,PY23&lt;&gt;"",QA23&gt;=QE$40,QA23&lt;&gt;""),AND(QB23&gt;=QE$36,QB23&lt;&gt;"",QD23&gt;=QE$40,QD23&lt;&gt;""),AND(QZ23&gt;=RM$36,QZ23&lt;&gt;"",RB23&gt;=RM$40,RB23&lt;&gt;""),AND(RC23&gt;=RM$36,RC23&lt;&gt;"",RE23&gt;=RM$40,RE23&lt;&gt;""),AND(RG23&gt;=RM$36,RG23&lt;&gt;"",RI23&gt;=RM$40,RI23&lt;&gt;""),AND(RJ23&gt;=RM$36,RJ23&lt;&gt;"",RL23&gt;=RM$40,RL23&lt;&gt;""),AND(SH23&gt;=SU$36,SH23&lt;&gt;"",SJ23&gt;=SU$40,SJ23&lt;&gt;""),AND(SK23&gt;=SU$36,SK23&lt;&gt;"",SM23&gt;=SU$40,SM23&lt;&gt;""),AND(SO23&gt;=SU$36,SO23&lt;&gt;"",SQ23&gt;=SU$40,SQ23&lt;&gt;""),AND(SR23&gt;=SU$36,SR23&lt;&gt;"",ST23&gt;=SU$40,ST23&lt;&gt;"")),"Excellence",IF(K23="P","Worlds Team",IF(H23="P","National Team","")))))</f>
        <v/>
      </c>
      <c r="K23" s="3" t="str">
        <f>IF(OR(AND(AO23&gt;=AY$35,AO23&lt;&gt;"",AQ23&gt;=AY$39,AQ23&lt;&gt;"",AN23=""),AND(AR23&gt;=AY$35,AR23&lt;&gt;"",AT23&gt;=AY$39,AT23&lt;&gt;"",AN23=""),AND(AV23&gt;=AY$35,AV23&lt;&gt;"",AX23&gt;=AY$39,AX23&lt;&gt;"",AN23=""),AND(BP23&gt;=BZ$35,BP23&lt;&gt;"",BR23&gt;=BZ$39,BR23&lt;&gt;"",BO23=""),AND(BS23&gt;=BZ$35,BS23&lt;&gt;"",BU23&gt;=BZ$39,BU23&lt;&gt;"",BO23=""),AND(BW23&gt;=BZ$35,BW23&lt;&gt;"",BY23&gt;=BZ$39,BY23&lt;&gt;"",BO23=""),AND(CQ23&gt;=DA$35,CQ23&lt;&gt;"",CS23&gt;=DA$39,CS23&lt;&gt;"",CP23=""),AND(CT23&gt;=DA$35,CT23&lt;&gt;"",CV23&gt;=DA$39,CV23&lt;&gt;"",CP23=""),AND(CX23&gt;=DA$35,CX23&lt;&gt;"",CZ23&gt;=DA$39,CZ23&lt;&gt;"",CP23=""),AND(DX23&gt;=EK$35,DX23&lt;&gt;"",DZ23&gt;=EK$39,DZ23&lt;&gt;""),AND(EA23&gt;=EK$35,EA23&lt;&gt;"",EC23&gt;=EK$39,EC23&lt;&gt;""),AND(EE23&gt;=EK$35,EE23&lt;&gt;"",EG23&gt;=EK$39,EG23&lt;&gt;""),AND(EH23&gt;=EK$35,EH23&lt;&gt;"",EJ23&gt;=EK$39,EJ23&lt;&gt;""),AND(FF23&gt;=FS$35,FF23&lt;&gt;"",FH23&gt;=FS$39,FH23&lt;&gt;""),AND(FI23&gt;=FS$35,FI23&lt;&gt;"",FK23&gt;=FS$39,FK23&lt;&gt;""),AND(FM23&gt;=FS$35,FM23&lt;&gt;"",FO23&gt;=FS$39,FO23&lt;&gt;""),AND(FP23&gt;=FS$35,FP23&lt;&gt;"",FR23&gt;=FS$39,FR23&lt;&gt;""),AND(GN23&gt;=HA$35,GN23&lt;&gt;"",GP23&gt;=HA$39,GP23&lt;&gt;""),AND(GQ23&gt;=HA$35,GQ23&lt;&gt;"",GS23&gt;=HA$39,GS23&lt;&gt;""),AND(GU23&gt;=HA$35,GU23&lt;&gt;"",GW23&gt;=HA$39,GW23&lt;&gt;""),AND(GX23&gt;=HA$35,GX23&lt;&gt;"",GZ23&gt;=HA$39,GZ23&lt;&gt;""),AND(HV23&gt;=II$35,HV23&lt;&gt;"",HX23&gt;=II$39,HX23&lt;&gt;""),AND(HY23&gt;=II$35,HY23&lt;&gt;"",IA23&gt;=II$39,IA23&lt;&gt;""),AND(IC23&gt;=II$35,IC23&lt;&gt;"",IE23&gt;=II$39,IE23&lt;&gt;""),AND(IF23&gt;=II$35,IF23&lt;&gt;"",IH23&gt;=II$39,IH23&lt;&gt;""),AND(JD23&gt;=JQ$35,JD23&lt;&gt;"",JF23&gt;=JQ$39,JF23&lt;&gt;""),AND(JG23&gt;=JQ$35,JG23&lt;&gt;"",JI23&gt;=JQ$39,JI23&lt;&gt;""),AND(JK23&gt;=JQ$35,JK23&lt;&gt;"",JM23&gt;=JQ$39,JM23&lt;&gt;""),AND(JN23&gt;=JQ$35,JN23&lt;&gt;"",JP23&gt;=JQ$39,JP23&lt;&gt;""),AND(KL23&gt;=KY$35,KL23&lt;&gt;"",KN23&gt;=KY$39,KN23&lt;&gt;""),AND(KO23&gt;=KY$35,KO23&lt;&gt;"",KQ23&gt;=KY$39,KQ23&lt;&gt;""),AND(KS23&gt;=KY$35,KS23&lt;&gt;"",KU23&gt;=KY$39,KU23&lt;&gt;""),AND(KV23&gt;=KY$35,KV23&lt;&gt;"",KX23&gt;=KY$39,KX23&lt;&gt;""),AND(LT23&gt;=MG$35,LT23&lt;&gt;"",LV23&gt;=MG$39,LV23&lt;&gt;""),AND(LW23&gt;=MG$35,LW23&lt;&gt;"",LY23&gt;=MG$39,LY23&lt;&gt;""),AND(MA23&gt;=MG$35,MA23&lt;&gt;"",MC23&gt;=MG$39,MC23&lt;&gt;""),AND(MD23&gt;=MG$35,MD23&lt;&gt;"",MF23&gt;=MG$39,MF23&lt;&gt;""),AND(NB23&gt;=NO$35,NB23&lt;&gt;"",ND23&gt;=NO$39,ND23&lt;&gt;""),AND(NE23&gt;=NO$35,NE23&lt;&gt;"",NG23&gt;=NO$39,NG23&lt;&gt;""),AND(NI23&gt;=NO$35,NI23&lt;&gt;"",NK23&gt;=NO$39,NK23&lt;&gt;""),AND(NL23&gt;=NO$35,NL23&lt;&gt;"",NN23&gt;=NO$39,NN23&lt;&gt;""),AND(OJ23&gt;=OW$35,OJ23&lt;&gt;"",OL23&gt;=OW$39,OL23&lt;&gt;""),AND(OM23&gt;=OW$35,OM23&lt;&gt;"",OO23&gt;=OW$39,OO23&lt;&gt;""),AND(OQ23&gt;=OW$35,OQ23&lt;&gt;"",OS23&gt;=OW$39,OS23&lt;&gt;""),AND(OT23&gt;=OW$35,OT23&lt;&gt;"",OV23&gt;=OW$39,OV23&lt;&gt;""),AND(PR23&gt;=QE$35,PR23&lt;&gt;"",PT23&gt;=QE$39,PT23&lt;&gt;""),AND(PU23&gt;=QE$35,PU23&lt;&gt;"",PW23&gt;=QE$39,PW23&lt;&gt;""),AND(PY23&gt;=QE$35,PY23&lt;&gt;"",QA23&gt;=QE$39,QA23&lt;&gt;""),AND(QB23&gt;=QE$35,QB23&lt;&gt;"",QD23&gt;=QE$39,QD23&lt;&gt;""),AND(QZ23&gt;=RM$35,QZ23&lt;&gt;"",RB23&gt;=RM$39,RB23&lt;&gt;""),AND(RC23&gt;=RM$35,RC23&lt;&gt;"",RE23&gt;=RM$39,RE23&lt;&gt;""),AND(RG23&gt;=RM$35,RG23&lt;&gt;"",RI23&gt;=RM$39,RI23&lt;&gt;""),AND(RJ23&gt;=RM$35,RJ23&lt;&gt;"",RL23&gt;=RM$39,RL23&lt;&gt;""),AND(SH23&gt;=SU$35,SH23&lt;&gt;"",SJ23&gt;=SU$39,SJ23&lt;&gt;""),AND(SK23&gt;=SU$35,SK23&lt;&gt;"",SM23&gt;=SU$39,SM23&lt;&gt;""),AND(SO23&gt;=SU$35,SO23&lt;&gt;"",SQ23&gt;=SU$39,SQ23&lt;&gt;""),AND(SR23&gt;=SU$35,SR23&lt;&gt;"",ST23&gt;=SU$39,ST23&lt;&gt;"")),"P","")</f>
        <v/>
      </c>
      <c r="L23" s="8">
        <f>IF(COUNT(AQ23,AT23,BR23,BU23,CS23,CV23)&gt;0,LARGE((AQ23,AT23,BR23,BU23,CS23,CV23),1),0)</f>
        <v>46.05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IF(COUNT(AQ23,AT23,BR23,BU23,CS23,CV23)&gt;1,LARGE((AQ23,AT23,BR23,BU23,CS23,CV23),2),0)</f>
        <v>44.83</v>
      </c>
      <c r="O23" s="8" t="str">
        <f>IF(N23="","",IF(OR(N23=CS23,N23=CV23),$CA$1,IF(OR(N23=BR23,N23=BU23),$AZ$1,IF(OR(N23=AQ23,N23=AT23),$Y$1,""))))</f>
        <v>2023 Nationals</v>
      </c>
      <c r="P23" s="8">
        <f>IF(COUNT(AQ23,AT23,BR23,BU23,CS23,CV23)&gt;2,MAX(AX23,BY23,CZ23,LARGE((AQ23,AT23,BR23,BU23,CS23,CV23),3)),IF(MAX(AX23,BY23,CZ23)&gt;0,MAX(AX23,BY23,CZ23),0))</f>
        <v>0</v>
      </c>
      <c r="Q23" s="8" t="str">
        <f>IF(P23="","",IF(OR(P23=CS23,P23=CV23,P23=CZ23),$CA$1,IF(OR(P23=BR23,P23=BU23,P23=BY23),$AZ$1,IF(OR(P23=AQ23,P23=AT23,P23=AX23),$Y$1,""))))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9.4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&gt;0,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N23,$RN$1,IF(V23+IF(P23="",0,P23)=RF23,$QF$1,IF(V23+IF(P23="",0,P23)=PX23,$OX$1,IF(V23+IF(P23="",0,P23)=OP23,$NP$1,IF(V23+IF(P23="",0,P23)=NH23,$MH$1,IF(V23+IF(P23="",0,P23)=LZ23,$KZ$1,IF(V23+IF(P23="",0,P23)=KR23,$JR$1,IF(V23+IF(P23="",0,P23)=JJ23,$IJ$1,IF(V23+IF(P23="",0,P23)=IB23,$HB$1,IF(V23+IF(P23="",0,P23)=GT23,$FT$1,IF(V23+IF(P23="",0,P23)=FL23,$EL$1,IF(V23+IF(P23="",0,P23)=ED23,$DD$1)))))))))))),IF(V23=DC23,IF(V23+IF(#REF!="",0,#REF!)=ST23,$RN$1,IF(V23+IF(#REF!="",0,#REF!)=RL23,$QF$1,IF(V23+IF(#REF!="",0,#REF!)=QD23,$OX$1,IF(V23+IF(#REF!="",0,#REF!)=OV23,$NP$1,IF(V23+IF(#REF!="",0,#REF!)=NN23,$MH$1,IF(V23+IF(#REF!="",0,#REF!)=MF23,$KZ$1,IF(V23+IF(#REF!="",0,#REF!)=KX23,$JR$1,IF(V23+IF(#REF!="",0,#REF!)=JP23,$IJ$1,IF(V23+IF(#REF!="",0,#REF!)=IH23,$HB$1,IF(V23+IF(#REF!="",0,#REF!)=GZ23,$FT$1,IF(V23+IF(#REF!="",0,#REF!)=FR23,$EL$1,IF(V23+IF(#REF!="",0,#REF!)=EJ23,$DD$1,IF(V23+IF(#REF!="",0,#REF!)=SQ23,$RN$1,IF(V23+IF(#REF!="",0,#REF!)=RI23,$QF$1,IF(V23+IF(#REF!="",0,#REF!)=QA23,$OX$1,IF(V23+IF(#REF!="",0,#REF!)=OS23,$NP$1,IF(V23+IF(#REF!="",0,#REF!)=NK23,$MH$1,IF(V23+IF(#REF!="",0,#REF!)=MC23,$KZ$1,IF(V23+IF(#REF!="",0,#REF!)=KU23,$JR$1,IF(V23+IF(#REF!="",0,#REF!)=JM23,$IJ$1,IF(V23+IF(#REF!="",0,#REF!)=IE23,$HB$1,IF(V23+IF(#REF!="",0,#REF!)=GW23,$FT$1,IF(V23+IF(#REF!="",0,#REF!)=FO23,$EL$1,IF(V23+IF(#REF!="",0,#REF!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13.7</v>
      </c>
      <c r="BA23" s="26">
        <v>8.6999999999999993</v>
      </c>
      <c r="BB23" s="26">
        <v>9</v>
      </c>
      <c r="BC23" s="26">
        <v>13.43</v>
      </c>
      <c r="BD23" s="26">
        <v>0</v>
      </c>
      <c r="BE23" s="26">
        <v>14.4</v>
      </c>
      <c r="BF23" s="26">
        <v>8.8000000000000007</v>
      </c>
      <c r="BG23" s="26">
        <v>9.4</v>
      </c>
      <c r="BH23" s="26">
        <v>13.45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9</v>
      </c>
      <c r="BQ23" s="39">
        <f>IF(BC23&gt;0,BC23,"")</f>
        <v>13.43</v>
      </c>
      <c r="BR23" s="11">
        <f>IF(SUM(AZ23:BC23)-BD23&gt;0,SUM(AZ23:BC23)-BD23,"")</f>
        <v>44.83</v>
      </c>
      <c r="BS23" s="11">
        <f>IF(BG23&gt;0,BG23,"")</f>
        <v>9.4</v>
      </c>
      <c r="BT23" s="11">
        <f>IF(BH23&gt;0,BH23,"")</f>
        <v>13.45</v>
      </c>
      <c r="BU23" s="11">
        <f>IF(SUM(BE23:BH23)-BI23&gt;0,SUM(BE23:BH23)-BI23,"")</f>
        <v>46.05</v>
      </c>
      <c r="BV23" s="11">
        <f>IF(BR23="","",MAX(BR23,BU23))</f>
        <v>46.05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46.05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6.85</v>
      </c>
      <c r="SW23" s="22">
        <f>IF($CP23="P",CB23,(CB23+BA23)/2)</f>
        <v>4.3499999999999996</v>
      </c>
      <c r="SX23" s="22">
        <f>IF($CP23="P",CC23,(CC23+BB23)/2)</f>
        <v>4.5</v>
      </c>
      <c r="SY23" s="22">
        <f>IF($CP23="P",CD23,(CD23+BC23)/2)</f>
        <v>6.7149999999999999</v>
      </c>
      <c r="SZ23" s="22">
        <f>IF($CP23="P",CE23,(CE23+BD23)/2)</f>
        <v>0</v>
      </c>
      <c r="TA23" s="22">
        <f>IF($CP23="P",CF23,(CF23+BE23)/2)</f>
        <v>7.2</v>
      </c>
      <c r="TB23" s="22">
        <f>IF($CP23="P",CG23,(CG23+BF23)/2)</f>
        <v>4.4000000000000004</v>
      </c>
      <c r="TC23" s="22">
        <f>IF($CP23="P",CH23,(CH23+BG23)/2)</f>
        <v>4.7</v>
      </c>
      <c r="TD23" s="22">
        <f>IF($CP23="P",CI23,(CI23+BH23)/2)</f>
        <v>6.7249999999999996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4.5</v>
      </c>
      <c r="TM23" s="40">
        <f>IF(SY23&gt;0,SY23,"")</f>
        <v>6.7149999999999999</v>
      </c>
      <c r="TN23" s="40">
        <f>IF(SUM(SV23:SY23)-SZ23&gt;0,SUM(SV23:SY23)-SZ23,"")</f>
        <v>22.414999999999999</v>
      </c>
      <c r="TO23" s="40">
        <f>IF(TC23&gt;0,TC23,"")</f>
        <v>4.7</v>
      </c>
      <c r="TP23" s="40">
        <f>IF(TD23&gt;0,TD23,"")</f>
        <v>6.7249999999999996</v>
      </c>
      <c r="TQ23" s="40">
        <f>IF(SUM(TA23:TD23)-TE23&gt;0,SUM(TA23:TD23)-TE23,"")</f>
        <v>23.024999999999999</v>
      </c>
      <c r="TR23" s="40">
        <f>IF(MAX(TN23,TQ23)&gt;0,MAX(TN23,TQ23),"")</f>
        <v>23.024999999999999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23.024999999999999</v>
      </c>
    </row>
    <row r="24" spans="1:542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194</v>
      </c>
      <c r="D24" s="4" t="s">
        <v>6</v>
      </c>
      <c r="E24" s="4">
        <v>2006</v>
      </c>
      <c r="F24" s="9">
        <f>SUM(L24:V24)+SUM(L24:T24)*0.0000001+SUM(L24)*0.0000000000001</f>
        <v>91.230009123004251</v>
      </c>
      <c r="G24" s="66"/>
      <c r="H24" s="3" t="str">
        <f>IF(OR(AND(AO24&gt;=AY$34,AO24&lt;&gt;"",AQ24&gt;=AY$38,AQ24&lt;&gt;"",AN24=""),AND(AR24&gt;=AY$34,AR24&lt;&gt;"",AT24&gt;=AY$38,AT24&lt;&gt;"",AN24=""),AND(AV24&gt;=AY$34,AV24&lt;&gt;"",AX24&gt;=AY$38,AX24&lt;&gt;"",AN24=""),AND(BP24&gt;=BZ$34,BP24&lt;&gt;"",BR24&gt;=BZ$38,BR24&lt;&gt;"",BO24=""),AND(BS24&gt;=BZ$34,BS24&lt;&gt;"",BU24&gt;=BZ$38,BU24&lt;&gt;"",BO24=""),AND(BW24&gt;=BZ$34,BW24&lt;&gt;"",BY24&gt;=BZ$38,BY24&lt;&gt;"",BO24=""),AND(CQ24&gt;=DA$34,CQ24&lt;&gt;"",CS24&gt;=DA$38,CS24&lt;&gt;"",CP24=""),AND(CT24&gt;=DA$34,CT24&lt;&gt;"",CV24&gt;=DA$38,CV24&lt;&gt;"",CP24=""),AND(CX24&gt;=DA$34,CX24&lt;&gt;"",CZ24&gt;=DA$38,CZ24&lt;&gt;"",CP24=""),AND(DX24&gt;=EK$34,DX24&lt;&gt;"",DZ24&gt;=EK$38,DZ24&lt;&gt;""),AND(EA24&gt;=EK$34,EA24&lt;&gt;"",EC24&gt;=EK$38,EC24&lt;&gt;""),AND(EE24&gt;=EK$34,EE24&lt;&gt;"",EG24&gt;=EK$38,EG24&lt;&gt;""),AND(EH24&gt;=EK$34,EH24&lt;&gt;"",EJ24&gt;=EK$38,EJ24&lt;&gt;""),AND(FF24&gt;=FS$34,FF24&lt;&gt;"",FH24&gt;=FS$38,FH24&lt;&gt;""),AND(FI24&gt;=FS$34,FI24&lt;&gt;"",FK24&gt;=FS$38,FK24&lt;&gt;""),AND(FM24&gt;=FS$34,FM24&lt;&gt;"",FO24&gt;=FS$38,FO24&lt;&gt;""),AND(FP24&gt;=FS$34,FP24&lt;&gt;"",FR24&gt;=FS$38,FR24&lt;&gt;""),AND(GN24&gt;=HA$34,GN24&lt;&gt;"",GP24&gt;=HA$38,GP24&lt;&gt;""),AND(GQ24&gt;=HA$34,GQ24&lt;&gt;"",GS24&gt;=HA$38,GS24&lt;&gt;""),AND(GU24&gt;=HA$34,GU24&lt;&gt;"",GW24&gt;=HA$38,GW24&lt;&gt;""),AND(GX24&gt;=HA$34,GX24&lt;&gt;"",GZ24&gt;=HA$38,GZ24&lt;&gt;""),AND(HV24&gt;=II$34,HV24&lt;&gt;"",HX24&gt;=II$38,HX24&lt;&gt;""),AND(HY24&gt;=II$34,HY24&lt;&gt;"",IA24&gt;=II$38,IA24&lt;&gt;""),AND(IC24&gt;=II$34,IC24&lt;&gt;"",IE24&gt;=II$38,IE24&lt;&gt;""),AND(IF24&gt;=II$34,IF24&lt;&gt;"",IH24&gt;=II$38,IH24&lt;&gt;""),AND(JD24&gt;=JQ$34,JD24&lt;&gt;"",JF24&gt;=JQ$38,JF24&lt;&gt;""),AND(JG24&gt;=JQ$34,JG24&lt;&gt;"",JI24&gt;=JQ$38,JI24&lt;&gt;""),AND(JK24&gt;=JQ$34,JK24&lt;&gt;"",JM24&gt;=JQ$38,JM24&lt;&gt;""),AND(JN24&gt;=JQ$34,JN24&lt;&gt;"",JP24&gt;=JQ$38,JP24&lt;&gt;""),AND(KL24&gt;=KY$34,KL24&lt;&gt;"",KN24&gt;=KY$38,KN24&lt;&gt;""),AND(KO24&gt;=KY$34,KO24&lt;&gt;"",KQ24&gt;=KY$38,KQ24&lt;&gt;""),AND(KS24&gt;=KY$34,KS24&lt;&gt;"",KU24&gt;=KY$38,KU24&lt;&gt;""),AND(KV24&gt;=KY$34,KV24&lt;&gt;"",KX24&gt;=KY$38,KX24&lt;&gt;""),AND(LT24&gt;=MG$34,LT24&lt;&gt;"",LV24&gt;=MG$38,LV24&lt;&gt;""),AND(LW24&gt;=MG$34,LW24&lt;&gt;"",LY24&gt;=MG$38,LY24&lt;&gt;""),AND(MA24&gt;=MG$34,MA24&lt;&gt;"",MC24&gt;=MG$38,MC24&lt;&gt;""),AND(MD24&gt;=MG$34,MD24&lt;&gt;"",MF24&gt;=MG$38,MF24&lt;&gt;""),AND(NB24&gt;=NO$34,NB24&lt;&gt;"",ND24&gt;=NO$38,ND24&lt;&gt;""),AND(NE24&gt;=NO$34,NE24&lt;&gt;"",NG24&gt;=NO$38,NG24&lt;&gt;""),AND(NI24&gt;=NO$34,NI24&lt;&gt;"",NK24&gt;=NO$38,NK24&lt;&gt;""),AND(NL24&gt;=NO$34,NL24&lt;&gt;"",NN24&gt;=NO$38,NN24&lt;&gt;""),AND(OJ24&gt;=OW$34,OJ24&lt;&gt;"",OL24&gt;=OW$38,OL24&lt;&gt;""),AND(OM24&gt;=OW$34,OM24&lt;&gt;"",OO24&gt;=OW$38,OO24&lt;&gt;""),AND(OQ24&gt;=OW$34,OQ24&lt;&gt;"",OS24&gt;=OW$38,OS24&lt;&gt;""),AND(OT24&gt;=OW$34,OT24&lt;&gt;"",OV24&gt;=OW$38,OV24&lt;&gt;""),AND(PR24&gt;=QE$34,PR24&lt;&gt;"",PT24&gt;=QE$38,PT24&lt;&gt;""),AND(PU24&gt;=QE$34,PU24&lt;&gt;"",PW24&gt;=QE$38,PW24&lt;&gt;""),AND(PY24&gt;=QE$34,PY24&lt;&gt;"",QA24&gt;=QE$38,QA24&lt;&gt;""),AND(QB24&gt;=QE$34,QB24&lt;&gt;"",QD24&gt;=QE$38,QD24&lt;&gt;""),AND(QZ24&gt;=RM$34,QZ24&lt;&gt;"",RB24&gt;=RM$38,RB24&lt;&gt;""),AND(RC24&gt;=RM$34,RC24&lt;&gt;"",RE24&gt;=RM$38,RE24&lt;&gt;""),AND(RG24&gt;=RM$34,RG24&lt;&gt;"",RI24&gt;=RM$38,RI24&lt;&gt;""),AND(RJ24&gt;=RM$34,RJ24&lt;&gt;"",RL24&gt;=RM$38,RL24&lt;&gt;""),AND(SH24&gt;=SU$34,SH24&lt;&gt;"",SJ24&gt;=SU$38,SJ24&lt;&gt;""),AND(SK24&gt;=SU$34,SK24&lt;&gt;"",SM24&gt;=SU$38,SM24&lt;&gt;""),AND(SO24&gt;=SU$34,SO24&lt;&gt;"",SQ24&gt;=SU$38,SQ24&lt;&gt;""),AND(SR24&gt;=SU$34,SR24&lt;&gt;"",ST24&gt;=SU$38,ST24&lt;&gt;"")),"P","")</f>
        <v/>
      </c>
      <c r="I24" s="3" t="str">
        <f>IF(OR(AND(AQ24&gt;=AY$38,AQ24&lt;&gt;"",AN24=""),AND(AT24&gt;=AY$38,AT24&lt;&gt;"",AN24=""),AND(AX24&gt;=AY$38,AX24&lt;&gt;"",AN24=""),AND(BR24&gt;=BZ$38,BR24&lt;&gt;"",BO24=""),AND(BU24&gt;=BZ$38,BU24&lt;&gt;"",BO24=""),AND(BY24&gt;=BZ$38,BY24&lt;&gt;"",BO24=""),AND(CS24&gt;=DA$38,CS24&lt;&gt;"",CP24=""),AND(CV24&gt;=DA$38,CV24&lt;&gt;"",CP24=""),AND(CZ24&gt;=DA$38,CZ24&lt;&gt;"",CP24=""),AND(DZ24&gt;=EK$38,DZ24&lt;&gt;""),AND(EC24&gt;=EK$38,EC24&lt;&gt;""),AND(EG24&gt;=EK$38,EG24&lt;&gt;""),AND(EJ24&gt;=EK$38,EJ24&lt;&gt;""),AND(FH24&gt;=FS$38,FH24&lt;&gt;""),AND(FK24&gt;=FS$38,FK24&lt;&gt;""),AND(FO24&gt;=FS$38,FO24&lt;&gt;""),AND(FR24&gt;=FS$38,FR24&lt;&gt;""),AND(GP24&gt;=HA$38,GP24&lt;&gt;""),AND(GS24&gt;=HA$38,GS24&lt;&gt;""),AND(GW24&gt;=HA$38,GW24&lt;&gt;""),AND(GZ24&gt;=HA$38,GZ24&lt;&gt;""),AND(HX24&gt;=II$38,HX24&lt;&gt;""),AND(IA24&gt;=II$38,IA24&lt;&gt;""),AND(IE24&gt;=II$38,IE24&lt;&gt;""),AND(IH24&gt;=II$38,IH24&lt;&gt;""),AND(JF24&gt;=JQ$38,JF24&lt;&gt;""),AND(JI24&gt;=JQ$38,JI24&lt;&gt;""),AND(JM24&gt;=JQ$38,JM24&lt;&gt;""),AND(JP24&gt;=JQ$38,JP24&lt;&gt;""),AND(KN24&gt;=KY$38,KN24&lt;&gt;""),AND(KQ24&gt;=KY$38,KQ24&lt;&gt;""),AND(KU24&gt;=KY$38,KU24&lt;&gt;""),AND(KX24&gt;=KY$38,KX24&lt;&gt;""),AND(LV24&gt;=MG$38,LV24&lt;&gt;""),AND(LY24&gt;=MG$38,LY24&lt;&gt;""),AND(MC24&gt;=MG$38,MC24&lt;&gt;""),AND(MF24&gt;=MG$38,MF24&lt;&gt;""),AND(ND24&gt;=NO$38,ND24&lt;&gt;""),AND(NG24&gt;=NO$38,NG24&lt;&gt;""),AND(NK24&gt;=NO$38,NK24&lt;&gt;""),AND(NN24&gt;=NO$38,NN24&lt;&gt;""),AND(OL24&gt;=OW$38,OL24&lt;&gt;""),AND(OO24&gt;=OW$38,OO24&lt;&gt;""),AND(OS24&gt;=OW$38,OS24&lt;&gt;""),AND(OV24&gt;=OW$38,OV24&lt;&gt;""),AND(PT24&gt;=QE$38,PT24&lt;&gt;""),AND(PW24&gt;=QE$38,PW24&lt;&gt;""),AND(QA24&gt;=QE$38,QA24&lt;&gt;""),AND(QD24&gt;=QE$38,QD24&lt;&gt;""),AND(RB24&gt;=RM$38,RB24&lt;&gt;""),AND(RE24&gt;=RM$38,RE24&lt;&gt;""),AND(RI24&gt;=RM$38,RI24&lt;&gt;""),AND(RL24&gt;=RM$38,RL24&lt;&gt;""),AND(SJ24&gt;=SU$38,SJ24&lt;&gt;""),AND(SM24&gt;=SU$38,SM24&lt;&gt;""),AND(SQ24&gt;=SU$38,SQ24&lt;&gt;""),AND(ST24&gt;=SU$38,ST24&lt;&gt;"")),"P","")</f>
        <v/>
      </c>
      <c r="J24" s="36" t="str">
        <f>IF(AND(I24="P",H24=""),"No DD",IF(OR(AND(AO24&gt;=AY$37,AO24&lt;&gt;"",AQ24&gt;=AY$41,AQ24&lt;&gt;"",AN24=""),AND(AR24&gt;=AY$37,AR24&lt;&gt;"",AT24&gt;=AY$41,AT24&lt;&gt;"",AN24=""),AND(AV24&gt;=AY$37,AV24&lt;&gt;"",AX24&gt;=AY$41,AX24&lt;&gt;"",AN24=""),AND(BP24&gt;=BZ$37,BP24&lt;&gt;"",BR24&gt;=BZ$41,BR24&lt;&gt;"",BO24=""),AND(BS24&gt;=BZ$37,BS24&lt;&gt;"",BU24&gt;=BZ$41,BU24&lt;&gt;"",BO24=""),AND(BW24&gt;=BZ$37,BW24&lt;&gt;"",BY24&gt;=BZ$41,BY24&lt;&gt;"",BO24=""),AND(CQ24&gt;=DA$37,CQ24&lt;&gt;"",CS24&gt;=DA$41,CS24&lt;&gt;"",CP24=""),AND(CT24&gt;=DA$37,CT24&lt;&gt;"",CV24&gt;=DA$41,CV24&lt;&gt;"",CP24=""),AND(CX24&gt;=DA$37,CX24&lt;&gt;"",CZ24&gt;=DA$41,CZ24&lt;&gt;"",CP24=""),AND(DX24&gt;=EK$37,DX24&lt;&gt;"",DZ24&gt;=EK$41,DZ24&lt;&gt;""),AND(EA24&gt;=EK$37,EA24&lt;&gt;"",EC24&gt;=EK$41,EC24&lt;&gt;""),AND(EE24&gt;=EK$37,EE24&lt;&gt;"",EG24&gt;=EK$41,EG24&lt;&gt;""),AND(EH24&gt;=EK$37,EH24&lt;&gt;"",EJ24&gt;=EK$41,EJ24&lt;&gt;""),AND(FF24&gt;=FS$37,FF24&lt;&gt;"",FH24&gt;=FS$41,FH24&lt;&gt;""),AND(FI24&gt;=FS$37,FI24&lt;&gt;"",FK24&gt;=FS$41,FK24&lt;&gt;""),AND(FM24&gt;=FS$37,FM24&lt;&gt;"",FO24&gt;=FS$41,FO24&lt;&gt;""),AND(FP24&gt;=FS$37,FP24&lt;&gt;"",FR24&gt;=FS$41,FR24&lt;&gt;""),AND(GN24&gt;=HA$37,GN24&lt;&gt;"",GP24&gt;=HA$41,GP24&lt;&gt;""),AND(GQ24&gt;=HA$37,GQ24&lt;&gt;"",GS24&gt;=HA$41,GS24&lt;&gt;""),AND(GU24&gt;=HA$37,GU24&lt;&gt;"",GW24&gt;=HA$41,GW24&lt;&gt;""),AND(GX24&gt;=HA$37,GX24&lt;&gt;"",GZ24&gt;=HA$41,GZ24&lt;&gt;""),AND(HV24&gt;=II$37,HV24&lt;&gt;"",HX24&gt;=II$41,HX24&lt;&gt;""),AND(HY24&gt;=II$37,HY24&lt;&gt;"",IA24&gt;=II$41,IA24&lt;&gt;""),AND(IC24&gt;=II$37,IC24&lt;&gt;"",IE24&gt;=II$41,IE24&lt;&gt;""),AND(IF24&gt;=II$37,IF24&lt;&gt;"",IH24&gt;=II$41,IH24&lt;&gt;""),AND(JD24&gt;=JQ$37,JD24&lt;&gt;"",JF24&gt;=JQ$41,JF24&lt;&gt;""),AND(JG24&gt;=JQ$37,JG24&lt;&gt;"",JI24&gt;=JQ$41,JI24&lt;&gt;""),AND(JK24&gt;=JQ$37,JK24&lt;&gt;"",JM24&gt;=JQ$41,JM24&lt;&gt;""),AND(JN24&gt;=JQ$37,JN24&lt;&gt;"",JP24&gt;=JQ$41,JP24&lt;&gt;""),AND(KL24&gt;=KY$37,KL24&lt;&gt;"",KN24&gt;=KY$41,KN24&lt;&gt;""),AND(KO24&gt;=KY$37,KO24&lt;&gt;"",KQ24&gt;=KY$41,KQ24&lt;&gt;""),AND(KS24&gt;=KY$37,KS24&lt;&gt;"",KU24&gt;=KY$41,KU24&lt;&gt;""),AND(KV24&gt;=KY$37,KV24&lt;&gt;"",KX24&gt;=KY$41,KX24&lt;&gt;""),AND(LT24&gt;=MG$37,LT24&lt;&gt;"",LV24&gt;=MG$41,LV24&lt;&gt;""),AND(LW24&gt;=MG$37,LW24&lt;&gt;"",LY24&gt;=MG$41,LY24&lt;&gt;""),AND(MA24&gt;=MG$37,MA24&lt;&gt;"",MC24&gt;=MG$41,MC24&lt;&gt;""),AND(MD24&gt;=MG$37,MD24&lt;&gt;"",MF24&gt;=MG$41,MF24&lt;&gt;""),AND(NB24&gt;=NO$37,NB24&lt;&gt;"",ND24&gt;=NO$41,ND24&lt;&gt;""),AND(NE24&gt;=NO$37,NE24&lt;&gt;"",NG24&gt;=NO$41,NG24&lt;&gt;""),AND(NI24&gt;=NO$37,NI24&lt;&gt;"",NK24&gt;=NO$41,NK24&lt;&gt;""),AND(NL24&gt;=NO$37,NL24&lt;&gt;"",NN24&gt;=NO$41,NN24&lt;&gt;""),AND(OJ24&gt;=OW$37,OJ24&lt;&gt;"",OL24&gt;=OW$41,OL24&lt;&gt;""),AND(OM24&gt;=OW$37,OM24&lt;&gt;"",OO24&gt;=OW$41,OO24&lt;&gt;""),AND(OQ24&gt;=OW$37,OQ24&lt;&gt;"",OS24&gt;=OW$41,OS24&lt;&gt;""),AND(OT24&gt;=OW$37,OT24&lt;&gt;"",OV24&gt;=OW$41,OV24&lt;&gt;""),AND(PR24&gt;=QE$37,PR24&lt;&gt;"",PT24&gt;=QE$41,PT24&lt;&gt;""),AND(PU24&gt;=QE$37,PU24&lt;&gt;"",PW24&gt;=QE$41,PW24&lt;&gt;""),AND(PY24&gt;=QE$37,PY24&lt;&gt;"",QA24&gt;=QE$41,QA24&lt;&gt;""),AND(QB24&gt;=QE$37,QB24&lt;&gt;"",QD24&gt;=QE$41,QD24&lt;&gt;""),AND(QZ24&gt;=RM$37,QZ24&lt;&gt;"",RB24&gt;=RM$41,RB24&lt;&gt;""),AND(RC24&gt;=RM$37,RC24&lt;&gt;"",RE24&gt;=RM$41,RE24&lt;&gt;""),AND(RG24&gt;=RM$37,RG24&lt;&gt;"",RI24&gt;=RM$41,RI24&lt;&gt;""),AND(RJ24&gt;=RM$37,RJ24&lt;&gt;"",RL24&gt;=RM$41,RL24&lt;&gt;""),AND(SH24&gt;=SU$37,SH24&lt;&gt;"",SJ24&gt;=SU$41,SJ24&lt;&gt;""),AND(SK24&gt;=SU$37,SK24&lt;&gt;"",SM24&gt;=SU$41,SM24&lt;&gt;""),AND(SO24&gt;=SU$37,SO24&lt;&gt;"",SQ24&gt;=SU$41,SQ24&lt;&gt;""),AND(SR24&gt;=SU$37,SR24&lt;&gt;"",ST24&gt;=SU$41,ST24&lt;&gt;"")),"Merit",IF(OR(AND(AO24&gt;=AY$36,AO24&lt;&gt;"",AQ24&gt;=AY$40,AQ24&lt;&gt;"",AN24=""),AND(AR24&gt;=AY$36,AR24&lt;&gt;"",AT24&gt;=AY$40,AT24&lt;&gt;"",AN24=""),AND(AV24&gt;=AY$36,AV24&lt;&gt;"",AX24&gt;=AY$40,AX24&lt;&gt;"",AN24=""),AND(BP24&gt;=BZ$36,BP24&lt;&gt;"",BR24&gt;=BZ$40,BR24&lt;&gt;"",BO24=""),AND(BS24&gt;=BZ$36,BS24&lt;&gt;"",BU24&gt;=BZ$40,BU24&lt;&gt;"",BO24=""),AND(BW24&gt;=BZ$36,BW24&lt;&gt;"",BY24&gt;=BZ$40,BY24&lt;&gt;"",BO24=""),AND(CQ24&gt;=DA$36,CQ24&lt;&gt;"",CS24&gt;=DA$40,CS24&lt;&gt;"",CP24=""),AND(CT24&gt;=DA$36,CT24&lt;&gt;"",CV24&gt;=DA$40,CV24&lt;&gt;"",CP24=""),AND(CX24&gt;=DA$36,CX24&lt;&gt;"",CZ24&gt;=DA$40,CZ24&lt;&gt;"",CP24=""),AND(DX24&gt;=EK$36,DX24&lt;&gt;"",DZ24&gt;=EK$40,DZ24&lt;&gt;""),AND(EA24&gt;=EK$36,EA24&lt;&gt;"",EC24&gt;=EK$40,EC24&lt;&gt;""),AND(EE24&gt;=EK$36,EE24&lt;&gt;"",EG24&gt;=EK$40,EG24&lt;&gt;""),AND(EH24&gt;=EK$36,EH24&lt;&gt;"",EJ24&gt;=EK$40,EJ24&lt;&gt;""),AND(FF24&gt;=FS$36,FF24&lt;&gt;"",FH24&gt;=FS$40,FH24&lt;&gt;""),AND(FI24&gt;=FS$36,FI24&lt;&gt;"",FK24&gt;=FS$40,FK24&lt;&gt;""),AND(FM24&gt;=FS$36,FM24&lt;&gt;"",FO24&gt;=FS$40,FO24&lt;&gt;""),AND(FP24&gt;=FS$36,FP24&lt;&gt;"",FR24&gt;=FS$40,FR24&lt;&gt;""),AND(GN24&gt;=HA$36,GN24&lt;&gt;"",GP24&gt;=HA$40,GP24&lt;&gt;""),AND(GQ24&gt;=HA$36,GQ24&lt;&gt;"",GS24&gt;=HA$40,GS24&lt;&gt;""),AND(GU24&gt;=HA$36,GU24&lt;&gt;"",GW24&gt;=HA$40,GW24&lt;&gt;""),AND(GX24&gt;=HA$36,GX24&lt;&gt;"",GZ24&gt;=HA$40,GZ24&lt;&gt;""),AND(HV24&gt;=II$36,HV24&lt;&gt;"",HX24&gt;=II$40,HX24&lt;&gt;""),AND(HY24&gt;=II$36,HY24&lt;&gt;"",IA24&gt;=II$40,IA24&lt;&gt;""),AND(IC24&gt;=II$36,IC24&lt;&gt;"",IE24&gt;=II$40,IE24&lt;&gt;""),AND(IF24&gt;=II$36,IF24&lt;&gt;"",IH24&gt;=II$40,IH24&lt;&gt;""),AND(JD24&gt;=JQ$36,JD24&lt;&gt;"",JF24&gt;=JQ$40,JF24&lt;&gt;""),AND(JG24&gt;=JQ$36,JG24&lt;&gt;"",JI24&gt;=JQ$40,JI24&lt;&gt;""),AND(JK24&gt;=JQ$36,JK24&lt;&gt;"",JM24&gt;=JQ$40,JM24&lt;&gt;""),AND(JN24&gt;=JQ$36,JN24&lt;&gt;"",JP24&gt;=JQ$40,JP24&lt;&gt;""),AND(KL24&gt;=KY$36,KL24&lt;&gt;"",KN24&gt;=KY$40,KN24&lt;&gt;""),AND(KO24&gt;=KY$36,KO24&lt;&gt;"",KQ24&gt;=KY$40,KQ24&lt;&gt;""),AND(KS24&gt;=KY$36,KS24&lt;&gt;"",KU24&gt;=KY$40,KU24&lt;&gt;""),AND(KV24&gt;=KY$36,KV24&lt;&gt;"",KX24&gt;=KY$40,KX24&lt;&gt;""),AND(LT24&gt;=MG$36,LT24&lt;&gt;"",LV24&gt;=MG$40,LV24&lt;&gt;""),AND(LW24&gt;=MG$36,LW24&lt;&gt;"",LY24&gt;=MG$40,LY24&lt;&gt;""),AND(MA24&gt;=MG$36,MA24&lt;&gt;"",MC24&gt;=MG$40,MC24&lt;&gt;""),AND(MD24&gt;=MG$36,MD24&lt;&gt;"",MF24&gt;=MG$40,MF24&lt;&gt;""),AND(NB24&gt;=NO$36,NB24&lt;&gt;"",ND24&gt;=NO$40,ND24&lt;&gt;""),AND(NE24&gt;=NO$36,NE24&lt;&gt;"",NG24&gt;=NO$40,NG24&lt;&gt;""),AND(NI24&gt;=NO$36,NI24&lt;&gt;"",NK24&gt;=NO$40,NK24&lt;&gt;""),AND(NL24&gt;=NO$36,NL24&lt;&gt;"",NN24&gt;=NO$40,NN24&lt;&gt;""),AND(OJ24&gt;=OW$36,OJ24&lt;&gt;"",OL24&gt;=OW$40,OL24&lt;&gt;""),AND(OM24&gt;=OW$36,OM24&lt;&gt;"",OO24&gt;=OW$40,OO24&lt;&gt;""),AND(OQ24&gt;=OW$36,OQ24&lt;&gt;"",OS24&gt;=OW$40,OS24&lt;&gt;""),AND(OT24&gt;=OW$36,OT24&lt;&gt;"",OV24&gt;=OW$40,OV24&lt;&gt;""),AND(PR24&gt;=QE$36,PR24&lt;&gt;"",PT24&gt;=QE$40,PT24&lt;&gt;""),AND(PU24&gt;=QE$36,PU24&lt;&gt;"",PW24&gt;=QE$40,PW24&lt;&gt;""),AND(PY24&gt;=QE$36,PY24&lt;&gt;"",QA24&gt;=QE$40,QA24&lt;&gt;""),AND(QB24&gt;=QE$36,QB24&lt;&gt;"",QD24&gt;=QE$40,QD24&lt;&gt;""),AND(QZ24&gt;=RM$36,QZ24&lt;&gt;"",RB24&gt;=RM$40,RB24&lt;&gt;""),AND(RC24&gt;=RM$36,RC24&lt;&gt;"",RE24&gt;=RM$40,RE24&lt;&gt;""),AND(RG24&gt;=RM$36,RG24&lt;&gt;"",RI24&gt;=RM$40,RI24&lt;&gt;""),AND(RJ24&gt;=RM$36,RJ24&lt;&gt;"",RL24&gt;=RM$40,RL24&lt;&gt;""),AND(SH24&gt;=SU$36,SH24&lt;&gt;"",SJ24&gt;=SU$40,SJ24&lt;&gt;""),AND(SK24&gt;=SU$36,SK24&lt;&gt;"",SM24&gt;=SU$40,SM24&lt;&gt;""),AND(SO24&gt;=SU$36,SO24&lt;&gt;"",SQ24&gt;=SU$40,SQ24&lt;&gt;""),AND(SR24&gt;=SU$36,SR24&lt;&gt;"",ST24&gt;=SU$40,ST24&lt;&gt;"")),"Excellence",IF(K24="P","Worlds Team",IF(H24="P","National Team","")))))</f>
        <v/>
      </c>
      <c r="K24" s="3" t="str">
        <f>IF(OR(AND(AO24&gt;=AY$35,AO24&lt;&gt;"",AQ24&gt;=AY$39,AQ24&lt;&gt;"",AN24=""),AND(AR24&gt;=AY$35,AR24&lt;&gt;"",AT24&gt;=AY$39,AT24&lt;&gt;"",AN24=""),AND(AV24&gt;=AY$35,AV24&lt;&gt;"",AX24&gt;=AY$39,AX24&lt;&gt;"",AN24=""),AND(BP24&gt;=BZ$35,BP24&lt;&gt;"",BR24&gt;=BZ$39,BR24&lt;&gt;"",BO24=""),AND(BS24&gt;=BZ$35,BS24&lt;&gt;"",BU24&gt;=BZ$39,BU24&lt;&gt;"",BO24=""),AND(BW24&gt;=BZ$35,BW24&lt;&gt;"",BY24&gt;=BZ$39,BY24&lt;&gt;"",BO24=""),AND(CQ24&gt;=DA$35,CQ24&lt;&gt;"",CS24&gt;=DA$39,CS24&lt;&gt;"",CP24=""),AND(CT24&gt;=DA$35,CT24&lt;&gt;"",CV24&gt;=DA$39,CV24&lt;&gt;"",CP24=""),AND(CX24&gt;=DA$35,CX24&lt;&gt;"",CZ24&gt;=DA$39,CZ24&lt;&gt;"",CP24=""),AND(DX24&gt;=EK$35,DX24&lt;&gt;"",DZ24&gt;=EK$39,DZ24&lt;&gt;""),AND(EA24&gt;=EK$35,EA24&lt;&gt;"",EC24&gt;=EK$39,EC24&lt;&gt;""),AND(EE24&gt;=EK$35,EE24&lt;&gt;"",EG24&gt;=EK$39,EG24&lt;&gt;""),AND(EH24&gt;=EK$35,EH24&lt;&gt;"",EJ24&gt;=EK$39,EJ24&lt;&gt;""),AND(FF24&gt;=FS$35,FF24&lt;&gt;"",FH24&gt;=FS$39,FH24&lt;&gt;""),AND(FI24&gt;=FS$35,FI24&lt;&gt;"",FK24&gt;=FS$39,FK24&lt;&gt;""),AND(FM24&gt;=FS$35,FM24&lt;&gt;"",FO24&gt;=FS$39,FO24&lt;&gt;""),AND(FP24&gt;=FS$35,FP24&lt;&gt;"",FR24&gt;=FS$39,FR24&lt;&gt;""),AND(GN24&gt;=HA$35,GN24&lt;&gt;"",GP24&gt;=HA$39,GP24&lt;&gt;""),AND(GQ24&gt;=HA$35,GQ24&lt;&gt;"",GS24&gt;=HA$39,GS24&lt;&gt;""),AND(GU24&gt;=HA$35,GU24&lt;&gt;"",GW24&gt;=HA$39,GW24&lt;&gt;""),AND(GX24&gt;=HA$35,GX24&lt;&gt;"",GZ24&gt;=HA$39,GZ24&lt;&gt;""),AND(HV24&gt;=II$35,HV24&lt;&gt;"",HX24&gt;=II$39,HX24&lt;&gt;""),AND(HY24&gt;=II$35,HY24&lt;&gt;"",IA24&gt;=II$39,IA24&lt;&gt;""),AND(IC24&gt;=II$35,IC24&lt;&gt;"",IE24&gt;=II$39,IE24&lt;&gt;""),AND(IF24&gt;=II$35,IF24&lt;&gt;"",IH24&gt;=II$39,IH24&lt;&gt;""),AND(JD24&gt;=JQ$35,JD24&lt;&gt;"",JF24&gt;=JQ$39,JF24&lt;&gt;""),AND(JG24&gt;=JQ$35,JG24&lt;&gt;"",JI24&gt;=JQ$39,JI24&lt;&gt;""),AND(JK24&gt;=JQ$35,JK24&lt;&gt;"",JM24&gt;=JQ$39,JM24&lt;&gt;""),AND(JN24&gt;=JQ$35,JN24&lt;&gt;"",JP24&gt;=JQ$39,JP24&lt;&gt;""),AND(KL24&gt;=KY$35,KL24&lt;&gt;"",KN24&gt;=KY$39,KN24&lt;&gt;""),AND(KO24&gt;=KY$35,KO24&lt;&gt;"",KQ24&gt;=KY$39,KQ24&lt;&gt;""),AND(KS24&gt;=KY$35,KS24&lt;&gt;"",KU24&gt;=KY$39,KU24&lt;&gt;""),AND(KV24&gt;=KY$35,KV24&lt;&gt;"",KX24&gt;=KY$39,KX24&lt;&gt;""),AND(LT24&gt;=MG$35,LT24&lt;&gt;"",LV24&gt;=MG$39,LV24&lt;&gt;""),AND(LW24&gt;=MG$35,LW24&lt;&gt;"",LY24&gt;=MG$39,LY24&lt;&gt;""),AND(MA24&gt;=MG$35,MA24&lt;&gt;"",MC24&gt;=MG$39,MC24&lt;&gt;""),AND(MD24&gt;=MG$35,MD24&lt;&gt;"",MF24&gt;=MG$39,MF24&lt;&gt;""),AND(NB24&gt;=NO$35,NB24&lt;&gt;"",ND24&gt;=NO$39,ND24&lt;&gt;""),AND(NE24&gt;=NO$35,NE24&lt;&gt;"",NG24&gt;=NO$39,NG24&lt;&gt;""),AND(NI24&gt;=NO$35,NI24&lt;&gt;"",NK24&gt;=NO$39,NK24&lt;&gt;""),AND(NL24&gt;=NO$35,NL24&lt;&gt;"",NN24&gt;=NO$39,NN24&lt;&gt;""),AND(OJ24&gt;=OW$35,OJ24&lt;&gt;"",OL24&gt;=OW$39,OL24&lt;&gt;""),AND(OM24&gt;=OW$35,OM24&lt;&gt;"",OO24&gt;=OW$39,OO24&lt;&gt;""),AND(OQ24&gt;=OW$35,OQ24&lt;&gt;"",OS24&gt;=OW$39,OS24&lt;&gt;""),AND(OT24&gt;=OW$35,OT24&lt;&gt;"",OV24&gt;=OW$39,OV24&lt;&gt;""),AND(PR24&gt;=QE$35,PR24&lt;&gt;"",PT24&gt;=QE$39,PT24&lt;&gt;""),AND(PU24&gt;=QE$35,PU24&lt;&gt;"",PW24&gt;=QE$39,PW24&lt;&gt;""),AND(PY24&gt;=QE$35,PY24&lt;&gt;"",QA24&gt;=QE$39,QA24&lt;&gt;""),AND(QB24&gt;=QE$35,QB24&lt;&gt;"",QD24&gt;=QE$39,QD24&lt;&gt;""),AND(QZ24&gt;=RM$35,QZ24&lt;&gt;"",RB24&gt;=RM$39,RB24&lt;&gt;""),AND(RC24&gt;=RM$35,RC24&lt;&gt;"",RE24&gt;=RM$39,RE24&lt;&gt;""),AND(RG24&gt;=RM$35,RG24&lt;&gt;"",RI24&gt;=RM$39,RI24&lt;&gt;""),AND(RJ24&gt;=RM$35,RJ24&lt;&gt;"",RL24&gt;=RM$39,RL24&lt;&gt;""),AND(SH24&gt;=SU$35,SH24&lt;&gt;"",SJ24&gt;=SU$39,SJ24&lt;&gt;""),AND(SK24&gt;=SU$35,SK24&lt;&gt;"",SM24&gt;=SU$39,SM24&lt;&gt;""),AND(SO24&gt;=SU$35,SO24&lt;&gt;"",SQ24&gt;=SU$39,SQ24&lt;&gt;""),AND(SR24&gt;=SU$35,SR24&lt;&gt;"",ST24&gt;=SU$39,ST24&lt;&gt;"")),"P","")</f>
        <v/>
      </c>
      <c r="L24" s="8">
        <f>IF(COUNT(AQ24,AT24,BR24,BU24,CS24,CV24)&gt;0,LARGE((AQ24,AT24,BR24,BU24,CS24,CV24),1),0)</f>
        <v>42.58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40.549999999999997</v>
      </c>
      <c r="O24" s="8" t="str">
        <f>IF(N24="","",IF(OR(N24=CS24,N24=CV24),$CA$1,IF(OR(N24=BR24,N24=BU24),$AZ$1,IF(OR(N24=AQ24,N24=AT24),$Y$1,""))))</f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IF(P24="","",IF(OR(P24=CS24,P24=CV24,P24=CZ24),$CA$1,IF(OR(P24=BR24,P24=BU24,P24=BY24),$AZ$1,IF(OR(P24=AQ24,P24=AT24,P24=AX24),$Y$1,""))))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8.1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&gt;0,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N24,$RN$1,IF(V24+IF(P24="",0,P24)=RF24,$QF$1,IF(V24+IF(P24="",0,P24)=PX24,$OX$1,IF(V24+IF(P24="",0,P24)=OP24,$NP$1,IF(V24+IF(P24="",0,P24)=NH24,$MH$1,IF(V24+IF(P24="",0,P24)=LZ24,$KZ$1,IF(V24+IF(P24="",0,P24)=KR24,$JR$1,IF(V24+IF(P24="",0,P24)=JJ24,$IJ$1,IF(V24+IF(P24="",0,P24)=IB24,$HB$1,IF(V24+IF(P24="",0,P24)=GT24,$FT$1,IF(V24+IF(P24="",0,P24)=FL24,$EL$1,IF(V24+IF(P24="",0,P24)=ED24,$DD$1)))))))))))),IF(V24=DC24,IF(V24+IF(#REF!="",0,#REF!)=ST24,$RN$1,IF(V24+IF(#REF!="",0,#REF!)=RL24,$QF$1,IF(V24+IF(#REF!="",0,#REF!)=QD24,$OX$1,IF(V24+IF(#REF!="",0,#REF!)=OV24,$NP$1,IF(V24+IF(#REF!="",0,#REF!)=NN24,$MH$1,IF(V24+IF(#REF!="",0,#REF!)=MF24,$KZ$1,IF(V24+IF(#REF!="",0,#REF!)=KX24,$JR$1,IF(V24+IF(#REF!="",0,#REF!)=JP24,$IJ$1,IF(V24+IF(#REF!="",0,#REF!)=IH24,$HB$1,IF(V24+IF(#REF!="",0,#REF!)=GZ24,$FT$1,IF(V24+IF(#REF!="",0,#REF!)=FR24,$EL$1,IF(V24+IF(#REF!="",0,#REF!)=EJ24,$DD$1,IF(V24+IF(#REF!="",0,#REF!)=SQ24,$RN$1,IF(V24+IF(#REF!="",0,#REF!)=RI24,$QF$1,IF(V24+IF(#REF!="",0,#REF!)=QA24,$OX$1,IF(V24+IF(#REF!="",0,#REF!)=OS24,$NP$1,IF(V24+IF(#REF!="",0,#REF!)=NK24,$MH$1,IF(V24+IF(#REF!="",0,#REF!)=MC24,$KZ$1,IF(V24+IF(#REF!="",0,#REF!)=KU24,$JR$1,IF(V24+IF(#REF!="",0,#REF!)=JM24,$IJ$1,IF(V24+IF(#REF!="",0,#REF!)=IE24,$HB$1,IF(V24+IF(#REF!="",0,#REF!)=GW24,$FT$1,IF(V24+IF(#REF!="",0,#REF!)=FO24,$EL$1,IF(V24+IF(#REF!="",0,#REF!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13.2</v>
      </c>
      <c r="BA24" s="26">
        <v>8.4</v>
      </c>
      <c r="BB24" s="26">
        <v>7.2</v>
      </c>
      <c r="BC24" s="26">
        <v>11.75</v>
      </c>
      <c r="BD24" s="26">
        <v>0</v>
      </c>
      <c r="BE24" s="26">
        <v>14.3</v>
      </c>
      <c r="BF24" s="26">
        <v>8.5</v>
      </c>
      <c r="BG24" s="26">
        <v>8.1</v>
      </c>
      <c r="BH24" s="26">
        <v>12.38</v>
      </c>
      <c r="BI24" s="26">
        <v>0.7</v>
      </c>
      <c r="BJ24" s="26"/>
      <c r="BK24" s="26"/>
      <c r="BL24" s="26"/>
      <c r="BM24" s="26"/>
      <c r="BN24" s="26"/>
      <c r="BO24" s="28"/>
      <c r="BP24" s="39">
        <f>IF(BB24&gt;0,BB24,"")</f>
        <v>7.2</v>
      </c>
      <c r="BQ24" s="39">
        <f>IF(BC24&gt;0,BC24,"")</f>
        <v>11.75</v>
      </c>
      <c r="BR24" s="11">
        <f>IF(SUM(AZ24:BC24)-BD24&gt;0,SUM(AZ24:BC24)-BD24,"")</f>
        <v>40.549999999999997</v>
      </c>
      <c r="BS24" s="11">
        <f>IF(BG24&gt;0,BG24,"")</f>
        <v>8.1</v>
      </c>
      <c r="BT24" s="11">
        <f>IF(BH24&gt;0,BH24,"")</f>
        <v>12.38</v>
      </c>
      <c r="BU24" s="11">
        <f>IF(SUM(BE24:BH24)-BI24&gt;0,SUM(BE24:BH24)-BI24,"")</f>
        <v>42.58</v>
      </c>
      <c r="BV24" s="11">
        <f>IF(BR24="","",MAX(BR24,BU24))</f>
        <v>42.58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42.58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6.6</v>
      </c>
      <c r="SW24" s="22">
        <f>IF($CP24="P",CB24,(CB24+BA24)/2)</f>
        <v>4.2</v>
      </c>
      <c r="SX24" s="22">
        <f>IF($CP24="P",CC24,(CC24+BB24)/2)</f>
        <v>3.6</v>
      </c>
      <c r="SY24" s="22">
        <f>IF($CP24="P",CD24,(CD24+BC24)/2)</f>
        <v>5.875</v>
      </c>
      <c r="SZ24" s="22">
        <f>IF($CP24="P",CE24,(CE24+BD24)/2)</f>
        <v>0</v>
      </c>
      <c r="TA24" s="22">
        <f>IF($CP24="P",CF24,(CF24+BE24)/2)</f>
        <v>7.15</v>
      </c>
      <c r="TB24" s="22">
        <f>IF($CP24="P",CG24,(CG24+BF24)/2)</f>
        <v>4.25</v>
      </c>
      <c r="TC24" s="22">
        <f>IF($CP24="P",CH24,(CH24+BG24)/2)</f>
        <v>4.05</v>
      </c>
      <c r="TD24" s="22">
        <f>IF($CP24="P",CI24,(CI24+BH24)/2)</f>
        <v>6.19</v>
      </c>
      <c r="TE24" s="22">
        <f>IF($CP24="P",CJ24,(CJ24+BI24)/2)</f>
        <v>0.35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3.6</v>
      </c>
      <c r="TM24" s="40">
        <f>IF(SY24&gt;0,SY24,"")</f>
        <v>5.875</v>
      </c>
      <c r="TN24" s="40">
        <f>IF(SUM(SV24:SY24)-SZ24&gt;0,SUM(SV24:SY24)-SZ24,"")</f>
        <v>20.274999999999999</v>
      </c>
      <c r="TO24" s="40">
        <f>IF(TC24&gt;0,TC24,"")</f>
        <v>4.05</v>
      </c>
      <c r="TP24" s="40">
        <f>IF(TD24&gt;0,TD24,"")</f>
        <v>6.19</v>
      </c>
      <c r="TQ24" s="40">
        <f>IF(SUM(TA24:TD24)-TE24&gt;0,SUM(TA24:TD24)-TE24,"")</f>
        <v>21.29</v>
      </c>
      <c r="TR24" s="40">
        <f>IF(MAX(TN24,TQ24)&gt;0,MAX(TN24,TQ24),"")</f>
        <v>21.29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21.29</v>
      </c>
    </row>
    <row r="25" spans="1:542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212</v>
      </c>
      <c r="D25" s="4" t="s">
        <v>5</v>
      </c>
      <c r="E25" s="4">
        <v>2007</v>
      </c>
      <c r="F25" s="9">
        <f>SUM(L25:V25)+SUM(L25:T25)*0.0000001+SUM(L25)*0.0000000000001</f>
        <v>91.070008072002494</v>
      </c>
      <c r="G25" s="66"/>
      <c r="H25" s="3" t="str">
        <f>IF(OR(AND(AO25&gt;=AY$34,AO25&lt;&gt;"",AQ25&gt;=AY$38,AQ25&lt;&gt;"",AN25=""),AND(AR25&gt;=AY$34,AR25&lt;&gt;"",AT25&gt;=AY$38,AT25&lt;&gt;"",AN25=""),AND(AV25&gt;=AY$34,AV25&lt;&gt;"",AX25&gt;=AY$38,AX25&lt;&gt;"",AN25=""),AND(BP25&gt;=BZ$34,BP25&lt;&gt;"",BR25&gt;=BZ$38,BR25&lt;&gt;"",BO25=""),AND(BS25&gt;=BZ$34,BS25&lt;&gt;"",BU25&gt;=BZ$38,BU25&lt;&gt;"",BO25=""),AND(BW25&gt;=BZ$34,BW25&lt;&gt;"",BY25&gt;=BZ$38,BY25&lt;&gt;"",BO25=""),AND(CQ25&gt;=DA$34,CQ25&lt;&gt;"",CS25&gt;=DA$38,CS25&lt;&gt;"",CP25=""),AND(CT25&gt;=DA$34,CT25&lt;&gt;"",CV25&gt;=DA$38,CV25&lt;&gt;"",CP25=""),AND(CX25&gt;=DA$34,CX25&lt;&gt;"",CZ25&gt;=DA$38,CZ25&lt;&gt;"",CP25=""),AND(DX25&gt;=EK$34,DX25&lt;&gt;"",DZ25&gt;=EK$38,DZ25&lt;&gt;""),AND(EA25&gt;=EK$34,EA25&lt;&gt;"",EC25&gt;=EK$38,EC25&lt;&gt;""),AND(EE25&gt;=EK$34,EE25&lt;&gt;"",EG25&gt;=EK$38,EG25&lt;&gt;""),AND(EH25&gt;=EK$34,EH25&lt;&gt;"",EJ25&gt;=EK$38,EJ25&lt;&gt;""),AND(FF25&gt;=FS$34,FF25&lt;&gt;"",FH25&gt;=FS$38,FH25&lt;&gt;""),AND(FI25&gt;=FS$34,FI25&lt;&gt;"",FK25&gt;=FS$38,FK25&lt;&gt;""),AND(FM25&gt;=FS$34,FM25&lt;&gt;"",FO25&gt;=FS$38,FO25&lt;&gt;""),AND(FP25&gt;=FS$34,FP25&lt;&gt;"",FR25&gt;=FS$38,FR25&lt;&gt;""),AND(GN25&gt;=HA$34,GN25&lt;&gt;"",GP25&gt;=HA$38,GP25&lt;&gt;""),AND(GQ25&gt;=HA$34,GQ25&lt;&gt;"",GS25&gt;=HA$38,GS25&lt;&gt;""),AND(GU25&gt;=HA$34,GU25&lt;&gt;"",GW25&gt;=HA$38,GW25&lt;&gt;""),AND(GX25&gt;=HA$34,GX25&lt;&gt;"",GZ25&gt;=HA$38,GZ25&lt;&gt;""),AND(HV25&gt;=II$34,HV25&lt;&gt;"",HX25&gt;=II$38,HX25&lt;&gt;""),AND(HY25&gt;=II$34,HY25&lt;&gt;"",IA25&gt;=II$38,IA25&lt;&gt;""),AND(IC25&gt;=II$34,IC25&lt;&gt;"",IE25&gt;=II$38,IE25&lt;&gt;""),AND(IF25&gt;=II$34,IF25&lt;&gt;"",IH25&gt;=II$38,IH25&lt;&gt;""),AND(JD25&gt;=JQ$34,JD25&lt;&gt;"",JF25&gt;=JQ$38,JF25&lt;&gt;""),AND(JG25&gt;=JQ$34,JG25&lt;&gt;"",JI25&gt;=JQ$38,JI25&lt;&gt;""),AND(JK25&gt;=JQ$34,JK25&lt;&gt;"",JM25&gt;=JQ$38,JM25&lt;&gt;""),AND(JN25&gt;=JQ$34,JN25&lt;&gt;"",JP25&gt;=JQ$38,JP25&lt;&gt;""),AND(KL25&gt;=KY$34,KL25&lt;&gt;"",KN25&gt;=KY$38,KN25&lt;&gt;""),AND(KO25&gt;=KY$34,KO25&lt;&gt;"",KQ25&gt;=KY$38,KQ25&lt;&gt;""),AND(KS25&gt;=KY$34,KS25&lt;&gt;"",KU25&gt;=KY$38,KU25&lt;&gt;""),AND(KV25&gt;=KY$34,KV25&lt;&gt;"",KX25&gt;=KY$38,KX25&lt;&gt;""),AND(LT25&gt;=MG$34,LT25&lt;&gt;"",LV25&gt;=MG$38,LV25&lt;&gt;""),AND(LW25&gt;=MG$34,LW25&lt;&gt;"",LY25&gt;=MG$38,LY25&lt;&gt;""),AND(MA25&gt;=MG$34,MA25&lt;&gt;"",MC25&gt;=MG$38,MC25&lt;&gt;""),AND(MD25&gt;=MG$34,MD25&lt;&gt;"",MF25&gt;=MG$38,MF25&lt;&gt;""),AND(NB25&gt;=NO$34,NB25&lt;&gt;"",ND25&gt;=NO$38,ND25&lt;&gt;""),AND(NE25&gt;=NO$34,NE25&lt;&gt;"",NG25&gt;=NO$38,NG25&lt;&gt;""),AND(NI25&gt;=NO$34,NI25&lt;&gt;"",NK25&gt;=NO$38,NK25&lt;&gt;""),AND(NL25&gt;=NO$34,NL25&lt;&gt;"",NN25&gt;=NO$38,NN25&lt;&gt;""),AND(OJ25&gt;=OW$34,OJ25&lt;&gt;"",OL25&gt;=OW$38,OL25&lt;&gt;""),AND(OM25&gt;=OW$34,OM25&lt;&gt;"",OO25&gt;=OW$38,OO25&lt;&gt;""),AND(OQ25&gt;=OW$34,OQ25&lt;&gt;"",OS25&gt;=OW$38,OS25&lt;&gt;""),AND(OT25&gt;=OW$34,OT25&lt;&gt;"",OV25&gt;=OW$38,OV25&lt;&gt;""),AND(PR25&gt;=QE$34,PR25&lt;&gt;"",PT25&gt;=QE$38,PT25&lt;&gt;""),AND(PU25&gt;=QE$34,PU25&lt;&gt;"",PW25&gt;=QE$38,PW25&lt;&gt;""),AND(PY25&gt;=QE$34,PY25&lt;&gt;"",QA25&gt;=QE$38,QA25&lt;&gt;""),AND(QB25&gt;=QE$34,QB25&lt;&gt;"",QD25&gt;=QE$38,QD25&lt;&gt;""),AND(QZ25&gt;=RM$34,QZ25&lt;&gt;"",RB25&gt;=RM$38,RB25&lt;&gt;""),AND(RC25&gt;=RM$34,RC25&lt;&gt;"",RE25&gt;=RM$38,RE25&lt;&gt;""),AND(RG25&gt;=RM$34,RG25&lt;&gt;"",RI25&gt;=RM$38,RI25&lt;&gt;""),AND(RJ25&gt;=RM$34,RJ25&lt;&gt;"",RL25&gt;=RM$38,RL25&lt;&gt;""),AND(SH25&gt;=SU$34,SH25&lt;&gt;"",SJ25&gt;=SU$38,SJ25&lt;&gt;""),AND(SK25&gt;=SU$34,SK25&lt;&gt;"",SM25&gt;=SU$38,SM25&lt;&gt;""),AND(SO25&gt;=SU$34,SO25&lt;&gt;"",SQ25&gt;=SU$38,SQ25&lt;&gt;""),AND(SR25&gt;=SU$34,SR25&lt;&gt;"",ST25&gt;=SU$38,ST25&lt;&gt;"")),"P","")</f>
        <v/>
      </c>
      <c r="I25" s="3" t="str">
        <f>IF(OR(AND(AQ25&gt;=AY$38,AQ25&lt;&gt;"",AN25=""),AND(AT25&gt;=AY$38,AT25&lt;&gt;"",AN25=""),AND(AX25&gt;=AY$38,AX25&lt;&gt;"",AN25=""),AND(BR25&gt;=BZ$38,BR25&lt;&gt;"",BO25=""),AND(BU25&gt;=BZ$38,BU25&lt;&gt;"",BO25=""),AND(BY25&gt;=BZ$38,BY25&lt;&gt;"",BO25=""),AND(CS25&gt;=DA$38,CS25&lt;&gt;"",CP25=""),AND(CV25&gt;=DA$38,CV25&lt;&gt;"",CP25=""),AND(CZ25&gt;=DA$38,CZ25&lt;&gt;"",CP25=""),AND(DZ25&gt;=EK$38,DZ25&lt;&gt;""),AND(EC25&gt;=EK$38,EC25&lt;&gt;""),AND(EG25&gt;=EK$38,EG25&lt;&gt;""),AND(EJ25&gt;=EK$38,EJ25&lt;&gt;""),AND(FH25&gt;=FS$38,FH25&lt;&gt;""),AND(FK25&gt;=FS$38,FK25&lt;&gt;""),AND(FO25&gt;=FS$38,FO25&lt;&gt;""),AND(FR25&gt;=FS$38,FR25&lt;&gt;""),AND(GP25&gt;=HA$38,GP25&lt;&gt;""),AND(GS25&gt;=HA$38,GS25&lt;&gt;""),AND(GW25&gt;=HA$38,GW25&lt;&gt;""),AND(GZ25&gt;=HA$38,GZ25&lt;&gt;""),AND(HX25&gt;=II$38,HX25&lt;&gt;""),AND(IA25&gt;=II$38,IA25&lt;&gt;""),AND(IE25&gt;=II$38,IE25&lt;&gt;""),AND(IH25&gt;=II$38,IH25&lt;&gt;""),AND(JF25&gt;=JQ$38,JF25&lt;&gt;""),AND(JI25&gt;=JQ$38,JI25&lt;&gt;""),AND(JM25&gt;=JQ$38,JM25&lt;&gt;""),AND(JP25&gt;=JQ$38,JP25&lt;&gt;""),AND(KN25&gt;=KY$38,KN25&lt;&gt;""),AND(KQ25&gt;=KY$38,KQ25&lt;&gt;""),AND(KU25&gt;=KY$38,KU25&lt;&gt;""),AND(KX25&gt;=KY$38,KX25&lt;&gt;""),AND(LV25&gt;=MG$38,LV25&lt;&gt;""),AND(LY25&gt;=MG$38,LY25&lt;&gt;""),AND(MC25&gt;=MG$38,MC25&lt;&gt;""),AND(MF25&gt;=MG$38,MF25&lt;&gt;""),AND(ND25&gt;=NO$38,ND25&lt;&gt;""),AND(NG25&gt;=NO$38,NG25&lt;&gt;""),AND(NK25&gt;=NO$38,NK25&lt;&gt;""),AND(NN25&gt;=NO$38,NN25&lt;&gt;""),AND(OL25&gt;=OW$38,OL25&lt;&gt;""),AND(OO25&gt;=OW$38,OO25&lt;&gt;""),AND(OS25&gt;=OW$38,OS25&lt;&gt;""),AND(OV25&gt;=OW$38,OV25&lt;&gt;""),AND(PT25&gt;=QE$38,PT25&lt;&gt;""),AND(PW25&gt;=QE$38,PW25&lt;&gt;""),AND(QA25&gt;=QE$38,QA25&lt;&gt;""),AND(QD25&gt;=QE$38,QD25&lt;&gt;""),AND(RB25&gt;=RM$38,RB25&lt;&gt;""),AND(RE25&gt;=RM$38,RE25&lt;&gt;""),AND(RI25&gt;=RM$38,RI25&lt;&gt;""),AND(RL25&gt;=RM$38,RL25&lt;&gt;""),AND(SJ25&gt;=SU$38,SJ25&lt;&gt;""),AND(SM25&gt;=SU$38,SM25&lt;&gt;""),AND(SQ25&gt;=SU$38,SQ25&lt;&gt;""),AND(ST25&gt;=SU$38,ST25&lt;&gt;"")),"P","")</f>
        <v/>
      </c>
      <c r="J25" s="36" t="str">
        <f>IF(AND(I25="P",H25=""),"No DD",IF(OR(AND(AO25&gt;=AY$37,AO25&lt;&gt;"",AQ25&gt;=AY$41,AQ25&lt;&gt;"",AN25=""),AND(AR25&gt;=AY$37,AR25&lt;&gt;"",AT25&gt;=AY$41,AT25&lt;&gt;"",AN25=""),AND(AV25&gt;=AY$37,AV25&lt;&gt;"",AX25&gt;=AY$41,AX25&lt;&gt;"",AN25=""),AND(BP25&gt;=BZ$37,BP25&lt;&gt;"",BR25&gt;=BZ$41,BR25&lt;&gt;"",BO25=""),AND(BS25&gt;=BZ$37,BS25&lt;&gt;"",BU25&gt;=BZ$41,BU25&lt;&gt;"",BO25=""),AND(BW25&gt;=BZ$37,BW25&lt;&gt;"",BY25&gt;=BZ$41,BY25&lt;&gt;"",BO25=""),AND(CQ25&gt;=DA$37,CQ25&lt;&gt;"",CS25&gt;=DA$41,CS25&lt;&gt;"",CP25=""),AND(CT25&gt;=DA$37,CT25&lt;&gt;"",CV25&gt;=DA$41,CV25&lt;&gt;"",CP25=""),AND(CX25&gt;=DA$37,CX25&lt;&gt;"",CZ25&gt;=DA$41,CZ25&lt;&gt;"",CP25=""),AND(DX25&gt;=EK$37,DX25&lt;&gt;"",DZ25&gt;=EK$41,DZ25&lt;&gt;""),AND(EA25&gt;=EK$37,EA25&lt;&gt;"",EC25&gt;=EK$41,EC25&lt;&gt;""),AND(EE25&gt;=EK$37,EE25&lt;&gt;"",EG25&gt;=EK$41,EG25&lt;&gt;""),AND(EH25&gt;=EK$37,EH25&lt;&gt;"",EJ25&gt;=EK$41,EJ25&lt;&gt;""),AND(FF25&gt;=FS$37,FF25&lt;&gt;"",FH25&gt;=FS$41,FH25&lt;&gt;""),AND(FI25&gt;=FS$37,FI25&lt;&gt;"",FK25&gt;=FS$41,FK25&lt;&gt;""),AND(FM25&gt;=FS$37,FM25&lt;&gt;"",FO25&gt;=FS$41,FO25&lt;&gt;""),AND(FP25&gt;=FS$37,FP25&lt;&gt;"",FR25&gt;=FS$41,FR25&lt;&gt;""),AND(GN25&gt;=HA$37,GN25&lt;&gt;"",GP25&gt;=HA$41,GP25&lt;&gt;""),AND(GQ25&gt;=HA$37,GQ25&lt;&gt;"",GS25&gt;=HA$41,GS25&lt;&gt;""),AND(GU25&gt;=HA$37,GU25&lt;&gt;"",GW25&gt;=HA$41,GW25&lt;&gt;""),AND(GX25&gt;=HA$37,GX25&lt;&gt;"",GZ25&gt;=HA$41,GZ25&lt;&gt;""),AND(HV25&gt;=II$37,HV25&lt;&gt;"",HX25&gt;=II$41,HX25&lt;&gt;""),AND(HY25&gt;=II$37,HY25&lt;&gt;"",IA25&gt;=II$41,IA25&lt;&gt;""),AND(IC25&gt;=II$37,IC25&lt;&gt;"",IE25&gt;=II$41,IE25&lt;&gt;""),AND(IF25&gt;=II$37,IF25&lt;&gt;"",IH25&gt;=II$41,IH25&lt;&gt;""),AND(JD25&gt;=JQ$37,JD25&lt;&gt;"",JF25&gt;=JQ$41,JF25&lt;&gt;""),AND(JG25&gt;=JQ$37,JG25&lt;&gt;"",JI25&gt;=JQ$41,JI25&lt;&gt;""),AND(JK25&gt;=JQ$37,JK25&lt;&gt;"",JM25&gt;=JQ$41,JM25&lt;&gt;""),AND(JN25&gt;=JQ$37,JN25&lt;&gt;"",JP25&gt;=JQ$41,JP25&lt;&gt;""),AND(KL25&gt;=KY$37,KL25&lt;&gt;"",KN25&gt;=KY$41,KN25&lt;&gt;""),AND(KO25&gt;=KY$37,KO25&lt;&gt;"",KQ25&gt;=KY$41,KQ25&lt;&gt;""),AND(KS25&gt;=KY$37,KS25&lt;&gt;"",KU25&gt;=KY$41,KU25&lt;&gt;""),AND(KV25&gt;=KY$37,KV25&lt;&gt;"",KX25&gt;=KY$41,KX25&lt;&gt;""),AND(LT25&gt;=MG$37,LT25&lt;&gt;"",LV25&gt;=MG$41,LV25&lt;&gt;""),AND(LW25&gt;=MG$37,LW25&lt;&gt;"",LY25&gt;=MG$41,LY25&lt;&gt;""),AND(MA25&gt;=MG$37,MA25&lt;&gt;"",MC25&gt;=MG$41,MC25&lt;&gt;""),AND(MD25&gt;=MG$37,MD25&lt;&gt;"",MF25&gt;=MG$41,MF25&lt;&gt;""),AND(NB25&gt;=NO$37,NB25&lt;&gt;"",ND25&gt;=NO$41,ND25&lt;&gt;""),AND(NE25&gt;=NO$37,NE25&lt;&gt;"",NG25&gt;=NO$41,NG25&lt;&gt;""),AND(NI25&gt;=NO$37,NI25&lt;&gt;"",NK25&gt;=NO$41,NK25&lt;&gt;""),AND(NL25&gt;=NO$37,NL25&lt;&gt;"",NN25&gt;=NO$41,NN25&lt;&gt;""),AND(OJ25&gt;=OW$37,OJ25&lt;&gt;"",OL25&gt;=OW$41,OL25&lt;&gt;""),AND(OM25&gt;=OW$37,OM25&lt;&gt;"",OO25&gt;=OW$41,OO25&lt;&gt;""),AND(OQ25&gt;=OW$37,OQ25&lt;&gt;"",OS25&gt;=OW$41,OS25&lt;&gt;""),AND(OT25&gt;=OW$37,OT25&lt;&gt;"",OV25&gt;=OW$41,OV25&lt;&gt;""),AND(PR25&gt;=QE$37,PR25&lt;&gt;"",PT25&gt;=QE$41,PT25&lt;&gt;""),AND(PU25&gt;=QE$37,PU25&lt;&gt;"",PW25&gt;=QE$41,PW25&lt;&gt;""),AND(PY25&gt;=QE$37,PY25&lt;&gt;"",QA25&gt;=QE$41,QA25&lt;&gt;""),AND(QB25&gt;=QE$37,QB25&lt;&gt;"",QD25&gt;=QE$41,QD25&lt;&gt;""),AND(QZ25&gt;=RM$37,QZ25&lt;&gt;"",RB25&gt;=RM$41,RB25&lt;&gt;""),AND(RC25&gt;=RM$37,RC25&lt;&gt;"",RE25&gt;=RM$41,RE25&lt;&gt;""),AND(RG25&gt;=RM$37,RG25&lt;&gt;"",RI25&gt;=RM$41,RI25&lt;&gt;""),AND(RJ25&gt;=RM$37,RJ25&lt;&gt;"",RL25&gt;=RM$41,RL25&lt;&gt;""),AND(SH25&gt;=SU$37,SH25&lt;&gt;"",SJ25&gt;=SU$41,SJ25&lt;&gt;""),AND(SK25&gt;=SU$37,SK25&lt;&gt;"",SM25&gt;=SU$41,SM25&lt;&gt;""),AND(SO25&gt;=SU$37,SO25&lt;&gt;"",SQ25&gt;=SU$41,SQ25&lt;&gt;""),AND(SR25&gt;=SU$37,SR25&lt;&gt;"",ST25&gt;=SU$41,ST25&lt;&gt;"")),"Merit",IF(OR(AND(AO25&gt;=AY$36,AO25&lt;&gt;"",AQ25&gt;=AY$40,AQ25&lt;&gt;"",AN25=""),AND(AR25&gt;=AY$36,AR25&lt;&gt;"",AT25&gt;=AY$40,AT25&lt;&gt;"",AN25=""),AND(AV25&gt;=AY$36,AV25&lt;&gt;"",AX25&gt;=AY$40,AX25&lt;&gt;"",AN25=""),AND(BP25&gt;=BZ$36,BP25&lt;&gt;"",BR25&gt;=BZ$40,BR25&lt;&gt;"",BO25=""),AND(BS25&gt;=BZ$36,BS25&lt;&gt;"",BU25&gt;=BZ$40,BU25&lt;&gt;"",BO25=""),AND(BW25&gt;=BZ$36,BW25&lt;&gt;"",BY25&gt;=BZ$40,BY25&lt;&gt;"",BO25=""),AND(CQ25&gt;=DA$36,CQ25&lt;&gt;"",CS25&gt;=DA$40,CS25&lt;&gt;"",CP25=""),AND(CT25&gt;=DA$36,CT25&lt;&gt;"",CV25&gt;=DA$40,CV25&lt;&gt;"",CP25=""),AND(CX25&gt;=DA$36,CX25&lt;&gt;"",CZ25&gt;=DA$40,CZ25&lt;&gt;"",CP25=""),AND(DX25&gt;=EK$36,DX25&lt;&gt;"",DZ25&gt;=EK$40,DZ25&lt;&gt;""),AND(EA25&gt;=EK$36,EA25&lt;&gt;"",EC25&gt;=EK$40,EC25&lt;&gt;""),AND(EE25&gt;=EK$36,EE25&lt;&gt;"",EG25&gt;=EK$40,EG25&lt;&gt;""),AND(EH25&gt;=EK$36,EH25&lt;&gt;"",EJ25&gt;=EK$40,EJ25&lt;&gt;""),AND(FF25&gt;=FS$36,FF25&lt;&gt;"",FH25&gt;=FS$40,FH25&lt;&gt;""),AND(FI25&gt;=FS$36,FI25&lt;&gt;"",FK25&gt;=FS$40,FK25&lt;&gt;""),AND(FM25&gt;=FS$36,FM25&lt;&gt;"",FO25&gt;=FS$40,FO25&lt;&gt;""),AND(FP25&gt;=FS$36,FP25&lt;&gt;"",FR25&gt;=FS$40,FR25&lt;&gt;""),AND(GN25&gt;=HA$36,GN25&lt;&gt;"",GP25&gt;=HA$40,GP25&lt;&gt;""),AND(GQ25&gt;=HA$36,GQ25&lt;&gt;"",GS25&gt;=HA$40,GS25&lt;&gt;""),AND(GU25&gt;=HA$36,GU25&lt;&gt;"",GW25&gt;=HA$40,GW25&lt;&gt;""),AND(GX25&gt;=HA$36,GX25&lt;&gt;"",GZ25&gt;=HA$40,GZ25&lt;&gt;""),AND(HV25&gt;=II$36,HV25&lt;&gt;"",HX25&gt;=II$40,HX25&lt;&gt;""),AND(HY25&gt;=II$36,HY25&lt;&gt;"",IA25&gt;=II$40,IA25&lt;&gt;""),AND(IC25&gt;=II$36,IC25&lt;&gt;"",IE25&gt;=II$40,IE25&lt;&gt;""),AND(IF25&gt;=II$36,IF25&lt;&gt;"",IH25&gt;=II$40,IH25&lt;&gt;""),AND(JD25&gt;=JQ$36,JD25&lt;&gt;"",JF25&gt;=JQ$40,JF25&lt;&gt;""),AND(JG25&gt;=JQ$36,JG25&lt;&gt;"",JI25&gt;=JQ$40,JI25&lt;&gt;""),AND(JK25&gt;=JQ$36,JK25&lt;&gt;"",JM25&gt;=JQ$40,JM25&lt;&gt;""),AND(JN25&gt;=JQ$36,JN25&lt;&gt;"",JP25&gt;=JQ$40,JP25&lt;&gt;""),AND(KL25&gt;=KY$36,KL25&lt;&gt;"",KN25&gt;=KY$40,KN25&lt;&gt;""),AND(KO25&gt;=KY$36,KO25&lt;&gt;"",KQ25&gt;=KY$40,KQ25&lt;&gt;""),AND(KS25&gt;=KY$36,KS25&lt;&gt;"",KU25&gt;=KY$40,KU25&lt;&gt;""),AND(KV25&gt;=KY$36,KV25&lt;&gt;"",KX25&gt;=KY$40,KX25&lt;&gt;""),AND(LT25&gt;=MG$36,LT25&lt;&gt;"",LV25&gt;=MG$40,LV25&lt;&gt;""),AND(LW25&gt;=MG$36,LW25&lt;&gt;"",LY25&gt;=MG$40,LY25&lt;&gt;""),AND(MA25&gt;=MG$36,MA25&lt;&gt;"",MC25&gt;=MG$40,MC25&lt;&gt;""),AND(MD25&gt;=MG$36,MD25&lt;&gt;"",MF25&gt;=MG$40,MF25&lt;&gt;""),AND(NB25&gt;=NO$36,NB25&lt;&gt;"",ND25&gt;=NO$40,ND25&lt;&gt;""),AND(NE25&gt;=NO$36,NE25&lt;&gt;"",NG25&gt;=NO$40,NG25&lt;&gt;""),AND(NI25&gt;=NO$36,NI25&lt;&gt;"",NK25&gt;=NO$40,NK25&lt;&gt;""),AND(NL25&gt;=NO$36,NL25&lt;&gt;"",NN25&gt;=NO$40,NN25&lt;&gt;""),AND(OJ25&gt;=OW$36,OJ25&lt;&gt;"",OL25&gt;=OW$40,OL25&lt;&gt;""),AND(OM25&gt;=OW$36,OM25&lt;&gt;"",OO25&gt;=OW$40,OO25&lt;&gt;""),AND(OQ25&gt;=OW$36,OQ25&lt;&gt;"",OS25&gt;=OW$40,OS25&lt;&gt;""),AND(OT25&gt;=OW$36,OT25&lt;&gt;"",OV25&gt;=OW$40,OV25&lt;&gt;""),AND(PR25&gt;=QE$36,PR25&lt;&gt;"",PT25&gt;=QE$40,PT25&lt;&gt;""),AND(PU25&gt;=QE$36,PU25&lt;&gt;"",PW25&gt;=QE$40,PW25&lt;&gt;""),AND(PY25&gt;=QE$36,PY25&lt;&gt;"",QA25&gt;=QE$40,QA25&lt;&gt;""),AND(QB25&gt;=QE$36,QB25&lt;&gt;"",QD25&gt;=QE$40,QD25&lt;&gt;""),AND(QZ25&gt;=RM$36,QZ25&lt;&gt;"",RB25&gt;=RM$40,RB25&lt;&gt;""),AND(RC25&gt;=RM$36,RC25&lt;&gt;"",RE25&gt;=RM$40,RE25&lt;&gt;""),AND(RG25&gt;=RM$36,RG25&lt;&gt;"",RI25&gt;=RM$40,RI25&lt;&gt;""),AND(RJ25&gt;=RM$36,RJ25&lt;&gt;"",RL25&gt;=RM$40,RL25&lt;&gt;""),AND(SH25&gt;=SU$36,SH25&lt;&gt;"",SJ25&gt;=SU$40,SJ25&lt;&gt;""),AND(SK25&gt;=SU$36,SK25&lt;&gt;"",SM25&gt;=SU$40,SM25&lt;&gt;""),AND(SO25&gt;=SU$36,SO25&lt;&gt;"",SQ25&gt;=SU$40,SQ25&lt;&gt;""),AND(SR25&gt;=SU$36,SR25&lt;&gt;"",ST25&gt;=SU$40,ST25&lt;&gt;"")),"Excellence",IF(K25="P","Worlds Team",IF(H25="P","National Team","")))))</f>
        <v/>
      </c>
      <c r="K25" s="3" t="str">
        <f>IF(OR(AND(AO25&gt;=AY$35,AO25&lt;&gt;"",AQ25&gt;=AY$39,AQ25&lt;&gt;"",AN25=""),AND(AR25&gt;=AY$35,AR25&lt;&gt;"",AT25&gt;=AY$39,AT25&lt;&gt;"",AN25=""),AND(AV25&gt;=AY$35,AV25&lt;&gt;"",AX25&gt;=AY$39,AX25&lt;&gt;"",AN25=""),AND(BP25&gt;=BZ$35,BP25&lt;&gt;"",BR25&gt;=BZ$39,BR25&lt;&gt;"",BO25=""),AND(BS25&gt;=BZ$35,BS25&lt;&gt;"",BU25&gt;=BZ$39,BU25&lt;&gt;"",BO25=""),AND(BW25&gt;=BZ$35,BW25&lt;&gt;"",BY25&gt;=BZ$39,BY25&lt;&gt;"",BO25=""),AND(CQ25&gt;=DA$35,CQ25&lt;&gt;"",CS25&gt;=DA$39,CS25&lt;&gt;"",CP25=""),AND(CT25&gt;=DA$35,CT25&lt;&gt;"",CV25&gt;=DA$39,CV25&lt;&gt;"",CP25=""),AND(CX25&gt;=DA$35,CX25&lt;&gt;"",CZ25&gt;=DA$39,CZ25&lt;&gt;"",CP25=""),AND(DX25&gt;=EK$35,DX25&lt;&gt;"",DZ25&gt;=EK$39,DZ25&lt;&gt;""),AND(EA25&gt;=EK$35,EA25&lt;&gt;"",EC25&gt;=EK$39,EC25&lt;&gt;""),AND(EE25&gt;=EK$35,EE25&lt;&gt;"",EG25&gt;=EK$39,EG25&lt;&gt;""),AND(EH25&gt;=EK$35,EH25&lt;&gt;"",EJ25&gt;=EK$39,EJ25&lt;&gt;""),AND(FF25&gt;=FS$35,FF25&lt;&gt;"",FH25&gt;=FS$39,FH25&lt;&gt;""),AND(FI25&gt;=FS$35,FI25&lt;&gt;"",FK25&gt;=FS$39,FK25&lt;&gt;""),AND(FM25&gt;=FS$35,FM25&lt;&gt;"",FO25&gt;=FS$39,FO25&lt;&gt;""),AND(FP25&gt;=FS$35,FP25&lt;&gt;"",FR25&gt;=FS$39,FR25&lt;&gt;""),AND(GN25&gt;=HA$35,GN25&lt;&gt;"",GP25&gt;=HA$39,GP25&lt;&gt;""),AND(GQ25&gt;=HA$35,GQ25&lt;&gt;"",GS25&gt;=HA$39,GS25&lt;&gt;""),AND(GU25&gt;=HA$35,GU25&lt;&gt;"",GW25&gt;=HA$39,GW25&lt;&gt;""),AND(GX25&gt;=HA$35,GX25&lt;&gt;"",GZ25&gt;=HA$39,GZ25&lt;&gt;""),AND(HV25&gt;=II$35,HV25&lt;&gt;"",HX25&gt;=II$39,HX25&lt;&gt;""),AND(HY25&gt;=II$35,HY25&lt;&gt;"",IA25&gt;=II$39,IA25&lt;&gt;""),AND(IC25&gt;=II$35,IC25&lt;&gt;"",IE25&gt;=II$39,IE25&lt;&gt;""),AND(IF25&gt;=II$35,IF25&lt;&gt;"",IH25&gt;=II$39,IH25&lt;&gt;""),AND(JD25&gt;=JQ$35,JD25&lt;&gt;"",JF25&gt;=JQ$39,JF25&lt;&gt;""),AND(JG25&gt;=JQ$35,JG25&lt;&gt;"",JI25&gt;=JQ$39,JI25&lt;&gt;""),AND(JK25&gt;=JQ$35,JK25&lt;&gt;"",JM25&gt;=JQ$39,JM25&lt;&gt;""),AND(JN25&gt;=JQ$35,JN25&lt;&gt;"",JP25&gt;=JQ$39,JP25&lt;&gt;""),AND(KL25&gt;=KY$35,KL25&lt;&gt;"",KN25&gt;=KY$39,KN25&lt;&gt;""),AND(KO25&gt;=KY$35,KO25&lt;&gt;"",KQ25&gt;=KY$39,KQ25&lt;&gt;""),AND(KS25&gt;=KY$35,KS25&lt;&gt;"",KU25&gt;=KY$39,KU25&lt;&gt;""),AND(KV25&gt;=KY$35,KV25&lt;&gt;"",KX25&gt;=KY$39,KX25&lt;&gt;""),AND(LT25&gt;=MG$35,LT25&lt;&gt;"",LV25&gt;=MG$39,LV25&lt;&gt;""),AND(LW25&gt;=MG$35,LW25&lt;&gt;"",LY25&gt;=MG$39,LY25&lt;&gt;""),AND(MA25&gt;=MG$35,MA25&lt;&gt;"",MC25&gt;=MG$39,MC25&lt;&gt;""),AND(MD25&gt;=MG$35,MD25&lt;&gt;"",MF25&gt;=MG$39,MF25&lt;&gt;""),AND(NB25&gt;=NO$35,NB25&lt;&gt;"",ND25&gt;=NO$39,ND25&lt;&gt;""),AND(NE25&gt;=NO$35,NE25&lt;&gt;"",NG25&gt;=NO$39,NG25&lt;&gt;""),AND(NI25&gt;=NO$35,NI25&lt;&gt;"",NK25&gt;=NO$39,NK25&lt;&gt;""),AND(NL25&gt;=NO$35,NL25&lt;&gt;"",NN25&gt;=NO$39,NN25&lt;&gt;""),AND(OJ25&gt;=OW$35,OJ25&lt;&gt;"",OL25&gt;=OW$39,OL25&lt;&gt;""),AND(OM25&gt;=OW$35,OM25&lt;&gt;"",OO25&gt;=OW$39,OO25&lt;&gt;""),AND(OQ25&gt;=OW$35,OQ25&lt;&gt;"",OS25&gt;=OW$39,OS25&lt;&gt;""),AND(OT25&gt;=OW$35,OT25&lt;&gt;"",OV25&gt;=OW$39,OV25&lt;&gt;""),AND(PR25&gt;=QE$35,PR25&lt;&gt;"",PT25&gt;=QE$39,PT25&lt;&gt;""),AND(PU25&gt;=QE$35,PU25&lt;&gt;"",PW25&gt;=QE$39,PW25&lt;&gt;""),AND(PY25&gt;=QE$35,PY25&lt;&gt;"",QA25&gt;=QE$39,QA25&lt;&gt;""),AND(QB25&gt;=QE$35,QB25&lt;&gt;"",QD25&gt;=QE$39,QD25&lt;&gt;""),AND(QZ25&gt;=RM$35,QZ25&lt;&gt;"",RB25&gt;=RM$39,RB25&lt;&gt;""),AND(RC25&gt;=RM$35,RC25&lt;&gt;"",RE25&gt;=RM$39,RE25&lt;&gt;""),AND(RG25&gt;=RM$35,RG25&lt;&gt;"",RI25&gt;=RM$39,RI25&lt;&gt;""),AND(RJ25&gt;=RM$35,RJ25&lt;&gt;"",RL25&gt;=RM$39,RL25&lt;&gt;""),AND(SH25&gt;=SU$35,SH25&lt;&gt;"",SJ25&gt;=SU$39,SJ25&lt;&gt;""),AND(SK25&gt;=SU$35,SK25&lt;&gt;"",SM25&gt;=SU$39,SM25&lt;&gt;""),AND(SO25&gt;=SU$35,SO25&lt;&gt;"",SQ25&gt;=SU$39,SQ25&lt;&gt;""),AND(SR25&gt;=SU$35,SR25&lt;&gt;"",ST25&gt;=SU$39,ST25&lt;&gt;"")),"P","")</f>
        <v/>
      </c>
      <c r="L25" s="8">
        <f>IF(COUNT(AQ25,AT25,BR25,BU25,CS25,CV25)&gt;0,LARGE((AQ25,AT25,BR25,BU25,CS25,CV25),1),0)</f>
        <v>25.03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5.22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41.97</v>
      </c>
      <c r="Q25" s="8" t="str">
        <f>IF(P25="","",IF(OR(P25=CS25,P25=CV25,P25=CZ25),$CA$1,IF(OR(P25=BR25,P25=BU25,P25=BY25),$AZ$1,IF(OR(P25=AQ25,P25=AT25,P25=AX25),$Y$1,""))))</f>
        <v>2023 3rd Domestic Trial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8.5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&gt;0,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10.350000000000001</v>
      </c>
      <c r="W25" s="11" t="str">
        <f>IF(V25="","",IF(V25=DB25,"("&amp;DB$2&amp;")",IF(V25=DC25,"("&amp;DC$2&amp;")")))</f>
        <v>(Optional)</v>
      </c>
      <c r="X25" s="8" t="b">
        <f>IF(V25="","",IF(V25=DB25,IF(V25+IF(P25="",0,P25)=SN25,$RN$1,IF(V25+IF(P25="",0,P25)=RF25,$QF$1,IF(V25+IF(P25="",0,P25)=PX25,$OX$1,IF(V25+IF(P25="",0,P25)=OP25,$NP$1,IF(V25+IF(P25="",0,P25)=NH25,$MH$1,IF(V25+IF(P25="",0,P25)=LZ25,$KZ$1,IF(V25+IF(P25="",0,P25)=KR25,$JR$1,IF(V25+IF(P25="",0,P25)=JJ25,$IJ$1,IF(V25+IF(P25="",0,P25)=IB25,$HB$1,IF(V25+IF(P25="",0,P25)=GT25,$FT$1,IF(V25+IF(P25="",0,P25)=FL25,$EL$1,IF(V25+IF(P25="",0,P25)=ED25,$DD$1)))))))))))),IF(V25=DC25,IF(V25+IF(#REF!="",0,#REF!)=ST25,$RN$1,IF(V25+IF(#REF!="",0,#REF!)=RL25,$QF$1,IF(V25+IF(#REF!="",0,#REF!)=QD25,$OX$1,IF(V25+IF(#REF!="",0,#REF!)=OV25,$NP$1,IF(V25+IF(#REF!="",0,#REF!)=NN25,$MH$1,IF(V25+IF(#REF!="",0,#REF!)=MF25,$KZ$1,IF(V25+IF(#REF!="",0,#REF!)=KX25,$JR$1,IF(V25+IF(#REF!="",0,#REF!)=JP25,$IJ$1,IF(V25+IF(#REF!="",0,#REF!)=IH25,$HB$1,IF(V25+IF(#REF!="",0,#REF!)=GZ25,$FT$1,IF(V25+IF(#REF!="",0,#REF!)=FR25,$EL$1,IF(V25+IF(#REF!="",0,#REF!)=EJ25,$DD$1,IF(V25+IF(#REF!="",0,#REF!)=SQ25,$RN$1,IF(V25+IF(#REF!="",0,#REF!)=RI25,$QF$1,IF(V25+IF(#REF!="",0,#REF!)=QA25,$OX$1,IF(V25+IF(#REF!="",0,#REF!)=OS25,$NP$1,IF(V25+IF(#REF!="",0,#REF!)=NK25,$MH$1,IF(V25+IF(#REF!="",0,#REF!)=MC25,$KZ$1,IF(V25+IF(#REF!="",0,#REF!)=KU25,$JR$1,IF(V25+IF(#REF!="",0,#REF!)=JM25,$IJ$1,IF(V25+IF(#REF!="",0,#REF!)=IE25,$HB$1,IF(V25+IF(#REF!="",0,#REF!)=GW25,$FT$1,IF(V25+IF(#REF!="",0,#REF!)=FO25,$EL$1,IF(V25+IF(#REF!="",0,#REF!)=EG25,$DD$1)))))))))))))))))))))))))))</f>
        <v>0</v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1.42</v>
      </c>
      <c r="BD25" s="26">
        <v>0</v>
      </c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>
        <f>IF(BB25&gt;0,BB25,"")</f>
        <v>1.5</v>
      </c>
      <c r="BQ25" s="39">
        <f>IF(BC25&gt;0,BC25,"")</f>
        <v>1.42</v>
      </c>
      <c r="BR25" s="11">
        <f>IF(SUM(AZ25:BC25)-BD25&gt;0,SUM(AZ25:BC25)-BD25,"")</f>
        <v>5.22</v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>
        <f>IF(BR25="","",MAX(BR25,BU25))</f>
        <v>5.22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5.22</v>
      </c>
      <c r="CA25" s="22">
        <v>7.1</v>
      </c>
      <c r="CB25" s="22">
        <v>4.5999999999999996</v>
      </c>
      <c r="CC25" s="22">
        <v>6.5</v>
      </c>
      <c r="CD25" s="22">
        <v>6.83</v>
      </c>
      <c r="CE25" s="22">
        <v>0</v>
      </c>
      <c r="CF25" s="22"/>
      <c r="CG25" s="22"/>
      <c r="CH25" s="22"/>
      <c r="CI25" s="22"/>
      <c r="CJ25" s="22"/>
      <c r="CK25" s="22">
        <v>13.1</v>
      </c>
      <c r="CL25" s="22">
        <v>8.1</v>
      </c>
      <c r="CM25" s="22">
        <v>8.5</v>
      </c>
      <c r="CN25" s="22">
        <v>12.27</v>
      </c>
      <c r="CO25" s="22">
        <v>0</v>
      </c>
      <c r="CP25" s="27"/>
      <c r="CQ25" s="38">
        <f>IF(CC25&gt;0,CC25,"")</f>
        <v>6.5</v>
      </c>
      <c r="CR25" s="38">
        <f>IF(CD25&gt;0,CD25,"")</f>
        <v>6.83</v>
      </c>
      <c r="CS25" s="40">
        <f>IF(SUM(CA25:CD25)-CE25&gt;0,SUM(CA25:CD25)-CE25,"")</f>
        <v>25.03</v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>
        <f>IF(CS25="","",MAX(CS25,CV25))</f>
        <v>25.03</v>
      </c>
      <c r="CX25" s="40">
        <f>IF(CM25&gt;0,CM25,"")</f>
        <v>8.5</v>
      </c>
      <c r="CY25" s="40">
        <f>IF(CN25&gt;0,CN25,"")</f>
        <v>12.27</v>
      </c>
      <c r="CZ25" s="40">
        <f>IF(SUM(CK25:CN25)-CO25&gt;0,SUM(CK25:CN25)-CO25,"")</f>
        <v>41.97</v>
      </c>
      <c r="DA25" s="40">
        <f>IF(SUM(CW25,CZ25)&gt;0,SUM(CW25,CZ25),"")</f>
        <v>67</v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10.350000000000001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>
        <v>4.7</v>
      </c>
      <c r="HC25" s="18">
        <v>2.9</v>
      </c>
      <c r="HD25" s="18">
        <v>3.6</v>
      </c>
      <c r="HE25" s="18">
        <v>4.37</v>
      </c>
      <c r="HF25" s="18">
        <v>0</v>
      </c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>
        <f>IF(HD25&gt;0,HD25,"")</f>
        <v>3.6</v>
      </c>
      <c r="HW25" s="11">
        <f>IF(HE25&gt;0,HE25,"")</f>
        <v>4.37</v>
      </c>
      <c r="HX25" s="11">
        <f>IF(SUM(HB25:HE25)-HF25&gt;0,SUM(HB25:HE25)-HF25,"")</f>
        <v>15.57</v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>
        <f>IF(MAX(HX25,IA25)&gt;0,MAX(HX25,IA25),"")</f>
        <v>15.57</v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>
        <f>IF(SUM(IB25,IE25,IH25)&gt;0,SUM(IB25,IE25,IH25),"")</f>
        <v>15.57</v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4.3</v>
      </c>
      <c r="SW25" s="22">
        <f>IF($CP25="P",CB25,(CB25+BA25)/2)</f>
        <v>2.6999999999999997</v>
      </c>
      <c r="SX25" s="22">
        <f>IF($CP25="P",CC25,(CC25+BB25)/2)</f>
        <v>4</v>
      </c>
      <c r="SY25" s="22">
        <f>IF($CP25="P",CD25,(CD25+BC25)/2)</f>
        <v>4.125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6.55</v>
      </c>
      <c r="TG25" s="22">
        <f>IF($CP25="P",CL25,(CL25+BK25)/2)</f>
        <v>4.05</v>
      </c>
      <c r="TH25" s="22">
        <f>IF($CP25="P",CM25,(CM25+BL25)/2)</f>
        <v>4.25</v>
      </c>
      <c r="TI25" s="22">
        <f>IF($CP25="P",CN25,(CN25+BM25)/2)</f>
        <v>6.1349999999999998</v>
      </c>
      <c r="TJ25" s="22">
        <f>IF($CP25="P",CO25,(CO25+BN25)/2)</f>
        <v>0</v>
      </c>
      <c r="TK25" s="27" t="s">
        <v>46</v>
      </c>
      <c r="TL25" s="40">
        <f>IF(SX25&gt;0,SX25,"")</f>
        <v>4</v>
      </c>
      <c r="TM25" s="40">
        <f>IF(SY25&gt;0,SY25,"")</f>
        <v>4.125</v>
      </c>
      <c r="TN25" s="40">
        <f>IF(SUM(SV25:SY25)-SZ25&gt;0,SUM(SV25:SY25)-SZ25,"")</f>
        <v>15.125</v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>
        <f>IF(MAX(TN25,TQ25)&gt;0,MAX(TN25,TQ25),"")</f>
        <v>15.125</v>
      </c>
      <c r="TS25" s="40">
        <f>IF(TH25&gt;0,TH25,"")</f>
        <v>4.25</v>
      </c>
      <c r="TT25" s="40">
        <f>IF(TI25&gt;0,TI25,"")</f>
        <v>6.1349999999999998</v>
      </c>
      <c r="TU25" s="40">
        <f>IF(SUM(TF25:TI25)-TJ25&gt;0,SUM(TF25:TI25)-TJ25,"")</f>
        <v>20.984999999999999</v>
      </c>
      <c r="TV25" s="40">
        <f>IF(SUM(TR25,TU25)&gt;0,SUM(TR25,TU25),"")</f>
        <v>36.11</v>
      </c>
    </row>
    <row r="26" spans="1:542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191</v>
      </c>
      <c r="D26" s="4" t="s">
        <v>3</v>
      </c>
      <c r="E26" s="4">
        <v>2005</v>
      </c>
      <c r="F26" s="9">
        <f>SUM(L26:V26)+SUM(L26:T26)*0.0000001+SUM(L26)*0.0000000000001</f>
        <v>90.450009045004393</v>
      </c>
      <c r="G26" s="66"/>
      <c r="H26" s="3" t="str">
        <f>IF(OR(AND(AO26&gt;=AY$34,AO26&lt;&gt;"",AQ26&gt;=AY$38,AQ26&lt;&gt;"",AN26=""),AND(AR26&gt;=AY$34,AR26&lt;&gt;"",AT26&gt;=AY$38,AT26&lt;&gt;"",AN26=""),AND(AV26&gt;=AY$34,AV26&lt;&gt;"",AX26&gt;=AY$38,AX26&lt;&gt;"",AN26=""),AND(BP26&gt;=BZ$34,BP26&lt;&gt;"",BR26&gt;=BZ$38,BR26&lt;&gt;"",BO26=""),AND(BS26&gt;=BZ$34,BS26&lt;&gt;"",BU26&gt;=BZ$38,BU26&lt;&gt;"",BO26=""),AND(BW26&gt;=BZ$34,BW26&lt;&gt;"",BY26&gt;=BZ$38,BY26&lt;&gt;"",BO26=""),AND(CQ26&gt;=DA$34,CQ26&lt;&gt;"",CS26&gt;=DA$38,CS26&lt;&gt;"",CP26=""),AND(CT26&gt;=DA$34,CT26&lt;&gt;"",CV26&gt;=DA$38,CV26&lt;&gt;"",CP26=""),AND(CX26&gt;=DA$34,CX26&lt;&gt;"",CZ26&gt;=DA$38,CZ26&lt;&gt;"",CP26=""),AND(DX26&gt;=EK$34,DX26&lt;&gt;"",DZ26&gt;=EK$38,DZ26&lt;&gt;""),AND(EA26&gt;=EK$34,EA26&lt;&gt;"",EC26&gt;=EK$38,EC26&lt;&gt;""),AND(EE26&gt;=EK$34,EE26&lt;&gt;"",EG26&gt;=EK$38,EG26&lt;&gt;""),AND(EH26&gt;=EK$34,EH26&lt;&gt;"",EJ26&gt;=EK$38,EJ26&lt;&gt;""),AND(FF26&gt;=FS$34,FF26&lt;&gt;"",FH26&gt;=FS$38,FH26&lt;&gt;""),AND(FI26&gt;=FS$34,FI26&lt;&gt;"",FK26&gt;=FS$38,FK26&lt;&gt;""),AND(FM26&gt;=FS$34,FM26&lt;&gt;"",FO26&gt;=FS$38,FO26&lt;&gt;""),AND(FP26&gt;=FS$34,FP26&lt;&gt;"",FR26&gt;=FS$38,FR26&lt;&gt;""),AND(GN26&gt;=HA$34,GN26&lt;&gt;"",GP26&gt;=HA$38,GP26&lt;&gt;""),AND(GQ26&gt;=HA$34,GQ26&lt;&gt;"",GS26&gt;=HA$38,GS26&lt;&gt;""),AND(GU26&gt;=HA$34,GU26&lt;&gt;"",GW26&gt;=HA$38,GW26&lt;&gt;""),AND(GX26&gt;=HA$34,GX26&lt;&gt;"",GZ26&gt;=HA$38,GZ26&lt;&gt;""),AND(HV26&gt;=II$34,HV26&lt;&gt;"",HX26&gt;=II$38,HX26&lt;&gt;""),AND(HY26&gt;=II$34,HY26&lt;&gt;"",IA26&gt;=II$38,IA26&lt;&gt;""),AND(IC26&gt;=II$34,IC26&lt;&gt;"",IE26&gt;=II$38,IE26&lt;&gt;""),AND(IF26&gt;=II$34,IF26&lt;&gt;"",IH26&gt;=II$38,IH26&lt;&gt;""),AND(JD26&gt;=JQ$34,JD26&lt;&gt;"",JF26&gt;=JQ$38,JF26&lt;&gt;""),AND(JG26&gt;=JQ$34,JG26&lt;&gt;"",JI26&gt;=JQ$38,JI26&lt;&gt;""),AND(JK26&gt;=JQ$34,JK26&lt;&gt;"",JM26&gt;=JQ$38,JM26&lt;&gt;""),AND(JN26&gt;=JQ$34,JN26&lt;&gt;"",JP26&gt;=JQ$38,JP26&lt;&gt;""),AND(KL26&gt;=KY$34,KL26&lt;&gt;"",KN26&gt;=KY$38,KN26&lt;&gt;""),AND(KO26&gt;=KY$34,KO26&lt;&gt;"",KQ26&gt;=KY$38,KQ26&lt;&gt;""),AND(KS26&gt;=KY$34,KS26&lt;&gt;"",KU26&gt;=KY$38,KU26&lt;&gt;""),AND(KV26&gt;=KY$34,KV26&lt;&gt;"",KX26&gt;=KY$38,KX26&lt;&gt;""),AND(LT26&gt;=MG$34,LT26&lt;&gt;"",LV26&gt;=MG$38,LV26&lt;&gt;""),AND(LW26&gt;=MG$34,LW26&lt;&gt;"",LY26&gt;=MG$38,LY26&lt;&gt;""),AND(MA26&gt;=MG$34,MA26&lt;&gt;"",MC26&gt;=MG$38,MC26&lt;&gt;""),AND(MD26&gt;=MG$34,MD26&lt;&gt;"",MF26&gt;=MG$38,MF26&lt;&gt;""),AND(NB26&gt;=NO$34,NB26&lt;&gt;"",ND26&gt;=NO$38,ND26&lt;&gt;""),AND(NE26&gt;=NO$34,NE26&lt;&gt;"",NG26&gt;=NO$38,NG26&lt;&gt;""),AND(NI26&gt;=NO$34,NI26&lt;&gt;"",NK26&gt;=NO$38,NK26&lt;&gt;""),AND(NL26&gt;=NO$34,NL26&lt;&gt;"",NN26&gt;=NO$38,NN26&lt;&gt;""),AND(OJ26&gt;=OW$34,OJ26&lt;&gt;"",OL26&gt;=OW$38,OL26&lt;&gt;""),AND(OM26&gt;=OW$34,OM26&lt;&gt;"",OO26&gt;=OW$38,OO26&lt;&gt;""),AND(OQ26&gt;=OW$34,OQ26&lt;&gt;"",OS26&gt;=OW$38,OS26&lt;&gt;""),AND(OT26&gt;=OW$34,OT26&lt;&gt;"",OV26&gt;=OW$38,OV26&lt;&gt;""),AND(PR26&gt;=QE$34,PR26&lt;&gt;"",PT26&gt;=QE$38,PT26&lt;&gt;""),AND(PU26&gt;=QE$34,PU26&lt;&gt;"",PW26&gt;=QE$38,PW26&lt;&gt;""),AND(PY26&gt;=QE$34,PY26&lt;&gt;"",QA26&gt;=QE$38,QA26&lt;&gt;""),AND(QB26&gt;=QE$34,QB26&lt;&gt;"",QD26&gt;=QE$38,QD26&lt;&gt;""),AND(QZ26&gt;=RM$34,QZ26&lt;&gt;"",RB26&gt;=RM$38,RB26&lt;&gt;""),AND(RC26&gt;=RM$34,RC26&lt;&gt;"",RE26&gt;=RM$38,RE26&lt;&gt;""),AND(RG26&gt;=RM$34,RG26&lt;&gt;"",RI26&gt;=RM$38,RI26&lt;&gt;""),AND(RJ26&gt;=RM$34,RJ26&lt;&gt;"",RL26&gt;=RM$38,RL26&lt;&gt;""),AND(SH26&gt;=SU$34,SH26&lt;&gt;"",SJ26&gt;=SU$38,SJ26&lt;&gt;""),AND(SK26&gt;=SU$34,SK26&lt;&gt;"",SM26&gt;=SU$38,SM26&lt;&gt;""),AND(SO26&gt;=SU$34,SO26&lt;&gt;"",SQ26&gt;=SU$38,SQ26&lt;&gt;""),AND(SR26&gt;=SU$34,SR26&lt;&gt;"",ST26&gt;=SU$38,ST26&lt;&gt;"")),"P","")</f>
        <v/>
      </c>
      <c r="I26" s="3" t="str">
        <f>IF(OR(AND(AQ26&gt;=AY$38,AQ26&lt;&gt;"",AN26=""),AND(AT26&gt;=AY$38,AT26&lt;&gt;"",AN26=""),AND(AX26&gt;=AY$38,AX26&lt;&gt;"",AN26=""),AND(BR26&gt;=BZ$38,BR26&lt;&gt;"",BO26=""),AND(BU26&gt;=BZ$38,BU26&lt;&gt;"",BO26=""),AND(BY26&gt;=BZ$38,BY26&lt;&gt;"",BO26=""),AND(CS26&gt;=DA$38,CS26&lt;&gt;"",CP26=""),AND(CV26&gt;=DA$38,CV26&lt;&gt;"",CP26=""),AND(CZ26&gt;=DA$38,CZ26&lt;&gt;"",CP26=""),AND(DZ26&gt;=EK$38,DZ26&lt;&gt;""),AND(EC26&gt;=EK$38,EC26&lt;&gt;""),AND(EG26&gt;=EK$38,EG26&lt;&gt;""),AND(EJ26&gt;=EK$38,EJ26&lt;&gt;""),AND(FH26&gt;=FS$38,FH26&lt;&gt;""),AND(FK26&gt;=FS$38,FK26&lt;&gt;""),AND(FO26&gt;=FS$38,FO26&lt;&gt;""),AND(FR26&gt;=FS$38,FR26&lt;&gt;""),AND(GP26&gt;=HA$38,GP26&lt;&gt;""),AND(GS26&gt;=HA$38,GS26&lt;&gt;""),AND(GW26&gt;=HA$38,GW26&lt;&gt;""),AND(GZ26&gt;=HA$38,GZ26&lt;&gt;""),AND(HX26&gt;=II$38,HX26&lt;&gt;""),AND(IA26&gt;=II$38,IA26&lt;&gt;""),AND(IE26&gt;=II$38,IE26&lt;&gt;""),AND(IH26&gt;=II$38,IH26&lt;&gt;""),AND(JF26&gt;=JQ$38,JF26&lt;&gt;""),AND(JI26&gt;=JQ$38,JI26&lt;&gt;""),AND(JM26&gt;=JQ$38,JM26&lt;&gt;""),AND(JP26&gt;=JQ$38,JP26&lt;&gt;""),AND(KN26&gt;=KY$38,KN26&lt;&gt;""),AND(KQ26&gt;=KY$38,KQ26&lt;&gt;""),AND(KU26&gt;=KY$38,KU26&lt;&gt;""),AND(KX26&gt;=KY$38,KX26&lt;&gt;""),AND(LV26&gt;=MG$38,LV26&lt;&gt;""),AND(LY26&gt;=MG$38,LY26&lt;&gt;""),AND(MC26&gt;=MG$38,MC26&lt;&gt;""),AND(MF26&gt;=MG$38,MF26&lt;&gt;""),AND(ND26&gt;=NO$38,ND26&lt;&gt;""),AND(NG26&gt;=NO$38,NG26&lt;&gt;""),AND(NK26&gt;=NO$38,NK26&lt;&gt;""),AND(NN26&gt;=NO$38,NN26&lt;&gt;""),AND(OL26&gt;=OW$38,OL26&lt;&gt;""),AND(OO26&gt;=OW$38,OO26&lt;&gt;""),AND(OS26&gt;=OW$38,OS26&lt;&gt;""),AND(OV26&gt;=OW$38,OV26&lt;&gt;""),AND(PT26&gt;=QE$38,PT26&lt;&gt;""),AND(PW26&gt;=QE$38,PW26&lt;&gt;""),AND(QA26&gt;=QE$38,QA26&lt;&gt;""),AND(QD26&gt;=QE$38,QD26&lt;&gt;""),AND(RB26&gt;=RM$38,RB26&lt;&gt;""),AND(RE26&gt;=RM$38,RE26&lt;&gt;""),AND(RI26&gt;=RM$38,RI26&lt;&gt;""),AND(RL26&gt;=RM$38,RL26&lt;&gt;""),AND(SJ26&gt;=SU$38,SJ26&lt;&gt;""),AND(SM26&gt;=SU$38,SM26&lt;&gt;""),AND(SQ26&gt;=SU$38,SQ26&lt;&gt;""),AND(ST26&gt;=SU$38,ST26&lt;&gt;"")),"P","")</f>
        <v/>
      </c>
      <c r="J26" s="36" t="str">
        <f>IF(AND(I26="P",H26=""),"No DD",IF(OR(AND(AO26&gt;=AY$37,AO26&lt;&gt;"",AQ26&gt;=AY$41,AQ26&lt;&gt;"",AN26=""),AND(AR26&gt;=AY$37,AR26&lt;&gt;"",AT26&gt;=AY$41,AT26&lt;&gt;"",AN26=""),AND(AV26&gt;=AY$37,AV26&lt;&gt;"",AX26&gt;=AY$41,AX26&lt;&gt;"",AN26=""),AND(BP26&gt;=BZ$37,BP26&lt;&gt;"",BR26&gt;=BZ$41,BR26&lt;&gt;"",BO26=""),AND(BS26&gt;=BZ$37,BS26&lt;&gt;"",BU26&gt;=BZ$41,BU26&lt;&gt;"",BO26=""),AND(BW26&gt;=BZ$37,BW26&lt;&gt;"",BY26&gt;=BZ$41,BY26&lt;&gt;"",BO26=""),AND(CQ26&gt;=DA$37,CQ26&lt;&gt;"",CS26&gt;=DA$41,CS26&lt;&gt;"",CP26=""),AND(CT26&gt;=DA$37,CT26&lt;&gt;"",CV26&gt;=DA$41,CV26&lt;&gt;"",CP26=""),AND(CX26&gt;=DA$37,CX26&lt;&gt;"",CZ26&gt;=DA$41,CZ26&lt;&gt;"",CP26=""),AND(DX26&gt;=EK$37,DX26&lt;&gt;"",DZ26&gt;=EK$41,DZ26&lt;&gt;""),AND(EA26&gt;=EK$37,EA26&lt;&gt;"",EC26&gt;=EK$41,EC26&lt;&gt;""),AND(EE26&gt;=EK$37,EE26&lt;&gt;"",EG26&gt;=EK$41,EG26&lt;&gt;""),AND(EH26&gt;=EK$37,EH26&lt;&gt;"",EJ26&gt;=EK$41,EJ26&lt;&gt;""),AND(FF26&gt;=FS$37,FF26&lt;&gt;"",FH26&gt;=FS$41,FH26&lt;&gt;""),AND(FI26&gt;=FS$37,FI26&lt;&gt;"",FK26&gt;=FS$41,FK26&lt;&gt;""),AND(FM26&gt;=FS$37,FM26&lt;&gt;"",FO26&gt;=FS$41,FO26&lt;&gt;""),AND(FP26&gt;=FS$37,FP26&lt;&gt;"",FR26&gt;=FS$41,FR26&lt;&gt;""),AND(GN26&gt;=HA$37,GN26&lt;&gt;"",GP26&gt;=HA$41,GP26&lt;&gt;""),AND(GQ26&gt;=HA$37,GQ26&lt;&gt;"",GS26&gt;=HA$41,GS26&lt;&gt;""),AND(GU26&gt;=HA$37,GU26&lt;&gt;"",GW26&gt;=HA$41,GW26&lt;&gt;""),AND(GX26&gt;=HA$37,GX26&lt;&gt;"",GZ26&gt;=HA$41,GZ26&lt;&gt;""),AND(HV26&gt;=II$37,HV26&lt;&gt;"",HX26&gt;=II$41,HX26&lt;&gt;""),AND(HY26&gt;=II$37,HY26&lt;&gt;"",IA26&gt;=II$41,IA26&lt;&gt;""),AND(IC26&gt;=II$37,IC26&lt;&gt;"",IE26&gt;=II$41,IE26&lt;&gt;""),AND(IF26&gt;=II$37,IF26&lt;&gt;"",IH26&gt;=II$41,IH26&lt;&gt;""),AND(JD26&gt;=JQ$37,JD26&lt;&gt;"",JF26&gt;=JQ$41,JF26&lt;&gt;""),AND(JG26&gt;=JQ$37,JG26&lt;&gt;"",JI26&gt;=JQ$41,JI26&lt;&gt;""),AND(JK26&gt;=JQ$37,JK26&lt;&gt;"",JM26&gt;=JQ$41,JM26&lt;&gt;""),AND(JN26&gt;=JQ$37,JN26&lt;&gt;"",JP26&gt;=JQ$41,JP26&lt;&gt;""),AND(KL26&gt;=KY$37,KL26&lt;&gt;"",KN26&gt;=KY$41,KN26&lt;&gt;""),AND(KO26&gt;=KY$37,KO26&lt;&gt;"",KQ26&gt;=KY$41,KQ26&lt;&gt;""),AND(KS26&gt;=KY$37,KS26&lt;&gt;"",KU26&gt;=KY$41,KU26&lt;&gt;""),AND(KV26&gt;=KY$37,KV26&lt;&gt;"",KX26&gt;=KY$41,KX26&lt;&gt;""),AND(LT26&gt;=MG$37,LT26&lt;&gt;"",LV26&gt;=MG$41,LV26&lt;&gt;""),AND(LW26&gt;=MG$37,LW26&lt;&gt;"",LY26&gt;=MG$41,LY26&lt;&gt;""),AND(MA26&gt;=MG$37,MA26&lt;&gt;"",MC26&gt;=MG$41,MC26&lt;&gt;""),AND(MD26&gt;=MG$37,MD26&lt;&gt;"",MF26&gt;=MG$41,MF26&lt;&gt;""),AND(NB26&gt;=NO$37,NB26&lt;&gt;"",ND26&gt;=NO$41,ND26&lt;&gt;""),AND(NE26&gt;=NO$37,NE26&lt;&gt;"",NG26&gt;=NO$41,NG26&lt;&gt;""),AND(NI26&gt;=NO$37,NI26&lt;&gt;"",NK26&gt;=NO$41,NK26&lt;&gt;""),AND(NL26&gt;=NO$37,NL26&lt;&gt;"",NN26&gt;=NO$41,NN26&lt;&gt;""),AND(OJ26&gt;=OW$37,OJ26&lt;&gt;"",OL26&gt;=OW$41,OL26&lt;&gt;""),AND(OM26&gt;=OW$37,OM26&lt;&gt;"",OO26&gt;=OW$41,OO26&lt;&gt;""),AND(OQ26&gt;=OW$37,OQ26&lt;&gt;"",OS26&gt;=OW$41,OS26&lt;&gt;""),AND(OT26&gt;=OW$37,OT26&lt;&gt;"",OV26&gt;=OW$41,OV26&lt;&gt;""),AND(PR26&gt;=QE$37,PR26&lt;&gt;"",PT26&gt;=QE$41,PT26&lt;&gt;""),AND(PU26&gt;=QE$37,PU26&lt;&gt;"",PW26&gt;=QE$41,PW26&lt;&gt;""),AND(PY26&gt;=QE$37,PY26&lt;&gt;"",QA26&gt;=QE$41,QA26&lt;&gt;""),AND(QB26&gt;=QE$37,QB26&lt;&gt;"",QD26&gt;=QE$41,QD26&lt;&gt;""),AND(QZ26&gt;=RM$37,QZ26&lt;&gt;"",RB26&gt;=RM$41,RB26&lt;&gt;""),AND(RC26&gt;=RM$37,RC26&lt;&gt;"",RE26&gt;=RM$41,RE26&lt;&gt;""),AND(RG26&gt;=RM$37,RG26&lt;&gt;"",RI26&gt;=RM$41,RI26&lt;&gt;""),AND(RJ26&gt;=RM$37,RJ26&lt;&gt;"",RL26&gt;=RM$41,RL26&lt;&gt;""),AND(SH26&gt;=SU$37,SH26&lt;&gt;"",SJ26&gt;=SU$41,SJ26&lt;&gt;""),AND(SK26&gt;=SU$37,SK26&lt;&gt;"",SM26&gt;=SU$41,SM26&lt;&gt;""),AND(SO26&gt;=SU$37,SO26&lt;&gt;"",SQ26&gt;=SU$41,SQ26&lt;&gt;""),AND(SR26&gt;=SU$37,SR26&lt;&gt;"",ST26&gt;=SU$41,ST26&lt;&gt;"")),"Merit",IF(OR(AND(AO26&gt;=AY$36,AO26&lt;&gt;"",AQ26&gt;=AY$40,AQ26&lt;&gt;"",AN26=""),AND(AR26&gt;=AY$36,AR26&lt;&gt;"",AT26&gt;=AY$40,AT26&lt;&gt;"",AN26=""),AND(AV26&gt;=AY$36,AV26&lt;&gt;"",AX26&gt;=AY$40,AX26&lt;&gt;"",AN26=""),AND(BP26&gt;=BZ$36,BP26&lt;&gt;"",BR26&gt;=BZ$40,BR26&lt;&gt;"",BO26=""),AND(BS26&gt;=BZ$36,BS26&lt;&gt;"",BU26&gt;=BZ$40,BU26&lt;&gt;"",BO26=""),AND(BW26&gt;=BZ$36,BW26&lt;&gt;"",BY26&gt;=BZ$40,BY26&lt;&gt;"",BO26=""),AND(CQ26&gt;=DA$36,CQ26&lt;&gt;"",CS26&gt;=DA$40,CS26&lt;&gt;"",CP26=""),AND(CT26&gt;=DA$36,CT26&lt;&gt;"",CV26&gt;=DA$40,CV26&lt;&gt;"",CP26=""),AND(CX26&gt;=DA$36,CX26&lt;&gt;"",CZ26&gt;=DA$40,CZ26&lt;&gt;"",CP26=""),AND(DX26&gt;=EK$36,DX26&lt;&gt;"",DZ26&gt;=EK$40,DZ26&lt;&gt;""),AND(EA26&gt;=EK$36,EA26&lt;&gt;"",EC26&gt;=EK$40,EC26&lt;&gt;""),AND(EE26&gt;=EK$36,EE26&lt;&gt;"",EG26&gt;=EK$40,EG26&lt;&gt;""),AND(EH26&gt;=EK$36,EH26&lt;&gt;"",EJ26&gt;=EK$40,EJ26&lt;&gt;""),AND(FF26&gt;=FS$36,FF26&lt;&gt;"",FH26&gt;=FS$40,FH26&lt;&gt;""),AND(FI26&gt;=FS$36,FI26&lt;&gt;"",FK26&gt;=FS$40,FK26&lt;&gt;""),AND(FM26&gt;=FS$36,FM26&lt;&gt;"",FO26&gt;=FS$40,FO26&lt;&gt;""),AND(FP26&gt;=FS$36,FP26&lt;&gt;"",FR26&gt;=FS$40,FR26&lt;&gt;""),AND(GN26&gt;=HA$36,GN26&lt;&gt;"",GP26&gt;=HA$40,GP26&lt;&gt;""),AND(GQ26&gt;=HA$36,GQ26&lt;&gt;"",GS26&gt;=HA$40,GS26&lt;&gt;""),AND(GU26&gt;=HA$36,GU26&lt;&gt;"",GW26&gt;=HA$40,GW26&lt;&gt;""),AND(GX26&gt;=HA$36,GX26&lt;&gt;"",GZ26&gt;=HA$40,GZ26&lt;&gt;""),AND(HV26&gt;=II$36,HV26&lt;&gt;"",HX26&gt;=II$40,HX26&lt;&gt;""),AND(HY26&gt;=II$36,HY26&lt;&gt;"",IA26&gt;=II$40,IA26&lt;&gt;""),AND(IC26&gt;=II$36,IC26&lt;&gt;"",IE26&gt;=II$40,IE26&lt;&gt;""),AND(IF26&gt;=II$36,IF26&lt;&gt;"",IH26&gt;=II$40,IH26&lt;&gt;""),AND(JD26&gt;=JQ$36,JD26&lt;&gt;"",JF26&gt;=JQ$40,JF26&lt;&gt;""),AND(JG26&gt;=JQ$36,JG26&lt;&gt;"",JI26&gt;=JQ$40,JI26&lt;&gt;""),AND(JK26&gt;=JQ$36,JK26&lt;&gt;"",JM26&gt;=JQ$40,JM26&lt;&gt;""),AND(JN26&gt;=JQ$36,JN26&lt;&gt;"",JP26&gt;=JQ$40,JP26&lt;&gt;""),AND(KL26&gt;=KY$36,KL26&lt;&gt;"",KN26&gt;=KY$40,KN26&lt;&gt;""),AND(KO26&gt;=KY$36,KO26&lt;&gt;"",KQ26&gt;=KY$40,KQ26&lt;&gt;""),AND(KS26&gt;=KY$36,KS26&lt;&gt;"",KU26&gt;=KY$40,KU26&lt;&gt;""),AND(KV26&gt;=KY$36,KV26&lt;&gt;"",KX26&gt;=KY$40,KX26&lt;&gt;""),AND(LT26&gt;=MG$36,LT26&lt;&gt;"",LV26&gt;=MG$40,LV26&lt;&gt;""),AND(LW26&gt;=MG$36,LW26&lt;&gt;"",LY26&gt;=MG$40,LY26&lt;&gt;""),AND(MA26&gt;=MG$36,MA26&lt;&gt;"",MC26&gt;=MG$40,MC26&lt;&gt;""),AND(MD26&gt;=MG$36,MD26&lt;&gt;"",MF26&gt;=MG$40,MF26&lt;&gt;""),AND(NB26&gt;=NO$36,NB26&lt;&gt;"",ND26&gt;=NO$40,ND26&lt;&gt;""),AND(NE26&gt;=NO$36,NE26&lt;&gt;"",NG26&gt;=NO$40,NG26&lt;&gt;""),AND(NI26&gt;=NO$36,NI26&lt;&gt;"",NK26&gt;=NO$40,NK26&lt;&gt;""),AND(NL26&gt;=NO$36,NL26&lt;&gt;"",NN26&gt;=NO$40,NN26&lt;&gt;""),AND(OJ26&gt;=OW$36,OJ26&lt;&gt;"",OL26&gt;=OW$40,OL26&lt;&gt;""),AND(OM26&gt;=OW$36,OM26&lt;&gt;"",OO26&gt;=OW$40,OO26&lt;&gt;""),AND(OQ26&gt;=OW$36,OQ26&lt;&gt;"",OS26&gt;=OW$40,OS26&lt;&gt;""),AND(OT26&gt;=OW$36,OT26&lt;&gt;"",OV26&gt;=OW$40,OV26&lt;&gt;""),AND(PR26&gt;=QE$36,PR26&lt;&gt;"",PT26&gt;=QE$40,PT26&lt;&gt;""),AND(PU26&gt;=QE$36,PU26&lt;&gt;"",PW26&gt;=QE$40,PW26&lt;&gt;""),AND(PY26&gt;=QE$36,PY26&lt;&gt;"",QA26&gt;=QE$40,QA26&lt;&gt;""),AND(QB26&gt;=QE$36,QB26&lt;&gt;"",QD26&gt;=QE$40,QD26&lt;&gt;""),AND(QZ26&gt;=RM$36,QZ26&lt;&gt;"",RB26&gt;=RM$40,RB26&lt;&gt;""),AND(RC26&gt;=RM$36,RC26&lt;&gt;"",RE26&gt;=RM$40,RE26&lt;&gt;""),AND(RG26&gt;=RM$36,RG26&lt;&gt;"",RI26&gt;=RM$40,RI26&lt;&gt;""),AND(RJ26&gt;=RM$36,RJ26&lt;&gt;"",RL26&gt;=RM$40,RL26&lt;&gt;""),AND(SH26&gt;=SU$36,SH26&lt;&gt;"",SJ26&gt;=SU$40,SJ26&lt;&gt;""),AND(SK26&gt;=SU$36,SK26&lt;&gt;"",SM26&gt;=SU$40,SM26&lt;&gt;""),AND(SO26&gt;=SU$36,SO26&lt;&gt;"",SQ26&gt;=SU$40,SQ26&lt;&gt;""),AND(SR26&gt;=SU$36,SR26&lt;&gt;"",ST26&gt;=SU$40,ST26&lt;&gt;"")),"Excellence",IF(K26="P","Worlds Team",IF(H26="P","National Team","")))))</f>
        <v/>
      </c>
      <c r="K26" s="3" t="str">
        <f>IF(OR(AND(AO26&gt;=AY$35,AO26&lt;&gt;"",AQ26&gt;=AY$39,AQ26&lt;&gt;"",AN26=""),AND(AR26&gt;=AY$35,AR26&lt;&gt;"",AT26&gt;=AY$39,AT26&lt;&gt;"",AN26=""),AND(AV26&gt;=AY$35,AV26&lt;&gt;"",AX26&gt;=AY$39,AX26&lt;&gt;"",AN26=""),AND(BP26&gt;=BZ$35,BP26&lt;&gt;"",BR26&gt;=BZ$39,BR26&lt;&gt;"",BO26=""),AND(BS26&gt;=BZ$35,BS26&lt;&gt;"",BU26&gt;=BZ$39,BU26&lt;&gt;"",BO26=""),AND(BW26&gt;=BZ$35,BW26&lt;&gt;"",BY26&gt;=BZ$39,BY26&lt;&gt;"",BO26=""),AND(CQ26&gt;=DA$35,CQ26&lt;&gt;"",CS26&gt;=DA$39,CS26&lt;&gt;"",CP26=""),AND(CT26&gt;=DA$35,CT26&lt;&gt;"",CV26&gt;=DA$39,CV26&lt;&gt;"",CP26=""),AND(CX26&gt;=DA$35,CX26&lt;&gt;"",CZ26&gt;=DA$39,CZ26&lt;&gt;"",CP26=""),AND(DX26&gt;=EK$35,DX26&lt;&gt;"",DZ26&gt;=EK$39,DZ26&lt;&gt;""),AND(EA26&gt;=EK$35,EA26&lt;&gt;"",EC26&gt;=EK$39,EC26&lt;&gt;""),AND(EE26&gt;=EK$35,EE26&lt;&gt;"",EG26&gt;=EK$39,EG26&lt;&gt;""),AND(EH26&gt;=EK$35,EH26&lt;&gt;"",EJ26&gt;=EK$39,EJ26&lt;&gt;""),AND(FF26&gt;=FS$35,FF26&lt;&gt;"",FH26&gt;=FS$39,FH26&lt;&gt;""),AND(FI26&gt;=FS$35,FI26&lt;&gt;"",FK26&gt;=FS$39,FK26&lt;&gt;""),AND(FM26&gt;=FS$35,FM26&lt;&gt;"",FO26&gt;=FS$39,FO26&lt;&gt;""),AND(FP26&gt;=FS$35,FP26&lt;&gt;"",FR26&gt;=FS$39,FR26&lt;&gt;""),AND(GN26&gt;=HA$35,GN26&lt;&gt;"",GP26&gt;=HA$39,GP26&lt;&gt;""),AND(GQ26&gt;=HA$35,GQ26&lt;&gt;"",GS26&gt;=HA$39,GS26&lt;&gt;""),AND(GU26&gt;=HA$35,GU26&lt;&gt;"",GW26&gt;=HA$39,GW26&lt;&gt;""),AND(GX26&gt;=HA$35,GX26&lt;&gt;"",GZ26&gt;=HA$39,GZ26&lt;&gt;""),AND(HV26&gt;=II$35,HV26&lt;&gt;"",HX26&gt;=II$39,HX26&lt;&gt;""),AND(HY26&gt;=II$35,HY26&lt;&gt;"",IA26&gt;=II$39,IA26&lt;&gt;""),AND(IC26&gt;=II$35,IC26&lt;&gt;"",IE26&gt;=II$39,IE26&lt;&gt;""),AND(IF26&gt;=II$35,IF26&lt;&gt;"",IH26&gt;=II$39,IH26&lt;&gt;""),AND(JD26&gt;=JQ$35,JD26&lt;&gt;"",JF26&gt;=JQ$39,JF26&lt;&gt;""),AND(JG26&gt;=JQ$35,JG26&lt;&gt;"",JI26&gt;=JQ$39,JI26&lt;&gt;""),AND(JK26&gt;=JQ$35,JK26&lt;&gt;"",JM26&gt;=JQ$39,JM26&lt;&gt;""),AND(JN26&gt;=JQ$35,JN26&lt;&gt;"",JP26&gt;=JQ$39,JP26&lt;&gt;""),AND(KL26&gt;=KY$35,KL26&lt;&gt;"",KN26&gt;=KY$39,KN26&lt;&gt;""),AND(KO26&gt;=KY$35,KO26&lt;&gt;"",KQ26&gt;=KY$39,KQ26&lt;&gt;""),AND(KS26&gt;=KY$35,KS26&lt;&gt;"",KU26&gt;=KY$39,KU26&lt;&gt;""),AND(KV26&gt;=KY$35,KV26&lt;&gt;"",KX26&gt;=KY$39,KX26&lt;&gt;""),AND(LT26&gt;=MG$35,LT26&lt;&gt;"",LV26&gt;=MG$39,LV26&lt;&gt;""),AND(LW26&gt;=MG$35,LW26&lt;&gt;"",LY26&gt;=MG$39,LY26&lt;&gt;""),AND(MA26&gt;=MG$35,MA26&lt;&gt;"",MC26&gt;=MG$39,MC26&lt;&gt;""),AND(MD26&gt;=MG$35,MD26&lt;&gt;"",MF26&gt;=MG$39,MF26&lt;&gt;""),AND(NB26&gt;=NO$35,NB26&lt;&gt;"",ND26&gt;=NO$39,ND26&lt;&gt;""),AND(NE26&gt;=NO$35,NE26&lt;&gt;"",NG26&gt;=NO$39,NG26&lt;&gt;""),AND(NI26&gt;=NO$35,NI26&lt;&gt;"",NK26&gt;=NO$39,NK26&lt;&gt;""),AND(NL26&gt;=NO$35,NL26&lt;&gt;"",NN26&gt;=NO$39,NN26&lt;&gt;""),AND(OJ26&gt;=OW$35,OJ26&lt;&gt;"",OL26&gt;=OW$39,OL26&lt;&gt;""),AND(OM26&gt;=OW$35,OM26&lt;&gt;"",OO26&gt;=OW$39,OO26&lt;&gt;""),AND(OQ26&gt;=OW$35,OQ26&lt;&gt;"",OS26&gt;=OW$39,OS26&lt;&gt;""),AND(OT26&gt;=OW$35,OT26&lt;&gt;"",OV26&gt;=OW$39,OV26&lt;&gt;""),AND(PR26&gt;=QE$35,PR26&lt;&gt;"",PT26&gt;=QE$39,PT26&lt;&gt;""),AND(PU26&gt;=QE$35,PU26&lt;&gt;"",PW26&gt;=QE$39,PW26&lt;&gt;""),AND(PY26&gt;=QE$35,PY26&lt;&gt;"",QA26&gt;=QE$39,QA26&lt;&gt;""),AND(QB26&gt;=QE$35,QB26&lt;&gt;"",QD26&gt;=QE$39,QD26&lt;&gt;""),AND(QZ26&gt;=RM$35,QZ26&lt;&gt;"",RB26&gt;=RM$39,RB26&lt;&gt;""),AND(RC26&gt;=RM$35,RC26&lt;&gt;"",RE26&gt;=RM$39,RE26&lt;&gt;""),AND(RG26&gt;=RM$35,RG26&lt;&gt;"",RI26&gt;=RM$39,RI26&lt;&gt;""),AND(RJ26&gt;=RM$35,RJ26&lt;&gt;"",RL26&gt;=RM$39,RL26&lt;&gt;""),AND(SH26&gt;=SU$35,SH26&lt;&gt;"",SJ26&gt;=SU$39,SJ26&lt;&gt;""),AND(SK26&gt;=SU$35,SK26&lt;&gt;"",SM26&gt;=SU$39,SM26&lt;&gt;""),AND(SO26&gt;=SU$35,SO26&lt;&gt;"",SQ26&gt;=SU$39,SQ26&lt;&gt;""),AND(SR26&gt;=SU$35,SR26&lt;&gt;"",ST26&gt;=SU$39,ST26&lt;&gt;"")),"P","")</f>
        <v/>
      </c>
      <c r="L26" s="8">
        <f>IF(COUNT(AQ26,AT26,BR26,BU26,CS26,CV26)&gt;0,LARGE((AQ26,AT26,BR26,BU26,CS26,CV26),1),0)</f>
        <v>43.99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37.36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IF(P26="","",IF(OR(P26=CS26,P26=CV26,P26=CZ26),$CA$1,IF(OR(P26=BR26,P26=BU26,P26=BY26),$AZ$1,IF(OR(P26=AQ26,P26=AT26,P26=AX26),$Y$1,""))))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&gt;0,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N26,$RN$1,IF(V26+IF(P26="",0,P26)=RF26,$QF$1,IF(V26+IF(P26="",0,P26)=PX26,$OX$1,IF(V26+IF(P26="",0,P26)=OP26,$NP$1,IF(V26+IF(P26="",0,P26)=NH26,$MH$1,IF(V26+IF(P26="",0,P26)=LZ26,$KZ$1,IF(V26+IF(P26="",0,P26)=KR26,$JR$1,IF(V26+IF(P26="",0,P26)=JJ26,$IJ$1,IF(V26+IF(P26="",0,P26)=IB26,$HB$1,IF(V26+IF(P26="",0,P26)=GT26,$FT$1,IF(V26+IF(P26="",0,P26)=FL26,$EL$1,IF(V26+IF(P26="",0,P26)=ED26,$DD$1)))))))))))),IF(V26=DC26,IF(V26+IF(#REF!="",0,#REF!)=ST26,$RN$1,IF(V26+IF(#REF!="",0,#REF!)=RL26,$QF$1,IF(V26+IF(#REF!="",0,#REF!)=QD26,$OX$1,IF(V26+IF(#REF!="",0,#REF!)=OV26,$NP$1,IF(V26+IF(#REF!="",0,#REF!)=NN26,$MH$1,IF(V26+IF(#REF!="",0,#REF!)=MF26,$KZ$1,IF(V26+IF(#REF!="",0,#REF!)=KX26,$JR$1,IF(V26+IF(#REF!="",0,#REF!)=JP26,$IJ$1,IF(V26+IF(#REF!="",0,#REF!)=IH26,$HB$1,IF(V26+IF(#REF!="",0,#REF!)=GZ26,$FT$1,IF(V26+IF(#REF!="",0,#REF!)=FR26,$EL$1,IF(V26+IF(#REF!="",0,#REF!)=EJ26,$DD$1,IF(V26+IF(#REF!="",0,#REF!)=SQ26,$RN$1,IF(V26+IF(#REF!="",0,#REF!)=RI26,$QF$1,IF(V26+IF(#REF!="",0,#REF!)=QA26,$OX$1,IF(V26+IF(#REF!="",0,#REF!)=OS26,$NP$1,IF(V26+IF(#REF!="",0,#REF!)=NK26,$MH$1,IF(V26+IF(#REF!="",0,#REF!)=MC26,$KZ$1,IF(V26+IF(#REF!="",0,#REF!)=KU26,$JR$1,IF(V26+IF(#REF!="",0,#REF!)=JM26,$IJ$1,IF(V26+IF(#REF!="",0,#REF!)=IE26,$HB$1,IF(V26+IF(#REF!="",0,#REF!)=GW26,$FT$1,IF(V26+IF(#REF!="",0,#REF!)=FO26,$EL$1,IF(V26+IF(#REF!="",0,#REF!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11</v>
      </c>
      <c r="BA26" s="26">
        <v>7.8</v>
      </c>
      <c r="BB26" s="26">
        <v>6.9</v>
      </c>
      <c r="BC26" s="26">
        <v>11.66</v>
      </c>
      <c r="BD26" s="26">
        <v>0</v>
      </c>
      <c r="BE26" s="26">
        <v>13.5</v>
      </c>
      <c r="BF26" s="26">
        <v>8.6</v>
      </c>
      <c r="BG26" s="26">
        <v>9.1</v>
      </c>
      <c r="BH26" s="26">
        <v>12.79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6.9</v>
      </c>
      <c r="BQ26" s="39">
        <f>IF(BC26&gt;0,BC26,"")</f>
        <v>11.66</v>
      </c>
      <c r="BR26" s="11">
        <f>IF(SUM(AZ26:BC26)-BD26&gt;0,SUM(AZ26:BC26)-BD26,"")</f>
        <v>37.36</v>
      </c>
      <c r="BS26" s="11">
        <f>IF(BG26&gt;0,BG26,"")</f>
        <v>9.1</v>
      </c>
      <c r="BT26" s="11">
        <f>IF(BH26&gt;0,BH26,"")</f>
        <v>12.79</v>
      </c>
      <c r="BU26" s="11">
        <f>IF(SUM(BE26:BH26)-BI26&gt;0,SUM(BE26:BH26)-BI26,"")</f>
        <v>43.99</v>
      </c>
      <c r="BV26" s="11">
        <f>IF(BR26="","",MAX(BR26,BU26))</f>
        <v>43.99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43.99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5.5</v>
      </c>
      <c r="SW26" s="22">
        <f>IF($CP26="P",CB26,(CB26+BA26)/2)</f>
        <v>3.9</v>
      </c>
      <c r="SX26" s="22">
        <f>IF($CP26="P",CC26,(CC26+BB26)/2)</f>
        <v>3.45</v>
      </c>
      <c r="SY26" s="22">
        <f>IF($CP26="P",CD26,(CD26+BC26)/2)</f>
        <v>5.83</v>
      </c>
      <c r="SZ26" s="22">
        <f>IF($CP26="P",CE26,(CE26+BD26)/2)</f>
        <v>0</v>
      </c>
      <c r="TA26" s="22">
        <f>IF($CP26="P",CF26,(CF26+BE26)/2)</f>
        <v>6.75</v>
      </c>
      <c r="TB26" s="22">
        <f>IF($CP26="P",CG26,(CG26+BF26)/2)</f>
        <v>4.3</v>
      </c>
      <c r="TC26" s="22">
        <f>IF($CP26="P",CH26,(CH26+BG26)/2)</f>
        <v>4.55</v>
      </c>
      <c r="TD26" s="22">
        <f>IF($CP26="P",CI26,(CI26+BH26)/2)</f>
        <v>6.3949999999999996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3.45</v>
      </c>
      <c r="TM26" s="40">
        <f>IF(SY26&gt;0,SY26,"")</f>
        <v>5.83</v>
      </c>
      <c r="TN26" s="40">
        <f>IF(SUM(SV26:SY26)-SZ26&gt;0,SUM(SV26:SY26)-SZ26,"")</f>
        <v>18.68</v>
      </c>
      <c r="TO26" s="40">
        <f>IF(TC26&gt;0,TC26,"")</f>
        <v>4.55</v>
      </c>
      <c r="TP26" s="40">
        <f>IF(TD26&gt;0,TD26,"")</f>
        <v>6.3949999999999996</v>
      </c>
      <c r="TQ26" s="40">
        <f>IF(SUM(TA26:TD26)-TE26&gt;0,SUM(TA26:TD26)-TE26,"")</f>
        <v>21.995000000000001</v>
      </c>
      <c r="TR26" s="40">
        <f>IF(MAX(TN26,TQ26)&gt;0,MAX(TN26,TQ26),"")</f>
        <v>21.995000000000001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21.995000000000001</v>
      </c>
    </row>
    <row r="27" spans="1:542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121</v>
      </c>
      <c r="D27" s="4" t="s">
        <v>31</v>
      </c>
      <c r="E27" s="4">
        <v>2003</v>
      </c>
      <c r="F27" s="9">
        <f>SUM(L27:V27)+SUM(L27:T27)*0.0000001+SUM(L27)*0.0000000000001</f>
        <v>88.220008822003948</v>
      </c>
      <c r="G27" s="66"/>
      <c r="H27" s="3" t="str">
        <f>IF(OR(AND(AO27&gt;=AY$34,AO27&lt;&gt;"",AQ27&gt;=AY$38,AQ27&lt;&gt;"",AN27=""),AND(AR27&gt;=AY$34,AR27&lt;&gt;"",AT27&gt;=AY$38,AT27&lt;&gt;"",AN27=""),AND(AV27&gt;=AY$34,AV27&lt;&gt;"",AX27&gt;=AY$38,AX27&lt;&gt;"",AN27=""),AND(BP27&gt;=BZ$34,BP27&lt;&gt;"",BR27&gt;=BZ$38,BR27&lt;&gt;"",BO27=""),AND(BS27&gt;=BZ$34,BS27&lt;&gt;"",BU27&gt;=BZ$38,BU27&lt;&gt;"",BO27=""),AND(BW27&gt;=BZ$34,BW27&lt;&gt;"",BY27&gt;=BZ$38,BY27&lt;&gt;"",BO27=""),AND(CQ27&gt;=DA$34,CQ27&lt;&gt;"",CS27&gt;=DA$38,CS27&lt;&gt;"",CP27=""),AND(CT27&gt;=DA$34,CT27&lt;&gt;"",CV27&gt;=DA$38,CV27&lt;&gt;"",CP27=""),AND(CX27&gt;=DA$34,CX27&lt;&gt;"",CZ27&gt;=DA$38,CZ27&lt;&gt;"",CP27=""),AND(DX27&gt;=EK$34,DX27&lt;&gt;"",DZ27&gt;=EK$38,DZ27&lt;&gt;""),AND(EA27&gt;=EK$34,EA27&lt;&gt;"",EC27&gt;=EK$38,EC27&lt;&gt;""),AND(EE27&gt;=EK$34,EE27&lt;&gt;"",EG27&gt;=EK$38,EG27&lt;&gt;""),AND(EH27&gt;=EK$34,EH27&lt;&gt;"",EJ27&gt;=EK$38,EJ27&lt;&gt;""),AND(FF27&gt;=FS$34,FF27&lt;&gt;"",FH27&gt;=FS$38,FH27&lt;&gt;""),AND(FI27&gt;=FS$34,FI27&lt;&gt;"",FK27&gt;=FS$38,FK27&lt;&gt;""),AND(FM27&gt;=FS$34,FM27&lt;&gt;"",FO27&gt;=FS$38,FO27&lt;&gt;""),AND(FP27&gt;=FS$34,FP27&lt;&gt;"",FR27&gt;=FS$38,FR27&lt;&gt;""),AND(GN27&gt;=HA$34,GN27&lt;&gt;"",GP27&gt;=HA$38,GP27&lt;&gt;""),AND(GQ27&gt;=HA$34,GQ27&lt;&gt;"",GS27&gt;=HA$38,GS27&lt;&gt;""),AND(GU27&gt;=HA$34,GU27&lt;&gt;"",GW27&gt;=HA$38,GW27&lt;&gt;""),AND(GX27&gt;=HA$34,GX27&lt;&gt;"",GZ27&gt;=HA$38,GZ27&lt;&gt;""),AND(HV27&gt;=II$34,HV27&lt;&gt;"",HX27&gt;=II$38,HX27&lt;&gt;""),AND(HY27&gt;=II$34,HY27&lt;&gt;"",IA27&gt;=II$38,IA27&lt;&gt;""),AND(IC27&gt;=II$34,IC27&lt;&gt;"",IE27&gt;=II$38,IE27&lt;&gt;""),AND(IF27&gt;=II$34,IF27&lt;&gt;"",IH27&gt;=II$38,IH27&lt;&gt;""),AND(JD27&gt;=JQ$34,JD27&lt;&gt;"",JF27&gt;=JQ$38,JF27&lt;&gt;""),AND(JG27&gt;=JQ$34,JG27&lt;&gt;"",JI27&gt;=JQ$38,JI27&lt;&gt;""),AND(JK27&gt;=JQ$34,JK27&lt;&gt;"",JM27&gt;=JQ$38,JM27&lt;&gt;""),AND(JN27&gt;=JQ$34,JN27&lt;&gt;"",JP27&gt;=JQ$38,JP27&lt;&gt;""),AND(KL27&gt;=KY$34,KL27&lt;&gt;"",KN27&gt;=KY$38,KN27&lt;&gt;""),AND(KO27&gt;=KY$34,KO27&lt;&gt;"",KQ27&gt;=KY$38,KQ27&lt;&gt;""),AND(KS27&gt;=KY$34,KS27&lt;&gt;"",KU27&gt;=KY$38,KU27&lt;&gt;""),AND(KV27&gt;=KY$34,KV27&lt;&gt;"",KX27&gt;=KY$38,KX27&lt;&gt;""),AND(LT27&gt;=MG$34,LT27&lt;&gt;"",LV27&gt;=MG$38,LV27&lt;&gt;""),AND(LW27&gt;=MG$34,LW27&lt;&gt;"",LY27&gt;=MG$38,LY27&lt;&gt;""),AND(MA27&gt;=MG$34,MA27&lt;&gt;"",MC27&gt;=MG$38,MC27&lt;&gt;""),AND(MD27&gt;=MG$34,MD27&lt;&gt;"",MF27&gt;=MG$38,MF27&lt;&gt;""),AND(NB27&gt;=NO$34,NB27&lt;&gt;"",ND27&gt;=NO$38,ND27&lt;&gt;""),AND(NE27&gt;=NO$34,NE27&lt;&gt;"",NG27&gt;=NO$38,NG27&lt;&gt;""),AND(NI27&gt;=NO$34,NI27&lt;&gt;"",NK27&gt;=NO$38,NK27&lt;&gt;""),AND(NL27&gt;=NO$34,NL27&lt;&gt;"",NN27&gt;=NO$38,NN27&lt;&gt;""),AND(OJ27&gt;=OW$34,OJ27&lt;&gt;"",OL27&gt;=OW$38,OL27&lt;&gt;""),AND(OM27&gt;=OW$34,OM27&lt;&gt;"",OO27&gt;=OW$38,OO27&lt;&gt;""),AND(OQ27&gt;=OW$34,OQ27&lt;&gt;"",OS27&gt;=OW$38,OS27&lt;&gt;""),AND(OT27&gt;=OW$34,OT27&lt;&gt;"",OV27&gt;=OW$38,OV27&lt;&gt;""),AND(PR27&gt;=QE$34,PR27&lt;&gt;"",PT27&gt;=QE$38,PT27&lt;&gt;""),AND(PU27&gt;=QE$34,PU27&lt;&gt;"",PW27&gt;=QE$38,PW27&lt;&gt;""),AND(PY27&gt;=QE$34,PY27&lt;&gt;"",QA27&gt;=QE$38,QA27&lt;&gt;""),AND(QB27&gt;=QE$34,QB27&lt;&gt;"",QD27&gt;=QE$38,QD27&lt;&gt;""),AND(QZ27&gt;=RM$34,QZ27&lt;&gt;"",RB27&gt;=RM$38,RB27&lt;&gt;""),AND(RC27&gt;=RM$34,RC27&lt;&gt;"",RE27&gt;=RM$38,RE27&lt;&gt;""),AND(RG27&gt;=RM$34,RG27&lt;&gt;"",RI27&gt;=RM$38,RI27&lt;&gt;""),AND(RJ27&gt;=RM$34,RJ27&lt;&gt;"",RL27&gt;=RM$38,RL27&lt;&gt;""),AND(SH27&gt;=SU$34,SH27&lt;&gt;"",SJ27&gt;=SU$38,SJ27&lt;&gt;""),AND(SK27&gt;=SU$34,SK27&lt;&gt;"",SM27&gt;=SU$38,SM27&lt;&gt;""),AND(SO27&gt;=SU$34,SO27&lt;&gt;"",SQ27&gt;=SU$38,SQ27&lt;&gt;""),AND(SR27&gt;=SU$34,SR27&lt;&gt;"",ST27&gt;=SU$38,ST27&lt;&gt;"")),"P","")</f>
        <v/>
      </c>
      <c r="I27" s="3" t="str">
        <f>IF(OR(AND(AQ27&gt;=AY$38,AQ27&lt;&gt;"",AN27=""),AND(AT27&gt;=AY$38,AT27&lt;&gt;"",AN27=""),AND(AX27&gt;=AY$38,AX27&lt;&gt;"",AN27=""),AND(BR27&gt;=BZ$38,BR27&lt;&gt;"",BO27=""),AND(BU27&gt;=BZ$38,BU27&lt;&gt;"",BO27=""),AND(BY27&gt;=BZ$38,BY27&lt;&gt;"",BO27=""),AND(CS27&gt;=DA$38,CS27&lt;&gt;"",CP27=""),AND(CV27&gt;=DA$38,CV27&lt;&gt;"",CP27=""),AND(CZ27&gt;=DA$38,CZ27&lt;&gt;"",CP27=""),AND(DZ27&gt;=EK$38,DZ27&lt;&gt;""),AND(EC27&gt;=EK$38,EC27&lt;&gt;""),AND(EG27&gt;=EK$38,EG27&lt;&gt;""),AND(EJ27&gt;=EK$38,EJ27&lt;&gt;""),AND(FH27&gt;=FS$38,FH27&lt;&gt;""),AND(FK27&gt;=FS$38,FK27&lt;&gt;""),AND(FO27&gt;=FS$38,FO27&lt;&gt;""),AND(FR27&gt;=FS$38,FR27&lt;&gt;""),AND(GP27&gt;=HA$38,GP27&lt;&gt;""),AND(GS27&gt;=HA$38,GS27&lt;&gt;""),AND(GW27&gt;=HA$38,GW27&lt;&gt;""),AND(GZ27&gt;=HA$38,GZ27&lt;&gt;""),AND(HX27&gt;=II$38,HX27&lt;&gt;""),AND(IA27&gt;=II$38,IA27&lt;&gt;""),AND(IE27&gt;=II$38,IE27&lt;&gt;""),AND(IH27&gt;=II$38,IH27&lt;&gt;""),AND(JF27&gt;=JQ$38,JF27&lt;&gt;""),AND(JI27&gt;=JQ$38,JI27&lt;&gt;""),AND(JM27&gt;=JQ$38,JM27&lt;&gt;""),AND(JP27&gt;=JQ$38,JP27&lt;&gt;""),AND(KN27&gt;=KY$38,KN27&lt;&gt;""),AND(KQ27&gt;=KY$38,KQ27&lt;&gt;""),AND(KU27&gt;=KY$38,KU27&lt;&gt;""),AND(KX27&gt;=KY$38,KX27&lt;&gt;""),AND(LV27&gt;=MG$38,LV27&lt;&gt;""),AND(LY27&gt;=MG$38,LY27&lt;&gt;""),AND(MC27&gt;=MG$38,MC27&lt;&gt;""),AND(MF27&gt;=MG$38,MF27&lt;&gt;""),AND(ND27&gt;=NO$38,ND27&lt;&gt;""),AND(NG27&gt;=NO$38,NG27&lt;&gt;""),AND(NK27&gt;=NO$38,NK27&lt;&gt;""),AND(NN27&gt;=NO$38,NN27&lt;&gt;""),AND(OL27&gt;=OW$38,OL27&lt;&gt;""),AND(OO27&gt;=OW$38,OO27&lt;&gt;""),AND(OS27&gt;=OW$38,OS27&lt;&gt;""),AND(OV27&gt;=OW$38,OV27&lt;&gt;""),AND(PT27&gt;=QE$38,PT27&lt;&gt;""),AND(PW27&gt;=QE$38,PW27&lt;&gt;""),AND(QA27&gt;=QE$38,QA27&lt;&gt;""),AND(QD27&gt;=QE$38,QD27&lt;&gt;""),AND(RB27&gt;=RM$38,RB27&lt;&gt;""),AND(RE27&gt;=RM$38,RE27&lt;&gt;""),AND(RI27&gt;=RM$38,RI27&lt;&gt;""),AND(RL27&gt;=RM$38,RL27&lt;&gt;""),AND(SJ27&gt;=SU$38,SJ27&lt;&gt;""),AND(SM27&gt;=SU$38,SM27&lt;&gt;""),AND(SQ27&gt;=SU$38,SQ27&lt;&gt;""),AND(ST27&gt;=SU$38,ST27&lt;&gt;"")),"P","")</f>
        <v/>
      </c>
      <c r="J27" s="36" t="str">
        <f>IF(AND(I27="P",H27=""),"No DD",IF(OR(AND(AO27&gt;=AY$37,AO27&lt;&gt;"",AQ27&gt;=AY$41,AQ27&lt;&gt;"",AN27=""),AND(AR27&gt;=AY$37,AR27&lt;&gt;"",AT27&gt;=AY$41,AT27&lt;&gt;"",AN27=""),AND(AV27&gt;=AY$37,AV27&lt;&gt;"",AX27&gt;=AY$41,AX27&lt;&gt;"",AN27=""),AND(BP27&gt;=BZ$37,BP27&lt;&gt;"",BR27&gt;=BZ$41,BR27&lt;&gt;"",BO27=""),AND(BS27&gt;=BZ$37,BS27&lt;&gt;"",BU27&gt;=BZ$41,BU27&lt;&gt;"",BO27=""),AND(BW27&gt;=BZ$37,BW27&lt;&gt;"",BY27&gt;=BZ$41,BY27&lt;&gt;"",BO27=""),AND(CQ27&gt;=DA$37,CQ27&lt;&gt;"",CS27&gt;=DA$41,CS27&lt;&gt;"",CP27=""),AND(CT27&gt;=DA$37,CT27&lt;&gt;"",CV27&gt;=DA$41,CV27&lt;&gt;"",CP27=""),AND(CX27&gt;=DA$37,CX27&lt;&gt;"",CZ27&gt;=DA$41,CZ27&lt;&gt;"",CP27=""),AND(DX27&gt;=EK$37,DX27&lt;&gt;"",DZ27&gt;=EK$41,DZ27&lt;&gt;""),AND(EA27&gt;=EK$37,EA27&lt;&gt;"",EC27&gt;=EK$41,EC27&lt;&gt;""),AND(EE27&gt;=EK$37,EE27&lt;&gt;"",EG27&gt;=EK$41,EG27&lt;&gt;""),AND(EH27&gt;=EK$37,EH27&lt;&gt;"",EJ27&gt;=EK$41,EJ27&lt;&gt;""),AND(FF27&gt;=FS$37,FF27&lt;&gt;"",FH27&gt;=FS$41,FH27&lt;&gt;""),AND(FI27&gt;=FS$37,FI27&lt;&gt;"",FK27&gt;=FS$41,FK27&lt;&gt;""),AND(FM27&gt;=FS$37,FM27&lt;&gt;"",FO27&gt;=FS$41,FO27&lt;&gt;""),AND(FP27&gt;=FS$37,FP27&lt;&gt;"",FR27&gt;=FS$41,FR27&lt;&gt;""),AND(GN27&gt;=HA$37,GN27&lt;&gt;"",GP27&gt;=HA$41,GP27&lt;&gt;""),AND(GQ27&gt;=HA$37,GQ27&lt;&gt;"",GS27&gt;=HA$41,GS27&lt;&gt;""),AND(GU27&gt;=HA$37,GU27&lt;&gt;"",GW27&gt;=HA$41,GW27&lt;&gt;""),AND(GX27&gt;=HA$37,GX27&lt;&gt;"",GZ27&gt;=HA$41,GZ27&lt;&gt;""),AND(HV27&gt;=II$37,HV27&lt;&gt;"",HX27&gt;=II$41,HX27&lt;&gt;""),AND(HY27&gt;=II$37,HY27&lt;&gt;"",IA27&gt;=II$41,IA27&lt;&gt;""),AND(IC27&gt;=II$37,IC27&lt;&gt;"",IE27&gt;=II$41,IE27&lt;&gt;""),AND(IF27&gt;=II$37,IF27&lt;&gt;"",IH27&gt;=II$41,IH27&lt;&gt;""),AND(JD27&gt;=JQ$37,JD27&lt;&gt;"",JF27&gt;=JQ$41,JF27&lt;&gt;""),AND(JG27&gt;=JQ$37,JG27&lt;&gt;"",JI27&gt;=JQ$41,JI27&lt;&gt;""),AND(JK27&gt;=JQ$37,JK27&lt;&gt;"",JM27&gt;=JQ$41,JM27&lt;&gt;""),AND(JN27&gt;=JQ$37,JN27&lt;&gt;"",JP27&gt;=JQ$41,JP27&lt;&gt;""),AND(KL27&gt;=KY$37,KL27&lt;&gt;"",KN27&gt;=KY$41,KN27&lt;&gt;""),AND(KO27&gt;=KY$37,KO27&lt;&gt;"",KQ27&gt;=KY$41,KQ27&lt;&gt;""),AND(KS27&gt;=KY$37,KS27&lt;&gt;"",KU27&gt;=KY$41,KU27&lt;&gt;""),AND(KV27&gt;=KY$37,KV27&lt;&gt;"",KX27&gt;=KY$41,KX27&lt;&gt;""),AND(LT27&gt;=MG$37,LT27&lt;&gt;"",LV27&gt;=MG$41,LV27&lt;&gt;""),AND(LW27&gt;=MG$37,LW27&lt;&gt;"",LY27&gt;=MG$41,LY27&lt;&gt;""),AND(MA27&gt;=MG$37,MA27&lt;&gt;"",MC27&gt;=MG$41,MC27&lt;&gt;""),AND(MD27&gt;=MG$37,MD27&lt;&gt;"",MF27&gt;=MG$41,MF27&lt;&gt;""),AND(NB27&gt;=NO$37,NB27&lt;&gt;"",ND27&gt;=NO$41,ND27&lt;&gt;""),AND(NE27&gt;=NO$37,NE27&lt;&gt;"",NG27&gt;=NO$41,NG27&lt;&gt;""),AND(NI27&gt;=NO$37,NI27&lt;&gt;"",NK27&gt;=NO$41,NK27&lt;&gt;""),AND(NL27&gt;=NO$37,NL27&lt;&gt;"",NN27&gt;=NO$41,NN27&lt;&gt;""),AND(OJ27&gt;=OW$37,OJ27&lt;&gt;"",OL27&gt;=OW$41,OL27&lt;&gt;""),AND(OM27&gt;=OW$37,OM27&lt;&gt;"",OO27&gt;=OW$41,OO27&lt;&gt;""),AND(OQ27&gt;=OW$37,OQ27&lt;&gt;"",OS27&gt;=OW$41,OS27&lt;&gt;""),AND(OT27&gt;=OW$37,OT27&lt;&gt;"",OV27&gt;=OW$41,OV27&lt;&gt;""),AND(PR27&gt;=QE$37,PR27&lt;&gt;"",PT27&gt;=QE$41,PT27&lt;&gt;""),AND(PU27&gt;=QE$37,PU27&lt;&gt;"",PW27&gt;=QE$41,PW27&lt;&gt;""),AND(PY27&gt;=QE$37,PY27&lt;&gt;"",QA27&gt;=QE$41,QA27&lt;&gt;""),AND(QB27&gt;=QE$37,QB27&lt;&gt;"",QD27&gt;=QE$41,QD27&lt;&gt;""),AND(QZ27&gt;=RM$37,QZ27&lt;&gt;"",RB27&gt;=RM$41,RB27&lt;&gt;""),AND(RC27&gt;=RM$37,RC27&lt;&gt;"",RE27&gt;=RM$41,RE27&lt;&gt;""),AND(RG27&gt;=RM$37,RG27&lt;&gt;"",RI27&gt;=RM$41,RI27&lt;&gt;""),AND(RJ27&gt;=RM$37,RJ27&lt;&gt;"",RL27&gt;=RM$41,RL27&lt;&gt;""),AND(SH27&gt;=SU$37,SH27&lt;&gt;"",SJ27&gt;=SU$41,SJ27&lt;&gt;""),AND(SK27&gt;=SU$37,SK27&lt;&gt;"",SM27&gt;=SU$41,SM27&lt;&gt;""),AND(SO27&gt;=SU$37,SO27&lt;&gt;"",SQ27&gt;=SU$41,SQ27&lt;&gt;""),AND(SR27&gt;=SU$37,SR27&lt;&gt;"",ST27&gt;=SU$41,ST27&lt;&gt;"")),"Merit",IF(OR(AND(AO27&gt;=AY$36,AO27&lt;&gt;"",AQ27&gt;=AY$40,AQ27&lt;&gt;"",AN27=""),AND(AR27&gt;=AY$36,AR27&lt;&gt;"",AT27&gt;=AY$40,AT27&lt;&gt;"",AN27=""),AND(AV27&gt;=AY$36,AV27&lt;&gt;"",AX27&gt;=AY$40,AX27&lt;&gt;"",AN27=""),AND(BP27&gt;=BZ$36,BP27&lt;&gt;"",BR27&gt;=BZ$40,BR27&lt;&gt;"",BO27=""),AND(BS27&gt;=BZ$36,BS27&lt;&gt;"",BU27&gt;=BZ$40,BU27&lt;&gt;"",BO27=""),AND(BW27&gt;=BZ$36,BW27&lt;&gt;"",BY27&gt;=BZ$40,BY27&lt;&gt;"",BO27=""),AND(CQ27&gt;=DA$36,CQ27&lt;&gt;"",CS27&gt;=DA$40,CS27&lt;&gt;"",CP27=""),AND(CT27&gt;=DA$36,CT27&lt;&gt;"",CV27&gt;=DA$40,CV27&lt;&gt;"",CP27=""),AND(CX27&gt;=DA$36,CX27&lt;&gt;"",CZ27&gt;=DA$40,CZ27&lt;&gt;"",CP27=""),AND(DX27&gt;=EK$36,DX27&lt;&gt;"",DZ27&gt;=EK$40,DZ27&lt;&gt;""),AND(EA27&gt;=EK$36,EA27&lt;&gt;"",EC27&gt;=EK$40,EC27&lt;&gt;""),AND(EE27&gt;=EK$36,EE27&lt;&gt;"",EG27&gt;=EK$40,EG27&lt;&gt;""),AND(EH27&gt;=EK$36,EH27&lt;&gt;"",EJ27&gt;=EK$40,EJ27&lt;&gt;""),AND(FF27&gt;=FS$36,FF27&lt;&gt;"",FH27&gt;=FS$40,FH27&lt;&gt;""),AND(FI27&gt;=FS$36,FI27&lt;&gt;"",FK27&gt;=FS$40,FK27&lt;&gt;""),AND(FM27&gt;=FS$36,FM27&lt;&gt;"",FO27&gt;=FS$40,FO27&lt;&gt;""),AND(FP27&gt;=FS$36,FP27&lt;&gt;"",FR27&gt;=FS$40,FR27&lt;&gt;""),AND(GN27&gt;=HA$36,GN27&lt;&gt;"",GP27&gt;=HA$40,GP27&lt;&gt;""),AND(GQ27&gt;=HA$36,GQ27&lt;&gt;"",GS27&gt;=HA$40,GS27&lt;&gt;""),AND(GU27&gt;=HA$36,GU27&lt;&gt;"",GW27&gt;=HA$40,GW27&lt;&gt;""),AND(GX27&gt;=HA$36,GX27&lt;&gt;"",GZ27&gt;=HA$40,GZ27&lt;&gt;""),AND(HV27&gt;=II$36,HV27&lt;&gt;"",HX27&gt;=II$40,HX27&lt;&gt;""),AND(HY27&gt;=II$36,HY27&lt;&gt;"",IA27&gt;=II$40,IA27&lt;&gt;""),AND(IC27&gt;=II$36,IC27&lt;&gt;"",IE27&gt;=II$40,IE27&lt;&gt;""),AND(IF27&gt;=II$36,IF27&lt;&gt;"",IH27&gt;=II$40,IH27&lt;&gt;""),AND(JD27&gt;=JQ$36,JD27&lt;&gt;"",JF27&gt;=JQ$40,JF27&lt;&gt;""),AND(JG27&gt;=JQ$36,JG27&lt;&gt;"",JI27&gt;=JQ$40,JI27&lt;&gt;""),AND(JK27&gt;=JQ$36,JK27&lt;&gt;"",JM27&gt;=JQ$40,JM27&lt;&gt;""),AND(JN27&gt;=JQ$36,JN27&lt;&gt;"",JP27&gt;=JQ$40,JP27&lt;&gt;""),AND(KL27&gt;=KY$36,KL27&lt;&gt;"",KN27&gt;=KY$40,KN27&lt;&gt;""),AND(KO27&gt;=KY$36,KO27&lt;&gt;"",KQ27&gt;=KY$40,KQ27&lt;&gt;""),AND(KS27&gt;=KY$36,KS27&lt;&gt;"",KU27&gt;=KY$40,KU27&lt;&gt;""),AND(KV27&gt;=KY$36,KV27&lt;&gt;"",KX27&gt;=KY$40,KX27&lt;&gt;""),AND(LT27&gt;=MG$36,LT27&lt;&gt;"",LV27&gt;=MG$40,LV27&lt;&gt;""),AND(LW27&gt;=MG$36,LW27&lt;&gt;"",LY27&gt;=MG$40,LY27&lt;&gt;""),AND(MA27&gt;=MG$36,MA27&lt;&gt;"",MC27&gt;=MG$40,MC27&lt;&gt;""),AND(MD27&gt;=MG$36,MD27&lt;&gt;"",MF27&gt;=MG$40,MF27&lt;&gt;""),AND(NB27&gt;=NO$36,NB27&lt;&gt;"",ND27&gt;=NO$40,ND27&lt;&gt;""),AND(NE27&gt;=NO$36,NE27&lt;&gt;"",NG27&gt;=NO$40,NG27&lt;&gt;""),AND(NI27&gt;=NO$36,NI27&lt;&gt;"",NK27&gt;=NO$40,NK27&lt;&gt;""),AND(NL27&gt;=NO$36,NL27&lt;&gt;"",NN27&gt;=NO$40,NN27&lt;&gt;""),AND(OJ27&gt;=OW$36,OJ27&lt;&gt;"",OL27&gt;=OW$40,OL27&lt;&gt;""),AND(OM27&gt;=OW$36,OM27&lt;&gt;"",OO27&gt;=OW$40,OO27&lt;&gt;""),AND(OQ27&gt;=OW$36,OQ27&lt;&gt;"",OS27&gt;=OW$40,OS27&lt;&gt;""),AND(OT27&gt;=OW$36,OT27&lt;&gt;"",OV27&gt;=OW$40,OV27&lt;&gt;""),AND(PR27&gt;=QE$36,PR27&lt;&gt;"",PT27&gt;=QE$40,PT27&lt;&gt;""),AND(PU27&gt;=QE$36,PU27&lt;&gt;"",PW27&gt;=QE$40,PW27&lt;&gt;""),AND(PY27&gt;=QE$36,PY27&lt;&gt;"",QA27&gt;=QE$40,QA27&lt;&gt;""),AND(QB27&gt;=QE$36,QB27&lt;&gt;"",QD27&gt;=QE$40,QD27&lt;&gt;""),AND(QZ27&gt;=RM$36,QZ27&lt;&gt;"",RB27&gt;=RM$40,RB27&lt;&gt;""),AND(RC27&gt;=RM$36,RC27&lt;&gt;"",RE27&gt;=RM$40,RE27&lt;&gt;""),AND(RG27&gt;=RM$36,RG27&lt;&gt;"",RI27&gt;=RM$40,RI27&lt;&gt;""),AND(RJ27&gt;=RM$36,RJ27&lt;&gt;"",RL27&gt;=RM$40,RL27&lt;&gt;""),AND(SH27&gt;=SU$36,SH27&lt;&gt;"",SJ27&gt;=SU$40,SJ27&lt;&gt;""),AND(SK27&gt;=SU$36,SK27&lt;&gt;"",SM27&gt;=SU$40,SM27&lt;&gt;""),AND(SO27&gt;=SU$36,SO27&lt;&gt;"",SQ27&gt;=SU$40,SQ27&lt;&gt;""),AND(SR27&gt;=SU$36,SR27&lt;&gt;"",ST27&gt;=SU$40,ST27&lt;&gt;"")),"Excellence",IF(K27="P","Worlds Team",IF(H27="P","National Team","")))))</f>
        <v/>
      </c>
      <c r="K27" s="3" t="str">
        <f>IF(OR(AND(AO27&gt;=AY$35,AO27&lt;&gt;"",AQ27&gt;=AY$39,AQ27&lt;&gt;"",AN27=""),AND(AR27&gt;=AY$35,AR27&lt;&gt;"",AT27&gt;=AY$39,AT27&lt;&gt;"",AN27=""),AND(AV27&gt;=AY$35,AV27&lt;&gt;"",AX27&gt;=AY$39,AX27&lt;&gt;"",AN27=""),AND(BP27&gt;=BZ$35,BP27&lt;&gt;"",BR27&gt;=BZ$39,BR27&lt;&gt;"",BO27=""),AND(BS27&gt;=BZ$35,BS27&lt;&gt;"",BU27&gt;=BZ$39,BU27&lt;&gt;"",BO27=""),AND(BW27&gt;=BZ$35,BW27&lt;&gt;"",BY27&gt;=BZ$39,BY27&lt;&gt;"",BO27=""),AND(CQ27&gt;=DA$35,CQ27&lt;&gt;"",CS27&gt;=DA$39,CS27&lt;&gt;"",CP27=""),AND(CT27&gt;=DA$35,CT27&lt;&gt;"",CV27&gt;=DA$39,CV27&lt;&gt;"",CP27=""),AND(CX27&gt;=DA$35,CX27&lt;&gt;"",CZ27&gt;=DA$39,CZ27&lt;&gt;"",CP27=""),AND(DX27&gt;=EK$35,DX27&lt;&gt;"",DZ27&gt;=EK$39,DZ27&lt;&gt;""),AND(EA27&gt;=EK$35,EA27&lt;&gt;"",EC27&gt;=EK$39,EC27&lt;&gt;""),AND(EE27&gt;=EK$35,EE27&lt;&gt;"",EG27&gt;=EK$39,EG27&lt;&gt;""),AND(EH27&gt;=EK$35,EH27&lt;&gt;"",EJ27&gt;=EK$39,EJ27&lt;&gt;""),AND(FF27&gt;=FS$35,FF27&lt;&gt;"",FH27&gt;=FS$39,FH27&lt;&gt;""),AND(FI27&gt;=FS$35,FI27&lt;&gt;"",FK27&gt;=FS$39,FK27&lt;&gt;""),AND(FM27&gt;=FS$35,FM27&lt;&gt;"",FO27&gt;=FS$39,FO27&lt;&gt;""),AND(FP27&gt;=FS$35,FP27&lt;&gt;"",FR27&gt;=FS$39,FR27&lt;&gt;""),AND(GN27&gt;=HA$35,GN27&lt;&gt;"",GP27&gt;=HA$39,GP27&lt;&gt;""),AND(GQ27&gt;=HA$35,GQ27&lt;&gt;"",GS27&gt;=HA$39,GS27&lt;&gt;""),AND(GU27&gt;=HA$35,GU27&lt;&gt;"",GW27&gt;=HA$39,GW27&lt;&gt;""),AND(GX27&gt;=HA$35,GX27&lt;&gt;"",GZ27&gt;=HA$39,GZ27&lt;&gt;""),AND(HV27&gt;=II$35,HV27&lt;&gt;"",HX27&gt;=II$39,HX27&lt;&gt;""),AND(HY27&gt;=II$35,HY27&lt;&gt;"",IA27&gt;=II$39,IA27&lt;&gt;""),AND(IC27&gt;=II$35,IC27&lt;&gt;"",IE27&gt;=II$39,IE27&lt;&gt;""),AND(IF27&gt;=II$35,IF27&lt;&gt;"",IH27&gt;=II$39,IH27&lt;&gt;""),AND(JD27&gt;=JQ$35,JD27&lt;&gt;"",JF27&gt;=JQ$39,JF27&lt;&gt;""),AND(JG27&gt;=JQ$35,JG27&lt;&gt;"",JI27&gt;=JQ$39,JI27&lt;&gt;""),AND(JK27&gt;=JQ$35,JK27&lt;&gt;"",JM27&gt;=JQ$39,JM27&lt;&gt;""),AND(JN27&gt;=JQ$35,JN27&lt;&gt;"",JP27&gt;=JQ$39,JP27&lt;&gt;""),AND(KL27&gt;=KY$35,KL27&lt;&gt;"",KN27&gt;=KY$39,KN27&lt;&gt;""),AND(KO27&gt;=KY$35,KO27&lt;&gt;"",KQ27&gt;=KY$39,KQ27&lt;&gt;""),AND(KS27&gt;=KY$35,KS27&lt;&gt;"",KU27&gt;=KY$39,KU27&lt;&gt;""),AND(KV27&gt;=KY$35,KV27&lt;&gt;"",KX27&gt;=KY$39,KX27&lt;&gt;""),AND(LT27&gt;=MG$35,LT27&lt;&gt;"",LV27&gt;=MG$39,LV27&lt;&gt;""),AND(LW27&gt;=MG$35,LW27&lt;&gt;"",LY27&gt;=MG$39,LY27&lt;&gt;""),AND(MA27&gt;=MG$35,MA27&lt;&gt;"",MC27&gt;=MG$39,MC27&lt;&gt;""),AND(MD27&gt;=MG$35,MD27&lt;&gt;"",MF27&gt;=MG$39,MF27&lt;&gt;""),AND(NB27&gt;=NO$35,NB27&lt;&gt;"",ND27&gt;=NO$39,ND27&lt;&gt;""),AND(NE27&gt;=NO$35,NE27&lt;&gt;"",NG27&gt;=NO$39,NG27&lt;&gt;""),AND(NI27&gt;=NO$35,NI27&lt;&gt;"",NK27&gt;=NO$39,NK27&lt;&gt;""),AND(NL27&gt;=NO$35,NL27&lt;&gt;"",NN27&gt;=NO$39,NN27&lt;&gt;""),AND(OJ27&gt;=OW$35,OJ27&lt;&gt;"",OL27&gt;=OW$39,OL27&lt;&gt;""),AND(OM27&gt;=OW$35,OM27&lt;&gt;"",OO27&gt;=OW$39,OO27&lt;&gt;""),AND(OQ27&gt;=OW$35,OQ27&lt;&gt;"",OS27&gt;=OW$39,OS27&lt;&gt;""),AND(OT27&gt;=OW$35,OT27&lt;&gt;"",OV27&gt;=OW$39,OV27&lt;&gt;""),AND(PR27&gt;=QE$35,PR27&lt;&gt;"",PT27&gt;=QE$39,PT27&lt;&gt;""),AND(PU27&gt;=QE$35,PU27&lt;&gt;"",PW27&gt;=QE$39,PW27&lt;&gt;""),AND(PY27&gt;=QE$35,PY27&lt;&gt;"",QA27&gt;=QE$39,QA27&lt;&gt;""),AND(QB27&gt;=QE$35,QB27&lt;&gt;"",QD27&gt;=QE$39,QD27&lt;&gt;""),AND(QZ27&gt;=RM$35,QZ27&lt;&gt;"",RB27&gt;=RM$39,RB27&lt;&gt;""),AND(RC27&gt;=RM$35,RC27&lt;&gt;"",RE27&gt;=RM$39,RE27&lt;&gt;""),AND(RG27&gt;=RM$35,RG27&lt;&gt;"",RI27&gt;=RM$39,RI27&lt;&gt;""),AND(RJ27&gt;=RM$35,RJ27&lt;&gt;"",RL27&gt;=RM$39,RL27&lt;&gt;""),AND(SH27&gt;=SU$35,SH27&lt;&gt;"",SJ27&gt;=SU$39,SJ27&lt;&gt;""),AND(SK27&gt;=SU$35,SK27&lt;&gt;"",SM27&gt;=SU$39,SM27&lt;&gt;""),AND(SO27&gt;=SU$35,SO27&lt;&gt;"",SQ27&gt;=SU$39,SQ27&lt;&gt;""),AND(SR27&gt;=SU$35,SR27&lt;&gt;"",ST27&gt;=SU$39,ST27&lt;&gt;"")),"P","")</f>
        <v/>
      </c>
      <c r="L27" s="8">
        <f>IF(COUNT(AQ27,AT27,BR27,BU27,CS27,CV27)&gt;0,LARGE((AQ27,AT27,BR27,BU27,CS27,CV27),1),0)</f>
        <v>39.51</v>
      </c>
      <c r="M27" s="8" t="str">
        <f>IF(L27="","",IF(OR(L27=CS27,L27=CV27),$CA$1,IF(OR(L27=BR27,L27=BU27),$AZ$1,IF(OR(L27=AQ27,L27=AT27),$Y$1,""))))</f>
        <v>2023 Elite Canada</v>
      </c>
      <c r="N27" s="8">
        <f>IF(COUNT(AQ27,AT27,BR27,BU27,CS27,CV27)&gt;1,LARGE((AQ27,AT27,BR27,BU27,CS27,CV27),2),0)</f>
        <v>35.08</v>
      </c>
      <c r="O27" s="8" t="str">
        <f>IF(N27="","",IF(OR(N27=CS27,N27=CV27),$CA$1,IF(OR(N27=BR27,N27=BU27),$AZ$1,IF(OR(N27=AQ27,N27=AT27),$Y$1,""))))</f>
        <v>2023 Nationals</v>
      </c>
      <c r="P27" s="8">
        <f>IF(COUNT(AQ27,AT27,BR27,BU27,CS27,CV27)&gt;2,MAX(AX27,BY27,CZ27,LARGE((AQ27,AT27,BR27,BU27,CS27,CV27),3)),IF(MAX(AX27,BY27,CZ27)&gt;0,MAX(AX27,BY27,CZ27),0))</f>
        <v>5.13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8.5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Elite Canada</v>
      </c>
      <c r="T27" s="8">
        <f>IF(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&gt;0,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N27,$RN$1,IF(V27+IF(P27="",0,P27)=RF27,$QF$1,IF(V27+IF(P27="",0,P27)=PX27,$OX$1,IF(V27+IF(P27="",0,P27)=OP27,$NP$1,IF(V27+IF(P27="",0,P27)=NH27,$MH$1,IF(V27+IF(P27="",0,P27)=LZ27,$KZ$1,IF(V27+IF(P27="",0,P27)=KR27,$JR$1,IF(V27+IF(P27="",0,P27)=JJ27,$IJ$1,IF(V27+IF(P27="",0,P27)=IB27,$HB$1,IF(V27+IF(P27="",0,P27)=GT27,$FT$1,IF(V27+IF(P27="",0,P27)=FL27,$EL$1,IF(V27+IF(P27="",0,P27)=ED27,$DD$1)))))))))))),IF(V27=DC27,IF(V27+IF(#REF!="",0,#REF!)=ST27,$RN$1,IF(V27+IF(#REF!="",0,#REF!)=RL27,$QF$1,IF(V27+IF(#REF!="",0,#REF!)=QD27,$OX$1,IF(V27+IF(#REF!="",0,#REF!)=OV27,$NP$1,IF(V27+IF(#REF!="",0,#REF!)=NN27,$MH$1,IF(V27+IF(#REF!="",0,#REF!)=MF27,$KZ$1,IF(V27+IF(#REF!="",0,#REF!)=KX27,$JR$1,IF(V27+IF(#REF!="",0,#REF!)=JP27,$IJ$1,IF(V27+IF(#REF!="",0,#REF!)=IH27,$HB$1,IF(V27+IF(#REF!="",0,#REF!)=GZ27,$FT$1,IF(V27+IF(#REF!="",0,#REF!)=FR27,$EL$1,IF(V27+IF(#REF!="",0,#REF!)=EJ27,$DD$1,IF(V27+IF(#REF!="",0,#REF!)=SQ27,$RN$1,IF(V27+IF(#REF!="",0,#REF!)=RI27,$QF$1,IF(V27+IF(#REF!="",0,#REF!)=QA27,$OX$1,IF(V27+IF(#REF!="",0,#REF!)=OS27,$NP$1,IF(V27+IF(#REF!="",0,#REF!)=NK27,$MH$1,IF(V27+IF(#REF!="",0,#REF!)=MC27,$KZ$1,IF(V27+IF(#REF!="",0,#REF!)=KU27,$JR$1,IF(V27+IF(#REF!="",0,#REF!)=JM27,$IJ$1,IF(V27+IF(#REF!="",0,#REF!)=IE27,$HB$1,IF(V27+IF(#REF!="",0,#REF!)=GW27,$FT$1,IF(V27+IF(#REF!="",0,#REF!)=FO27,$EL$1,IF(V27+IF(#REF!="",0,#REF!)=EG27,$DD$1)))))))))))))))))))))))))))</f>
        <v/>
      </c>
      <c r="Y27" s="22">
        <v>1.2</v>
      </c>
      <c r="Z27" s="22">
        <v>0.8</v>
      </c>
      <c r="AA27" s="22">
        <v>1.5</v>
      </c>
      <c r="AB27" s="22">
        <v>1.32</v>
      </c>
      <c r="AC27" s="22">
        <v>0</v>
      </c>
      <c r="AD27" s="22">
        <v>11.6</v>
      </c>
      <c r="AE27" s="22">
        <v>8.3000000000000007</v>
      </c>
      <c r="AF27" s="22">
        <v>8.5</v>
      </c>
      <c r="AG27" s="22">
        <v>11.11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1.5</v>
      </c>
      <c r="AP27" s="38">
        <f>IF(AB27&gt;0,AB27,"")</f>
        <v>1.32</v>
      </c>
      <c r="AQ27" s="40">
        <f>IF(SUM(Y27:AB27)-AC27&gt;0,SUM(Y27:AB27)-AC27,"")</f>
        <v>4.82</v>
      </c>
      <c r="AR27" s="40">
        <f>IF(AF27&gt;0,AF27,"")</f>
        <v>8.5</v>
      </c>
      <c r="AS27" s="40">
        <f>IF(AG27&gt;0,AG27,"")</f>
        <v>11.11</v>
      </c>
      <c r="AT27" s="40">
        <f>IF(SUM(AD27:AG27)-AH27&gt;0,SUM(AD27:AG27)-AH27,"")</f>
        <v>39.51</v>
      </c>
      <c r="AU27" s="40">
        <f>IF(AQ27="","",MAX(AQ27,AT27))</f>
        <v>39.51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39.51</v>
      </c>
      <c r="AZ27" s="26">
        <v>10.6</v>
      </c>
      <c r="BA27" s="26">
        <v>6.8</v>
      </c>
      <c r="BB27" s="26">
        <v>7.4</v>
      </c>
      <c r="BC27" s="26">
        <v>10.28</v>
      </c>
      <c r="BD27" s="26">
        <v>0</v>
      </c>
      <c r="BE27" s="26">
        <v>1.4</v>
      </c>
      <c r="BF27" s="26">
        <v>0.9</v>
      </c>
      <c r="BG27" s="26">
        <v>1.5</v>
      </c>
      <c r="BH27" s="26">
        <v>1.33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7.4</v>
      </c>
      <c r="BQ27" s="39">
        <f>IF(BC27&gt;0,BC27,"")</f>
        <v>10.28</v>
      </c>
      <c r="BR27" s="11">
        <f>IF(SUM(AZ27:BC27)-BD27&gt;0,SUM(AZ27:BC27)-BD27,"")</f>
        <v>35.08</v>
      </c>
      <c r="BS27" s="11">
        <f>IF(BG27&gt;0,BG27,"")</f>
        <v>1.5</v>
      </c>
      <c r="BT27" s="11">
        <f>IF(BH27&gt;0,BH27,"")</f>
        <v>1.33</v>
      </c>
      <c r="BU27" s="11">
        <f>IF(SUM(BE27:BH27)-BI27&gt;0,SUM(BE27:BH27)-BI27,"")</f>
        <v>5.13</v>
      </c>
      <c r="BV27" s="11">
        <f>IF(BR27="","",MAX(BR27,BU27))</f>
        <v>35.08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35.08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5.3</v>
      </c>
      <c r="SW27" s="22">
        <f>IF($CP27="P",CB27,(CB27+BA27)/2)</f>
        <v>3.4</v>
      </c>
      <c r="SX27" s="22">
        <f>IF($CP27="P",CC27,(CC27+BB27)/2)</f>
        <v>3.7</v>
      </c>
      <c r="SY27" s="22">
        <f>IF($CP27="P",CD27,(CD27+BC27)/2)</f>
        <v>5.14</v>
      </c>
      <c r="SZ27" s="22">
        <f>IF($CP27="P",CE27,(CE27+BD27)/2)</f>
        <v>0</v>
      </c>
      <c r="TA27" s="22">
        <f>IF($CP27="P",CF27,(CF27+BE27)/2)</f>
        <v>0.7</v>
      </c>
      <c r="TB27" s="22">
        <f>IF($CP27="P",CG27,(CG27+BF27)/2)</f>
        <v>0.45</v>
      </c>
      <c r="TC27" s="22">
        <f>IF($CP27="P",CH27,(CH27+BG27)/2)</f>
        <v>0.75</v>
      </c>
      <c r="TD27" s="22">
        <f>IF($CP27="P",CI27,(CI27+BH27)/2)</f>
        <v>0.66500000000000004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3.7</v>
      </c>
      <c r="TM27" s="40">
        <f>IF(SY27&gt;0,SY27,"")</f>
        <v>5.14</v>
      </c>
      <c r="TN27" s="40">
        <f>IF(SUM(SV27:SY27)-SZ27&gt;0,SUM(SV27:SY27)-SZ27,"")</f>
        <v>17.54</v>
      </c>
      <c r="TO27" s="40">
        <f>IF(TC27&gt;0,TC27,"")</f>
        <v>0.75</v>
      </c>
      <c r="TP27" s="40">
        <f>IF(TD27&gt;0,TD27,"")</f>
        <v>0.66500000000000004</v>
      </c>
      <c r="TQ27" s="40">
        <f>IF(SUM(TA27:TD27)-TE27&gt;0,SUM(TA27:TD27)-TE27,"")</f>
        <v>2.5649999999999999</v>
      </c>
      <c r="TR27" s="40">
        <f>IF(MAX(TN27,TQ27)&gt;0,MAX(TN27,TQ27),"")</f>
        <v>17.54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17.54</v>
      </c>
    </row>
    <row r="28" spans="1:542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120</v>
      </c>
      <c r="D28" s="4" t="s">
        <v>3</v>
      </c>
      <c r="E28" s="4">
        <v>2005</v>
      </c>
      <c r="F28" s="9">
        <f>SUM(L28:V28)+SUM(L28:T28)*0.0000001+SUM(L28)*0.0000000000001</f>
        <v>82.78000827800382</v>
      </c>
      <c r="G28" s="66"/>
      <c r="H28" s="3" t="str">
        <f>IF(OR(AND(AO28&gt;=AY$34,AO28&lt;&gt;"",AQ28&gt;=AY$38,AQ28&lt;&gt;"",AN28=""),AND(AR28&gt;=AY$34,AR28&lt;&gt;"",AT28&gt;=AY$38,AT28&lt;&gt;"",AN28=""),AND(AV28&gt;=AY$34,AV28&lt;&gt;"",AX28&gt;=AY$38,AX28&lt;&gt;"",AN28=""),AND(BP28&gt;=BZ$34,BP28&lt;&gt;"",BR28&gt;=BZ$38,BR28&lt;&gt;"",BO28=""),AND(BS28&gt;=BZ$34,BS28&lt;&gt;"",BU28&gt;=BZ$38,BU28&lt;&gt;"",BO28=""),AND(BW28&gt;=BZ$34,BW28&lt;&gt;"",BY28&gt;=BZ$38,BY28&lt;&gt;"",BO28=""),AND(CQ28&gt;=DA$34,CQ28&lt;&gt;"",CS28&gt;=DA$38,CS28&lt;&gt;"",CP28=""),AND(CT28&gt;=DA$34,CT28&lt;&gt;"",CV28&gt;=DA$38,CV28&lt;&gt;"",CP28=""),AND(CX28&gt;=DA$34,CX28&lt;&gt;"",CZ28&gt;=DA$38,CZ28&lt;&gt;"",CP28=""),AND(DX28&gt;=EK$34,DX28&lt;&gt;"",DZ28&gt;=EK$38,DZ28&lt;&gt;""),AND(EA28&gt;=EK$34,EA28&lt;&gt;"",EC28&gt;=EK$38,EC28&lt;&gt;""),AND(EE28&gt;=EK$34,EE28&lt;&gt;"",EG28&gt;=EK$38,EG28&lt;&gt;""),AND(EH28&gt;=EK$34,EH28&lt;&gt;"",EJ28&gt;=EK$38,EJ28&lt;&gt;""),AND(FF28&gt;=FS$34,FF28&lt;&gt;"",FH28&gt;=FS$38,FH28&lt;&gt;""),AND(FI28&gt;=FS$34,FI28&lt;&gt;"",FK28&gt;=FS$38,FK28&lt;&gt;""),AND(FM28&gt;=FS$34,FM28&lt;&gt;"",FO28&gt;=FS$38,FO28&lt;&gt;""),AND(FP28&gt;=FS$34,FP28&lt;&gt;"",FR28&gt;=FS$38,FR28&lt;&gt;""),AND(GN28&gt;=HA$34,GN28&lt;&gt;"",GP28&gt;=HA$38,GP28&lt;&gt;""),AND(GQ28&gt;=HA$34,GQ28&lt;&gt;"",GS28&gt;=HA$38,GS28&lt;&gt;""),AND(GU28&gt;=HA$34,GU28&lt;&gt;"",GW28&gt;=HA$38,GW28&lt;&gt;""),AND(GX28&gt;=HA$34,GX28&lt;&gt;"",GZ28&gt;=HA$38,GZ28&lt;&gt;""),AND(HV28&gt;=II$34,HV28&lt;&gt;"",HX28&gt;=II$38,HX28&lt;&gt;""),AND(HY28&gt;=II$34,HY28&lt;&gt;"",IA28&gt;=II$38,IA28&lt;&gt;""),AND(IC28&gt;=II$34,IC28&lt;&gt;"",IE28&gt;=II$38,IE28&lt;&gt;""),AND(IF28&gt;=II$34,IF28&lt;&gt;"",IH28&gt;=II$38,IH28&lt;&gt;""),AND(JD28&gt;=JQ$34,JD28&lt;&gt;"",JF28&gt;=JQ$38,JF28&lt;&gt;""),AND(JG28&gt;=JQ$34,JG28&lt;&gt;"",JI28&gt;=JQ$38,JI28&lt;&gt;""),AND(JK28&gt;=JQ$34,JK28&lt;&gt;"",JM28&gt;=JQ$38,JM28&lt;&gt;""),AND(JN28&gt;=JQ$34,JN28&lt;&gt;"",JP28&gt;=JQ$38,JP28&lt;&gt;""),AND(KL28&gt;=KY$34,KL28&lt;&gt;"",KN28&gt;=KY$38,KN28&lt;&gt;""),AND(KO28&gt;=KY$34,KO28&lt;&gt;"",KQ28&gt;=KY$38,KQ28&lt;&gt;""),AND(KS28&gt;=KY$34,KS28&lt;&gt;"",KU28&gt;=KY$38,KU28&lt;&gt;""),AND(KV28&gt;=KY$34,KV28&lt;&gt;"",KX28&gt;=KY$38,KX28&lt;&gt;""),AND(LT28&gt;=MG$34,LT28&lt;&gt;"",LV28&gt;=MG$38,LV28&lt;&gt;""),AND(LW28&gt;=MG$34,LW28&lt;&gt;"",LY28&gt;=MG$38,LY28&lt;&gt;""),AND(MA28&gt;=MG$34,MA28&lt;&gt;"",MC28&gt;=MG$38,MC28&lt;&gt;""),AND(MD28&gt;=MG$34,MD28&lt;&gt;"",MF28&gt;=MG$38,MF28&lt;&gt;""),AND(NB28&gt;=NO$34,NB28&lt;&gt;"",ND28&gt;=NO$38,ND28&lt;&gt;""),AND(NE28&gt;=NO$34,NE28&lt;&gt;"",NG28&gt;=NO$38,NG28&lt;&gt;""),AND(NI28&gt;=NO$34,NI28&lt;&gt;"",NK28&gt;=NO$38,NK28&lt;&gt;""),AND(NL28&gt;=NO$34,NL28&lt;&gt;"",NN28&gt;=NO$38,NN28&lt;&gt;""),AND(OJ28&gt;=OW$34,OJ28&lt;&gt;"",OL28&gt;=OW$38,OL28&lt;&gt;""),AND(OM28&gt;=OW$34,OM28&lt;&gt;"",OO28&gt;=OW$38,OO28&lt;&gt;""),AND(OQ28&gt;=OW$34,OQ28&lt;&gt;"",OS28&gt;=OW$38,OS28&lt;&gt;""),AND(OT28&gt;=OW$34,OT28&lt;&gt;"",OV28&gt;=OW$38,OV28&lt;&gt;""),AND(PR28&gt;=QE$34,PR28&lt;&gt;"",PT28&gt;=QE$38,PT28&lt;&gt;""),AND(PU28&gt;=QE$34,PU28&lt;&gt;"",PW28&gt;=QE$38,PW28&lt;&gt;""),AND(PY28&gt;=QE$34,PY28&lt;&gt;"",QA28&gt;=QE$38,QA28&lt;&gt;""),AND(QB28&gt;=QE$34,QB28&lt;&gt;"",QD28&gt;=QE$38,QD28&lt;&gt;""),AND(QZ28&gt;=RM$34,QZ28&lt;&gt;"",RB28&gt;=RM$38,RB28&lt;&gt;""),AND(RC28&gt;=RM$34,RC28&lt;&gt;"",RE28&gt;=RM$38,RE28&lt;&gt;""),AND(RG28&gt;=RM$34,RG28&lt;&gt;"",RI28&gt;=RM$38,RI28&lt;&gt;""),AND(RJ28&gt;=RM$34,RJ28&lt;&gt;"",RL28&gt;=RM$38,RL28&lt;&gt;""),AND(SH28&gt;=SU$34,SH28&lt;&gt;"",SJ28&gt;=SU$38,SJ28&lt;&gt;""),AND(SK28&gt;=SU$34,SK28&lt;&gt;"",SM28&gt;=SU$38,SM28&lt;&gt;""),AND(SO28&gt;=SU$34,SO28&lt;&gt;"",SQ28&gt;=SU$38,SQ28&lt;&gt;""),AND(SR28&gt;=SU$34,SR28&lt;&gt;"",ST28&gt;=SU$38,ST28&lt;&gt;"")),"P","")</f>
        <v/>
      </c>
      <c r="I28" s="3" t="str">
        <f>IF(OR(AND(AQ28&gt;=AY$38,AQ28&lt;&gt;"",AN28=""),AND(AT28&gt;=AY$38,AT28&lt;&gt;"",AN28=""),AND(AX28&gt;=AY$38,AX28&lt;&gt;"",AN28=""),AND(BR28&gt;=BZ$38,BR28&lt;&gt;"",BO28=""),AND(BU28&gt;=BZ$38,BU28&lt;&gt;"",BO28=""),AND(BY28&gt;=BZ$38,BY28&lt;&gt;"",BO28=""),AND(CS28&gt;=DA$38,CS28&lt;&gt;"",CP28=""),AND(CV28&gt;=DA$38,CV28&lt;&gt;"",CP28=""),AND(CZ28&gt;=DA$38,CZ28&lt;&gt;"",CP28=""),AND(DZ28&gt;=EK$38,DZ28&lt;&gt;""),AND(EC28&gt;=EK$38,EC28&lt;&gt;""),AND(EG28&gt;=EK$38,EG28&lt;&gt;""),AND(EJ28&gt;=EK$38,EJ28&lt;&gt;""),AND(FH28&gt;=FS$38,FH28&lt;&gt;""),AND(FK28&gt;=FS$38,FK28&lt;&gt;""),AND(FO28&gt;=FS$38,FO28&lt;&gt;""),AND(FR28&gt;=FS$38,FR28&lt;&gt;""),AND(GP28&gt;=HA$38,GP28&lt;&gt;""),AND(GS28&gt;=HA$38,GS28&lt;&gt;""),AND(GW28&gt;=HA$38,GW28&lt;&gt;""),AND(GZ28&gt;=HA$38,GZ28&lt;&gt;""),AND(HX28&gt;=II$38,HX28&lt;&gt;""),AND(IA28&gt;=II$38,IA28&lt;&gt;""),AND(IE28&gt;=II$38,IE28&lt;&gt;""),AND(IH28&gt;=II$38,IH28&lt;&gt;""),AND(JF28&gt;=JQ$38,JF28&lt;&gt;""),AND(JI28&gt;=JQ$38,JI28&lt;&gt;""),AND(JM28&gt;=JQ$38,JM28&lt;&gt;""),AND(JP28&gt;=JQ$38,JP28&lt;&gt;""),AND(KN28&gt;=KY$38,KN28&lt;&gt;""),AND(KQ28&gt;=KY$38,KQ28&lt;&gt;""),AND(KU28&gt;=KY$38,KU28&lt;&gt;""),AND(KX28&gt;=KY$38,KX28&lt;&gt;""),AND(LV28&gt;=MG$38,LV28&lt;&gt;""),AND(LY28&gt;=MG$38,LY28&lt;&gt;""),AND(MC28&gt;=MG$38,MC28&lt;&gt;""),AND(MF28&gt;=MG$38,MF28&lt;&gt;""),AND(ND28&gt;=NO$38,ND28&lt;&gt;""),AND(NG28&gt;=NO$38,NG28&lt;&gt;""),AND(NK28&gt;=NO$38,NK28&lt;&gt;""),AND(NN28&gt;=NO$38,NN28&lt;&gt;""),AND(OL28&gt;=OW$38,OL28&lt;&gt;""),AND(OO28&gt;=OW$38,OO28&lt;&gt;""),AND(OS28&gt;=OW$38,OS28&lt;&gt;""),AND(OV28&gt;=OW$38,OV28&lt;&gt;""),AND(PT28&gt;=QE$38,PT28&lt;&gt;""),AND(PW28&gt;=QE$38,PW28&lt;&gt;""),AND(QA28&gt;=QE$38,QA28&lt;&gt;""),AND(QD28&gt;=QE$38,QD28&lt;&gt;""),AND(RB28&gt;=RM$38,RB28&lt;&gt;""),AND(RE28&gt;=RM$38,RE28&lt;&gt;""),AND(RI28&gt;=RM$38,RI28&lt;&gt;""),AND(RL28&gt;=RM$38,RL28&lt;&gt;""),AND(SJ28&gt;=SU$38,SJ28&lt;&gt;""),AND(SM28&gt;=SU$38,SM28&lt;&gt;""),AND(SQ28&gt;=SU$38,SQ28&lt;&gt;""),AND(ST28&gt;=SU$38,ST28&lt;&gt;"")),"P","")</f>
        <v/>
      </c>
      <c r="J28" s="36" t="str">
        <f>IF(AND(I28="P",H28=""),"No DD",IF(OR(AND(AO28&gt;=AY$37,AO28&lt;&gt;"",AQ28&gt;=AY$41,AQ28&lt;&gt;"",AN28=""),AND(AR28&gt;=AY$37,AR28&lt;&gt;"",AT28&gt;=AY$41,AT28&lt;&gt;"",AN28=""),AND(AV28&gt;=AY$37,AV28&lt;&gt;"",AX28&gt;=AY$41,AX28&lt;&gt;"",AN28=""),AND(BP28&gt;=BZ$37,BP28&lt;&gt;"",BR28&gt;=BZ$41,BR28&lt;&gt;"",BO28=""),AND(BS28&gt;=BZ$37,BS28&lt;&gt;"",BU28&gt;=BZ$41,BU28&lt;&gt;"",BO28=""),AND(BW28&gt;=BZ$37,BW28&lt;&gt;"",BY28&gt;=BZ$41,BY28&lt;&gt;"",BO28=""),AND(CQ28&gt;=DA$37,CQ28&lt;&gt;"",CS28&gt;=DA$41,CS28&lt;&gt;"",CP28=""),AND(CT28&gt;=DA$37,CT28&lt;&gt;"",CV28&gt;=DA$41,CV28&lt;&gt;"",CP28=""),AND(CX28&gt;=DA$37,CX28&lt;&gt;"",CZ28&gt;=DA$41,CZ28&lt;&gt;"",CP28=""),AND(DX28&gt;=EK$37,DX28&lt;&gt;"",DZ28&gt;=EK$41,DZ28&lt;&gt;""),AND(EA28&gt;=EK$37,EA28&lt;&gt;"",EC28&gt;=EK$41,EC28&lt;&gt;""),AND(EE28&gt;=EK$37,EE28&lt;&gt;"",EG28&gt;=EK$41,EG28&lt;&gt;""),AND(EH28&gt;=EK$37,EH28&lt;&gt;"",EJ28&gt;=EK$41,EJ28&lt;&gt;""),AND(FF28&gt;=FS$37,FF28&lt;&gt;"",FH28&gt;=FS$41,FH28&lt;&gt;""),AND(FI28&gt;=FS$37,FI28&lt;&gt;"",FK28&gt;=FS$41,FK28&lt;&gt;""),AND(FM28&gt;=FS$37,FM28&lt;&gt;"",FO28&gt;=FS$41,FO28&lt;&gt;""),AND(FP28&gt;=FS$37,FP28&lt;&gt;"",FR28&gt;=FS$41,FR28&lt;&gt;""),AND(GN28&gt;=HA$37,GN28&lt;&gt;"",GP28&gt;=HA$41,GP28&lt;&gt;""),AND(GQ28&gt;=HA$37,GQ28&lt;&gt;"",GS28&gt;=HA$41,GS28&lt;&gt;""),AND(GU28&gt;=HA$37,GU28&lt;&gt;"",GW28&gt;=HA$41,GW28&lt;&gt;""),AND(GX28&gt;=HA$37,GX28&lt;&gt;"",GZ28&gt;=HA$41,GZ28&lt;&gt;""),AND(HV28&gt;=II$37,HV28&lt;&gt;"",HX28&gt;=II$41,HX28&lt;&gt;""),AND(HY28&gt;=II$37,HY28&lt;&gt;"",IA28&gt;=II$41,IA28&lt;&gt;""),AND(IC28&gt;=II$37,IC28&lt;&gt;"",IE28&gt;=II$41,IE28&lt;&gt;""),AND(IF28&gt;=II$37,IF28&lt;&gt;"",IH28&gt;=II$41,IH28&lt;&gt;""),AND(JD28&gt;=JQ$37,JD28&lt;&gt;"",JF28&gt;=JQ$41,JF28&lt;&gt;""),AND(JG28&gt;=JQ$37,JG28&lt;&gt;"",JI28&gt;=JQ$41,JI28&lt;&gt;""),AND(JK28&gt;=JQ$37,JK28&lt;&gt;"",JM28&gt;=JQ$41,JM28&lt;&gt;""),AND(JN28&gt;=JQ$37,JN28&lt;&gt;"",JP28&gt;=JQ$41,JP28&lt;&gt;""),AND(KL28&gt;=KY$37,KL28&lt;&gt;"",KN28&gt;=KY$41,KN28&lt;&gt;""),AND(KO28&gt;=KY$37,KO28&lt;&gt;"",KQ28&gt;=KY$41,KQ28&lt;&gt;""),AND(KS28&gt;=KY$37,KS28&lt;&gt;"",KU28&gt;=KY$41,KU28&lt;&gt;""),AND(KV28&gt;=KY$37,KV28&lt;&gt;"",KX28&gt;=KY$41,KX28&lt;&gt;""),AND(LT28&gt;=MG$37,LT28&lt;&gt;"",LV28&gt;=MG$41,LV28&lt;&gt;""),AND(LW28&gt;=MG$37,LW28&lt;&gt;"",LY28&gt;=MG$41,LY28&lt;&gt;""),AND(MA28&gt;=MG$37,MA28&lt;&gt;"",MC28&gt;=MG$41,MC28&lt;&gt;""),AND(MD28&gt;=MG$37,MD28&lt;&gt;"",MF28&gt;=MG$41,MF28&lt;&gt;""),AND(NB28&gt;=NO$37,NB28&lt;&gt;"",ND28&gt;=NO$41,ND28&lt;&gt;""),AND(NE28&gt;=NO$37,NE28&lt;&gt;"",NG28&gt;=NO$41,NG28&lt;&gt;""),AND(NI28&gt;=NO$37,NI28&lt;&gt;"",NK28&gt;=NO$41,NK28&lt;&gt;""),AND(NL28&gt;=NO$37,NL28&lt;&gt;"",NN28&gt;=NO$41,NN28&lt;&gt;""),AND(OJ28&gt;=OW$37,OJ28&lt;&gt;"",OL28&gt;=OW$41,OL28&lt;&gt;""),AND(OM28&gt;=OW$37,OM28&lt;&gt;"",OO28&gt;=OW$41,OO28&lt;&gt;""),AND(OQ28&gt;=OW$37,OQ28&lt;&gt;"",OS28&gt;=OW$41,OS28&lt;&gt;""),AND(OT28&gt;=OW$37,OT28&lt;&gt;"",OV28&gt;=OW$41,OV28&lt;&gt;""),AND(PR28&gt;=QE$37,PR28&lt;&gt;"",PT28&gt;=QE$41,PT28&lt;&gt;""),AND(PU28&gt;=QE$37,PU28&lt;&gt;"",PW28&gt;=QE$41,PW28&lt;&gt;""),AND(PY28&gt;=QE$37,PY28&lt;&gt;"",QA28&gt;=QE$41,QA28&lt;&gt;""),AND(QB28&gt;=QE$37,QB28&lt;&gt;"",QD28&gt;=QE$41,QD28&lt;&gt;""),AND(QZ28&gt;=RM$37,QZ28&lt;&gt;"",RB28&gt;=RM$41,RB28&lt;&gt;""),AND(RC28&gt;=RM$37,RC28&lt;&gt;"",RE28&gt;=RM$41,RE28&lt;&gt;""),AND(RG28&gt;=RM$37,RG28&lt;&gt;"",RI28&gt;=RM$41,RI28&lt;&gt;""),AND(RJ28&gt;=RM$37,RJ28&lt;&gt;"",RL28&gt;=RM$41,RL28&lt;&gt;""),AND(SH28&gt;=SU$37,SH28&lt;&gt;"",SJ28&gt;=SU$41,SJ28&lt;&gt;""),AND(SK28&gt;=SU$37,SK28&lt;&gt;"",SM28&gt;=SU$41,SM28&lt;&gt;""),AND(SO28&gt;=SU$37,SO28&lt;&gt;"",SQ28&gt;=SU$41,SQ28&lt;&gt;""),AND(SR28&gt;=SU$37,SR28&lt;&gt;"",ST28&gt;=SU$41,ST28&lt;&gt;"")),"Merit",IF(OR(AND(AO28&gt;=AY$36,AO28&lt;&gt;"",AQ28&gt;=AY$40,AQ28&lt;&gt;"",AN28=""),AND(AR28&gt;=AY$36,AR28&lt;&gt;"",AT28&gt;=AY$40,AT28&lt;&gt;"",AN28=""),AND(AV28&gt;=AY$36,AV28&lt;&gt;"",AX28&gt;=AY$40,AX28&lt;&gt;"",AN28=""),AND(BP28&gt;=BZ$36,BP28&lt;&gt;"",BR28&gt;=BZ$40,BR28&lt;&gt;"",BO28=""),AND(BS28&gt;=BZ$36,BS28&lt;&gt;"",BU28&gt;=BZ$40,BU28&lt;&gt;"",BO28=""),AND(BW28&gt;=BZ$36,BW28&lt;&gt;"",BY28&gt;=BZ$40,BY28&lt;&gt;"",BO28=""),AND(CQ28&gt;=DA$36,CQ28&lt;&gt;"",CS28&gt;=DA$40,CS28&lt;&gt;"",CP28=""),AND(CT28&gt;=DA$36,CT28&lt;&gt;"",CV28&gt;=DA$40,CV28&lt;&gt;"",CP28=""),AND(CX28&gt;=DA$36,CX28&lt;&gt;"",CZ28&gt;=DA$40,CZ28&lt;&gt;"",CP28=""),AND(DX28&gt;=EK$36,DX28&lt;&gt;"",DZ28&gt;=EK$40,DZ28&lt;&gt;""),AND(EA28&gt;=EK$36,EA28&lt;&gt;"",EC28&gt;=EK$40,EC28&lt;&gt;""),AND(EE28&gt;=EK$36,EE28&lt;&gt;"",EG28&gt;=EK$40,EG28&lt;&gt;""),AND(EH28&gt;=EK$36,EH28&lt;&gt;"",EJ28&gt;=EK$40,EJ28&lt;&gt;""),AND(FF28&gt;=FS$36,FF28&lt;&gt;"",FH28&gt;=FS$40,FH28&lt;&gt;""),AND(FI28&gt;=FS$36,FI28&lt;&gt;"",FK28&gt;=FS$40,FK28&lt;&gt;""),AND(FM28&gt;=FS$36,FM28&lt;&gt;"",FO28&gt;=FS$40,FO28&lt;&gt;""),AND(FP28&gt;=FS$36,FP28&lt;&gt;"",FR28&gt;=FS$40,FR28&lt;&gt;""),AND(GN28&gt;=HA$36,GN28&lt;&gt;"",GP28&gt;=HA$40,GP28&lt;&gt;""),AND(GQ28&gt;=HA$36,GQ28&lt;&gt;"",GS28&gt;=HA$40,GS28&lt;&gt;""),AND(GU28&gt;=HA$36,GU28&lt;&gt;"",GW28&gt;=HA$40,GW28&lt;&gt;""),AND(GX28&gt;=HA$36,GX28&lt;&gt;"",GZ28&gt;=HA$40,GZ28&lt;&gt;""),AND(HV28&gt;=II$36,HV28&lt;&gt;"",HX28&gt;=II$40,HX28&lt;&gt;""),AND(HY28&gt;=II$36,HY28&lt;&gt;"",IA28&gt;=II$40,IA28&lt;&gt;""),AND(IC28&gt;=II$36,IC28&lt;&gt;"",IE28&gt;=II$40,IE28&lt;&gt;""),AND(IF28&gt;=II$36,IF28&lt;&gt;"",IH28&gt;=II$40,IH28&lt;&gt;""),AND(JD28&gt;=JQ$36,JD28&lt;&gt;"",JF28&gt;=JQ$40,JF28&lt;&gt;""),AND(JG28&gt;=JQ$36,JG28&lt;&gt;"",JI28&gt;=JQ$40,JI28&lt;&gt;""),AND(JK28&gt;=JQ$36,JK28&lt;&gt;"",JM28&gt;=JQ$40,JM28&lt;&gt;""),AND(JN28&gt;=JQ$36,JN28&lt;&gt;"",JP28&gt;=JQ$40,JP28&lt;&gt;""),AND(KL28&gt;=KY$36,KL28&lt;&gt;"",KN28&gt;=KY$40,KN28&lt;&gt;""),AND(KO28&gt;=KY$36,KO28&lt;&gt;"",KQ28&gt;=KY$40,KQ28&lt;&gt;""),AND(KS28&gt;=KY$36,KS28&lt;&gt;"",KU28&gt;=KY$40,KU28&lt;&gt;""),AND(KV28&gt;=KY$36,KV28&lt;&gt;"",KX28&gt;=KY$40,KX28&lt;&gt;""),AND(LT28&gt;=MG$36,LT28&lt;&gt;"",LV28&gt;=MG$40,LV28&lt;&gt;""),AND(LW28&gt;=MG$36,LW28&lt;&gt;"",LY28&gt;=MG$40,LY28&lt;&gt;""),AND(MA28&gt;=MG$36,MA28&lt;&gt;"",MC28&gt;=MG$40,MC28&lt;&gt;""),AND(MD28&gt;=MG$36,MD28&lt;&gt;"",MF28&gt;=MG$40,MF28&lt;&gt;""),AND(NB28&gt;=NO$36,NB28&lt;&gt;"",ND28&gt;=NO$40,ND28&lt;&gt;""),AND(NE28&gt;=NO$36,NE28&lt;&gt;"",NG28&gt;=NO$40,NG28&lt;&gt;""),AND(NI28&gt;=NO$36,NI28&lt;&gt;"",NK28&gt;=NO$40,NK28&lt;&gt;""),AND(NL28&gt;=NO$36,NL28&lt;&gt;"",NN28&gt;=NO$40,NN28&lt;&gt;""),AND(OJ28&gt;=OW$36,OJ28&lt;&gt;"",OL28&gt;=OW$40,OL28&lt;&gt;""),AND(OM28&gt;=OW$36,OM28&lt;&gt;"",OO28&gt;=OW$40,OO28&lt;&gt;""),AND(OQ28&gt;=OW$36,OQ28&lt;&gt;"",OS28&gt;=OW$40,OS28&lt;&gt;""),AND(OT28&gt;=OW$36,OT28&lt;&gt;"",OV28&gt;=OW$40,OV28&lt;&gt;""),AND(PR28&gt;=QE$36,PR28&lt;&gt;"",PT28&gt;=QE$40,PT28&lt;&gt;""),AND(PU28&gt;=QE$36,PU28&lt;&gt;"",PW28&gt;=QE$40,PW28&lt;&gt;""),AND(PY28&gt;=QE$36,PY28&lt;&gt;"",QA28&gt;=QE$40,QA28&lt;&gt;""),AND(QB28&gt;=QE$36,QB28&lt;&gt;"",QD28&gt;=QE$40,QD28&lt;&gt;""),AND(QZ28&gt;=RM$36,QZ28&lt;&gt;"",RB28&gt;=RM$40,RB28&lt;&gt;""),AND(RC28&gt;=RM$36,RC28&lt;&gt;"",RE28&gt;=RM$40,RE28&lt;&gt;""),AND(RG28&gt;=RM$36,RG28&lt;&gt;"",RI28&gt;=RM$40,RI28&lt;&gt;""),AND(RJ28&gt;=RM$36,RJ28&lt;&gt;"",RL28&gt;=RM$40,RL28&lt;&gt;""),AND(SH28&gt;=SU$36,SH28&lt;&gt;"",SJ28&gt;=SU$40,SJ28&lt;&gt;""),AND(SK28&gt;=SU$36,SK28&lt;&gt;"",SM28&gt;=SU$40,SM28&lt;&gt;""),AND(SO28&gt;=SU$36,SO28&lt;&gt;"",SQ28&gt;=SU$40,SQ28&lt;&gt;""),AND(SR28&gt;=SU$36,SR28&lt;&gt;"",ST28&gt;=SU$40,ST28&lt;&gt;"")),"Excellence",IF(K28="P","Worlds Team",IF(H28="P","National Team","")))))</f>
        <v/>
      </c>
      <c r="K28" s="3" t="str">
        <f>IF(OR(AND(AO28&gt;=AY$35,AO28&lt;&gt;"",AQ28&gt;=AY$39,AQ28&lt;&gt;"",AN28=""),AND(AR28&gt;=AY$35,AR28&lt;&gt;"",AT28&gt;=AY$39,AT28&lt;&gt;"",AN28=""),AND(AV28&gt;=AY$35,AV28&lt;&gt;"",AX28&gt;=AY$39,AX28&lt;&gt;"",AN28=""),AND(BP28&gt;=BZ$35,BP28&lt;&gt;"",BR28&gt;=BZ$39,BR28&lt;&gt;"",BO28=""),AND(BS28&gt;=BZ$35,BS28&lt;&gt;"",BU28&gt;=BZ$39,BU28&lt;&gt;"",BO28=""),AND(BW28&gt;=BZ$35,BW28&lt;&gt;"",BY28&gt;=BZ$39,BY28&lt;&gt;"",BO28=""),AND(CQ28&gt;=DA$35,CQ28&lt;&gt;"",CS28&gt;=DA$39,CS28&lt;&gt;"",CP28=""),AND(CT28&gt;=DA$35,CT28&lt;&gt;"",CV28&gt;=DA$39,CV28&lt;&gt;"",CP28=""),AND(CX28&gt;=DA$35,CX28&lt;&gt;"",CZ28&gt;=DA$39,CZ28&lt;&gt;"",CP28=""),AND(DX28&gt;=EK$35,DX28&lt;&gt;"",DZ28&gt;=EK$39,DZ28&lt;&gt;""),AND(EA28&gt;=EK$35,EA28&lt;&gt;"",EC28&gt;=EK$39,EC28&lt;&gt;""),AND(EE28&gt;=EK$35,EE28&lt;&gt;"",EG28&gt;=EK$39,EG28&lt;&gt;""),AND(EH28&gt;=EK$35,EH28&lt;&gt;"",EJ28&gt;=EK$39,EJ28&lt;&gt;""),AND(FF28&gt;=FS$35,FF28&lt;&gt;"",FH28&gt;=FS$39,FH28&lt;&gt;""),AND(FI28&gt;=FS$35,FI28&lt;&gt;"",FK28&gt;=FS$39,FK28&lt;&gt;""),AND(FM28&gt;=FS$35,FM28&lt;&gt;"",FO28&gt;=FS$39,FO28&lt;&gt;""),AND(FP28&gt;=FS$35,FP28&lt;&gt;"",FR28&gt;=FS$39,FR28&lt;&gt;""),AND(GN28&gt;=HA$35,GN28&lt;&gt;"",GP28&gt;=HA$39,GP28&lt;&gt;""),AND(GQ28&gt;=HA$35,GQ28&lt;&gt;"",GS28&gt;=HA$39,GS28&lt;&gt;""),AND(GU28&gt;=HA$35,GU28&lt;&gt;"",GW28&gt;=HA$39,GW28&lt;&gt;""),AND(GX28&gt;=HA$35,GX28&lt;&gt;"",GZ28&gt;=HA$39,GZ28&lt;&gt;""),AND(HV28&gt;=II$35,HV28&lt;&gt;"",HX28&gt;=II$39,HX28&lt;&gt;""),AND(HY28&gt;=II$35,HY28&lt;&gt;"",IA28&gt;=II$39,IA28&lt;&gt;""),AND(IC28&gt;=II$35,IC28&lt;&gt;"",IE28&gt;=II$39,IE28&lt;&gt;""),AND(IF28&gt;=II$35,IF28&lt;&gt;"",IH28&gt;=II$39,IH28&lt;&gt;""),AND(JD28&gt;=JQ$35,JD28&lt;&gt;"",JF28&gt;=JQ$39,JF28&lt;&gt;""),AND(JG28&gt;=JQ$35,JG28&lt;&gt;"",JI28&gt;=JQ$39,JI28&lt;&gt;""),AND(JK28&gt;=JQ$35,JK28&lt;&gt;"",JM28&gt;=JQ$39,JM28&lt;&gt;""),AND(JN28&gt;=JQ$35,JN28&lt;&gt;"",JP28&gt;=JQ$39,JP28&lt;&gt;""),AND(KL28&gt;=KY$35,KL28&lt;&gt;"",KN28&gt;=KY$39,KN28&lt;&gt;""),AND(KO28&gt;=KY$35,KO28&lt;&gt;"",KQ28&gt;=KY$39,KQ28&lt;&gt;""),AND(KS28&gt;=KY$35,KS28&lt;&gt;"",KU28&gt;=KY$39,KU28&lt;&gt;""),AND(KV28&gt;=KY$35,KV28&lt;&gt;"",KX28&gt;=KY$39,KX28&lt;&gt;""),AND(LT28&gt;=MG$35,LT28&lt;&gt;"",LV28&gt;=MG$39,LV28&lt;&gt;""),AND(LW28&gt;=MG$35,LW28&lt;&gt;"",LY28&gt;=MG$39,LY28&lt;&gt;""),AND(MA28&gt;=MG$35,MA28&lt;&gt;"",MC28&gt;=MG$39,MC28&lt;&gt;""),AND(MD28&gt;=MG$35,MD28&lt;&gt;"",MF28&gt;=MG$39,MF28&lt;&gt;""),AND(NB28&gt;=NO$35,NB28&lt;&gt;"",ND28&gt;=NO$39,ND28&lt;&gt;""),AND(NE28&gt;=NO$35,NE28&lt;&gt;"",NG28&gt;=NO$39,NG28&lt;&gt;""),AND(NI28&gt;=NO$35,NI28&lt;&gt;"",NK28&gt;=NO$39,NK28&lt;&gt;""),AND(NL28&gt;=NO$35,NL28&lt;&gt;"",NN28&gt;=NO$39,NN28&lt;&gt;""),AND(OJ28&gt;=OW$35,OJ28&lt;&gt;"",OL28&gt;=OW$39,OL28&lt;&gt;""),AND(OM28&gt;=OW$35,OM28&lt;&gt;"",OO28&gt;=OW$39,OO28&lt;&gt;""),AND(OQ28&gt;=OW$35,OQ28&lt;&gt;"",OS28&gt;=OW$39,OS28&lt;&gt;""),AND(OT28&gt;=OW$35,OT28&lt;&gt;"",OV28&gt;=OW$39,OV28&lt;&gt;""),AND(PR28&gt;=QE$35,PR28&lt;&gt;"",PT28&gt;=QE$39,PT28&lt;&gt;""),AND(PU28&gt;=QE$35,PU28&lt;&gt;"",PW28&gt;=QE$39,PW28&lt;&gt;""),AND(PY28&gt;=QE$35,PY28&lt;&gt;"",QA28&gt;=QE$39,QA28&lt;&gt;""),AND(QB28&gt;=QE$35,QB28&lt;&gt;"",QD28&gt;=QE$39,QD28&lt;&gt;""),AND(QZ28&gt;=RM$35,QZ28&lt;&gt;"",RB28&gt;=RM$39,RB28&lt;&gt;""),AND(RC28&gt;=RM$35,RC28&lt;&gt;"",RE28&gt;=RM$39,RE28&lt;&gt;""),AND(RG28&gt;=RM$35,RG28&lt;&gt;"",RI28&gt;=RM$39,RI28&lt;&gt;""),AND(RJ28&gt;=RM$35,RJ28&lt;&gt;"",RL28&gt;=RM$39,RL28&lt;&gt;""),AND(SH28&gt;=SU$35,SH28&lt;&gt;"",SJ28&gt;=SU$39,SJ28&lt;&gt;""),AND(SK28&gt;=SU$35,SK28&lt;&gt;"",SM28&gt;=SU$39,SM28&lt;&gt;""),AND(SO28&gt;=SU$35,SO28&lt;&gt;"",SQ28&gt;=SU$39,SQ28&lt;&gt;""),AND(SR28&gt;=SU$35,SR28&lt;&gt;"",ST28&gt;=SU$39,ST28&lt;&gt;"")),"P","")</f>
        <v/>
      </c>
      <c r="L28" s="8">
        <f>IF(COUNT(AQ28,AT28,BR28,BU28,CS28,CV28)&gt;0,LARGE((AQ28,AT28,BR28,BU28,CS28,CV28),1),0)</f>
        <v>38.299999999999997</v>
      </c>
      <c r="M28" s="8" t="str">
        <f>IF(L28="","",IF(OR(L28=CS28,L28=CV28),$CA$1,IF(OR(L28=BR28,L28=BU28),$AZ$1,IF(OR(L28=AQ28,L28=AT28),$Y$1,""))))</f>
        <v>2023 Elite Canada</v>
      </c>
      <c r="N28" s="8">
        <f>IF(COUNT(AQ28,AT28,BR28,BU28,CS28,CV28)&gt;1,LARGE((AQ28,AT28,BR28,BU28,CS28,CV28),2),0)</f>
        <v>36.68</v>
      </c>
      <c r="O28" s="8" t="str">
        <f>IF(N28="","",IF(OR(N28=CS28,N28=CV28),$CA$1,IF(OR(N28=BR28,N28=BU28),$AZ$1,IF(OR(N28=AQ28,N28=AT28),$Y$1,""))))</f>
        <v>2023 Elite Canada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7.8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Elite Canada</v>
      </c>
      <c r="T28" s="8">
        <f>IF(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&gt;0,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N28,$RN$1,IF(V28+IF(P28="",0,P28)=RF28,$QF$1,IF(V28+IF(P28="",0,P28)=PX28,$OX$1,IF(V28+IF(P28="",0,P28)=OP28,$NP$1,IF(V28+IF(P28="",0,P28)=NH28,$MH$1,IF(V28+IF(P28="",0,P28)=LZ28,$KZ$1,IF(V28+IF(P28="",0,P28)=KR28,$JR$1,IF(V28+IF(P28="",0,P28)=JJ28,$IJ$1,IF(V28+IF(P28="",0,P28)=IB28,$HB$1,IF(V28+IF(P28="",0,P28)=GT28,$FT$1,IF(V28+IF(P28="",0,P28)=FL28,$EL$1,IF(V28+IF(P28="",0,P28)=ED28,$DD$1)))))))))))),IF(V28=DC28,IF(V28+IF(#REF!="",0,#REF!)=ST28,$RN$1,IF(V28+IF(#REF!="",0,#REF!)=RL28,$QF$1,IF(V28+IF(#REF!="",0,#REF!)=QD28,$OX$1,IF(V28+IF(#REF!="",0,#REF!)=OV28,$NP$1,IF(V28+IF(#REF!="",0,#REF!)=NN28,$MH$1,IF(V28+IF(#REF!="",0,#REF!)=MF28,$KZ$1,IF(V28+IF(#REF!="",0,#REF!)=KX28,$JR$1,IF(V28+IF(#REF!="",0,#REF!)=JP28,$IJ$1,IF(V28+IF(#REF!="",0,#REF!)=IH28,$HB$1,IF(V28+IF(#REF!="",0,#REF!)=GZ28,$FT$1,IF(V28+IF(#REF!="",0,#REF!)=FR28,$EL$1,IF(V28+IF(#REF!="",0,#REF!)=EJ28,$DD$1,IF(V28+IF(#REF!="",0,#REF!)=SQ28,$RN$1,IF(V28+IF(#REF!="",0,#REF!)=RI28,$QF$1,IF(V28+IF(#REF!="",0,#REF!)=QA28,$OX$1,IF(V28+IF(#REF!="",0,#REF!)=OS28,$NP$1,IF(V28+IF(#REF!="",0,#REF!)=NK28,$MH$1,IF(V28+IF(#REF!="",0,#REF!)=MC28,$KZ$1,IF(V28+IF(#REF!="",0,#REF!)=KU28,$JR$1,IF(V28+IF(#REF!="",0,#REF!)=JM28,$IJ$1,IF(V28+IF(#REF!="",0,#REF!)=IE28,$HB$1,IF(V28+IF(#REF!="",0,#REF!)=GW28,$FT$1,IF(V28+IF(#REF!="",0,#REF!)=FO28,$EL$1,IF(V28+IF(#REF!="",0,#REF!)=EG28,$DD$1)))))))))))))))))))))))))))</f>
        <v/>
      </c>
      <c r="Y28" s="22">
        <v>11.4</v>
      </c>
      <c r="Z28" s="22">
        <v>8.1</v>
      </c>
      <c r="AA28" s="22">
        <v>7.8</v>
      </c>
      <c r="AB28" s="22">
        <v>11</v>
      </c>
      <c r="AC28" s="22">
        <v>0</v>
      </c>
      <c r="AD28" s="22">
        <v>11.8</v>
      </c>
      <c r="AE28" s="22">
        <v>8.6999999999999993</v>
      </c>
      <c r="AF28" s="22">
        <v>6.6</v>
      </c>
      <c r="AG28" s="22">
        <v>11.78</v>
      </c>
      <c r="AH28" s="22">
        <v>2.2000000000000002</v>
      </c>
      <c r="AI28" s="22"/>
      <c r="AJ28" s="22"/>
      <c r="AK28" s="22"/>
      <c r="AL28" s="22"/>
      <c r="AM28" s="22"/>
      <c r="AN28" s="27"/>
      <c r="AO28" s="38">
        <f>IF(AA28&gt;0,AA28,"")</f>
        <v>7.8</v>
      </c>
      <c r="AP28" s="38">
        <f>IF(AB28&gt;0,AB28,"")</f>
        <v>11</v>
      </c>
      <c r="AQ28" s="40">
        <f>IF(SUM(Y28:AB28)-AC28&gt;0,SUM(Y28:AB28)-AC28,"")</f>
        <v>38.299999999999997</v>
      </c>
      <c r="AR28" s="40">
        <f>IF(AF28&gt;0,AF28,"")</f>
        <v>6.6</v>
      </c>
      <c r="AS28" s="40">
        <f>IF(AG28&gt;0,AG28,"")</f>
        <v>11.78</v>
      </c>
      <c r="AT28" s="40">
        <f>IF(SUM(AD28:AG28)-AH28&gt;0,SUM(AD28:AG28)-AH28,"")</f>
        <v>36.68</v>
      </c>
      <c r="AU28" s="40">
        <f>IF(AQ28="","",MAX(AQ28,AT28))</f>
        <v>38.299999999999997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38.299999999999997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0</v>
      </c>
      <c r="SW28" s="22">
        <f>IF($CP28="P",CB28,(CB28+BA28)/2)</f>
        <v>0</v>
      </c>
      <c r="SX28" s="22">
        <f>IF($CP28="P",CC28,(CC28+BB28)/2)</f>
        <v>0</v>
      </c>
      <c r="SY28" s="22">
        <f>IF($CP28="P",CD28,(CD28+BC28)/2)</f>
        <v>0</v>
      </c>
      <c r="SZ28" s="22">
        <f>IF($CP28="P",CE28,(CE28+BD28)/2)</f>
        <v>0</v>
      </c>
      <c r="TA28" s="22">
        <f>IF($CP28="P",CF28,(CF28+BE28)/2)</f>
        <v>0</v>
      </c>
      <c r="TB28" s="22">
        <f>IF($CP28="P",CG28,(CG28+BF28)/2)</f>
        <v>0</v>
      </c>
      <c r="TC28" s="22">
        <f>IF($CP28="P",CH28,(CH28+BG28)/2)</f>
        <v>0</v>
      </c>
      <c r="TD28" s="22">
        <f>IF($CP28="P",CI28,(CI28+BH28)/2)</f>
        <v>0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 t="str">
        <f>IF(SX28&gt;0,SX28,"")</f>
        <v/>
      </c>
      <c r="TM28" s="40" t="str">
        <f>IF(SY28&gt;0,SY28,"")</f>
        <v/>
      </c>
      <c r="TN28" s="40" t="str">
        <f>IF(SUM(SV28:SY28)-SZ28&gt;0,SUM(SV28:SY28)-SZ28,"")</f>
        <v/>
      </c>
      <c r="TO28" s="40" t="str">
        <f>IF(TC28&gt;0,TC28,"")</f>
        <v/>
      </c>
      <c r="TP28" s="40" t="str">
        <f>IF(TD28&gt;0,TD28,"")</f>
        <v/>
      </c>
      <c r="TQ28" s="40" t="str">
        <f>IF(SUM(TA28:TD28)-TE28&gt;0,SUM(TA28:TD28)-TE28,"")</f>
        <v/>
      </c>
      <c r="TR28" s="40" t="str">
        <f>IF(MAX(TN28,TQ28)&gt;0,MAX(TN28,TQ28),"")</f>
        <v/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 t="str">
        <f>IF(SUM(TR28,TU28)&gt;0,SUM(TR28,TU28),"")</f>
        <v/>
      </c>
    </row>
    <row r="29" spans="1:542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190</v>
      </c>
      <c r="D29" s="4" t="s">
        <v>6</v>
      </c>
      <c r="E29" s="4">
        <v>2006</v>
      </c>
      <c r="F29" s="9">
        <f>SUM(L29:V29)+SUM(L29:T29)*0.0000001+SUM(L29)*0.0000000000001</f>
        <v>67.070006707004566</v>
      </c>
      <c r="G29" s="66"/>
      <c r="H29" s="3" t="str">
        <f>IF(OR(AND(AO29&gt;=AY$34,AO29&lt;&gt;"",AQ29&gt;=AY$38,AQ29&lt;&gt;"",AN29=""),AND(AR29&gt;=AY$34,AR29&lt;&gt;"",AT29&gt;=AY$38,AT29&lt;&gt;"",AN29=""),AND(AV29&gt;=AY$34,AV29&lt;&gt;"",AX29&gt;=AY$38,AX29&lt;&gt;"",AN29=""),AND(BP29&gt;=BZ$34,BP29&lt;&gt;"",BR29&gt;=BZ$38,BR29&lt;&gt;"",BO29=""),AND(BS29&gt;=BZ$34,BS29&lt;&gt;"",BU29&gt;=BZ$38,BU29&lt;&gt;"",BO29=""),AND(BW29&gt;=BZ$34,BW29&lt;&gt;"",BY29&gt;=BZ$38,BY29&lt;&gt;"",BO29=""),AND(CQ29&gt;=DA$34,CQ29&lt;&gt;"",CS29&gt;=DA$38,CS29&lt;&gt;"",CP29=""),AND(CT29&gt;=DA$34,CT29&lt;&gt;"",CV29&gt;=DA$38,CV29&lt;&gt;"",CP29=""),AND(CX29&gt;=DA$34,CX29&lt;&gt;"",CZ29&gt;=DA$38,CZ29&lt;&gt;"",CP29=""),AND(DX29&gt;=EK$34,DX29&lt;&gt;"",DZ29&gt;=EK$38,DZ29&lt;&gt;""),AND(EA29&gt;=EK$34,EA29&lt;&gt;"",EC29&gt;=EK$38,EC29&lt;&gt;""),AND(EE29&gt;=EK$34,EE29&lt;&gt;"",EG29&gt;=EK$38,EG29&lt;&gt;""),AND(EH29&gt;=EK$34,EH29&lt;&gt;"",EJ29&gt;=EK$38,EJ29&lt;&gt;""),AND(FF29&gt;=FS$34,FF29&lt;&gt;"",FH29&gt;=FS$38,FH29&lt;&gt;""),AND(FI29&gt;=FS$34,FI29&lt;&gt;"",FK29&gt;=FS$38,FK29&lt;&gt;""),AND(FM29&gt;=FS$34,FM29&lt;&gt;"",FO29&gt;=FS$38,FO29&lt;&gt;""),AND(FP29&gt;=FS$34,FP29&lt;&gt;"",FR29&gt;=FS$38,FR29&lt;&gt;""),AND(GN29&gt;=HA$34,GN29&lt;&gt;"",GP29&gt;=HA$38,GP29&lt;&gt;""),AND(GQ29&gt;=HA$34,GQ29&lt;&gt;"",GS29&gt;=HA$38,GS29&lt;&gt;""),AND(GU29&gt;=HA$34,GU29&lt;&gt;"",GW29&gt;=HA$38,GW29&lt;&gt;""),AND(GX29&gt;=HA$34,GX29&lt;&gt;"",GZ29&gt;=HA$38,GZ29&lt;&gt;""),AND(HV29&gt;=II$34,HV29&lt;&gt;"",HX29&gt;=II$38,HX29&lt;&gt;""),AND(HY29&gt;=II$34,HY29&lt;&gt;"",IA29&gt;=II$38,IA29&lt;&gt;""),AND(IC29&gt;=II$34,IC29&lt;&gt;"",IE29&gt;=II$38,IE29&lt;&gt;""),AND(IF29&gt;=II$34,IF29&lt;&gt;"",IH29&gt;=II$38,IH29&lt;&gt;""),AND(JD29&gt;=JQ$34,JD29&lt;&gt;"",JF29&gt;=JQ$38,JF29&lt;&gt;""),AND(JG29&gt;=JQ$34,JG29&lt;&gt;"",JI29&gt;=JQ$38,JI29&lt;&gt;""),AND(JK29&gt;=JQ$34,JK29&lt;&gt;"",JM29&gt;=JQ$38,JM29&lt;&gt;""),AND(JN29&gt;=JQ$34,JN29&lt;&gt;"",JP29&gt;=JQ$38,JP29&lt;&gt;""),AND(KL29&gt;=KY$34,KL29&lt;&gt;"",KN29&gt;=KY$38,KN29&lt;&gt;""),AND(KO29&gt;=KY$34,KO29&lt;&gt;"",KQ29&gt;=KY$38,KQ29&lt;&gt;""),AND(KS29&gt;=KY$34,KS29&lt;&gt;"",KU29&gt;=KY$38,KU29&lt;&gt;""),AND(KV29&gt;=KY$34,KV29&lt;&gt;"",KX29&gt;=KY$38,KX29&lt;&gt;""),AND(LT29&gt;=MG$34,LT29&lt;&gt;"",LV29&gt;=MG$38,LV29&lt;&gt;""),AND(LW29&gt;=MG$34,LW29&lt;&gt;"",LY29&gt;=MG$38,LY29&lt;&gt;""),AND(MA29&gt;=MG$34,MA29&lt;&gt;"",MC29&gt;=MG$38,MC29&lt;&gt;""),AND(MD29&gt;=MG$34,MD29&lt;&gt;"",MF29&gt;=MG$38,MF29&lt;&gt;""),AND(NB29&gt;=NO$34,NB29&lt;&gt;"",ND29&gt;=NO$38,ND29&lt;&gt;""),AND(NE29&gt;=NO$34,NE29&lt;&gt;"",NG29&gt;=NO$38,NG29&lt;&gt;""),AND(NI29&gt;=NO$34,NI29&lt;&gt;"",NK29&gt;=NO$38,NK29&lt;&gt;""),AND(NL29&gt;=NO$34,NL29&lt;&gt;"",NN29&gt;=NO$38,NN29&lt;&gt;""),AND(OJ29&gt;=OW$34,OJ29&lt;&gt;"",OL29&gt;=OW$38,OL29&lt;&gt;""),AND(OM29&gt;=OW$34,OM29&lt;&gt;"",OO29&gt;=OW$38,OO29&lt;&gt;""),AND(OQ29&gt;=OW$34,OQ29&lt;&gt;"",OS29&gt;=OW$38,OS29&lt;&gt;""),AND(OT29&gt;=OW$34,OT29&lt;&gt;"",OV29&gt;=OW$38,OV29&lt;&gt;""),AND(PR29&gt;=QE$34,PR29&lt;&gt;"",PT29&gt;=QE$38,PT29&lt;&gt;""),AND(PU29&gt;=QE$34,PU29&lt;&gt;"",PW29&gt;=QE$38,PW29&lt;&gt;""),AND(PY29&gt;=QE$34,PY29&lt;&gt;"",QA29&gt;=QE$38,QA29&lt;&gt;""),AND(QB29&gt;=QE$34,QB29&lt;&gt;"",QD29&gt;=QE$38,QD29&lt;&gt;""),AND(QZ29&gt;=RM$34,QZ29&lt;&gt;"",RB29&gt;=RM$38,RB29&lt;&gt;""),AND(RC29&gt;=RM$34,RC29&lt;&gt;"",RE29&gt;=RM$38,RE29&lt;&gt;""),AND(RG29&gt;=RM$34,RG29&lt;&gt;"",RI29&gt;=RM$38,RI29&lt;&gt;""),AND(RJ29&gt;=RM$34,RJ29&lt;&gt;"",RL29&gt;=RM$38,RL29&lt;&gt;""),AND(SH29&gt;=SU$34,SH29&lt;&gt;"",SJ29&gt;=SU$38,SJ29&lt;&gt;""),AND(SK29&gt;=SU$34,SK29&lt;&gt;"",SM29&gt;=SU$38,SM29&lt;&gt;""),AND(SO29&gt;=SU$34,SO29&lt;&gt;"",SQ29&gt;=SU$38,SQ29&lt;&gt;""),AND(SR29&gt;=SU$34,SR29&lt;&gt;"",ST29&gt;=SU$38,ST29&lt;&gt;"")),"P","")</f>
        <v/>
      </c>
      <c r="I29" s="3" t="str">
        <f>IF(OR(AND(AQ29&gt;=AY$38,AQ29&lt;&gt;"",AN29=""),AND(AT29&gt;=AY$38,AT29&lt;&gt;"",AN29=""),AND(AX29&gt;=AY$38,AX29&lt;&gt;"",AN29=""),AND(BR29&gt;=BZ$38,BR29&lt;&gt;"",BO29=""),AND(BU29&gt;=BZ$38,BU29&lt;&gt;"",BO29=""),AND(BY29&gt;=BZ$38,BY29&lt;&gt;"",BO29=""),AND(CS29&gt;=DA$38,CS29&lt;&gt;"",CP29=""),AND(CV29&gt;=DA$38,CV29&lt;&gt;"",CP29=""),AND(CZ29&gt;=DA$38,CZ29&lt;&gt;"",CP29=""),AND(DZ29&gt;=EK$38,DZ29&lt;&gt;""),AND(EC29&gt;=EK$38,EC29&lt;&gt;""),AND(EG29&gt;=EK$38,EG29&lt;&gt;""),AND(EJ29&gt;=EK$38,EJ29&lt;&gt;""),AND(FH29&gt;=FS$38,FH29&lt;&gt;""),AND(FK29&gt;=FS$38,FK29&lt;&gt;""),AND(FO29&gt;=FS$38,FO29&lt;&gt;""),AND(FR29&gt;=FS$38,FR29&lt;&gt;""),AND(GP29&gt;=HA$38,GP29&lt;&gt;""),AND(GS29&gt;=HA$38,GS29&lt;&gt;""),AND(GW29&gt;=HA$38,GW29&lt;&gt;""),AND(GZ29&gt;=HA$38,GZ29&lt;&gt;""),AND(HX29&gt;=II$38,HX29&lt;&gt;""),AND(IA29&gt;=II$38,IA29&lt;&gt;""),AND(IE29&gt;=II$38,IE29&lt;&gt;""),AND(IH29&gt;=II$38,IH29&lt;&gt;""),AND(JF29&gt;=JQ$38,JF29&lt;&gt;""),AND(JI29&gt;=JQ$38,JI29&lt;&gt;""),AND(JM29&gt;=JQ$38,JM29&lt;&gt;""),AND(JP29&gt;=JQ$38,JP29&lt;&gt;""),AND(KN29&gt;=KY$38,KN29&lt;&gt;""),AND(KQ29&gt;=KY$38,KQ29&lt;&gt;""),AND(KU29&gt;=KY$38,KU29&lt;&gt;""),AND(KX29&gt;=KY$38,KX29&lt;&gt;""),AND(LV29&gt;=MG$38,LV29&lt;&gt;""),AND(LY29&gt;=MG$38,LY29&lt;&gt;""),AND(MC29&gt;=MG$38,MC29&lt;&gt;""),AND(MF29&gt;=MG$38,MF29&lt;&gt;""),AND(ND29&gt;=NO$38,ND29&lt;&gt;""),AND(NG29&gt;=NO$38,NG29&lt;&gt;""),AND(NK29&gt;=NO$38,NK29&lt;&gt;""),AND(NN29&gt;=NO$38,NN29&lt;&gt;""),AND(OL29&gt;=OW$38,OL29&lt;&gt;""),AND(OO29&gt;=OW$38,OO29&lt;&gt;""),AND(OS29&gt;=OW$38,OS29&lt;&gt;""),AND(OV29&gt;=OW$38,OV29&lt;&gt;""),AND(PT29&gt;=QE$38,PT29&lt;&gt;""),AND(PW29&gt;=QE$38,PW29&lt;&gt;""),AND(QA29&gt;=QE$38,QA29&lt;&gt;""),AND(QD29&gt;=QE$38,QD29&lt;&gt;""),AND(RB29&gt;=RM$38,RB29&lt;&gt;""),AND(RE29&gt;=RM$38,RE29&lt;&gt;""),AND(RI29&gt;=RM$38,RI29&lt;&gt;""),AND(RL29&gt;=RM$38,RL29&lt;&gt;""),AND(SJ29&gt;=SU$38,SJ29&lt;&gt;""),AND(SM29&gt;=SU$38,SM29&lt;&gt;""),AND(SQ29&gt;=SU$38,SQ29&lt;&gt;""),AND(ST29&gt;=SU$38,ST29&lt;&gt;"")),"P","")</f>
        <v/>
      </c>
      <c r="J29" s="36" t="str">
        <f>IF(AND(I29="P",H29=""),"No DD",IF(OR(AND(AO29&gt;=AY$37,AO29&lt;&gt;"",AQ29&gt;=AY$41,AQ29&lt;&gt;"",AN29=""),AND(AR29&gt;=AY$37,AR29&lt;&gt;"",AT29&gt;=AY$41,AT29&lt;&gt;"",AN29=""),AND(AV29&gt;=AY$37,AV29&lt;&gt;"",AX29&gt;=AY$41,AX29&lt;&gt;"",AN29=""),AND(BP29&gt;=BZ$37,BP29&lt;&gt;"",BR29&gt;=BZ$41,BR29&lt;&gt;"",BO29=""),AND(BS29&gt;=BZ$37,BS29&lt;&gt;"",BU29&gt;=BZ$41,BU29&lt;&gt;"",BO29=""),AND(BW29&gt;=BZ$37,BW29&lt;&gt;"",BY29&gt;=BZ$41,BY29&lt;&gt;"",BO29=""),AND(CQ29&gt;=DA$37,CQ29&lt;&gt;"",CS29&gt;=DA$41,CS29&lt;&gt;"",CP29=""),AND(CT29&gt;=DA$37,CT29&lt;&gt;"",CV29&gt;=DA$41,CV29&lt;&gt;"",CP29=""),AND(CX29&gt;=DA$37,CX29&lt;&gt;"",CZ29&gt;=DA$41,CZ29&lt;&gt;"",CP29=""),AND(DX29&gt;=EK$37,DX29&lt;&gt;"",DZ29&gt;=EK$41,DZ29&lt;&gt;""),AND(EA29&gt;=EK$37,EA29&lt;&gt;"",EC29&gt;=EK$41,EC29&lt;&gt;""),AND(EE29&gt;=EK$37,EE29&lt;&gt;"",EG29&gt;=EK$41,EG29&lt;&gt;""),AND(EH29&gt;=EK$37,EH29&lt;&gt;"",EJ29&gt;=EK$41,EJ29&lt;&gt;""),AND(FF29&gt;=FS$37,FF29&lt;&gt;"",FH29&gt;=FS$41,FH29&lt;&gt;""),AND(FI29&gt;=FS$37,FI29&lt;&gt;"",FK29&gt;=FS$41,FK29&lt;&gt;""),AND(FM29&gt;=FS$37,FM29&lt;&gt;"",FO29&gt;=FS$41,FO29&lt;&gt;""),AND(FP29&gt;=FS$37,FP29&lt;&gt;"",FR29&gt;=FS$41,FR29&lt;&gt;""),AND(GN29&gt;=HA$37,GN29&lt;&gt;"",GP29&gt;=HA$41,GP29&lt;&gt;""),AND(GQ29&gt;=HA$37,GQ29&lt;&gt;"",GS29&gt;=HA$41,GS29&lt;&gt;""),AND(GU29&gt;=HA$37,GU29&lt;&gt;"",GW29&gt;=HA$41,GW29&lt;&gt;""),AND(GX29&gt;=HA$37,GX29&lt;&gt;"",GZ29&gt;=HA$41,GZ29&lt;&gt;""),AND(HV29&gt;=II$37,HV29&lt;&gt;"",HX29&gt;=II$41,HX29&lt;&gt;""),AND(HY29&gt;=II$37,HY29&lt;&gt;"",IA29&gt;=II$41,IA29&lt;&gt;""),AND(IC29&gt;=II$37,IC29&lt;&gt;"",IE29&gt;=II$41,IE29&lt;&gt;""),AND(IF29&gt;=II$37,IF29&lt;&gt;"",IH29&gt;=II$41,IH29&lt;&gt;""),AND(JD29&gt;=JQ$37,JD29&lt;&gt;"",JF29&gt;=JQ$41,JF29&lt;&gt;""),AND(JG29&gt;=JQ$37,JG29&lt;&gt;"",JI29&gt;=JQ$41,JI29&lt;&gt;""),AND(JK29&gt;=JQ$37,JK29&lt;&gt;"",JM29&gt;=JQ$41,JM29&lt;&gt;""),AND(JN29&gt;=JQ$37,JN29&lt;&gt;"",JP29&gt;=JQ$41,JP29&lt;&gt;""),AND(KL29&gt;=KY$37,KL29&lt;&gt;"",KN29&gt;=KY$41,KN29&lt;&gt;""),AND(KO29&gt;=KY$37,KO29&lt;&gt;"",KQ29&gt;=KY$41,KQ29&lt;&gt;""),AND(KS29&gt;=KY$37,KS29&lt;&gt;"",KU29&gt;=KY$41,KU29&lt;&gt;""),AND(KV29&gt;=KY$37,KV29&lt;&gt;"",KX29&gt;=KY$41,KX29&lt;&gt;""),AND(LT29&gt;=MG$37,LT29&lt;&gt;"",LV29&gt;=MG$41,LV29&lt;&gt;""),AND(LW29&gt;=MG$37,LW29&lt;&gt;"",LY29&gt;=MG$41,LY29&lt;&gt;""),AND(MA29&gt;=MG$37,MA29&lt;&gt;"",MC29&gt;=MG$41,MC29&lt;&gt;""),AND(MD29&gt;=MG$37,MD29&lt;&gt;"",MF29&gt;=MG$41,MF29&lt;&gt;""),AND(NB29&gt;=NO$37,NB29&lt;&gt;"",ND29&gt;=NO$41,ND29&lt;&gt;""),AND(NE29&gt;=NO$37,NE29&lt;&gt;"",NG29&gt;=NO$41,NG29&lt;&gt;""),AND(NI29&gt;=NO$37,NI29&lt;&gt;"",NK29&gt;=NO$41,NK29&lt;&gt;""),AND(NL29&gt;=NO$37,NL29&lt;&gt;"",NN29&gt;=NO$41,NN29&lt;&gt;""),AND(OJ29&gt;=OW$37,OJ29&lt;&gt;"",OL29&gt;=OW$41,OL29&lt;&gt;""),AND(OM29&gt;=OW$37,OM29&lt;&gt;"",OO29&gt;=OW$41,OO29&lt;&gt;""),AND(OQ29&gt;=OW$37,OQ29&lt;&gt;"",OS29&gt;=OW$41,OS29&lt;&gt;""),AND(OT29&gt;=OW$37,OT29&lt;&gt;"",OV29&gt;=OW$41,OV29&lt;&gt;""),AND(PR29&gt;=QE$37,PR29&lt;&gt;"",PT29&gt;=QE$41,PT29&lt;&gt;""),AND(PU29&gt;=QE$37,PU29&lt;&gt;"",PW29&gt;=QE$41,PW29&lt;&gt;""),AND(PY29&gt;=QE$37,PY29&lt;&gt;"",QA29&gt;=QE$41,QA29&lt;&gt;""),AND(QB29&gt;=QE$37,QB29&lt;&gt;"",QD29&gt;=QE$41,QD29&lt;&gt;""),AND(QZ29&gt;=RM$37,QZ29&lt;&gt;"",RB29&gt;=RM$41,RB29&lt;&gt;""),AND(RC29&gt;=RM$37,RC29&lt;&gt;"",RE29&gt;=RM$41,RE29&lt;&gt;""),AND(RG29&gt;=RM$37,RG29&lt;&gt;"",RI29&gt;=RM$41,RI29&lt;&gt;""),AND(RJ29&gt;=RM$37,RJ29&lt;&gt;"",RL29&gt;=RM$41,RL29&lt;&gt;""),AND(SH29&gt;=SU$37,SH29&lt;&gt;"",SJ29&gt;=SU$41,SJ29&lt;&gt;""),AND(SK29&gt;=SU$37,SK29&lt;&gt;"",SM29&gt;=SU$41,SM29&lt;&gt;""),AND(SO29&gt;=SU$37,SO29&lt;&gt;"",SQ29&gt;=SU$41,SQ29&lt;&gt;""),AND(SR29&gt;=SU$37,SR29&lt;&gt;"",ST29&gt;=SU$41,ST29&lt;&gt;"")),"Merit",IF(OR(AND(AO29&gt;=AY$36,AO29&lt;&gt;"",AQ29&gt;=AY$40,AQ29&lt;&gt;"",AN29=""),AND(AR29&gt;=AY$36,AR29&lt;&gt;"",AT29&gt;=AY$40,AT29&lt;&gt;"",AN29=""),AND(AV29&gt;=AY$36,AV29&lt;&gt;"",AX29&gt;=AY$40,AX29&lt;&gt;"",AN29=""),AND(BP29&gt;=BZ$36,BP29&lt;&gt;"",BR29&gt;=BZ$40,BR29&lt;&gt;"",BO29=""),AND(BS29&gt;=BZ$36,BS29&lt;&gt;"",BU29&gt;=BZ$40,BU29&lt;&gt;"",BO29=""),AND(BW29&gt;=BZ$36,BW29&lt;&gt;"",BY29&gt;=BZ$40,BY29&lt;&gt;"",BO29=""),AND(CQ29&gt;=DA$36,CQ29&lt;&gt;"",CS29&gt;=DA$40,CS29&lt;&gt;"",CP29=""),AND(CT29&gt;=DA$36,CT29&lt;&gt;"",CV29&gt;=DA$40,CV29&lt;&gt;"",CP29=""),AND(CX29&gt;=DA$36,CX29&lt;&gt;"",CZ29&gt;=DA$40,CZ29&lt;&gt;"",CP29=""),AND(DX29&gt;=EK$36,DX29&lt;&gt;"",DZ29&gt;=EK$40,DZ29&lt;&gt;""),AND(EA29&gt;=EK$36,EA29&lt;&gt;"",EC29&gt;=EK$40,EC29&lt;&gt;""),AND(EE29&gt;=EK$36,EE29&lt;&gt;"",EG29&gt;=EK$40,EG29&lt;&gt;""),AND(EH29&gt;=EK$36,EH29&lt;&gt;"",EJ29&gt;=EK$40,EJ29&lt;&gt;""),AND(FF29&gt;=FS$36,FF29&lt;&gt;"",FH29&gt;=FS$40,FH29&lt;&gt;""),AND(FI29&gt;=FS$36,FI29&lt;&gt;"",FK29&gt;=FS$40,FK29&lt;&gt;""),AND(FM29&gt;=FS$36,FM29&lt;&gt;"",FO29&gt;=FS$40,FO29&lt;&gt;""),AND(FP29&gt;=FS$36,FP29&lt;&gt;"",FR29&gt;=FS$40,FR29&lt;&gt;""),AND(GN29&gt;=HA$36,GN29&lt;&gt;"",GP29&gt;=HA$40,GP29&lt;&gt;""),AND(GQ29&gt;=HA$36,GQ29&lt;&gt;"",GS29&gt;=HA$40,GS29&lt;&gt;""),AND(GU29&gt;=HA$36,GU29&lt;&gt;"",GW29&gt;=HA$40,GW29&lt;&gt;""),AND(GX29&gt;=HA$36,GX29&lt;&gt;"",GZ29&gt;=HA$40,GZ29&lt;&gt;""),AND(HV29&gt;=II$36,HV29&lt;&gt;"",HX29&gt;=II$40,HX29&lt;&gt;""),AND(HY29&gt;=II$36,HY29&lt;&gt;"",IA29&gt;=II$40,IA29&lt;&gt;""),AND(IC29&gt;=II$36,IC29&lt;&gt;"",IE29&gt;=II$40,IE29&lt;&gt;""),AND(IF29&gt;=II$36,IF29&lt;&gt;"",IH29&gt;=II$40,IH29&lt;&gt;""),AND(JD29&gt;=JQ$36,JD29&lt;&gt;"",JF29&gt;=JQ$40,JF29&lt;&gt;""),AND(JG29&gt;=JQ$36,JG29&lt;&gt;"",JI29&gt;=JQ$40,JI29&lt;&gt;""),AND(JK29&gt;=JQ$36,JK29&lt;&gt;"",JM29&gt;=JQ$40,JM29&lt;&gt;""),AND(JN29&gt;=JQ$36,JN29&lt;&gt;"",JP29&gt;=JQ$40,JP29&lt;&gt;""),AND(KL29&gt;=KY$36,KL29&lt;&gt;"",KN29&gt;=KY$40,KN29&lt;&gt;""),AND(KO29&gt;=KY$36,KO29&lt;&gt;"",KQ29&gt;=KY$40,KQ29&lt;&gt;""),AND(KS29&gt;=KY$36,KS29&lt;&gt;"",KU29&gt;=KY$40,KU29&lt;&gt;""),AND(KV29&gt;=KY$36,KV29&lt;&gt;"",KX29&gt;=KY$40,KX29&lt;&gt;""),AND(LT29&gt;=MG$36,LT29&lt;&gt;"",LV29&gt;=MG$40,LV29&lt;&gt;""),AND(LW29&gt;=MG$36,LW29&lt;&gt;"",LY29&gt;=MG$40,LY29&lt;&gt;""),AND(MA29&gt;=MG$36,MA29&lt;&gt;"",MC29&gt;=MG$40,MC29&lt;&gt;""),AND(MD29&gt;=MG$36,MD29&lt;&gt;"",MF29&gt;=MG$40,MF29&lt;&gt;""),AND(NB29&gt;=NO$36,NB29&lt;&gt;"",ND29&gt;=NO$40,ND29&lt;&gt;""),AND(NE29&gt;=NO$36,NE29&lt;&gt;"",NG29&gt;=NO$40,NG29&lt;&gt;""),AND(NI29&gt;=NO$36,NI29&lt;&gt;"",NK29&gt;=NO$40,NK29&lt;&gt;""),AND(NL29&gt;=NO$36,NL29&lt;&gt;"",NN29&gt;=NO$40,NN29&lt;&gt;""),AND(OJ29&gt;=OW$36,OJ29&lt;&gt;"",OL29&gt;=OW$40,OL29&lt;&gt;""),AND(OM29&gt;=OW$36,OM29&lt;&gt;"",OO29&gt;=OW$40,OO29&lt;&gt;""),AND(OQ29&gt;=OW$36,OQ29&lt;&gt;"",OS29&gt;=OW$40,OS29&lt;&gt;""),AND(OT29&gt;=OW$36,OT29&lt;&gt;"",OV29&gt;=OW$40,OV29&lt;&gt;""),AND(PR29&gt;=QE$36,PR29&lt;&gt;"",PT29&gt;=QE$40,PT29&lt;&gt;""),AND(PU29&gt;=QE$36,PU29&lt;&gt;"",PW29&gt;=QE$40,PW29&lt;&gt;""),AND(PY29&gt;=QE$36,PY29&lt;&gt;"",QA29&gt;=QE$40,QA29&lt;&gt;""),AND(QB29&gt;=QE$36,QB29&lt;&gt;"",QD29&gt;=QE$40,QD29&lt;&gt;""),AND(QZ29&gt;=RM$36,QZ29&lt;&gt;"",RB29&gt;=RM$40,RB29&lt;&gt;""),AND(RC29&gt;=RM$36,RC29&lt;&gt;"",RE29&gt;=RM$40,RE29&lt;&gt;""),AND(RG29&gt;=RM$36,RG29&lt;&gt;"",RI29&gt;=RM$40,RI29&lt;&gt;""),AND(RJ29&gt;=RM$36,RJ29&lt;&gt;"",RL29&gt;=RM$40,RL29&lt;&gt;""),AND(SH29&gt;=SU$36,SH29&lt;&gt;"",SJ29&gt;=SU$40,SJ29&lt;&gt;""),AND(SK29&gt;=SU$36,SK29&lt;&gt;"",SM29&gt;=SU$40,SM29&lt;&gt;""),AND(SO29&gt;=SU$36,SO29&lt;&gt;"",SQ29&gt;=SU$40,SQ29&lt;&gt;""),AND(SR29&gt;=SU$36,SR29&lt;&gt;"",ST29&gt;=SU$40,ST29&lt;&gt;"")),"Excellence",IF(K29="P","Worlds Team",IF(H29="P","National Team","")))))</f>
        <v/>
      </c>
      <c r="K29" s="3" t="str">
        <f>IF(OR(AND(AO29&gt;=AY$35,AO29&lt;&gt;"",AQ29&gt;=AY$39,AQ29&lt;&gt;"",AN29=""),AND(AR29&gt;=AY$35,AR29&lt;&gt;"",AT29&gt;=AY$39,AT29&lt;&gt;"",AN29=""),AND(AV29&gt;=AY$35,AV29&lt;&gt;"",AX29&gt;=AY$39,AX29&lt;&gt;"",AN29=""),AND(BP29&gt;=BZ$35,BP29&lt;&gt;"",BR29&gt;=BZ$39,BR29&lt;&gt;"",BO29=""),AND(BS29&gt;=BZ$35,BS29&lt;&gt;"",BU29&gt;=BZ$39,BU29&lt;&gt;"",BO29=""),AND(BW29&gt;=BZ$35,BW29&lt;&gt;"",BY29&gt;=BZ$39,BY29&lt;&gt;"",BO29=""),AND(CQ29&gt;=DA$35,CQ29&lt;&gt;"",CS29&gt;=DA$39,CS29&lt;&gt;"",CP29=""),AND(CT29&gt;=DA$35,CT29&lt;&gt;"",CV29&gt;=DA$39,CV29&lt;&gt;"",CP29=""),AND(CX29&gt;=DA$35,CX29&lt;&gt;"",CZ29&gt;=DA$39,CZ29&lt;&gt;"",CP29=""),AND(DX29&gt;=EK$35,DX29&lt;&gt;"",DZ29&gt;=EK$39,DZ29&lt;&gt;""),AND(EA29&gt;=EK$35,EA29&lt;&gt;"",EC29&gt;=EK$39,EC29&lt;&gt;""),AND(EE29&gt;=EK$35,EE29&lt;&gt;"",EG29&gt;=EK$39,EG29&lt;&gt;""),AND(EH29&gt;=EK$35,EH29&lt;&gt;"",EJ29&gt;=EK$39,EJ29&lt;&gt;""),AND(FF29&gt;=FS$35,FF29&lt;&gt;"",FH29&gt;=FS$39,FH29&lt;&gt;""),AND(FI29&gt;=FS$35,FI29&lt;&gt;"",FK29&gt;=FS$39,FK29&lt;&gt;""),AND(FM29&gt;=FS$35,FM29&lt;&gt;"",FO29&gt;=FS$39,FO29&lt;&gt;""),AND(FP29&gt;=FS$35,FP29&lt;&gt;"",FR29&gt;=FS$39,FR29&lt;&gt;""),AND(GN29&gt;=HA$35,GN29&lt;&gt;"",GP29&gt;=HA$39,GP29&lt;&gt;""),AND(GQ29&gt;=HA$35,GQ29&lt;&gt;"",GS29&gt;=HA$39,GS29&lt;&gt;""),AND(GU29&gt;=HA$35,GU29&lt;&gt;"",GW29&gt;=HA$39,GW29&lt;&gt;""),AND(GX29&gt;=HA$35,GX29&lt;&gt;"",GZ29&gt;=HA$39,GZ29&lt;&gt;""),AND(HV29&gt;=II$35,HV29&lt;&gt;"",HX29&gt;=II$39,HX29&lt;&gt;""),AND(HY29&gt;=II$35,HY29&lt;&gt;"",IA29&gt;=II$39,IA29&lt;&gt;""),AND(IC29&gt;=II$35,IC29&lt;&gt;"",IE29&gt;=II$39,IE29&lt;&gt;""),AND(IF29&gt;=II$35,IF29&lt;&gt;"",IH29&gt;=II$39,IH29&lt;&gt;""),AND(JD29&gt;=JQ$35,JD29&lt;&gt;"",JF29&gt;=JQ$39,JF29&lt;&gt;""),AND(JG29&gt;=JQ$35,JG29&lt;&gt;"",JI29&gt;=JQ$39,JI29&lt;&gt;""),AND(JK29&gt;=JQ$35,JK29&lt;&gt;"",JM29&gt;=JQ$39,JM29&lt;&gt;""),AND(JN29&gt;=JQ$35,JN29&lt;&gt;"",JP29&gt;=JQ$39,JP29&lt;&gt;""),AND(KL29&gt;=KY$35,KL29&lt;&gt;"",KN29&gt;=KY$39,KN29&lt;&gt;""),AND(KO29&gt;=KY$35,KO29&lt;&gt;"",KQ29&gt;=KY$39,KQ29&lt;&gt;""),AND(KS29&gt;=KY$35,KS29&lt;&gt;"",KU29&gt;=KY$39,KU29&lt;&gt;""),AND(KV29&gt;=KY$35,KV29&lt;&gt;"",KX29&gt;=KY$39,KX29&lt;&gt;""),AND(LT29&gt;=MG$35,LT29&lt;&gt;"",LV29&gt;=MG$39,LV29&lt;&gt;""),AND(LW29&gt;=MG$35,LW29&lt;&gt;"",LY29&gt;=MG$39,LY29&lt;&gt;""),AND(MA29&gt;=MG$35,MA29&lt;&gt;"",MC29&gt;=MG$39,MC29&lt;&gt;""),AND(MD29&gt;=MG$35,MD29&lt;&gt;"",MF29&gt;=MG$39,MF29&lt;&gt;""),AND(NB29&gt;=NO$35,NB29&lt;&gt;"",ND29&gt;=NO$39,ND29&lt;&gt;""),AND(NE29&gt;=NO$35,NE29&lt;&gt;"",NG29&gt;=NO$39,NG29&lt;&gt;""),AND(NI29&gt;=NO$35,NI29&lt;&gt;"",NK29&gt;=NO$39,NK29&lt;&gt;""),AND(NL29&gt;=NO$35,NL29&lt;&gt;"",NN29&gt;=NO$39,NN29&lt;&gt;""),AND(OJ29&gt;=OW$35,OJ29&lt;&gt;"",OL29&gt;=OW$39,OL29&lt;&gt;""),AND(OM29&gt;=OW$35,OM29&lt;&gt;"",OO29&gt;=OW$39,OO29&lt;&gt;""),AND(OQ29&gt;=OW$35,OQ29&lt;&gt;"",OS29&gt;=OW$39,OS29&lt;&gt;""),AND(OT29&gt;=OW$35,OT29&lt;&gt;"",OV29&gt;=OW$39,OV29&lt;&gt;""),AND(PR29&gt;=QE$35,PR29&lt;&gt;"",PT29&gt;=QE$39,PT29&lt;&gt;""),AND(PU29&gt;=QE$35,PU29&lt;&gt;"",PW29&gt;=QE$39,PW29&lt;&gt;""),AND(PY29&gt;=QE$35,PY29&lt;&gt;"",QA29&gt;=QE$39,QA29&lt;&gt;""),AND(QB29&gt;=QE$35,QB29&lt;&gt;"",QD29&gt;=QE$39,QD29&lt;&gt;""),AND(QZ29&gt;=RM$35,QZ29&lt;&gt;"",RB29&gt;=RM$39,RB29&lt;&gt;""),AND(RC29&gt;=RM$35,RC29&lt;&gt;"",RE29&gt;=RM$39,RE29&lt;&gt;""),AND(RG29&gt;=RM$35,RG29&lt;&gt;"",RI29&gt;=RM$39,RI29&lt;&gt;""),AND(RJ29&gt;=RM$35,RJ29&lt;&gt;"",RL29&gt;=RM$39,RL29&lt;&gt;""),AND(SH29&gt;=SU$35,SH29&lt;&gt;"",SJ29&gt;=SU$39,SJ29&lt;&gt;""),AND(SK29&gt;=SU$35,SK29&lt;&gt;"",SM29&gt;=SU$39,SM29&lt;&gt;""),AND(SO29&gt;=SU$35,SO29&lt;&gt;"",SQ29&gt;=SU$39,SQ29&lt;&gt;""),AND(SR29&gt;=SU$35,SR29&lt;&gt;"",ST29&gt;=SU$39,ST29&lt;&gt;"")),"P","")</f>
        <v/>
      </c>
      <c r="L29" s="8">
        <f>IF(COUNT(AQ29,AT29,BR29,BU29,CS29,CV29)&gt;0,LARGE((AQ29,AT29,BR29,BU29,CS29,CV29),1),0)</f>
        <v>45.79</v>
      </c>
      <c r="M29" s="8" t="str">
        <f>IF(L29="","",IF(OR(L29=CS29,L29=CV29),$CA$1,IF(OR(L29=BR29,L29=BU29),$AZ$1,IF(OR(L29=AQ29,L29=AT29),$Y$1,""))))</f>
        <v>2023 Nationals</v>
      </c>
      <c r="N29" s="8">
        <f>IF(COUNT(AQ29,AT29,BR29,BU29,CS29,CV29)&gt;1,LARGE((AQ29,AT29,BR29,BU29,CS29,CV29),2),0)</f>
        <v>12.48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IF(P29="","",IF(OR(P29=CS29,P29=CV29,P29=CZ29),$CA$1,IF(OR(P29=BR29,P29=BU29,P29=BY29),$AZ$1,IF(OR(P29=AQ29,P29=AT29,P29=AX29),$Y$1,""))))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8.8000000000000007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Nationals</v>
      </c>
      <c r="T29" s="8">
        <f>IF(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&gt;0,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N29,$RN$1,IF(V29+IF(P29="",0,P29)=RF29,$QF$1,IF(V29+IF(P29="",0,P29)=PX29,$OX$1,IF(V29+IF(P29="",0,P29)=OP29,$NP$1,IF(V29+IF(P29="",0,P29)=NH29,$MH$1,IF(V29+IF(P29="",0,P29)=LZ29,$KZ$1,IF(V29+IF(P29="",0,P29)=KR29,$JR$1,IF(V29+IF(P29="",0,P29)=JJ29,$IJ$1,IF(V29+IF(P29="",0,P29)=IB29,$HB$1,IF(V29+IF(P29="",0,P29)=GT29,$FT$1,IF(V29+IF(P29="",0,P29)=FL29,$EL$1,IF(V29+IF(P29="",0,P29)=ED29,$DD$1)))))))))))),IF(V29=DC29,IF(V29+IF(#REF!="",0,#REF!)=ST29,$RN$1,IF(V29+IF(#REF!="",0,#REF!)=RL29,$QF$1,IF(V29+IF(#REF!="",0,#REF!)=QD29,$OX$1,IF(V29+IF(#REF!="",0,#REF!)=OV29,$NP$1,IF(V29+IF(#REF!="",0,#REF!)=NN29,$MH$1,IF(V29+IF(#REF!="",0,#REF!)=MF29,$KZ$1,IF(V29+IF(#REF!="",0,#REF!)=KX29,$JR$1,IF(V29+IF(#REF!="",0,#REF!)=JP29,$IJ$1,IF(V29+IF(#REF!="",0,#REF!)=IH29,$HB$1,IF(V29+IF(#REF!="",0,#REF!)=GZ29,$FT$1,IF(V29+IF(#REF!="",0,#REF!)=FR29,$EL$1,IF(V29+IF(#REF!="",0,#REF!)=EJ29,$DD$1,IF(V29+IF(#REF!="",0,#REF!)=SQ29,$RN$1,IF(V29+IF(#REF!="",0,#REF!)=RI29,$QF$1,IF(V29+IF(#REF!="",0,#REF!)=QA29,$OX$1,IF(V29+IF(#REF!="",0,#REF!)=OS29,$NP$1,IF(V29+IF(#REF!="",0,#REF!)=NK29,$MH$1,IF(V29+IF(#REF!="",0,#REF!)=MC29,$KZ$1,IF(V29+IF(#REF!="",0,#REF!)=KU29,$JR$1,IF(V29+IF(#REF!="",0,#REF!)=JM29,$IJ$1,IF(V29+IF(#REF!="",0,#REF!)=IE29,$HB$1,IF(V29+IF(#REF!="",0,#REF!)=GW29,$FT$1,IF(V29+IF(#REF!="",0,#REF!)=FO29,$EL$1,IF(V29+IF(#REF!="",0,#REF!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3.8</v>
      </c>
      <c r="BA29" s="26">
        <v>2.6</v>
      </c>
      <c r="BB29" s="26">
        <v>2.4</v>
      </c>
      <c r="BC29" s="26">
        <v>3.68</v>
      </c>
      <c r="BD29" s="26">
        <v>0</v>
      </c>
      <c r="BE29" s="26">
        <v>14.7</v>
      </c>
      <c r="BF29" s="26">
        <v>9.3000000000000007</v>
      </c>
      <c r="BG29" s="26">
        <v>8.8000000000000007</v>
      </c>
      <c r="BH29" s="26">
        <v>12.99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2.4</v>
      </c>
      <c r="BQ29" s="39">
        <f>IF(BC29&gt;0,BC29,"")</f>
        <v>3.68</v>
      </c>
      <c r="BR29" s="11">
        <f>IF(SUM(AZ29:BC29)-BD29&gt;0,SUM(AZ29:BC29)-BD29,"")</f>
        <v>12.48</v>
      </c>
      <c r="BS29" s="11">
        <f>IF(BG29&gt;0,BG29,"")</f>
        <v>8.8000000000000007</v>
      </c>
      <c r="BT29" s="11">
        <f>IF(BH29&gt;0,BH29,"")</f>
        <v>12.99</v>
      </c>
      <c r="BU29" s="11">
        <f>IF(SUM(BE29:BH29)-BI29&gt;0,SUM(BE29:BH29)-BI29,"")</f>
        <v>45.79</v>
      </c>
      <c r="BV29" s="11">
        <f>IF(BR29="","",MAX(BR29,BU29))</f>
        <v>45.79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45.79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1.9</v>
      </c>
      <c r="SW29" s="22">
        <f>IF($CP29="P",CB29,(CB29+BA29)/2)</f>
        <v>1.3</v>
      </c>
      <c r="SX29" s="22">
        <f>IF($CP29="P",CC29,(CC29+BB29)/2)</f>
        <v>1.2</v>
      </c>
      <c r="SY29" s="22">
        <f>IF($CP29="P",CD29,(CD29+BC29)/2)</f>
        <v>1.84</v>
      </c>
      <c r="SZ29" s="22">
        <f>IF($CP29="P",CE29,(CE29+BD29)/2)</f>
        <v>0</v>
      </c>
      <c r="TA29" s="22">
        <f>IF($CP29="P",CF29,(CF29+BE29)/2)</f>
        <v>7.35</v>
      </c>
      <c r="TB29" s="22">
        <f>IF($CP29="P",CG29,(CG29+BF29)/2)</f>
        <v>4.6500000000000004</v>
      </c>
      <c r="TC29" s="22">
        <f>IF($CP29="P",CH29,(CH29+BG29)/2)</f>
        <v>4.4000000000000004</v>
      </c>
      <c r="TD29" s="22">
        <f>IF($CP29="P",CI29,(CI29+BH29)/2)</f>
        <v>6.4950000000000001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1.2</v>
      </c>
      <c r="TM29" s="40">
        <f>IF(SY29&gt;0,SY29,"")</f>
        <v>1.84</v>
      </c>
      <c r="TN29" s="40">
        <f>IF(SUM(SV29:SY29)-SZ29&gt;0,SUM(SV29:SY29)-SZ29,"")</f>
        <v>6.24</v>
      </c>
      <c r="TO29" s="40">
        <f>IF(TC29&gt;0,TC29,"")</f>
        <v>4.4000000000000004</v>
      </c>
      <c r="TP29" s="40">
        <f>IF(TD29&gt;0,TD29,"")</f>
        <v>6.4950000000000001</v>
      </c>
      <c r="TQ29" s="40">
        <f>IF(SUM(TA29:TD29)-TE29&gt;0,SUM(TA29:TD29)-TE29,"")</f>
        <v>22.895</v>
      </c>
      <c r="TR29" s="40">
        <f>IF(MAX(TN29,TQ29)&gt;0,MAX(TN29,TQ29),"")</f>
        <v>22.895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22.895</v>
      </c>
    </row>
    <row r="30" spans="1:542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193</v>
      </c>
      <c r="D30" s="4" t="s">
        <v>4</v>
      </c>
      <c r="E30" s="4">
        <v>2006</v>
      </c>
      <c r="F30" s="9">
        <f>SUM(L30:V30)+SUM(L30:T30)*0.0000001+SUM(L30)*0.0000000000001</f>
        <v>50.590005059002344</v>
      </c>
      <c r="G30" s="66"/>
      <c r="H30" s="3" t="str">
        <f>IF(OR(AND(AO30&gt;=AY$34,AO30&lt;&gt;"",AQ30&gt;=AY$38,AQ30&lt;&gt;"",AN30=""),AND(AR30&gt;=AY$34,AR30&lt;&gt;"",AT30&gt;=AY$38,AT30&lt;&gt;"",AN30=""),AND(AV30&gt;=AY$34,AV30&lt;&gt;"",AX30&gt;=AY$38,AX30&lt;&gt;"",AN30=""),AND(BP30&gt;=BZ$34,BP30&lt;&gt;"",BR30&gt;=BZ$38,BR30&lt;&gt;"",BO30=""),AND(BS30&gt;=BZ$34,BS30&lt;&gt;"",BU30&gt;=BZ$38,BU30&lt;&gt;"",BO30=""),AND(BW30&gt;=BZ$34,BW30&lt;&gt;"",BY30&gt;=BZ$38,BY30&lt;&gt;"",BO30=""),AND(CQ30&gt;=DA$34,CQ30&lt;&gt;"",CS30&gt;=DA$38,CS30&lt;&gt;"",CP30=""),AND(CT30&gt;=DA$34,CT30&lt;&gt;"",CV30&gt;=DA$38,CV30&lt;&gt;"",CP30=""),AND(CX30&gt;=DA$34,CX30&lt;&gt;"",CZ30&gt;=DA$38,CZ30&lt;&gt;"",CP30=""),AND(DX30&gt;=EK$34,DX30&lt;&gt;"",DZ30&gt;=EK$38,DZ30&lt;&gt;""),AND(EA30&gt;=EK$34,EA30&lt;&gt;"",EC30&gt;=EK$38,EC30&lt;&gt;""),AND(EE30&gt;=EK$34,EE30&lt;&gt;"",EG30&gt;=EK$38,EG30&lt;&gt;""),AND(EH30&gt;=EK$34,EH30&lt;&gt;"",EJ30&gt;=EK$38,EJ30&lt;&gt;""),AND(FF30&gt;=FS$34,FF30&lt;&gt;"",FH30&gt;=FS$38,FH30&lt;&gt;""),AND(FI30&gt;=FS$34,FI30&lt;&gt;"",FK30&gt;=FS$38,FK30&lt;&gt;""),AND(FM30&gt;=FS$34,FM30&lt;&gt;"",FO30&gt;=FS$38,FO30&lt;&gt;""),AND(FP30&gt;=FS$34,FP30&lt;&gt;"",FR30&gt;=FS$38,FR30&lt;&gt;""),AND(GN30&gt;=HA$34,GN30&lt;&gt;"",GP30&gt;=HA$38,GP30&lt;&gt;""),AND(GQ30&gt;=HA$34,GQ30&lt;&gt;"",GS30&gt;=HA$38,GS30&lt;&gt;""),AND(GU30&gt;=HA$34,GU30&lt;&gt;"",GW30&gt;=HA$38,GW30&lt;&gt;""),AND(GX30&gt;=HA$34,GX30&lt;&gt;"",GZ30&gt;=HA$38,GZ30&lt;&gt;""),AND(HV30&gt;=II$34,HV30&lt;&gt;"",HX30&gt;=II$38,HX30&lt;&gt;""),AND(HY30&gt;=II$34,HY30&lt;&gt;"",IA30&gt;=II$38,IA30&lt;&gt;""),AND(IC30&gt;=II$34,IC30&lt;&gt;"",IE30&gt;=II$38,IE30&lt;&gt;""),AND(IF30&gt;=II$34,IF30&lt;&gt;"",IH30&gt;=II$38,IH30&lt;&gt;""),AND(JD30&gt;=JQ$34,JD30&lt;&gt;"",JF30&gt;=JQ$38,JF30&lt;&gt;""),AND(JG30&gt;=JQ$34,JG30&lt;&gt;"",JI30&gt;=JQ$38,JI30&lt;&gt;""),AND(JK30&gt;=JQ$34,JK30&lt;&gt;"",JM30&gt;=JQ$38,JM30&lt;&gt;""),AND(JN30&gt;=JQ$34,JN30&lt;&gt;"",JP30&gt;=JQ$38,JP30&lt;&gt;""),AND(KL30&gt;=KY$34,KL30&lt;&gt;"",KN30&gt;=KY$38,KN30&lt;&gt;""),AND(KO30&gt;=KY$34,KO30&lt;&gt;"",KQ30&gt;=KY$38,KQ30&lt;&gt;""),AND(KS30&gt;=KY$34,KS30&lt;&gt;"",KU30&gt;=KY$38,KU30&lt;&gt;""),AND(KV30&gt;=KY$34,KV30&lt;&gt;"",KX30&gt;=KY$38,KX30&lt;&gt;""),AND(LT30&gt;=MG$34,LT30&lt;&gt;"",LV30&gt;=MG$38,LV30&lt;&gt;""),AND(LW30&gt;=MG$34,LW30&lt;&gt;"",LY30&gt;=MG$38,LY30&lt;&gt;""),AND(MA30&gt;=MG$34,MA30&lt;&gt;"",MC30&gt;=MG$38,MC30&lt;&gt;""),AND(MD30&gt;=MG$34,MD30&lt;&gt;"",MF30&gt;=MG$38,MF30&lt;&gt;""),AND(NB30&gt;=NO$34,NB30&lt;&gt;"",ND30&gt;=NO$38,ND30&lt;&gt;""),AND(NE30&gt;=NO$34,NE30&lt;&gt;"",NG30&gt;=NO$38,NG30&lt;&gt;""),AND(NI30&gt;=NO$34,NI30&lt;&gt;"",NK30&gt;=NO$38,NK30&lt;&gt;""),AND(NL30&gt;=NO$34,NL30&lt;&gt;"",NN30&gt;=NO$38,NN30&lt;&gt;""),AND(OJ30&gt;=OW$34,OJ30&lt;&gt;"",OL30&gt;=OW$38,OL30&lt;&gt;""),AND(OM30&gt;=OW$34,OM30&lt;&gt;"",OO30&gt;=OW$38,OO30&lt;&gt;""),AND(OQ30&gt;=OW$34,OQ30&lt;&gt;"",OS30&gt;=OW$38,OS30&lt;&gt;""),AND(OT30&gt;=OW$34,OT30&lt;&gt;"",OV30&gt;=OW$38,OV30&lt;&gt;""),AND(PR30&gt;=QE$34,PR30&lt;&gt;"",PT30&gt;=QE$38,PT30&lt;&gt;""),AND(PU30&gt;=QE$34,PU30&lt;&gt;"",PW30&gt;=QE$38,PW30&lt;&gt;""),AND(PY30&gt;=QE$34,PY30&lt;&gt;"",QA30&gt;=QE$38,QA30&lt;&gt;""),AND(QB30&gt;=QE$34,QB30&lt;&gt;"",QD30&gt;=QE$38,QD30&lt;&gt;""),AND(QZ30&gt;=RM$34,QZ30&lt;&gt;"",RB30&gt;=RM$38,RB30&lt;&gt;""),AND(RC30&gt;=RM$34,RC30&lt;&gt;"",RE30&gt;=RM$38,RE30&lt;&gt;""),AND(RG30&gt;=RM$34,RG30&lt;&gt;"",RI30&gt;=RM$38,RI30&lt;&gt;""),AND(RJ30&gt;=RM$34,RJ30&lt;&gt;"",RL30&gt;=RM$38,RL30&lt;&gt;""),AND(SH30&gt;=SU$34,SH30&lt;&gt;"",SJ30&gt;=SU$38,SJ30&lt;&gt;""),AND(SK30&gt;=SU$34,SK30&lt;&gt;"",SM30&gt;=SU$38,SM30&lt;&gt;""),AND(SO30&gt;=SU$34,SO30&lt;&gt;"",SQ30&gt;=SU$38,SQ30&lt;&gt;""),AND(SR30&gt;=SU$34,SR30&lt;&gt;"",ST30&gt;=SU$38,ST30&lt;&gt;"")),"P","")</f>
        <v/>
      </c>
      <c r="I30" s="3" t="str">
        <f>IF(OR(AND(AQ30&gt;=AY$38,AQ30&lt;&gt;"",AN30=""),AND(AT30&gt;=AY$38,AT30&lt;&gt;"",AN30=""),AND(AX30&gt;=AY$38,AX30&lt;&gt;"",AN30=""),AND(BR30&gt;=BZ$38,BR30&lt;&gt;"",BO30=""),AND(BU30&gt;=BZ$38,BU30&lt;&gt;"",BO30=""),AND(BY30&gt;=BZ$38,BY30&lt;&gt;"",BO30=""),AND(CS30&gt;=DA$38,CS30&lt;&gt;"",CP30=""),AND(CV30&gt;=DA$38,CV30&lt;&gt;"",CP30=""),AND(CZ30&gt;=DA$38,CZ30&lt;&gt;"",CP30=""),AND(DZ30&gt;=EK$38,DZ30&lt;&gt;""),AND(EC30&gt;=EK$38,EC30&lt;&gt;""),AND(EG30&gt;=EK$38,EG30&lt;&gt;""),AND(EJ30&gt;=EK$38,EJ30&lt;&gt;""),AND(FH30&gt;=FS$38,FH30&lt;&gt;""),AND(FK30&gt;=FS$38,FK30&lt;&gt;""),AND(FO30&gt;=FS$38,FO30&lt;&gt;""),AND(FR30&gt;=FS$38,FR30&lt;&gt;""),AND(GP30&gt;=HA$38,GP30&lt;&gt;""),AND(GS30&gt;=HA$38,GS30&lt;&gt;""),AND(GW30&gt;=HA$38,GW30&lt;&gt;""),AND(GZ30&gt;=HA$38,GZ30&lt;&gt;""),AND(HX30&gt;=II$38,HX30&lt;&gt;""),AND(IA30&gt;=II$38,IA30&lt;&gt;""),AND(IE30&gt;=II$38,IE30&lt;&gt;""),AND(IH30&gt;=II$38,IH30&lt;&gt;""),AND(JF30&gt;=JQ$38,JF30&lt;&gt;""),AND(JI30&gt;=JQ$38,JI30&lt;&gt;""),AND(JM30&gt;=JQ$38,JM30&lt;&gt;""),AND(JP30&gt;=JQ$38,JP30&lt;&gt;""),AND(KN30&gt;=KY$38,KN30&lt;&gt;""),AND(KQ30&gt;=KY$38,KQ30&lt;&gt;""),AND(KU30&gt;=KY$38,KU30&lt;&gt;""),AND(KX30&gt;=KY$38,KX30&lt;&gt;""),AND(LV30&gt;=MG$38,LV30&lt;&gt;""),AND(LY30&gt;=MG$38,LY30&lt;&gt;""),AND(MC30&gt;=MG$38,MC30&lt;&gt;""),AND(MF30&gt;=MG$38,MF30&lt;&gt;""),AND(ND30&gt;=NO$38,ND30&lt;&gt;""),AND(NG30&gt;=NO$38,NG30&lt;&gt;""),AND(NK30&gt;=NO$38,NK30&lt;&gt;""),AND(NN30&gt;=NO$38,NN30&lt;&gt;""),AND(OL30&gt;=OW$38,OL30&lt;&gt;""),AND(OO30&gt;=OW$38,OO30&lt;&gt;""),AND(OS30&gt;=OW$38,OS30&lt;&gt;""),AND(OV30&gt;=OW$38,OV30&lt;&gt;""),AND(PT30&gt;=QE$38,PT30&lt;&gt;""),AND(PW30&gt;=QE$38,PW30&lt;&gt;""),AND(QA30&gt;=QE$38,QA30&lt;&gt;""),AND(QD30&gt;=QE$38,QD30&lt;&gt;""),AND(RB30&gt;=RM$38,RB30&lt;&gt;""),AND(RE30&gt;=RM$38,RE30&lt;&gt;""),AND(RI30&gt;=RM$38,RI30&lt;&gt;""),AND(RL30&gt;=RM$38,RL30&lt;&gt;""),AND(SJ30&gt;=SU$38,SJ30&lt;&gt;""),AND(SM30&gt;=SU$38,SM30&lt;&gt;""),AND(SQ30&gt;=SU$38,SQ30&lt;&gt;""),AND(ST30&gt;=SU$38,ST30&lt;&gt;"")),"P","")</f>
        <v/>
      </c>
      <c r="J30" s="36" t="str">
        <f>IF(AND(I30="P",H30=""),"No DD",IF(OR(AND(AO30&gt;=AY$37,AO30&lt;&gt;"",AQ30&gt;=AY$41,AQ30&lt;&gt;"",AN30=""),AND(AR30&gt;=AY$37,AR30&lt;&gt;"",AT30&gt;=AY$41,AT30&lt;&gt;"",AN30=""),AND(AV30&gt;=AY$37,AV30&lt;&gt;"",AX30&gt;=AY$41,AX30&lt;&gt;"",AN30=""),AND(BP30&gt;=BZ$37,BP30&lt;&gt;"",BR30&gt;=BZ$41,BR30&lt;&gt;"",BO30=""),AND(BS30&gt;=BZ$37,BS30&lt;&gt;"",BU30&gt;=BZ$41,BU30&lt;&gt;"",BO30=""),AND(BW30&gt;=BZ$37,BW30&lt;&gt;"",BY30&gt;=BZ$41,BY30&lt;&gt;"",BO30=""),AND(CQ30&gt;=DA$37,CQ30&lt;&gt;"",CS30&gt;=DA$41,CS30&lt;&gt;"",CP30=""),AND(CT30&gt;=DA$37,CT30&lt;&gt;"",CV30&gt;=DA$41,CV30&lt;&gt;"",CP30=""),AND(CX30&gt;=DA$37,CX30&lt;&gt;"",CZ30&gt;=DA$41,CZ30&lt;&gt;"",CP30=""),AND(DX30&gt;=EK$37,DX30&lt;&gt;"",DZ30&gt;=EK$41,DZ30&lt;&gt;""),AND(EA30&gt;=EK$37,EA30&lt;&gt;"",EC30&gt;=EK$41,EC30&lt;&gt;""),AND(EE30&gt;=EK$37,EE30&lt;&gt;"",EG30&gt;=EK$41,EG30&lt;&gt;""),AND(EH30&gt;=EK$37,EH30&lt;&gt;"",EJ30&gt;=EK$41,EJ30&lt;&gt;""),AND(FF30&gt;=FS$37,FF30&lt;&gt;"",FH30&gt;=FS$41,FH30&lt;&gt;""),AND(FI30&gt;=FS$37,FI30&lt;&gt;"",FK30&gt;=FS$41,FK30&lt;&gt;""),AND(FM30&gt;=FS$37,FM30&lt;&gt;"",FO30&gt;=FS$41,FO30&lt;&gt;""),AND(FP30&gt;=FS$37,FP30&lt;&gt;"",FR30&gt;=FS$41,FR30&lt;&gt;""),AND(GN30&gt;=HA$37,GN30&lt;&gt;"",GP30&gt;=HA$41,GP30&lt;&gt;""),AND(GQ30&gt;=HA$37,GQ30&lt;&gt;"",GS30&gt;=HA$41,GS30&lt;&gt;""),AND(GU30&gt;=HA$37,GU30&lt;&gt;"",GW30&gt;=HA$41,GW30&lt;&gt;""),AND(GX30&gt;=HA$37,GX30&lt;&gt;"",GZ30&gt;=HA$41,GZ30&lt;&gt;""),AND(HV30&gt;=II$37,HV30&lt;&gt;"",HX30&gt;=II$41,HX30&lt;&gt;""),AND(HY30&gt;=II$37,HY30&lt;&gt;"",IA30&gt;=II$41,IA30&lt;&gt;""),AND(IC30&gt;=II$37,IC30&lt;&gt;"",IE30&gt;=II$41,IE30&lt;&gt;""),AND(IF30&gt;=II$37,IF30&lt;&gt;"",IH30&gt;=II$41,IH30&lt;&gt;""),AND(JD30&gt;=JQ$37,JD30&lt;&gt;"",JF30&gt;=JQ$41,JF30&lt;&gt;""),AND(JG30&gt;=JQ$37,JG30&lt;&gt;"",JI30&gt;=JQ$41,JI30&lt;&gt;""),AND(JK30&gt;=JQ$37,JK30&lt;&gt;"",JM30&gt;=JQ$41,JM30&lt;&gt;""),AND(JN30&gt;=JQ$37,JN30&lt;&gt;"",JP30&gt;=JQ$41,JP30&lt;&gt;""),AND(KL30&gt;=KY$37,KL30&lt;&gt;"",KN30&gt;=KY$41,KN30&lt;&gt;""),AND(KO30&gt;=KY$37,KO30&lt;&gt;"",KQ30&gt;=KY$41,KQ30&lt;&gt;""),AND(KS30&gt;=KY$37,KS30&lt;&gt;"",KU30&gt;=KY$41,KU30&lt;&gt;""),AND(KV30&gt;=KY$37,KV30&lt;&gt;"",KX30&gt;=KY$41,KX30&lt;&gt;""),AND(LT30&gt;=MG$37,LT30&lt;&gt;"",LV30&gt;=MG$41,LV30&lt;&gt;""),AND(LW30&gt;=MG$37,LW30&lt;&gt;"",LY30&gt;=MG$41,LY30&lt;&gt;""),AND(MA30&gt;=MG$37,MA30&lt;&gt;"",MC30&gt;=MG$41,MC30&lt;&gt;""),AND(MD30&gt;=MG$37,MD30&lt;&gt;"",MF30&gt;=MG$41,MF30&lt;&gt;""),AND(NB30&gt;=NO$37,NB30&lt;&gt;"",ND30&gt;=NO$41,ND30&lt;&gt;""),AND(NE30&gt;=NO$37,NE30&lt;&gt;"",NG30&gt;=NO$41,NG30&lt;&gt;""),AND(NI30&gt;=NO$37,NI30&lt;&gt;"",NK30&gt;=NO$41,NK30&lt;&gt;""),AND(NL30&gt;=NO$37,NL30&lt;&gt;"",NN30&gt;=NO$41,NN30&lt;&gt;""),AND(OJ30&gt;=OW$37,OJ30&lt;&gt;"",OL30&gt;=OW$41,OL30&lt;&gt;""),AND(OM30&gt;=OW$37,OM30&lt;&gt;"",OO30&gt;=OW$41,OO30&lt;&gt;""),AND(OQ30&gt;=OW$37,OQ30&lt;&gt;"",OS30&gt;=OW$41,OS30&lt;&gt;""),AND(OT30&gt;=OW$37,OT30&lt;&gt;"",OV30&gt;=OW$41,OV30&lt;&gt;""),AND(PR30&gt;=QE$37,PR30&lt;&gt;"",PT30&gt;=QE$41,PT30&lt;&gt;""),AND(PU30&gt;=QE$37,PU30&lt;&gt;"",PW30&gt;=QE$41,PW30&lt;&gt;""),AND(PY30&gt;=QE$37,PY30&lt;&gt;"",QA30&gt;=QE$41,QA30&lt;&gt;""),AND(QB30&gt;=QE$37,QB30&lt;&gt;"",QD30&gt;=QE$41,QD30&lt;&gt;""),AND(QZ30&gt;=RM$37,QZ30&lt;&gt;"",RB30&gt;=RM$41,RB30&lt;&gt;""),AND(RC30&gt;=RM$37,RC30&lt;&gt;"",RE30&gt;=RM$41,RE30&lt;&gt;""),AND(RG30&gt;=RM$37,RG30&lt;&gt;"",RI30&gt;=RM$41,RI30&lt;&gt;""),AND(RJ30&gt;=RM$37,RJ30&lt;&gt;"",RL30&gt;=RM$41,RL30&lt;&gt;""),AND(SH30&gt;=SU$37,SH30&lt;&gt;"",SJ30&gt;=SU$41,SJ30&lt;&gt;""),AND(SK30&gt;=SU$37,SK30&lt;&gt;"",SM30&gt;=SU$41,SM30&lt;&gt;""),AND(SO30&gt;=SU$37,SO30&lt;&gt;"",SQ30&gt;=SU$41,SQ30&lt;&gt;""),AND(SR30&gt;=SU$37,SR30&lt;&gt;"",ST30&gt;=SU$41,ST30&lt;&gt;"")),"Merit",IF(OR(AND(AO30&gt;=AY$36,AO30&lt;&gt;"",AQ30&gt;=AY$40,AQ30&lt;&gt;"",AN30=""),AND(AR30&gt;=AY$36,AR30&lt;&gt;"",AT30&gt;=AY$40,AT30&lt;&gt;"",AN30=""),AND(AV30&gt;=AY$36,AV30&lt;&gt;"",AX30&gt;=AY$40,AX30&lt;&gt;"",AN30=""),AND(BP30&gt;=BZ$36,BP30&lt;&gt;"",BR30&gt;=BZ$40,BR30&lt;&gt;"",BO30=""),AND(BS30&gt;=BZ$36,BS30&lt;&gt;"",BU30&gt;=BZ$40,BU30&lt;&gt;"",BO30=""),AND(BW30&gt;=BZ$36,BW30&lt;&gt;"",BY30&gt;=BZ$40,BY30&lt;&gt;"",BO30=""),AND(CQ30&gt;=DA$36,CQ30&lt;&gt;"",CS30&gt;=DA$40,CS30&lt;&gt;"",CP30=""),AND(CT30&gt;=DA$36,CT30&lt;&gt;"",CV30&gt;=DA$40,CV30&lt;&gt;"",CP30=""),AND(CX30&gt;=DA$36,CX30&lt;&gt;"",CZ30&gt;=DA$40,CZ30&lt;&gt;"",CP30=""),AND(DX30&gt;=EK$36,DX30&lt;&gt;"",DZ30&gt;=EK$40,DZ30&lt;&gt;""),AND(EA30&gt;=EK$36,EA30&lt;&gt;"",EC30&gt;=EK$40,EC30&lt;&gt;""),AND(EE30&gt;=EK$36,EE30&lt;&gt;"",EG30&gt;=EK$40,EG30&lt;&gt;""),AND(EH30&gt;=EK$36,EH30&lt;&gt;"",EJ30&gt;=EK$40,EJ30&lt;&gt;""),AND(FF30&gt;=FS$36,FF30&lt;&gt;"",FH30&gt;=FS$40,FH30&lt;&gt;""),AND(FI30&gt;=FS$36,FI30&lt;&gt;"",FK30&gt;=FS$40,FK30&lt;&gt;""),AND(FM30&gt;=FS$36,FM30&lt;&gt;"",FO30&gt;=FS$40,FO30&lt;&gt;""),AND(FP30&gt;=FS$36,FP30&lt;&gt;"",FR30&gt;=FS$40,FR30&lt;&gt;""),AND(GN30&gt;=HA$36,GN30&lt;&gt;"",GP30&gt;=HA$40,GP30&lt;&gt;""),AND(GQ30&gt;=HA$36,GQ30&lt;&gt;"",GS30&gt;=HA$40,GS30&lt;&gt;""),AND(GU30&gt;=HA$36,GU30&lt;&gt;"",GW30&gt;=HA$40,GW30&lt;&gt;""),AND(GX30&gt;=HA$36,GX30&lt;&gt;"",GZ30&gt;=HA$40,GZ30&lt;&gt;""),AND(HV30&gt;=II$36,HV30&lt;&gt;"",HX30&gt;=II$40,HX30&lt;&gt;""),AND(HY30&gt;=II$36,HY30&lt;&gt;"",IA30&gt;=II$40,IA30&lt;&gt;""),AND(IC30&gt;=II$36,IC30&lt;&gt;"",IE30&gt;=II$40,IE30&lt;&gt;""),AND(IF30&gt;=II$36,IF30&lt;&gt;"",IH30&gt;=II$40,IH30&lt;&gt;""),AND(JD30&gt;=JQ$36,JD30&lt;&gt;"",JF30&gt;=JQ$40,JF30&lt;&gt;""),AND(JG30&gt;=JQ$36,JG30&lt;&gt;"",JI30&gt;=JQ$40,JI30&lt;&gt;""),AND(JK30&gt;=JQ$36,JK30&lt;&gt;"",JM30&gt;=JQ$40,JM30&lt;&gt;""),AND(JN30&gt;=JQ$36,JN30&lt;&gt;"",JP30&gt;=JQ$40,JP30&lt;&gt;""),AND(KL30&gt;=KY$36,KL30&lt;&gt;"",KN30&gt;=KY$40,KN30&lt;&gt;""),AND(KO30&gt;=KY$36,KO30&lt;&gt;"",KQ30&gt;=KY$40,KQ30&lt;&gt;""),AND(KS30&gt;=KY$36,KS30&lt;&gt;"",KU30&gt;=KY$40,KU30&lt;&gt;""),AND(KV30&gt;=KY$36,KV30&lt;&gt;"",KX30&gt;=KY$40,KX30&lt;&gt;""),AND(LT30&gt;=MG$36,LT30&lt;&gt;"",LV30&gt;=MG$40,LV30&lt;&gt;""),AND(LW30&gt;=MG$36,LW30&lt;&gt;"",LY30&gt;=MG$40,LY30&lt;&gt;""),AND(MA30&gt;=MG$36,MA30&lt;&gt;"",MC30&gt;=MG$40,MC30&lt;&gt;""),AND(MD30&gt;=MG$36,MD30&lt;&gt;"",MF30&gt;=MG$40,MF30&lt;&gt;""),AND(NB30&gt;=NO$36,NB30&lt;&gt;"",ND30&gt;=NO$40,ND30&lt;&gt;""),AND(NE30&gt;=NO$36,NE30&lt;&gt;"",NG30&gt;=NO$40,NG30&lt;&gt;""),AND(NI30&gt;=NO$36,NI30&lt;&gt;"",NK30&gt;=NO$40,NK30&lt;&gt;""),AND(NL30&gt;=NO$36,NL30&lt;&gt;"",NN30&gt;=NO$40,NN30&lt;&gt;""),AND(OJ30&gt;=OW$36,OJ30&lt;&gt;"",OL30&gt;=OW$40,OL30&lt;&gt;""),AND(OM30&gt;=OW$36,OM30&lt;&gt;"",OO30&gt;=OW$40,OO30&lt;&gt;""),AND(OQ30&gt;=OW$36,OQ30&lt;&gt;"",OS30&gt;=OW$40,OS30&lt;&gt;""),AND(OT30&gt;=OW$36,OT30&lt;&gt;"",OV30&gt;=OW$40,OV30&lt;&gt;""),AND(PR30&gt;=QE$36,PR30&lt;&gt;"",PT30&gt;=QE$40,PT30&lt;&gt;""),AND(PU30&gt;=QE$36,PU30&lt;&gt;"",PW30&gt;=QE$40,PW30&lt;&gt;""),AND(PY30&gt;=QE$36,PY30&lt;&gt;"",QA30&gt;=QE$40,QA30&lt;&gt;""),AND(QB30&gt;=QE$36,QB30&lt;&gt;"",QD30&gt;=QE$40,QD30&lt;&gt;""),AND(QZ30&gt;=RM$36,QZ30&lt;&gt;"",RB30&gt;=RM$40,RB30&lt;&gt;""),AND(RC30&gt;=RM$36,RC30&lt;&gt;"",RE30&gt;=RM$40,RE30&lt;&gt;""),AND(RG30&gt;=RM$36,RG30&lt;&gt;"",RI30&gt;=RM$40,RI30&lt;&gt;""),AND(RJ30&gt;=RM$36,RJ30&lt;&gt;"",RL30&gt;=RM$40,RL30&lt;&gt;""),AND(SH30&gt;=SU$36,SH30&lt;&gt;"",SJ30&gt;=SU$40,SJ30&lt;&gt;""),AND(SK30&gt;=SU$36,SK30&lt;&gt;"",SM30&gt;=SU$40,SM30&lt;&gt;""),AND(SO30&gt;=SU$36,SO30&lt;&gt;"",SQ30&gt;=SU$40,SQ30&lt;&gt;""),AND(SR30&gt;=SU$36,SR30&lt;&gt;"",ST30&gt;=SU$40,ST30&lt;&gt;"")),"Excellence",IF(K30="P","Worlds Team",IF(H30="P","National Team","")))))</f>
        <v/>
      </c>
      <c r="K30" s="3" t="str">
        <f>IF(OR(AND(AO30&gt;=AY$35,AO30&lt;&gt;"",AQ30&gt;=AY$39,AQ30&lt;&gt;"",AN30=""),AND(AR30&gt;=AY$35,AR30&lt;&gt;"",AT30&gt;=AY$39,AT30&lt;&gt;"",AN30=""),AND(AV30&gt;=AY$35,AV30&lt;&gt;"",AX30&gt;=AY$39,AX30&lt;&gt;"",AN30=""),AND(BP30&gt;=BZ$35,BP30&lt;&gt;"",BR30&gt;=BZ$39,BR30&lt;&gt;"",BO30=""),AND(BS30&gt;=BZ$35,BS30&lt;&gt;"",BU30&gt;=BZ$39,BU30&lt;&gt;"",BO30=""),AND(BW30&gt;=BZ$35,BW30&lt;&gt;"",BY30&gt;=BZ$39,BY30&lt;&gt;"",BO30=""),AND(CQ30&gt;=DA$35,CQ30&lt;&gt;"",CS30&gt;=DA$39,CS30&lt;&gt;"",CP30=""),AND(CT30&gt;=DA$35,CT30&lt;&gt;"",CV30&gt;=DA$39,CV30&lt;&gt;"",CP30=""),AND(CX30&gt;=DA$35,CX30&lt;&gt;"",CZ30&gt;=DA$39,CZ30&lt;&gt;"",CP30=""),AND(DX30&gt;=EK$35,DX30&lt;&gt;"",DZ30&gt;=EK$39,DZ30&lt;&gt;""),AND(EA30&gt;=EK$35,EA30&lt;&gt;"",EC30&gt;=EK$39,EC30&lt;&gt;""),AND(EE30&gt;=EK$35,EE30&lt;&gt;"",EG30&gt;=EK$39,EG30&lt;&gt;""),AND(EH30&gt;=EK$35,EH30&lt;&gt;"",EJ30&gt;=EK$39,EJ30&lt;&gt;""),AND(FF30&gt;=FS$35,FF30&lt;&gt;"",FH30&gt;=FS$39,FH30&lt;&gt;""),AND(FI30&gt;=FS$35,FI30&lt;&gt;"",FK30&gt;=FS$39,FK30&lt;&gt;""),AND(FM30&gt;=FS$35,FM30&lt;&gt;"",FO30&gt;=FS$39,FO30&lt;&gt;""),AND(FP30&gt;=FS$35,FP30&lt;&gt;"",FR30&gt;=FS$39,FR30&lt;&gt;""),AND(GN30&gt;=HA$35,GN30&lt;&gt;"",GP30&gt;=HA$39,GP30&lt;&gt;""),AND(GQ30&gt;=HA$35,GQ30&lt;&gt;"",GS30&gt;=HA$39,GS30&lt;&gt;""),AND(GU30&gt;=HA$35,GU30&lt;&gt;"",GW30&gt;=HA$39,GW30&lt;&gt;""),AND(GX30&gt;=HA$35,GX30&lt;&gt;"",GZ30&gt;=HA$39,GZ30&lt;&gt;""),AND(HV30&gt;=II$35,HV30&lt;&gt;"",HX30&gt;=II$39,HX30&lt;&gt;""),AND(HY30&gt;=II$35,HY30&lt;&gt;"",IA30&gt;=II$39,IA30&lt;&gt;""),AND(IC30&gt;=II$35,IC30&lt;&gt;"",IE30&gt;=II$39,IE30&lt;&gt;""),AND(IF30&gt;=II$35,IF30&lt;&gt;"",IH30&gt;=II$39,IH30&lt;&gt;""),AND(JD30&gt;=JQ$35,JD30&lt;&gt;"",JF30&gt;=JQ$39,JF30&lt;&gt;""),AND(JG30&gt;=JQ$35,JG30&lt;&gt;"",JI30&gt;=JQ$39,JI30&lt;&gt;""),AND(JK30&gt;=JQ$35,JK30&lt;&gt;"",JM30&gt;=JQ$39,JM30&lt;&gt;""),AND(JN30&gt;=JQ$35,JN30&lt;&gt;"",JP30&gt;=JQ$39,JP30&lt;&gt;""),AND(KL30&gt;=KY$35,KL30&lt;&gt;"",KN30&gt;=KY$39,KN30&lt;&gt;""),AND(KO30&gt;=KY$35,KO30&lt;&gt;"",KQ30&gt;=KY$39,KQ30&lt;&gt;""),AND(KS30&gt;=KY$35,KS30&lt;&gt;"",KU30&gt;=KY$39,KU30&lt;&gt;""),AND(KV30&gt;=KY$35,KV30&lt;&gt;"",KX30&gt;=KY$39,KX30&lt;&gt;""),AND(LT30&gt;=MG$35,LT30&lt;&gt;"",LV30&gt;=MG$39,LV30&lt;&gt;""),AND(LW30&gt;=MG$35,LW30&lt;&gt;"",LY30&gt;=MG$39,LY30&lt;&gt;""),AND(MA30&gt;=MG$35,MA30&lt;&gt;"",MC30&gt;=MG$39,MC30&lt;&gt;""),AND(MD30&gt;=MG$35,MD30&lt;&gt;"",MF30&gt;=MG$39,MF30&lt;&gt;""),AND(NB30&gt;=NO$35,NB30&lt;&gt;"",ND30&gt;=NO$39,ND30&lt;&gt;""),AND(NE30&gt;=NO$35,NE30&lt;&gt;"",NG30&gt;=NO$39,NG30&lt;&gt;""),AND(NI30&gt;=NO$35,NI30&lt;&gt;"",NK30&gt;=NO$39,NK30&lt;&gt;""),AND(NL30&gt;=NO$35,NL30&lt;&gt;"",NN30&gt;=NO$39,NN30&lt;&gt;""),AND(OJ30&gt;=OW$35,OJ30&lt;&gt;"",OL30&gt;=OW$39,OL30&lt;&gt;""),AND(OM30&gt;=OW$35,OM30&lt;&gt;"",OO30&gt;=OW$39,OO30&lt;&gt;""),AND(OQ30&gt;=OW$35,OQ30&lt;&gt;"",OS30&gt;=OW$39,OS30&lt;&gt;""),AND(OT30&gt;=OW$35,OT30&lt;&gt;"",OV30&gt;=OW$39,OV30&lt;&gt;""),AND(PR30&gt;=QE$35,PR30&lt;&gt;"",PT30&gt;=QE$39,PT30&lt;&gt;""),AND(PU30&gt;=QE$35,PU30&lt;&gt;"",PW30&gt;=QE$39,PW30&lt;&gt;""),AND(PY30&gt;=QE$35,PY30&lt;&gt;"",QA30&gt;=QE$39,QA30&lt;&gt;""),AND(QB30&gt;=QE$35,QB30&lt;&gt;"",QD30&gt;=QE$39,QD30&lt;&gt;""),AND(QZ30&gt;=RM$35,QZ30&lt;&gt;"",RB30&gt;=RM$39,RB30&lt;&gt;""),AND(RC30&gt;=RM$35,RC30&lt;&gt;"",RE30&gt;=RM$39,RE30&lt;&gt;""),AND(RG30&gt;=RM$35,RG30&lt;&gt;"",RI30&gt;=RM$39,RI30&lt;&gt;""),AND(RJ30&gt;=RM$35,RJ30&lt;&gt;"",RL30&gt;=RM$39,RL30&lt;&gt;""),AND(SH30&gt;=SU$35,SH30&lt;&gt;"",SJ30&gt;=SU$39,SJ30&lt;&gt;""),AND(SK30&gt;=SU$35,SK30&lt;&gt;"",SM30&gt;=SU$39,SM30&lt;&gt;""),AND(SO30&gt;=SU$35,SO30&lt;&gt;"",SQ30&gt;=SU$39,SQ30&lt;&gt;""),AND(SR30&gt;=SU$35,SR30&lt;&gt;"",ST30&gt;=SU$39,ST30&lt;&gt;"")),"P","")</f>
        <v/>
      </c>
      <c r="L30" s="8">
        <f>IF(COUNT(AQ30,AT30,BR30,BU30,CS30,CV30)&gt;0,LARGE((AQ30,AT30,BR30,BU30,CS30,CV30),1),0)</f>
        <v>23.43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21.86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5.3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&gt;0,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N30,$RN$1,IF(V30+IF(P30="",0,P30)=RF30,$QF$1,IF(V30+IF(P30="",0,P30)=PX30,$OX$1,IF(V30+IF(P30="",0,P30)=OP30,$NP$1,IF(V30+IF(P30="",0,P30)=NH30,$MH$1,IF(V30+IF(P30="",0,P30)=LZ30,$KZ$1,IF(V30+IF(P30="",0,P30)=KR30,$JR$1,IF(V30+IF(P30="",0,P30)=JJ30,$IJ$1,IF(V30+IF(P30="",0,P30)=IB30,$HB$1,IF(V30+IF(P30="",0,P30)=GT30,$FT$1,IF(V30+IF(P30="",0,P30)=FL30,$EL$1,IF(V30+IF(P30="",0,P30)=ED30,$DD$1)))))))))))),IF(V30=DC30,IF(V30+IF(#REF!="",0,#REF!)=ST30,$RN$1,IF(V30+IF(#REF!="",0,#REF!)=RL30,$QF$1,IF(V30+IF(#REF!="",0,#REF!)=QD30,$OX$1,IF(V30+IF(#REF!="",0,#REF!)=OV30,$NP$1,IF(V30+IF(#REF!="",0,#REF!)=NN30,$MH$1,IF(V30+IF(#REF!="",0,#REF!)=MF30,$KZ$1,IF(V30+IF(#REF!="",0,#REF!)=KX30,$JR$1,IF(V30+IF(#REF!="",0,#REF!)=JP30,$IJ$1,IF(V30+IF(#REF!="",0,#REF!)=IH30,$HB$1,IF(V30+IF(#REF!="",0,#REF!)=GZ30,$FT$1,IF(V30+IF(#REF!="",0,#REF!)=FR30,$EL$1,IF(V30+IF(#REF!="",0,#REF!)=EJ30,$DD$1,IF(V30+IF(#REF!="",0,#REF!)=SQ30,$RN$1,IF(V30+IF(#REF!="",0,#REF!)=RI30,$QF$1,IF(V30+IF(#REF!="",0,#REF!)=QA30,$OX$1,IF(V30+IF(#REF!="",0,#REF!)=OS30,$NP$1,IF(V30+IF(#REF!="",0,#REF!)=NK30,$MH$1,IF(V30+IF(#REF!="",0,#REF!)=MC30,$KZ$1,IF(V30+IF(#REF!="",0,#REF!)=KU30,$JR$1,IF(V30+IF(#REF!="",0,#REF!)=JM30,$IJ$1,IF(V30+IF(#REF!="",0,#REF!)=IE30,$HB$1,IF(V30+IF(#REF!="",0,#REF!)=GW30,$FT$1,IF(V30+IF(#REF!="",0,#REF!)=FO30,$EL$1,IF(V30+IF(#REF!="",0,#REF!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6.1</v>
      </c>
      <c r="BA30" s="26">
        <v>4.5999999999999996</v>
      </c>
      <c r="BB30" s="26">
        <v>4.7</v>
      </c>
      <c r="BC30" s="26">
        <v>6.46</v>
      </c>
      <c r="BD30" s="26">
        <v>0</v>
      </c>
      <c r="BE30" s="26">
        <v>6.7</v>
      </c>
      <c r="BF30" s="26">
        <v>4.5999999999999996</v>
      </c>
      <c r="BG30" s="26">
        <v>5.3</v>
      </c>
      <c r="BH30" s="26">
        <v>6.83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4.7</v>
      </c>
      <c r="BQ30" s="39">
        <f>IF(BC30&gt;0,BC30,"")</f>
        <v>6.46</v>
      </c>
      <c r="BR30" s="11">
        <f>IF(SUM(AZ30:BC30)-BD30&gt;0,SUM(AZ30:BC30)-BD30,"")</f>
        <v>21.86</v>
      </c>
      <c r="BS30" s="11">
        <f>IF(BG30&gt;0,BG30,"")</f>
        <v>5.3</v>
      </c>
      <c r="BT30" s="11">
        <f>IF(BH30&gt;0,BH30,"")</f>
        <v>6.83</v>
      </c>
      <c r="BU30" s="11">
        <f>IF(SUM(BE30:BH30)-BI30&gt;0,SUM(BE30:BH30)-BI30,"")</f>
        <v>23.43</v>
      </c>
      <c r="BV30" s="11">
        <f>IF(BR30="","",MAX(BR30,BU30))</f>
        <v>23.43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23.43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3.05</v>
      </c>
      <c r="SW30" s="22">
        <f>IF($CP30="P",CB30,(CB30+BA30)/2)</f>
        <v>2.2999999999999998</v>
      </c>
      <c r="SX30" s="22">
        <f>IF($CP30="P",CC30,(CC30+BB30)/2)</f>
        <v>2.35</v>
      </c>
      <c r="SY30" s="22">
        <f>IF($CP30="P",CD30,(CD30+BC30)/2)</f>
        <v>3.23</v>
      </c>
      <c r="SZ30" s="22">
        <f>IF($CP30="P",CE30,(CE30+BD30)/2)</f>
        <v>0</v>
      </c>
      <c r="TA30" s="22">
        <f>IF($CP30="P",CF30,(CF30+BE30)/2)</f>
        <v>3.35</v>
      </c>
      <c r="TB30" s="22">
        <f>IF($CP30="P",CG30,(CG30+BF30)/2)</f>
        <v>2.2999999999999998</v>
      </c>
      <c r="TC30" s="22">
        <f>IF($CP30="P",CH30,(CH30+BG30)/2)</f>
        <v>2.65</v>
      </c>
      <c r="TD30" s="22">
        <f>IF($CP30="P",CI30,(CI30+BH30)/2)</f>
        <v>3.415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2.35</v>
      </c>
      <c r="TM30" s="40">
        <f>IF(SY30&gt;0,SY30,"")</f>
        <v>3.23</v>
      </c>
      <c r="TN30" s="40">
        <f>IF(SUM(SV30:SY30)-SZ30&gt;0,SUM(SV30:SY30)-SZ30,"")</f>
        <v>10.93</v>
      </c>
      <c r="TO30" s="40">
        <f>IF(TC30&gt;0,TC30,"")</f>
        <v>2.65</v>
      </c>
      <c r="TP30" s="40">
        <f>IF(TD30&gt;0,TD30,"")</f>
        <v>3.415</v>
      </c>
      <c r="TQ30" s="40">
        <f>IF(SUM(TA30:TD30)-TE30&gt;0,SUM(TA30:TD30)-TE30,"")</f>
        <v>11.715</v>
      </c>
      <c r="TR30" s="40">
        <f>IF(MAX(TN30,TQ30)&gt;0,MAX(TN30,TQ30),"")</f>
        <v>11.715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11.715</v>
      </c>
    </row>
    <row r="31" spans="1:542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192</v>
      </c>
      <c r="D31" s="4" t="s">
        <v>3</v>
      </c>
      <c r="E31" s="4">
        <v>2004</v>
      </c>
      <c r="F31" s="9">
        <f>SUM(L31:V31)+SUM(L31:T31)*0.0000001+SUM(L31)*0.0000000000001</f>
        <v>44.99000449900258</v>
      </c>
      <c r="G31" s="66"/>
      <c r="H31" s="3" t="str">
        <f>IF(OR(AND(AO31&gt;=AY$34,AO31&lt;&gt;"",AQ31&gt;=AY$38,AQ31&lt;&gt;"",AN31=""),AND(AR31&gt;=AY$34,AR31&lt;&gt;"",AT31&gt;=AY$38,AT31&lt;&gt;"",AN31=""),AND(AV31&gt;=AY$34,AV31&lt;&gt;"",AX31&gt;=AY$38,AX31&lt;&gt;"",AN31=""),AND(BP31&gt;=BZ$34,BP31&lt;&gt;"",BR31&gt;=BZ$38,BR31&lt;&gt;"",BO31=""),AND(BS31&gt;=BZ$34,BS31&lt;&gt;"",BU31&gt;=BZ$38,BU31&lt;&gt;"",BO31=""),AND(BW31&gt;=BZ$34,BW31&lt;&gt;"",BY31&gt;=BZ$38,BY31&lt;&gt;"",BO31=""),AND(CQ31&gt;=DA$34,CQ31&lt;&gt;"",CS31&gt;=DA$38,CS31&lt;&gt;"",CP31=""),AND(CT31&gt;=DA$34,CT31&lt;&gt;"",CV31&gt;=DA$38,CV31&lt;&gt;"",CP31=""),AND(CX31&gt;=DA$34,CX31&lt;&gt;"",CZ31&gt;=DA$38,CZ31&lt;&gt;"",CP31=""),AND(DX31&gt;=EK$34,DX31&lt;&gt;"",DZ31&gt;=EK$38,DZ31&lt;&gt;""),AND(EA31&gt;=EK$34,EA31&lt;&gt;"",EC31&gt;=EK$38,EC31&lt;&gt;""),AND(EE31&gt;=EK$34,EE31&lt;&gt;"",EG31&gt;=EK$38,EG31&lt;&gt;""),AND(EH31&gt;=EK$34,EH31&lt;&gt;"",EJ31&gt;=EK$38,EJ31&lt;&gt;""),AND(FF31&gt;=FS$34,FF31&lt;&gt;"",FH31&gt;=FS$38,FH31&lt;&gt;""),AND(FI31&gt;=FS$34,FI31&lt;&gt;"",FK31&gt;=FS$38,FK31&lt;&gt;""),AND(FM31&gt;=FS$34,FM31&lt;&gt;"",FO31&gt;=FS$38,FO31&lt;&gt;""),AND(FP31&gt;=FS$34,FP31&lt;&gt;"",FR31&gt;=FS$38,FR31&lt;&gt;""),AND(GN31&gt;=HA$34,GN31&lt;&gt;"",GP31&gt;=HA$38,GP31&lt;&gt;""),AND(GQ31&gt;=HA$34,GQ31&lt;&gt;"",GS31&gt;=HA$38,GS31&lt;&gt;""),AND(GU31&gt;=HA$34,GU31&lt;&gt;"",GW31&gt;=HA$38,GW31&lt;&gt;""),AND(GX31&gt;=HA$34,GX31&lt;&gt;"",GZ31&gt;=HA$38,GZ31&lt;&gt;""),AND(HV31&gt;=II$34,HV31&lt;&gt;"",HX31&gt;=II$38,HX31&lt;&gt;""),AND(HY31&gt;=II$34,HY31&lt;&gt;"",IA31&gt;=II$38,IA31&lt;&gt;""),AND(IC31&gt;=II$34,IC31&lt;&gt;"",IE31&gt;=II$38,IE31&lt;&gt;""),AND(IF31&gt;=II$34,IF31&lt;&gt;"",IH31&gt;=II$38,IH31&lt;&gt;""),AND(JD31&gt;=JQ$34,JD31&lt;&gt;"",JF31&gt;=JQ$38,JF31&lt;&gt;""),AND(JG31&gt;=JQ$34,JG31&lt;&gt;"",JI31&gt;=JQ$38,JI31&lt;&gt;""),AND(JK31&gt;=JQ$34,JK31&lt;&gt;"",JM31&gt;=JQ$38,JM31&lt;&gt;""),AND(JN31&gt;=JQ$34,JN31&lt;&gt;"",JP31&gt;=JQ$38,JP31&lt;&gt;""),AND(KL31&gt;=KY$34,KL31&lt;&gt;"",KN31&gt;=KY$38,KN31&lt;&gt;""),AND(KO31&gt;=KY$34,KO31&lt;&gt;"",KQ31&gt;=KY$38,KQ31&lt;&gt;""),AND(KS31&gt;=KY$34,KS31&lt;&gt;"",KU31&gt;=KY$38,KU31&lt;&gt;""),AND(KV31&gt;=KY$34,KV31&lt;&gt;"",KX31&gt;=KY$38,KX31&lt;&gt;""),AND(LT31&gt;=MG$34,LT31&lt;&gt;"",LV31&gt;=MG$38,LV31&lt;&gt;""),AND(LW31&gt;=MG$34,LW31&lt;&gt;"",LY31&gt;=MG$38,LY31&lt;&gt;""),AND(MA31&gt;=MG$34,MA31&lt;&gt;"",MC31&gt;=MG$38,MC31&lt;&gt;""),AND(MD31&gt;=MG$34,MD31&lt;&gt;"",MF31&gt;=MG$38,MF31&lt;&gt;""),AND(NB31&gt;=NO$34,NB31&lt;&gt;"",ND31&gt;=NO$38,ND31&lt;&gt;""),AND(NE31&gt;=NO$34,NE31&lt;&gt;"",NG31&gt;=NO$38,NG31&lt;&gt;""),AND(NI31&gt;=NO$34,NI31&lt;&gt;"",NK31&gt;=NO$38,NK31&lt;&gt;""),AND(NL31&gt;=NO$34,NL31&lt;&gt;"",NN31&gt;=NO$38,NN31&lt;&gt;""),AND(OJ31&gt;=OW$34,OJ31&lt;&gt;"",OL31&gt;=OW$38,OL31&lt;&gt;""),AND(OM31&gt;=OW$34,OM31&lt;&gt;"",OO31&gt;=OW$38,OO31&lt;&gt;""),AND(OQ31&gt;=OW$34,OQ31&lt;&gt;"",OS31&gt;=OW$38,OS31&lt;&gt;""),AND(OT31&gt;=OW$34,OT31&lt;&gt;"",OV31&gt;=OW$38,OV31&lt;&gt;""),AND(PR31&gt;=QE$34,PR31&lt;&gt;"",PT31&gt;=QE$38,PT31&lt;&gt;""),AND(PU31&gt;=QE$34,PU31&lt;&gt;"",PW31&gt;=QE$38,PW31&lt;&gt;""),AND(PY31&gt;=QE$34,PY31&lt;&gt;"",QA31&gt;=QE$38,QA31&lt;&gt;""),AND(QB31&gt;=QE$34,QB31&lt;&gt;"",QD31&gt;=QE$38,QD31&lt;&gt;""),AND(QZ31&gt;=RM$34,QZ31&lt;&gt;"",RB31&gt;=RM$38,RB31&lt;&gt;""),AND(RC31&gt;=RM$34,RC31&lt;&gt;"",RE31&gt;=RM$38,RE31&lt;&gt;""),AND(RG31&gt;=RM$34,RG31&lt;&gt;"",RI31&gt;=RM$38,RI31&lt;&gt;""),AND(RJ31&gt;=RM$34,RJ31&lt;&gt;"",RL31&gt;=RM$38,RL31&lt;&gt;""),AND(SH31&gt;=SU$34,SH31&lt;&gt;"",SJ31&gt;=SU$38,SJ31&lt;&gt;""),AND(SK31&gt;=SU$34,SK31&lt;&gt;"",SM31&gt;=SU$38,SM31&lt;&gt;""),AND(SO31&gt;=SU$34,SO31&lt;&gt;"",SQ31&gt;=SU$38,SQ31&lt;&gt;""),AND(SR31&gt;=SU$34,SR31&lt;&gt;"",ST31&gt;=SU$38,ST31&lt;&gt;"")),"P","")</f>
        <v/>
      </c>
      <c r="I31" s="3" t="str">
        <f>IF(OR(AND(AQ31&gt;=AY$38,AQ31&lt;&gt;"",AN31=""),AND(AT31&gt;=AY$38,AT31&lt;&gt;"",AN31=""),AND(AX31&gt;=AY$38,AX31&lt;&gt;"",AN31=""),AND(BR31&gt;=BZ$38,BR31&lt;&gt;"",BO31=""),AND(BU31&gt;=BZ$38,BU31&lt;&gt;"",BO31=""),AND(BY31&gt;=BZ$38,BY31&lt;&gt;"",BO31=""),AND(CS31&gt;=DA$38,CS31&lt;&gt;"",CP31=""),AND(CV31&gt;=DA$38,CV31&lt;&gt;"",CP31=""),AND(CZ31&gt;=DA$38,CZ31&lt;&gt;"",CP31=""),AND(DZ31&gt;=EK$38,DZ31&lt;&gt;""),AND(EC31&gt;=EK$38,EC31&lt;&gt;""),AND(EG31&gt;=EK$38,EG31&lt;&gt;""),AND(EJ31&gt;=EK$38,EJ31&lt;&gt;""),AND(FH31&gt;=FS$38,FH31&lt;&gt;""),AND(FK31&gt;=FS$38,FK31&lt;&gt;""),AND(FO31&gt;=FS$38,FO31&lt;&gt;""),AND(FR31&gt;=FS$38,FR31&lt;&gt;""),AND(GP31&gt;=HA$38,GP31&lt;&gt;""),AND(GS31&gt;=HA$38,GS31&lt;&gt;""),AND(GW31&gt;=HA$38,GW31&lt;&gt;""),AND(GZ31&gt;=HA$38,GZ31&lt;&gt;""),AND(HX31&gt;=II$38,HX31&lt;&gt;""),AND(IA31&gt;=II$38,IA31&lt;&gt;""),AND(IE31&gt;=II$38,IE31&lt;&gt;""),AND(IH31&gt;=II$38,IH31&lt;&gt;""),AND(JF31&gt;=JQ$38,JF31&lt;&gt;""),AND(JI31&gt;=JQ$38,JI31&lt;&gt;""),AND(JM31&gt;=JQ$38,JM31&lt;&gt;""),AND(JP31&gt;=JQ$38,JP31&lt;&gt;""),AND(KN31&gt;=KY$38,KN31&lt;&gt;""),AND(KQ31&gt;=KY$38,KQ31&lt;&gt;""),AND(KU31&gt;=KY$38,KU31&lt;&gt;""),AND(KX31&gt;=KY$38,KX31&lt;&gt;""),AND(LV31&gt;=MG$38,LV31&lt;&gt;""),AND(LY31&gt;=MG$38,LY31&lt;&gt;""),AND(MC31&gt;=MG$38,MC31&lt;&gt;""),AND(MF31&gt;=MG$38,MF31&lt;&gt;""),AND(ND31&gt;=NO$38,ND31&lt;&gt;""),AND(NG31&gt;=NO$38,NG31&lt;&gt;""),AND(NK31&gt;=NO$38,NK31&lt;&gt;""),AND(NN31&gt;=NO$38,NN31&lt;&gt;""),AND(OL31&gt;=OW$38,OL31&lt;&gt;""),AND(OO31&gt;=OW$38,OO31&lt;&gt;""),AND(OS31&gt;=OW$38,OS31&lt;&gt;""),AND(OV31&gt;=OW$38,OV31&lt;&gt;""),AND(PT31&gt;=QE$38,PT31&lt;&gt;""),AND(PW31&gt;=QE$38,PW31&lt;&gt;""),AND(QA31&gt;=QE$38,QA31&lt;&gt;""),AND(QD31&gt;=QE$38,QD31&lt;&gt;""),AND(RB31&gt;=RM$38,RB31&lt;&gt;""),AND(RE31&gt;=RM$38,RE31&lt;&gt;""),AND(RI31&gt;=RM$38,RI31&lt;&gt;""),AND(RL31&gt;=RM$38,RL31&lt;&gt;""),AND(SJ31&gt;=SU$38,SJ31&lt;&gt;""),AND(SM31&gt;=SU$38,SM31&lt;&gt;""),AND(SQ31&gt;=SU$38,SQ31&lt;&gt;""),AND(ST31&gt;=SU$38,ST31&lt;&gt;"")),"P","")</f>
        <v/>
      </c>
      <c r="J31" s="36" t="str">
        <f>IF(AND(I31="P",H31=""),"No DD",IF(OR(AND(AO31&gt;=AY$37,AO31&lt;&gt;"",AQ31&gt;=AY$41,AQ31&lt;&gt;"",AN31=""),AND(AR31&gt;=AY$37,AR31&lt;&gt;"",AT31&gt;=AY$41,AT31&lt;&gt;"",AN31=""),AND(AV31&gt;=AY$37,AV31&lt;&gt;"",AX31&gt;=AY$41,AX31&lt;&gt;"",AN31=""),AND(BP31&gt;=BZ$37,BP31&lt;&gt;"",BR31&gt;=BZ$41,BR31&lt;&gt;"",BO31=""),AND(BS31&gt;=BZ$37,BS31&lt;&gt;"",BU31&gt;=BZ$41,BU31&lt;&gt;"",BO31=""),AND(BW31&gt;=BZ$37,BW31&lt;&gt;"",BY31&gt;=BZ$41,BY31&lt;&gt;"",BO31=""),AND(CQ31&gt;=DA$37,CQ31&lt;&gt;"",CS31&gt;=DA$41,CS31&lt;&gt;"",CP31=""),AND(CT31&gt;=DA$37,CT31&lt;&gt;"",CV31&gt;=DA$41,CV31&lt;&gt;"",CP31=""),AND(CX31&gt;=DA$37,CX31&lt;&gt;"",CZ31&gt;=DA$41,CZ31&lt;&gt;"",CP31=""),AND(DX31&gt;=EK$37,DX31&lt;&gt;"",DZ31&gt;=EK$41,DZ31&lt;&gt;""),AND(EA31&gt;=EK$37,EA31&lt;&gt;"",EC31&gt;=EK$41,EC31&lt;&gt;""),AND(EE31&gt;=EK$37,EE31&lt;&gt;"",EG31&gt;=EK$41,EG31&lt;&gt;""),AND(EH31&gt;=EK$37,EH31&lt;&gt;"",EJ31&gt;=EK$41,EJ31&lt;&gt;""),AND(FF31&gt;=FS$37,FF31&lt;&gt;"",FH31&gt;=FS$41,FH31&lt;&gt;""),AND(FI31&gt;=FS$37,FI31&lt;&gt;"",FK31&gt;=FS$41,FK31&lt;&gt;""),AND(FM31&gt;=FS$37,FM31&lt;&gt;"",FO31&gt;=FS$41,FO31&lt;&gt;""),AND(FP31&gt;=FS$37,FP31&lt;&gt;"",FR31&gt;=FS$41,FR31&lt;&gt;""),AND(GN31&gt;=HA$37,GN31&lt;&gt;"",GP31&gt;=HA$41,GP31&lt;&gt;""),AND(GQ31&gt;=HA$37,GQ31&lt;&gt;"",GS31&gt;=HA$41,GS31&lt;&gt;""),AND(GU31&gt;=HA$37,GU31&lt;&gt;"",GW31&gt;=HA$41,GW31&lt;&gt;""),AND(GX31&gt;=HA$37,GX31&lt;&gt;"",GZ31&gt;=HA$41,GZ31&lt;&gt;""),AND(HV31&gt;=II$37,HV31&lt;&gt;"",HX31&gt;=II$41,HX31&lt;&gt;""),AND(HY31&gt;=II$37,HY31&lt;&gt;"",IA31&gt;=II$41,IA31&lt;&gt;""),AND(IC31&gt;=II$37,IC31&lt;&gt;"",IE31&gt;=II$41,IE31&lt;&gt;""),AND(IF31&gt;=II$37,IF31&lt;&gt;"",IH31&gt;=II$41,IH31&lt;&gt;""),AND(JD31&gt;=JQ$37,JD31&lt;&gt;"",JF31&gt;=JQ$41,JF31&lt;&gt;""),AND(JG31&gt;=JQ$37,JG31&lt;&gt;"",JI31&gt;=JQ$41,JI31&lt;&gt;""),AND(JK31&gt;=JQ$37,JK31&lt;&gt;"",JM31&gt;=JQ$41,JM31&lt;&gt;""),AND(JN31&gt;=JQ$37,JN31&lt;&gt;"",JP31&gt;=JQ$41,JP31&lt;&gt;""),AND(KL31&gt;=KY$37,KL31&lt;&gt;"",KN31&gt;=KY$41,KN31&lt;&gt;""),AND(KO31&gt;=KY$37,KO31&lt;&gt;"",KQ31&gt;=KY$41,KQ31&lt;&gt;""),AND(KS31&gt;=KY$37,KS31&lt;&gt;"",KU31&gt;=KY$41,KU31&lt;&gt;""),AND(KV31&gt;=KY$37,KV31&lt;&gt;"",KX31&gt;=KY$41,KX31&lt;&gt;""),AND(LT31&gt;=MG$37,LT31&lt;&gt;"",LV31&gt;=MG$41,LV31&lt;&gt;""),AND(LW31&gt;=MG$37,LW31&lt;&gt;"",LY31&gt;=MG$41,LY31&lt;&gt;""),AND(MA31&gt;=MG$37,MA31&lt;&gt;"",MC31&gt;=MG$41,MC31&lt;&gt;""),AND(MD31&gt;=MG$37,MD31&lt;&gt;"",MF31&gt;=MG$41,MF31&lt;&gt;""),AND(NB31&gt;=NO$37,NB31&lt;&gt;"",ND31&gt;=NO$41,ND31&lt;&gt;""),AND(NE31&gt;=NO$37,NE31&lt;&gt;"",NG31&gt;=NO$41,NG31&lt;&gt;""),AND(NI31&gt;=NO$37,NI31&lt;&gt;"",NK31&gt;=NO$41,NK31&lt;&gt;""),AND(NL31&gt;=NO$37,NL31&lt;&gt;"",NN31&gt;=NO$41,NN31&lt;&gt;""),AND(OJ31&gt;=OW$37,OJ31&lt;&gt;"",OL31&gt;=OW$41,OL31&lt;&gt;""),AND(OM31&gt;=OW$37,OM31&lt;&gt;"",OO31&gt;=OW$41,OO31&lt;&gt;""),AND(OQ31&gt;=OW$37,OQ31&lt;&gt;"",OS31&gt;=OW$41,OS31&lt;&gt;""),AND(OT31&gt;=OW$37,OT31&lt;&gt;"",OV31&gt;=OW$41,OV31&lt;&gt;""),AND(PR31&gt;=QE$37,PR31&lt;&gt;"",PT31&gt;=QE$41,PT31&lt;&gt;""),AND(PU31&gt;=QE$37,PU31&lt;&gt;"",PW31&gt;=QE$41,PW31&lt;&gt;""),AND(PY31&gt;=QE$37,PY31&lt;&gt;"",QA31&gt;=QE$41,QA31&lt;&gt;""),AND(QB31&gt;=QE$37,QB31&lt;&gt;"",QD31&gt;=QE$41,QD31&lt;&gt;""),AND(QZ31&gt;=RM$37,QZ31&lt;&gt;"",RB31&gt;=RM$41,RB31&lt;&gt;""),AND(RC31&gt;=RM$37,RC31&lt;&gt;"",RE31&gt;=RM$41,RE31&lt;&gt;""),AND(RG31&gt;=RM$37,RG31&lt;&gt;"",RI31&gt;=RM$41,RI31&lt;&gt;""),AND(RJ31&gt;=RM$37,RJ31&lt;&gt;"",RL31&gt;=RM$41,RL31&lt;&gt;""),AND(SH31&gt;=SU$37,SH31&lt;&gt;"",SJ31&gt;=SU$41,SJ31&lt;&gt;""),AND(SK31&gt;=SU$37,SK31&lt;&gt;"",SM31&gt;=SU$41,SM31&lt;&gt;""),AND(SO31&gt;=SU$37,SO31&lt;&gt;"",SQ31&gt;=SU$41,SQ31&lt;&gt;""),AND(SR31&gt;=SU$37,SR31&lt;&gt;"",ST31&gt;=SU$41,ST31&lt;&gt;"")),"Merit",IF(OR(AND(AO31&gt;=AY$36,AO31&lt;&gt;"",AQ31&gt;=AY$40,AQ31&lt;&gt;"",AN31=""),AND(AR31&gt;=AY$36,AR31&lt;&gt;"",AT31&gt;=AY$40,AT31&lt;&gt;"",AN31=""),AND(AV31&gt;=AY$36,AV31&lt;&gt;"",AX31&gt;=AY$40,AX31&lt;&gt;"",AN31=""),AND(BP31&gt;=BZ$36,BP31&lt;&gt;"",BR31&gt;=BZ$40,BR31&lt;&gt;"",BO31=""),AND(BS31&gt;=BZ$36,BS31&lt;&gt;"",BU31&gt;=BZ$40,BU31&lt;&gt;"",BO31=""),AND(BW31&gt;=BZ$36,BW31&lt;&gt;"",BY31&gt;=BZ$40,BY31&lt;&gt;"",BO31=""),AND(CQ31&gt;=DA$36,CQ31&lt;&gt;"",CS31&gt;=DA$40,CS31&lt;&gt;"",CP31=""),AND(CT31&gt;=DA$36,CT31&lt;&gt;"",CV31&gt;=DA$40,CV31&lt;&gt;"",CP31=""),AND(CX31&gt;=DA$36,CX31&lt;&gt;"",CZ31&gt;=DA$40,CZ31&lt;&gt;"",CP31=""),AND(DX31&gt;=EK$36,DX31&lt;&gt;"",DZ31&gt;=EK$40,DZ31&lt;&gt;""),AND(EA31&gt;=EK$36,EA31&lt;&gt;"",EC31&gt;=EK$40,EC31&lt;&gt;""),AND(EE31&gt;=EK$36,EE31&lt;&gt;"",EG31&gt;=EK$40,EG31&lt;&gt;""),AND(EH31&gt;=EK$36,EH31&lt;&gt;"",EJ31&gt;=EK$40,EJ31&lt;&gt;""),AND(FF31&gt;=FS$36,FF31&lt;&gt;"",FH31&gt;=FS$40,FH31&lt;&gt;""),AND(FI31&gt;=FS$36,FI31&lt;&gt;"",FK31&gt;=FS$40,FK31&lt;&gt;""),AND(FM31&gt;=FS$36,FM31&lt;&gt;"",FO31&gt;=FS$40,FO31&lt;&gt;""),AND(FP31&gt;=FS$36,FP31&lt;&gt;"",FR31&gt;=FS$40,FR31&lt;&gt;""),AND(GN31&gt;=HA$36,GN31&lt;&gt;"",GP31&gt;=HA$40,GP31&lt;&gt;""),AND(GQ31&gt;=HA$36,GQ31&lt;&gt;"",GS31&gt;=HA$40,GS31&lt;&gt;""),AND(GU31&gt;=HA$36,GU31&lt;&gt;"",GW31&gt;=HA$40,GW31&lt;&gt;""),AND(GX31&gt;=HA$36,GX31&lt;&gt;"",GZ31&gt;=HA$40,GZ31&lt;&gt;""),AND(HV31&gt;=II$36,HV31&lt;&gt;"",HX31&gt;=II$40,HX31&lt;&gt;""),AND(HY31&gt;=II$36,HY31&lt;&gt;"",IA31&gt;=II$40,IA31&lt;&gt;""),AND(IC31&gt;=II$36,IC31&lt;&gt;"",IE31&gt;=II$40,IE31&lt;&gt;""),AND(IF31&gt;=II$36,IF31&lt;&gt;"",IH31&gt;=II$40,IH31&lt;&gt;""),AND(JD31&gt;=JQ$36,JD31&lt;&gt;"",JF31&gt;=JQ$40,JF31&lt;&gt;""),AND(JG31&gt;=JQ$36,JG31&lt;&gt;"",JI31&gt;=JQ$40,JI31&lt;&gt;""),AND(JK31&gt;=JQ$36,JK31&lt;&gt;"",JM31&gt;=JQ$40,JM31&lt;&gt;""),AND(JN31&gt;=JQ$36,JN31&lt;&gt;"",JP31&gt;=JQ$40,JP31&lt;&gt;""),AND(KL31&gt;=KY$36,KL31&lt;&gt;"",KN31&gt;=KY$40,KN31&lt;&gt;""),AND(KO31&gt;=KY$36,KO31&lt;&gt;"",KQ31&gt;=KY$40,KQ31&lt;&gt;""),AND(KS31&gt;=KY$36,KS31&lt;&gt;"",KU31&gt;=KY$40,KU31&lt;&gt;""),AND(KV31&gt;=KY$36,KV31&lt;&gt;"",KX31&gt;=KY$40,KX31&lt;&gt;""),AND(LT31&gt;=MG$36,LT31&lt;&gt;"",LV31&gt;=MG$40,LV31&lt;&gt;""),AND(LW31&gt;=MG$36,LW31&lt;&gt;"",LY31&gt;=MG$40,LY31&lt;&gt;""),AND(MA31&gt;=MG$36,MA31&lt;&gt;"",MC31&gt;=MG$40,MC31&lt;&gt;""),AND(MD31&gt;=MG$36,MD31&lt;&gt;"",MF31&gt;=MG$40,MF31&lt;&gt;""),AND(NB31&gt;=NO$36,NB31&lt;&gt;"",ND31&gt;=NO$40,ND31&lt;&gt;""),AND(NE31&gt;=NO$36,NE31&lt;&gt;"",NG31&gt;=NO$40,NG31&lt;&gt;""),AND(NI31&gt;=NO$36,NI31&lt;&gt;"",NK31&gt;=NO$40,NK31&lt;&gt;""),AND(NL31&gt;=NO$36,NL31&lt;&gt;"",NN31&gt;=NO$40,NN31&lt;&gt;""),AND(OJ31&gt;=OW$36,OJ31&lt;&gt;"",OL31&gt;=OW$40,OL31&lt;&gt;""),AND(OM31&gt;=OW$36,OM31&lt;&gt;"",OO31&gt;=OW$40,OO31&lt;&gt;""),AND(OQ31&gt;=OW$36,OQ31&lt;&gt;"",OS31&gt;=OW$40,OS31&lt;&gt;""),AND(OT31&gt;=OW$36,OT31&lt;&gt;"",OV31&gt;=OW$40,OV31&lt;&gt;""),AND(PR31&gt;=QE$36,PR31&lt;&gt;"",PT31&gt;=QE$40,PT31&lt;&gt;""),AND(PU31&gt;=QE$36,PU31&lt;&gt;"",PW31&gt;=QE$40,PW31&lt;&gt;""),AND(PY31&gt;=QE$36,PY31&lt;&gt;"",QA31&gt;=QE$40,QA31&lt;&gt;""),AND(QB31&gt;=QE$36,QB31&lt;&gt;"",QD31&gt;=QE$40,QD31&lt;&gt;""),AND(QZ31&gt;=RM$36,QZ31&lt;&gt;"",RB31&gt;=RM$40,RB31&lt;&gt;""),AND(RC31&gt;=RM$36,RC31&lt;&gt;"",RE31&gt;=RM$40,RE31&lt;&gt;""),AND(RG31&gt;=RM$36,RG31&lt;&gt;"",RI31&gt;=RM$40,RI31&lt;&gt;""),AND(RJ31&gt;=RM$36,RJ31&lt;&gt;"",RL31&gt;=RM$40,RL31&lt;&gt;""),AND(SH31&gt;=SU$36,SH31&lt;&gt;"",SJ31&gt;=SU$40,SJ31&lt;&gt;""),AND(SK31&gt;=SU$36,SK31&lt;&gt;"",SM31&gt;=SU$40,SM31&lt;&gt;""),AND(SO31&gt;=SU$36,SO31&lt;&gt;"",SQ31&gt;=SU$40,SQ31&lt;&gt;""),AND(SR31&gt;=SU$36,SR31&lt;&gt;"",ST31&gt;=SU$40,ST31&lt;&gt;"")),"Excellence",IF(K31="P","Worlds Team",IF(H31="P","National Team","")))))</f>
        <v/>
      </c>
      <c r="K31" s="3" t="str">
        <f>IF(OR(AND(AO31&gt;=AY$35,AO31&lt;&gt;"",AQ31&gt;=AY$39,AQ31&lt;&gt;"",AN31=""),AND(AR31&gt;=AY$35,AR31&lt;&gt;"",AT31&gt;=AY$39,AT31&lt;&gt;"",AN31=""),AND(AV31&gt;=AY$35,AV31&lt;&gt;"",AX31&gt;=AY$39,AX31&lt;&gt;"",AN31=""),AND(BP31&gt;=BZ$35,BP31&lt;&gt;"",BR31&gt;=BZ$39,BR31&lt;&gt;"",BO31=""),AND(BS31&gt;=BZ$35,BS31&lt;&gt;"",BU31&gt;=BZ$39,BU31&lt;&gt;"",BO31=""),AND(BW31&gt;=BZ$35,BW31&lt;&gt;"",BY31&gt;=BZ$39,BY31&lt;&gt;"",BO31=""),AND(CQ31&gt;=DA$35,CQ31&lt;&gt;"",CS31&gt;=DA$39,CS31&lt;&gt;"",CP31=""),AND(CT31&gt;=DA$35,CT31&lt;&gt;"",CV31&gt;=DA$39,CV31&lt;&gt;"",CP31=""),AND(CX31&gt;=DA$35,CX31&lt;&gt;"",CZ31&gt;=DA$39,CZ31&lt;&gt;"",CP31=""),AND(DX31&gt;=EK$35,DX31&lt;&gt;"",DZ31&gt;=EK$39,DZ31&lt;&gt;""),AND(EA31&gt;=EK$35,EA31&lt;&gt;"",EC31&gt;=EK$39,EC31&lt;&gt;""),AND(EE31&gt;=EK$35,EE31&lt;&gt;"",EG31&gt;=EK$39,EG31&lt;&gt;""),AND(EH31&gt;=EK$35,EH31&lt;&gt;"",EJ31&gt;=EK$39,EJ31&lt;&gt;""),AND(FF31&gt;=FS$35,FF31&lt;&gt;"",FH31&gt;=FS$39,FH31&lt;&gt;""),AND(FI31&gt;=FS$35,FI31&lt;&gt;"",FK31&gt;=FS$39,FK31&lt;&gt;""),AND(FM31&gt;=FS$35,FM31&lt;&gt;"",FO31&gt;=FS$39,FO31&lt;&gt;""),AND(FP31&gt;=FS$35,FP31&lt;&gt;"",FR31&gt;=FS$39,FR31&lt;&gt;""),AND(GN31&gt;=HA$35,GN31&lt;&gt;"",GP31&gt;=HA$39,GP31&lt;&gt;""),AND(GQ31&gt;=HA$35,GQ31&lt;&gt;"",GS31&gt;=HA$39,GS31&lt;&gt;""),AND(GU31&gt;=HA$35,GU31&lt;&gt;"",GW31&gt;=HA$39,GW31&lt;&gt;""),AND(GX31&gt;=HA$35,GX31&lt;&gt;"",GZ31&gt;=HA$39,GZ31&lt;&gt;""),AND(HV31&gt;=II$35,HV31&lt;&gt;"",HX31&gt;=II$39,HX31&lt;&gt;""),AND(HY31&gt;=II$35,HY31&lt;&gt;"",IA31&gt;=II$39,IA31&lt;&gt;""),AND(IC31&gt;=II$35,IC31&lt;&gt;"",IE31&gt;=II$39,IE31&lt;&gt;""),AND(IF31&gt;=II$35,IF31&lt;&gt;"",IH31&gt;=II$39,IH31&lt;&gt;""),AND(JD31&gt;=JQ$35,JD31&lt;&gt;"",JF31&gt;=JQ$39,JF31&lt;&gt;""),AND(JG31&gt;=JQ$35,JG31&lt;&gt;"",JI31&gt;=JQ$39,JI31&lt;&gt;""),AND(JK31&gt;=JQ$35,JK31&lt;&gt;"",JM31&gt;=JQ$39,JM31&lt;&gt;""),AND(JN31&gt;=JQ$35,JN31&lt;&gt;"",JP31&gt;=JQ$39,JP31&lt;&gt;""),AND(KL31&gt;=KY$35,KL31&lt;&gt;"",KN31&gt;=KY$39,KN31&lt;&gt;""),AND(KO31&gt;=KY$35,KO31&lt;&gt;"",KQ31&gt;=KY$39,KQ31&lt;&gt;""),AND(KS31&gt;=KY$35,KS31&lt;&gt;"",KU31&gt;=KY$39,KU31&lt;&gt;""),AND(KV31&gt;=KY$35,KV31&lt;&gt;"",KX31&gt;=KY$39,KX31&lt;&gt;""),AND(LT31&gt;=MG$35,LT31&lt;&gt;"",LV31&gt;=MG$39,LV31&lt;&gt;""),AND(LW31&gt;=MG$35,LW31&lt;&gt;"",LY31&gt;=MG$39,LY31&lt;&gt;""),AND(MA31&gt;=MG$35,MA31&lt;&gt;"",MC31&gt;=MG$39,MC31&lt;&gt;""),AND(MD31&gt;=MG$35,MD31&lt;&gt;"",MF31&gt;=MG$39,MF31&lt;&gt;""),AND(NB31&gt;=NO$35,NB31&lt;&gt;"",ND31&gt;=NO$39,ND31&lt;&gt;""),AND(NE31&gt;=NO$35,NE31&lt;&gt;"",NG31&gt;=NO$39,NG31&lt;&gt;""),AND(NI31&gt;=NO$35,NI31&lt;&gt;"",NK31&gt;=NO$39,NK31&lt;&gt;""),AND(NL31&gt;=NO$35,NL31&lt;&gt;"",NN31&gt;=NO$39,NN31&lt;&gt;""),AND(OJ31&gt;=OW$35,OJ31&lt;&gt;"",OL31&gt;=OW$39,OL31&lt;&gt;""),AND(OM31&gt;=OW$35,OM31&lt;&gt;"",OO31&gt;=OW$39,OO31&lt;&gt;""),AND(OQ31&gt;=OW$35,OQ31&lt;&gt;"",OS31&gt;=OW$39,OS31&lt;&gt;""),AND(OT31&gt;=OW$35,OT31&lt;&gt;"",OV31&gt;=OW$39,OV31&lt;&gt;""),AND(PR31&gt;=QE$35,PR31&lt;&gt;"",PT31&gt;=QE$39,PT31&lt;&gt;""),AND(PU31&gt;=QE$35,PU31&lt;&gt;"",PW31&gt;=QE$39,PW31&lt;&gt;""),AND(PY31&gt;=QE$35,PY31&lt;&gt;"",QA31&gt;=QE$39,QA31&lt;&gt;""),AND(QB31&gt;=QE$35,QB31&lt;&gt;"",QD31&gt;=QE$39,QD31&lt;&gt;""),AND(QZ31&gt;=RM$35,QZ31&lt;&gt;"",RB31&gt;=RM$39,RB31&lt;&gt;""),AND(RC31&gt;=RM$35,RC31&lt;&gt;"",RE31&gt;=RM$39,RE31&lt;&gt;""),AND(RG31&gt;=RM$35,RG31&lt;&gt;"",RI31&gt;=RM$39,RI31&lt;&gt;""),AND(RJ31&gt;=RM$35,RJ31&lt;&gt;"",RL31&gt;=RM$39,RL31&lt;&gt;""),AND(SH31&gt;=SU$35,SH31&lt;&gt;"",SJ31&gt;=SU$39,SJ31&lt;&gt;""),AND(SK31&gt;=SU$35,SK31&lt;&gt;"",SM31&gt;=SU$39,SM31&lt;&gt;""),AND(SO31&gt;=SU$35,SO31&lt;&gt;"",SQ31&gt;=SU$39,SQ31&lt;&gt;""),AND(SR31&gt;=SU$35,SR31&lt;&gt;"",ST31&gt;=SU$39,ST31&lt;&gt;"")),"P","")</f>
        <v/>
      </c>
      <c r="L31" s="8">
        <f>IF(COUNT(AQ31,AT31,BR31,BU31,CS31,CV31)&gt;0,LARGE((AQ31,AT31,BR31,BU31,CS31,CV31),1),0)</f>
        <v>25.82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13.969999999999999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5.2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&gt;0,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N31,$RN$1,IF(V31+IF(P31="",0,P31)=RF31,$QF$1,IF(V31+IF(P31="",0,P31)=PX31,$OX$1,IF(V31+IF(P31="",0,P31)=OP31,$NP$1,IF(V31+IF(P31="",0,P31)=NH31,$MH$1,IF(V31+IF(P31="",0,P31)=LZ31,$KZ$1,IF(V31+IF(P31="",0,P31)=KR31,$JR$1,IF(V31+IF(P31="",0,P31)=JJ31,$IJ$1,IF(V31+IF(P31="",0,P31)=IB31,$HB$1,IF(V31+IF(P31="",0,P31)=GT31,$FT$1,IF(V31+IF(P31="",0,P31)=FL31,$EL$1,IF(V31+IF(P31="",0,P31)=ED31,$DD$1)))))))))))),IF(V31=DC31,IF(V31+IF(#REF!="",0,#REF!)=ST31,$RN$1,IF(V31+IF(#REF!="",0,#REF!)=RL31,$QF$1,IF(V31+IF(#REF!="",0,#REF!)=QD31,$OX$1,IF(V31+IF(#REF!="",0,#REF!)=OV31,$NP$1,IF(V31+IF(#REF!="",0,#REF!)=NN31,$MH$1,IF(V31+IF(#REF!="",0,#REF!)=MF31,$KZ$1,IF(V31+IF(#REF!="",0,#REF!)=KX31,$JR$1,IF(V31+IF(#REF!="",0,#REF!)=JP31,$IJ$1,IF(V31+IF(#REF!="",0,#REF!)=IH31,$HB$1,IF(V31+IF(#REF!="",0,#REF!)=GZ31,$FT$1,IF(V31+IF(#REF!="",0,#REF!)=FR31,$EL$1,IF(V31+IF(#REF!="",0,#REF!)=EJ31,$DD$1,IF(V31+IF(#REF!="",0,#REF!)=SQ31,$RN$1,IF(V31+IF(#REF!="",0,#REF!)=RI31,$QF$1,IF(V31+IF(#REF!="",0,#REF!)=QA31,$OX$1,IF(V31+IF(#REF!="",0,#REF!)=OS31,$NP$1,IF(V31+IF(#REF!="",0,#REF!)=NK31,$MH$1,IF(V31+IF(#REF!="",0,#REF!)=MC31,$KZ$1,IF(V31+IF(#REF!="",0,#REF!)=KU31,$JR$1,IF(V31+IF(#REF!="",0,#REF!)=JM31,$IJ$1,IF(V31+IF(#REF!="",0,#REF!)=IE31,$HB$1,IF(V31+IF(#REF!="",0,#REF!)=GW31,$FT$1,IF(V31+IF(#REF!="",0,#REF!)=FO31,$EL$1,IF(V31+IF(#REF!="",0,#REF!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3.8</v>
      </c>
      <c r="BA31" s="26">
        <v>2.8</v>
      </c>
      <c r="BB31" s="26">
        <v>3.6</v>
      </c>
      <c r="BC31" s="26">
        <v>3.77</v>
      </c>
      <c r="BD31" s="26">
        <v>0</v>
      </c>
      <c r="BE31" s="26">
        <v>7.8</v>
      </c>
      <c r="BF31" s="26">
        <v>5.5</v>
      </c>
      <c r="BG31" s="26">
        <v>5.2</v>
      </c>
      <c r="BH31" s="26">
        <v>7.32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3.6</v>
      </c>
      <c r="BQ31" s="39">
        <f>IF(BC31&gt;0,BC31,"")</f>
        <v>3.77</v>
      </c>
      <c r="BR31" s="11">
        <f>IF(SUM(AZ31:BC31)-BD31&gt;0,SUM(AZ31:BC31)-BD31,"")</f>
        <v>13.969999999999999</v>
      </c>
      <c r="BS31" s="11">
        <f>IF(BG31&gt;0,BG31,"")</f>
        <v>5.2</v>
      </c>
      <c r="BT31" s="11">
        <f>IF(BH31&gt;0,BH31,"")</f>
        <v>7.32</v>
      </c>
      <c r="BU31" s="11">
        <f>IF(SUM(BE31:BH31)-BI31&gt;0,SUM(BE31:BH31)-BI31,"")</f>
        <v>25.82</v>
      </c>
      <c r="BV31" s="11">
        <f>IF(BR31="","",MAX(BR31,BU31))</f>
        <v>25.82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25.82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1.9</v>
      </c>
      <c r="SW31" s="22">
        <f>IF($CP31="P",CB31,(CB31+BA31)/2)</f>
        <v>1.4</v>
      </c>
      <c r="SX31" s="22">
        <f>IF($CP31="P",CC31,(CC31+BB31)/2)</f>
        <v>1.8</v>
      </c>
      <c r="SY31" s="22">
        <f>IF($CP31="P",CD31,(CD31+BC31)/2)</f>
        <v>1.885</v>
      </c>
      <c r="SZ31" s="22">
        <f>IF($CP31="P",CE31,(CE31+BD31)/2)</f>
        <v>0</v>
      </c>
      <c r="TA31" s="22">
        <f>IF($CP31="P",CF31,(CF31+BE31)/2)</f>
        <v>3.9</v>
      </c>
      <c r="TB31" s="22">
        <f>IF($CP31="P",CG31,(CG31+BF31)/2)</f>
        <v>2.75</v>
      </c>
      <c r="TC31" s="22">
        <f>IF($CP31="P",CH31,(CH31+BG31)/2)</f>
        <v>2.6</v>
      </c>
      <c r="TD31" s="22">
        <f>IF($CP31="P",CI31,(CI31+BH31)/2)</f>
        <v>3.66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1.8</v>
      </c>
      <c r="TM31" s="40">
        <f>IF(SY31&gt;0,SY31,"")</f>
        <v>1.885</v>
      </c>
      <c r="TN31" s="40">
        <f>IF(SUM(SV31:SY31)-SZ31&gt;0,SUM(SV31:SY31)-SZ31,"")</f>
        <v>6.9849999999999994</v>
      </c>
      <c r="TO31" s="40">
        <f>IF(TC31&gt;0,TC31,"")</f>
        <v>2.6</v>
      </c>
      <c r="TP31" s="40">
        <f>IF(TD31&gt;0,TD31,"")</f>
        <v>3.66</v>
      </c>
      <c r="TQ31" s="40">
        <f>IF(SUM(TA31:TD31)-TE31&gt;0,SUM(TA31:TD31)-TE31,"")</f>
        <v>12.91</v>
      </c>
      <c r="TR31" s="40">
        <f>IF(MAX(TN31,TQ31)&gt;0,MAX(TN31,TQ31),"")</f>
        <v>12.91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12.91</v>
      </c>
    </row>
    <row r="32" spans="1:542" x14ac:dyDescent="0.2">
      <c r="C32" s="5"/>
      <c r="E32" s="1"/>
    </row>
    <row r="33" spans="1:544" x14ac:dyDescent="0.2">
      <c r="I33" s="36"/>
      <c r="K33" s="36"/>
    </row>
    <row r="34" spans="1:544" x14ac:dyDescent="0.2">
      <c r="C34" s="23" t="s">
        <v>44</v>
      </c>
      <c r="D34" s="5"/>
      <c r="I34" s="3"/>
      <c r="AR34" s="41"/>
      <c r="AS34" s="41"/>
      <c r="AT34" s="41"/>
      <c r="AV34" s="32"/>
      <c r="AW34" s="32"/>
      <c r="AY34" s="53">
        <v>11.2</v>
      </c>
      <c r="BS34" s="41"/>
      <c r="BT34" s="41"/>
      <c r="BU34" s="41"/>
      <c r="BW34" s="32"/>
      <c r="BX34" s="32"/>
      <c r="BZ34" s="53">
        <v>11.2</v>
      </c>
      <c r="CT34" s="41"/>
      <c r="CU34" s="41"/>
      <c r="CV34" s="41"/>
      <c r="CX34" s="32"/>
      <c r="CY34" s="32"/>
      <c r="DA34" s="53">
        <v>11.2</v>
      </c>
      <c r="DX34" s="5"/>
      <c r="DY34" s="5"/>
      <c r="EH34" s="2"/>
      <c r="EI34" s="2"/>
      <c r="EK34" s="53">
        <v>11.2</v>
      </c>
      <c r="FF34" s="5"/>
      <c r="FG34" s="5"/>
      <c r="FP34" s="2"/>
      <c r="FQ34" s="2"/>
      <c r="FS34" s="53">
        <v>11.2</v>
      </c>
      <c r="GN34" s="5"/>
      <c r="GO34" s="5"/>
      <c r="GX34" s="2"/>
      <c r="GY34" s="2"/>
      <c r="HA34" s="53">
        <v>11.2</v>
      </c>
      <c r="HV34" s="5"/>
      <c r="HW34" s="5"/>
      <c r="IF34" s="2"/>
      <c r="IG34" s="2"/>
      <c r="II34" s="53">
        <v>11.2</v>
      </c>
      <c r="JD34" s="5"/>
      <c r="JE34" s="5"/>
      <c r="JN34" s="2"/>
      <c r="JO34" s="2"/>
      <c r="JQ34" s="53">
        <v>11.2</v>
      </c>
      <c r="KL34" s="5"/>
      <c r="KM34" s="5"/>
      <c r="KV34" s="2"/>
      <c r="KW34" s="2"/>
      <c r="KY34" s="53">
        <v>11.2</v>
      </c>
      <c r="LT34" s="5"/>
      <c r="LU34" s="5"/>
      <c r="MD34" s="2"/>
      <c r="ME34" s="2"/>
      <c r="MG34" s="53">
        <v>11.2</v>
      </c>
      <c r="NB34" s="5"/>
      <c r="NC34" s="5"/>
      <c r="NL34" s="2"/>
      <c r="NM34" s="2"/>
      <c r="NO34" s="53">
        <v>11.2</v>
      </c>
      <c r="OJ34" s="5"/>
      <c r="OK34" s="5"/>
      <c r="OT34" s="2"/>
      <c r="OU34" s="2"/>
      <c r="OW34" s="53">
        <v>11.2</v>
      </c>
      <c r="PR34" s="5"/>
      <c r="PS34" s="5"/>
      <c r="QB34" s="2"/>
      <c r="QC34" s="2"/>
      <c r="QE34" s="53">
        <v>11.2</v>
      </c>
      <c r="QZ34" s="5"/>
      <c r="RA34" s="5"/>
      <c r="RJ34" s="2"/>
      <c r="RK34" s="2"/>
      <c r="RM34" s="53">
        <v>11.2</v>
      </c>
      <c r="SH34" s="5"/>
      <c r="SI34" s="5"/>
      <c r="SR34" s="2"/>
      <c r="SS34" s="2"/>
      <c r="SU34" s="53">
        <v>11.2</v>
      </c>
    </row>
    <row r="35" spans="1:544" hidden="1" x14ac:dyDescent="0.2">
      <c r="C35" s="30" t="s">
        <v>43</v>
      </c>
      <c r="D35" s="5"/>
      <c r="X35" s="2"/>
      <c r="AR35" s="41"/>
      <c r="AS35" s="41"/>
      <c r="AT35" s="41"/>
      <c r="AV35" s="32"/>
      <c r="AW35" s="32"/>
      <c r="AY35" s="54">
        <v>1000</v>
      </c>
      <c r="BS35" s="41"/>
      <c r="BT35" s="41"/>
      <c r="BU35" s="41"/>
      <c r="BW35" s="32"/>
      <c r="BX35" s="32"/>
      <c r="BZ35" s="54">
        <v>1000</v>
      </c>
      <c r="CT35" s="41"/>
      <c r="CU35" s="41"/>
      <c r="CV35" s="41"/>
      <c r="CX35" s="32"/>
      <c r="CY35" s="32"/>
      <c r="DA35" s="54">
        <v>1000</v>
      </c>
      <c r="DX35" s="5"/>
      <c r="DY35" s="5"/>
      <c r="EH35" s="2"/>
      <c r="EI35" s="2"/>
      <c r="EK35" s="54">
        <v>1000</v>
      </c>
      <c r="FF35" s="5"/>
      <c r="FG35" s="5"/>
      <c r="FP35" s="2"/>
      <c r="FQ35" s="2"/>
      <c r="FS35" s="54">
        <v>1000</v>
      </c>
      <c r="GN35" s="5"/>
      <c r="GO35" s="5"/>
      <c r="GX35" s="2"/>
      <c r="GY35" s="2"/>
      <c r="HA35" s="54">
        <v>1000</v>
      </c>
      <c r="HV35" s="5"/>
      <c r="HW35" s="5"/>
      <c r="IF35" s="2"/>
      <c r="IG35" s="2"/>
      <c r="II35" s="54">
        <v>1000</v>
      </c>
      <c r="JD35" s="5"/>
      <c r="JE35" s="5"/>
      <c r="JN35" s="2"/>
      <c r="JO35" s="2"/>
      <c r="JQ35" s="54">
        <v>1000</v>
      </c>
      <c r="KL35" s="5"/>
      <c r="KM35" s="5"/>
      <c r="KV35" s="2"/>
      <c r="KW35" s="2"/>
      <c r="KY35" s="54">
        <v>1000</v>
      </c>
      <c r="LT35" s="5"/>
      <c r="LU35" s="5"/>
      <c r="MD35" s="2"/>
      <c r="ME35" s="2"/>
      <c r="MG35" s="54">
        <v>1000</v>
      </c>
      <c r="NB35" s="5"/>
      <c r="NC35" s="5"/>
      <c r="NL35" s="2"/>
      <c r="NM35" s="2"/>
      <c r="NO35" s="54">
        <v>1000</v>
      </c>
      <c r="OJ35" s="5"/>
      <c r="OK35" s="5"/>
      <c r="OT35" s="2"/>
      <c r="OU35" s="2"/>
      <c r="OW35" s="54">
        <v>1000</v>
      </c>
      <c r="PR35" s="5"/>
      <c r="PS35" s="5"/>
      <c r="QB35" s="2"/>
      <c r="QC35" s="2"/>
      <c r="QE35" s="54">
        <v>1000</v>
      </c>
      <c r="QZ35" s="5"/>
      <c r="RA35" s="5"/>
      <c r="RJ35" s="2"/>
      <c r="RK35" s="2"/>
      <c r="RM35" s="54">
        <v>1000</v>
      </c>
      <c r="SH35" s="5"/>
      <c r="SI35" s="5"/>
      <c r="SR35" s="2"/>
      <c r="SS35" s="2"/>
      <c r="SU35" s="54">
        <v>1000</v>
      </c>
    </row>
    <row r="36" spans="1:544" hidden="1" x14ac:dyDescent="0.2">
      <c r="A36" s="5"/>
      <c r="B36" s="5"/>
      <c r="C36" s="31" t="s">
        <v>55</v>
      </c>
      <c r="D36" s="5"/>
      <c r="F36" s="2"/>
      <c r="G36" s="66"/>
      <c r="AR36" s="41"/>
      <c r="AS36" s="41"/>
      <c r="AT36" s="41"/>
      <c r="AU36" s="32"/>
      <c r="AV36" s="32"/>
      <c r="AW36" s="32"/>
      <c r="AX36" s="32"/>
      <c r="AY36" s="55">
        <v>1000</v>
      </c>
      <c r="BS36" s="41"/>
      <c r="BT36" s="41"/>
      <c r="BU36" s="41"/>
      <c r="BW36" s="32"/>
      <c r="BX36" s="32"/>
      <c r="BZ36" s="55">
        <v>1000</v>
      </c>
      <c r="CT36" s="41"/>
      <c r="CU36" s="41"/>
      <c r="CV36" s="41"/>
      <c r="CW36" s="32"/>
      <c r="CX36" s="32"/>
      <c r="CY36" s="32"/>
      <c r="CZ36" s="32"/>
      <c r="DA36" s="55">
        <v>1000</v>
      </c>
      <c r="DX36" s="5"/>
      <c r="DY36" s="5"/>
      <c r="EH36" s="2"/>
      <c r="EI36" s="2"/>
      <c r="EK36" s="55">
        <v>1000</v>
      </c>
      <c r="FF36" s="5"/>
      <c r="FG36" s="5"/>
      <c r="FP36" s="2"/>
      <c r="FQ36" s="2"/>
      <c r="FS36" s="55">
        <v>1000</v>
      </c>
      <c r="GN36" s="5"/>
      <c r="GO36" s="5"/>
      <c r="GX36" s="2"/>
      <c r="GY36" s="2"/>
      <c r="HA36" s="55">
        <v>1000</v>
      </c>
      <c r="HV36" s="5"/>
      <c r="HW36" s="5"/>
      <c r="IF36" s="2"/>
      <c r="IG36" s="2"/>
      <c r="II36" s="55">
        <v>1000</v>
      </c>
      <c r="JD36" s="5"/>
      <c r="JE36" s="5"/>
      <c r="JN36" s="2"/>
      <c r="JO36" s="2"/>
      <c r="JQ36" s="55">
        <v>1000</v>
      </c>
      <c r="KL36" s="5"/>
      <c r="KM36" s="5"/>
      <c r="KV36" s="2"/>
      <c r="KW36" s="2"/>
      <c r="KY36" s="55">
        <v>1000</v>
      </c>
      <c r="LT36" s="5"/>
      <c r="LU36" s="5"/>
      <c r="MD36" s="2"/>
      <c r="ME36" s="2"/>
      <c r="MG36" s="55">
        <v>1000</v>
      </c>
      <c r="NB36" s="5"/>
      <c r="NC36" s="5"/>
      <c r="NL36" s="2"/>
      <c r="NM36" s="2"/>
      <c r="NO36" s="55">
        <v>1000</v>
      </c>
      <c r="OJ36" s="5"/>
      <c r="OK36" s="5"/>
      <c r="OT36" s="2"/>
      <c r="OU36" s="2"/>
      <c r="OW36" s="55">
        <v>1000</v>
      </c>
      <c r="PR36" s="5"/>
      <c r="PS36" s="5"/>
      <c r="QB36" s="2"/>
      <c r="QC36" s="2"/>
      <c r="QE36" s="55">
        <v>1000</v>
      </c>
      <c r="QZ36" s="5"/>
      <c r="RA36" s="5"/>
      <c r="RJ36" s="2"/>
      <c r="RK36" s="2"/>
      <c r="RM36" s="55">
        <v>1000</v>
      </c>
      <c r="SH36" s="5"/>
      <c r="SI36" s="5"/>
      <c r="SR36" s="2"/>
      <c r="SS36" s="2"/>
      <c r="SU36" s="55">
        <v>1000</v>
      </c>
    </row>
    <row r="37" spans="1:544" hidden="1" x14ac:dyDescent="0.2">
      <c r="A37" s="5"/>
      <c r="B37" s="5"/>
      <c r="C37" s="35" t="s">
        <v>62</v>
      </c>
      <c r="D37" s="5"/>
      <c r="F37" s="2"/>
      <c r="G37" s="66"/>
      <c r="AR37" s="41"/>
      <c r="AS37" s="41"/>
      <c r="AT37" s="41"/>
      <c r="AU37" s="32"/>
      <c r="AV37" s="32"/>
      <c r="AW37" s="32"/>
      <c r="AX37" s="32"/>
      <c r="AY37" s="56">
        <v>1000</v>
      </c>
      <c r="BS37" s="41"/>
      <c r="BT37" s="41"/>
      <c r="BU37" s="41"/>
      <c r="BW37" s="32"/>
      <c r="BX37" s="32"/>
      <c r="BZ37" s="56">
        <v>1000</v>
      </c>
      <c r="CT37" s="41"/>
      <c r="CU37" s="41"/>
      <c r="CV37" s="41"/>
      <c r="CW37" s="32"/>
      <c r="CX37" s="32"/>
      <c r="CY37" s="32"/>
      <c r="CZ37" s="32"/>
      <c r="DA37" s="56">
        <v>1000</v>
      </c>
      <c r="DX37" s="5"/>
      <c r="DY37" s="5"/>
      <c r="EH37" s="2"/>
      <c r="EI37" s="2"/>
      <c r="EK37" s="56">
        <v>1000</v>
      </c>
      <c r="FF37" s="5"/>
      <c r="FG37" s="5"/>
      <c r="FP37" s="2"/>
      <c r="FQ37" s="2"/>
      <c r="FS37" s="56">
        <v>1000</v>
      </c>
      <c r="GN37" s="5"/>
      <c r="GO37" s="5"/>
      <c r="GX37" s="2"/>
      <c r="GY37" s="2"/>
      <c r="HA37" s="56">
        <v>1000</v>
      </c>
      <c r="HV37" s="5"/>
      <c r="HW37" s="5"/>
      <c r="IF37" s="2"/>
      <c r="IG37" s="2"/>
      <c r="II37" s="56">
        <v>1000</v>
      </c>
      <c r="JD37" s="5"/>
      <c r="JE37" s="5"/>
      <c r="JN37" s="2"/>
      <c r="JO37" s="2"/>
      <c r="JQ37" s="56">
        <v>1000</v>
      </c>
      <c r="KL37" s="5"/>
      <c r="KM37" s="5"/>
      <c r="KV37" s="2"/>
      <c r="KW37" s="2"/>
      <c r="KY37" s="56">
        <v>1000</v>
      </c>
      <c r="LT37" s="5"/>
      <c r="LU37" s="5"/>
      <c r="MD37" s="2"/>
      <c r="ME37" s="2"/>
      <c r="MG37" s="56">
        <v>1000</v>
      </c>
      <c r="NB37" s="5"/>
      <c r="NC37" s="5"/>
      <c r="NL37" s="2"/>
      <c r="NM37" s="2"/>
      <c r="NO37" s="56">
        <v>1000</v>
      </c>
      <c r="OJ37" s="5"/>
      <c r="OK37" s="5"/>
      <c r="OT37" s="2"/>
      <c r="OU37" s="2"/>
      <c r="OW37" s="56">
        <v>1000</v>
      </c>
      <c r="PR37" s="5"/>
      <c r="PS37" s="5"/>
      <c r="QB37" s="2"/>
      <c r="QC37" s="2"/>
      <c r="QE37" s="56">
        <v>1000</v>
      </c>
      <c r="QZ37" s="5"/>
      <c r="RA37" s="5"/>
      <c r="RJ37" s="2"/>
      <c r="RK37" s="2"/>
      <c r="RM37" s="56">
        <v>1000</v>
      </c>
      <c r="SH37" s="5"/>
      <c r="SI37" s="5"/>
      <c r="SR37" s="2"/>
      <c r="SS37" s="2"/>
      <c r="SU37" s="56">
        <v>1000</v>
      </c>
    </row>
    <row r="38" spans="1:544" x14ac:dyDescent="0.2">
      <c r="A38" s="5"/>
      <c r="B38" s="5"/>
      <c r="C38" s="34" t="s">
        <v>41</v>
      </c>
      <c r="D38" s="5"/>
      <c r="AR38" s="41"/>
      <c r="AS38" s="41"/>
      <c r="AT38" s="41"/>
      <c r="AU38" s="32"/>
      <c r="AV38" s="32"/>
      <c r="AW38" s="32"/>
      <c r="AX38" s="32"/>
      <c r="AY38" s="57">
        <v>48.3</v>
      </c>
      <c r="BS38" s="41"/>
      <c r="BT38" s="41"/>
      <c r="BU38" s="41"/>
      <c r="BW38" s="32"/>
      <c r="BX38" s="32"/>
      <c r="BZ38" s="57">
        <v>48.3</v>
      </c>
      <c r="CT38" s="41"/>
      <c r="CU38" s="41"/>
      <c r="CV38" s="41"/>
      <c r="CW38" s="32"/>
      <c r="CX38" s="32"/>
      <c r="CY38" s="32"/>
      <c r="CZ38" s="32"/>
      <c r="DA38" s="57">
        <v>48.3</v>
      </c>
      <c r="DX38" s="5"/>
      <c r="DY38" s="5"/>
      <c r="EH38" s="2"/>
      <c r="EI38" s="2"/>
      <c r="EK38" s="57">
        <v>48.3</v>
      </c>
      <c r="FF38" s="5"/>
      <c r="FG38" s="5"/>
      <c r="FP38" s="2"/>
      <c r="FQ38" s="2"/>
      <c r="FS38" s="57">
        <v>48.3</v>
      </c>
      <c r="GN38" s="5"/>
      <c r="GO38" s="5"/>
      <c r="GX38" s="2"/>
      <c r="GY38" s="2"/>
      <c r="HA38" s="57">
        <v>48.3</v>
      </c>
      <c r="HV38" s="5"/>
      <c r="HW38" s="5"/>
      <c r="IF38" s="2"/>
      <c r="IG38" s="2"/>
      <c r="II38" s="57">
        <v>48.3</v>
      </c>
      <c r="JD38" s="5"/>
      <c r="JE38" s="5"/>
      <c r="JN38" s="2"/>
      <c r="JO38" s="2"/>
      <c r="JQ38" s="57">
        <v>48.3</v>
      </c>
      <c r="KL38" s="5"/>
      <c r="KM38" s="5"/>
      <c r="KV38" s="2"/>
      <c r="KW38" s="2"/>
      <c r="KY38" s="57">
        <v>48.3</v>
      </c>
      <c r="LT38" s="5"/>
      <c r="LU38" s="5"/>
      <c r="MD38" s="2"/>
      <c r="ME38" s="2"/>
      <c r="MG38" s="57">
        <v>48.3</v>
      </c>
      <c r="NB38" s="5"/>
      <c r="NC38" s="5"/>
      <c r="NL38" s="2"/>
      <c r="NM38" s="2"/>
      <c r="NO38" s="57">
        <v>48.3</v>
      </c>
      <c r="OJ38" s="5"/>
      <c r="OK38" s="5"/>
      <c r="OT38" s="2"/>
      <c r="OU38" s="2"/>
      <c r="OW38" s="57">
        <v>48.3</v>
      </c>
      <c r="PR38" s="5"/>
      <c r="PS38" s="5"/>
      <c r="QB38" s="2"/>
      <c r="QC38" s="2"/>
      <c r="QE38" s="57">
        <v>48.3</v>
      </c>
      <c r="QZ38" s="5"/>
      <c r="RA38" s="5"/>
      <c r="RJ38" s="2"/>
      <c r="RK38" s="2"/>
      <c r="RM38" s="57">
        <v>48.3</v>
      </c>
      <c r="SH38" s="5"/>
      <c r="SI38" s="5"/>
      <c r="SR38" s="2"/>
      <c r="SS38" s="2"/>
      <c r="SU38" s="57">
        <v>48.3</v>
      </c>
    </row>
    <row r="39" spans="1:544" hidden="1" x14ac:dyDescent="0.2">
      <c r="A39" s="5"/>
      <c r="B39" s="5"/>
      <c r="C39" s="24" t="s">
        <v>42</v>
      </c>
      <c r="D39" s="5"/>
      <c r="AR39" s="41"/>
      <c r="AS39" s="41"/>
      <c r="AT39" s="41"/>
      <c r="AU39" s="32"/>
      <c r="AV39" s="32"/>
      <c r="AW39" s="32"/>
      <c r="AX39" s="32"/>
      <c r="AY39" s="58">
        <v>1000</v>
      </c>
      <c r="BS39" s="41"/>
      <c r="BT39" s="41"/>
      <c r="BU39" s="41"/>
      <c r="BW39" s="32"/>
      <c r="BX39" s="32"/>
      <c r="BZ39" s="58">
        <v>1000</v>
      </c>
      <c r="CT39" s="41"/>
      <c r="CU39" s="41"/>
      <c r="CV39" s="41"/>
      <c r="CW39" s="32"/>
      <c r="CX39" s="32"/>
      <c r="CY39" s="32"/>
      <c r="CZ39" s="32"/>
      <c r="DA39" s="58">
        <v>1000</v>
      </c>
      <c r="DX39" s="5"/>
      <c r="DY39" s="5"/>
      <c r="EH39" s="2"/>
      <c r="EI39" s="2"/>
      <c r="EK39" s="58">
        <v>1000</v>
      </c>
      <c r="FF39" s="5"/>
      <c r="FG39" s="5"/>
      <c r="FP39" s="2"/>
      <c r="FQ39" s="2"/>
      <c r="FS39" s="58">
        <v>1000</v>
      </c>
      <c r="GN39" s="5"/>
      <c r="GO39" s="5"/>
      <c r="GX39" s="2"/>
      <c r="GY39" s="2"/>
      <c r="HA39" s="58">
        <v>1000</v>
      </c>
      <c r="HV39" s="5"/>
      <c r="HW39" s="5"/>
      <c r="IF39" s="2"/>
      <c r="IG39" s="2"/>
      <c r="II39" s="58">
        <v>1000</v>
      </c>
      <c r="JD39" s="5"/>
      <c r="JE39" s="5"/>
      <c r="JN39" s="2"/>
      <c r="JO39" s="2"/>
      <c r="JQ39" s="58">
        <v>1000</v>
      </c>
      <c r="KL39" s="5"/>
      <c r="KM39" s="5"/>
      <c r="KV39" s="2"/>
      <c r="KW39" s="2"/>
      <c r="KY39" s="58">
        <v>1000</v>
      </c>
      <c r="LT39" s="5"/>
      <c r="LU39" s="5"/>
      <c r="MD39" s="2"/>
      <c r="ME39" s="2"/>
      <c r="MG39" s="58">
        <v>1000</v>
      </c>
      <c r="NB39" s="5"/>
      <c r="NC39" s="5"/>
      <c r="NL39" s="2"/>
      <c r="NM39" s="2"/>
      <c r="NO39" s="58">
        <v>1000</v>
      </c>
      <c r="OJ39" s="5"/>
      <c r="OK39" s="5"/>
      <c r="OT39" s="2"/>
      <c r="OU39" s="2"/>
      <c r="OW39" s="58">
        <v>1000</v>
      </c>
      <c r="PR39" s="5"/>
      <c r="PS39" s="5"/>
      <c r="QB39" s="2"/>
      <c r="QC39" s="2"/>
      <c r="QE39" s="58">
        <v>1000</v>
      </c>
      <c r="QZ39" s="5"/>
      <c r="RA39" s="5"/>
      <c r="RJ39" s="2"/>
      <c r="RK39" s="2"/>
      <c r="RM39" s="58">
        <v>1000</v>
      </c>
      <c r="SH39" s="5"/>
      <c r="SI39" s="5"/>
      <c r="SR39" s="2"/>
      <c r="SS39" s="2"/>
      <c r="SU39" s="58">
        <v>1000</v>
      </c>
    </row>
    <row r="40" spans="1:544" hidden="1" x14ac:dyDescent="0.2">
      <c r="A40" s="5"/>
      <c r="B40" s="5"/>
      <c r="C40" s="33" t="s">
        <v>54</v>
      </c>
      <c r="D40" s="5"/>
      <c r="AR40" s="41"/>
      <c r="AS40" s="41"/>
      <c r="AT40" s="41"/>
      <c r="AU40" s="32"/>
      <c r="AV40" s="32"/>
      <c r="AW40" s="32"/>
      <c r="AX40" s="32"/>
      <c r="AY40" s="59">
        <v>1000</v>
      </c>
      <c r="BS40" s="41"/>
      <c r="BT40" s="41"/>
      <c r="BU40" s="41"/>
      <c r="BW40" s="32"/>
      <c r="BX40" s="32"/>
      <c r="BZ40" s="59">
        <v>1000</v>
      </c>
      <c r="CT40" s="41"/>
      <c r="CU40" s="41"/>
      <c r="CV40" s="41"/>
      <c r="CW40" s="32"/>
      <c r="CX40" s="32"/>
      <c r="CY40" s="32"/>
      <c r="CZ40" s="32"/>
      <c r="DA40" s="59">
        <v>1000</v>
      </c>
      <c r="DX40" s="5"/>
      <c r="DY40" s="5"/>
      <c r="EH40" s="2"/>
      <c r="EI40" s="2"/>
      <c r="EJ40" s="37"/>
      <c r="EK40" s="59">
        <v>1000</v>
      </c>
      <c r="FF40" s="5"/>
      <c r="FG40" s="5"/>
      <c r="FP40" s="2"/>
      <c r="FQ40" s="2"/>
      <c r="FR40" s="37"/>
      <c r="FS40" s="59">
        <v>1000</v>
      </c>
      <c r="GN40" s="5"/>
      <c r="GO40" s="5"/>
      <c r="GX40" s="2"/>
      <c r="GY40" s="2"/>
      <c r="GZ40" s="37"/>
      <c r="HA40" s="59">
        <v>1000</v>
      </c>
      <c r="HV40" s="5"/>
      <c r="HW40" s="5"/>
      <c r="IF40" s="2"/>
      <c r="IG40" s="2"/>
      <c r="IH40" s="37"/>
      <c r="II40" s="59">
        <v>1000</v>
      </c>
      <c r="JD40" s="5"/>
      <c r="JE40" s="5"/>
      <c r="JN40" s="2"/>
      <c r="JO40" s="2"/>
      <c r="JP40" s="37"/>
      <c r="JQ40" s="59">
        <v>1000</v>
      </c>
      <c r="KL40" s="5"/>
      <c r="KM40" s="5"/>
      <c r="KV40" s="2"/>
      <c r="KW40" s="2"/>
      <c r="KX40" s="37"/>
      <c r="KY40" s="59">
        <v>1000</v>
      </c>
      <c r="LT40" s="5"/>
      <c r="LU40" s="5"/>
      <c r="MD40" s="2"/>
      <c r="ME40" s="2"/>
      <c r="MF40" s="37"/>
      <c r="MG40" s="59">
        <v>1000</v>
      </c>
      <c r="NB40" s="5"/>
      <c r="NC40" s="5"/>
      <c r="NL40" s="2"/>
      <c r="NM40" s="2"/>
      <c r="NN40" s="37"/>
      <c r="NO40" s="59">
        <v>1000</v>
      </c>
      <c r="OJ40" s="5"/>
      <c r="OK40" s="5"/>
      <c r="OT40" s="2"/>
      <c r="OU40" s="2"/>
      <c r="OV40" s="37"/>
      <c r="OW40" s="59">
        <v>1000</v>
      </c>
      <c r="PR40" s="5"/>
      <c r="PS40" s="5"/>
      <c r="QB40" s="2"/>
      <c r="QC40" s="2"/>
      <c r="QD40" s="37"/>
      <c r="QE40" s="59">
        <v>1000</v>
      </c>
      <c r="QZ40" s="5"/>
      <c r="RA40" s="5"/>
      <c r="RJ40" s="2"/>
      <c r="RK40" s="2"/>
      <c r="RL40" s="37"/>
      <c r="RM40" s="59">
        <v>1000</v>
      </c>
      <c r="SH40" s="5"/>
      <c r="SI40" s="5"/>
      <c r="SR40" s="2"/>
      <c r="SS40" s="2"/>
      <c r="ST40" s="37"/>
      <c r="SU40" s="59">
        <v>1000</v>
      </c>
    </row>
    <row r="41" spans="1:544" hidden="1" x14ac:dyDescent="0.2">
      <c r="A41" s="5"/>
      <c r="B41" s="5"/>
      <c r="C41" s="25" t="s">
        <v>27</v>
      </c>
      <c r="D41" s="5"/>
      <c r="AR41" s="41"/>
      <c r="AS41" s="41"/>
      <c r="AT41" s="41"/>
      <c r="AU41" s="32"/>
      <c r="AV41" s="41"/>
      <c r="AW41" s="41"/>
      <c r="AX41" s="32"/>
      <c r="AY41" s="60">
        <v>1000</v>
      </c>
      <c r="BS41" s="41"/>
      <c r="BT41" s="41"/>
      <c r="BU41" s="41"/>
      <c r="BW41" s="41"/>
      <c r="BX41" s="32"/>
      <c r="BZ41" s="60">
        <v>1000</v>
      </c>
      <c r="CT41" s="41"/>
      <c r="CU41" s="41"/>
      <c r="CV41" s="41"/>
      <c r="CW41" s="32"/>
      <c r="CX41" s="41"/>
      <c r="CY41" s="32"/>
      <c r="CZ41" s="32"/>
      <c r="DA41" s="60">
        <v>1000</v>
      </c>
      <c r="DX41" s="5"/>
      <c r="DY41" s="5"/>
      <c r="EH41" s="41"/>
      <c r="EI41" s="2"/>
      <c r="EK41" s="60">
        <v>1000</v>
      </c>
      <c r="FF41" s="5"/>
      <c r="FG41" s="5"/>
      <c r="FP41" s="41"/>
      <c r="FQ41" s="2"/>
      <c r="FS41" s="60">
        <v>1000</v>
      </c>
      <c r="GN41" s="5"/>
      <c r="GO41" s="5"/>
      <c r="GX41" s="2"/>
      <c r="GY41" s="2"/>
      <c r="HA41" s="60">
        <v>1000</v>
      </c>
      <c r="HV41" s="5"/>
      <c r="HW41" s="5"/>
      <c r="IF41" s="41"/>
      <c r="IG41" s="2"/>
      <c r="II41" s="60">
        <v>1000</v>
      </c>
      <c r="JD41" s="5"/>
      <c r="JE41" s="5"/>
      <c r="JN41" s="2"/>
      <c r="JO41" s="2"/>
      <c r="JQ41" s="60">
        <v>1000</v>
      </c>
      <c r="KL41" s="5"/>
      <c r="KM41" s="5"/>
      <c r="KV41" s="2"/>
      <c r="KW41" s="2"/>
      <c r="KY41" s="60">
        <v>1000</v>
      </c>
      <c r="LT41" s="5"/>
      <c r="LU41" s="5"/>
      <c r="MD41" s="2"/>
      <c r="ME41" s="2"/>
      <c r="MG41" s="60">
        <v>1000</v>
      </c>
      <c r="NB41" s="5"/>
      <c r="NC41" s="5"/>
      <c r="NL41" s="2"/>
      <c r="NM41" s="2"/>
      <c r="NO41" s="60">
        <v>1000</v>
      </c>
      <c r="OJ41" s="5"/>
      <c r="OK41" s="5"/>
      <c r="OT41" s="2"/>
      <c r="OU41" s="2"/>
      <c r="OW41" s="60">
        <v>1000</v>
      </c>
      <c r="PR41" s="5"/>
      <c r="PS41" s="5"/>
      <c r="QB41" s="2"/>
      <c r="QC41" s="2"/>
      <c r="QE41" s="60">
        <v>1000</v>
      </c>
      <c r="QZ41" s="5"/>
      <c r="RA41" s="5"/>
      <c r="RJ41" s="2"/>
      <c r="RK41" s="2"/>
      <c r="RM41" s="60">
        <v>1000</v>
      </c>
      <c r="SH41" s="5"/>
      <c r="SI41" s="5"/>
      <c r="SR41" s="2"/>
      <c r="SS41" s="2"/>
      <c r="SU41" s="60">
        <v>1000</v>
      </c>
    </row>
    <row r="42" spans="1:544" s="36" customFormat="1" x14ac:dyDescent="0.2">
      <c r="A42"/>
      <c r="B42"/>
      <c r="C42" s="29" t="s">
        <v>47</v>
      </c>
      <c r="D42" s="2"/>
      <c r="E42"/>
      <c r="F42"/>
      <c r="G42" s="67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U42" s="32"/>
      <c r="AX42" s="3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W42" s="32"/>
      <c r="CZ42" s="3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6" customFormat="1" x14ac:dyDescent="0.2">
      <c r="A43" s="5"/>
      <c r="B43" s="5"/>
      <c r="C43" s="5"/>
      <c r="D43" s="20"/>
      <c r="E43"/>
      <c r="F43"/>
      <c r="G43" s="67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Q43" s="32"/>
      <c r="AR43" s="32"/>
      <c r="AS43" s="32"/>
      <c r="AT43" s="32"/>
      <c r="AU43" s="32"/>
      <c r="AX43" s="32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S43" s="32"/>
      <c r="CT43" s="32"/>
      <c r="CU43" s="32"/>
      <c r="CV43" s="32"/>
      <c r="CW43" s="32"/>
      <c r="CZ43" s="32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6" customFormat="1" ht="17" x14ac:dyDescent="0.2">
      <c r="A44" s="5"/>
      <c r="B44" s="5"/>
      <c r="C44" s="5"/>
      <c r="D44" s="20"/>
      <c r="E44"/>
      <c r="F44"/>
      <c r="G44" s="67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Q44" s="32"/>
      <c r="AR44" s="32"/>
      <c r="AS44" s="32"/>
      <c r="AT44" s="32"/>
      <c r="AU44" s="32"/>
      <c r="AX44" s="32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S44" s="32"/>
      <c r="CT44" s="32"/>
      <c r="CU44" s="32"/>
      <c r="CV44" s="32"/>
      <c r="CW44" s="32"/>
      <c r="CZ44" s="32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ht="17" x14ac:dyDescent="0.2">
      <c r="A45" s="5"/>
      <c r="B45" s="5"/>
      <c r="C45" s="5"/>
      <c r="D45" s="20"/>
      <c r="E45"/>
      <c r="F45"/>
      <c r="G45" s="67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0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Q45" s="32"/>
      <c r="AR45" s="32"/>
      <c r="AS45" s="32"/>
      <c r="AT45" s="32"/>
      <c r="AU45" s="32"/>
      <c r="AX45" s="32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S45" s="32"/>
      <c r="CT45" s="32"/>
      <c r="CU45" s="32"/>
      <c r="CV45" s="32"/>
      <c r="CW45" s="32"/>
      <c r="CZ45" s="32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s="36" customFormat="1" ht="17" x14ac:dyDescent="0.2">
      <c r="A46"/>
      <c r="B46"/>
      <c r="C46"/>
      <c r="D46"/>
      <c r="E46"/>
      <c r="F46"/>
      <c r="G46" s="67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0"/>
      <c r="W46" s="10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Q46" s="32"/>
      <c r="AR46" s="32"/>
      <c r="AS46" s="32"/>
      <c r="AT46" s="32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S46" s="32"/>
      <c r="CT46" s="32"/>
      <c r="CU46" s="32"/>
      <c r="CV46" s="32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ht="17" x14ac:dyDescent="0.2">
      <c r="A47"/>
      <c r="B47"/>
      <c r="C47"/>
      <c r="D47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0"/>
      <c r="W47" s="10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/>
      <c r="B48"/>
      <c r="C48"/>
      <c r="D48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/>
      <c r="B49"/>
      <c r="C49"/>
      <c r="D49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 s="10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 s="1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 s="10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 s="10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ht="17" x14ac:dyDescent="0.2">
      <c r="V58" s="10"/>
      <c r="W58" s="10"/>
      <c r="X58" s="10"/>
    </row>
    <row r="59" spans="1:544" ht="17" x14ac:dyDescent="0.2">
      <c r="V59" s="10"/>
      <c r="W59" s="10"/>
      <c r="X59" s="10"/>
    </row>
    <row r="60" spans="1:544" ht="17" x14ac:dyDescent="0.2">
      <c r="V60" s="10"/>
      <c r="W60" s="10"/>
      <c r="X60" s="10"/>
    </row>
    <row r="61" spans="1:544" ht="17" x14ac:dyDescent="0.2">
      <c r="V61" s="10"/>
      <c r="W61" s="10"/>
      <c r="X61" s="10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1">
      <sortCondition descending="1" ref="H1:H32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78" priority="37" operator="containsText" text="No DD">
      <formula>NOT(ISERROR(SEARCH("No DD",J1)))</formula>
    </cfRule>
    <cfRule type="containsText" dxfId="277" priority="38" operator="containsText" text="Merit">
      <formula>NOT(ISERROR(SEARCH("Merit",J1)))</formula>
    </cfRule>
    <cfRule type="containsText" dxfId="276" priority="39" operator="containsText" text="Excellence">
      <formula>NOT(ISERROR(SEARCH("Excellence",J1)))</formula>
    </cfRule>
    <cfRule type="containsText" dxfId="275" priority="40" operator="containsText" text="Worlds Team">
      <formula>NOT(ISERROR(SEARCH("Worlds Team",J1)))</formula>
    </cfRule>
    <cfRule type="containsText" dxfId="274" priority="41" operator="containsText" text="National Team">
      <formula>NOT(ISERROR(SEARCH("National Team",J1)))</formula>
    </cfRule>
  </conditionalFormatting>
  <conditionalFormatting sqref="A4:B1048576">
    <cfRule type="expression" dxfId="273" priority="1">
      <formula>AND($I4&lt;&gt;"",$H4="")</formula>
    </cfRule>
    <cfRule type="expression" dxfId="272" priority="42">
      <formula>IF(A4&gt;4,1,0)</formula>
    </cfRule>
  </conditionalFormatting>
  <conditionalFormatting sqref="Y4:AY31">
    <cfRule type="expression" dxfId="271" priority="43" stopIfTrue="1">
      <formula>IF($AN4&lt;&gt;"",1,0)</formula>
    </cfRule>
  </conditionalFormatting>
  <conditionalFormatting sqref="AZ4:BZ31">
    <cfRule type="expression" dxfId="270" priority="36" stopIfTrue="1">
      <formula>IF($BO4&lt;&gt;"",1,0)</formula>
    </cfRule>
  </conditionalFormatting>
  <conditionalFormatting sqref="CA4:DA31">
    <cfRule type="expression" dxfId="269" priority="35" stopIfTrue="1">
      <formula>IF($CP4&lt;&gt;"",1,0)</formula>
    </cfRule>
  </conditionalFormatting>
  <conditionalFormatting sqref="BW42:BW1048576 BP1:BP1048576 BS1:BS1048576 BW1:BW40">
    <cfRule type="cellIs" dxfId="268" priority="48" operator="between">
      <formula>$BZ$37</formula>
      <formula>1000</formula>
    </cfRule>
    <cfRule type="cellIs" dxfId="267" priority="49" operator="between">
      <formula>$BZ$36</formula>
      <formula>$BZ$37</formula>
    </cfRule>
    <cfRule type="cellIs" dxfId="266" priority="50" operator="between">
      <formula>$BZ$35</formula>
      <formula>$BZ$36</formula>
    </cfRule>
    <cfRule type="cellIs" dxfId="265" priority="51" operator="between">
      <formula>$BZ$34</formula>
      <formula>$BZ$35</formula>
    </cfRule>
  </conditionalFormatting>
  <conditionalFormatting sqref="CX42:CX1048576 CQ1:CQ1048576 CT1:CT1048576 CX1:CX40">
    <cfRule type="cellIs" dxfId="264" priority="44" operator="between">
      <formula>$DA$37</formula>
      <formula>1000</formula>
    </cfRule>
    <cfRule type="cellIs" dxfId="263" priority="45" operator="between">
      <formula>$DA$36</formula>
      <formula>$DA$37</formula>
    </cfRule>
    <cfRule type="cellIs" dxfId="262" priority="46" operator="between">
      <formula>$DA$35</formula>
      <formula>$DA$36</formula>
    </cfRule>
    <cfRule type="cellIs" dxfId="261" priority="47" operator="between">
      <formula>$DA$34</formula>
      <formula>$DA$35</formula>
    </cfRule>
  </conditionalFormatting>
  <conditionalFormatting sqref="EH42:EH1048576 DX1:DX1048576 EA1:EA1048576 EE1:EE1048576 EH1:EH40">
    <cfRule type="cellIs" dxfId="260" priority="55" operator="between">
      <formula>$EK$37</formula>
      <formula>1000</formula>
    </cfRule>
    <cfRule type="cellIs" dxfId="259" priority="56" operator="between">
      <formula>$EK$36</formula>
      <formula>$EK$37</formula>
    </cfRule>
    <cfRule type="cellIs" dxfId="258" priority="57" operator="between">
      <formula>$EK$35</formula>
      <formula>$EK$36</formula>
    </cfRule>
    <cfRule type="cellIs" dxfId="257" priority="58" operator="between">
      <formula>$EK$34</formula>
      <formula>$EK$35</formula>
    </cfRule>
  </conditionalFormatting>
  <conditionalFormatting sqref="FP42:FP1048576 FF1:FF1048576 FI1:FI1048576 FM1:FM1048576 FP1:FP40">
    <cfRule type="cellIs" dxfId="256" priority="31" operator="between">
      <formula>$FS$37</formula>
      <formula>1000</formula>
    </cfRule>
    <cfRule type="cellIs" dxfId="255" priority="32" operator="between">
      <formula>$FS$36</formula>
      <formula>$FS$37</formula>
    </cfRule>
    <cfRule type="cellIs" dxfId="254" priority="33" operator="between">
      <formula>$FS$35</formula>
      <formula>$FS$36</formula>
    </cfRule>
    <cfRule type="cellIs" dxfId="253" priority="34" operator="between">
      <formula>$FS$34</formula>
      <formula>$FS$35</formula>
    </cfRule>
  </conditionalFormatting>
  <conditionalFormatting sqref="IF42:IF1048576 HV1:HV1048576 HY1:HY1048576 IC1:IC1048576 IF1:IF40">
    <cfRule type="cellIs" dxfId="252" priority="27" operator="between">
      <formula>$II$37</formula>
      <formula>1000</formula>
    </cfRule>
    <cfRule type="cellIs" dxfId="251" priority="28" operator="between">
      <formula>$II$36</formula>
      <formula>$II$37</formula>
    </cfRule>
    <cfRule type="cellIs" dxfId="250" priority="29" operator="between">
      <formula>$II$35</formula>
      <formula>$II$36</formula>
    </cfRule>
    <cfRule type="cellIs" dxfId="249" priority="30" operator="between">
      <formula>$II$34</formula>
      <formula>$II$35</formula>
    </cfRule>
  </conditionalFormatting>
  <conditionalFormatting sqref="AW41 AO1:AO1048576 AR1:AR1048576 AV1:AV1048576">
    <cfRule type="cellIs" dxfId="248" priority="23" operator="between">
      <formula>$AY$37</formula>
      <formula>1000</formula>
    </cfRule>
    <cfRule type="cellIs" dxfId="247" priority="24" operator="between">
      <formula>$AY$36</formula>
      <formula>$AY$37</formula>
    </cfRule>
    <cfRule type="cellIs" dxfId="246" priority="25" operator="between">
      <formula>$AY$35</formula>
      <formula>$AY$36</formula>
    </cfRule>
    <cfRule type="cellIs" dxfId="245" priority="26" operator="between">
      <formula>$AY$34</formula>
      <formula>$AY$35</formula>
    </cfRule>
  </conditionalFormatting>
  <conditionalFormatting sqref="BW41">
    <cfRule type="cellIs" dxfId="244" priority="19" operator="between">
      <formula>$AY$37</formula>
      <formula>1000</formula>
    </cfRule>
    <cfRule type="cellIs" dxfId="243" priority="20" operator="between">
      <formula>$AY$36</formula>
      <formula>$AY$37</formula>
    </cfRule>
    <cfRule type="cellIs" dxfId="242" priority="21" operator="between">
      <formula>$AY$35</formula>
      <formula>$AY$36</formula>
    </cfRule>
    <cfRule type="cellIs" dxfId="241" priority="22" operator="between">
      <formula>$AY$34</formula>
      <formula>$AY$35</formula>
    </cfRule>
  </conditionalFormatting>
  <conditionalFormatting sqref="CX41">
    <cfRule type="cellIs" dxfId="240" priority="15" operator="between">
      <formula>$AY$37</formula>
      <formula>1000</formula>
    </cfRule>
    <cfRule type="cellIs" dxfId="239" priority="16" operator="between">
      <formula>$AY$36</formula>
      <formula>$AY$37</formula>
    </cfRule>
    <cfRule type="cellIs" dxfId="238" priority="17" operator="between">
      <formula>$AY$35</formula>
      <formula>$AY$36</formula>
    </cfRule>
    <cfRule type="cellIs" dxfId="237" priority="18" operator="between">
      <formula>$AY$34</formula>
      <formula>$AY$35</formula>
    </cfRule>
  </conditionalFormatting>
  <conditionalFormatting sqref="EH41">
    <cfRule type="cellIs" dxfId="236" priority="11" operator="between">
      <formula>$AY$37</formula>
      <formula>1000</formula>
    </cfRule>
    <cfRule type="cellIs" dxfId="235" priority="12" operator="between">
      <formula>$AY$36</formula>
      <formula>$AY$37</formula>
    </cfRule>
    <cfRule type="cellIs" dxfId="234" priority="13" operator="between">
      <formula>$AY$35</formula>
      <formula>$AY$36</formula>
    </cfRule>
    <cfRule type="cellIs" dxfId="233" priority="14" operator="between">
      <formula>$AY$34</formula>
      <formula>$AY$35</formula>
    </cfRule>
  </conditionalFormatting>
  <conditionalFormatting sqref="FP41">
    <cfRule type="cellIs" dxfId="232" priority="7" operator="between">
      <formula>$AY$37</formula>
      <formula>1000</formula>
    </cfRule>
    <cfRule type="cellIs" dxfId="231" priority="8" operator="between">
      <formula>$AY$36</formula>
      <formula>$AY$37</formula>
    </cfRule>
    <cfRule type="cellIs" dxfId="230" priority="9" operator="between">
      <formula>$AY$35</formula>
      <formula>$AY$36</formula>
    </cfRule>
    <cfRule type="cellIs" dxfId="229" priority="10" operator="between">
      <formula>$AY$34</formula>
      <formula>$AY$35</formula>
    </cfRule>
  </conditionalFormatting>
  <conditionalFormatting sqref="IF41">
    <cfRule type="cellIs" dxfId="228" priority="3" operator="between">
      <formula>$AY$37</formula>
      <formula>1000</formula>
    </cfRule>
    <cfRule type="cellIs" dxfId="227" priority="4" operator="between">
      <formula>$AY$36</formula>
      <formula>$AY$37</formula>
    </cfRule>
    <cfRule type="cellIs" dxfId="226" priority="5" operator="between">
      <formula>$AY$35</formula>
      <formula>$AY$36</formula>
    </cfRule>
    <cfRule type="cellIs" dxfId="225" priority="6" operator="between">
      <formula>$AY$34</formula>
      <formula>$AY$35</formula>
    </cfRule>
  </conditionalFormatting>
  <conditionalFormatting sqref="M1:M1048576 O1:O1048576 S1:S1048576 U1:U1048576 Q1:Q1048576">
    <cfRule type="expression" dxfId="224" priority="52">
      <formula>IF(M1=$CA$1,1,0)</formula>
    </cfRule>
    <cfRule type="expression" dxfId="223" priority="53" stopIfTrue="1">
      <formula>IF(M1=$AZ$1,1,0)</formula>
    </cfRule>
    <cfRule type="expression" dxfId="222" priority="54">
      <formula>IF(M1=$Y$1,1,0)</formula>
    </cfRule>
  </conditionalFormatting>
  <conditionalFormatting sqref="A1:B3">
    <cfRule type="expression" dxfId="221" priority="2">
      <formula>AND(I1&lt;&gt;"",H1="")</formula>
    </cfRule>
  </conditionalFormatting>
  <conditionalFormatting sqref="CV1:CV1048576 AT1:AT1048576">
    <cfRule type="cellIs" dxfId="220" priority="130332" operator="between">
      <formula>AY$41</formula>
      <formula>1000</formula>
    </cfRule>
    <cfRule type="cellIs" dxfId="219" priority="130333" operator="between">
      <formula>AY$40</formula>
      <formula>AY$41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18" priority="130344" operator="between">
      <formula>EK$41</formula>
      <formula>1000</formula>
    </cfRule>
    <cfRule type="cellIs" dxfId="217" priority="130345" operator="between">
      <formula>EK$40</formula>
      <formula>EK$41</formula>
    </cfRule>
  </conditionalFormatting>
  <conditionalFormatting sqref="AQ1:AQ1048576 AT1:AT1048576 AX1:AX1048576">
    <cfRule type="cellIs" dxfId="216" priority="130416" operator="between">
      <formula>$AY$41</formula>
      <formula>1000</formula>
    </cfRule>
    <cfRule type="cellIs" dxfId="215" priority="130417" operator="between">
      <formula>$AY$40</formula>
      <formula>$AY$41</formula>
    </cfRule>
    <cfRule type="cellIs" dxfId="214" priority="130418" operator="between">
      <formula>$AY$39</formula>
      <formula>$AY$40</formula>
    </cfRule>
    <cfRule type="cellIs" dxfId="213" priority="130419" operator="between">
      <formula>$AY$38</formula>
      <formula>$AY$39</formula>
    </cfRule>
  </conditionalFormatting>
  <conditionalFormatting sqref="BR1:BR1048576 BU1:BU1048576 BY1:BY1048576">
    <cfRule type="cellIs" dxfId="212" priority="130452" operator="between">
      <formula>$BZ$41</formula>
      <formula>1000</formula>
    </cfRule>
    <cfRule type="cellIs" dxfId="211" priority="130453" operator="between">
      <formula>$BZ$40</formula>
      <formula>$BZ$41</formula>
    </cfRule>
    <cfRule type="cellIs" dxfId="210" priority="130454" operator="between">
      <formula>$BZ$39</formula>
      <formula>$BZ$40</formula>
    </cfRule>
    <cfRule type="cellIs" dxfId="209" priority="130455" operator="between">
      <formula>$BZ$38</formula>
      <formula>$BZ$39</formula>
    </cfRule>
  </conditionalFormatting>
  <conditionalFormatting sqref="CS1:CS1048576 CV1:CV1048576 CZ1:CZ1048576">
    <cfRule type="cellIs" dxfId="208" priority="130488" operator="between">
      <formula>$DA$41</formula>
      <formula>1000</formula>
    </cfRule>
    <cfRule type="cellIs" dxfId="207" priority="130489" operator="between">
      <formula>$DA$40</formula>
      <formula>$DA$41</formula>
    </cfRule>
    <cfRule type="cellIs" dxfId="206" priority="130490" operator="between">
      <formula>$DA$39</formula>
      <formula>$DA$40</formula>
    </cfRule>
    <cfRule type="cellIs" dxfId="205" priority="130491" operator="between">
      <formula>$DA$38</formula>
      <formula>$DA$39</formula>
    </cfRule>
  </conditionalFormatting>
  <conditionalFormatting sqref="NB1:NB1048576 NE1:NE1048576 NI1:NI1048576 NL1:NL1048576">
    <cfRule type="cellIs" dxfId="204" priority="130524" operator="between">
      <formula>$NO$34</formula>
      <formula>$NO$35</formula>
    </cfRule>
  </conditionalFormatting>
  <conditionalFormatting sqref="DZ1:DZ1048576 EC1:EC1048576 EG1:EG1048576 EJ1:EJ1048576">
    <cfRule type="cellIs" dxfId="203" priority="130536" operator="between">
      <formula>$EK$41</formula>
      <formula>1000</formula>
    </cfRule>
    <cfRule type="cellIs" dxfId="202" priority="130537" operator="between">
      <formula>$EK$40</formula>
      <formula>$EK$41</formula>
    </cfRule>
    <cfRule type="cellIs" dxfId="201" priority="130538" operator="between">
      <formula>$EK$39</formula>
      <formula>$EK$40</formula>
    </cfRule>
    <cfRule type="cellIs" dxfId="200" priority="130539" operator="between">
      <formula>$EK$38</formula>
      <formula>$EK$39</formula>
    </cfRule>
  </conditionalFormatting>
  <conditionalFormatting sqref="FH1:FH1048576 FK1:FK1048576 FO1:FO1048576 FR1:FR1048576">
    <cfRule type="cellIs" dxfId="199" priority="130584" operator="between">
      <formula>$FS$41</formula>
      <formula>1000</formula>
    </cfRule>
    <cfRule type="cellIs" dxfId="198" priority="130585" operator="between">
      <formula>$FS$40</formula>
      <formula>$FS$41</formula>
    </cfRule>
    <cfRule type="cellIs" dxfId="197" priority="130586" operator="between">
      <formula>$FS$39</formula>
      <formula>$FS$40</formula>
    </cfRule>
    <cfRule type="cellIs" dxfId="196" priority="130587" operator="between">
      <formula>$FS$38</formula>
      <formula>$FS$39</formula>
    </cfRule>
  </conditionalFormatting>
  <conditionalFormatting sqref="GN1:GN1048576 GQ1:GQ1048576 GU1:GU1048576 GX1:GX1048576">
    <cfRule type="cellIs" dxfId="195" priority="130632" operator="between">
      <formula>$HA$37</formula>
      <formula>1000</formula>
    </cfRule>
    <cfRule type="cellIs" dxfId="194" priority="130633" operator="between">
      <formula>$HA$36</formula>
      <formula>$HA$37</formula>
    </cfRule>
    <cfRule type="cellIs" dxfId="193" priority="130634" operator="between">
      <formula>$HA$35</formula>
      <formula>$HA$36</formula>
    </cfRule>
    <cfRule type="cellIs" dxfId="192" priority="130635" operator="between">
      <formula>$HA$34</formula>
      <formula>$HA$35</formula>
    </cfRule>
  </conditionalFormatting>
  <conditionalFormatting sqref="GP1:GP1048576 GS1:GS1048576 GW1:GW1048576 GZ1:GZ1048576">
    <cfRule type="cellIs" dxfId="191" priority="130680" operator="between">
      <formula>$HA$41</formula>
      <formula>1000</formula>
    </cfRule>
    <cfRule type="cellIs" dxfId="190" priority="130681" operator="between">
      <formula>$HA$40</formula>
      <formula>$HA$41</formula>
    </cfRule>
    <cfRule type="cellIs" dxfId="189" priority="130682" operator="between">
      <formula>$HA$39</formula>
      <formula>$HA$40</formula>
    </cfRule>
    <cfRule type="cellIs" dxfId="188" priority="130683" operator="between">
      <formula>$HA$38</formula>
      <formula>$HA$39</formula>
    </cfRule>
  </conditionalFormatting>
  <conditionalFormatting sqref="HX1:HX1048576 IA1:IA1048576 IE1:IE1048576 IH1:IH1048576">
    <cfRule type="cellIs" dxfId="187" priority="130728" operator="between">
      <formula>$II$41</formula>
      <formula>1000</formula>
    </cfRule>
    <cfRule type="cellIs" dxfId="186" priority="130729" operator="between">
      <formula>$II$40</formula>
      <formula>$II$41</formula>
    </cfRule>
    <cfRule type="cellIs" dxfId="185" priority="130730" operator="between">
      <formula>$II$39</formula>
      <formula>$II$40</formula>
    </cfRule>
    <cfRule type="cellIs" dxfId="184" priority="130731" operator="between">
      <formula>$II$38</formula>
      <formula>$II$39</formula>
    </cfRule>
  </conditionalFormatting>
  <conditionalFormatting sqref="JD1:JD1048576 JG1:JG1048576 JK1:JK1048576 JN1:JN1048576">
    <cfRule type="cellIs" dxfId="183" priority="130776" operator="between">
      <formula>$JQ$37</formula>
      <formula>1000</formula>
    </cfRule>
    <cfRule type="cellIs" dxfId="182" priority="130777" operator="between">
      <formula>$JQ$36</formula>
      <formula>$JQ$37</formula>
    </cfRule>
    <cfRule type="cellIs" dxfId="181" priority="130778" operator="between">
      <formula>$JQ$35</formula>
      <formula>$JQ$36</formula>
    </cfRule>
    <cfRule type="cellIs" dxfId="180" priority="130779" operator="between">
      <formula>$JQ$34</formula>
      <formula>$JQ$35</formula>
    </cfRule>
  </conditionalFormatting>
  <conditionalFormatting sqref="JF1:JF1048576 JI1:JI1048576 JM1:JM1048576 JP1:JP1048576">
    <cfRule type="cellIs" dxfId="179" priority="130824" operator="between">
      <formula>$JQ$41</formula>
      <formula>1000</formula>
    </cfRule>
    <cfRule type="cellIs" dxfId="178" priority="130825" operator="between">
      <formula>$JQ$40</formula>
      <formula>$JQ$41</formula>
    </cfRule>
    <cfRule type="cellIs" dxfId="177" priority="130826" operator="between">
      <formula>$JQ$39</formula>
      <formula>$JQ$40</formula>
    </cfRule>
    <cfRule type="cellIs" dxfId="176" priority="130827" operator="between">
      <formula>$JQ$38</formula>
      <formula>$JQ$39</formula>
    </cfRule>
  </conditionalFormatting>
  <conditionalFormatting sqref="KL1:KL1048576 KO1:KO1048576 KS1:KS1048576 KV1:KV1048576">
    <cfRule type="cellIs" dxfId="175" priority="130872" operator="between">
      <formula>$KY$37</formula>
      <formula>1000</formula>
    </cfRule>
    <cfRule type="cellIs" dxfId="174" priority="130873" operator="between">
      <formula>$KY$36</formula>
      <formula>$KY$37</formula>
    </cfRule>
    <cfRule type="cellIs" dxfId="173" priority="130874" operator="between">
      <formula>$KY$35</formula>
      <formula>$KY$36</formula>
    </cfRule>
    <cfRule type="cellIs" dxfId="172" priority="130875" operator="between">
      <formula>$KY$34</formula>
      <formula>$KY$35</formula>
    </cfRule>
  </conditionalFormatting>
  <conditionalFormatting sqref="KN1:KN1048576 KQ1:KQ1048576 KU1:KU1048576 KX1:KX1048576">
    <cfRule type="cellIs" dxfId="171" priority="130920" operator="between">
      <formula>$KY$41</formula>
      <formula>1000</formula>
    </cfRule>
    <cfRule type="cellIs" dxfId="170" priority="130921" operator="between">
      <formula>$KY$40</formula>
      <formula>$KY$41</formula>
    </cfRule>
    <cfRule type="cellIs" dxfId="169" priority="130922" operator="between">
      <formula>$KY$39</formula>
      <formula>$KY$40</formula>
    </cfRule>
    <cfRule type="cellIs" dxfId="168" priority="130923" operator="between">
      <formula>$KY$38</formula>
      <formula>$KY$39</formula>
    </cfRule>
  </conditionalFormatting>
  <conditionalFormatting sqref="LT1:LT1048576 LW1:LW1048576 MA1:MA1048576 MD1:MD1048576">
    <cfRule type="cellIs" dxfId="167" priority="130968" operator="between">
      <formula>$MG$37</formula>
      <formula>1000</formula>
    </cfRule>
    <cfRule type="cellIs" dxfId="166" priority="130969" operator="between">
      <formula>$MG$36</formula>
      <formula>$MG$37</formula>
    </cfRule>
    <cfRule type="cellIs" dxfId="165" priority="130970" operator="between">
      <formula>$MG$35</formula>
      <formula>$MG$36</formula>
    </cfRule>
    <cfRule type="cellIs" dxfId="164" priority="130971" operator="between">
      <formula>$MG$34</formula>
      <formula>$MG$35</formula>
    </cfRule>
  </conditionalFormatting>
  <conditionalFormatting sqref="LV1:LV1048576 LY1:LY1048576 MC1:MC1048576 MF1:MF1048576">
    <cfRule type="cellIs" dxfId="163" priority="131016" operator="between">
      <formula>$MG$41</formula>
      <formula>1000</formula>
    </cfRule>
    <cfRule type="cellIs" dxfId="162" priority="131017" operator="between">
      <formula>$MG$40</formula>
      <formula>$MG$41</formula>
    </cfRule>
    <cfRule type="cellIs" dxfId="161" priority="131018" operator="between">
      <formula>$MG$39</formula>
      <formula>$MG$40</formula>
    </cfRule>
    <cfRule type="cellIs" dxfId="160" priority="131019" operator="between">
      <formula>$MG$38</formula>
      <formula>$MG$39</formula>
    </cfRule>
  </conditionalFormatting>
  <conditionalFormatting sqref="NB1:NB1048576 NE1:NE1048576 NI1:NI1048576">
    <cfRule type="cellIs" dxfId="159" priority="131064" operator="between">
      <formula>$NO$37</formula>
      <formula>1000</formula>
    </cfRule>
    <cfRule type="cellIs" dxfId="158" priority="131065" operator="between">
      <formula>$NO$36</formula>
      <formula>$NO$37</formula>
    </cfRule>
    <cfRule type="cellIs" dxfId="157" priority="131066" operator="between">
      <formula>$NO$35</formula>
      <formula>$NO$36</formula>
    </cfRule>
  </conditionalFormatting>
  <conditionalFormatting sqref="ND1:ND1048576 NG1:NG1048576 NK1:NK1048576 NN1:NN1048576">
    <cfRule type="cellIs" dxfId="156" priority="131091" operator="between">
      <formula>$NO$41</formula>
      <formula>1000</formula>
    </cfRule>
    <cfRule type="cellIs" dxfId="155" priority="131092" operator="between">
      <formula>$NO$40</formula>
      <formula>$NO$41</formula>
    </cfRule>
    <cfRule type="cellIs" dxfId="154" priority="131093" operator="between">
      <formula>$NO$39</formula>
      <formula>$NO$40</formula>
    </cfRule>
    <cfRule type="cellIs" dxfId="153" priority="131094" operator="between">
      <formula>$NO$38</formula>
      <formula>$NO$39</formula>
    </cfRule>
  </conditionalFormatting>
  <conditionalFormatting sqref="OJ1:OJ1048576 OM1:OM1048576 OQ1:OQ1048576 OT1:OT1048576">
    <cfRule type="cellIs" dxfId="152" priority="131139" operator="between">
      <formula>$OW$37</formula>
      <formula>1000</formula>
    </cfRule>
    <cfRule type="cellIs" dxfId="151" priority="131140" operator="between">
      <formula>$OW$36</formula>
      <formula>$OW$37</formula>
    </cfRule>
    <cfRule type="cellIs" dxfId="150" priority="131141" operator="between">
      <formula>$OW$35</formula>
      <formula>$OW$36</formula>
    </cfRule>
    <cfRule type="cellIs" dxfId="149" priority="131142" operator="between">
      <formula>$OW$34</formula>
      <formula>$OW$35</formula>
    </cfRule>
  </conditionalFormatting>
  <conditionalFormatting sqref="OL1:OL1048576 OO1:OO1048576 OS1:OS1048576 OV1:OV1048576">
    <cfRule type="cellIs" dxfId="148" priority="131187" operator="between">
      <formula>$OW$41</formula>
      <formula>1000</formula>
    </cfRule>
    <cfRule type="cellIs" dxfId="147" priority="131188" operator="between">
      <formula>$OW$40</formula>
      <formula>$OW$41</formula>
    </cfRule>
    <cfRule type="cellIs" dxfId="146" priority="131189" operator="between">
      <formula>$OW$39</formula>
      <formula>$OW$40</formula>
    </cfRule>
    <cfRule type="cellIs" dxfId="145" priority="131190" operator="between">
      <formula>$OW$38</formula>
      <formula>$OW$39</formula>
    </cfRule>
  </conditionalFormatting>
  <conditionalFormatting sqref="PR1:PR1048576 PU1:PU1048576 PY1:PY1048576 QB1:QB1048576">
    <cfRule type="cellIs" dxfId="144" priority="131235" operator="between">
      <formula>$QE$37</formula>
      <formula>1000</formula>
    </cfRule>
    <cfRule type="cellIs" dxfId="143" priority="131236" operator="between">
      <formula>$QE$36</formula>
      <formula>$QE$37</formula>
    </cfRule>
    <cfRule type="cellIs" dxfId="142" priority="131237" operator="between">
      <formula>$QE$35</formula>
      <formula>$QE$36</formula>
    </cfRule>
    <cfRule type="cellIs" dxfId="141" priority="131238" operator="between">
      <formula>$QE$34</formula>
      <formula>$QE$35</formula>
    </cfRule>
  </conditionalFormatting>
  <conditionalFormatting sqref="PT1:PT1048576 PW1:PW1048576 QA1:QA1048576 QD1:QD1048576">
    <cfRule type="cellIs" dxfId="140" priority="131283" operator="between">
      <formula>$QE$41</formula>
      <formula>1000</formula>
    </cfRule>
    <cfRule type="cellIs" dxfId="139" priority="131284" operator="between">
      <formula>$QE$40</formula>
      <formula>$QE$41</formula>
    </cfRule>
    <cfRule type="cellIs" dxfId="138" priority="131285" operator="between">
      <formula>$QE$39</formula>
      <formula>$QE$40</formula>
    </cfRule>
    <cfRule type="cellIs" dxfId="137" priority="131286" operator="between">
      <formula>$QE$38</formula>
      <formula>$QE$39</formula>
    </cfRule>
  </conditionalFormatting>
  <conditionalFormatting sqref="QZ1:QZ1048576 RC1:RC1048576 RG1:RG1048576 RJ1:RJ1048576">
    <cfRule type="cellIs" dxfId="136" priority="131331" operator="between">
      <formula>$RM$37</formula>
      <formula>1000</formula>
    </cfRule>
    <cfRule type="cellIs" dxfId="135" priority="131332" operator="between">
      <formula>$RM$36</formula>
      <formula>$RM$37</formula>
    </cfRule>
    <cfRule type="cellIs" dxfId="134" priority="131333" operator="between">
      <formula>$RM$35</formula>
      <formula>$RM$36</formula>
    </cfRule>
    <cfRule type="cellIs" dxfId="133" priority="131334" operator="between">
      <formula>$RM$34</formula>
      <formula>$RM$35</formula>
    </cfRule>
  </conditionalFormatting>
  <conditionalFormatting sqref="RB1:RB1048576 RE1:RE1048576 RI1:RI1048576 RL1:RL1048576">
    <cfRule type="cellIs" dxfId="132" priority="131379" operator="between">
      <formula>$RM$41</formula>
      <formula>1000</formula>
    </cfRule>
    <cfRule type="cellIs" dxfId="131" priority="131380" operator="between">
      <formula>$RM$40</formula>
      <formula>$RM$41</formula>
    </cfRule>
    <cfRule type="cellIs" dxfId="130" priority="131381" operator="between">
      <formula>$RM$39</formula>
      <formula>$RM$40</formula>
    </cfRule>
    <cfRule type="cellIs" dxfId="129" priority="131382" operator="between">
      <formula>$RM$38</formula>
      <formula>$RM$39</formula>
    </cfRule>
  </conditionalFormatting>
  <conditionalFormatting sqref="SH1:SH1048576 SK1:SK1048576 SO1:SO1048576 SR1:SR1048576">
    <cfRule type="cellIs" dxfId="128" priority="131427" operator="between">
      <formula>$SU$37</formula>
      <formula>1000</formula>
    </cfRule>
    <cfRule type="cellIs" dxfId="127" priority="131428" operator="between">
      <formula>$SU$36</formula>
      <formula>$SU$37</formula>
    </cfRule>
    <cfRule type="cellIs" dxfId="126" priority="131429" operator="between">
      <formula>$SU$35</formula>
      <formula>$SU$36</formula>
    </cfRule>
    <cfRule type="cellIs" dxfId="125" priority="131430" operator="between">
      <formula>$SU$34</formula>
      <formula>$SU$35</formula>
    </cfRule>
  </conditionalFormatting>
  <conditionalFormatting sqref="SJ1:SJ1048576 SM1:SM1048576 SQ1:SQ1048576 ST1:ST1048576">
    <cfRule type="cellIs" dxfId="124" priority="131475" operator="between">
      <formula>$SU$41</formula>
      <formula>1000</formula>
    </cfRule>
    <cfRule type="cellIs" dxfId="123" priority="131476" operator="between">
      <formula>$SU$40</formula>
      <formula>$SU$41</formula>
    </cfRule>
    <cfRule type="cellIs" dxfId="122" priority="131477" operator="between">
      <formula>$SU$39</formula>
      <formula>$SU$40</formula>
    </cfRule>
    <cfRule type="cellIs" dxfId="121" priority="131478" operator="between">
      <formula>$SU$38</formula>
      <formula>$SU$39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37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200</v>
      </c>
      <c r="B1" s="70" t="s">
        <v>201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202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144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169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196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167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195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204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206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159</v>
      </c>
      <c r="D4" s="4" t="s">
        <v>3</v>
      </c>
      <c r="E4" s="4">
        <v>2006</v>
      </c>
      <c r="F4" s="9">
        <f>SUM(L4:T4)+SUM(L4:P4)*0.0000001+SUM(L4)*0.0000000000001</f>
        <v>184.60001287000523</v>
      </c>
      <c r="G4" s="66" t="s">
        <v>46</v>
      </c>
      <c r="H4" s="3" t="str">
        <f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</v>
      </c>
      <c r="O4" s="8" t="str">
        <f>IF(N4=0,"",IF(N4=CY4,$CC$1,IF(N4=BV4,$AZ$1,IF(N4=AS4,$W$1,""))))</f>
        <v>2023 Nationals</v>
      </c>
      <c r="P4" s="8">
        <f>IF(COUNT(AT4,BW4,CZ4)&gt;0,LARGE((AT4,BW4,CZ4),1),0)</f>
        <v>25.8</v>
      </c>
      <c r="Q4" s="8" t="str">
        <f>IF(P4=0,"",IF(P4=CZ4,$CC$1,IF(P4=BW4,$AZ$1,IF(P4=AT4,$W$1,""))))</f>
        <v>2023 3rd Domestic Trial</v>
      </c>
      <c r="R4" s="8">
        <f>IF(MAX(AX4,CA4,DD4)&gt;0,MAX(AX4,CA4,DD4),0)</f>
        <v>52.2</v>
      </c>
      <c r="S4" s="8" t="str">
        <f>IF(R4=0,"",IF(R4=DD4,$CC$1,IF(R4=CA4,$AZ$1,IF(R4=AX4,$W$1,""))))</f>
        <v>2023 3rd Domestic Trial</v>
      </c>
      <c r="T4" s="8">
        <f>IF(MAX(DF4:DH4)&gt;0,MAX(DF4:DH4),"")</f>
        <v>3.7000000000000028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16.899999999999999</v>
      </c>
      <c r="X4" s="19">
        <v>3.3</v>
      </c>
      <c r="Y4" s="19">
        <v>0</v>
      </c>
      <c r="Z4" s="19">
        <v>0</v>
      </c>
      <c r="AA4" s="19">
        <v>18.5</v>
      </c>
      <c r="AB4" s="19">
        <v>6.9</v>
      </c>
      <c r="AC4" s="19">
        <v>0</v>
      </c>
      <c r="AD4" s="19">
        <v>0</v>
      </c>
      <c r="AE4" s="19">
        <v>18.600000000000001</v>
      </c>
      <c r="AF4" s="19">
        <v>6.5</v>
      </c>
      <c r="AG4" s="19">
        <v>0</v>
      </c>
      <c r="AH4" s="19">
        <v>0</v>
      </c>
      <c r="AI4" s="19">
        <v>18.899999999999999</v>
      </c>
      <c r="AJ4" s="19">
        <v>6.9</v>
      </c>
      <c r="AK4" s="19">
        <v>0</v>
      </c>
      <c r="AL4" s="19">
        <v>0</v>
      </c>
      <c r="AM4" s="19">
        <v>18</v>
      </c>
      <c r="AN4" s="19">
        <v>6.9</v>
      </c>
      <c r="AO4" s="19">
        <v>0</v>
      </c>
      <c r="AP4" s="19">
        <v>0</v>
      </c>
      <c r="AQ4" s="27"/>
      <c r="AR4" s="40">
        <f>IF(SUM(X4,AB4)&gt;0,SUM(X4,AB4),"")</f>
        <v>10.199999999999999</v>
      </c>
      <c r="AS4" s="40">
        <f>IF(SUM(W4:X4,Z4:AB4,AD4)-Y4-AC4&gt;0,SUM(W4:X4,Z4:AB4,AD4)-Y4-AC4,"")</f>
        <v>45.6</v>
      </c>
      <c r="AT4" s="40">
        <f>IF(SUM(AE4:AF4,AH4)-AG4&gt;0,SUM(AE4:AF4,AH4)-AG4,"")</f>
        <v>25.1</v>
      </c>
      <c r="AU4" s="40">
        <f>IF(SUM(X4,AB4,AF4)&gt;0,SUM(X4,AB4,AF4),"")</f>
        <v>16.7</v>
      </c>
      <c r="AV4" s="40">
        <f>IF(SUM(AS4,AT4)&gt;0,SUM(AS4,AT4),"")</f>
        <v>70.7</v>
      </c>
      <c r="AW4" s="40">
        <f>IF(SUM(AJ4,AN4)&gt;0,SUM(AJ4,AN4),"")</f>
        <v>13.8</v>
      </c>
      <c r="AX4" s="40">
        <f>IF(SUM(AI4:AJ4,AL4:AN4,AP4)-SUM(AK4,AO4)&gt;0,SUM(AI4:AJ4,AL4:AN4,AP4)-SUM(AK4,AO4),"")</f>
        <v>50.699999999999996</v>
      </c>
      <c r="AY4" s="40">
        <f>IF(SUM(AS4,AT4,AX4)&gt;0,SUM(AS4,AT4,AX4),"")</f>
        <v>121.4</v>
      </c>
      <c r="AZ4" s="18">
        <v>17.8</v>
      </c>
      <c r="BA4" s="18">
        <v>7.3</v>
      </c>
      <c r="BB4" s="18">
        <v>0</v>
      </c>
      <c r="BC4" s="18">
        <v>0</v>
      </c>
      <c r="BD4" s="18">
        <v>17.399999999999999</v>
      </c>
      <c r="BE4" s="18">
        <v>8.5</v>
      </c>
      <c r="BF4" s="18">
        <v>0</v>
      </c>
      <c r="BG4" s="18">
        <v>0</v>
      </c>
      <c r="BH4" s="18">
        <v>17.399999999999999</v>
      </c>
      <c r="BI4" s="18">
        <v>8.1999999999999993</v>
      </c>
      <c r="BJ4" s="18">
        <v>0</v>
      </c>
      <c r="BK4" s="18">
        <v>0</v>
      </c>
      <c r="BL4" s="18">
        <v>18.2</v>
      </c>
      <c r="BM4" s="18">
        <v>8.1999999999999993</v>
      </c>
      <c r="BN4" s="18">
        <v>0</v>
      </c>
      <c r="BO4" s="18">
        <v>0</v>
      </c>
      <c r="BP4" s="18">
        <v>16.8</v>
      </c>
      <c r="BQ4" s="18">
        <v>6.5</v>
      </c>
      <c r="BR4" s="18">
        <v>0</v>
      </c>
      <c r="BS4" s="18">
        <v>0</v>
      </c>
      <c r="BT4" s="28"/>
      <c r="BU4" s="11">
        <f>IF(SUM(BA4,BE4)&gt;0,SUM(BA4,BE4),"")</f>
        <v>15.8</v>
      </c>
      <c r="BV4" s="11">
        <f>IF(SUM(AZ4:BA4,BC4:BE4,BG4)-BB4-BF4&gt;0,SUM(AZ4:BA4,BC4:BE4,BG4)-BB4-BF4,"")</f>
        <v>51</v>
      </c>
      <c r="BW4" s="11">
        <f>IF(SUM(BH4:BI4,BK4)-BJ4&gt;0,SUM(BH4:BI4,BK4)-BJ4,"")</f>
        <v>25.599999999999998</v>
      </c>
      <c r="BX4" s="11">
        <f>IF(SUM(BA4,BE4,BI4)&gt;0,SUM(BA4,BE4,BI4),"")</f>
        <v>24</v>
      </c>
      <c r="BY4" s="11">
        <f>IF(SUM(BV4,BW4)&gt;0,SUM(BV4,BW4),"")</f>
        <v>76.599999999999994</v>
      </c>
      <c r="BZ4" s="11">
        <f>IF(SUM(BM4,BQ4)&gt;0,SUM(BM4,BQ4),"")</f>
        <v>14.7</v>
      </c>
      <c r="CA4" s="11">
        <f>IF(SUM(BL4:BM4,BO4:BQ4,BS4)-SUM(BN4,BR4)&gt;0,SUM(BL4:BM4,BO4:BQ4,BS4)-SUM(BN4,BR4),"")</f>
        <v>49.7</v>
      </c>
      <c r="CB4" s="11">
        <f>IF(SUM(BV4,BW4,CA4)&gt;0,SUM(BV4,BW4,CA4),"")</f>
        <v>126.3</v>
      </c>
      <c r="CC4" s="19">
        <v>17.8</v>
      </c>
      <c r="CD4" s="19">
        <v>8.1999999999999993</v>
      </c>
      <c r="CE4" s="19">
        <v>0</v>
      </c>
      <c r="CF4" s="19">
        <v>0</v>
      </c>
      <c r="CG4" s="19">
        <v>18.2</v>
      </c>
      <c r="CH4" s="19">
        <v>7.7</v>
      </c>
      <c r="CI4" s="19">
        <v>0</v>
      </c>
      <c r="CJ4" s="19">
        <v>0</v>
      </c>
      <c r="CK4" s="19">
        <v>17.600000000000001</v>
      </c>
      <c r="CL4" s="19">
        <v>8.1999999999999993</v>
      </c>
      <c r="CM4" s="19">
        <v>0</v>
      </c>
      <c r="CN4" s="19">
        <v>0</v>
      </c>
      <c r="CO4" s="19">
        <v>18.100000000000001</v>
      </c>
      <c r="CP4" s="19">
        <v>8.1999999999999993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15.899999999999999</v>
      </c>
      <c r="CY4" s="40">
        <f>IF(SUM(CC4:CD4,CF4:CH4,CJ4)-CE4-CI4&gt;0,SUM(CC4:CD4,CF4:CH4,CJ4)-CE4-CI4,"")</f>
        <v>51.900000000000006</v>
      </c>
      <c r="CZ4" s="40">
        <f>IF(SUM(CK4:CL4,CN4)-CM4&gt;0,SUM(CK4:CL4,CN4)-CM4,"")</f>
        <v>25.8</v>
      </c>
      <c r="DA4" s="40">
        <f>IF(SUM(CD4,CH4,CL4)&gt;0,SUM(CD4,CH4,CL4),"")</f>
        <v>24.099999999999998</v>
      </c>
      <c r="DB4" s="40">
        <f>IF(SUM(CY4,CZ4)&gt;0,SUM(CY4,CZ4),"")</f>
        <v>77.7</v>
      </c>
      <c r="DC4" s="40">
        <f>IF(SUM(CP4,CT4)&gt;0,SUM(CP4,CT4),"")</f>
        <v>15.899999999999999</v>
      </c>
      <c r="DD4" s="40">
        <f>IF(SUM(CO4:CP4,CR4:CT4,CV4)-SUM(CQ4,CU4)&gt;0,SUM(CO4:CP4,CR4:CT4,CV4)-SUM(CQ4,CU4),"")</f>
        <v>52.2</v>
      </c>
      <c r="DE4" s="40">
        <f>IF(SUM(CY4,CZ4,DD4)&gt;0,SUM(CY4,CZ4,DD4),"")</f>
        <v>129.9</v>
      </c>
      <c r="DF4" s="50">
        <f>IF(MAX(ED4,FF4,GH4,HJ4,IL4,JN4,KP4,LR4,MT4,NV4,OX4,PZ4)-IF(N4="",0,N4)&gt;0.001,MAX(ED4,FF4,GH4,HJ4,IL4,JN4,KP4,LR4,MT4,NV4,OX4,PZ4)-IF(N4="",0,N4),"")</f>
        <v>3.7000000000000028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1.3000000000000043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17.8</v>
      </c>
      <c r="QH4" s="22">
        <f>IF($CW4="P",CD4,(CD4+BA4)/2)</f>
        <v>7.75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17.799999999999997</v>
      </c>
      <c r="QL4" s="22">
        <f>IF($CW4="P",CH4,(CH4+BE4)/2)</f>
        <v>8.1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17.5</v>
      </c>
      <c r="QP4" s="22">
        <f>IF($CW4="P",CL4,(CL4+BI4)/2)</f>
        <v>8.1999999999999993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18.149999999999999</v>
      </c>
      <c r="QT4" s="22">
        <f>IF($CW4="P",CP4,(CP4+BM4)/2)</f>
        <v>8.1999999999999993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17.5</v>
      </c>
      <c r="QX4" s="22">
        <f>IF($CW4="P",CT4,(CT4+BQ4)/2)</f>
        <v>7.1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15.85</v>
      </c>
      <c r="RC4" s="40">
        <f>IF(SUM(QG4:QH4,QJ4:QL4,QN4)-QI4-QM4&gt;0,SUM(QG4:QH4,QJ4:QL4,QN4)-QI4-QM4,"")</f>
        <v>51.449999999999996</v>
      </c>
      <c r="RD4" s="40">
        <f>IF(SUM(QO4:QP4,QR4)-QQ4&gt;0,SUM(QO4:QP4,QR4)-QQ4,"")</f>
        <v>25.7</v>
      </c>
      <c r="RE4" s="40">
        <f>IF(SUM(QH4,QL4,QP4)&gt;0,SUM(QH4,QL4,QP4),"")</f>
        <v>24.049999999999997</v>
      </c>
      <c r="RF4" s="40">
        <f>IF(SUM(RC4,RD4)&gt;0,SUM(RC4,RD4),"")</f>
        <v>77.149999999999991</v>
      </c>
      <c r="RG4" s="40">
        <f>IF(SUM(QT4,QX4)&gt;0,SUM(QT4,QX4),"")</f>
        <v>15.299999999999999</v>
      </c>
      <c r="RH4" s="40">
        <f>IF(SUM(QS4:QT4,QV4:QX4,QZ4)-SUM(QU4,QY4)&gt;0,SUM(QS4:QT4,QV4:QX4,QZ4)-SUM(QU4,QY4),"")</f>
        <v>50.949999999999996</v>
      </c>
      <c r="RI4" s="40">
        <f>IF(SUM(RC4,RD4,RH4)&gt;0,SUM(RC4,RD4,RH4),"")</f>
        <v>128.1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95</v>
      </c>
      <c r="D5" s="4" t="s">
        <v>3</v>
      </c>
      <c r="E5" s="4">
        <v>2003</v>
      </c>
      <c r="F5" s="9">
        <f>SUM(L5:T5)+SUM(L5:P5)*0.0000001+SUM(L5)*0.0000000000001</f>
        <v>184.40001301000518</v>
      </c>
      <c r="G5" s="66" t="s">
        <v>46</v>
      </c>
      <c r="H5" s="3" t="str">
        <f>IF(OR(AND(AR5&gt;=AY$22,AS5&gt;=AY$26,AR5&lt;&gt;"",AQ5=""),AND(AW5&gt;=AY$22,AX5&gt;=AY$26,AW5&lt;&gt;"",AQ5=""),AND(BU5&gt;=CB$22,BV5&gt;=CB$26,BU5&lt;&gt;"",BT5=""),AND(BZ5&gt;=CB$22,CA5&gt;=CB$26,BZ5&lt;&gt;"",BT5=""),AND(CX5&gt;=DE$22,CY5&gt;=DE$26,CX5&lt;&gt;"",CW5=""),AND(DC5&gt;=DE$22,DD5&gt;=DE$26,DC5&lt;&gt;""),AND(EC5&gt;=EJ$22,ED5&gt;=EJ$26,EC5&lt;&gt;""),AND(EH5&gt;=EJ$22,EI5&gt;=EJ$26,EH5&lt;&gt;""),AND(FE5&gt;=FL$22,FF5&gt;=FL$26,FE5&lt;&gt;""),AND(FJ5&gt;=FL$22,FK5&gt;=FL$26,FJ5&lt;&gt;""),AND(GG5&gt;=GN$22,GH5&gt;=GN$26,GG5&lt;&gt;""),AND(GL5&gt;=GN$22,GM5&gt;=GN$26,GL5&lt;&gt;""),AND(HI5&gt;=HP$22,HJ5&gt;=HP$26,HI5&lt;&gt;""),AND(HN5&gt;=HP$22,HO5&gt;=HP$26,HN5&lt;&gt;""),AND(IK5&gt;=IR$22,IL5&gt;=IR$26,IK5&lt;&gt;""),AND(IP5&gt;=IR$22,IQ5&gt;=IR$26,IP5&lt;&gt;""),AND(JM5&gt;=JT$22,JN5&gt;=JT$26,JM5&lt;&gt;""),AND(JR5&gt;=JT$22,JS5&gt;=JT$26,JR5&lt;&gt;""),AND(KO5&gt;=KV$22,KP5&gt;=KV$26,KO5&lt;&gt;""),AND(KT5&gt;=KV$22,KU5&gt;=KV$26,KT5&lt;&gt;""),AND(LQ5&gt;=LX$22,LR5&gt;=LX$26,LQ5&lt;&gt;""),AND(LV5&gt;=LX$22,LW5&gt;=LX$26,LV5&lt;&gt;""),AND(MS5&gt;=MZ$22,MT5&gt;=MZ$26,MS5&lt;&gt;""),AND(MX5&gt;=MZ$22,MY5&gt;=MZ$26,MX5&lt;&gt;""),AND(NU5&gt;=OB$22,NV5&gt;=OB$26,NU5&lt;&gt;""),AND(NZ5&gt;=OB$22,OA5&gt;=OB$26,NZ5&lt;&gt;""),AND(OW5&gt;=PD$22,OX5&gt;=PD$26,OW5&lt;&gt;""),AND(PB5&gt;=PD$22,PC5&gt;=PD$26,PB5&lt;&gt;""),AND(PY5&gt;=QF$22,PZ5&gt;=QF$26,PY5&lt;&gt;""),AND(QD5&gt;=QF$22,QE5&gt;=QF$26,QD5&lt;&gt;"")),"P","")</f>
        <v>P</v>
      </c>
      <c r="I5" s="3" t="str">
        <f>IF(OR(AND(AS5&gt;=AY$26,AS5&lt;&gt;"",AQ5=""),AND(AX5&gt;=AY$26,AX5&lt;&gt;"",AQ5=""),AND(BV5&gt;=CB$26,BV5&lt;&gt;"",BT5=""),AND(CA5&gt;=CB$26,CA5&lt;&gt;"",BT5=""),AND(CY5&gt;=DE$26,CY5&lt;&gt;"",CW5=""),AND(DD5&gt;=DE$26,DD5&lt;&gt;"",CW5=""),AND(ED5&gt;=EJ$26,ED5&lt;&gt;""),AND(EI5&gt;=EJ$26,EI5&lt;&gt;""),AND(FF5&gt;=FL$26,FF5&lt;&gt;""),AND(FK5&gt;=FL$26,FK5&lt;&gt;""),AND(GH5&gt;=GN$26,GH5&lt;&gt;""),AND(GM5&gt;=GN$26,GM5&lt;&gt;""),AND(HJ5&gt;=HP$26,HJ5&lt;&gt;""),AND(HO5&gt;=HP$26,HO5&lt;&gt;""),AND(IL5&gt;=IR$26,IL5&lt;&gt;""),AND(IQ5&gt;=IR$26,IQ5&lt;&gt;""),AND(JN5&gt;=JT$26,JN5&lt;&gt;""),AND(JS5&gt;=JT$26,JS5&lt;&gt;""),AND(KP5&gt;=KV$26,KP5&lt;&gt;""),AND(KU5&gt;=KV$26,KU5&lt;&gt;""),AND(LR5&gt;=LX$26,LR5&lt;&gt;""),AND(LW5&gt;=LX$26,LW5&lt;&gt;""),AND(MT5&gt;=MZ$26,MT5&lt;&gt;""),AND(MY5&gt;=MZ$26,MY5&lt;&gt;""),AND(NV5&gt;=OB$26,NV5&lt;&gt;""),AND(OA5&gt;=OB$26,OA5&lt;&gt;""),AND(OX5&gt;=PD$26,OX5&lt;&gt;""),AND(PC5&gt;=PD$26,PC5&lt;&gt;""),AND(PZ5&gt;=QF$26,PZ5&lt;&gt;""),AND(QE5&gt;=QF$26,QE5&lt;&gt;"")),"P","")</f>
        <v>P</v>
      </c>
      <c r="J5" s="36" t="str">
        <f>IF(AND(I5="P",H5=""),"No DD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Merit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Excellence",IF(K5="P","Worlds Team",IF(H5="P","National Team","")))))</f>
        <v>National Team</v>
      </c>
      <c r="K5" s="3" t="str">
        <f>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P","")</f>
        <v/>
      </c>
      <c r="L5" s="8">
        <f>IF(COUNT(AS5,BV5,CY5)&gt;0,LARGE((AS5,BV5,CY5),1),0)</f>
        <v>51.599999999999994</v>
      </c>
      <c r="M5" s="8" t="str">
        <f>IF(L5=0,"",IF(L5=CY5,$CC$1,IF(L5=BV5,$AZ$1,IF(L5=AS5,$W$1,""))))</f>
        <v>2023 Elite Canada</v>
      </c>
      <c r="N5" s="8">
        <f>IF(COUNT(AS5,BV5,CY5)&gt;1,LARGE((AS5,BV5,CY5),2),0)</f>
        <v>51.5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27</v>
      </c>
      <c r="Q5" s="8" t="str">
        <f>IF(P5=0,"",IF(P5=CZ5,$CC$1,IF(P5=BW5,$AZ$1,IF(P5=AT5,$W$1,""))))</f>
        <v>2023 Elite Canada</v>
      </c>
      <c r="R5" s="8">
        <f>IF(MAX(AX5,CA5,DD5)&gt;0,MAX(AX5,CA5,DD5),0)</f>
        <v>53.400000000000006</v>
      </c>
      <c r="S5" s="8" t="str">
        <f>IF(R5=0,"",IF(R5=DD5,$CC$1,IF(R5=CA5,$AZ$1,IF(R5=AX5,$W$1,""))))</f>
        <v>2023 Elite Canada</v>
      </c>
      <c r="T5" s="8">
        <f>IF(MAX(DF5:DH5)&gt;0,MAX(DF5:DH5),"")</f>
        <v>0.89999999999999858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18.8</v>
      </c>
      <c r="X5" s="19">
        <v>8.1</v>
      </c>
      <c r="Y5" s="19">
        <v>0</v>
      </c>
      <c r="Z5" s="19">
        <v>0</v>
      </c>
      <c r="AA5" s="19">
        <v>18.2</v>
      </c>
      <c r="AB5" s="19">
        <v>6.5</v>
      </c>
      <c r="AC5" s="19">
        <v>0</v>
      </c>
      <c r="AD5" s="19">
        <v>0</v>
      </c>
      <c r="AE5" s="19">
        <v>18.899999999999999</v>
      </c>
      <c r="AF5" s="19">
        <v>8.1</v>
      </c>
      <c r="AG5" s="19">
        <v>0</v>
      </c>
      <c r="AH5" s="19">
        <v>0</v>
      </c>
      <c r="AI5" s="19">
        <v>19.100000000000001</v>
      </c>
      <c r="AJ5" s="19">
        <v>8.1</v>
      </c>
      <c r="AK5" s="19">
        <v>0</v>
      </c>
      <c r="AL5" s="19">
        <v>0</v>
      </c>
      <c r="AM5" s="19">
        <v>18.5</v>
      </c>
      <c r="AN5" s="19">
        <v>7.7</v>
      </c>
      <c r="AO5" s="19">
        <v>0</v>
      </c>
      <c r="AP5" s="19">
        <v>0</v>
      </c>
      <c r="AQ5" s="27"/>
      <c r="AR5" s="40">
        <f>IF(SUM(X5,AB5)&gt;0,SUM(X5,AB5),"")</f>
        <v>14.6</v>
      </c>
      <c r="AS5" s="40">
        <f>IF(SUM(W5:X5,Z5:AB5,AD5)-Y5-AC5&gt;0,SUM(W5:X5,Z5:AB5,AD5)-Y5-AC5,"")</f>
        <v>51.599999999999994</v>
      </c>
      <c r="AT5" s="40">
        <f>IF(SUM(AE5:AF5,AH5)-AG5&gt;0,SUM(AE5:AF5,AH5)-AG5,"")</f>
        <v>27</v>
      </c>
      <c r="AU5" s="40">
        <f>IF(SUM(X5,AB5,AF5)&gt;0,SUM(X5,AB5,AF5),"")</f>
        <v>22.7</v>
      </c>
      <c r="AV5" s="40">
        <f>IF(SUM(AS5,AT5)&gt;0,SUM(AS5,AT5),"")</f>
        <v>78.599999999999994</v>
      </c>
      <c r="AW5" s="40">
        <f>IF(SUM(AJ5,AN5)&gt;0,SUM(AJ5,AN5),"")</f>
        <v>15.8</v>
      </c>
      <c r="AX5" s="40">
        <f>IF(SUM(AI5:AJ5,AL5:AN5,AP5)-SUM(AK5,AO5)&gt;0,SUM(AI5:AJ5,AL5:AN5,AP5)-SUM(AK5,AO5),"")</f>
        <v>53.400000000000006</v>
      </c>
      <c r="AY5" s="40">
        <f>IF(SUM(AS5,AT5,AX5)&gt;0,SUM(AS5,AT5,AX5),"")</f>
        <v>132</v>
      </c>
      <c r="AZ5" s="18">
        <v>17.399999999999999</v>
      </c>
      <c r="BA5" s="18">
        <v>9.3000000000000007</v>
      </c>
      <c r="BB5" s="18">
        <v>0</v>
      </c>
      <c r="BC5" s="18">
        <v>0</v>
      </c>
      <c r="BD5" s="18">
        <v>17.8</v>
      </c>
      <c r="BE5" s="18">
        <v>6.9</v>
      </c>
      <c r="BF5" s="18">
        <v>0</v>
      </c>
      <c r="BG5" s="18">
        <v>0</v>
      </c>
      <c r="BH5" s="18">
        <v>17.899999999999999</v>
      </c>
      <c r="BI5" s="18">
        <v>8.5</v>
      </c>
      <c r="BJ5" s="18">
        <v>0</v>
      </c>
      <c r="BK5" s="18">
        <v>0</v>
      </c>
      <c r="BL5" s="18">
        <v>18.399999999999999</v>
      </c>
      <c r="BM5" s="18">
        <v>8.9</v>
      </c>
      <c r="BN5" s="18">
        <v>0</v>
      </c>
      <c r="BO5" s="18">
        <v>0</v>
      </c>
      <c r="BP5" s="18">
        <v>19.100000000000001</v>
      </c>
      <c r="BQ5" s="18">
        <v>6.9</v>
      </c>
      <c r="BR5" s="18">
        <v>0</v>
      </c>
      <c r="BS5" s="18">
        <v>0</v>
      </c>
      <c r="BT5" s="28"/>
      <c r="BU5" s="11">
        <f>IF(SUM(BA5,BE5)&gt;0,SUM(BA5,BE5),"")</f>
        <v>16.200000000000003</v>
      </c>
      <c r="BV5" s="11">
        <f>IF(SUM(AZ5:BA5,BC5:BE5,BG5)-BB5-BF5&gt;0,SUM(AZ5:BA5,BC5:BE5,BG5)-BB5-BF5,"")</f>
        <v>51.4</v>
      </c>
      <c r="BW5" s="11">
        <f>IF(SUM(BH5:BI5,BK5)-BJ5&gt;0,SUM(BH5:BI5,BK5)-BJ5,"")</f>
        <v>26.4</v>
      </c>
      <c r="BX5" s="11">
        <f>IF(SUM(BA5,BE5,BI5)&gt;0,SUM(BA5,BE5,BI5),"")</f>
        <v>24.700000000000003</v>
      </c>
      <c r="BY5" s="11">
        <f>IF(SUM(BV5,BW5)&gt;0,SUM(BV5,BW5),"")</f>
        <v>77.8</v>
      </c>
      <c r="BZ5" s="11">
        <f>IF(SUM(BM5,BQ5)&gt;0,SUM(BM5,BQ5),"")</f>
        <v>15.8</v>
      </c>
      <c r="CA5" s="11">
        <f>IF(SUM(BL5:BM5,BO5:BQ5,BS5)-SUM(BN5,BR5)&gt;0,SUM(BL5:BM5,BO5:BQ5,BS5)-SUM(BN5,BR5),"")</f>
        <v>53.3</v>
      </c>
      <c r="CB5" s="11">
        <f>IF(SUM(BV5,BW5,CA5)&gt;0,SUM(BV5,BW5,CA5),"")</f>
        <v>131.1</v>
      </c>
      <c r="CC5" s="19">
        <v>18.100000000000001</v>
      </c>
      <c r="CD5" s="19">
        <v>8.6999999999999993</v>
      </c>
      <c r="CE5" s="19">
        <v>0</v>
      </c>
      <c r="CF5" s="19">
        <v>0</v>
      </c>
      <c r="CG5" s="19">
        <v>18</v>
      </c>
      <c r="CH5" s="19">
        <v>6.7</v>
      </c>
      <c r="CI5" s="19">
        <v>0</v>
      </c>
      <c r="CJ5" s="19">
        <v>0</v>
      </c>
      <c r="CK5" s="19">
        <v>18.399999999999999</v>
      </c>
      <c r="CL5" s="19">
        <v>8.3000000000000007</v>
      </c>
      <c r="CM5" s="19">
        <v>0</v>
      </c>
      <c r="CN5" s="19">
        <v>0</v>
      </c>
      <c r="CO5" s="19">
        <v>18.75</v>
      </c>
      <c r="CP5" s="19">
        <v>8.5</v>
      </c>
      <c r="CQ5" s="19">
        <v>0</v>
      </c>
      <c r="CR5" s="19">
        <v>0</v>
      </c>
      <c r="CS5" s="19">
        <v>18.8</v>
      </c>
      <c r="CT5" s="19">
        <v>7.3000000000000007</v>
      </c>
      <c r="CU5" s="19">
        <v>0</v>
      </c>
      <c r="CV5" s="19">
        <v>0</v>
      </c>
      <c r="CW5" s="27" t="s">
        <v>46</v>
      </c>
      <c r="CX5" s="40">
        <f>IF(SUM(CD5,CH5)&gt;0,SUM(CD5,CH5),"")</f>
        <v>15.399999999999999</v>
      </c>
      <c r="CY5" s="40">
        <f>IF(SUM(CC5:CD5,CF5:CH5,CJ5)-CE5-CI5&gt;0,SUM(CC5:CD5,CF5:CH5,CJ5)-CE5-CI5,"")</f>
        <v>51.5</v>
      </c>
      <c r="CZ5" s="40">
        <f>IF(SUM(CK5:CL5,CN5)-CM5&gt;0,SUM(CK5:CL5,CN5)-CM5,"")</f>
        <v>26.7</v>
      </c>
      <c r="DA5" s="40">
        <f>IF(SUM(CD5,CH5,CL5)&gt;0,SUM(CD5,CH5,CL5),"")</f>
        <v>23.7</v>
      </c>
      <c r="DB5" s="40">
        <f>IF(SUM(CY5,CZ5)&gt;0,SUM(CY5,CZ5),"")</f>
        <v>78.2</v>
      </c>
      <c r="DC5" s="40">
        <f>IF(SUM(CP5,CT5)&gt;0,SUM(CP5,CT5),"")</f>
        <v>15.8</v>
      </c>
      <c r="DD5" s="40">
        <f>IF(SUM(CO5:CP5,CR5:CT5,CV5)-SUM(CQ5,CU5)&gt;0,SUM(CO5:CP5,CR5:CT5,CV5)-SUM(CQ5,CU5),"")</f>
        <v>53.349999999999994</v>
      </c>
      <c r="DE5" s="40">
        <f>IF(SUM(CY5,CZ5,DD5)&gt;0,SUM(CY5,CZ5,DD5),"")</f>
        <v>131.55000000000001</v>
      </c>
      <c r="DF5" s="50">
        <f>IF(MAX(ED5,FF5,GH5,HJ5,IL5,JN5,KP5,LR5,MT5,NV5,OX5,PZ5)-IF(N5="",0,N5)&gt;0.001,MAX(ED5,FF5,GH5,HJ5,IL5,JN5,KP5,LR5,MT5,NV5,OX5,PZ5)-IF(N5="",0,N5),"")</f>
        <v>0.89999999999999858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8.6999999999999993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18</v>
      </c>
      <c r="QL5" s="22">
        <f>IF($CW5="P",CH5,(CH5+BE5)/2)</f>
        <v>6.7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18.399999999999999</v>
      </c>
      <c r="QP5" s="22">
        <f>IF($CW5="P",CL5,(CL5+BI5)/2)</f>
        <v>8.3000000000000007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18.75</v>
      </c>
      <c r="QT5" s="22">
        <f>IF($CW5="P",CP5,(CP5+BM5)/2)</f>
        <v>8.5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18.8</v>
      </c>
      <c r="QX5" s="22">
        <f>IF($CW5="P",CT5,(CT5+BQ5)/2)</f>
        <v>7.3000000000000007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15.399999999999999</v>
      </c>
      <c r="RC5" s="40">
        <f>IF(SUM(QG5:QH5,QJ5:QL5,QN5)-QI5-QM5&gt;0,SUM(QG5:QH5,QJ5:QL5,QN5)-QI5-QM5,"")</f>
        <v>51.5</v>
      </c>
      <c r="RD5" s="40">
        <f>IF(SUM(QO5:QP5,QR5)-QQ5&gt;0,SUM(QO5:QP5,QR5)-QQ5,"")</f>
        <v>26.7</v>
      </c>
      <c r="RE5" s="40">
        <f>IF(SUM(QH5,QL5,QP5)&gt;0,SUM(QH5,QL5,QP5),"")</f>
        <v>23.7</v>
      </c>
      <c r="RF5" s="40">
        <f>IF(SUM(RC5,RD5)&gt;0,SUM(RC5,RD5),"")</f>
        <v>78.2</v>
      </c>
      <c r="RG5" s="40">
        <f>IF(SUM(QT5,QX5)&gt;0,SUM(QT5,QX5),"")</f>
        <v>15.8</v>
      </c>
      <c r="RH5" s="40">
        <f>IF(SUM(QS5:QT5,QV5:QX5,QZ5)-SUM(QU5,QY5)&gt;0,SUM(QS5:QT5,QV5:QX5,QZ5)-SUM(QU5,QY5),"")</f>
        <v>53.349999999999994</v>
      </c>
      <c r="RI5" s="40">
        <f>IF(SUM(RC5,RD5,RH5)&gt;0,SUM(RC5,RD5,RH5),"")</f>
        <v>131.55000000000001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104</v>
      </c>
      <c r="D6" s="4" t="s">
        <v>4</v>
      </c>
      <c r="E6" s="4">
        <v>2003</v>
      </c>
      <c r="F6" s="9">
        <f>SUM(L6:T6)+SUM(L6:P6)*0.0000001+SUM(L6)*0.0000000000001</f>
        <v>166.30001172000468</v>
      </c>
      <c r="G6" s="66" t="s">
        <v>46</v>
      </c>
      <c r="H6" s="3" t="str">
        <f>IF(OR(AND(AR6&gt;=AY$22,AS6&gt;=AY$26,AR6&lt;&gt;"",AQ6=""),AND(AW6&gt;=AY$22,AX6&gt;=AY$26,AW6&lt;&gt;"",AQ6=""),AND(BU6&gt;=CB$22,BV6&gt;=CB$26,BU6&lt;&gt;"",BT6=""),AND(BZ6&gt;=CB$22,CA6&gt;=CB$26,BZ6&lt;&gt;"",BT6=""),AND(CX6&gt;=DE$22,CY6&gt;=DE$26,CX6&lt;&gt;"",CW6=""),AND(DC6&gt;=DE$22,DD6&gt;=DE$26,DC6&lt;&gt;""),AND(EC6&gt;=EJ$22,ED6&gt;=EJ$26,EC6&lt;&gt;""),AND(EH6&gt;=EJ$22,EI6&gt;=EJ$26,EH6&lt;&gt;""),AND(FE6&gt;=FL$22,FF6&gt;=FL$26,FE6&lt;&gt;""),AND(FJ6&gt;=FL$22,FK6&gt;=FL$26,FJ6&lt;&gt;""),AND(GG6&gt;=GN$22,GH6&gt;=GN$26,GG6&lt;&gt;""),AND(GL6&gt;=GN$22,GM6&gt;=GN$26,GL6&lt;&gt;""),AND(HI6&gt;=HP$22,HJ6&gt;=HP$26,HI6&lt;&gt;""),AND(HN6&gt;=HP$22,HO6&gt;=HP$26,HN6&lt;&gt;""),AND(IK6&gt;=IR$22,IL6&gt;=IR$26,IK6&lt;&gt;""),AND(IP6&gt;=IR$22,IQ6&gt;=IR$26,IP6&lt;&gt;""),AND(JM6&gt;=JT$22,JN6&gt;=JT$26,JM6&lt;&gt;""),AND(JR6&gt;=JT$22,JS6&gt;=JT$26,JR6&lt;&gt;""),AND(KO6&gt;=KV$22,KP6&gt;=KV$26,KO6&lt;&gt;""),AND(KT6&gt;=KV$22,KU6&gt;=KV$26,KT6&lt;&gt;""),AND(LQ6&gt;=LX$22,LR6&gt;=LX$26,LQ6&lt;&gt;""),AND(LV6&gt;=LX$22,LW6&gt;=LX$26,LV6&lt;&gt;""),AND(MS6&gt;=MZ$22,MT6&gt;=MZ$26,MS6&lt;&gt;""),AND(MX6&gt;=MZ$22,MY6&gt;=MZ$26,MX6&lt;&gt;""),AND(NU6&gt;=OB$22,NV6&gt;=OB$26,NU6&lt;&gt;""),AND(NZ6&gt;=OB$22,OA6&gt;=OB$26,NZ6&lt;&gt;""),AND(OW6&gt;=PD$22,OX6&gt;=PD$26,OW6&lt;&gt;""),AND(PB6&gt;=PD$22,PC6&gt;=PD$26,PB6&lt;&gt;""),AND(PY6&gt;=QF$22,PZ6&gt;=QF$26,PY6&lt;&gt;""),AND(QD6&gt;=QF$22,QE6&gt;=QF$26,QD6&lt;&gt;"")),"P","")</f>
        <v>P</v>
      </c>
      <c r="I6" s="3" t="str">
        <f>IF(OR(AND(AS6&gt;=AY$26,AS6&lt;&gt;"",AQ6=""),AND(AX6&gt;=AY$26,AX6&lt;&gt;"",AQ6=""),AND(BV6&gt;=CB$26,BV6&lt;&gt;"",BT6=""),AND(CA6&gt;=CB$26,CA6&lt;&gt;"",BT6=""),AND(CY6&gt;=DE$26,CY6&lt;&gt;"",CW6=""),AND(DD6&gt;=DE$26,DD6&lt;&gt;"",CW6=""),AND(ED6&gt;=EJ$26,ED6&lt;&gt;""),AND(EI6&gt;=EJ$26,EI6&lt;&gt;""),AND(FF6&gt;=FL$26,FF6&lt;&gt;""),AND(FK6&gt;=FL$26,FK6&lt;&gt;""),AND(GH6&gt;=GN$26,GH6&lt;&gt;""),AND(GM6&gt;=GN$26,GM6&lt;&gt;""),AND(HJ6&gt;=HP$26,HJ6&lt;&gt;""),AND(HO6&gt;=HP$26,HO6&lt;&gt;""),AND(IL6&gt;=IR$26,IL6&lt;&gt;""),AND(IQ6&gt;=IR$26,IQ6&lt;&gt;""),AND(JN6&gt;=JT$26,JN6&lt;&gt;""),AND(JS6&gt;=JT$26,JS6&lt;&gt;""),AND(KP6&gt;=KV$26,KP6&lt;&gt;""),AND(KU6&gt;=KV$26,KU6&lt;&gt;""),AND(LR6&gt;=LX$26,LR6&lt;&gt;""),AND(LW6&gt;=LX$26,LW6&lt;&gt;""),AND(MT6&gt;=MZ$26,MT6&lt;&gt;""),AND(MY6&gt;=MZ$26,MY6&lt;&gt;""),AND(NV6&gt;=OB$26,NV6&lt;&gt;""),AND(OA6&gt;=OB$26,OA6&lt;&gt;""),AND(OX6&gt;=PD$26,OX6&lt;&gt;""),AND(PC6&gt;=PD$26,PC6&lt;&gt;""),AND(PZ6&gt;=QF$26,PZ6&lt;&gt;""),AND(QE6&gt;=QF$26,QE6&lt;&gt;"")),"P","")</f>
        <v>P</v>
      </c>
      <c r="J6" s="36" t="str">
        <f>IF(AND(I6="P",H6=""),"No DD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Merit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Excellence",IF(K6="P","Worlds Team",IF(H6="P","National Team","")))))</f>
        <v>National Team</v>
      </c>
      <c r="K6" s="3" t="str">
        <f>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P","")</f>
        <v/>
      </c>
      <c r="L6" s="8">
        <f>IF(COUNT(AS6,BV6,CY6)&gt;0,LARGE((AS6,BV6,CY6),1),0)</f>
        <v>46.8</v>
      </c>
      <c r="M6" s="8" t="str">
        <f>IF(L6=0,"",IF(L6=CY6,$CC$1,IF(L6=BV6,$AZ$1,IF(L6=AS6,$W$1,""))))</f>
        <v>2023 3rd Domestic Trial</v>
      </c>
      <c r="N6" s="8">
        <f>IF(COUNT(AS6,BV6,CY6)&gt;1,LARGE((AS6,BV6,CY6),2),0)</f>
        <v>45.9</v>
      </c>
      <c r="O6" s="8" t="str">
        <f>IF(N6=0,"",IF(N6=CY6,$CC$1,IF(N6=BV6,$AZ$1,IF(N6=AS6,$W$1,""))))</f>
        <v>2023 Nationals</v>
      </c>
      <c r="P6" s="8">
        <f>IF(COUNT(AT6,BW6,CZ6)&gt;0,LARGE((AT6,BW6,CZ6),1),0)</f>
        <v>24.5</v>
      </c>
      <c r="Q6" s="8" t="str">
        <f>IF(P6=0,"",IF(P6=CZ6,$CC$1,IF(P6=BW6,$AZ$1,IF(P6=AT6,$W$1,""))))</f>
        <v>2023 3rd Domestic Trial</v>
      </c>
      <c r="R6" s="8">
        <f>IF(MAX(AX6,CA6,DD6)&gt;0,MAX(AX6,CA6,DD6),0)</f>
        <v>47</v>
      </c>
      <c r="S6" s="8" t="str">
        <f>IF(R6=0,"",IF(R6=DD6,$CC$1,IF(R6=CA6,$AZ$1,IF(R6=AX6,$W$1,""))))</f>
        <v>2023 3rd Domestic Trial</v>
      </c>
      <c r="T6" s="8">
        <f>IF(MAX(DF6:DH6)&gt;0,MAX(DF6:DH6),"")</f>
        <v>2.1000000000000014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17.2</v>
      </c>
      <c r="BA6" s="18">
        <v>5.5</v>
      </c>
      <c r="BB6" s="18">
        <v>0</v>
      </c>
      <c r="BC6" s="18">
        <v>0</v>
      </c>
      <c r="BD6" s="18">
        <v>17.7</v>
      </c>
      <c r="BE6" s="18">
        <v>5.5</v>
      </c>
      <c r="BF6" s="18">
        <v>0</v>
      </c>
      <c r="BG6" s="18">
        <v>0</v>
      </c>
      <c r="BH6" s="18">
        <v>16</v>
      </c>
      <c r="BI6" s="18">
        <v>3.3</v>
      </c>
      <c r="BJ6" s="18">
        <v>0</v>
      </c>
      <c r="BK6" s="18">
        <v>0</v>
      </c>
      <c r="BL6" s="18">
        <v>16.600000000000001</v>
      </c>
      <c r="BM6" s="18">
        <v>6.1</v>
      </c>
      <c r="BN6" s="18">
        <v>0</v>
      </c>
      <c r="BO6" s="18">
        <v>0</v>
      </c>
      <c r="BP6" s="18">
        <v>18.399999999999999</v>
      </c>
      <c r="BQ6" s="18">
        <v>5.5</v>
      </c>
      <c r="BR6" s="18">
        <v>0</v>
      </c>
      <c r="BS6" s="18">
        <v>0</v>
      </c>
      <c r="BT6" s="28"/>
      <c r="BU6" s="11">
        <f>IF(SUM(BA6,BE6)&gt;0,SUM(BA6,BE6),"")</f>
        <v>11</v>
      </c>
      <c r="BV6" s="11">
        <f>IF(SUM(AZ6:BA6,BC6:BE6,BG6)-BB6-BF6&gt;0,SUM(AZ6:BA6,BC6:BE6,BG6)-BB6-BF6,"")</f>
        <v>45.9</v>
      </c>
      <c r="BW6" s="11">
        <f>IF(SUM(BH6:BI6,BK6)-BJ6&gt;0,SUM(BH6:BI6,BK6)-BJ6,"")</f>
        <v>19.3</v>
      </c>
      <c r="BX6" s="11">
        <f>IF(SUM(BA6,BE6,BI6)&gt;0,SUM(BA6,BE6,BI6),"")</f>
        <v>14.3</v>
      </c>
      <c r="BY6" s="11">
        <f>IF(SUM(BV6,BW6)&gt;0,SUM(BV6,BW6),"")</f>
        <v>65.2</v>
      </c>
      <c r="BZ6" s="11">
        <f>IF(SUM(BM6,BQ6)&gt;0,SUM(BM6,BQ6),"")</f>
        <v>11.6</v>
      </c>
      <c r="CA6" s="11">
        <f>IF(SUM(BL6:BM6,BO6:BQ6,BS6)-SUM(BN6,BR6)&gt;0,SUM(BL6:BM6,BO6:BQ6,BS6)-SUM(BN6,BR6),"")</f>
        <v>46.6</v>
      </c>
      <c r="CB6" s="11">
        <f>IF(SUM(BV6,BW6,CA6)&gt;0,SUM(BV6,BW6,CA6),"")</f>
        <v>111.80000000000001</v>
      </c>
      <c r="CC6" s="19">
        <v>17.3</v>
      </c>
      <c r="CD6" s="19">
        <v>6.1</v>
      </c>
      <c r="CE6" s="19">
        <v>0</v>
      </c>
      <c r="CF6" s="19">
        <v>0</v>
      </c>
      <c r="CG6" s="19">
        <v>17.899999999999999</v>
      </c>
      <c r="CH6" s="19">
        <v>5.5</v>
      </c>
      <c r="CI6" s="19">
        <v>0</v>
      </c>
      <c r="CJ6" s="19">
        <v>0</v>
      </c>
      <c r="CK6" s="19">
        <v>17.600000000000001</v>
      </c>
      <c r="CL6" s="19">
        <v>6.9</v>
      </c>
      <c r="CM6" s="19">
        <v>0</v>
      </c>
      <c r="CN6" s="19">
        <v>0</v>
      </c>
      <c r="CO6" s="19">
        <v>17.5</v>
      </c>
      <c r="CP6" s="19">
        <v>6.1</v>
      </c>
      <c r="CQ6" s="19">
        <v>0</v>
      </c>
      <c r="CR6" s="19">
        <v>0</v>
      </c>
      <c r="CS6" s="19">
        <v>17.899999999999999</v>
      </c>
      <c r="CT6" s="19">
        <v>5.5</v>
      </c>
      <c r="CU6" s="19">
        <v>0</v>
      </c>
      <c r="CV6" s="19">
        <v>0</v>
      </c>
      <c r="CW6" s="27"/>
      <c r="CX6" s="40">
        <f>IF(SUM(CD6,CH6)&gt;0,SUM(CD6,CH6),"")</f>
        <v>11.6</v>
      </c>
      <c r="CY6" s="40">
        <f>IF(SUM(CC6:CD6,CF6:CH6,CJ6)-CE6-CI6&gt;0,SUM(CC6:CD6,CF6:CH6,CJ6)-CE6-CI6,"")</f>
        <v>46.8</v>
      </c>
      <c r="CZ6" s="40">
        <f>IF(SUM(CK6:CL6,CN6)-CM6&gt;0,SUM(CK6:CL6,CN6)-CM6,"")</f>
        <v>24.5</v>
      </c>
      <c r="DA6" s="40">
        <f>IF(SUM(CD6,CH6,CL6)&gt;0,SUM(CD6,CH6,CL6),"")</f>
        <v>18.5</v>
      </c>
      <c r="DB6" s="40">
        <f>IF(SUM(CY6,CZ6)&gt;0,SUM(CY6,CZ6),"")</f>
        <v>71.3</v>
      </c>
      <c r="DC6" s="40">
        <f>IF(SUM(CP6,CT6)&gt;0,SUM(CP6,CT6),"")</f>
        <v>11.6</v>
      </c>
      <c r="DD6" s="40">
        <f>IF(SUM(CO6:CP6,CR6:CT6,CV6)-SUM(CQ6,CU6)&gt;0,SUM(CO6:CP6,CR6:CT6,CV6)-SUM(CQ6,CU6),"")</f>
        <v>47</v>
      </c>
      <c r="DE6" s="40">
        <f>IF(SUM(CY6,CZ6,DD6)&gt;0,SUM(CY6,CZ6,DD6),"")</f>
        <v>118.3</v>
      </c>
      <c r="DF6" s="50">
        <f>IF(MAX(ED6,FF6,GH6,HJ6,IL6,JN6,KP6,LR6,MT6,NV6,OX6,PZ6)-IF(N6="",0,N6)&gt;0.001,MAX(ED6,FF6,GH6,HJ6,IL6,JN6,KP6,LR6,MT6,NV6,OX6,PZ6)-IF(N6="",0,N6),"")</f>
        <v>2.1000000000000014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18.600000000000001</v>
      </c>
      <c r="FN6" s="17">
        <v>6.1</v>
      </c>
      <c r="FO6" s="17">
        <v>0</v>
      </c>
      <c r="FP6" s="17">
        <v>0</v>
      </c>
      <c r="FQ6" s="17">
        <v>17.8</v>
      </c>
      <c r="FR6" s="17">
        <v>5.5</v>
      </c>
      <c r="FS6" s="17">
        <v>0</v>
      </c>
      <c r="FT6" s="17">
        <v>0</v>
      </c>
      <c r="FU6" s="17">
        <v>17.8</v>
      </c>
      <c r="FV6" s="17">
        <v>4.2</v>
      </c>
      <c r="FW6" s="17">
        <v>0</v>
      </c>
      <c r="FX6" s="17">
        <v>0</v>
      </c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11.6</v>
      </c>
      <c r="GH6" s="40">
        <f>IF(SUM(FM6:FN6,FP6:FR6,FT6)-FO6-FS6&gt;0,SUM(FM6:FN6,FP6:FR6,FT6)-FO6-FS6,"")</f>
        <v>48</v>
      </c>
      <c r="GI6" s="40">
        <f>IF(SUM(FU6:FV6,FX6)-FW6&gt;0,SUM(FU6:FV6,FX6)-FW6,"")</f>
        <v>22</v>
      </c>
      <c r="GJ6" s="40">
        <f>IF(SUM(FN6,FR6,FV6)&gt;0,SUM(FN6,FR6,FV6),"")</f>
        <v>15.8</v>
      </c>
      <c r="GK6" s="40">
        <f>IF(SUM(GH6,GI6)&gt;0,SUM(GH6,GI6),"")</f>
        <v>70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70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17.25</v>
      </c>
      <c r="QH6" s="22">
        <f>IF($CW6="P",CD6,(CD6+BA6)/2)</f>
        <v>5.8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17.799999999999997</v>
      </c>
      <c r="QL6" s="22">
        <f>IF($CW6="P",CH6,(CH6+BE6)/2)</f>
        <v>5.5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16.8</v>
      </c>
      <c r="QP6" s="22">
        <f>IF($CW6="P",CL6,(CL6+BI6)/2)</f>
        <v>5.0999999999999996</v>
      </c>
      <c r="QQ6" s="22">
        <f>IF($CW6="P",CM6,(CM6+BJ6)/2)</f>
        <v>0</v>
      </c>
      <c r="QR6" s="22">
        <f>IF($CW6="P",CN6,(CN6+BK6)/2)</f>
        <v>0</v>
      </c>
      <c r="QS6" s="22">
        <f>IF($CW6="P",CO6,(CO6+BL6)/2)</f>
        <v>17.05</v>
      </c>
      <c r="QT6" s="22">
        <f>IF($CW6="P",CP6,(CP6+BM6)/2)</f>
        <v>6.1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18.149999999999999</v>
      </c>
      <c r="QX6" s="22">
        <f>IF($CW6="P",CT6,(CT6+BQ6)/2)</f>
        <v>5.5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11.3</v>
      </c>
      <c r="RC6" s="40">
        <f>IF(SUM(QG6:QH6,QJ6:QL6,QN6)-QI6-QM6&gt;0,SUM(QG6:QH6,QJ6:QL6,QN6)-QI6-QM6,"")</f>
        <v>46.349999999999994</v>
      </c>
      <c r="RD6" s="40">
        <f>IF(SUM(QO6:QP6,QR6)-QQ6&gt;0,SUM(QO6:QP6,QR6)-QQ6,"")</f>
        <v>21.9</v>
      </c>
      <c r="RE6" s="40">
        <f>IF(SUM(QH6,QL6,QP6)&gt;0,SUM(QH6,QL6,QP6),"")</f>
        <v>16.399999999999999</v>
      </c>
      <c r="RF6" s="40">
        <f>IF(SUM(RC6,RD6)&gt;0,SUM(RC6,RD6),"")</f>
        <v>68.25</v>
      </c>
      <c r="RG6" s="40">
        <f>IF(SUM(QT6,QX6)&gt;0,SUM(QT6,QX6),"")</f>
        <v>11.6</v>
      </c>
      <c r="RH6" s="40">
        <f>IF(SUM(QS6:QT6,QV6:QX6,QZ6)-SUM(QU6,QY6)&gt;0,SUM(QS6:QT6,QV6:QX6,QZ6)-SUM(QU6,QY6),"")</f>
        <v>46.8</v>
      </c>
      <c r="RI6" s="40">
        <f>IF(SUM(RC6,RD6,RH6)&gt;0,SUM(RC6,RD6,RH6),"")</f>
        <v>115.05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t="str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/>
      </c>
      <c r="C7" s="5" t="s">
        <v>176</v>
      </c>
      <c r="D7" s="4" t="s">
        <v>6</v>
      </c>
      <c r="E7" s="4">
        <v>2006</v>
      </c>
      <c r="F7" s="9">
        <f>SUM(L7:T7)+SUM(L7:P7)*0.0000001+SUM(L7)*0.0000000000001</f>
        <v>165.70001141000452</v>
      </c>
      <c r="G7" s="66" t="s">
        <v>46</v>
      </c>
      <c r="H7" s="3" t="str">
        <f>IF(OR(AND(AR7&gt;=AY$22,AS7&gt;=AY$26,AR7&lt;&gt;"",AQ7=""),AND(AW7&gt;=AY$22,AX7&gt;=AY$26,AW7&lt;&gt;"",AQ7=""),AND(BU7&gt;=CB$22,BV7&gt;=CB$26,BU7&lt;&gt;"",BT7=""),AND(BZ7&gt;=CB$22,CA7&gt;=CB$26,BZ7&lt;&gt;"",BT7=""),AND(CX7&gt;=DE$22,CY7&gt;=DE$26,CX7&lt;&gt;"",CW7=""),AND(DC7&gt;=DE$22,DD7&gt;=DE$26,DC7&lt;&gt;""),AND(EC7&gt;=EJ$22,ED7&gt;=EJ$26,EC7&lt;&gt;""),AND(EH7&gt;=EJ$22,EI7&gt;=EJ$26,EH7&lt;&gt;""),AND(FE7&gt;=FL$22,FF7&gt;=FL$26,FE7&lt;&gt;""),AND(FJ7&gt;=FL$22,FK7&gt;=FL$26,FJ7&lt;&gt;""),AND(GG7&gt;=GN$22,GH7&gt;=GN$26,GG7&lt;&gt;""),AND(GL7&gt;=GN$22,GM7&gt;=GN$26,GL7&lt;&gt;""),AND(HI7&gt;=HP$22,HJ7&gt;=HP$26,HI7&lt;&gt;""),AND(HN7&gt;=HP$22,HO7&gt;=HP$26,HN7&lt;&gt;""),AND(IK7&gt;=IR$22,IL7&gt;=IR$26,IK7&lt;&gt;""),AND(IP7&gt;=IR$22,IQ7&gt;=IR$26,IP7&lt;&gt;""),AND(JM7&gt;=JT$22,JN7&gt;=JT$26,JM7&lt;&gt;""),AND(JR7&gt;=JT$22,JS7&gt;=JT$26,JR7&lt;&gt;""),AND(KO7&gt;=KV$22,KP7&gt;=KV$26,KO7&lt;&gt;""),AND(KT7&gt;=KV$22,KU7&gt;=KV$26,KT7&lt;&gt;""),AND(LQ7&gt;=LX$22,LR7&gt;=LX$26,LQ7&lt;&gt;""),AND(LV7&gt;=LX$22,LW7&gt;=LX$26,LV7&lt;&gt;""),AND(MS7&gt;=MZ$22,MT7&gt;=MZ$26,MS7&lt;&gt;""),AND(MX7&gt;=MZ$22,MY7&gt;=MZ$26,MX7&lt;&gt;""),AND(NU7&gt;=OB$22,NV7&gt;=OB$26,NU7&lt;&gt;""),AND(NZ7&gt;=OB$22,OA7&gt;=OB$26,NZ7&lt;&gt;""),AND(OW7&gt;=PD$22,OX7&gt;=PD$26,OW7&lt;&gt;""),AND(PB7&gt;=PD$22,PC7&gt;=PD$26,PB7&lt;&gt;""),AND(PY7&gt;=QF$22,PZ7&gt;=QF$26,PY7&lt;&gt;""),AND(QD7&gt;=QF$22,QE7&gt;=QF$26,QD7&lt;&gt;"")),"P","")</f>
        <v>P</v>
      </c>
      <c r="I7" s="3" t="str">
        <f>IF(OR(AND(AS7&gt;=AY$26,AS7&lt;&gt;"",AQ7=""),AND(AX7&gt;=AY$26,AX7&lt;&gt;"",AQ7=""),AND(BV7&gt;=CB$26,BV7&lt;&gt;"",BT7=""),AND(CA7&gt;=CB$26,CA7&lt;&gt;"",BT7=""),AND(CY7&gt;=DE$26,CY7&lt;&gt;"",CW7=""),AND(DD7&gt;=DE$26,DD7&lt;&gt;"",CW7=""),AND(ED7&gt;=EJ$26,ED7&lt;&gt;""),AND(EI7&gt;=EJ$26,EI7&lt;&gt;""),AND(FF7&gt;=FL$26,FF7&lt;&gt;""),AND(FK7&gt;=FL$26,FK7&lt;&gt;""),AND(GH7&gt;=GN$26,GH7&lt;&gt;""),AND(GM7&gt;=GN$26,GM7&lt;&gt;""),AND(HJ7&gt;=HP$26,HJ7&lt;&gt;""),AND(HO7&gt;=HP$26,HO7&lt;&gt;""),AND(IL7&gt;=IR$26,IL7&lt;&gt;""),AND(IQ7&gt;=IR$26,IQ7&lt;&gt;""),AND(JN7&gt;=JT$26,JN7&lt;&gt;""),AND(JS7&gt;=JT$26,JS7&lt;&gt;""),AND(KP7&gt;=KV$26,KP7&lt;&gt;""),AND(KU7&gt;=KV$26,KU7&lt;&gt;""),AND(LR7&gt;=LX$26,LR7&lt;&gt;""),AND(LW7&gt;=LX$26,LW7&lt;&gt;""),AND(MT7&gt;=MZ$26,MT7&lt;&gt;""),AND(MY7&gt;=MZ$26,MY7&lt;&gt;""),AND(NV7&gt;=OB$26,NV7&lt;&gt;""),AND(OA7&gt;=OB$26,OA7&lt;&gt;""),AND(OX7&gt;=PD$26,OX7&lt;&gt;""),AND(PC7&gt;=PD$26,PC7&lt;&gt;""),AND(PZ7&gt;=QF$26,PZ7&lt;&gt;""),AND(QE7&gt;=QF$26,QE7&lt;&gt;"")),"P","")</f>
        <v>P</v>
      </c>
      <c r="J7" s="36" t="str">
        <f>IF(AND(I7="P",H7=""),"No DD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Merit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Excellence",IF(K7="P","Worlds Team",IF(H7="P","National Team","")))))</f>
        <v>National Team</v>
      </c>
      <c r="K7" s="3" t="str">
        <f>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P","")</f>
        <v/>
      </c>
      <c r="L7" s="8">
        <f>IF(COUNT(AS7,BV7,CY7)&gt;0,LARGE((AS7,BV7,CY7),1),0)</f>
        <v>45.3</v>
      </c>
      <c r="M7" s="8" t="str">
        <f>IF(L7=0,"",IF(L7=CY7,$CC$1,IF(L7=BV7,$AZ$1,IF(L7=AS7,$W$1,""))))</f>
        <v>2023 Nationals</v>
      </c>
      <c r="N7" s="8">
        <f>IF(COUNT(AS7,BV7,CY7)&gt;1,LARGE((AS7,BV7,CY7),2),0)</f>
        <v>44.9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23.9</v>
      </c>
      <c r="Q7" s="8" t="str">
        <f>IF(P7=0,"",IF(P7=CZ7,$CC$1,IF(P7=BW7,$AZ$1,IF(P7=AT7,$W$1,""))))</f>
        <v>2023 3rd Domestic Trial</v>
      </c>
      <c r="R7" s="8">
        <f>IF(MAX(AX7,CA7,DD7)&gt;0,MAX(AX7,CA7,DD7),0)</f>
        <v>47</v>
      </c>
      <c r="S7" s="8" t="str">
        <f>IF(R7=0,"",IF(R7=DD7,$CC$1,IF(R7=CA7,$AZ$1,IF(R7=AX7,$W$1,""))))</f>
        <v>2023 Nationals</v>
      </c>
      <c r="T7" s="8">
        <f>IF(MAX(DF7:DH7)&gt;0,MAX(DF7:DH7),"")</f>
        <v>4.6000000000000085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17.5</v>
      </c>
      <c r="BA7" s="18">
        <v>5.5</v>
      </c>
      <c r="BB7" s="18">
        <v>0.2</v>
      </c>
      <c r="BC7" s="18">
        <v>0.3</v>
      </c>
      <c r="BD7" s="18">
        <v>16.8</v>
      </c>
      <c r="BE7" s="18">
        <v>5.0999999999999996</v>
      </c>
      <c r="BF7" s="18">
        <v>0</v>
      </c>
      <c r="BG7" s="18">
        <v>0.3</v>
      </c>
      <c r="BH7" s="18">
        <v>17</v>
      </c>
      <c r="BI7" s="18">
        <v>5.5</v>
      </c>
      <c r="BJ7" s="18">
        <v>0.2</v>
      </c>
      <c r="BK7" s="18">
        <v>0.3</v>
      </c>
      <c r="BL7" s="18">
        <v>18</v>
      </c>
      <c r="BM7" s="18">
        <v>5.5</v>
      </c>
      <c r="BN7" s="18">
        <v>0</v>
      </c>
      <c r="BO7" s="18">
        <v>0.3</v>
      </c>
      <c r="BP7" s="18">
        <v>17.8</v>
      </c>
      <c r="BQ7" s="18">
        <v>5.0999999999999996</v>
      </c>
      <c r="BR7" s="18">
        <v>0</v>
      </c>
      <c r="BS7" s="18">
        <v>0.3</v>
      </c>
      <c r="BT7" s="28"/>
      <c r="BU7" s="11">
        <f>IF(SUM(BA7,BE7)&gt;0,SUM(BA7,BE7),"")</f>
        <v>10.6</v>
      </c>
      <c r="BV7" s="11">
        <f>IF(SUM(AZ7:BA7,BC7:BE7,BG7)-BB7-BF7&gt;0,SUM(AZ7:BA7,BC7:BE7,BG7)-BB7-BF7,"")</f>
        <v>45.3</v>
      </c>
      <c r="BW7" s="11">
        <f>IF(SUM(BH7:BI7,BK7)-BJ7&gt;0,SUM(BH7:BI7,BK7)-BJ7,"")</f>
        <v>22.6</v>
      </c>
      <c r="BX7" s="11">
        <f>IF(SUM(BA7,BE7,BI7)&gt;0,SUM(BA7,BE7,BI7),"")</f>
        <v>16.100000000000001</v>
      </c>
      <c r="BY7" s="11">
        <f>IF(SUM(BV7,BW7)&gt;0,SUM(BV7,BW7),"")</f>
        <v>67.900000000000006</v>
      </c>
      <c r="BZ7" s="11">
        <f>IF(SUM(BM7,BQ7)&gt;0,SUM(BM7,BQ7),"")</f>
        <v>10.6</v>
      </c>
      <c r="CA7" s="11">
        <f>IF(SUM(BL7:BM7,BO7:BQ7,BS7)-SUM(BN7,BR7)&gt;0,SUM(BL7:BM7,BO7:BQ7,BS7)-SUM(BN7,BR7),"")</f>
        <v>47</v>
      </c>
      <c r="CB7" s="11">
        <f>IF(SUM(BV7,BW7,CA7)&gt;0,SUM(BV7,BW7,CA7),"")</f>
        <v>114.9</v>
      </c>
      <c r="CC7" s="19">
        <v>16.899999999999999</v>
      </c>
      <c r="CD7" s="19">
        <v>5.0999999999999996</v>
      </c>
      <c r="CE7" s="19">
        <v>0.4</v>
      </c>
      <c r="CF7" s="19">
        <v>0</v>
      </c>
      <c r="CG7" s="19">
        <v>17.8</v>
      </c>
      <c r="CH7" s="19">
        <v>5.5</v>
      </c>
      <c r="CI7" s="19">
        <v>0</v>
      </c>
      <c r="CJ7" s="19">
        <v>0</v>
      </c>
      <c r="CK7" s="19">
        <v>18.399999999999999</v>
      </c>
      <c r="CL7" s="19">
        <v>5.5</v>
      </c>
      <c r="CM7" s="19">
        <v>0</v>
      </c>
      <c r="CN7" s="19">
        <v>0</v>
      </c>
      <c r="CO7" s="19">
        <v>17</v>
      </c>
      <c r="CP7" s="19">
        <v>6.5</v>
      </c>
      <c r="CQ7" s="19">
        <v>0</v>
      </c>
      <c r="CR7" s="19">
        <v>0</v>
      </c>
      <c r="CS7" s="19">
        <v>17.600000000000001</v>
      </c>
      <c r="CT7" s="19">
        <v>5.5</v>
      </c>
      <c r="CU7" s="19">
        <v>0</v>
      </c>
      <c r="CV7" s="19">
        <v>0</v>
      </c>
      <c r="CW7" s="27"/>
      <c r="CX7" s="40">
        <f>IF(SUM(CD7,CH7)&gt;0,SUM(CD7,CH7),"")</f>
        <v>10.6</v>
      </c>
      <c r="CY7" s="40">
        <f>IF(SUM(CC7:CD7,CF7:CH7,CJ7)-CE7-CI7&gt;0,SUM(CC7:CD7,CF7:CH7,CJ7)-CE7-CI7,"")</f>
        <v>44.9</v>
      </c>
      <c r="CZ7" s="40">
        <f>IF(SUM(CK7:CL7,CN7)-CM7&gt;0,SUM(CK7:CL7,CN7)-CM7,"")</f>
        <v>23.9</v>
      </c>
      <c r="DA7" s="40">
        <f>IF(SUM(CD7,CH7,CL7)&gt;0,SUM(CD7,CH7,CL7),"")</f>
        <v>16.100000000000001</v>
      </c>
      <c r="DB7" s="40">
        <f>IF(SUM(CY7,CZ7)&gt;0,SUM(CY7,CZ7),"")</f>
        <v>68.8</v>
      </c>
      <c r="DC7" s="40">
        <f>IF(SUM(CP7,CT7)&gt;0,SUM(CP7,CT7),"")</f>
        <v>12</v>
      </c>
      <c r="DD7" s="40">
        <f>IF(SUM(CO7:CP7,CR7:CT7,CV7)-SUM(CQ7,CU7)&gt;0,SUM(CO7:CP7,CR7:CT7,CV7)-SUM(CQ7,CU7),"")</f>
        <v>46.6</v>
      </c>
      <c r="DE7" s="40">
        <f>IF(SUM(CY7,CZ7,DD7)&gt;0,SUM(CY7,CZ7,DD7),"")</f>
        <v>115.4</v>
      </c>
      <c r="DF7" s="50">
        <f>IF(MAX(ED7,FF7,GH7,HJ7,IL7,JN7,KP7,LR7,MT7,NV7,OX7,PZ7)-IF(N7="",0,N7)&gt;0.001,MAX(ED7,FF7,GH7,HJ7,IL7,JN7,KP7,LR7,MT7,NV7,OX7,PZ7)-IF(N7="",0,N7),"")</f>
        <v>4.6000000000000085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17.8</v>
      </c>
      <c r="GP7" s="18">
        <v>6.5</v>
      </c>
      <c r="GQ7" s="18">
        <v>0</v>
      </c>
      <c r="GR7" s="18">
        <v>0</v>
      </c>
      <c r="GS7" s="18">
        <v>18.100000000000001</v>
      </c>
      <c r="GT7" s="18">
        <v>7.1</v>
      </c>
      <c r="GU7" s="18">
        <v>0</v>
      </c>
      <c r="GV7" s="18">
        <v>0</v>
      </c>
      <c r="GW7" s="18"/>
      <c r="GX7" s="18"/>
      <c r="GY7" s="18"/>
      <c r="GZ7" s="18"/>
      <c r="HA7" s="18">
        <v>18.100000000000001</v>
      </c>
      <c r="HB7" s="18">
        <v>7.3</v>
      </c>
      <c r="HC7" s="18">
        <v>0</v>
      </c>
      <c r="HD7" s="18">
        <v>0</v>
      </c>
      <c r="HE7" s="18">
        <v>16</v>
      </c>
      <c r="HF7" s="18">
        <v>3.3</v>
      </c>
      <c r="HG7" s="18">
        <v>0</v>
      </c>
      <c r="HH7" s="18">
        <v>0</v>
      </c>
      <c r="HI7" s="11">
        <f>IF(SUM(GP7,GT7)&gt;0,SUM(GP7,GT7),"")</f>
        <v>13.6</v>
      </c>
      <c r="HJ7" s="11">
        <f>IF(SUM(GO7:GP7,GR7:GT7,GV7)-GQ7-GU7&gt;0,SUM(GO7:GP7,GR7:GT7,GV7)-GQ7-GU7,"")</f>
        <v>49.500000000000007</v>
      </c>
      <c r="HK7" s="11" t="str">
        <f>IF(SUM(GW7:GX7,GZ7)-GY7&gt;0,SUM(GW7:GX7,GZ7)-GY7,"")</f>
        <v/>
      </c>
      <c r="HL7" s="11">
        <f>IF(SUM(GP7,GT7,GX7)&gt;0,SUM(GP7,GT7,GX7),"")</f>
        <v>13.6</v>
      </c>
      <c r="HM7" s="11">
        <f>IF(SUM(HJ7,HK7)&gt;0,SUM(HJ7,HK7),"")</f>
        <v>49.500000000000007</v>
      </c>
      <c r="HN7" s="11">
        <f>IF(SUM(HB7,HF7)&gt;0,SUM(HB7,HF7),"")</f>
        <v>10.6</v>
      </c>
      <c r="HO7" s="11">
        <f>IF(SUM(HA7:HB7,HD7:HF7,HH7)-SUM(HC7,HG7)&gt;0,SUM(HA7:HB7,HD7:HF7,HH7)-SUM(HC7,HG7),"")</f>
        <v>44.7</v>
      </c>
      <c r="HP7" s="11">
        <f>IF(SUM(HJ7,HK7,HO7)&gt;0,SUM(HJ7,HK7,HO7),"")</f>
        <v>94.200000000000017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17.2</v>
      </c>
      <c r="QH7" s="22">
        <f>IF($CW7="P",CD7,(CD7+BA7)/2)</f>
        <v>5.3</v>
      </c>
      <c r="QI7" s="22">
        <f>IF($CW7="P",CE7,(CE7+BB7)/2)</f>
        <v>0.30000000000000004</v>
      </c>
      <c r="QJ7" s="22">
        <f>IF($CW7="P",CF7,(CF7+BC7)/2)</f>
        <v>0.15</v>
      </c>
      <c r="QK7" s="22">
        <f>IF($CW7="P",CG7,(CG7+BD7)/2)</f>
        <v>17.3</v>
      </c>
      <c r="QL7" s="22">
        <f>IF($CW7="P",CH7,(CH7+BE7)/2)</f>
        <v>5.3</v>
      </c>
      <c r="QM7" s="22">
        <f>IF($CW7="P",CI7,(CI7+BF7)/2)</f>
        <v>0</v>
      </c>
      <c r="QN7" s="22">
        <f>IF($CW7="P",CJ7,(CJ7+BG7)/2)</f>
        <v>0.15</v>
      </c>
      <c r="QO7" s="22">
        <f>IF($CW7="P",CK7,(CK7+BH7)/2)</f>
        <v>17.7</v>
      </c>
      <c r="QP7" s="22">
        <f>IF($CW7="P",CL7,(CL7+BI7)/2)</f>
        <v>5.5</v>
      </c>
      <c r="QQ7" s="22">
        <f>IF($CW7="P",CM7,(CM7+BJ7)/2)</f>
        <v>0.1</v>
      </c>
      <c r="QR7" s="22">
        <f>IF($CW7="P",CN7,(CN7+BK7)/2)</f>
        <v>0.15</v>
      </c>
      <c r="QS7" s="22">
        <f>IF($CW7="P",CO7,(CO7+BL7)/2)</f>
        <v>17.5</v>
      </c>
      <c r="QT7" s="22">
        <f>IF($CW7="P",CP7,(CP7+BM7)/2)</f>
        <v>6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17.700000000000003</v>
      </c>
      <c r="QX7" s="22">
        <f>IF($CW7="P",CT7,(CT7+BQ7)/2)</f>
        <v>5.3</v>
      </c>
      <c r="QY7" s="22">
        <f>IF($CW7="P",CU7,(CU7+BR7)/2)</f>
        <v>0</v>
      </c>
      <c r="QZ7" s="22">
        <f>IF($CW7="P",CV7,(CV7+BS7)/2)</f>
        <v>0.15</v>
      </c>
      <c r="RA7" s="27" t="s">
        <v>46</v>
      </c>
      <c r="RB7" s="40">
        <f>IF(SUM(QH7,QL7)&gt;0,SUM(QH7,QL7),"")</f>
        <v>10.6</v>
      </c>
      <c r="RC7" s="40">
        <f>IF(SUM(QG7:QH7,QJ7:QL7,QN7)-QI7-QM7&gt;0,SUM(QG7:QH7,QJ7:QL7,QN7)-QI7-QM7,"")</f>
        <v>45.1</v>
      </c>
      <c r="RD7" s="40">
        <f>IF(SUM(QO7:QP7,QR7)-QQ7&gt;0,SUM(QO7:QP7,QR7)-QQ7,"")</f>
        <v>23.249999999999996</v>
      </c>
      <c r="RE7" s="40">
        <f>IF(SUM(QH7,QL7,QP7)&gt;0,SUM(QH7,QL7,QP7),"")</f>
        <v>16.100000000000001</v>
      </c>
      <c r="RF7" s="40">
        <f>IF(SUM(RC7,RD7)&gt;0,SUM(RC7,RD7),"")</f>
        <v>68.349999999999994</v>
      </c>
      <c r="RG7" s="40">
        <f>IF(SUM(QT7,QX7)&gt;0,SUM(QT7,QX7),"")</f>
        <v>11.3</v>
      </c>
      <c r="RH7" s="40">
        <f>IF(SUM(QS7:QT7,QV7:QX7,QZ7)-SUM(QU7,QY7)&gt;0,SUM(QS7:QT7,QV7:QX7,QZ7)-SUM(QU7,QY7),"")</f>
        <v>46.8</v>
      </c>
      <c r="RI7" s="40">
        <f>IF(SUM(RC7,RD7,RH7)&gt;0,SUM(RC7,RD7,RH7),"")</f>
        <v>115.14999999999999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t="str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/>
      </c>
      <c r="C8" s="5" t="s">
        <v>97</v>
      </c>
      <c r="D8" s="4" t="s">
        <v>4</v>
      </c>
      <c r="E8" s="4">
        <v>2004</v>
      </c>
      <c r="F8" s="9">
        <f>SUM(L8:T8)+SUM(L8:P8)*0.0000001+SUM(L8)*0.0000000000001</f>
        <v>162.60001101000449</v>
      </c>
      <c r="G8" s="66" t="s">
        <v>46</v>
      </c>
      <c r="H8" s="3" t="str">
        <f>IF(OR(AND(AR8&gt;=AY$22,AS8&gt;=AY$26,AR8&lt;&gt;"",AQ8=""),AND(AW8&gt;=AY$22,AX8&gt;=AY$26,AW8&lt;&gt;"",AQ8=""),AND(BU8&gt;=CB$22,BV8&gt;=CB$26,BU8&lt;&gt;"",BT8=""),AND(BZ8&gt;=CB$22,CA8&gt;=CB$26,BZ8&lt;&gt;"",BT8=""),AND(CX8&gt;=DE$22,CY8&gt;=DE$26,CX8&lt;&gt;"",CW8=""),AND(DC8&gt;=DE$22,DD8&gt;=DE$26,DC8&lt;&gt;""),AND(EC8&gt;=EJ$22,ED8&gt;=EJ$26,EC8&lt;&gt;""),AND(EH8&gt;=EJ$22,EI8&gt;=EJ$26,EH8&lt;&gt;""),AND(FE8&gt;=FL$22,FF8&gt;=FL$26,FE8&lt;&gt;""),AND(FJ8&gt;=FL$22,FK8&gt;=FL$26,FJ8&lt;&gt;""),AND(GG8&gt;=GN$22,GH8&gt;=GN$26,GG8&lt;&gt;""),AND(GL8&gt;=GN$22,GM8&gt;=GN$26,GL8&lt;&gt;""),AND(HI8&gt;=HP$22,HJ8&gt;=HP$26,HI8&lt;&gt;""),AND(HN8&gt;=HP$22,HO8&gt;=HP$26,HN8&lt;&gt;""),AND(IK8&gt;=IR$22,IL8&gt;=IR$26,IK8&lt;&gt;""),AND(IP8&gt;=IR$22,IQ8&gt;=IR$26,IP8&lt;&gt;""),AND(JM8&gt;=JT$22,JN8&gt;=JT$26,JM8&lt;&gt;""),AND(JR8&gt;=JT$22,JS8&gt;=JT$26,JR8&lt;&gt;""),AND(KO8&gt;=KV$22,KP8&gt;=KV$26,KO8&lt;&gt;""),AND(KT8&gt;=KV$22,KU8&gt;=KV$26,KT8&lt;&gt;""),AND(LQ8&gt;=LX$22,LR8&gt;=LX$26,LQ8&lt;&gt;""),AND(LV8&gt;=LX$22,LW8&gt;=LX$26,LV8&lt;&gt;""),AND(MS8&gt;=MZ$22,MT8&gt;=MZ$26,MS8&lt;&gt;""),AND(MX8&gt;=MZ$22,MY8&gt;=MZ$26,MX8&lt;&gt;""),AND(NU8&gt;=OB$22,NV8&gt;=OB$26,NU8&lt;&gt;""),AND(NZ8&gt;=OB$22,OA8&gt;=OB$26,NZ8&lt;&gt;""),AND(OW8&gt;=PD$22,OX8&gt;=PD$26,OW8&lt;&gt;""),AND(PB8&gt;=PD$22,PC8&gt;=PD$26,PB8&lt;&gt;""),AND(PY8&gt;=QF$22,PZ8&gt;=QF$26,PY8&lt;&gt;""),AND(QD8&gt;=QF$22,QE8&gt;=QF$26,QD8&lt;&gt;"")),"P","")</f>
        <v>P</v>
      </c>
      <c r="I8" s="3" t="str">
        <f>IF(OR(AND(AS8&gt;=AY$26,AS8&lt;&gt;"",AQ8=""),AND(AX8&gt;=AY$26,AX8&lt;&gt;"",AQ8=""),AND(BV8&gt;=CB$26,BV8&lt;&gt;"",BT8=""),AND(CA8&gt;=CB$26,CA8&lt;&gt;"",BT8=""),AND(CY8&gt;=DE$26,CY8&lt;&gt;"",CW8=""),AND(DD8&gt;=DE$26,DD8&lt;&gt;"",CW8=""),AND(ED8&gt;=EJ$26,ED8&lt;&gt;""),AND(EI8&gt;=EJ$26,EI8&lt;&gt;""),AND(FF8&gt;=FL$26,FF8&lt;&gt;""),AND(FK8&gt;=FL$26,FK8&lt;&gt;""),AND(GH8&gt;=GN$26,GH8&lt;&gt;""),AND(GM8&gt;=GN$26,GM8&lt;&gt;""),AND(HJ8&gt;=HP$26,HJ8&lt;&gt;""),AND(HO8&gt;=HP$26,HO8&lt;&gt;""),AND(IL8&gt;=IR$26,IL8&lt;&gt;""),AND(IQ8&gt;=IR$26,IQ8&lt;&gt;""),AND(JN8&gt;=JT$26,JN8&lt;&gt;""),AND(JS8&gt;=JT$26,JS8&lt;&gt;""),AND(KP8&gt;=KV$26,KP8&lt;&gt;""),AND(KU8&gt;=KV$26,KU8&lt;&gt;""),AND(LR8&gt;=LX$26,LR8&lt;&gt;""),AND(LW8&gt;=LX$26,LW8&lt;&gt;""),AND(MT8&gt;=MZ$26,MT8&lt;&gt;""),AND(MY8&gt;=MZ$26,MY8&lt;&gt;""),AND(NV8&gt;=OB$26,NV8&lt;&gt;""),AND(OA8&gt;=OB$26,OA8&lt;&gt;""),AND(OX8&gt;=PD$26,OX8&lt;&gt;""),AND(PC8&gt;=PD$26,PC8&lt;&gt;""),AND(PZ8&gt;=QF$26,PZ8&lt;&gt;""),AND(QE8&gt;=QF$26,QE8&lt;&gt;"")),"P","")</f>
        <v>P</v>
      </c>
      <c r="J8" s="36" t="str">
        <f>IF(AND(I8="P",H8=""),"No DD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Merit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Excellence",IF(K8="P","Worlds Team",IF(H8="P","National Team","")))))</f>
        <v>National Team</v>
      </c>
      <c r="K8" s="3" t="str">
        <f>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P","")</f>
        <v/>
      </c>
      <c r="L8" s="8">
        <f>IF(COUNT(AS8,BV8,CY8)&gt;0,LARGE((AS8,BV8,CY8),1),0)</f>
        <v>45.2</v>
      </c>
      <c r="M8" s="8" t="str">
        <f>IF(L8=0,"",IF(L8=CY8,$CC$1,IF(L8=BV8,$AZ$1,IF(L8=AS8,$W$1,""))))</f>
        <v>2023 Elite Canada</v>
      </c>
      <c r="N8" s="8">
        <f>IF(COUNT(AS8,BV8,CY8)&gt;1,LARGE((AS8,BV8,CY8),2),0)</f>
        <v>41.6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23.3</v>
      </c>
      <c r="Q8" s="8" t="str">
        <f>IF(P8=0,"",IF(P8=CZ8,$CC$1,IF(P8=BW8,$AZ$1,IF(P8=AT8,$W$1,""))))</f>
        <v>2023 3rd Domestic Trial</v>
      </c>
      <c r="R8" s="8">
        <f>IF(MAX(AX8,CA8,DD8)&gt;0,MAX(AX8,CA8,DD8),0)</f>
        <v>46.099999999999994</v>
      </c>
      <c r="S8" s="8" t="str">
        <f>IF(R8=0,"",IF(R8=DD8,$CC$1,IF(R8=CA8,$AZ$1,IF(R8=AX8,$W$1,""))))</f>
        <v>2023 Nationals</v>
      </c>
      <c r="T8" s="8">
        <f>IF(MAX(DF8:DH8)&gt;0,MAX(DF8:DH8),"")</f>
        <v>6.3999999999999915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16.5</v>
      </c>
      <c r="X8" s="19">
        <v>6.1</v>
      </c>
      <c r="Y8" s="19">
        <v>0.2</v>
      </c>
      <c r="Z8" s="19">
        <v>0</v>
      </c>
      <c r="AA8" s="19">
        <v>16.600000000000001</v>
      </c>
      <c r="AB8" s="19">
        <v>6.2</v>
      </c>
      <c r="AC8" s="19">
        <v>0</v>
      </c>
      <c r="AD8" s="19">
        <v>0</v>
      </c>
      <c r="AE8" s="19">
        <v>16.3</v>
      </c>
      <c r="AF8" s="19">
        <v>6.2</v>
      </c>
      <c r="AG8" s="19">
        <v>0</v>
      </c>
      <c r="AH8" s="19">
        <v>0</v>
      </c>
      <c r="AI8" s="19">
        <v>15.8</v>
      </c>
      <c r="AJ8" s="19">
        <v>3.3</v>
      </c>
      <c r="AK8" s="19">
        <v>0</v>
      </c>
      <c r="AL8" s="19">
        <v>0</v>
      </c>
      <c r="AM8" s="19">
        <v>13.5</v>
      </c>
      <c r="AN8" s="19">
        <v>5.7</v>
      </c>
      <c r="AO8" s="19">
        <v>0</v>
      </c>
      <c r="AP8" s="19">
        <v>0</v>
      </c>
      <c r="AQ8" s="27"/>
      <c r="AR8" s="40">
        <f>IF(SUM(X8,AB8)&gt;0,SUM(X8,AB8),"")</f>
        <v>12.3</v>
      </c>
      <c r="AS8" s="40">
        <f>IF(SUM(W8:X8,Z8:AB8,AD8)-Y8-AC8&gt;0,SUM(W8:X8,Z8:AB8,AD8)-Y8-AC8,"")</f>
        <v>45.2</v>
      </c>
      <c r="AT8" s="40">
        <f>IF(SUM(AE8:AF8,AH8)-AG8&gt;0,SUM(AE8:AF8,AH8)-AG8,"")</f>
        <v>22.5</v>
      </c>
      <c r="AU8" s="40">
        <f>IF(SUM(X8,AB8,AF8)&gt;0,SUM(X8,AB8,AF8),"")</f>
        <v>18.5</v>
      </c>
      <c r="AV8" s="40">
        <f>IF(SUM(AS8,AT8)&gt;0,SUM(AS8,AT8),"")</f>
        <v>67.7</v>
      </c>
      <c r="AW8" s="40">
        <f>IF(SUM(AJ8,AN8)&gt;0,SUM(AJ8,AN8),"")</f>
        <v>9</v>
      </c>
      <c r="AX8" s="40">
        <f>IF(SUM(AI8:AJ8,AL8:AN8,AP8)-SUM(AK8,AO8)&gt;0,SUM(AI8:AJ8,AL8:AN8,AP8)-SUM(AK8,AO8),"")</f>
        <v>38.300000000000004</v>
      </c>
      <c r="AY8" s="40">
        <f>IF(SUM(AS8,AT8,AX8)&gt;0,SUM(AS8,AT8,AX8),"")</f>
        <v>106</v>
      </c>
      <c r="AZ8" s="18">
        <v>15.3</v>
      </c>
      <c r="BA8" s="18">
        <v>3</v>
      </c>
      <c r="BB8" s="18">
        <v>0</v>
      </c>
      <c r="BC8" s="18">
        <v>0</v>
      </c>
      <c r="BD8" s="18">
        <v>16.8</v>
      </c>
      <c r="BE8" s="18">
        <v>6.2</v>
      </c>
      <c r="BF8" s="18">
        <v>0</v>
      </c>
      <c r="BG8" s="18">
        <v>0</v>
      </c>
      <c r="BH8" s="18">
        <v>16.600000000000001</v>
      </c>
      <c r="BI8" s="18">
        <v>6.2</v>
      </c>
      <c r="BJ8" s="18">
        <v>0</v>
      </c>
      <c r="BK8" s="18">
        <v>0</v>
      </c>
      <c r="BL8" s="18">
        <v>17.2</v>
      </c>
      <c r="BM8" s="18">
        <v>5.7</v>
      </c>
      <c r="BN8" s="18">
        <v>0.2</v>
      </c>
      <c r="BO8" s="18">
        <v>0</v>
      </c>
      <c r="BP8" s="18">
        <v>17.2</v>
      </c>
      <c r="BQ8" s="18">
        <v>6.2</v>
      </c>
      <c r="BR8" s="18">
        <v>0</v>
      </c>
      <c r="BS8" s="18">
        <v>0</v>
      </c>
      <c r="BT8" s="28"/>
      <c r="BU8" s="11">
        <f>IF(SUM(BA8,BE8)&gt;0,SUM(BA8,BE8),"")</f>
        <v>9.1999999999999993</v>
      </c>
      <c r="BV8" s="11">
        <f>IF(SUM(AZ8:BA8,BC8:BE8,BG8)-BB8-BF8&gt;0,SUM(AZ8:BA8,BC8:BE8,BG8)-BB8-BF8,"")</f>
        <v>41.300000000000004</v>
      </c>
      <c r="BW8" s="11">
        <f>IF(SUM(BH8:BI8,BK8)-BJ8&gt;0,SUM(BH8:BI8,BK8)-BJ8,"")</f>
        <v>22.8</v>
      </c>
      <c r="BX8" s="11">
        <f>IF(SUM(BA8,BE8,BI8)&gt;0,SUM(BA8,BE8,BI8),"")</f>
        <v>15.399999999999999</v>
      </c>
      <c r="BY8" s="11">
        <f>IF(SUM(BV8,BW8)&gt;0,SUM(BV8,BW8),"")</f>
        <v>64.100000000000009</v>
      </c>
      <c r="BZ8" s="11">
        <f>IF(SUM(BM8,BQ8)&gt;0,SUM(BM8,BQ8),"")</f>
        <v>11.9</v>
      </c>
      <c r="CA8" s="11">
        <f>IF(SUM(BL8:BM8,BO8:BQ8,BS8)-SUM(BN8,BR8)&gt;0,SUM(BL8:BM8,BO8:BQ8,BS8)-SUM(BN8,BR8),"")</f>
        <v>46.099999999999994</v>
      </c>
      <c r="CB8" s="11">
        <f>IF(SUM(BV8,BW8,CA8)&gt;0,SUM(BV8,BW8,CA8),"")</f>
        <v>110.2</v>
      </c>
      <c r="CC8" s="19">
        <v>16.7</v>
      </c>
      <c r="CD8" s="19">
        <v>7</v>
      </c>
      <c r="CE8" s="19">
        <v>0</v>
      </c>
      <c r="CF8" s="19">
        <v>0</v>
      </c>
      <c r="CG8" s="19">
        <v>15.3</v>
      </c>
      <c r="CH8" s="19">
        <v>2.6</v>
      </c>
      <c r="CI8" s="19">
        <v>0</v>
      </c>
      <c r="CJ8" s="19">
        <v>0</v>
      </c>
      <c r="CK8" s="19">
        <v>17.100000000000001</v>
      </c>
      <c r="CL8" s="19">
        <v>6.2</v>
      </c>
      <c r="CM8" s="19">
        <v>0</v>
      </c>
      <c r="CN8" s="19">
        <v>0</v>
      </c>
      <c r="CO8" s="19">
        <v>12.9</v>
      </c>
      <c r="CP8" s="19">
        <v>3.6</v>
      </c>
      <c r="CQ8" s="19">
        <v>0</v>
      </c>
      <c r="CR8" s="19">
        <v>0</v>
      </c>
      <c r="CS8" s="19">
        <v>17.2</v>
      </c>
      <c r="CT8" s="19">
        <v>5.8</v>
      </c>
      <c r="CU8" s="19">
        <v>0</v>
      </c>
      <c r="CV8" s="19">
        <v>0</v>
      </c>
      <c r="CW8" s="27"/>
      <c r="CX8" s="40">
        <f>IF(SUM(CD8,CH8)&gt;0,SUM(CD8,CH8),"")</f>
        <v>9.6</v>
      </c>
      <c r="CY8" s="40">
        <f>IF(SUM(CC8:CD8,CF8:CH8,CJ8)-CE8-CI8&gt;0,SUM(CC8:CD8,CF8:CH8,CJ8)-CE8-CI8,"")</f>
        <v>41.6</v>
      </c>
      <c r="CZ8" s="40">
        <f>IF(SUM(CK8:CL8,CN8)-CM8&gt;0,SUM(CK8:CL8,CN8)-CM8,"")</f>
        <v>23.3</v>
      </c>
      <c r="DA8" s="40">
        <f>IF(SUM(CD8,CH8,CL8)&gt;0,SUM(CD8,CH8,CL8),"")</f>
        <v>15.8</v>
      </c>
      <c r="DB8" s="40">
        <f>IF(SUM(CY8,CZ8)&gt;0,SUM(CY8,CZ8),"")</f>
        <v>64.900000000000006</v>
      </c>
      <c r="DC8" s="40">
        <f>IF(SUM(CP8,CT8)&gt;0,SUM(CP8,CT8),"")</f>
        <v>9.4</v>
      </c>
      <c r="DD8" s="40">
        <f>IF(SUM(CO8:CP8,CR8:CT8,CV8)-SUM(CQ8,CU8)&gt;0,SUM(CO8:CP8,CR8:CT8,CV8)-SUM(CQ8,CU8),"")</f>
        <v>39.5</v>
      </c>
      <c r="DE8" s="40">
        <f>IF(SUM(CY8,CZ8,DD8)&gt;0,SUM(CY8,CZ8,DD8),"")</f>
        <v>104.4</v>
      </c>
      <c r="DF8" s="50">
        <f>IF(MAX(ED8,FF8,GH8,HJ8,IL8,JN8,KP8,LR8,MT8,NV8,OX8,PZ8)-IF(N8="",0,N8)&gt;0.001,MAX(ED8,FF8,GH8,HJ8,IL8,JN8,KP8,LR8,MT8,NV8,OX8,PZ8)-IF(N8="",0,N8),"")</f>
        <v>6.3999999999999915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>
        <v>17.100000000000001</v>
      </c>
      <c r="EL8" s="18">
        <v>6.6</v>
      </c>
      <c r="EM8" s="18">
        <v>0</v>
      </c>
      <c r="EN8" s="18">
        <v>0</v>
      </c>
      <c r="EO8" s="18">
        <v>17.7</v>
      </c>
      <c r="EP8" s="18">
        <v>6.2</v>
      </c>
      <c r="EQ8" s="18">
        <v>0</v>
      </c>
      <c r="ER8" s="18">
        <v>0</v>
      </c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>
        <f>IF(SUM(EL8,EP8)&gt;0,SUM(EL8,EP8),"")</f>
        <v>12.8</v>
      </c>
      <c r="FF8" s="11">
        <f>IF(SUM(EK8:EL8,EN8:EP8,ER8)-EM8-EQ8&gt;0,SUM(EK8:EL8,EN8:EP8,ER8)-EM8-EQ8,"")</f>
        <v>47.600000000000009</v>
      </c>
      <c r="FG8" s="11" t="str">
        <f>IF(SUM(ES8:ET8,EV8)-EU8&gt;0,SUM(ES8:ET8,EV8)-EU8,"")</f>
        <v/>
      </c>
      <c r="FH8" s="11">
        <f>IF(SUM(EL8,EP8,ET8)&gt;0,SUM(EL8,EP8,ET8),"")</f>
        <v>12.8</v>
      </c>
      <c r="FI8" s="11">
        <f>IF(SUM(FF8,FG8)&gt;0,SUM(FF8,FG8),"")</f>
        <v>47.600000000000009</v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>
        <f>IF(SUM(FF8,FG8,FK8)&gt;0,SUM(FF8,FG8,FK8),"")</f>
        <v>47.600000000000009</v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17.399999999999999</v>
      </c>
      <c r="GP8" s="18">
        <v>6.9</v>
      </c>
      <c r="GQ8" s="18">
        <v>0</v>
      </c>
      <c r="GR8" s="18">
        <v>0</v>
      </c>
      <c r="GS8" s="18">
        <v>17</v>
      </c>
      <c r="GT8" s="18">
        <v>6.9</v>
      </c>
      <c r="GU8" s="18">
        <v>0.2</v>
      </c>
      <c r="GV8" s="18">
        <v>0</v>
      </c>
      <c r="GW8" s="18"/>
      <c r="GX8" s="18"/>
      <c r="GY8" s="18"/>
      <c r="GZ8" s="18"/>
      <c r="HA8" s="18">
        <v>17.5</v>
      </c>
      <c r="HB8" s="18">
        <v>7.3</v>
      </c>
      <c r="HC8" s="18">
        <v>0.2</v>
      </c>
      <c r="HD8" s="18">
        <v>0</v>
      </c>
      <c r="HE8" s="18"/>
      <c r="HF8" s="18"/>
      <c r="HG8" s="18"/>
      <c r="HH8" s="18"/>
      <c r="HI8" s="11">
        <f>IF(SUM(GP8,GT8)&gt;0,SUM(GP8,GT8),"")</f>
        <v>13.8</v>
      </c>
      <c r="HJ8" s="11">
        <f>IF(SUM(GO8:GP8,GR8:GT8,GV8)-GQ8-GU8&gt;0,SUM(GO8:GP8,GR8:GT8,GV8)-GQ8-GU8,"")</f>
        <v>47.999999999999993</v>
      </c>
      <c r="HK8" s="11" t="str">
        <f>IF(SUM(GW8:GX8,GZ8)-GY8&gt;0,SUM(GW8:GX8,GZ8)-GY8,"")</f>
        <v/>
      </c>
      <c r="HL8" s="11">
        <f>IF(SUM(GP8,GT8,GX8)&gt;0,SUM(GP8,GT8,GX8),"")</f>
        <v>13.8</v>
      </c>
      <c r="HM8" s="11">
        <f>IF(SUM(HJ8,HK8)&gt;0,SUM(HJ8,HK8),"")</f>
        <v>47.999999999999993</v>
      </c>
      <c r="HN8" s="11">
        <f>IF(SUM(HB8,HF8)&gt;0,SUM(HB8,HF8),"")</f>
        <v>7.3</v>
      </c>
      <c r="HO8" s="11">
        <f>IF(SUM(HA8:HB8,HD8:HF8,HH8)-SUM(HC8,HG8)&gt;0,SUM(HA8:HB8,HD8:HF8,HH8)-SUM(HC8,HG8),"")</f>
        <v>24.6</v>
      </c>
      <c r="HP8" s="11">
        <f>IF(SUM(HJ8,HK8,HO8)&gt;0,SUM(HJ8,HK8,HO8),"")</f>
        <v>72.599999999999994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</v>
      </c>
      <c r="QH8" s="22">
        <f>IF($CW8="P",CD8,(CD8+BA8)/2)</f>
        <v>5</v>
      </c>
      <c r="QI8" s="22">
        <f>IF($CW8="P",CE8,(CE8+BB8)/2)</f>
        <v>0</v>
      </c>
      <c r="QJ8" s="22">
        <f>IF($CW8="P",CF8,(CF8+BC8)/2)</f>
        <v>0</v>
      </c>
      <c r="QK8" s="22">
        <f>IF($CW8="P",CG8,(CG8+BD8)/2)</f>
        <v>16.05</v>
      </c>
      <c r="QL8" s="22">
        <f>IF($CW8="P",CH8,(CH8+BE8)/2)</f>
        <v>4.4000000000000004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16.850000000000001</v>
      </c>
      <c r="QP8" s="22">
        <f>IF($CW8="P",CL8,(CL8+BI8)/2)</f>
        <v>6.2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15.05</v>
      </c>
      <c r="QT8" s="22">
        <f>IF($CW8="P",CP8,(CP8+BM8)/2)</f>
        <v>4.6500000000000004</v>
      </c>
      <c r="QU8" s="22">
        <f>IF($CW8="P",CQ8,(CQ8+BN8)/2)</f>
        <v>0.1</v>
      </c>
      <c r="QV8" s="22">
        <f>IF($CW8="P",CR8,(CR8+BO8)/2)</f>
        <v>0</v>
      </c>
      <c r="QW8" s="22">
        <f>IF($CW8="P",CS8,(CS8+BP8)/2)</f>
        <v>17.2</v>
      </c>
      <c r="QX8" s="22">
        <f>IF($CW8="P",CT8,(CT8+BQ8)/2)</f>
        <v>6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9.4</v>
      </c>
      <c r="RC8" s="40">
        <f>IF(SUM(QG8:QH8,QJ8:QL8,QN8)-QI8-QM8&gt;0,SUM(QG8:QH8,QJ8:QL8,QN8)-QI8-QM8,"")</f>
        <v>41.449999999999996</v>
      </c>
      <c r="RD8" s="40">
        <f>IF(SUM(QO8:QP8,QR8)-QQ8&gt;0,SUM(QO8:QP8,QR8)-QQ8,"")</f>
        <v>23.05</v>
      </c>
      <c r="RE8" s="40">
        <f>IF(SUM(QH8,QL8,QP8)&gt;0,SUM(QH8,QL8,QP8),"")</f>
        <v>15.600000000000001</v>
      </c>
      <c r="RF8" s="40">
        <f>IF(SUM(RC8,RD8)&gt;0,SUM(RC8,RD8),"")</f>
        <v>64.5</v>
      </c>
      <c r="RG8" s="40">
        <f>IF(SUM(QT8,QX8)&gt;0,SUM(QT8,QX8),"")</f>
        <v>10.65</v>
      </c>
      <c r="RH8" s="40">
        <f>IF(SUM(QS8:QT8,QV8:QX8,QZ8)-SUM(QU8,QY8)&gt;0,SUM(QS8:QT8,QV8:QX8,QZ8)-SUM(QU8,QY8),"")</f>
        <v>42.800000000000004</v>
      </c>
      <c r="RI8" s="40">
        <f>IF(SUM(RC8,RD8,RH8)&gt;0,SUM(RC8,RD8,RH8),"")</f>
        <v>107.30000000000001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t="str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/>
      </c>
      <c r="C9" s="5" t="s">
        <v>105</v>
      </c>
      <c r="D9" s="4" t="s">
        <v>3</v>
      </c>
      <c r="E9" s="4">
        <v>2003</v>
      </c>
      <c r="F9" s="9">
        <f>SUM(L9:T9)+SUM(L9:P9)*0.0000001+SUM(L9)*0.0000000000001</f>
        <v>160.10001119000461</v>
      </c>
      <c r="G9" s="66" t="s">
        <v>46</v>
      </c>
      <c r="H9" s="3" t="str">
        <f>IF(OR(AND(AR9&gt;=AY$22,AS9&gt;=AY$26,AR9&lt;&gt;"",AQ9=""),AND(AW9&gt;=AY$22,AX9&gt;=AY$26,AW9&lt;&gt;"",AQ9=""),AND(BU9&gt;=CB$22,BV9&gt;=CB$26,BU9&lt;&gt;"",BT9=""),AND(BZ9&gt;=CB$22,CA9&gt;=CB$26,BZ9&lt;&gt;"",BT9=""),AND(CX9&gt;=DE$22,CY9&gt;=DE$26,CX9&lt;&gt;"",CW9=""),AND(DC9&gt;=DE$22,DD9&gt;=DE$26,DC9&lt;&gt;""),AND(EC9&gt;=EJ$22,ED9&gt;=EJ$26,EC9&lt;&gt;""),AND(EH9&gt;=EJ$22,EI9&gt;=EJ$26,EH9&lt;&gt;""),AND(FE9&gt;=FL$22,FF9&gt;=FL$26,FE9&lt;&gt;""),AND(FJ9&gt;=FL$22,FK9&gt;=FL$26,FJ9&lt;&gt;""),AND(GG9&gt;=GN$22,GH9&gt;=GN$26,GG9&lt;&gt;""),AND(GL9&gt;=GN$22,GM9&gt;=GN$26,GL9&lt;&gt;""),AND(HI9&gt;=HP$22,HJ9&gt;=HP$26,HI9&lt;&gt;""),AND(HN9&gt;=HP$22,HO9&gt;=HP$26,HN9&lt;&gt;""),AND(IK9&gt;=IR$22,IL9&gt;=IR$26,IK9&lt;&gt;""),AND(IP9&gt;=IR$22,IQ9&gt;=IR$26,IP9&lt;&gt;""),AND(JM9&gt;=JT$22,JN9&gt;=JT$26,JM9&lt;&gt;""),AND(JR9&gt;=JT$22,JS9&gt;=JT$26,JR9&lt;&gt;""),AND(KO9&gt;=KV$22,KP9&gt;=KV$26,KO9&lt;&gt;""),AND(KT9&gt;=KV$22,KU9&gt;=KV$26,KT9&lt;&gt;""),AND(LQ9&gt;=LX$22,LR9&gt;=LX$26,LQ9&lt;&gt;""),AND(LV9&gt;=LX$22,LW9&gt;=LX$26,LV9&lt;&gt;""),AND(MS9&gt;=MZ$22,MT9&gt;=MZ$26,MS9&lt;&gt;""),AND(MX9&gt;=MZ$22,MY9&gt;=MZ$26,MX9&lt;&gt;""),AND(NU9&gt;=OB$22,NV9&gt;=OB$26,NU9&lt;&gt;""),AND(NZ9&gt;=OB$22,OA9&gt;=OB$26,NZ9&lt;&gt;""),AND(OW9&gt;=PD$22,OX9&gt;=PD$26,OW9&lt;&gt;""),AND(PB9&gt;=PD$22,PC9&gt;=PD$26,PB9&lt;&gt;""),AND(PY9&gt;=QF$22,PZ9&gt;=QF$26,PY9&lt;&gt;""),AND(QD9&gt;=QF$22,QE9&gt;=QF$26,QD9&lt;&gt;"")),"P","")</f>
        <v>P</v>
      </c>
      <c r="I9" s="3" t="str">
        <f>IF(OR(AND(AS9&gt;=AY$26,AS9&lt;&gt;"",AQ9=""),AND(AX9&gt;=AY$26,AX9&lt;&gt;"",AQ9=""),AND(BV9&gt;=CB$26,BV9&lt;&gt;"",BT9=""),AND(CA9&gt;=CB$26,CA9&lt;&gt;"",BT9=""),AND(CY9&gt;=DE$26,CY9&lt;&gt;"",CW9=""),AND(DD9&gt;=DE$26,DD9&lt;&gt;"",CW9=""),AND(ED9&gt;=EJ$26,ED9&lt;&gt;""),AND(EI9&gt;=EJ$26,EI9&lt;&gt;""),AND(FF9&gt;=FL$26,FF9&lt;&gt;""),AND(FK9&gt;=FL$26,FK9&lt;&gt;""),AND(GH9&gt;=GN$26,GH9&lt;&gt;""),AND(GM9&gt;=GN$26,GM9&lt;&gt;""),AND(HJ9&gt;=HP$26,HJ9&lt;&gt;""),AND(HO9&gt;=HP$26,HO9&lt;&gt;""),AND(IL9&gt;=IR$26,IL9&lt;&gt;""),AND(IQ9&gt;=IR$26,IQ9&lt;&gt;""),AND(JN9&gt;=JT$26,JN9&lt;&gt;""),AND(JS9&gt;=JT$26,JS9&lt;&gt;""),AND(KP9&gt;=KV$26,KP9&lt;&gt;""),AND(KU9&gt;=KV$26,KU9&lt;&gt;""),AND(LR9&gt;=LX$26,LR9&lt;&gt;""),AND(LW9&gt;=LX$26,LW9&lt;&gt;""),AND(MT9&gt;=MZ$26,MT9&lt;&gt;""),AND(MY9&gt;=MZ$26,MY9&lt;&gt;""),AND(NV9&gt;=OB$26,NV9&lt;&gt;""),AND(OA9&gt;=OB$26,OA9&lt;&gt;""),AND(OX9&gt;=PD$26,OX9&lt;&gt;""),AND(PC9&gt;=PD$26,PC9&lt;&gt;""),AND(PZ9&gt;=QF$26,PZ9&lt;&gt;""),AND(QE9&gt;=QF$26,QE9&lt;&gt;"")),"P","")</f>
        <v>P</v>
      </c>
      <c r="J9" s="36" t="str">
        <f>IF(AND(I9="P",H9=""),"No DD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Merit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Excellence",IF(K9="P","Worlds Team",IF(H9="P","National Team","")))))</f>
        <v>National Team</v>
      </c>
      <c r="K9" s="3" t="str">
        <f>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P","")</f>
        <v/>
      </c>
      <c r="L9" s="8">
        <f>IF(COUNT(AS9,BV9,CY9)&gt;0,LARGE((AS9,BV9,CY9),1),0)</f>
        <v>45.7</v>
      </c>
      <c r="M9" s="8" t="str">
        <f>IF(L9=0,"",IF(L9=CY9,$CC$1,IF(L9=BV9,$AZ$1,IF(L9=AS9,$W$1,""))))</f>
        <v>2023 Elite Canada</v>
      </c>
      <c r="N9" s="8">
        <f>IF(COUNT(AS9,BV9,CY9)&gt;1,LARGE((AS9,BV9,CY9),2),0)</f>
        <v>43</v>
      </c>
      <c r="O9" s="8" t="str">
        <f>IF(N9=0,"",IF(N9=CY9,$CC$1,IF(N9=BV9,$AZ$1,IF(N9=AS9,$W$1,""))))</f>
        <v>2023 Nationals</v>
      </c>
      <c r="P9" s="8">
        <f>IF(COUNT(AT9,BW9,CZ9)&gt;0,LARGE((AT9,BW9,CZ9),1),0)</f>
        <v>23.2</v>
      </c>
      <c r="Q9" s="8" t="str">
        <f>IF(P9=0,"",IF(P9=CZ9,$CC$1,IF(P9=BW9,$AZ$1,IF(P9=AT9,$W$1,""))))</f>
        <v>2023 Nationals</v>
      </c>
      <c r="R9" s="8">
        <f>IF(MAX(AX9,CA9,DD9)&gt;0,MAX(AX9,CA9,DD9),0)</f>
        <v>48.2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</v>
      </c>
      <c r="X9" s="19">
        <v>5.5</v>
      </c>
      <c r="Y9" s="19">
        <v>0</v>
      </c>
      <c r="Z9" s="19">
        <v>0</v>
      </c>
      <c r="AA9" s="19">
        <v>17.600000000000001</v>
      </c>
      <c r="AB9" s="19">
        <v>5.6</v>
      </c>
      <c r="AC9" s="19">
        <v>0</v>
      </c>
      <c r="AD9" s="19">
        <v>0</v>
      </c>
      <c r="AE9" s="19">
        <v>16.7</v>
      </c>
      <c r="AF9" s="19">
        <v>3</v>
      </c>
      <c r="AG9" s="19">
        <v>1</v>
      </c>
      <c r="AH9" s="19">
        <v>0</v>
      </c>
      <c r="AI9" s="19">
        <v>17.399999999999999</v>
      </c>
      <c r="AJ9" s="19">
        <v>5.5</v>
      </c>
      <c r="AK9" s="19">
        <v>0</v>
      </c>
      <c r="AL9" s="19">
        <v>0</v>
      </c>
      <c r="AM9" s="19">
        <v>16</v>
      </c>
      <c r="AN9" s="19">
        <v>3.7</v>
      </c>
      <c r="AO9" s="19">
        <v>0</v>
      </c>
      <c r="AP9" s="19">
        <v>0</v>
      </c>
      <c r="AQ9" s="27"/>
      <c r="AR9" s="40">
        <f>IF(SUM(X9,AB9)&gt;0,SUM(X9,AB9),"")</f>
        <v>11.1</v>
      </c>
      <c r="AS9" s="40">
        <f>IF(SUM(W9:X9,Z9:AB9,AD9)-Y9-AC9&gt;0,SUM(W9:X9,Z9:AB9,AD9)-Y9-AC9,"")</f>
        <v>45.7</v>
      </c>
      <c r="AT9" s="40">
        <f>IF(SUM(AE9:AF9,AH9)-AG9&gt;0,SUM(AE9:AF9,AH9)-AG9,"")</f>
        <v>18.7</v>
      </c>
      <c r="AU9" s="40">
        <f>IF(SUM(X9,AB9,AF9)&gt;0,SUM(X9,AB9,AF9),"")</f>
        <v>14.1</v>
      </c>
      <c r="AV9" s="40">
        <f>IF(SUM(AS9,AT9)&gt;0,SUM(AS9,AT9),"")</f>
        <v>64.400000000000006</v>
      </c>
      <c r="AW9" s="40">
        <f>IF(SUM(AJ9,AN9)&gt;0,SUM(AJ9,AN9),"")</f>
        <v>9.1999999999999993</v>
      </c>
      <c r="AX9" s="40">
        <f>IF(SUM(AI9:AJ9,AL9:AN9,AP9)-SUM(AK9,AO9)&gt;0,SUM(AI9:AJ9,AL9:AN9,AP9)-SUM(AK9,AO9),"")</f>
        <v>42.6</v>
      </c>
      <c r="AY9" s="40">
        <f>IF(SUM(AS9,AT9,AX9)&gt;0,SUM(AS9,AT9,AX9),"")</f>
        <v>107</v>
      </c>
      <c r="AZ9" s="18">
        <v>16.3</v>
      </c>
      <c r="BA9" s="18">
        <v>5.5</v>
      </c>
      <c r="BB9" s="18">
        <v>0.4</v>
      </c>
      <c r="BC9" s="18">
        <v>0</v>
      </c>
      <c r="BD9" s="18">
        <v>16.399999999999999</v>
      </c>
      <c r="BE9" s="18">
        <v>5.4</v>
      </c>
      <c r="BF9" s="18">
        <v>0.2</v>
      </c>
      <c r="BG9" s="18">
        <v>0</v>
      </c>
      <c r="BH9" s="18">
        <v>16.899999999999999</v>
      </c>
      <c r="BI9" s="18">
        <v>6.5</v>
      </c>
      <c r="BJ9" s="18">
        <v>0.2</v>
      </c>
      <c r="BK9" s="18">
        <v>0</v>
      </c>
      <c r="BL9" s="18">
        <v>17.8</v>
      </c>
      <c r="BM9" s="18">
        <v>6.5</v>
      </c>
      <c r="BN9" s="18">
        <v>0</v>
      </c>
      <c r="BO9" s="18">
        <v>0</v>
      </c>
      <c r="BP9" s="18">
        <v>18.399999999999999</v>
      </c>
      <c r="BQ9" s="18">
        <v>5.5</v>
      </c>
      <c r="BR9" s="18">
        <v>0</v>
      </c>
      <c r="BS9" s="18">
        <v>0</v>
      </c>
      <c r="BT9" s="28"/>
      <c r="BU9" s="11">
        <f>IF(SUM(BA9,BE9)&gt;0,SUM(BA9,BE9),"")</f>
        <v>10.9</v>
      </c>
      <c r="BV9" s="11">
        <f>IF(SUM(AZ9:BA9,BC9:BE9,BG9)-BB9-BF9&gt;0,SUM(AZ9:BA9,BC9:BE9,BG9)-BB9-BF9,"")</f>
        <v>43</v>
      </c>
      <c r="BW9" s="11">
        <f>IF(SUM(BH9:BI9,BK9)-BJ9&gt;0,SUM(BH9:BI9,BK9)-BJ9,"")</f>
        <v>23.2</v>
      </c>
      <c r="BX9" s="11">
        <f>IF(SUM(BA9,BE9,BI9)&gt;0,SUM(BA9,BE9,BI9),"")</f>
        <v>17.399999999999999</v>
      </c>
      <c r="BY9" s="11">
        <f>IF(SUM(BV9,BW9)&gt;0,SUM(BV9,BW9),"")</f>
        <v>66.2</v>
      </c>
      <c r="BZ9" s="11">
        <f>IF(SUM(BM9,BQ9)&gt;0,SUM(BM9,BQ9),"")</f>
        <v>12</v>
      </c>
      <c r="CA9" s="11">
        <f>IF(SUM(BL9:BM9,BO9:BQ9,BS9)-SUM(BN9,BR9)&gt;0,SUM(BL9:BM9,BO9:BQ9,BS9)-SUM(BN9,BR9),"")</f>
        <v>48.2</v>
      </c>
      <c r="CB9" s="11">
        <f>IF(SUM(BV9,BW9,CA9)&gt;0,SUM(BV9,BW9,CA9),"")</f>
        <v>114.4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16</v>
      </c>
      <c r="EL9" s="18">
        <v>3.3</v>
      </c>
      <c r="EM9" s="18">
        <v>0</v>
      </c>
      <c r="EN9" s="18">
        <v>0</v>
      </c>
      <c r="EO9" s="18">
        <v>15.5</v>
      </c>
      <c r="EP9" s="18">
        <v>3.3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6.6</v>
      </c>
      <c r="FF9" s="11">
        <f>IF(SUM(EK9:EL9,EN9:EP9,ER9)-EM9-EQ9&gt;0,SUM(EK9:EL9,EN9:EP9,ER9)-EM9-EQ9,"")</f>
        <v>38.099999999999994</v>
      </c>
      <c r="FG9" s="11" t="str">
        <f>IF(SUM(ES9:ET9,EV9)-EU9&gt;0,SUM(ES9:ET9,EV9)-EU9,"")</f>
        <v/>
      </c>
      <c r="FH9" s="11">
        <f>IF(SUM(EL9,EP9,ET9)&gt;0,SUM(EL9,EP9,ET9),"")</f>
        <v>6.6</v>
      </c>
      <c r="FI9" s="11">
        <f>IF(SUM(FF9,FG9)&gt;0,SUM(FF9,FG9),"")</f>
        <v>38.099999999999994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38.099999999999994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8.15</v>
      </c>
      <c r="QH9" s="22">
        <f>IF($CW9="P",CD9,(CD9+BA9)/2)</f>
        <v>2.75</v>
      </c>
      <c r="QI9" s="22">
        <f>IF($CW9="P",CE9,(CE9+BB9)/2)</f>
        <v>0.2</v>
      </c>
      <c r="QJ9" s="22">
        <f>IF($CW9="P",CF9,(CF9+BC9)/2)</f>
        <v>0</v>
      </c>
      <c r="QK9" s="22">
        <f>IF($CW9="P",CG9,(CG9+BD9)/2)</f>
        <v>8.1999999999999993</v>
      </c>
      <c r="QL9" s="22">
        <f>IF($CW9="P",CH9,(CH9+BE9)/2)</f>
        <v>2.7</v>
      </c>
      <c r="QM9" s="22">
        <f>IF($CW9="P",CI9,(CI9+BF9)/2)</f>
        <v>0.1</v>
      </c>
      <c r="QN9" s="22">
        <f>IF($CW9="P",CJ9,(CJ9+BG9)/2)</f>
        <v>0</v>
      </c>
      <c r="QO9" s="22">
        <f>IF($CW9="P",CK9,(CK9+BH9)/2)</f>
        <v>8.4499999999999993</v>
      </c>
      <c r="QP9" s="22">
        <f>IF($CW9="P",CL9,(CL9+BI9)/2)</f>
        <v>3.25</v>
      </c>
      <c r="QQ9" s="22">
        <f>IF($CW9="P",CM9,(CM9+BJ9)/2)</f>
        <v>0.1</v>
      </c>
      <c r="QR9" s="22">
        <f>IF($CW9="P",CN9,(CN9+BK9)/2)</f>
        <v>0</v>
      </c>
      <c r="QS9" s="22">
        <f>IF($CW9="P",CO9,(CO9+BL9)/2)</f>
        <v>8.9</v>
      </c>
      <c r="QT9" s="22">
        <f>IF($CW9="P",CP9,(CP9+BM9)/2)</f>
        <v>3.25</v>
      </c>
      <c r="QU9" s="22">
        <f>IF($CW9="P",CQ9,(CQ9+BN9)/2)</f>
        <v>0</v>
      </c>
      <c r="QV9" s="22">
        <f>IF($CW9="P",CR9,(CR9+BO9)/2)</f>
        <v>0</v>
      </c>
      <c r="QW9" s="22">
        <f>IF($CW9="P",CS9,(CS9+BP9)/2)</f>
        <v>9.1999999999999993</v>
      </c>
      <c r="QX9" s="22">
        <f>IF($CW9="P",CT9,(CT9+BQ9)/2)</f>
        <v>2.75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5.45</v>
      </c>
      <c r="RC9" s="40">
        <f>IF(SUM(QG9:QH9,QJ9:QL9,QN9)-QI9-QM9&gt;0,SUM(QG9:QH9,QJ9:QL9,QN9)-QI9-QM9,"")</f>
        <v>21.5</v>
      </c>
      <c r="RD9" s="40">
        <f>IF(SUM(QO9:QP9,QR9)-QQ9&gt;0,SUM(QO9:QP9,QR9)-QQ9,"")</f>
        <v>11.6</v>
      </c>
      <c r="RE9" s="40">
        <f>IF(SUM(QH9,QL9,QP9)&gt;0,SUM(QH9,QL9,QP9),"")</f>
        <v>8.6999999999999993</v>
      </c>
      <c r="RF9" s="40">
        <f>IF(SUM(RC9,RD9)&gt;0,SUM(RC9,RD9),"")</f>
        <v>33.1</v>
      </c>
      <c r="RG9" s="40">
        <f>IF(SUM(QT9,QX9)&gt;0,SUM(QT9,QX9),"")</f>
        <v>6</v>
      </c>
      <c r="RH9" s="40">
        <f>IF(SUM(QS9:QT9,QV9:QX9,QZ9)-SUM(QU9,QY9)&gt;0,SUM(QS9:QT9,QV9:QX9,QZ9)-SUM(QU9,QY9),"")</f>
        <v>24.1</v>
      </c>
      <c r="RI9" s="40">
        <f>IF(SUM(RC9,RD9,RH9)&gt;0,SUM(RC9,RD9,RH9),"")</f>
        <v>57.2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1</v>
      </c>
      <c r="C10" s="5" t="s">
        <v>124</v>
      </c>
      <c r="D10" s="4" t="s">
        <v>4</v>
      </c>
      <c r="E10" s="4">
        <v>2004</v>
      </c>
      <c r="F10" s="9">
        <f>SUM(L10:T10)+SUM(L10:P10)*0.0000001+SUM(L10)*0.0000000000001</f>
        <v>155.50001063000431</v>
      </c>
      <c r="G10" s="66"/>
      <c r="H10" s="3" t="str">
        <f>IF(OR(AND(AR10&gt;=AY$22,AS10&gt;=AY$26,AR10&lt;&gt;"",AQ10=""),AND(AW10&gt;=AY$22,AX10&gt;=AY$26,AW10&lt;&gt;"",AQ10=""),AND(BU10&gt;=CB$22,BV10&gt;=CB$26,BU10&lt;&gt;"",BT10=""),AND(BZ10&gt;=CB$22,CA10&gt;=CB$26,BZ10&lt;&gt;"",BT10=""),AND(CX10&gt;=DE$22,CY10&gt;=DE$26,CX10&lt;&gt;"",CW10=""),AND(DC10&gt;=DE$22,DD10&gt;=DE$26,DC10&lt;&gt;""),AND(EC10&gt;=EJ$22,ED10&gt;=EJ$26,EC10&lt;&gt;""),AND(EH10&gt;=EJ$22,EI10&gt;=EJ$26,EH10&lt;&gt;""),AND(FE10&gt;=FL$22,FF10&gt;=FL$26,FE10&lt;&gt;""),AND(FJ10&gt;=FL$22,FK10&gt;=FL$26,FJ10&lt;&gt;""),AND(GG10&gt;=GN$22,GH10&gt;=GN$26,GG10&lt;&gt;""),AND(GL10&gt;=GN$22,GM10&gt;=GN$26,GL10&lt;&gt;""),AND(HI10&gt;=HP$22,HJ10&gt;=HP$26,HI10&lt;&gt;""),AND(HN10&gt;=HP$22,HO10&gt;=HP$26,HN10&lt;&gt;""),AND(IK10&gt;=IR$22,IL10&gt;=IR$26,IK10&lt;&gt;""),AND(IP10&gt;=IR$22,IQ10&gt;=IR$26,IP10&lt;&gt;""),AND(JM10&gt;=JT$22,JN10&gt;=JT$26,JM10&lt;&gt;""),AND(JR10&gt;=JT$22,JS10&gt;=JT$26,JR10&lt;&gt;""),AND(KO10&gt;=KV$22,KP10&gt;=KV$26,KO10&lt;&gt;""),AND(KT10&gt;=KV$22,KU10&gt;=KV$26,KT10&lt;&gt;""),AND(LQ10&gt;=LX$22,LR10&gt;=LX$26,LQ10&lt;&gt;""),AND(LV10&gt;=LX$22,LW10&gt;=LX$26,LV10&lt;&gt;""),AND(MS10&gt;=MZ$22,MT10&gt;=MZ$26,MS10&lt;&gt;""),AND(MX10&gt;=MZ$22,MY10&gt;=MZ$26,MX10&lt;&gt;""),AND(NU10&gt;=OB$22,NV10&gt;=OB$26,NU10&lt;&gt;""),AND(NZ10&gt;=OB$22,OA10&gt;=OB$26,NZ10&lt;&gt;""),AND(OW10&gt;=PD$22,OX10&gt;=PD$26,OW10&lt;&gt;""),AND(PB10&gt;=PD$22,PC10&gt;=PD$26,PB10&lt;&gt;""),AND(PY10&gt;=QF$22,PZ10&gt;=QF$26,PY10&lt;&gt;""),AND(QD10&gt;=QF$22,QE10&gt;=QF$26,QD10&lt;&gt;"")),"P","")</f>
        <v>P</v>
      </c>
      <c r="I10" s="3" t="str">
        <f>IF(OR(AND(AS10&gt;=AY$26,AS10&lt;&gt;"",AQ10=""),AND(AX10&gt;=AY$26,AX10&lt;&gt;"",AQ10=""),AND(BV10&gt;=CB$26,BV10&lt;&gt;"",BT10=""),AND(CA10&gt;=CB$26,CA10&lt;&gt;"",BT10=""),AND(CY10&gt;=DE$26,CY10&lt;&gt;"",CW10=""),AND(DD10&gt;=DE$26,DD10&lt;&gt;"",CW10=""),AND(ED10&gt;=EJ$26,ED10&lt;&gt;""),AND(EI10&gt;=EJ$26,EI10&lt;&gt;""),AND(FF10&gt;=FL$26,FF10&lt;&gt;""),AND(FK10&gt;=FL$26,FK10&lt;&gt;""),AND(GH10&gt;=GN$26,GH10&lt;&gt;""),AND(GM10&gt;=GN$26,GM10&lt;&gt;""),AND(HJ10&gt;=HP$26,HJ10&lt;&gt;""),AND(HO10&gt;=HP$26,HO10&lt;&gt;""),AND(IL10&gt;=IR$26,IL10&lt;&gt;""),AND(IQ10&gt;=IR$26,IQ10&lt;&gt;""),AND(JN10&gt;=JT$26,JN10&lt;&gt;""),AND(JS10&gt;=JT$26,JS10&lt;&gt;""),AND(KP10&gt;=KV$26,KP10&lt;&gt;""),AND(KU10&gt;=KV$26,KU10&lt;&gt;""),AND(LR10&gt;=LX$26,LR10&lt;&gt;""),AND(LW10&gt;=LX$26,LW10&lt;&gt;""),AND(MT10&gt;=MZ$26,MT10&lt;&gt;""),AND(MY10&gt;=MZ$26,MY10&lt;&gt;""),AND(NV10&gt;=OB$26,NV10&lt;&gt;""),AND(OA10&gt;=OB$26,OA10&lt;&gt;""),AND(OX10&gt;=PD$26,OX10&lt;&gt;""),AND(PC10&gt;=PD$26,PC10&lt;&gt;""),AND(PZ10&gt;=QF$26,PZ10&lt;&gt;""),AND(QE10&gt;=QF$26,QE10&lt;&gt;"")),"P","")</f>
        <v>P</v>
      </c>
      <c r="J10" s="36" t="str">
        <f>IF(AND(I10="P",H10=""),"No DD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Merit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Excellence",IF(K10="P","Worlds Team",IF(H10="P","National Team","")))))</f>
        <v>National Team</v>
      </c>
      <c r="K10" s="3" t="str">
        <f>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P","")</f>
        <v/>
      </c>
      <c r="L10" s="8">
        <f>IF(COUNT(AS10,BV10,CY10)&gt;0,LARGE((AS10,BV10,CY10),1),0)</f>
        <v>43.2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41.4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21.700000000000003</v>
      </c>
      <c r="Q10" s="8" t="str">
        <f>IF(P10=0,"",IF(P10=CZ10,$CC$1,IF(P10=BW10,$AZ$1,IF(P10=AT10,$W$1,""))))</f>
        <v>2023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2023 Nationals</v>
      </c>
      <c r="T10" s="8">
        <f>IF(MAX(DF10:DH10)&gt;0,MAX(DF10:DH10),"")</f>
        <v>3.2999999999999972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16.2</v>
      </c>
      <c r="X10" s="19">
        <v>4.8</v>
      </c>
      <c r="Y10" s="19">
        <v>0.2</v>
      </c>
      <c r="Z10" s="19">
        <v>0.6</v>
      </c>
      <c r="AA10" s="19">
        <v>15.2</v>
      </c>
      <c r="AB10" s="19">
        <v>4.5999999999999996</v>
      </c>
      <c r="AC10" s="19">
        <v>0.4</v>
      </c>
      <c r="AD10" s="19">
        <v>0.6</v>
      </c>
      <c r="AE10" s="19">
        <v>15.7</v>
      </c>
      <c r="AF10" s="19">
        <v>4.2</v>
      </c>
      <c r="AG10" s="19">
        <v>0.4</v>
      </c>
      <c r="AH10" s="19">
        <v>0.6</v>
      </c>
      <c r="AI10" s="19">
        <v>16.5</v>
      </c>
      <c r="AJ10" s="19">
        <v>4.8</v>
      </c>
      <c r="AK10" s="19">
        <v>0</v>
      </c>
      <c r="AL10" s="19">
        <v>0.6</v>
      </c>
      <c r="AM10" s="19">
        <v>16.100000000000001</v>
      </c>
      <c r="AN10" s="19">
        <v>5.3</v>
      </c>
      <c r="AO10" s="19">
        <v>0</v>
      </c>
      <c r="AP10" s="19">
        <v>0.6</v>
      </c>
      <c r="AQ10" s="27"/>
      <c r="AR10" s="40">
        <f>IF(SUM(X10,AB10)&gt;0,SUM(X10,AB10),"")</f>
        <v>9.3999999999999986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20.100000000000001</v>
      </c>
      <c r="AU10" s="40">
        <f>IF(SUM(X10,AB10,AF10)&gt;0,SUM(X10,AB10,AF10),"")</f>
        <v>13.599999999999998</v>
      </c>
      <c r="AV10" s="40">
        <f>IF(SUM(AS10,AT10)&gt;0,SUM(AS10,AT10),"")</f>
        <v>61.5</v>
      </c>
      <c r="AW10" s="40">
        <f>IF(SUM(AJ10,AN10)&gt;0,SUM(AJ10,AN10),"")</f>
        <v>10.1</v>
      </c>
      <c r="AX10" s="40">
        <f>IF(SUM(AI10:AJ10,AL10:AN10,AP10)-SUM(AK10,AO10)&gt;0,SUM(AI10:AJ10,AL10:AN10,AP10)-SUM(AK10,AO10),"")</f>
        <v>43.9</v>
      </c>
      <c r="AY10" s="40">
        <f>IF(SUM(AS10,AT10,AX10)&gt;0,SUM(AS10,AT10,AX10),"")</f>
        <v>105.4</v>
      </c>
      <c r="AZ10" s="18">
        <v>15.9</v>
      </c>
      <c r="BA10" s="18">
        <v>4.8</v>
      </c>
      <c r="BB10" s="18">
        <v>0</v>
      </c>
      <c r="BC10" s="18">
        <v>0.6</v>
      </c>
      <c r="BD10" s="18">
        <v>15.3</v>
      </c>
      <c r="BE10" s="18">
        <v>6</v>
      </c>
      <c r="BF10" s="18">
        <v>0</v>
      </c>
      <c r="BG10" s="18">
        <v>0.6</v>
      </c>
      <c r="BH10" s="18">
        <v>15.1</v>
      </c>
      <c r="BI10" s="18">
        <v>6</v>
      </c>
      <c r="BJ10" s="18">
        <v>0</v>
      </c>
      <c r="BK10" s="18">
        <v>0.6</v>
      </c>
      <c r="BL10" s="18">
        <v>16.8</v>
      </c>
      <c r="BM10" s="18">
        <v>5.5</v>
      </c>
      <c r="BN10" s="18">
        <v>0</v>
      </c>
      <c r="BO10" s="18">
        <v>0.6</v>
      </c>
      <c r="BP10" s="18">
        <v>16.399999999999999</v>
      </c>
      <c r="BQ10" s="18">
        <v>6</v>
      </c>
      <c r="BR10" s="18">
        <v>0</v>
      </c>
      <c r="BS10" s="18">
        <v>0.6</v>
      </c>
      <c r="BT10" s="28"/>
      <c r="BU10" s="11">
        <f>IF(SUM(BA10,BE10)&gt;0,SUM(BA10,BE10),"")</f>
        <v>10.8</v>
      </c>
      <c r="BV10" s="11">
        <f>IF(SUM(AZ10:BA10,BC10:BE10,BG10)-BB10-BF10&gt;0,SUM(AZ10:BA10,BC10:BE10,BG10)-BB10-BF10,"")</f>
        <v>43.2</v>
      </c>
      <c r="BW10" s="11">
        <f>IF(SUM(BH10:BI10,BK10)-BJ10&gt;0,SUM(BH10:BI10,BK10)-BJ10,"")</f>
        <v>21.700000000000003</v>
      </c>
      <c r="BX10" s="11">
        <f>IF(SUM(BA10,BE10,BI10)&gt;0,SUM(BA10,BE10,BI10),"")</f>
        <v>16.8</v>
      </c>
      <c r="BY10" s="11">
        <f>IF(SUM(BV10,BW10)&gt;0,SUM(BV10,BW10),"")</f>
        <v>64.900000000000006</v>
      </c>
      <c r="BZ10" s="11">
        <f>IF(SUM(BM10,BQ10)&gt;0,SUM(BM10,BQ10),"")</f>
        <v>11.5</v>
      </c>
      <c r="CA10" s="11">
        <f>IF(SUM(BL10:BM10,BO10:BQ10,BS10)-SUM(BN10,BR10)&gt;0,SUM(BL10:BM10,BO10:BQ10,BS10)-SUM(BN10,BR10),"")</f>
        <v>45.9</v>
      </c>
      <c r="CB10" s="11">
        <f>IF(SUM(BV10,BW10,CA10)&gt;0,SUM(BV10,BW10,CA10),"")</f>
        <v>110.80000000000001</v>
      </c>
      <c r="CC10" s="19">
        <v>16</v>
      </c>
      <c r="CD10" s="19">
        <v>5.3</v>
      </c>
      <c r="CE10" s="19">
        <v>0</v>
      </c>
      <c r="CF10" s="19">
        <v>0.6</v>
      </c>
      <c r="CG10" s="19">
        <v>14.8</v>
      </c>
      <c r="CH10" s="19">
        <v>4</v>
      </c>
      <c r="CI10" s="19">
        <v>0</v>
      </c>
      <c r="CJ10" s="19">
        <v>0.6</v>
      </c>
      <c r="CK10" s="19">
        <v>16.399999999999999</v>
      </c>
      <c r="CL10" s="19">
        <v>4.5999999999999996</v>
      </c>
      <c r="CM10" s="19">
        <v>0</v>
      </c>
      <c r="CN10" s="19">
        <v>0.6</v>
      </c>
      <c r="CO10" s="19">
        <v>16.399999999999999</v>
      </c>
      <c r="CP10" s="19">
        <v>4.5999999999999996</v>
      </c>
      <c r="CQ10" s="19">
        <v>0</v>
      </c>
      <c r="CR10" s="19">
        <v>0.6</v>
      </c>
      <c r="CS10" s="19">
        <v>15.9</v>
      </c>
      <c r="CT10" s="19">
        <v>6.2</v>
      </c>
      <c r="CU10" s="19">
        <v>0.2</v>
      </c>
      <c r="CV10" s="19">
        <v>0.6</v>
      </c>
      <c r="CW10" s="27"/>
      <c r="CX10" s="40">
        <f>IF(SUM(CD10,CH10)&gt;0,SUM(CD10,CH10),"")</f>
        <v>9.3000000000000007</v>
      </c>
      <c r="CY10" s="40">
        <f>IF(SUM(CC10:CD10,CF10:CH10,CJ10)-CE10-CI10&gt;0,SUM(CC10:CD10,CF10:CH10,CJ10)-CE10-CI10,"")</f>
        <v>41.300000000000004</v>
      </c>
      <c r="CZ10" s="40">
        <f>IF(SUM(CK10:CL10,CN10)-CM10&gt;0,SUM(CK10:CL10,CN10)-CM10,"")</f>
        <v>21.6</v>
      </c>
      <c r="DA10" s="40">
        <f>IF(SUM(CD10,CH10,CL10)&gt;0,SUM(CD10,CH10,CL10),"")</f>
        <v>13.9</v>
      </c>
      <c r="DB10" s="40">
        <f>IF(SUM(CY10,CZ10)&gt;0,SUM(CY10,CZ10),"")</f>
        <v>62.900000000000006</v>
      </c>
      <c r="DC10" s="40">
        <f>IF(SUM(CP10,CT10)&gt;0,SUM(CP10,CT10),"")</f>
        <v>10.8</v>
      </c>
      <c r="DD10" s="40">
        <f>IF(SUM(CO10:CP10,CR10:CT10,CV10)-SUM(CQ10,CU10)&gt;0,SUM(CO10:CP10,CR10:CT10,CV10)-SUM(CQ10,CU10),"")</f>
        <v>44.1</v>
      </c>
      <c r="DE10" s="40">
        <f>IF(SUM(CY10,CZ10,DD10)&gt;0,SUM(CY10,CZ10,DD10),"")</f>
        <v>107</v>
      </c>
      <c r="DF10" s="50">
        <f>IF(MAX(ED10,FF10,GH10,HJ10,IL10,JN10,KP10,LR10,MT10,NV10,OX10,PZ10)-IF(N10="",0,N10)&gt;0.001,MAX(ED10,FF10,GH10,HJ10,IL10,JN10,KP10,LR10,MT10,NV10,OX10,PZ10)-IF(N10="",0,N10),"")</f>
        <v>3.2999999999999972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11.5</v>
      </c>
      <c r="HJ10" s="11">
        <f>IF(SUM(GO10:GP10,GR10:GT10,GV10)-GQ10-GU10&gt;0,SUM(GO10:GP10,GR10:GT10,GV10)-GQ10-GU10,"")</f>
        <v>44.699999999999996</v>
      </c>
      <c r="HK10" s="11" t="str">
        <f>IF(SUM(GW10:GX10,GZ10)-GY10&gt;0,SUM(GW10:GX10,GZ10)-GY10,"")</f>
        <v/>
      </c>
      <c r="HL10" s="11">
        <f>IF(SUM(GP10,GT10,GX10)&gt;0,SUM(GP10,GT10,GX10),"")</f>
        <v>11.5</v>
      </c>
      <c r="HM10" s="11">
        <f>IF(SUM(HJ10,HK10)&gt;0,SUM(HJ10,HK10),"")</f>
        <v>44.699999999999996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15.95</v>
      </c>
      <c r="QH10" s="22">
        <f>IF($CW10="P",CD10,(CD10+BA10)/2)</f>
        <v>5.05</v>
      </c>
      <c r="QI10" s="22">
        <f>IF($CW10="P",CE10,(CE10+BB10)/2)</f>
        <v>0</v>
      </c>
      <c r="QJ10" s="22">
        <f>IF($CW10="P",CF10,(CF10+BC10)/2)</f>
        <v>0.6</v>
      </c>
      <c r="QK10" s="22">
        <f>IF($CW10="P",CG10,(CG10+BD10)/2)</f>
        <v>15.05</v>
      </c>
      <c r="QL10" s="22">
        <f>IF($CW10="P",CH10,(CH10+BE10)/2)</f>
        <v>5</v>
      </c>
      <c r="QM10" s="22">
        <f>IF($CW10="P",CI10,(CI10+BF10)/2)</f>
        <v>0</v>
      </c>
      <c r="QN10" s="22">
        <f>IF($CW10="P",CJ10,(CJ10+BG10)/2)</f>
        <v>0.6</v>
      </c>
      <c r="QO10" s="22">
        <f>IF($CW10="P",CK10,(CK10+BH10)/2)</f>
        <v>15.75</v>
      </c>
      <c r="QP10" s="22">
        <f>IF($CW10="P",CL10,(CL10+BI10)/2)</f>
        <v>5.3</v>
      </c>
      <c r="QQ10" s="22">
        <f>IF($CW10="P",CM10,(CM10+BJ10)/2)</f>
        <v>0</v>
      </c>
      <c r="QR10" s="22">
        <f>IF($CW10="P",CN10,(CN10+BK10)/2)</f>
        <v>0.6</v>
      </c>
      <c r="QS10" s="22">
        <f>IF($CW10="P",CO10,(CO10+BL10)/2)</f>
        <v>16.600000000000001</v>
      </c>
      <c r="QT10" s="22">
        <f>IF($CW10="P",CP10,(CP10+BM10)/2)</f>
        <v>5.05</v>
      </c>
      <c r="QU10" s="22">
        <f>IF($CW10="P",CQ10,(CQ10+BN10)/2)</f>
        <v>0</v>
      </c>
      <c r="QV10" s="22">
        <f>IF($CW10="P",CR10,(CR10+BO10)/2)</f>
        <v>0.6</v>
      </c>
      <c r="QW10" s="22">
        <f>IF($CW10="P",CS10,(CS10+BP10)/2)</f>
        <v>16.149999999999999</v>
      </c>
      <c r="QX10" s="22">
        <f>IF($CW10="P",CT10,(CT10+BQ10)/2)</f>
        <v>6.1</v>
      </c>
      <c r="QY10" s="22">
        <f>IF($CW10="P",CU10,(CU10+BR10)/2)</f>
        <v>0.1</v>
      </c>
      <c r="QZ10" s="22">
        <f>IF($CW10="P",CV10,(CV10+BS10)/2)</f>
        <v>0.6</v>
      </c>
      <c r="RA10" s="27" t="s">
        <v>46</v>
      </c>
      <c r="RB10" s="40">
        <f>IF(SUM(QH10,QL10)&gt;0,SUM(QH10,QL10),"")</f>
        <v>10.050000000000001</v>
      </c>
      <c r="RC10" s="40">
        <f>IF(SUM(QG10:QH10,QJ10:QL10,QN10)-QI10-QM10&gt;0,SUM(QG10:QH10,QJ10:QL10,QN10)-QI10-QM10,"")</f>
        <v>42.250000000000007</v>
      </c>
      <c r="RD10" s="40">
        <f>IF(SUM(QO10:QP10,QR10)-QQ10&gt;0,SUM(QO10:QP10,QR10)-QQ10,"")</f>
        <v>21.650000000000002</v>
      </c>
      <c r="RE10" s="40">
        <f>IF(SUM(QH10,QL10,QP10)&gt;0,SUM(QH10,QL10,QP10),"")</f>
        <v>15.350000000000001</v>
      </c>
      <c r="RF10" s="40">
        <f>IF(SUM(RC10,RD10)&gt;0,SUM(RC10,RD10),"")</f>
        <v>63.900000000000006</v>
      </c>
      <c r="RG10" s="40">
        <f>IF(SUM(QT10,QX10)&gt;0,SUM(QT10,QX10),"")</f>
        <v>11.149999999999999</v>
      </c>
      <c r="RH10" s="40">
        <f>IF(SUM(QS10:QT10,QV10:QX10,QZ10)-SUM(QU10,QY10)&gt;0,SUM(QS10:QT10,QV10:QX10,QZ10)-SUM(QU10,QY10),"")</f>
        <v>45.000000000000007</v>
      </c>
      <c r="RI10" s="40">
        <f>IF(SUM(RC10,RD10,RH10)&gt;0,SUM(RC10,RD10,RH10),"")</f>
        <v>108.9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2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155.40001106000454</v>
      </c>
      <c r="G11" s="66"/>
      <c r="H11" s="3" t="str">
        <f>IF(OR(AND(AR11&gt;=AY$22,AS11&gt;=AY$26,AR11&lt;&gt;"",AQ11=""),AND(AW11&gt;=AY$22,AX11&gt;=AY$26,AW11&lt;&gt;"",AQ11=""),AND(BU11&gt;=CB$22,BV11&gt;=CB$26,BU11&lt;&gt;"",BT11=""),AND(BZ11&gt;=CB$22,CA11&gt;=CB$26,BZ11&lt;&gt;"",BT11=""),AND(CX11&gt;=DE$22,CY11&gt;=DE$26,CX11&lt;&gt;"",CW11=""),AND(DC11&gt;=DE$22,DD11&gt;=DE$26,DC11&lt;&gt;""),AND(EC11&gt;=EJ$22,ED11&gt;=EJ$26,EC11&lt;&gt;""),AND(EH11&gt;=EJ$22,EI11&gt;=EJ$26,EH11&lt;&gt;""),AND(FE11&gt;=FL$22,FF11&gt;=FL$26,FE11&lt;&gt;""),AND(FJ11&gt;=FL$22,FK11&gt;=FL$26,FJ11&lt;&gt;""),AND(GG11&gt;=GN$22,GH11&gt;=GN$26,GG11&lt;&gt;""),AND(GL11&gt;=GN$22,GM11&gt;=GN$26,GL11&lt;&gt;""),AND(HI11&gt;=HP$22,HJ11&gt;=HP$26,HI11&lt;&gt;""),AND(HN11&gt;=HP$22,HO11&gt;=HP$26,HN11&lt;&gt;""),AND(IK11&gt;=IR$22,IL11&gt;=IR$26,IK11&lt;&gt;""),AND(IP11&gt;=IR$22,IQ11&gt;=IR$26,IP11&lt;&gt;""),AND(JM11&gt;=JT$22,JN11&gt;=JT$26,JM11&lt;&gt;""),AND(JR11&gt;=JT$22,JS11&gt;=JT$26,JR11&lt;&gt;""),AND(KO11&gt;=KV$22,KP11&gt;=KV$26,KO11&lt;&gt;""),AND(KT11&gt;=KV$22,KU11&gt;=KV$26,KT11&lt;&gt;""),AND(LQ11&gt;=LX$22,LR11&gt;=LX$26,LQ11&lt;&gt;""),AND(LV11&gt;=LX$22,LW11&gt;=LX$26,LV11&lt;&gt;""),AND(MS11&gt;=MZ$22,MT11&gt;=MZ$26,MS11&lt;&gt;""),AND(MX11&gt;=MZ$22,MY11&gt;=MZ$26,MX11&lt;&gt;""),AND(NU11&gt;=OB$22,NV11&gt;=OB$26,NU11&lt;&gt;""),AND(NZ11&gt;=OB$22,OA11&gt;=OB$26,NZ11&lt;&gt;""),AND(OW11&gt;=PD$22,OX11&gt;=PD$26,OW11&lt;&gt;""),AND(PB11&gt;=PD$22,PC11&gt;=PD$26,PB11&lt;&gt;""),AND(PY11&gt;=QF$22,PZ11&gt;=QF$26,PY11&lt;&gt;""),AND(QD11&gt;=QF$22,QE11&gt;=QF$26,QD11&lt;&gt;"")),"P","")</f>
        <v>P</v>
      </c>
      <c r="I11" s="3" t="str">
        <f>IF(OR(AND(AS11&gt;=AY$26,AS11&lt;&gt;"",AQ11=""),AND(AX11&gt;=AY$26,AX11&lt;&gt;"",AQ11=""),AND(BV11&gt;=CB$26,BV11&lt;&gt;"",BT11=""),AND(CA11&gt;=CB$26,CA11&lt;&gt;"",BT11=""),AND(CY11&gt;=DE$26,CY11&lt;&gt;"",CW11=""),AND(DD11&gt;=DE$26,DD11&lt;&gt;"",CW11=""),AND(ED11&gt;=EJ$26,ED11&lt;&gt;""),AND(EI11&gt;=EJ$26,EI11&lt;&gt;""),AND(FF11&gt;=FL$26,FF11&lt;&gt;""),AND(FK11&gt;=FL$26,FK11&lt;&gt;""),AND(GH11&gt;=GN$26,GH11&lt;&gt;""),AND(GM11&gt;=GN$26,GM11&lt;&gt;""),AND(HJ11&gt;=HP$26,HJ11&lt;&gt;""),AND(HO11&gt;=HP$26,HO11&lt;&gt;""),AND(IL11&gt;=IR$26,IL11&lt;&gt;""),AND(IQ11&gt;=IR$26,IQ11&lt;&gt;""),AND(JN11&gt;=JT$26,JN11&lt;&gt;""),AND(JS11&gt;=JT$26,JS11&lt;&gt;""),AND(KP11&gt;=KV$26,KP11&lt;&gt;""),AND(KU11&gt;=KV$26,KU11&lt;&gt;""),AND(LR11&gt;=LX$26,LR11&lt;&gt;""),AND(LW11&gt;=LX$26,LW11&lt;&gt;""),AND(MT11&gt;=MZ$26,MT11&lt;&gt;""),AND(MY11&gt;=MZ$26,MY11&lt;&gt;""),AND(NV11&gt;=OB$26,NV11&lt;&gt;""),AND(OA11&gt;=OB$26,OA11&lt;&gt;""),AND(OX11&gt;=PD$26,OX11&lt;&gt;""),AND(PC11&gt;=PD$26,PC11&lt;&gt;""),AND(PZ11&gt;=QF$26,PZ11&lt;&gt;""),AND(QE11&gt;=QF$26,QE11&lt;&gt;"")),"P","")</f>
        <v>P</v>
      </c>
      <c r="J11" s="36" t="str">
        <f>IF(AND(I11="P",H11=""),"No DD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Merit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Excellence",IF(K11="P","Worlds Team",IF(H11="P","National Team","")))))</f>
        <v>National Team</v>
      </c>
      <c r="K11" s="3" t="str">
        <f>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P","")</f>
        <v/>
      </c>
      <c r="L11" s="8">
        <f>IF(COUNT(AS11,BV11,CY11)&gt;0,LARGE((AS11,BV11,CY11),1),0)</f>
        <v>45.400000000000006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42.5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22.700000000000003</v>
      </c>
      <c r="Q11" s="8" t="str">
        <f>IF(P11=0,"",IF(P11=CZ11,$CC$1,IF(P11=BW11,$AZ$1,IF(P11=AT11,$W$1,""))))</f>
        <v>2023 Elite Canada</v>
      </c>
      <c r="R11" s="8">
        <f>IF(MAX(AX11,CA11,DD11)&gt;0,MAX(AX11,CA11,DD11),0)</f>
        <v>43.2</v>
      </c>
      <c r="S11" s="8" t="str">
        <f>IF(R11=0,"",IF(R11=DD11,$CC$1,IF(R11=CA11,$AZ$1,IF(R11=AX11,$W$1,""))))</f>
        <v>2023 Elite Canada</v>
      </c>
      <c r="T11" s="8">
        <f>IF(MAX(DF11:DH11)&gt;0,MAX(DF11:DH11),"")</f>
        <v>1.6000000000000014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16.2</v>
      </c>
      <c r="X11" s="19">
        <v>5.3</v>
      </c>
      <c r="Y11" s="19">
        <v>0</v>
      </c>
      <c r="Z11" s="19">
        <v>0.3</v>
      </c>
      <c r="AA11" s="19">
        <v>14.1</v>
      </c>
      <c r="AB11" s="19">
        <v>6.2</v>
      </c>
      <c r="AC11" s="19">
        <v>0.2</v>
      </c>
      <c r="AD11" s="19">
        <v>0.6</v>
      </c>
      <c r="AE11" s="19">
        <v>16.100000000000001</v>
      </c>
      <c r="AF11" s="19">
        <v>6</v>
      </c>
      <c r="AG11" s="19">
        <v>0</v>
      </c>
      <c r="AH11" s="19">
        <v>0.6</v>
      </c>
      <c r="AI11" s="19">
        <v>15.8</v>
      </c>
      <c r="AJ11" s="19">
        <v>4.5</v>
      </c>
      <c r="AK11" s="19">
        <v>0</v>
      </c>
      <c r="AL11" s="19">
        <v>0.3</v>
      </c>
      <c r="AM11" s="19">
        <v>15.8</v>
      </c>
      <c r="AN11" s="19">
        <v>6.4</v>
      </c>
      <c r="AO11" s="19">
        <v>0.2</v>
      </c>
      <c r="AP11" s="19">
        <v>0.6</v>
      </c>
      <c r="AQ11" s="27"/>
      <c r="AR11" s="40">
        <f>IF(SUM(X11,AB11)&gt;0,SUM(X11,AB11),"")</f>
        <v>11.5</v>
      </c>
      <c r="AS11" s="40">
        <f>IF(SUM(W11:X11,Z11:AB11,AD11)-Y11-AC11&gt;0,SUM(W11:X11,Z11:AB11,AD11)-Y11-AC11,"")</f>
        <v>42.5</v>
      </c>
      <c r="AT11" s="40">
        <f>IF(SUM(AE11:AF11,AH11)-AG11&gt;0,SUM(AE11:AF11,AH11)-AG11,"")</f>
        <v>22.700000000000003</v>
      </c>
      <c r="AU11" s="40">
        <f>IF(SUM(X11,AB11,AF11)&gt;0,SUM(X11,AB11,AF11),"")</f>
        <v>17.5</v>
      </c>
      <c r="AV11" s="40">
        <f>IF(SUM(AS11,AT11)&gt;0,SUM(AS11,AT11),"")</f>
        <v>65.2</v>
      </c>
      <c r="AW11" s="40">
        <f>IF(SUM(AJ11,AN11)&gt;0,SUM(AJ11,AN11),"")</f>
        <v>10.9</v>
      </c>
      <c r="AX11" s="40">
        <f>IF(SUM(AI11:AJ11,AL11:AN11,AP11)-SUM(AK11,AO11)&gt;0,SUM(AI11:AJ11,AL11:AN11,AP11)-SUM(AK11,AO11),"")</f>
        <v>43.2</v>
      </c>
      <c r="AY11" s="40">
        <f>IF(SUM(AS11,AT11,AX11)&gt;0,SUM(AS11,AT11,AX11),"")</f>
        <v>108.4</v>
      </c>
      <c r="AZ11" s="18">
        <v>16.5</v>
      </c>
      <c r="BA11" s="18">
        <v>6.1</v>
      </c>
      <c r="BB11" s="18">
        <v>0</v>
      </c>
      <c r="BC11" s="18">
        <v>0.3</v>
      </c>
      <c r="BD11" s="18">
        <v>15.7</v>
      </c>
      <c r="BE11" s="18">
        <v>6.2</v>
      </c>
      <c r="BF11" s="18">
        <v>0</v>
      </c>
      <c r="BG11" s="18">
        <v>0.6</v>
      </c>
      <c r="BH11" s="18">
        <v>15.1</v>
      </c>
      <c r="BI11" s="18">
        <v>3.1</v>
      </c>
      <c r="BJ11" s="18">
        <v>0</v>
      </c>
      <c r="BK11" s="18">
        <v>0.3</v>
      </c>
      <c r="BL11" s="18">
        <v>14.8</v>
      </c>
      <c r="BM11" s="18">
        <v>4.0999999999999996</v>
      </c>
      <c r="BN11" s="18">
        <v>0</v>
      </c>
      <c r="BO11" s="18">
        <v>0.6</v>
      </c>
      <c r="BP11" s="18">
        <v>16</v>
      </c>
      <c r="BQ11" s="18">
        <v>6.3</v>
      </c>
      <c r="BR11" s="18">
        <v>0</v>
      </c>
      <c r="BS11" s="18">
        <v>0.6</v>
      </c>
      <c r="BT11" s="28"/>
      <c r="BU11" s="11">
        <f>IF(SUM(BA11,BE11)&gt;0,SUM(BA11,BE11),"")</f>
        <v>12.3</v>
      </c>
      <c r="BV11" s="11">
        <f>IF(SUM(AZ11:BA11,BC11:BE11,BG11)-BB11-BF11&gt;0,SUM(AZ11:BA11,BC11:BE11,BG11)-BB11-BF11,"")</f>
        <v>45.400000000000006</v>
      </c>
      <c r="BW11" s="11">
        <f>IF(SUM(BH11:BI11,BK11)-BJ11&gt;0,SUM(BH11:BI11,BK11)-BJ11,"")</f>
        <v>18.5</v>
      </c>
      <c r="BX11" s="11">
        <f>IF(SUM(BA11,BE11,BI11)&gt;0,SUM(BA11,BE11,BI11),"")</f>
        <v>15.4</v>
      </c>
      <c r="BY11" s="11">
        <f>IF(SUM(BV11,BW11)&gt;0,SUM(BV11,BW11),"")</f>
        <v>63.900000000000006</v>
      </c>
      <c r="BZ11" s="11">
        <f>IF(SUM(BM11,BQ11)&gt;0,SUM(BM11,BQ11),"")</f>
        <v>10.399999999999999</v>
      </c>
      <c r="CA11" s="11">
        <f>IF(SUM(BL11:BM11,BO11:BQ11,BS11)-SUM(BN11,BR11)&gt;0,SUM(BL11:BM11,BO11:BQ11,BS11)-SUM(BN11,BR11),"")</f>
        <v>42.4</v>
      </c>
      <c r="CB11" s="11">
        <f>IF(SUM(BV11,BW11,CA11)&gt;0,SUM(BV11,BW11,CA11),"")</f>
        <v>106.30000000000001</v>
      </c>
      <c r="CC11" s="19">
        <v>16.2</v>
      </c>
      <c r="CD11" s="19">
        <v>6</v>
      </c>
      <c r="CE11" s="19">
        <v>2</v>
      </c>
      <c r="CF11" s="19">
        <v>0</v>
      </c>
      <c r="CG11" s="19">
        <v>16.3</v>
      </c>
      <c r="CH11" s="19">
        <v>4.9000000000000004</v>
      </c>
      <c r="CI11" s="19">
        <v>0</v>
      </c>
      <c r="CJ11" s="19">
        <v>0</v>
      </c>
      <c r="CK11" s="19">
        <v>16.5</v>
      </c>
      <c r="CL11" s="19">
        <v>5.7</v>
      </c>
      <c r="CM11" s="19">
        <v>0</v>
      </c>
      <c r="CN11" s="19">
        <v>0</v>
      </c>
      <c r="CO11" s="19">
        <v>15.3</v>
      </c>
      <c r="CP11" s="19">
        <v>6</v>
      </c>
      <c r="CQ11" s="19">
        <v>0</v>
      </c>
      <c r="CR11" s="19">
        <v>0</v>
      </c>
      <c r="CS11" s="19">
        <v>14.8</v>
      </c>
      <c r="CT11" s="19">
        <v>3.7</v>
      </c>
      <c r="CU11" s="19">
        <v>0</v>
      </c>
      <c r="CV11" s="19">
        <v>0</v>
      </c>
      <c r="CW11" s="27"/>
      <c r="CX11" s="40">
        <f>IF(SUM(CD11,CH11)&gt;0,SUM(CD11,CH11),"")</f>
        <v>10.9</v>
      </c>
      <c r="CY11" s="40">
        <f>IF(SUM(CC11:CD11,CF11:CH11,CJ11)-CE11-CI11&gt;0,SUM(CC11:CD11,CF11:CH11,CJ11)-CE11-CI11,"")</f>
        <v>41.4</v>
      </c>
      <c r="CZ11" s="40">
        <f>IF(SUM(CK11:CL11,CN11)-CM11&gt;0,SUM(CK11:CL11,CN11)-CM11,"")</f>
        <v>22.2</v>
      </c>
      <c r="DA11" s="40">
        <f>IF(SUM(CD11,CH11,CL11)&gt;0,SUM(CD11,CH11,CL11),"")</f>
        <v>16.600000000000001</v>
      </c>
      <c r="DB11" s="40">
        <f>IF(SUM(CY11,CZ11)&gt;0,SUM(CY11,CZ11),"")</f>
        <v>63.599999999999994</v>
      </c>
      <c r="DC11" s="40">
        <f>IF(SUM(CP11,CT11)&gt;0,SUM(CP11,CT11),"")</f>
        <v>9.6999999999999993</v>
      </c>
      <c r="DD11" s="40">
        <f>IF(SUM(CO11:CP11,CR11:CT11,CV11)-SUM(CQ11,CU11)&gt;0,SUM(CO11:CP11,CR11:CT11,CV11)-SUM(CQ11,CU11),"")</f>
        <v>39.800000000000004</v>
      </c>
      <c r="DE11" s="40">
        <f>IF(SUM(CY11,CZ11,DD11)&gt;0,SUM(CY11,CZ11,DD11),"")</f>
        <v>103.4</v>
      </c>
      <c r="DF11" s="50">
        <f>IF(MAX(ED11,FF11,GH11,HJ11,IL11,JN11,KP11,LR11,MT11,NV11,OX11,PZ11)-IF(N11="",0,N11)&gt;0.001,MAX(ED11,FF11,GH11,HJ11,IL11,JN11,KP11,LR11,MT11,NV11,OX11,PZ11)-IF(N11="",0,N11),"")</f>
        <v>1.6000000000000014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9.9</v>
      </c>
      <c r="HJ11" s="11">
        <f>IF(SUM(GO11:GP11,GR11:GT11,GV11)-GQ11-GU11&gt;0,SUM(GO11:GP11,GR11:GT11,GV11)-GQ11-GU11,"")</f>
        <v>44.1</v>
      </c>
      <c r="HK11" s="11" t="str">
        <f>IF(SUM(GW11:GX11,GZ11)-GY11&gt;0,SUM(GW11:GX11,GZ11)-GY11,"")</f>
        <v/>
      </c>
      <c r="HL11" s="11">
        <f>IF(SUM(GP11,GT11,GX11)&gt;0,SUM(GP11,GT11,GX11),"")</f>
        <v>9.9</v>
      </c>
      <c r="HM11" s="11">
        <f>IF(SUM(HJ11,HK11)&gt;0,SUM(HJ11,HK11),"")</f>
        <v>44.1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16.350000000000001</v>
      </c>
      <c r="QH11" s="22">
        <f>IF($CW11="P",CD11,(CD11+BA11)/2)</f>
        <v>6.05</v>
      </c>
      <c r="QI11" s="22">
        <f>IF($CW11="P",CE11,(CE11+BB11)/2)</f>
        <v>1</v>
      </c>
      <c r="QJ11" s="22">
        <f>IF($CW11="P",CF11,(CF11+BC11)/2)</f>
        <v>0.15</v>
      </c>
      <c r="QK11" s="22">
        <f>IF($CW11="P",CG11,(CG11+BD11)/2)</f>
        <v>16</v>
      </c>
      <c r="QL11" s="22">
        <f>IF($CW11="P",CH11,(CH11+BE11)/2)</f>
        <v>5.5500000000000007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15.8</v>
      </c>
      <c r="QP11" s="22">
        <f>IF($CW11="P",CL11,(CL11+BI11)/2)</f>
        <v>4.4000000000000004</v>
      </c>
      <c r="QQ11" s="22">
        <f>IF($CW11="P",CM11,(CM11+BJ11)/2)</f>
        <v>0</v>
      </c>
      <c r="QR11" s="22">
        <f>IF($CW11="P",CN11,(CN11+BK11)/2)</f>
        <v>0.15</v>
      </c>
      <c r="QS11" s="22">
        <f>IF($CW11="P",CO11,(CO11+BL11)/2)</f>
        <v>15.05</v>
      </c>
      <c r="QT11" s="22">
        <f>IF($CW11="P",CP11,(CP11+BM11)/2)</f>
        <v>5.05</v>
      </c>
      <c r="QU11" s="22">
        <f>IF($CW11="P",CQ11,(CQ11+BN11)/2)</f>
        <v>0</v>
      </c>
      <c r="QV11" s="22">
        <f>IF($CW11="P",CR11,(CR11+BO11)/2)</f>
        <v>0.3</v>
      </c>
      <c r="QW11" s="22">
        <f>IF($CW11="P",CS11,(CS11+BP11)/2)</f>
        <v>15.4</v>
      </c>
      <c r="QX11" s="22">
        <f>IF($CW11="P",CT11,(CT11+BQ11)/2)</f>
        <v>5</v>
      </c>
      <c r="QY11" s="22">
        <f>IF($CW11="P",CU11,(CU11+BR11)/2)</f>
        <v>0</v>
      </c>
      <c r="QZ11" s="22">
        <f>IF($CW11="P",CV11,(CV11+BS11)/2)</f>
        <v>0.3</v>
      </c>
      <c r="RA11" s="27" t="s">
        <v>46</v>
      </c>
      <c r="RB11" s="40">
        <f>IF(SUM(QH11,QL11)&gt;0,SUM(QH11,QL11),"")</f>
        <v>11.600000000000001</v>
      </c>
      <c r="RC11" s="40">
        <f>IF(SUM(QG11:QH11,QJ11:QL11,QN11)-QI11-QM11&gt;0,SUM(QG11:QH11,QJ11:QL11,QN11)-QI11-QM11,"")</f>
        <v>43.399999999999991</v>
      </c>
      <c r="RD11" s="40">
        <f>IF(SUM(QO11:QP11,QR11)-QQ11&gt;0,SUM(QO11:QP11,QR11)-QQ11,"")</f>
        <v>20.350000000000001</v>
      </c>
      <c r="RE11" s="40">
        <f>IF(SUM(QH11,QL11,QP11)&gt;0,SUM(QH11,QL11,QP11),"")</f>
        <v>16</v>
      </c>
      <c r="RF11" s="40">
        <f>IF(SUM(RC11,RD11)&gt;0,SUM(RC11,RD11),"")</f>
        <v>63.749999999999993</v>
      </c>
      <c r="RG11" s="40">
        <f>IF(SUM(QT11,QX11)&gt;0,SUM(QT11,QX11),"")</f>
        <v>10.050000000000001</v>
      </c>
      <c r="RH11" s="40">
        <f>IF(SUM(QS11:QT11,QV11:QX11,QZ11)-SUM(QU11,QY11)&gt;0,SUM(QS11:QT11,QV11:QX11,QZ11)-SUM(QU11,QY11),"")</f>
        <v>41.1</v>
      </c>
      <c r="RI11" s="40">
        <f>IF(SUM(RC11,RD11,RH11)&gt;0,SUM(RC11,RD11,RH11),"")</f>
        <v>104.85</v>
      </c>
    </row>
    <row r="12" spans="1:477" x14ac:dyDescent="0.2">
      <c r="A12" s="4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>9</v>
      </c>
      <c r="B12" s="4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>3</v>
      </c>
      <c r="C12" s="5" t="s">
        <v>141</v>
      </c>
      <c r="D12" s="4" t="s">
        <v>6</v>
      </c>
      <c r="E12" s="4">
        <v>2006</v>
      </c>
      <c r="F12" s="9">
        <f>SUM(L12:T12)+SUM(L12:P12)*0.0000001+SUM(L12)*0.0000000000001</f>
        <v>152.00001079000441</v>
      </c>
      <c r="G12" s="66"/>
      <c r="H12" s="3" t="str">
        <f>IF(OR(AND(AR12&gt;=AY$22,AS12&gt;=AY$26,AR12&lt;&gt;"",AQ12=""),AND(AW12&gt;=AY$22,AX12&gt;=AY$26,AW12&lt;&gt;"",AQ12=""),AND(BU12&gt;=CB$22,BV12&gt;=CB$26,BU12&lt;&gt;"",BT12=""),AND(BZ12&gt;=CB$22,CA12&gt;=CB$26,BZ12&lt;&gt;"",BT12=""),AND(CX12&gt;=DE$22,CY12&gt;=DE$26,CX12&lt;&gt;"",CW12=""),AND(DC12&gt;=DE$22,DD12&gt;=DE$26,DC12&lt;&gt;""),AND(EC12&gt;=EJ$22,ED12&gt;=EJ$26,EC12&lt;&gt;""),AND(EH12&gt;=EJ$22,EI12&gt;=EJ$26,EH12&lt;&gt;""),AND(FE12&gt;=FL$22,FF12&gt;=FL$26,FE12&lt;&gt;""),AND(FJ12&gt;=FL$22,FK12&gt;=FL$26,FJ12&lt;&gt;""),AND(GG12&gt;=GN$22,GH12&gt;=GN$26,GG12&lt;&gt;""),AND(GL12&gt;=GN$22,GM12&gt;=GN$26,GL12&lt;&gt;""),AND(HI12&gt;=HP$22,HJ12&gt;=HP$26,HI12&lt;&gt;""),AND(HN12&gt;=HP$22,HO12&gt;=HP$26,HN12&lt;&gt;""),AND(IK12&gt;=IR$22,IL12&gt;=IR$26,IK12&lt;&gt;""),AND(IP12&gt;=IR$22,IQ12&gt;=IR$26,IP12&lt;&gt;""),AND(JM12&gt;=JT$22,JN12&gt;=JT$26,JM12&lt;&gt;""),AND(JR12&gt;=JT$22,JS12&gt;=JT$26,JR12&lt;&gt;""),AND(KO12&gt;=KV$22,KP12&gt;=KV$26,KO12&lt;&gt;""),AND(KT12&gt;=KV$22,KU12&gt;=KV$26,KT12&lt;&gt;""),AND(LQ12&gt;=LX$22,LR12&gt;=LX$26,LQ12&lt;&gt;""),AND(LV12&gt;=LX$22,LW12&gt;=LX$26,LV12&lt;&gt;""),AND(MS12&gt;=MZ$22,MT12&gt;=MZ$26,MS12&lt;&gt;""),AND(MX12&gt;=MZ$22,MY12&gt;=MZ$26,MX12&lt;&gt;""),AND(NU12&gt;=OB$22,NV12&gt;=OB$26,NU12&lt;&gt;""),AND(NZ12&gt;=OB$22,OA12&gt;=OB$26,NZ12&lt;&gt;""),AND(OW12&gt;=PD$22,OX12&gt;=PD$26,OW12&lt;&gt;""),AND(PB12&gt;=PD$22,PC12&gt;=PD$26,PB12&lt;&gt;""),AND(PY12&gt;=QF$22,PZ12&gt;=QF$26,PY12&lt;&gt;""),AND(QD12&gt;=QF$22,QE12&gt;=QF$26,QD12&lt;&gt;"")),"P","")</f>
        <v>P</v>
      </c>
      <c r="I12" s="3" t="str">
        <f>IF(OR(AND(AS12&gt;=AY$26,AS12&lt;&gt;"",AQ12=""),AND(AX12&gt;=AY$26,AX12&lt;&gt;"",AQ12=""),AND(BV12&gt;=CB$26,BV12&lt;&gt;"",BT12=""),AND(CA12&gt;=CB$26,CA12&lt;&gt;"",BT12=""),AND(CY12&gt;=DE$26,CY12&lt;&gt;"",CW12=""),AND(DD12&gt;=DE$26,DD12&lt;&gt;"",CW12=""),AND(ED12&gt;=EJ$26,ED12&lt;&gt;""),AND(EI12&gt;=EJ$26,EI12&lt;&gt;""),AND(FF12&gt;=FL$26,FF12&lt;&gt;""),AND(FK12&gt;=FL$26,FK12&lt;&gt;""),AND(GH12&gt;=GN$26,GH12&lt;&gt;""),AND(GM12&gt;=GN$26,GM12&lt;&gt;""),AND(HJ12&gt;=HP$26,HJ12&lt;&gt;""),AND(HO12&gt;=HP$26,HO12&lt;&gt;""),AND(IL12&gt;=IR$26,IL12&lt;&gt;""),AND(IQ12&gt;=IR$26,IQ12&lt;&gt;""),AND(JN12&gt;=JT$26,JN12&lt;&gt;""),AND(JS12&gt;=JT$26,JS12&lt;&gt;""),AND(KP12&gt;=KV$26,KP12&lt;&gt;""),AND(KU12&gt;=KV$26,KU12&lt;&gt;""),AND(LR12&gt;=LX$26,LR12&lt;&gt;""),AND(LW12&gt;=LX$26,LW12&lt;&gt;""),AND(MT12&gt;=MZ$26,MT12&lt;&gt;""),AND(MY12&gt;=MZ$26,MY12&lt;&gt;""),AND(NV12&gt;=OB$26,NV12&lt;&gt;""),AND(OA12&gt;=OB$26,OA12&lt;&gt;""),AND(OX12&gt;=PD$26,OX12&lt;&gt;""),AND(PC12&gt;=PD$26,PC12&lt;&gt;""),AND(PZ12&gt;=QF$26,PZ12&lt;&gt;""),AND(QE12&gt;=QF$26,QE12&lt;&gt;"")),"P","")</f>
        <v>P</v>
      </c>
      <c r="J12" s="36" t="str">
        <f>IF(AND(I12="P",H12=""),"No DD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Merit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Excellence",IF(K12="P","Worlds Team",IF(H12="P","National Team","")))))</f>
        <v>National Team</v>
      </c>
      <c r="K12" s="3" t="str">
        <f>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P","")</f>
        <v/>
      </c>
      <c r="L12" s="8">
        <f>IF(COUNT(AS12,BV12,CY12)&gt;0,LARGE((AS12,BV12,CY12),1),0)</f>
        <v>44.100000000000009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41</v>
      </c>
      <c r="O12" s="8" t="str">
        <f>IF(N12=0,"",IF(N12=CY12,$CC$1,IF(N12=BV12,$AZ$1,IF(N12=AS12,$W$1,""))))</f>
        <v>2023 Elite Canada</v>
      </c>
      <c r="P12" s="8">
        <f>IF(COUNT(AT12,BW12,CZ12)&gt;0,LARGE((AT12,BW12,CZ12),1),0)</f>
        <v>22.8</v>
      </c>
      <c r="Q12" s="8" t="str">
        <f>IF(P12=0,"",IF(P12=CZ12,$CC$1,IF(P12=BW12,$AZ$1,IF(P12=AT12,$W$1,""))))</f>
        <v>2023 Nationals</v>
      </c>
      <c r="R12" s="8">
        <f>IF(MAX(AX12,CA12,DD12)&gt;0,MAX(AX12,CA12,DD12),0)</f>
        <v>44.1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16.399999999999999</v>
      </c>
      <c r="X12" s="19">
        <v>5.2</v>
      </c>
      <c r="Y12" s="19">
        <v>0</v>
      </c>
      <c r="Z12" s="19">
        <v>0.6</v>
      </c>
      <c r="AA12" s="19">
        <v>14.9</v>
      </c>
      <c r="AB12" s="19">
        <v>3.3</v>
      </c>
      <c r="AC12" s="19">
        <v>0</v>
      </c>
      <c r="AD12" s="19">
        <v>0.6</v>
      </c>
      <c r="AE12" s="19">
        <v>17.100000000000001</v>
      </c>
      <c r="AF12" s="19">
        <v>4.8</v>
      </c>
      <c r="AG12" s="19">
        <v>0</v>
      </c>
      <c r="AH12" s="19">
        <v>0.6</v>
      </c>
      <c r="AI12" s="19">
        <v>16.899999999999999</v>
      </c>
      <c r="AJ12" s="19">
        <v>4.8</v>
      </c>
      <c r="AK12" s="19">
        <v>0</v>
      </c>
      <c r="AL12" s="19">
        <v>0.6</v>
      </c>
      <c r="AM12" s="19">
        <v>15.9</v>
      </c>
      <c r="AN12" s="19">
        <v>5.3</v>
      </c>
      <c r="AO12" s="19">
        <v>0</v>
      </c>
      <c r="AP12" s="19">
        <v>0.6</v>
      </c>
      <c r="AQ12" s="27"/>
      <c r="AR12" s="40">
        <f>IF(SUM(X12,AB12)&gt;0,SUM(X12,AB12),"")</f>
        <v>8.5</v>
      </c>
      <c r="AS12" s="40">
        <f>IF(SUM(W12:X12,Z12:AB12,AD12)-Y12-AC12&gt;0,SUM(W12:X12,Z12:AB12,AD12)-Y12-AC12,"")</f>
        <v>41</v>
      </c>
      <c r="AT12" s="40">
        <f>IF(SUM(AE12:AF12,AH12)-AG12&gt;0,SUM(AE12:AF12,AH12)-AG12,"")</f>
        <v>22.500000000000004</v>
      </c>
      <c r="AU12" s="40">
        <f>IF(SUM(X12,AB12,AF12)&gt;0,SUM(X12,AB12,AF12),"")</f>
        <v>13.3</v>
      </c>
      <c r="AV12" s="40">
        <f>IF(SUM(AS12,AT12)&gt;0,SUM(AS12,AT12),"")</f>
        <v>63.5</v>
      </c>
      <c r="AW12" s="40">
        <f>IF(SUM(AJ12,AN12)&gt;0,SUM(AJ12,AN12),"")</f>
        <v>10.1</v>
      </c>
      <c r="AX12" s="40">
        <f>IF(SUM(AI12:AJ12,AL12:AN12,AP12)-SUM(AK12,AO12)&gt;0,SUM(AI12:AJ12,AL12:AN12,AP12)-SUM(AK12,AO12),"")</f>
        <v>44.1</v>
      </c>
      <c r="AY12" s="40">
        <f>IF(SUM(AS12,AT12,AX12)&gt;0,SUM(AS12,AT12,AX12),"")</f>
        <v>107.6</v>
      </c>
      <c r="AZ12" s="18">
        <v>16.8</v>
      </c>
      <c r="BA12" s="18">
        <v>4.8</v>
      </c>
      <c r="BB12" s="18">
        <v>0</v>
      </c>
      <c r="BC12" s="18">
        <v>0.6</v>
      </c>
      <c r="BD12" s="18">
        <v>16.7</v>
      </c>
      <c r="BE12" s="18">
        <v>4.5999999999999996</v>
      </c>
      <c r="BF12" s="18">
        <v>0</v>
      </c>
      <c r="BG12" s="18">
        <v>0.6</v>
      </c>
      <c r="BH12" s="18">
        <v>17.399999999999999</v>
      </c>
      <c r="BI12" s="18">
        <v>4.8</v>
      </c>
      <c r="BJ12" s="18">
        <v>0</v>
      </c>
      <c r="BK12" s="18">
        <v>0.6</v>
      </c>
      <c r="BL12" s="18">
        <v>16.3</v>
      </c>
      <c r="BM12" s="18">
        <v>4.5999999999999996</v>
      </c>
      <c r="BN12" s="18">
        <v>0</v>
      </c>
      <c r="BO12" s="18">
        <v>0.6</v>
      </c>
      <c r="BP12" s="18">
        <v>16.8</v>
      </c>
      <c r="BQ12" s="18">
        <v>4.8</v>
      </c>
      <c r="BR12" s="18">
        <v>0</v>
      </c>
      <c r="BS12" s="18">
        <v>0.6</v>
      </c>
      <c r="BT12" s="28"/>
      <c r="BU12" s="11">
        <f>IF(SUM(BA12,BE12)&gt;0,SUM(BA12,BE12),"")</f>
        <v>9.3999999999999986</v>
      </c>
      <c r="BV12" s="11">
        <f>IF(SUM(AZ12:BA12,BC12:BE12,BG12)-BB12-BF12&gt;0,SUM(AZ12:BA12,BC12:BE12,BG12)-BB12-BF12,"")</f>
        <v>44.100000000000009</v>
      </c>
      <c r="BW12" s="11">
        <f>IF(SUM(BH12:BI12,BK12)-BJ12&gt;0,SUM(BH12:BI12,BK12)-BJ12,"")</f>
        <v>22.8</v>
      </c>
      <c r="BX12" s="11">
        <f>IF(SUM(BA12,BE12,BI12)&gt;0,SUM(BA12,BE12,BI12),"")</f>
        <v>14.2</v>
      </c>
      <c r="BY12" s="11">
        <f>IF(SUM(BV12,BW12)&gt;0,SUM(BV12,BW12),"")</f>
        <v>66.900000000000006</v>
      </c>
      <c r="BZ12" s="11">
        <f>IF(SUM(BM12,BQ12)&gt;0,SUM(BM12,BQ12),"")</f>
        <v>9.3999999999999986</v>
      </c>
      <c r="CA12" s="11">
        <f>IF(SUM(BL12:BM12,BO12:BQ12,BS12)-SUM(BN12,BR12)&gt;0,SUM(BL12:BM12,BO12:BQ12,BS12)-SUM(BN12,BR12),"")</f>
        <v>43.699999999999996</v>
      </c>
      <c r="CB12" s="11">
        <f>IF(SUM(BV12,BW12,CA12)&gt;0,SUM(BV12,BW12,CA12),"")</f>
        <v>110.6</v>
      </c>
      <c r="CC12" s="19">
        <v>15.6</v>
      </c>
      <c r="CD12" s="19">
        <v>2.6</v>
      </c>
      <c r="CE12" s="19">
        <v>0</v>
      </c>
      <c r="CF12" s="19">
        <v>0.6</v>
      </c>
      <c r="CG12" s="19">
        <v>16.5</v>
      </c>
      <c r="CH12" s="19">
        <v>4.8</v>
      </c>
      <c r="CI12" s="19">
        <v>0</v>
      </c>
      <c r="CJ12" s="19">
        <v>0.6</v>
      </c>
      <c r="CK12" s="19">
        <v>15.5</v>
      </c>
      <c r="CL12" s="19">
        <v>2.6</v>
      </c>
      <c r="CM12" s="19">
        <v>0</v>
      </c>
      <c r="CN12" s="19">
        <v>0.6</v>
      </c>
      <c r="CO12" s="19">
        <v>16</v>
      </c>
      <c r="CP12" s="19">
        <v>4.5999999999999996</v>
      </c>
      <c r="CQ12" s="19">
        <v>0</v>
      </c>
      <c r="CR12" s="19">
        <v>0.6</v>
      </c>
      <c r="CS12" s="19">
        <v>16.3</v>
      </c>
      <c r="CT12" s="19">
        <v>4.8</v>
      </c>
      <c r="CU12" s="19">
        <v>0</v>
      </c>
      <c r="CV12" s="19">
        <v>0.6</v>
      </c>
      <c r="CW12" s="27"/>
      <c r="CX12" s="40">
        <f>IF(SUM(CD12,CH12)&gt;0,SUM(CD12,CH12),"")</f>
        <v>7.4</v>
      </c>
      <c r="CY12" s="40">
        <f>IF(SUM(CC12:CD12,CF12:CH12,CJ12)-CE12-CI12&gt;0,SUM(CC12:CD12,CF12:CH12,CJ12)-CE12-CI12,"")</f>
        <v>40.699999999999996</v>
      </c>
      <c r="CZ12" s="40">
        <f>IF(SUM(CK12:CL12,CN12)-CM12&gt;0,SUM(CK12:CL12,CN12)-CM12,"")</f>
        <v>18.700000000000003</v>
      </c>
      <c r="DA12" s="40">
        <f>IF(SUM(CD12,CH12,CL12)&gt;0,SUM(CD12,CH12,CL12),"")</f>
        <v>10</v>
      </c>
      <c r="DB12" s="40">
        <f>IF(SUM(CY12,CZ12)&gt;0,SUM(CY12,CZ12),"")</f>
        <v>59.4</v>
      </c>
      <c r="DC12" s="40">
        <f>IF(SUM(CP12,CT12)&gt;0,SUM(CP12,CT12),"")</f>
        <v>9.3999999999999986</v>
      </c>
      <c r="DD12" s="40">
        <f>IF(SUM(CO12:CP12,CR12:CT12,CV12)-SUM(CQ12,CU12)&gt;0,SUM(CO12:CP12,CR12:CT12,CV12)-SUM(CQ12,CU12),"")</f>
        <v>42.9</v>
      </c>
      <c r="DE12" s="40">
        <f>IF(SUM(CY12,CZ12,DD12)&gt;0,SUM(CY12,CZ12,DD12),"")</f>
        <v>102.3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</v>
      </c>
      <c r="QH12" s="22">
        <f>IF($CW12="P",CD12,(CD12+BA12)/2)</f>
        <v>3.7</v>
      </c>
      <c r="QI12" s="22">
        <f>IF($CW12="P",CE12,(CE12+BB12)/2)</f>
        <v>0</v>
      </c>
      <c r="QJ12" s="22">
        <f>IF($CW12="P",CF12,(CF12+BC12)/2)</f>
        <v>0.6</v>
      </c>
      <c r="QK12" s="22">
        <f>IF($CW12="P",CG12,(CG12+BD12)/2)</f>
        <v>16.600000000000001</v>
      </c>
      <c r="QL12" s="22">
        <f>IF($CW12="P",CH12,(CH12+BE12)/2)</f>
        <v>4.6999999999999993</v>
      </c>
      <c r="QM12" s="22">
        <f>IF($CW12="P",CI12,(CI12+BF12)/2)</f>
        <v>0</v>
      </c>
      <c r="QN12" s="22">
        <f>IF($CW12="P",CJ12,(CJ12+BG12)/2)</f>
        <v>0.6</v>
      </c>
      <c r="QO12" s="22">
        <f>IF($CW12="P",CK12,(CK12+BH12)/2)</f>
        <v>16.45</v>
      </c>
      <c r="QP12" s="22">
        <f>IF($CW12="P",CL12,(CL12+BI12)/2)</f>
        <v>3.7</v>
      </c>
      <c r="QQ12" s="22">
        <f>IF($CW12="P",CM12,(CM12+BJ12)/2)</f>
        <v>0</v>
      </c>
      <c r="QR12" s="22">
        <f>IF($CW12="P",CN12,(CN12+BK12)/2)</f>
        <v>0.6</v>
      </c>
      <c r="QS12" s="22">
        <f>IF($CW12="P",CO12,(CO12+BL12)/2)</f>
        <v>16.149999999999999</v>
      </c>
      <c r="QT12" s="22">
        <f>IF($CW12="P",CP12,(CP12+BM12)/2)</f>
        <v>4.5999999999999996</v>
      </c>
      <c r="QU12" s="22">
        <f>IF($CW12="P",CQ12,(CQ12+BN12)/2)</f>
        <v>0</v>
      </c>
      <c r="QV12" s="22">
        <f>IF($CW12="P",CR12,(CR12+BO12)/2)</f>
        <v>0.6</v>
      </c>
      <c r="QW12" s="22">
        <f>IF($CW12="P",CS12,(CS12+BP12)/2)</f>
        <v>16.55</v>
      </c>
      <c r="QX12" s="22">
        <f>IF($CW12="P",CT12,(CT12+BQ12)/2)</f>
        <v>4.8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8.3999999999999986</v>
      </c>
      <c r="RC12" s="40">
        <f>IF(SUM(QG12:QH12,QJ12:QL12,QN12)-QI12-QM12&gt;0,SUM(QG12:QH12,QJ12:QL12,QN12)-QI12-QM12,"")</f>
        <v>42.4</v>
      </c>
      <c r="RD12" s="40">
        <f>IF(SUM(QO12:QP12,QR12)-QQ12&gt;0,SUM(QO12:QP12,QR12)-QQ12,"")</f>
        <v>20.75</v>
      </c>
      <c r="RE12" s="40">
        <f>IF(SUM(QH12,QL12,QP12)&gt;0,SUM(QH12,QL12,QP12),"")</f>
        <v>12.099999999999998</v>
      </c>
      <c r="RF12" s="40">
        <f>IF(SUM(RC12,RD12)&gt;0,SUM(RC12,RD12),"")</f>
        <v>63.15</v>
      </c>
      <c r="RG12" s="40">
        <f>IF(SUM(QT12,QX12)&gt;0,SUM(QT12,QX12),"")</f>
        <v>9.3999999999999986</v>
      </c>
      <c r="RH12" s="40">
        <f>IF(SUM(QS12:QT12,QV12:QX12,QZ12)-SUM(QU12,QY12)&gt;0,SUM(QS12:QT12,QV12:QX12,QZ12)-SUM(QU12,QY12),"")</f>
        <v>43.300000000000004</v>
      </c>
      <c r="RI12" s="40">
        <f>IF(SUM(RC12,RD12,RH12)&gt;0,SUM(RC12,RD12,RH12),"")</f>
        <v>106.45</v>
      </c>
    </row>
    <row r="13" spans="1:477" x14ac:dyDescent="0.2">
      <c r="A13" s="4" t="str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/>
      </c>
      <c r="B13" s="4" t="str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/>
      </c>
      <c r="C13" s="5" t="s">
        <v>130</v>
      </c>
      <c r="D13" s="4" t="s">
        <v>107</v>
      </c>
      <c r="E13" s="4">
        <v>2005</v>
      </c>
      <c r="F13" s="9">
        <f>SUM(L13:T13)+SUM(L13:P13)*0.0000001+SUM(L13)*0.0000000000001</f>
        <v>149.2000105700042</v>
      </c>
      <c r="G13" s="66"/>
      <c r="H13" s="3" t="str">
        <f>IF(OR(AND(AR13&gt;=AY$22,AS13&gt;=AY$26,AR13&lt;&gt;"",AQ13=""),AND(AW13&gt;=AY$22,AX13&gt;=AY$26,AW13&lt;&gt;"",AQ13=""),AND(BU13&gt;=CB$22,BV13&gt;=CB$26,BU13&lt;&gt;"",BT13=""),AND(BZ13&gt;=CB$22,CA13&gt;=CB$26,BZ13&lt;&gt;"",BT13=""),AND(CX13&gt;=DE$22,CY13&gt;=DE$26,CX13&lt;&gt;"",CW13=""),AND(DC13&gt;=DE$22,DD13&gt;=DE$26,DC13&lt;&gt;""),AND(EC13&gt;=EJ$22,ED13&gt;=EJ$26,EC13&lt;&gt;""),AND(EH13&gt;=EJ$22,EI13&gt;=EJ$26,EH13&lt;&gt;""),AND(FE13&gt;=FL$22,FF13&gt;=FL$26,FE13&lt;&gt;""),AND(FJ13&gt;=FL$22,FK13&gt;=FL$26,FJ13&lt;&gt;""),AND(GG13&gt;=GN$22,GH13&gt;=GN$26,GG13&lt;&gt;""),AND(GL13&gt;=GN$22,GM13&gt;=GN$26,GL13&lt;&gt;""),AND(HI13&gt;=HP$22,HJ13&gt;=HP$26,HI13&lt;&gt;""),AND(HN13&gt;=HP$22,HO13&gt;=HP$26,HN13&lt;&gt;""),AND(IK13&gt;=IR$22,IL13&gt;=IR$26,IK13&lt;&gt;""),AND(IP13&gt;=IR$22,IQ13&gt;=IR$26,IP13&lt;&gt;""),AND(JM13&gt;=JT$22,JN13&gt;=JT$26,JM13&lt;&gt;""),AND(JR13&gt;=JT$22,JS13&gt;=JT$26,JR13&lt;&gt;""),AND(KO13&gt;=KV$22,KP13&gt;=KV$26,KO13&lt;&gt;""),AND(KT13&gt;=KV$22,KU13&gt;=KV$26,KT13&lt;&gt;""),AND(LQ13&gt;=LX$22,LR13&gt;=LX$26,LQ13&lt;&gt;""),AND(LV13&gt;=LX$22,LW13&gt;=LX$26,LV13&lt;&gt;""),AND(MS13&gt;=MZ$22,MT13&gt;=MZ$26,MS13&lt;&gt;""),AND(MX13&gt;=MZ$22,MY13&gt;=MZ$26,MX13&lt;&gt;""),AND(NU13&gt;=OB$22,NV13&gt;=OB$26,NU13&lt;&gt;""),AND(NZ13&gt;=OB$22,OA13&gt;=OB$26,NZ13&lt;&gt;""),AND(OW13&gt;=PD$22,OX13&gt;=PD$26,OW13&lt;&gt;""),AND(PB13&gt;=PD$22,PC13&gt;=PD$26,PB13&lt;&gt;""),AND(PY13&gt;=QF$22,PZ13&gt;=QF$26,PY13&lt;&gt;""),AND(QD13&gt;=QF$22,QE13&gt;=QF$26,QD13&lt;&gt;"")),"P","")</f>
        <v/>
      </c>
      <c r="I13" s="3" t="str">
        <f>IF(OR(AND(AS13&gt;=AY$26,AS13&lt;&gt;"",AQ13=""),AND(AX13&gt;=AY$26,AX13&lt;&gt;"",AQ13=""),AND(BV13&gt;=CB$26,BV13&lt;&gt;"",BT13=""),AND(CA13&gt;=CB$26,CA13&lt;&gt;"",BT13=""),AND(CY13&gt;=DE$26,CY13&lt;&gt;"",CW13=""),AND(DD13&gt;=DE$26,DD13&lt;&gt;"",CW13=""),AND(ED13&gt;=EJ$26,ED13&lt;&gt;""),AND(EI13&gt;=EJ$26,EI13&lt;&gt;""),AND(FF13&gt;=FL$26,FF13&lt;&gt;""),AND(FK13&gt;=FL$26,FK13&lt;&gt;""),AND(GH13&gt;=GN$26,GH13&lt;&gt;""),AND(GM13&gt;=GN$26,GM13&lt;&gt;""),AND(HJ13&gt;=HP$26,HJ13&lt;&gt;""),AND(HO13&gt;=HP$26,HO13&lt;&gt;""),AND(IL13&gt;=IR$26,IL13&lt;&gt;""),AND(IQ13&gt;=IR$26,IQ13&lt;&gt;""),AND(JN13&gt;=JT$26,JN13&lt;&gt;""),AND(JS13&gt;=JT$26,JS13&lt;&gt;""),AND(KP13&gt;=KV$26,KP13&lt;&gt;""),AND(KU13&gt;=KV$26,KU13&lt;&gt;""),AND(LR13&gt;=LX$26,LR13&lt;&gt;""),AND(LW13&gt;=LX$26,LW13&lt;&gt;""),AND(MT13&gt;=MZ$26,MT13&lt;&gt;""),AND(MY13&gt;=MZ$26,MY13&lt;&gt;""),AND(NV13&gt;=OB$26,NV13&lt;&gt;""),AND(OA13&gt;=OB$26,OA13&lt;&gt;""),AND(OX13&gt;=PD$26,OX13&lt;&gt;""),AND(PC13&gt;=PD$26,PC13&lt;&gt;""),AND(PZ13&gt;=QF$26,PZ13&lt;&gt;""),AND(QE13&gt;=QF$26,QE13&lt;&gt;"")),"P","")</f>
        <v/>
      </c>
      <c r="J13" s="36" t="str">
        <f>IF(AND(I13="P",H13=""),"No DD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Merit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Excellence",IF(K13="P","Worlds Team",IF(H13="P","National Team","")))))</f>
        <v/>
      </c>
      <c r="K13" s="3" t="str">
        <f>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P","")</f>
        <v/>
      </c>
      <c r="L13" s="8">
        <f>IF(COUNT(AS13,BV13,CY13)&gt;0,LARGE((AS13,BV13,CY13),1),0)</f>
        <v>42.2</v>
      </c>
      <c r="M13" s="8" t="str">
        <f>IF(L13=0,"",IF(L13=CY13,$CC$1,IF(L13=BV13,$AZ$1,IF(L13=AS13,$W$1,""))))</f>
        <v>2023 Elite Canada</v>
      </c>
      <c r="N13" s="8">
        <f>IF(COUNT(AS13,BV13,CY13)&gt;1,LARGE((AS13,BV13,CY13),2),0)</f>
        <v>42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21.5</v>
      </c>
      <c r="Q13" s="8" t="str">
        <f>IF(P13=0,"",IF(P13=CZ13,$CC$1,IF(P13=BW13,$AZ$1,IF(P13=AT13,$W$1,""))))</f>
        <v>2023 Elite Canada</v>
      </c>
      <c r="R13" s="8">
        <f>IF(MAX(AX13,CA13,DD13)&gt;0,MAX(AX13,CA13,DD13),0)</f>
        <v>43.5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16.5</v>
      </c>
      <c r="X13" s="19">
        <v>4.0999999999999996</v>
      </c>
      <c r="Y13" s="19">
        <v>0</v>
      </c>
      <c r="Z13" s="19">
        <v>0.3</v>
      </c>
      <c r="AA13" s="19">
        <v>17.5</v>
      </c>
      <c r="AB13" s="19">
        <v>3.8</v>
      </c>
      <c r="AC13" s="19">
        <v>0</v>
      </c>
      <c r="AD13" s="19">
        <v>0</v>
      </c>
      <c r="AE13" s="19">
        <v>17.7</v>
      </c>
      <c r="AF13" s="19">
        <v>3.8</v>
      </c>
      <c r="AG13" s="19">
        <v>0</v>
      </c>
      <c r="AH13" s="19">
        <v>0</v>
      </c>
      <c r="AI13" s="19">
        <v>17</v>
      </c>
      <c r="AJ13" s="19">
        <v>4.0999999999999996</v>
      </c>
      <c r="AK13" s="19">
        <v>0</v>
      </c>
      <c r="AL13" s="19">
        <v>0.3</v>
      </c>
      <c r="AM13" s="19">
        <v>17.5</v>
      </c>
      <c r="AN13" s="19">
        <v>3.2</v>
      </c>
      <c r="AO13" s="19">
        <v>0</v>
      </c>
      <c r="AP13" s="19">
        <v>0</v>
      </c>
      <c r="AQ13" s="27"/>
      <c r="AR13" s="40">
        <f>IF(SUM(X13,AB13)&gt;0,SUM(X13,AB13),"")</f>
        <v>7.8999999999999995</v>
      </c>
      <c r="AS13" s="40">
        <f>IF(SUM(W13:X13,Z13:AB13,AD13)-Y13-AC13&gt;0,SUM(W13:X13,Z13:AB13,AD13)-Y13-AC13,"")</f>
        <v>42.2</v>
      </c>
      <c r="AT13" s="40">
        <f>IF(SUM(AE13:AF13,AH13)-AG13&gt;0,SUM(AE13:AF13,AH13)-AG13,"")</f>
        <v>21.5</v>
      </c>
      <c r="AU13" s="40">
        <f>IF(SUM(X13,AB13,AF13)&gt;0,SUM(X13,AB13,AF13),"")</f>
        <v>11.7</v>
      </c>
      <c r="AV13" s="40">
        <f>IF(SUM(AS13,AT13)&gt;0,SUM(AS13,AT13),"")</f>
        <v>63.7</v>
      </c>
      <c r="AW13" s="40">
        <f>IF(SUM(AJ13,AN13)&gt;0,SUM(AJ13,AN13),"")</f>
        <v>7.3</v>
      </c>
      <c r="AX13" s="40">
        <f>IF(SUM(AI13:AJ13,AL13:AN13,AP13)-SUM(AK13,AO13)&gt;0,SUM(AI13:AJ13,AL13:AN13,AP13)-SUM(AK13,AO13),"")</f>
        <v>42.100000000000009</v>
      </c>
      <c r="AY13" s="40">
        <f>IF(SUM(AS13,AT13,AX13)&gt;0,SUM(AS13,AT13,AX13),"")</f>
        <v>105.80000000000001</v>
      </c>
      <c r="AZ13" s="18">
        <v>16.7</v>
      </c>
      <c r="BA13" s="18">
        <v>4.5</v>
      </c>
      <c r="BB13" s="18">
        <v>0</v>
      </c>
      <c r="BC13" s="18">
        <v>0.6</v>
      </c>
      <c r="BD13" s="18">
        <v>16.5</v>
      </c>
      <c r="BE13" s="18">
        <v>4</v>
      </c>
      <c r="BF13" s="18">
        <v>0.3</v>
      </c>
      <c r="BG13" s="18">
        <v>0</v>
      </c>
      <c r="BH13" s="18">
        <v>16.899999999999999</v>
      </c>
      <c r="BI13" s="18">
        <v>4</v>
      </c>
      <c r="BJ13" s="18">
        <v>0</v>
      </c>
      <c r="BK13" s="18">
        <v>0</v>
      </c>
      <c r="BL13" s="18">
        <v>16.899999999999999</v>
      </c>
      <c r="BM13" s="18">
        <v>4.5</v>
      </c>
      <c r="BN13" s="18">
        <v>0</v>
      </c>
      <c r="BO13" s="18">
        <v>0.3</v>
      </c>
      <c r="BP13" s="18">
        <v>17.8</v>
      </c>
      <c r="BQ13" s="18">
        <v>4</v>
      </c>
      <c r="BR13" s="18">
        <v>0</v>
      </c>
      <c r="BS13" s="18">
        <v>0</v>
      </c>
      <c r="BT13" s="28"/>
      <c r="BU13" s="11">
        <f>IF(SUM(BA13,BE13)&gt;0,SUM(BA13,BE13),"")</f>
        <v>8.5</v>
      </c>
      <c r="BV13" s="11">
        <f>IF(SUM(AZ13:BA13,BC13:BE13,BG13)-BB13-BF13&gt;0,SUM(AZ13:BA13,BC13:BE13,BG13)-BB13-BF13,"")</f>
        <v>42</v>
      </c>
      <c r="BW13" s="11">
        <f>IF(SUM(BH13:BI13,BK13)-BJ13&gt;0,SUM(BH13:BI13,BK13)-BJ13,"")</f>
        <v>20.9</v>
      </c>
      <c r="BX13" s="11">
        <f>IF(SUM(BA13,BE13,BI13)&gt;0,SUM(BA13,BE13,BI13),"")</f>
        <v>12.5</v>
      </c>
      <c r="BY13" s="11">
        <f>IF(SUM(BV13,BW13)&gt;0,SUM(BV13,BW13),"")</f>
        <v>62.9</v>
      </c>
      <c r="BZ13" s="11">
        <f>IF(SUM(BM13,BQ13)&gt;0,SUM(BM13,BQ13),"")</f>
        <v>8.5</v>
      </c>
      <c r="CA13" s="11">
        <f>IF(SUM(BL13:BM13,BO13:BQ13,BS13)-SUM(BN13,BR13)&gt;0,SUM(BL13:BM13,BO13:BQ13,BS13)-SUM(BN13,BR13),"")</f>
        <v>43.5</v>
      </c>
      <c r="CB13" s="11">
        <f>IF(SUM(BV13,BW13,CA13)&gt;0,SUM(BV13,BW13,CA13),"")</f>
        <v>106.4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8.35</v>
      </c>
      <c r="QH13" s="22">
        <f>IF($CW13="P",CD13,(CD13+BA13)/2)</f>
        <v>2.25</v>
      </c>
      <c r="QI13" s="22">
        <f>IF($CW13="P",CE13,(CE13+BB13)/2)</f>
        <v>0</v>
      </c>
      <c r="QJ13" s="22">
        <f>IF($CW13="P",CF13,(CF13+BC13)/2)</f>
        <v>0.3</v>
      </c>
      <c r="QK13" s="22">
        <f>IF($CW13="P",CG13,(CG13+BD13)/2)</f>
        <v>8.25</v>
      </c>
      <c r="QL13" s="22">
        <f>IF($CW13="P",CH13,(CH13+BE13)/2)</f>
        <v>2</v>
      </c>
      <c r="QM13" s="22">
        <f>IF($CW13="P",CI13,(CI13+BF13)/2)</f>
        <v>0.15</v>
      </c>
      <c r="QN13" s="22">
        <f>IF($CW13="P",CJ13,(CJ13+BG13)/2)</f>
        <v>0</v>
      </c>
      <c r="QO13" s="22">
        <f>IF($CW13="P",CK13,(CK13+BH13)/2)</f>
        <v>8.4499999999999993</v>
      </c>
      <c r="QP13" s="22">
        <f>IF($CW13="P",CL13,(CL13+BI13)/2)</f>
        <v>2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8.4499999999999993</v>
      </c>
      <c r="QT13" s="22">
        <f>IF($CW13="P",CP13,(CP13+BM13)/2)</f>
        <v>2.25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8.9</v>
      </c>
      <c r="QX13" s="22">
        <f>IF($CW13="P",CT13,(CT13+BQ13)/2)</f>
        <v>2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4.25</v>
      </c>
      <c r="RC13" s="40">
        <f>IF(SUM(QG13:QH13,QJ13:QL13,QN13)-QI13-QM13&gt;0,SUM(QG13:QH13,QJ13:QL13,QN13)-QI13-QM13,"")</f>
        <v>21</v>
      </c>
      <c r="RD13" s="40">
        <f>IF(SUM(QO13:QP13,QR13)-QQ13&gt;0,SUM(QO13:QP13,QR13)-QQ13,"")</f>
        <v>10.45</v>
      </c>
      <c r="RE13" s="40">
        <f>IF(SUM(QH13,QL13,QP13)&gt;0,SUM(QH13,QL13,QP13),"")</f>
        <v>6.25</v>
      </c>
      <c r="RF13" s="40">
        <f>IF(SUM(RC13,RD13)&gt;0,SUM(RC13,RD13),"")</f>
        <v>31.45</v>
      </c>
      <c r="RG13" s="40">
        <f>IF(SUM(QT13,QX13)&gt;0,SUM(QT13,QX13),"")</f>
        <v>4.25</v>
      </c>
      <c r="RH13" s="40">
        <f>IF(SUM(QS13:QT13,QV13:QX13,QZ13)-SUM(QU13,QY13)&gt;0,SUM(QS13:QT13,QV13:QX13,QZ13)-SUM(QU13,QY13),"")</f>
        <v>21.75</v>
      </c>
      <c r="RI13" s="40">
        <f>IF(SUM(RC13,RD13,RH13)&gt;0,SUM(RC13,RD13,RH13),"")</f>
        <v>53.2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125</v>
      </c>
      <c r="D14" s="4" t="s">
        <v>4</v>
      </c>
      <c r="E14" s="4">
        <v>2005</v>
      </c>
      <c r="F14" s="9">
        <f>SUM(L14:T14)+SUM(L14:P14)*0.0000001+SUM(L14)*0.0000000000001</f>
        <v>143.10001037000421</v>
      </c>
      <c r="G14" s="66"/>
      <c r="H14" s="3" t="str">
        <f>IF(OR(AND(AR14&gt;=AY$22,AS14&gt;=AY$26,AR14&lt;&gt;"",AQ14=""),AND(AW14&gt;=AY$22,AX14&gt;=AY$26,AW14&lt;&gt;"",AQ14=""),AND(BU14&gt;=CB$22,BV14&gt;=CB$26,BU14&lt;&gt;"",BT14=""),AND(BZ14&gt;=CB$22,CA14&gt;=CB$26,BZ14&lt;&gt;"",BT14=""),AND(CX14&gt;=DE$22,CY14&gt;=DE$26,CX14&lt;&gt;"",CW14=""),AND(DC14&gt;=DE$22,DD14&gt;=DE$26,DC14&lt;&gt;""),AND(EC14&gt;=EJ$22,ED14&gt;=EJ$26,EC14&lt;&gt;""),AND(EH14&gt;=EJ$22,EI14&gt;=EJ$26,EH14&lt;&gt;""),AND(FE14&gt;=FL$22,FF14&gt;=FL$26,FE14&lt;&gt;""),AND(FJ14&gt;=FL$22,FK14&gt;=FL$26,FJ14&lt;&gt;""),AND(GG14&gt;=GN$22,GH14&gt;=GN$26,GG14&lt;&gt;""),AND(GL14&gt;=GN$22,GM14&gt;=GN$26,GL14&lt;&gt;""),AND(HI14&gt;=HP$22,HJ14&gt;=HP$26,HI14&lt;&gt;""),AND(HN14&gt;=HP$22,HO14&gt;=HP$26,HN14&lt;&gt;""),AND(IK14&gt;=IR$22,IL14&gt;=IR$26,IK14&lt;&gt;""),AND(IP14&gt;=IR$22,IQ14&gt;=IR$26,IP14&lt;&gt;""),AND(JM14&gt;=JT$22,JN14&gt;=JT$26,JM14&lt;&gt;""),AND(JR14&gt;=JT$22,JS14&gt;=JT$26,JR14&lt;&gt;""),AND(KO14&gt;=KV$22,KP14&gt;=KV$26,KO14&lt;&gt;""),AND(KT14&gt;=KV$22,KU14&gt;=KV$26,KT14&lt;&gt;""),AND(LQ14&gt;=LX$22,LR14&gt;=LX$26,LQ14&lt;&gt;""),AND(LV14&gt;=LX$22,LW14&gt;=LX$26,LV14&lt;&gt;""),AND(MS14&gt;=MZ$22,MT14&gt;=MZ$26,MS14&lt;&gt;""),AND(MX14&gt;=MZ$22,MY14&gt;=MZ$26,MX14&lt;&gt;""),AND(NU14&gt;=OB$22,NV14&gt;=OB$26,NU14&lt;&gt;""),AND(NZ14&gt;=OB$22,OA14&gt;=OB$26,NZ14&lt;&gt;""),AND(OW14&gt;=PD$22,OX14&gt;=PD$26,OW14&lt;&gt;""),AND(PB14&gt;=PD$22,PC14&gt;=PD$26,PB14&lt;&gt;""),AND(PY14&gt;=QF$22,PZ14&gt;=QF$26,PY14&lt;&gt;""),AND(QD14&gt;=QF$22,QE14&gt;=QF$26,QD14&lt;&gt;"")),"P","")</f>
        <v/>
      </c>
      <c r="I14" s="3" t="str">
        <f>IF(OR(AND(AS14&gt;=AY$26,AS14&lt;&gt;"",AQ14=""),AND(AX14&gt;=AY$26,AX14&lt;&gt;"",AQ14=""),AND(BV14&gt;=CB$26,BV14&lt;&gt;"",BT14=""),AND(CA14&gt;=CB$26,CA14&lt;&gt;"",BT14=""),AND(CY14&gt;=DE$26,CY14&lt;&gt;"",CW14=""),AND(DD14&gt;=DE$26,DD14&lt;&gt;"",CW14=""),AND(ED14&gt;=EJ$26,ED14&lt;&gt;""),AND(EI14&gt;=EJ$26,EI14&lt;&gt;""),AND(FF14&gt;=FL$26,FF14&lt;&gt;""),AND(FK14&gt;=FL$26,FK14&lt;&gt;""),AND(GH14&gt;=GN$26,GH14&lt;&gt;""),AND(GM14&gt;=GN$26,GM14&lt;&gt;""),AND(HJ14&gt;=HP$26,HJ14&lt;&gt;""),AND(HO14&gt;=HP$26,HO14&lt;&gt;""),AND(IL14&gt;=IR$26,IL14&lt;&gt;""),AND(IQ14&gt;=IR$26,IQ14&lt;&gt;""),AND(JN14&gt;=JT$26,JN14&lt;&gt;""),AND(JS14&gt;=JT$26,JS14&lt;&gt;""),AND(KP14&gt;=KV$26,KP14&lt;&gt;""),AND(KU14&gt;=KV$26,KU14&lt;&gt;""),AND(LR14&gt;=LX$26,LR14&lt;&gt;""),AND(LW14&gt;=LX$26,LW14&lt;&gt;""),AND(MT14&gt;=MZ$26,MT14&lt;&gt;""),AND(MY14&gt;=MZ$26,MY14&lt;&gt;""),AND(NV14&gt;=OB$26,NV14&lt;&gt;""),AND(OA14&gt;=OB$26,OA14&lt;&gt;""),AND(OX14&gt;=PD$26,OX14&lt;&gt;""),AND(PC14&gt;=PD$26,PC14&lt;&gt;""),AND(PZ14&gt;=QF$26,PZ14&lt;&gt;""),AND(QE14&gt;=QF$26,QE14&lt;&gt;"")),"P","")</f>
        <v/>
      </c>
      <c r="J14" s="36" t="str">
        <f>IF(AND(I14="P",H14=""),"No DD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Merit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Excellence",IF(K14="P","Worlds Team",IF(H14="P","National Team","")))))</f>
        <v/>
      </c>
      <c r="K14" s="3" t="str">
        <f>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P","")</f>
        <v/>
      </c>
      <c r="L14" s="8">
        <f>IF(COUNT(AS14,BV14,CY14)&gt;0,LARGE((AS14,BV14,CY14),1),0)</f>
        <v>42.000000000000007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41.6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20.099999999999998</v>
      </c>
      <c r="Q14" s="8" t="str">
        <f>IF(P14=0,"",IF(P14=CZ14,$CC$1,IF(P14=BW14,$AZ$1,IF(P14=AT14,$W$1,""))))</f>
        <v>2023 Nationals</v>
      </c>
      <c r="R14" s="8">
        <f>IF(MAX(AX14,CA14,DD14)&gt;0,MAX(AX14,CA14,DD14),0)</f>
        <v>39.4</v>
      </c>
      <c r="S14" s="8" t="str">
        <f>IF(R14=0,"",IF(R14=DD14,$CC$1,IF(R14=CA14,$AZ$1,IF(R14=AX14,$W$1,""))))</f>
        <v>2023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15.1</v>
      </c>
      <c r="X14" s="19">
        <v>2.5</v>
      </c>
      <c r="Y14" s="19">
        <v>2.7</v>
      </c>
      <c r="Z14" s="19">
        <v>0.3</v>
      </c>
      <c r="AA14" s="19">
        <v>14.1</v>
      </c>
      <c r="AB14" s="19">
        <v>2.9</v>
      </c>
      <c r="AC14" s="19">
        <v>0.1</v>
      </c>
      <c r="AD14" s="19">
        <v>0.3</v>
      </c>
      <c r="AE14" s="19">
        <v>14.9</v>
      </c>
      <c r="AF14" s="19">
        <v>2.9</v>
      </c>
      <c r="AG14" s="19">
        <v>0.3</v>
      </c>
      <c r="AH14" s="19">
        <v>0.3</v>
      </c>
      <c r="AI14" s="19">
        <v>15.6</v>
      </c>
      <c r="AJ14" s="19">
        <v>4.3</v>
      </c>
      <c r="AK14" s="19">
        <v>0.2</v>
      </c>
      <c r="AL14" s="19">
        <v>0.3</v>
      </c>
      <c r="AM14" s="19">
        <v>15.5</v>
      </c>
      <c r="AN14" s="19">
        <v>3.8</v>
      </c>
      <c r="AO14" s="19">
        <v>0.2</v>
      </c>
      <c r="AP14" s="19">
        <v>0.3</v>
      </c>
      <c r="AQ14" s="27"/>
      <c r="AR14" s="40">
        <f>IF(SUM(X14,AB14)&gt;0,SUM(X14,AB14),"")</f>
        <v>5.4</v>
      </c>
      <c r="AS14" s="40">
        <f>IF(SUM(W14:X14,Z14:AB14,AD14)-Y14-AC14&gt;0,SUM(W14:X14,Z14:AB14,AD14)-Y14-AC14,"")</f>
        <v>32.399999999999991</v>
      </c>
      <c r="AT14" s="40">
        <f>IF(SUM(AE14:AF14,AH14)-AG14&gt;0,SUM(AE14:AF14,AH14)-AG14,"")</f>
        <v>17.8</v>
      </c>
      <c r="AU14" s="40">
        <f>IF(SUM(X14,AB14,AF14)&gt;0,SUM(X14,AB14,AF14),"")</f>
        <v>8.3000000000000007</v>
      </c>
      <c r="AV14" s="40">
        <f>IF(SUM(AS14,AT14)&gt;0,SUM(AS14,AT14),"")</f>
        <v>50.199999999999989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39.4</v>
      </c>
      <c r="AY14" s="40">
        <f>IF(SUM(AS14,AT14,AX14)&gt;0,SUM(AS14,AT14,AX14),"")</f>
        <v>89.6</v>
      </c>
      <c r="AZ14" s="18">
        <v>15</v>
      </c>
      <c r="BA14" s="18">
        <v>5.5</v>
      </c>
      <c r="BB14" s="18">
        <v>0</v>
      </c>
      <c r="BC14" s="18">
        <v>0.3</v>
      </c>
      <c r="BD14" s="18">
        <v>15.4</v>
      </c>
      <c r="BE14" s="18">
        <v>4.8</v>
      </c>
      <c r="BF14" s="18">
        <v>0</v>
      </c>
      <c r="BG14" s="18">
        <v>0.6</v>
      </c>
      <c r="BH14" s="18">
        <v>14.7</v>
      </c>
      <c r="BI14" s="18">
        <v>5.0999999999999996</v>
      </c>
      <c r="BJ14" s="18">
        <v>0</v>
      </c>
      <c r="BK14" s="18">
        <v>0.3</v>
      </c>
      <c r="BL14" s="18">
        <v>14.8</v>
      </c>
      <c r="BM14" s="18">
        <v>2.9</v>
      </c>
      <c r="BN14" s="18">
        <v>0</v>
      </c>
      <c r="BO14" s="18">
        <v>0.3</v>
      </c>
      <c r="BP14" s="18">
        <v>15.56</v>
      </c>
      <c r="BQ14" s="18">
        <v>4.8</v>
      </c>
      <c r="BR14" s="18">
        <v>0</v>
      </c>
      <c r="BS14" s="18">
        <v>0.6</v>
      </c>
      <c r="BT14" s="28"/>
      <c r="BU14" s="11">
        <f>IF(SUM(BA14,BE14)&gt;0,SUM(BA14,BE14),"")</f>
        <v>10.3</v>
      </c>
      <c r="BV14" s="11">
        <f>IF(SUM(AZ14:BA14,BC14:BE14,BG14)-BB14-BF14&gt;0,SUM(AZ14:BA14,BC14:BE14,BG14)-BB14-BF14,"")</f>
        <v>41.6</v>
      </c>
      <c r="BW14" s="11">
        <f>IF(SUM(BH14:BI14,BK14)-BJ14&gt;0,SUM(BH14:BI14,BK14)-BJ14,"")</f>
        <v>20.099999999999998</v>
      </c>
      <c r="BX14" s="11">
        <f>IF(SUM(BA14,BE14,BI14)&gt;0,SUM(BA14,BE14,BI14),"")</f>
        <v>15.4</v>
      </c>
      <c r="BY14" s="11">
        <f>IF(SUM(BV14,BW14)&gt;0,SUM(BV14,BW14),"")</f>
        <v>61.7</v>
      </c>
      <c r="BZ14" s="11">
        <f>IF(SUM(BM14,BQ14)&gt;0,SUM(BM14,BQ14),"")</f>
        <v>7.6999999999999993</v>
      </c>
      <c r="CA14" s="11">
        <f>IF(SUM(BL14:BM14,BO14:BQ14,BS14)-SUM(BN14,BR14)&gt;0,SUM(BL14:BM14,BO14:BQ14,BS14)-SUM(BN14,BR14),"")</f>
        <v>38.96</v>
      </c>
      <c r="CB14" s="11">
        <f>IF(SUM(BV14,BW14,CA14)&gt;0,SUM(BV14,BW14,CA14),"")</f>
        <v>100.66</v>
      </c>
      <c r="CC14" s="19">
        <v>15.1</v>
      </c>
      <c r="CD14" s="19">
        <v>5.0999999999999996</v>
      </c>
      <c r="CE14" s="19">
        <v>0</v>
      </c>
      <c r="CF14" s="19">
        <v>0.3</v>
      </c>
      <c r="CG14" s="19">
        <v>15.7</v>
      </c>
      <c r="CH14" s="19">
        <v>5.2</v>
      </c>
      <c r="CI14" s="19">
        <v>0</v>
      </c>
      <c r="CJ14" s="19">
        <v>0.6</v>
      </c>
      <c r="CK14" s="19">
        <v>14.4</v>
      </c>
      <c r="CL14" s="19">
        <v>5.3</v>
      </c>
      <c r="CM14" s="19">
        <v>0</v>
      </c>
      <c r="CN14" s="19">
        <v>0.3</v>
      </c>
      <c r="CO14" s="19">
        <v>12.1</v>
      </c>
      <c r="CP14" s="19">
        <v>3.5</v>
      </c>
      <c r="CQ14" s="19">
        <v>0</v>
      </c>
      <c r="CR14" s="19">
        <v>0.3</v>
      </c>
      <c r="CS14" s="19">
        <v>14.7</v>
      </c>
      <c r="CT14" s="19">
        <v>2.6</v>
      </c>
      <c r="CU14" s="19">
        <v>0</v>
      </c>
      <c r="CV14" s="19">
        <v>0.6</v>
      </c>
      <c r="CW14" s="27"/>
      <c r="CX14" s="40">
        <f>IF(SUM(CD14,CH14)&gt;0,SUM(CD14,CH14),"")</f>
        <v>10.3</v>
      </c>
      <c r="CY14" s="40">
        <f>IF(SUM(CC14:CD14,CF14:CH14,CJ14)-CE14-CI14&gt;0,SUM(CC14:CD14,CF14:CH14,CJ14)-CE14-CI14,"")</f>
        <v>42.000000000000007</v>
      </c>
      <c r="CZ14" s="40">
        <f>IF(SUM(CK14:CL14,CN14)-CM14&gt;0,SUM(CK14:CL14,CN14)-CM14,"")</f>
        <v>20</v>
      </c>
      <c r="DA14" s="40">
        <f>IF(SUM(CD14,CH14,CL14)&gt;0,SUM(CD14,CH14,CL14),"")</f>
        <v>15.600000000000001</v>
      </c>
      <c r="DB14" s="40">
        <f>IF(SUM(CY14,CZ14)&gt;0,SUM(CY14,CZ14),"")</f>
        <v>62.000000000000007</v>
      </c>
      <c r="DC14" s="40">
        <f>IF(SUM(CP14,CT14)&gt;0,SUM(CP14,CT14),"")</f>
        <v>6.1</v>
      </c>
      <c r="DD14" s="40">
        <f>IF(SUM(CO14:CP14,CR14:CT14,CV14)-SUM(CQ14,CU14)&gt;0,SUM(CO14:CP14,CR14:CT14,CV14)-SUM(CQ14,CU14),"")</f>
        <v>33.800000000000004</v>
      </c>
      <c r="DE14" s="40">
        <f>IF(SUM(CY14,CZ14,DD14)&gt;0,SUM(CY14,CZ14,DD14),"")</f>
        <v>95.800000000000011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15.05</v>
      </c>
      <c r="QH14" s="22">
        <f>IF($CW14="P",CD14,(CD14+BA14)/2)</f>
        <v>5.3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15.55</v>
      </c>
      <c r="QL14" s="22">
        <f>IF($CW14="P",CH14,(CH14+BE14)/2)</f>
        <v>5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14.55</v>
      </c>
      <c r="QP14" s="22">
        <f>IF($CW14="P",CL14,(CL14+BI14)/2)</f>
        <v>5.1999999999999993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13.45</v>
      </c>
      <c r="QT14" s="22">
        <f>IF($CW14="P",CP14,(CP14+BM14)/2)</f>
        <v>3.2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15.129999999999999</v>
      </c>
      <c r="QX14" s="22">
        <f>IF($CW14="P",CT14,(CT14+BQ14)/2)</f>
        <v>3.7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10.3</v>
      </c>
      <c r="RC14" s="40">
        <f>IF(SUM(QG14:QH14,QJ14:QL14,QN14)-QI14-QM14&gt;0,SUM(QG14:QH14,QJ14:QL14,QN14)-QI14-QM14,"")</f>
        <v>41.800000000000004</v>
      </c>
      <c r="RD14" s="40">
        <f>IF(SUM(QO14:QP14,QR14)-QQ14&gt;0,SUM(QO14:QP14,QR14)-QQ14,"")</f>
        <v>20.05</v>
      </c>
      <c r="RE14" s="40">
        <f>IF(SUM(QH14,QL14,QP14)&gt;0,SUM(QH14,QL14,QP14),"")</f>
        <v>15.5</v>
      </c>
      <c r="RF14" s="40">
        <f>IF(SUM(RC14,RD14)&gt;0,SUM(RC14,RD14),"")</f>
        <v>61.850000000000009</v>
      </c>
      <c r="RG14" s="40">
        <f>IF(SUM(QT14,QX14)&gt;0,SUM(QT14,QX14),"")</f>
        <v>6.9</v>
      </c>
      <c r="RH14" s="40">
        <f>IF(SUM(QS14:QT14,QV14:QX14,QZ14)-SUM(QU14,QY14)&gt;0,SUM(QS14:QT14,QV14:QX14,QZ14)-SUM(QU14,QY14),"")</f>
        <v>36.380000000000003</v>
      </c>
      <c r="RI14" s="40">
        <f>IF(SUM(RC14,RD14,RH14)&gt;0,SUM(RC14,RD14,RH14),"")</f>
        <v>98.230000000000018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213</v>
      </c>
      <c r="D15" s="4" t="s">
        <v>5</v>
      </c>
      <c r="E15" s="4">
        <v>2007</v>
      </c>
      <c r="F15" s="9">
        <f>SUM(L15:T15)+SUM(L15:P15)*0.0000001+SUM(L15)*0.0000000000001</f>
        <v>141.40001018000422</v>
      </c>
      <c r="G15" s="66"/>
      <c r="H15" s="3" t="str">
        <f>IF(OR(AND(AR15&gt;=AY$22,AS15&gt;=AY$26,AR15&lt;&gt;"",AQ15=""),AND(AW15&gt;=AY$22,AX15&gt;=AY$26,AW15&lt;&gt;"",AQ15=""),AND(BU15&gt;=CB$22,BV15&gt;=CB$26,BU15&lt;&gt;"",BT15=""),AND(BZ15&gt;=CB$22,CA15&gt;=CB$26,BZ15&lt;&gt;"",BT15=""),AND(CX15&gt;=DE$22,CY15&gt;=DE$26,CX15&lt;&gt;"",CW15=""),AND(DC15&gt;=DE$22,DD15&gt;=DE$26,DC15&lt;&gt;""),AND(EC15&gt;=EJ$22,ED15&gt;=EJ$26,EC15&lt;&gt;""),AND(EH15&gt;=EJ$22,EI15&gt;=EJ$26,EH15&lt;&gt;""),AND(FE15&gt;=FL$22,FF15&gt;=FL$26,FE15&lt;&gt;""),AND(FJ15&gt;=FL$22,FK15&gt;=FL$26,FJ15&lt;&gt;""),AND(GG15&gt;=GN$22,GH15&gt;=GN$26,GG15&lt;&gt;""),AND(GL15&gt;=GN$22,GM15&gt;=GN$26,GL15&lt;&gt;""),AND(HI15&gt;=HP$22,HJ15&gt;=HP$26,HI15&lt;&gt;""),AND(HN15&gt;=HP$22,HO15&gt;=HP$26,HN15&lt;&gt;""),AND(IK15&gt;=IR$22,IL15&gt;=IR$26,IK15&lt;&gt;""),AND(IP15&gt;=IR$22,IQ15&gt;=IR$26,IP15&lt;&gt;""),AND(JM15&gt;=JT$22,JN15&gt;=JT$26,JM15&lt;&gt;""),AND(JR15&gt;=JT$22,JS15&gt;=JT$26,JR15&lt;&gt;""),AND(KO15&gt;=KV$22,KP15&gt;=KV$26,KO15&lt;&gt;""),AND(KT15&gt;=KV$22,KU15&gt;=KV$26,KT15&lt;&gt;""),AND(LQ15&gt;=LX$22,LR15&gt;=LX$26,LQ15&lt;&gt;""),AND(LV15&gt;=LX$22,LW15&gt;=LX$26,LV15&lt;&gt;""),AND(MS15&gt;=MZ$22,MT15&gt;=MZ$26,MS15&lt;&gt;""),AND(MX15&gt;=MZ$22,MY15&gt;=MZ$26,MX15&lt;&gt;""),AND(NU15&gt;=OB$22,NV15&gt;=OB$26,NU15&lt;&gt;""),AND(NZ15&gt;=OB$22,OA15&gt;=OB$26,NZ15&lt;&gt;""),AND(OW15&gt;=PD$22,OX15&gt;=PD$26,OW15&lt;&gt;""),AND(PB15&gt;=PD$22,PC15&gt;=PD$26,PB15&lt;&gt;""),AND(PY15&gt;=QF$22,PZ15&gt;=QF$26,PY15&lt;&gt;""),AND(QD15&gt;=QF$22,QE15&gt;=QF$26,QD15&lt;&gt;"")),"P","")</f>
        <v/>
      </c>
      <c r="I15" s="3" t="str">
        <f>IF(OR(AND(AS15&gt;=AY$26,AS15&lt;&gt;"",AQ15=""),AND(AX15&gt;=AY$26,AX15&lt;&gt;"",AQ15=""),AND(BV15&gt;=CB$26,BV15&lt;&gt;"",BT15=""),AND(CA15&gt;=CB$26,CA15&lt;&gt;"",BT15=""),AND(CY15&gt;=DE$26,CY15&lt;&gt;"",CW15=""),AND(DD15&gt;=DE$26,DD15&lt;&gt;"",CW15=""),AND(ED15&gt;=EJ$26,ED15&lt;&gt;""),AND(EI15&gt;=EJ$26,EI15&lt;&gt;""),AND(FF15&gt;=FL$26,FF15&lt;&gt;""),AND(FK15&gt;=FL$26,FK15&lt;&gt;""),AND(GH15&gt;=GN$26,GH15&lt;&gt;""),AND(GM15&gt;=GN$26,GM15&lt;&gt;""),AND(HJ15&gt;=HP$26,HJ15&lt;&gt;""),AND(HO15&gt;=HP$26,HO15&lt;&gt;""),AND(IL15&gt;=IR$26,IL15&lt;&gt;""),AND(IQ15&gt;=IR$26,IQ15&lt;&gt;""),AND(JN15&gt;=JT$26,JN15&lt;&gt;""),AND(JS15&gt;=JT$26,JS15&lt;&gt;""),AND(KP15&gt;=KV$26,KP15&lt;&gt;""),AND(KU15&gt;=KV$26,KU15&lt;&gt;""),AND(LR15&gt;=LX$26,LR15&lt;&gt;""),AND(LW15&gt;=LX$26,LW15&lt;&gt;""),AND(MT15&gt;=MZ$26,MT15&lt;&gt;""),AND(MY15&gt;=MZ$26,MY15&lt;&gt;""),AND(NV15&gt;=OB$26,NV15&lt;&gt;""),AND(OA15&gt;=OB$26,OA15&lt;&gt;""),AND(OX15&gt;=PD$26,OX15&lt;&gt;""),AND(PC15&gt;=PD$26,PC15&lt;&gt;""),AND(PZ15&gt;=QF$26,PZ15&lt;&gt;""),AND(QE15&gt;=QF$26,QE15&lt;&gt;"")),"P","")</f>
        <v/>
      </c>
      <c r="J15" s="36" t="str">
        <f>IF(AND(I15="P",H15=""),"No DD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Merit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Excellence",IF(K15="P","Worlds Team",IF(H15="P","National Team","")))))</f>
        <v/>
      </c>
      <c r="K15" s="3" t="str">
        <f>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P","")</f>
        <v/>
      </c>
      <c r="L15" s="8">
        <f>IF(COUNT(AS15,BV15,CY15)&gt;0,LARGE((AS15,BV15,CY15),1),0)</f>
        <v>42.399999999999991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39.299999999999997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39.599999999999994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16.600000000000001</v>
      </c>
      <c r="BA15" s="18">
        <v>5.0999999999999996</v>
      </c>
      <c r="BB15" s="18">
        <v>0</v>
      </c>
      <c r="BC15" s="18">
        <v>0.3</v>
      </c>
      <c r="BD15" s="18">
        <v>15.1</v>
      </c>
      <c r="BE15" s="18">
        <v>1.9</v>
      </c>
      <c r="BF15" s="18">
        <v>0</v>
      </c>
      <c r="BG15" s="18">
        <v>0.3</v>
      </c>
      <c r="BH15" s="18">
        <v>14.1</v>
      </c>
      <c r="BI15" s="18">
        <v>2.7</v>
      </c>
      <c r="BJ15" s="18">
        <v>0</v>
      </c>
      <c r="BK15" s="18">
        <v>0.3</v>
      </c>
      <c r="BL15" s="18">
        <v>15.8</v>
      </c>
      <c r="BM15" s="18">
        <v>3.6</v>
      </c>
      <c r="BN15" s="18">
        <v>0.9</v>
      </c>
      <c r="BO15" s="18">
        <v>0.3</v>
      </c>
      <c r="BP15" s="18">
        <v>16.100000000000001</v>
      </c>
      <c r="BQ15" s="18">
        <v>3.9</v>
      </c>
      <c r="BR15" s="18">
        <v>0.2</v>
      </c>
      <c r="BS15" s="18">
        <v>0.3</v>
      </c>
      <c r="BT15" s="28"/>
      <c r="BU15" s="11">
        <f>IF(SUM(BA15,BE15)&gt;0,SUM(BA15,BE15),"")</f>
        <v>7</v>
      </c>
      <c r="BV15" s="11">
        <f>IF(SUM(AZ15:BA15,BC15:BE15,BG15)-BB15-BF15&gt;0,SUM(AZ15:BA15,BC15:BE15,BG15)-BB15-BF15,"")</f>
        <v>39.299999999999997</v>
      </c>
      <c r="BW15" s="11">
        <f>IF(SUM(BH15:BI15,BK15)-BJ15&gt;0,SUM(BH15:BI15,BK15)-BJ15,"")</f>
        <v>17.100000000000001</v>
      </c>
      <c r="BX15" s="11">
        <f>IF(SUM(BA15,BE15,BI15)&gt;0,SUM(BA15,BE15,BI15),"")</f>
        <v>9.6999999999999993</v>
      </c>
      <c r="BY15" s="11">
        <f>IF(SUM(BV15,BW15)&gt;0,SUM(BV15,BW15),"")</f>
        <v>56.4</v>
      </c>
      <c r="BZ15" s="11">
        <f>IF(SUM(BM15,BQ15)&gt;0,SUM(BM15,BQ15),"")</f>
        <v>7.5</v>
      </c>
      <c r="CA15" s="11">
        <f>IF(SUM(BL15:BM15,BO15:BQ15,BS15)-SUM(BN15,BR15)&gt;0,SUM(BL15:BM15,BO15:BQ15,BS15)-SUM(BN15,BR15),"")</f>
        <v>38.9</v>
      </c>
      <c r="CB15" s="11">
        <f>IF(SUM(BV15,BW15,CA15)&gt;0,SUM(BV15,BW15,CA15),"")</f>
        <v>95.3</v>
      </c>
      <c r="CC15" s="19">
        <v>17.2</v>
      </c>
      <c r="CD15" s="19">
        <v>4.0999999999999996</v>
      </c>
      <c r="CE15" s="19">
        <v>0</v>
      </c>
      <c r="CF15" s="19">
        <v>0.3</v>
      </c>
      <c r="CG15" s="19">
        <v>17</v>
      </c>
      <c r="CH15" s="19">
        <v>3.9</v>
      </c>
      <c r="CI15" s="19">
        <v>0.4</v>
      </c>
      <c r="CJ15" s="19">
        <v>0.3</v>
      </c>
      <c r="CK15" s="19">
        <v>17</v>
      </c>
      <c r="CL15" s="19">
        <v>3.6</v>
      </c>
      <c r="CM15" s="19">
        <v>0.5</v>
      </c>
      <c r="CN15" s="19">
        <v>0</v>
      </c>
      <c r="CO15" s="19">
        <v>17</v>
      </c>
      <c r="CP15" s="19">
        <v>4.0999999999999996</v>
      </c>
      <c r="CQ15" s="19">
        <v>0</v>
      </c>
      <c r="CR15" s="19">
        <v>0.3</v>
      </c>
      <c r="CS15" s="19">
        <v>14.6</v>
      </c>
      <c r="CT15" s="19">
        <v>3.9</v>
      </c>
      <c r="CU15" s="19">
        <v>0.6</v>
      </c>
      <c r="CV15" s="19">
        <v>0.3</v>
      </c>
      <c r="CW15" s="27"/>
      <c r="CX15" s="40">
        <f>IF(SUM(CD15,CH15)&gt;0,SUM(CD15,CH15),"")</f>
        <v>8</v>
      </c>
      <c r="CY15" s="40">
        <f>IF(SUM(CC15:CD15,CF15:CH15,CJ15)-CE15-CI15&gt;0,SUM(CC15:CD15,CF15:CH15,CJ15)-CE15-CI15,"")</f>
        <v>42.399999999999991</v>
      </c>
      <c r="CZ15" s="40">
        <f>IF(SUM(CK15:CL15,CN15)-CM15&gt;0,SUM(CK15:CL15,CN15)-CM15,"")</f>
        <v>20.100000000000001</v>
      </c>
      <c r="DA15" s="40">
        <f>IF(SUM(CD15,CH15,CL15)&gt;0,SUM(CD15,CH15,CL15),"")</f>
        <v>11.6</v>
      </c>
      <c r="DB15" s="40">
        <f>IF(SUM(CY15,CZ15)&gt;0,SUM(CY15,CZ15),"")</f>
        <v>62.499999999999993</v>
      </c>
      <c r="DC15" s="40">
        <f>IF(SUM(CP15,CT15)&gt;0,SUM(CP15,CT15),"")</f>
        <v>8</v>
      </c>
      <c r="DD15" s="40">
        <f>IF(SUM(CO15:CP15,CR15:CT15,CV15)-SUM(CQ15,CU15)&gt;0,SUM(CO15:CP15,CR15:CT15,CV15)-SUM(CQ15,CU15),"")</f>
        <v>39.599999999999994</v>
      </c>
      <c r="DE15" s="40">
        <f>IF(SUM(CY15,CZ15,DD15)&gt;0,SUM(CY15,CZ15,DD15),"")</f>
        <v>102.1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16.899999999999999</v>
      </c>
      <c r="QH15" s="22">
        <f>IF($CW15="P",CD15,(CD15+BA15)/2)</f>
        <v>4.5999999999999996</v>
      </c>
      <c r="QI15" s="22">
        <f>IF($CW15="P",CE15,(CE15+BB15)/2)</f>
        <v>0</v>
      </c>
      <c r="QJ15" s="22">
        <f>IF($CW15="P",CF15,(CF15+BC15)/2)</f>
        <v>0.3</v>
      </c>
      <c r="QK15" s="22">
        <f>IF($CW15="P",CG15,(CG15+BD15)/2)</f>
        <v>16.05</v>
      </c>
      <c r="QL15" s="22">
        <f>IF($CW15="P",CH15,(CH15+BE15)/2)</f>
        <v>2.9</v>
      </c>
      <c r="QM15" s="22">
        <f>IF($CW15="P",CI15,(CI15+BF15)/2)</f>
        <v>0.2</v>
      </c>
      <c r="QN15" s="22">
        <f>IF($CW15="P",CJ15,(CJ15+BG15)/2)</f>
        <v>0.3</v>
      </c>
      <c r="QO15" s="22">
        <f>IF($CW15="P",CK15,(CK15+BH15)/2)</f>
        <v>15.55</v>
      </c>
      <c r="QP15" s="22">
        <f>IF($CW15="P",CL15,(CL15+BI15)/2)</f>
        <v>3.1500000000000004</v>
      </c>
      <c r="QQ15" s="22">
        <f>IF($CW15="P",CM15,(CM15+BJ15)/2)</f>
        <v>0.25</v>
      </c>
      <c r="QR15" s="22">
        <f>IF($CW15="P",CN15,(CN15+BK15)/2)</f>
        <v>0.15</v>
      </c>
      <c r="QS15" s="22">
        <f>IF($CW15="P",CO15,(CO15+BL15)/2)</f>
        <v>16.399999999999999</v>
      </c>
      <c r="QT15" s="22">
        <f>IF($CW15="P",CP15,(CP15+BM15)/2)</f>
        <v>3.8499999999999996</v>
      </c>
      <c r="QU15" s="22">
        <f>IF($CW15="P",CQ15,(CQ15+BN15)/2)</f>
        <v>0.45</v>
      </c>
      <c r="QV15" s="22">
        <f>IF($CW15="P",CR15,(CR15+BO15)/2)</f>
        <v>0.3</v>
      </c>
      <c r="QW15" s="22">
        <f>IF($CW15="P",CS15,(CS15+BP15)/2)</f>
        <v>15.350000000000001</v>
      </c>
      <c r="QX15" s="22">
        <f>IF($CW15="P",CT15,(CT15+BQ15)/2)</f>
        <v>3.9</v>
      </c>
      <c r="QY15" s="22">
        <f>IF($CW15="P",CU15,(CU15+BR15)/2)</f>
        <v>0.4</v>
      </c>
      <c r="QZ15" s="22">
        <f>IF($CW15="P",CV15,(CV15+BS15)/2)</f>
        <v>0.3</v>
      </c>
      <c r="RA15" s="27" t="s">
        <v>46</v>
      </c>
      <c r="RB15" s="40">
        <f>IF(SUM(QH15,QL15)&gt;0,SUM(QH15,QL15),"")</f>
        <v>7.5</v>
      </c>
      <c r="RC15" s="40">
        <f>IF(SUM(QG15:QH15,QJ15:QL15,QN15)-QI15-QM15&gt;0,SUM(QG15:QH15,QJ15:QL15,QN15)-QI15-QM15,"")</f>
        <v>40.849999999999994</v>
      </c>
      <c r="RD15" s="40">
        <f>IF(SUM(QO15:QP15,QR15)-QQ15&gt;0,SUM(QO15:QP15,QR15)-QQ15,"")</f>
        <v>18.600000000000001</v>
      </c>
      <c r="RE15" s="40">
        <f>IF(SUM(QH15,QL15,QP15)&gt;0,SUM(QH15,QL15,QP15),"")</f>
        <v>10.65</v>
      </c>
      <c r="RF15" s="40">
        <f>IF(SUM(RC15,RD15)&gt;0,SUM(RC15,RD15),"")</f>
        <v>59.449999999999996</v>
      </c>
      <c r="RG15" s="40">
        <f>IF(SUM(QT15,QX15)&gt;0,SUM(QT15,QX15),"")</f>
        <v>7.75</v>
      </c>
      <c r="RH15" s="40">
        <f>IF(SUM(QS15:QT15,QV15:QX15,QZ15)-SUM(QU15,QY15)&gt;0,SUM(QS15:QT15,QV15:QX15,QZ15)-SUM(QU15,QY15),"")</f>
        <v>39.25</v>
      </c>
      <c r="RI15" s="40">
        <f>IF(SUM(RC15,RD15,RH15)&gt;0,SUM(RC15,RD15,RH15),"")</f>
        <v>98.699999999999989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173</v>
      </c>
      <c r="D16" s="4" t="s">
        <v>5</v>
      </c>
      <c r="E16" s="4">
        <v>2005</v>
      </c>
      <c r="F16" s="9">
        <f>SUM(L16:T16)+SUM(L16:P16)*0.0000001+SUM(L16)*0.0000000000001</f>
        <v>120.70000829000323</v>
      </c>
      <c r="G16" s="66"/>
      <c r="H16" s="3" t="str">
        <f>IF(OR(AND(AR16&gt;=AY$22,AS16&gt;=AY$26,AR16&lt;&gt;"",AQ16=""),AND(AW16&gt;=AY$22,AX16&gt;=AY$26,AW16&lt;&gt;"",AQ16=""),AND(BU16&gt;=CB$22,BV16&gt;=CB$26,BU16&lt;&gt;"",BT16=""),AND(BZ16&gt;=CB$22,CA16&gt;=CB$26,BZ16&lt;&gt;"",BT16=""),AND(CX16&gt;=DE$22,CY16&gt;=DE$26,CX16&lt;&gt;"",CW16=""),AND(DC16&gt;=DE$22,DD16&gt;=DE$26,DC16&lt;&gt;""),AND(EC16&gt;=EJ$22,ED16&gt;=EJ$26,EC16&lt;&gt;""),AND(EH16&gt;=EJ$22,EI16&gt;=EJ$26,EH16&lt;&gt;""),AND(FE16&gt;=FL$22,FF16&gt;=FL$26,FE16&lt;&gt;""),AND(FJ16&gt;=FL$22,FK16&gt;=FL$26,FJ16&lt;&gt;""),AND(GG16&gt;=GN$22,GH16&gt;=GN$26,GG16&lt;&gt;""),AND(GL16&gt;=GN$22,GM16&gt;=GN$26,GL16&lt;&gt;""),AND(HI16&gt;=HP$22,HJ16&gt;=HP$26,HI16&lt;&gt;""),AND(HN16&gt;=HP$22,HO16&gt;=HP$26,HN16&lt;&gt;""),AND(IK16&gt;=IR$22,IL16&gt;=IR$26,IK16&lt;&gt;""),AND(IP16&gt;=IR$22,IQ16&gt;=IR$26,IP16&lt;&gt;""),AND(JM16&gt;=JT$22,JN16&gt;=JT$26,JM16&lt;&gt;""),AND(JR16&gt;=JT$22,JS16&gt;=JT$26,JR16&lt;&gt;""),AND(KO16&gt;=KV$22,KP16&gt;=KV$26,KO16&lt;&gt;""),AND(KT16&gt;=KV$22,KU16&gt;=KV$26,KT16&lt;&gt;""),AND(LQ16&gt;=LX$22,LR16&gt;=LX$26,LQ16&lt;&gt;""),AND(LV16&gt;=LX$22,LW16&gt;=LX$26,LV16&lt;&gt;""),AND(MS16&gt;=MZ$22,MT16&gt;=MZ$26,MS16&lt;&gt;""),AND(MX16&gt;=MZ$22,MY16&gt;=MZ$26,MX16&lt;&gt;""),AND(NU16&gt;=OB$22,NV16&gt;=OB$26,NU16&lt;&gt;""),AND(NZ16&gt;=OB$22,OA16&gt;=OB$26,NZ16&lt;&gt;""),AND(OW16&gt;=PD$22,OX16&gt;=PD$26,OW16&lt;&gt;""),AND(PB16&gt;=PD$22,PC16&gt;=PD$26,PB16&lt;&gt;""),AND(PY16&gt;=QF$22,PZ16&gt;=QF$26,PY16&lt;&gt;""),AND(QD16&gt;=QF$22,QE16&gt;=QF$26,QD16&lt;&gt;"")),"P","")</f>
        <v/>
      </c>
      <c r="I16" s="3" t="str">
        <f>IF(OR(AND(AS16&gt;=AY$26,AS16&lt;&gt;"",AQ16=""),AND(AX16&gt;=AY$26,AX16&lt;&gt;"",AQ16=""),AND(BV16&gt;=CB$26,BV16&lt;&gt;"",BT16=""),AND(CA16&gt;=CB$26,CA16&lt;&gt;"",BT16=""),AND(CY16&gt;=DE$26,CY16&lt;&gt;"",CW16=""),AND(DD16&gt;=DE$26,DD16&lt;&gt;"",CW16=""),AND(ED16&gt;=EJ$26,ED16&lt;&gt;""),AND(EI16&gt;=EJ$26,EI16&lt;&gt;""),AND(FF16&gt;=FL$26,FF16&lt;&gt;""),AND(FK16&gt;=FL$26,FK16&lt;&gt;""),AND(GH16&gt;=GN$26,GH16&lt;&gt;""),AND(GM16&gt;=GN$26,GM16&lt;&gt;""),AND(HJ16&gt;=HP$26,HJ16&lt;&gt;""),AND(HO16&gt;=HP$26,HO16&lt;&gt;""),AND(IL16&gt;=IR$26,IL16&lt;&gt;""),AND(IQ16&gt;=IR$26,IQ16&lt;&gt;""),AND(JN16&gt;=JT$26,JN16&lt;&gt;""),AND(JS16&gt;=JT$26,JS16&lt;&gt;""),AND(KP16&gt;=KV$26,KP16&lt;&gt;""),AND(KU16&gt;=KV$26,KU16&lt;&gt;""),AND(LR16&gt;=LX$26,LR16&lt;&gt;""),AND(LW16&gt;=LX$26,LW16&lt;&gt;""),AND(MT16&gt;=MZ$26,MT16&lt;&gt;""),AND(MY16&gt;=MZ$26,MY16&lt;&gt;""),AND(NV16&gt;=OB$26,NV16&lt;&gt;""),AND(OA16&gt;=OB$26,OA16&lt;&gt;""),AND(OX16&gt;=PD$26,OX16&lt;&gt;""),AND(PC16&gt;=PD$26,PC16&lt;&gt;""),AND(PZ16&gt;=QF$26,PZ16&lt;&gt;""),AND(QE16&gt;=QF$26,QE16&lt;&gt;"")),"P","")</f>
        <v/>
      </c>
      <c r="J16" s="36" t="str">
        <f>IF(AND(I16="P",H16=""),"No DD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Merit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Excellence",IF(K16="P","Worlds Team",IF(H16="P","National Team","")))))</f>
        <v/>
      </c>
      <c r="K16" s="3" t="str">
        <f>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P","")</f>
        <v/>
      </c>
      <c r="L16" s="8">
        <f>IF(COUNT(AS16,BV16,CY16)&gt;0,LARGE((AS16,BV16,CY16),1),0)</f>
        <v>32.399999999999991</v>
      </c>
      <c r="M16" s="8" t="str">
        <f>IF(L16=0,"",IF(L16=CY16,$CC$1,IF(L16=BV16,$AZ$1,IF(L16=AS16,$W$1,""))))</f>
        <v>2023 Nationals</v>
      </c>
      <c r="N16" s="8">
        <f>IF(COUNT(AS16,BV16,CY16)&gt;1,LARGE((AS16,BV16,CY16),2),0)</f>
        <v>30.099999999999998</v>
      </c>
      <c r="O16" s="8" t="str">
        <f>IF(N16=0,"",IF(N16=CY16,$CC$1,IF(N16=BV16,$AZ$1,IF(N16=AS16,$W$1,""))))</f>
        <v>2023 3rd Domestic Trial</v>
      </c>
      <c r="P16" s="8">
        <f>IF(COUNT(AT16,BW16,CZ16)&gt;0,LARGE((AT16,BW16,CZ16),1),0)</f>
        <v>20.400000000000002</v>
      </c>
      <c r="Q16" s="8" t="str">
        <f>IF(P16=0,"",IF(P16=CZ16,$CC$1,IF(P16=BW16,$AZ$1,IF(P16=AT16,$W$1,""))))</f>
        <v>2023 3rd Domestic Trial</v>
      </c>
      <c r="R16" s="8">
        <f>IF(MAX(AX16,CA16,DD16)&gt;0,MAX(AX16,CA16,DD16),0)</f>
        <v>37.799999999999997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13.3</v>
      </c>
      <c r="BA16" s="18">
        <v>4.5999999999999996</v>
      </c>
      <c r="BB16" s="18">
        <v>0.2</v>
      </c>
      <c r="BC16" s="18">
        <v>0.6</v>
      </c>
      <c r="BD16" s="18">
        <v>14.3</v>
      </c>
      <c r="BE16" s="18">
        <v>2.5</v>
      </c>
      <c r="BF16" s="18">
        <v>2.7</v>
      </c>
      <c r="BG16" s="18">
        <v>0</v>
      </c>
      <c r="BH16" s="18">
        <v>13.1</v>
      </c>
      <c r="BI16" s="18">
        <v>5.0999999999999996</v>
      </c>
      <c r="BJ16" s="18">
        <v>0.2</v>
      </c>
      <c r="BK16" s="18">
        <v>0.3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7.1</v>
      </c>
      <c r="BV16" s="11">
        <f>IF(SUM(AZ16:BA16,BC16:BE16,BG16)-BB16-BF16&gt;0,SUM(AZ16:BA16,BC16:BE16,BG16)-BB16-BF16,"")</f>
        <v>32.399999999999991</v>
      </c>
      <c r="BW16" s="11">
        <f>IF(SUM(BH16:BI16,BK16)-BJ16&gt;0,SUM(BH16:BI16,BK16)-BJ16,"")</f>
        <v>18.3</v>
      </c>
      <c r="BX16" s="11">
        <f>IF(SUM(BA16,BE16,BI16)&gt;0,SUM(BA16,BE16,BI16),"")</f>
        <v>12.2</v>
      </c>
      <c r="BY16" s="11">
        <f>IF(SUM(BV16,BW16)&gt;0,SUM(BV16,BW16),"")</f>
        <v>50.699999999999989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50.699999999999989</v>
      </c>
      <c r="CC16" s="19">
        <v>9.6999999999999993</v>
      </c>
      <c r="CD16" s="19">
        <v>2.8</v>
      </c>
      <c r="CE16" s="19">
        <v>0</v>
      </c>
      <c r="CF16" s="19">
        <v>0.3</v>
      </c>
      <c r="CG16" s="19">
        <v>14.7</v>
      </c>
      <c r="CH16" s="19">
        <v>2.9</v>
      </c>
      <c r="CI16" s="19">
        <v>0.3</v>
      </c>
      <c r="CJ16" s="19">
        <v>0</v>
      </c>
      <c r="CK16" s="19">
        <v>14.8</v>
      </c>
      <c r="CL16" s="19">
        <v>5.3</v>
      </c>
      <c r="CM16" s="19">
        <v>0</v>
      </c>
      <c r="CN16" s="19">
        <v>0.3</v>
      </c>
      <c r="CO16" s="19">
        <v>14.6</v>
      </c>
      <c r="CP16" s="19">
        <v>3.3</v>
      </c>
      <c r="CQ16" s="19">
        <v>0</v>
      </c>
      <c r="CR16" s="19">
        <v>0.3</v>
      </c>
      <c r="CS16" s="19">
        <v>15.5</v>
      </c>
      <c r="CT16" s="19">
        <v>3.8</v>
      </c>
      <c r="CU16" s="19">
        <v>0</v>
      </c>
      <c r="CV16" s="19">
        <v>0.3</v>
      </c>
      <c r="CW16" s="27"/>
      <c r="CX16" s="40">
        <f>IF(SUM(CD16,CH16)&gt;0,SUM(CD16,CH16),"")</f>
        <v>5.6999999999999993</v>
      </c>
      <c r="CY16" s="40">
        <f>IF(SUM(CC16:CD16,CF16:CH16,CJ16)-CE16-CI16&gt;0,SUM(CC16:CD16,CF16:CH16,CJ16)-CE16-CI16,"")</f>
        <v>30.099999999999998</v>
      </c>
      <c r="CZ16" s="40">
        <f>IF(SUM(CK16:CL16,CN16)-CM16&gt;0,SUM(CK16:CL16,CN16)-CM16,"")</f>
        <v>20.400000000000002</v>
      </c>
      <c r="DA16" s="40">
        <f>IF(SUM(CD16,CH16,CL16)&gt;0,SUM(CD16,CH16,CL16),"")</f>
        <v>11</v>
      </c>
      <c r="DB16" s="40">
        <f>IF(SUM(CY16,CZ16)&gt;0,SUM(CY16,CZ16),"")</f>
        <v>50.5</v>
      </c>
      <c r="DC16" s="40">
        <f>IF(SUM(CP16,CT16)&gt;0,SUM(CP16,CT16),"")</f>
        <v>7.1</v>
      </c>
      <c r="DD16" s="40">
        <f>IF(SUM(CO16:CP16,CR16:CT16,CV16)-SUM(CQ16,CU16)&gt;0,SUM(CO16:CP16,CR16:CT16,CV16)-SUM(CQ16,CU16),"")</f>
        <v>37.799999999999997</v>
      </c>
      <c r="DE16" s="40">
        <f>IF(SUM(CY16,CZ16,DD16)&gt;0,SUM(CY16,CZ16,DD16),"")</f>
        <v>88.3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11.5</v>
      </c>
      <c r="QH16" s="22">
        <f>IF($CW16="P",CD16,(CD16+BA16)/2)</f>
        <v>3.6999999999999997</v>
      </c>
      <c r="QI16" s="22">
        <f>IF($CW16="P",CE16,(CE16+BB16)/2)</f>
        <v>0.1</v>
      </c>
      <c r="QJ16" s="22">
        <f>IF($CW16="P",CF16,(CF16+BC16)/2)</f>
        <v>0.44999999999999996</v>
      </c>
      <c r="QK16" s="22">
        <f>IF($CW16="P",CG16,(CG16+BD16)/2)</f>
        <v>14.5</v>
      </c>
      <c r="QL16" s="22">
        <f>IF($CW16="P",CH16,(CH16+BE16)/2)</f>
        <v>2.7</v>
      </c>
      <c r="QM16" s="22">
        <f>IF($CW16="P",CI16,(CI16+BF16)/2)</f>
        <v>1.5</v>
      </c>
      <c r="QN16" s="22">
        <f>IF($CW16="P",CJ16,(CJ16+BG16)/2)</f>
        <v>0</v>
      </c>
      <c r="QO16" s="22">
        <f>IF($CW16="P",CK16,(CK16+BH16)/2)</f>
        <v>13.95</v>
      </c>
      <c r="QP16" s="22">
        <f>IF($CW16="P",CL16,(CL16+BI16)/2)</f>
        <v>5.1999999999999993</v>
      </c>
      <c r="QQ16" s="22">
        <f>IF($CW16="P",CM16,(CM16+BJ16)/2)</f>
        <v>0.1</v>
      </c>
      <c r="QR16" s="22">
        <f>IF($CW16="P",CN16,(CN16+BK16)/2)</f>
        <v>0.3</v>
      </c>
      <c r="QS16" s="22">
        <f>IF($CW16="P",CO16,(CO16+BL16)/2)</f>
        <v>7.3</v>
      </c>
      <c r="QT16" s="22">
        <f>IF($CW16="P",CP16,(CP16+BM16)/2)</f>
        <v>1.65</v>
      </c>
      <c r="QU16" s="22">
        <f>IF($CW16="P",CQ16,(CQ16+BN16)/2)</f>
        <v>0</v>
      </c>
      <c r="QV16" s="22">
        <f>IF($CW16="P",CR16,(CR16+BO16)/2)</f>
        <v>0.15</v>
      </c>
      <c r="QW16" s="22">
        <f>IF($CW16="P",CS16,(CS16+BP16)/2)</f>
        <v>7.75</v>
      </c>
      <c r="QX16" s="22">
        <f>IF($CW16="P",CT16,(CT16+BQ16)/2)</f>
        <v>1.9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6.4</v>
      </c>
      <c r="RC16" s="40">
        <f>IF(SUM(QG16:QH16,QJ16:QL16,QN16)-QI16-QM16&gt;0,SUM(QG16:QH16,QJ16:QL16,QN16)-QI16-QM16,"")</f>
        <v>31.25</v>
      </c>
      <c r="RD16" s="40">
        <f>IF(SUM(QO16:QP16,QR16)-QQ16&gt;0,SUM(QO16:QP16,QR16)-QQ16,"")</f>
        <v>19.349999999999998</v>
      </c>
      <c r="RE16" s="40">
        <f>IF(SUM(QH16,QL16,QP16)&gt;0,SUM(QH16,QL16,QP16),"")</f>
        <v>11.6</v>
      </c>
      <c r="RF16" s="40">
        <f>IF(SUM(RC16,RD16)&gt;0,SUM(RC16,RD16),"")</f>
        <v>50.599999999999994</v>
      </c>
      <c r="RG16" s="40">
        <f>IF(SUM(QT16,QX16)&gt;0,SUM(QT16,QX16),"")</f>
        <v>3.55</v>
      </c>
      <c r="RH16" s="40">
        <f>IF(SUM(QS16:QT16,QV16:QX16,QZ16)-SUM(QU16,QY16)&gt;0,SUM(QS16:QT16,QV16:QX16,QZ16)-SUM(QU16,QY16),"")</f>
        <v>18.899999999999999</v>
      </c>
      <c r="RI16" s="40">
        <f>IF(SUM(RC16,RD16,RH16)&gt;0,SUM(RC16,RD16,RH16),"")</f>
        <v>69.5</v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177</v>
      </c>
      <c r="D17" s="4" t="s">
        <v>3</v>
      </c>
      <c r="E17" s="4">
        <v>2006</v>
      </c>
      <c r="F17" s="9">
        <f>SUM(L17:T17)+SUM(L17:P17)*0.0000001+SUM(L17)*0.0000000000001</f>
        <v>107.20000640000426</v>
      </c>
      <c r="G17" s="66"/>
      <c r="H17" s="3" t="str">
        <f>IF(OR(AND(AR17&gt;=AY$22,AS17&gt;=AY$26,AR17&lt;&gt;"",AQ17=""),AND(AW17&gt;=AY$22,AX17&gt;=AY$26,AW17&lt;&gt;"",AQ17=""),AND(BU17&gt;=CB$22,BV17&gt;=CB$26,BU17&lt;&gt;"",BT17=""),AND(BZ17&gt;=CB$22,CA17&gt;=CB$26,BZ17&lt;&gt;"",BT17=""),AND(CX17&gt;=DE$22,CY17&gt;=DE$26,CX17&lt;&gt;"",CW17=""),AND(DC17&gt;=DE$22,DD17&gt;=DE$26,DC17&lt;&gt;""),AND(EC17&gt;=EJ$22,ED17&gt;=EJ$26,EC17&lt;&gt;""),AND(EH17&gt;=EJ$22,EI17&gt;=EJ$26,EH17&lt;&gt;""),AND(FE17&gt;=FL$22,FF17&gt;=FL$26,FE17&lt;&gt;""),AND(FJ17&gt;=FL$22,FK17&gt;=FL$26,FJ17&lt;&gt;""),AND(GG17&gt;=GN$22,GH17&gt;=GN$26,GG17&lt;&gt;""),AND(GL17&gt;=GN$22,GM17&gt;=GN$26,GL17&lt;&gt;""),AND(HI17&gt;=HP$22,HJ17&gt;=HP$26,HI17&lt;&gt;""),AND(HN17&gt;=HP$22,HO17&gt;=HP$26,HN17&lt;&gt;""),AND(IK17&gt;=IR$22,IL17&gt;=IR$26,IK17&lt;&gt;""),AND(IP17&gt;=IR$22,IQ17&gt;=IR$26,IP17&lt;&gt;""),AND(JM17&gt;=JT$22,JN17&gt;=JT$26,JM17&lt;&gt;""),AND(JR17&gt;=JT$22,JS17&gt;=JT$26,JR17&lt;&gt;""),AND(KO17&gt;=KV$22,KP17&gt;=KV$26,KO17&lt;&gt;""),AND(KT17&gt;=KV$22,KU17&gt;=KV$26,KT17&lt;&gt;""),AND(LQ17&gt;=LX$22,LR17&gt;=LX$26,LQ17&lt;&gt;""),AND(LV17&gt;=LX$22,LW17&gt;=LX$26,LV17&lt;&gt;""),AND(MS17&gt;=MZ$22,MT17&gt;=MZ$26,MS17&lt;&gt;""),AND(MX17&gt;=MZ$22,MY17&gt;=MZ$26,MX17&lt;&gt;""),AND(NU17&gt;=OB$22,NV17&gt;=OB$26,NU17&lt;&gt;""),AND(NZ17&gt;=OB$22,OA17&gt;=OB$26,NZ17&lt;&gt;""),AND(OW17&gt;=PD$22,OX17&gt;=PD$26,OW17&lt;&gt;""),AND(PB17&gt;=PD$22,PC17&gt;=PD$26,PB17&lt;&gt;""),AND(PY17&gt;=QF$22,PZ17&gt;=QF$26,PY17&lt;&gt;""),AND(QD17&gt;=QF$22,QE17&gt;=QF$26,QD17&lt;&gt;"")),"P","")</f>
        <v/>
      </c>
      <c r="I17" s="3" t="str">
        <f>IF(OR(AND(AS17&gt;=AY$26,AS17&lt;&gt;"",AQ17=""),AND(AX17&gt;=AY$26,AX17&lt;&gt;"",AQ17=""),AND(BV17&gt;=CB$26,BV17&lt;&gt;"",BT17=""),AND(CA17&gt;=CB$26,CA17&lt;&gt;"",BT17=""),AND(CY17&gt;=DE$26,CY17&lt;&gt;"",CW17=""),AND(DD17&gt;=DE$26,DD17&lt;&gt;"",CW17=""),AND(ED17&gt;=EJ$26,ED17&lt;&gt;""),AND(EI17&gt;=EJ$26,EI17&lt;&gt;""),AND(FF17&gt;=FL$26,FF17&lt;&gt;""),AND(FK17&gt;=FL$26,FK17&lt;&gt;""),AND(GH17&gt;=GN$26,GH17&lt;&gt;""),AND(GM17&gt;=GN$26,GM17&lt;&gt;""),AND(HJ17&gt;=HP$26,HJ17&lt;&gt;""),AND(HO17&gt;=HP$26,HO17&lt;&gt;""),AND(IL17&gt;=IR$26,IL17&lt;&gt;""),AND(IQ17&gt;=IR$26,IQ17&lt;&gt;""),AND(JN17&gt;=JT$26,JN17&lt;&gt;""),AND(JS17&gt;=JT$26,JS17&lt;&gt;""),AND(KP17&gt;=KV$26,KP17&lt;&gt;""),AND(KU17&gt;=KV$26,KU17&lt;&gt;""),AND(LR17&gt;=LX$26,LR17&lt;&gt;""),AND(LW17&gt;=LX$26,LW17&lt;&gt;""),AND(MT17&gt;=MZ$26,MT17&lt;&gt;""),AND(MY17&gt;=MZ$26,MY17&lt;&gt;""),AND(NV17&gt;=OB$26,NV17&lt;&gt;""),AND(OA17&gt;=OB$26,OA17&lt;&gt;""),AND(OX17&gt;=PD$26,OX17&lt;&gt;""),AND(PC17&gt;=PD$26,PC17&lt;&gt;""),AND(PZ17&gt;=QF$26,PZ17&lt;&gt;""),AND(QE17&gt;=QF$26,QE17&lt;&gt;"")),"P","")</f>
        <v/>
      </c>
      <c r="J17" s="36" t="str">
        <f>IF(AND(I17="P",H17=""),"No DD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Merit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Excellence",IF(K17="P","Worlds Team",IF(H17="P","National Team","")))))</f>
        <v/>
      </c>
      <c r="K17" s="3" t="str">
        <f>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P","")</f>
        <v/>
      </c>
      <c r="L17" s="8">
        <f>IF(COUNT(AS17,BV17,CY17)&gt;0,LARGE((AS17,BV17,CY17),1),0)</f>
        <v>42.400000000000006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0</v>
      </c>
      <c r="O17" s="8" t="str">
        <f>IF(N17=0,"",IF(N17=CY17,$CC$1,IF(N17=BV17,$AZ$1,IF(N17=AS17,$W$1,""))))</f>
        <v/>
      </c>
      <c r="P17" s="8">
        <f>IF(COUNT(AT17,BW17,CZ17)&gt;0,LARGE((AT17,BW17,CZ17),1),0)</f>
        <v>21.6</v>
      </c>
      <c r="Q17" s="8" t="str">
        <f>IF(P17=0,"",IF(P17=CZ17,$CC$1,IF(P17=BW17,$AZ$1,IF(P17=AT17,$W$1,""))))</f>
        <v>2023 Nationals</v>
      </c>
      <c r="R17" s="8">
        <f>IF(MAX(AX17,CA17,DD17)&gt;0,MAX(AX17,CA17,DD17),0)</f>
        <v>43.20000000000001</v>
      </c>
      <c r="S17" s="8" t="str">
        <f>IF(R17=0,"",IF(R17=DD17,$CC$1,IF(R17=CA17,$AZ$1,IF(R17=AX17,$W$1,""))))</f>
        <v>2023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15.1</v>
      </c>
      <c r="BA17" s="18">
        <v>5.4</v>
      </c>
      <c r="BB17" s="18">
        <v>0</v>
      </c>
      <c r="BC17" s="18">
        <v>0.6</v>
      </c>
      <c r="BD17" s="18">
        <v>16.8</v>
      </c>
      <c r="BE17" s="18">
        <v>4.2</v>
      </c>
      <c r="BF17" s="18">
        <v>0</v>
      </c>
      <c r="BG17" s="18">
        <v>0.3</v>
      </c>
      <c r="BH17" s="18">
        <v>16.100000000000001</v>
      </c>
      <c r="BI17" s="18">
        <v>4.9000000000000004</v>
      </c>
      <c r="BJ17" s="18">
        <v>0</v>
      </c>
      <c r="BK17" s="18">
        <v>0.6</v>
      </c>
      <c r="BL17" s="18">
        <v>15.7</v>
      </c>
      <c r="BM17" s="18">
        <v>4.9000000000000004</v>
      </c>
      <c r="BN17" s="18">
        <v>0</v>
      </c>
      <c r="BO17" s="18">
        <v>0.6</v>
      </c>
      <c r="BP17" s="18">
        <v>16.7</v>
      </c>
      <c r="BQ17" s="18">
        <v>4.7</v>
      </c>
      <c r="BR17" s="18">
        <v>0</v>
      </c>
      <c r="BS17" s="18">
        <v>0.6</v>
      </c>
      <c r="BT17" s="28"/>
      <c r="BU17" s="11">
        <f>IF(SUM(BA17,BE17)&gt;0,SUM(BA17,BE17),"")</f>
        <v>9.6000000000000014</v>
      </c>
      <c r="BV17" s="11">
        <f>IF(SUM(AZ17:BA17,BC17:BE17,BG17)-BB17-BF17&gt;0,SUM(AZ17:BA17,BC17:BE17,BG17)-BB17-BF17,"")</f>
        <v>42.400000000000006</v>
      </c>
      <c r="BW17" s="11">
        <f>IF(SUM(BH17:BI17,BK17)-BJ17&gt;0,SUM(BH17:BI17,BK17)-BJ17,"")</f>
        <v>21.6</v>
      </c>
      <c r="BX17" s="11">
        <f>IF(SUM(BA17,BE17,BI17)&gt;0,SUM(BA17,BE17,BI17),"")</f>
        <v>14.500000000000002</v>
      </c>
      <c r="BY17" s="11">
        <f>IF(SUM(BV17,BW17)&gt;0,SUM(BV17,BW17),"")</f>
        <v>64</v>
      </c>
      <c r="BZ17" s="11">
        <f>IF(SUM(BM17,BQ17)&gt;0,SUM(BM17,BQ17),"")</f>
        <v>9.6000000000000014</v>
      </c>
      <c r="CA17" s="11">
        <f>IF(SUM(BL17:BM17,BO17:BQ17,BS17)-SUM(BN17,BR17)&gt;0,SUM(BL17:BM17,BO17:BQ17,BS17)-SUM(BN17,BR17),"")</f>
        <v>43.20000000000001</v>
      </c>
      <c r="CB17" s="11">
        <f>IF(SUM(BV17,BW17,CA17)&gt;0,SUM(BV17,BW17,CA17),"")</f>
        <v>107.20000000000002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7.55</v>
      </c>
      <c r="QH17" s="22">
        <f>IF($CW17="P",CD17,(CD17+BA17)/2)</f>
        <v>2.7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8.4</v>
      </c>
      <c r="QL17" s="22">
        <f>IF($CW17="P",CH17,(CH17+BE17)/2)</f>
        <v>2.1</v>
      </c>
      <c r="QM17" s="22">
        <f>IF($CW17="P",CI17,(CI17+BF17)/2)</f>
        <v>0</v>
      </c>
      <c r="QN17" s="22">
        <f>IF($CW17="P",CJ17,(CJ17+BG17)/2)</f>
        <v>0.15</v>
      </c>
      <c r="QO17" s="22">
        <f>IF($CW17="P",CK17,(CK17+BH17)/2)</f>
        <v>8.0500000000000007</v>
      </c>
      <c r="QP17" s="22">
        <f>IF($CW17="P",CL17,(CL17+BI17)/2)</f>
        <v>2.4500000000000002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7.85</v>
      </c>
      <c r="QT17" s="22">
        <f>IF($CW17="P",CP17,(CP17+BM17)/2)</f>
        <v>2.4500000000000002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8.35</v>
      </c>
      <c r="QX17" s="22">
        <f>IF($CW17="P",CT17,(CT17+BQ17)/2)</f>
        <v>2.35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4.8000000000000007</v>
      </c>
      <c r="RC17" s="40">
        <f>IF(SUM(QG17:QH17,QJ17:QL17,QN17)-QI17-QM17&gt;0,SUM(QG17:QH17,QJ17:QL17,QN17)-QI17-QM17,"")</f>
        <v>21.200000000000003</v>
      </c>
      <c r="RD17" s="40">
        <f>IF(SUM(QO17:QP17,QR17)-QQ17&gt;0,SUM(QO17:QP17,QR17)-QQ17,"")</f>
        <v>10.8</v>
      </c>
      <c r="RE17" s="40">
        <f>IF(SUM(QH17,QL17,QP17)&gt;0,SUM(QH17,QL17,QP17),"")</f>
        <v>7.2500000000000009</v>
      </c>
      <c r="RF17" s="40">
        <f>IF(SUM(RC17,RD17)&gt;0,SUM(RC17,RD17),"")</f>
        <v>32</v>
      </c>
      <c r="RG17" s="40">
        <f>IF(SUM(QT17,QX17)&gt;0,SUM(QT17,QX17),"")</f>
        <v>4.8000000000000007</v>
      </c>
      <c r="RH17" s="40">
        <f>IF(SUM(QS17:QT17,QV17:QX17,QZ17)-SUM(QU17,QY17)&gt;0,SUM(QS17:QT17,QV17:QX17,QZ17)-SUM(QU17,QY17),"")</f>
        <v>21.600000000000005</v>
      </c>
      <c r="RI17" s="40">
        <f>IF(SUM(RC17,RD17,RH17)&gt;0,SUM(RC17,RD17,RH17),"")</f>
        <v>53.600000000000009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198</v>
      </c>
      <c r="D18" s="4" t="s">
        <v>4</v>
      </c>
      <c r="E18" s="4">
        <v>2005</v>
      </c>
      <c r="F18" s="9">
        <f>SUM(L18:T18)+SUM(L18:P18)*0.0000001+SUM(L18)*0.0000000000001</f>
        <v>101.50000615000395</v>
      </c>
      <c r="G18" s="66"/>
      <c r="H18" s="3" t="str">
        <f>IF(OR(AND(AR18&gt;=AY$22,AS18&gt;=AY$26,AR18&lt;&gt;"",AQ18=""),AND(AW18&gt;=AY$22,AX18&gt;=AY$26,AW18&lt;&gt;"",AQ18=""),AND(BU18&gt;=CB$22,BV18&gt;=CB$26,BU18&lt;&gt;"",BT18=""),AND(BZ18&gt;=CB$22,CA18&gt;=CB$26,BZ18&lt;&gt;"",BT18=""),AND(CX18&gt;=DE$22,CY18&gt;=DE$26,CX18&lt;&gt;"",CW18=""),AND(DC18&gt;=DE$22,DD18&gt;=DE$26,DC18&lt;&gt;""),AND(EC18&gt;=EJ$22,ED18&gt;=EJ$26,EC18&lt;&gt;""),AND(EH18&gt;=EJ$22,EI18&gt;=EJ$26,EH18&lt;&gt;""),AND(FE18&gt;=FL$22,FF18&gt;=FL$26,FE18&lt;&gt;""),AND(FJ18&gt;=FL$22,FK18&gt;=FL$26,FJ18&lt;&gt;""),AND(GG18&gt;=GN$22,GH18&gt;=GN$26,GG18&lt;&gt;""),AND(GL18&gt;=GN$22,GM18&gt;=GN$26,GL18&lt;&gt;""),AND(HI18&gt;=HP$22,HJ18&gt;=HP$26,HI18&lt;&gt;""),AND(HN18&gt;=HP$22,HO18&gt;=HP$26,HN18&lt;&gt;""),AND(IK18&gt;=IR$22,IL18&gt;=IR$26,IK18&lt;&gt;""),AND(IP18&gt;=IR$22,IQ18&gt;=IR$26,IP18&lt;&gt;""),AND(JM18&gt;=JT$22,JN18&gt;=JT$26,JM18&lt;&gt;""),AND(JR18&gt;=JT$22,JS18&gt;=JT$26,JR18&lt;&gt;""),AND(KO18&gt;=KV$22,KP18&gt;=KV$26,KO18&lt;&gt;""),AND(KT18&gt;=KV$22,KU18&gt;=KV$26,KT18&lt;&gt;""),AND(LQ18&gt;=LX$22,LR18&gt;=LX$26,LQ18&lt;&gt;""),AND(LV18&gt;=LX$22,LW18&gt;=LX$26,LV18&lt;&gt;""),AND(MS18&gt;=MZ$22,MT18&gt;=MZ$26,MS18&lt;&gt;""),AND(MX18&gt;=MZ$22,MY18&gt;=MZ$26,MX18&lt;&gt;""),AND(NU18&gt;=OB$22,NV18&gt;=OB$26,NU18&lt;&gt;""),AND(NZ18&gt;=OB$22,OA18&gt;=OB$26,NZ18&lt;&gt;""),AND(OW18&gt;=PD$22,OX18&gt;=PD$26,OW18&lt;&gt;""),AND(PB18&gt;=PD$22,PC18&gt;=PD$26,PB18&lt;&gt;""),AND(PY18&gt;=QF$22,PZ18&gt;=QF$26,PY18&lt;&gt;""),AND(QD18&gt;=QF$22,QE18&gt;=QF$26,QD18&lt;&gt;"")),"P","")</f>
        <v/>
      </c>
      <c r="I18" s="3" t="str">
        <f>IF(OR(AND(AS18&gt;=AY$26,AS18&lt;&gt;"",AQ18=""),AND(AX18&gt;=AY$26,AX18&lt;&gt;"",AQ18=""),AND(BV18&gt;=CB$26,BV18&lt;&gt;"",BT18=""),AND(CA18&gt;=CB$26,CA18&lt;&gt;"",BT18=""),AND(CY18&gt;=DE$26,CY18&lt;&gt;"",CW18=""),AND(DD18&gt;=DE$26,DD18&lt;&gt;"",CW18=""),AND(ED18&gt;=EJ$26,ED18&lt;&gt;""),AND(EI18&gt;=EJ$26,EI18&lt;&gt;""),AND(FF18&gt;=FL$26,FF18&lt;&gt;""),AND(FK18&gt;=FL$26,FK18&lt;&gt;""),AND(GH18&gt;=GN$26,GH18&lt;&gt;""),AND(GM18&gt;=GN$26,GM18&lt;&gt;""),AND(HJ18&gt;=HP$26,HJ18&lt;&gt;""),AND(HO18&gt;=HP$26,HO18&lt;&gt;""),AND(IL18&gt;=IR$26,IL18&lt;&gt;""),AND(IQ18&gt;=IR$26,IQ18&lt;&gt;""),AND(JN18&gt;=JT$26,JN18&lt;&gt;""),AND(JS18&gt;=JT$26,JS18&lt;&gt;""),AND(KP18&gt;=KV$26,KP18&lt;&gt;""),AND(KU18&gt;=KV$26,KU18&lt;&gt;""),AND(LR18&gt;=LX$26,LR18&lt;&gt;""),AND(LW18&gt;=LX$26,LW18&lt;&gt;""),AND(MT18&gt;=MZ$26,MT18&lt;&gt;""),AND(MY18&gt;=MZ$26,MY18&lt;&gt;""),AND(NV18&gt;=OB$26,NV18&lt;&gt;""),AND(OA18&gt;=OB$26,OA18&lt;&gt;""),AND(OX18&gt;=PD$26,OX18&lt;&gt;""),AND(PC18&gt;=PD$26,PC18&lt;&gt;""),AND(PZ18&gt;=QF$26,PZ18&lt;&gt;""),AND(QE18&gt;=QF$26,QE18&lt;&gt;"")),"P","")</f>
        <v/>
      </c>
      <c r="J18" s="36" t="str">
        <f>IF(AND(I18="P",H18=""),"No DD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Merit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Excellence",IF(K18="P","Worlds Team",IF(H18="P","National Team","")))))</f>
        <v/>
      </c>
      <c r="K18" s="3" t="str">
        <f>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P","")</f>
        <v/>
      </c>
      <c r="L18" s="8">
        <f>IF(COUNT(AS18,BV18,CY18)&gt;0,LARGE((AS18,BV18,CY18),1),0)</f>
        <v>39.5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22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40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15.6</v>
      </c>
      <c r="CD18" s="19">
        <v>3.2</v>
      </c>
      <c r="CE18" s="19">
        <v>0</v>
      </c>
      <c r="CF18" s="19">
        <v>0</v>
      </c>
      <c r="CG18" s="19">
        <v>16.3</v>
      </c>
      <c r="CH18" s="19">
        <v>4.0999999999999996</v>
      </c>
      <c r="CI18" s="19">
        <v>0</v>
      </c>
      <c r="CJ18" s="19">
        <v>0.3</v>
      </c>
      <c r="CK18" s="19">
        <v>17.8</v>
      </c>
      <c r="CL18" s="19">
        <v>3.9</v>
      </c>
      <c r="CM18" s="19">
        <v>0</v>
      </c>
      <c r="CN18" s="19">
        <v>0.3</v>
      </c>
      <c r="CO18" s="19">
        <v>15.9</v>
      </c>
      <c r="CP18" s="19">
        <v>4.8</v>
      </c>
      <c r="CQ18" s="19">
        <v>0</v>
      </c>
      <c r="CR18" s="19">
        <v>0.6</v>
      </c>
      <c r="CS18" s="19">
        <v>14.8</v>
      </c>
      <c r="CT18" s="19">
        <v>3.3</v>
      </c>
      <c r="CU18" s="19">
        <v>0</v>
      </c>
      <c r="CV18" s="19">
        <v>0.6</v>
      </c>
      <c r="CW18" s="27"/>
      <c r="CX18" s="40">
        <f>IF(SUM(CD18,CH18)&gt;0,SUM(CD18,CH18),"")</f>
        <v>7.3</v>
      </c>
      <c r="CY18" s="40">
        <f>IF(SUM(CC18:CD18,CF18:CH18,CJ18)-CE18-CI18&gt;0,SUM(CC18:CD18,CF18:CH18,CJ18)-CE18-CI18,"")</f>
        <v>39.5</v>
      </c>
      <c r="CZ18" s="40">
        <f>IF(SUM(CK18:CL18,CN18)-CM18&gt;0,SUM(CK18:CL18,CN18)-CM18,"")</f>
        <v>22</v>
      </c>
      <c r="DA18" s="40">
        <f>IF(SUM(CD18,CH18,CL18)&gt;0,SUM(CD18,CH18,CL18),"")</f>
        <v>11.2</v>
      </c>
      <c r="DB18" s="40">
        <f>IF(SUM(CY18,CZ18)&gt;0,SUM(CY18,CZ18),"")</f>
        <v>61.5</v>
      </c>
      <c r="DC18" s="40">
        <f>IF(SUM(CP18,CT18)&gt;0,SUM(CP18,CT18),"")</f>
        <v>8.1</v>
      </c>
      <c r="DD18" s="40">
        <f>IF(SUM(CO18:CP18,CR18:CT18,CV18)-SUM(CQ18,CU18)&gt;0,SUM(CO18:CP18,CR18:CT18,CV18)-SUM(CQ18,CU18),"")</f>
        <v>40</v>
      </c>
      <c r="DE18" s="40">
        <f>IF(SUM(CY18,CZ18,DD18)&gt;0,SUM(CY18,CZ18,DD18),"")</f>
        <v>101.5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7.8</v>
      </c>
      <c r="QH18" s="22">
        <f>IF($CW18="P",CD18,(CD18+BA18)/2)</f>
        <v>1.6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8.15</v>
      </c>
      <c r="QL18" s="22">
        <f>IF($CW18="P",CH18,(CH18+BE18)/2)</f>
        <v>2.0499999999999998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8.9</v>
      </c>
      <c r="QP18" s="22">
        <f>IF($CW18="P",CL18,(CL18+BI18)/2)</f>
        <v>1.95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7.95</v>
      </c>
      <c r="QT18" s="22">
        <f>IF($CW18="P",CP18,(CP18+BM18)/2)</f>
        <v>2.4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7.4</v>
      </c>
      <c r="QX18" s="22">
        <f>IF($CW18="P",CT18,(CT18+BQ18)/2)</f>
        <v>1.65</v>
      </c>
      <c r="QY18" s="22">
        <f>IF($CW18="P",CU18,(CU18+BR18)/2)</f>
        <v>0</v>
      </c>
      <c r="QZ18" s="22">
        <f>IF($CW18="P",CV18,(CV18+BS18)/2)</f>
        <v>0.3</v>
      </c>
      <c r="RA18" s="27" t="s">
        <v>46</v>
      </c>
      <c r="RB18" s="40">
        <f>IF(SUM(QH18,QL18)&gt;0,SUM(QH18,QL18),"")</f>
        <v>3.65</v>
      </c>
      <c r="RC18" s="40">
        <f>IF(SUM(QG18:QH18,QJ18:QL18,QN18)-QI18-QM18&gt;0,SUM(QG18:QH18,QJ18:QL18,QN18)-QI18-QM18,"")</f>
        <v>19.75</v>
      </c>
      <c r="RD18" s="40">
        <f>IF(SUM(QO18:QP18,QR18)-QQ18&gt;0,SUM(QO18:QP18,QR18)-QQ18,"")</f>
        <v>11</v>
      </c>
      <c r="RE18" s="40">
        <f>IF(SUM(QH18,QL18,QP18)&gt;0,SUM(QH18,QL18,QP18),"")</f>
        <v>5.6</v>
      </c>
      <c r="RF18" s="40">
        <f>IF(SUM(RC18,RD18)&gt;0,SUM(RC18,RD18),"")</f>
        <v>30.75</v>
      </c>
      <c r="RG18" s="40">
        <f>IF(SUM(QT18,QX18)&gt;0,SUM(QT18,QX18),"")</f>
        <v>4.05</v>
      </c>
      <c r="RH18" s="40">
        <f>IF(SUM(QS18:QT18,QV18:QX18,QZ18)-SUM(QU18,QY18)&gt;0,SUM(QS18:QT18,QV18:QX18,QZ18)-SUM(QU18,QY18),"")</f>
        <v>20</v>
      </c>
      <c r="RI18" s="40">
        <f>IF(SUM(RC18,RD18,RH18)&gt;0,SUM(RC18,RD18,RH18),"")</f>
        <v>50.75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174</v>
      </c>
      <c r="D19" s="4" t="s">
        <v>4</v>
      </c>
      <c r="E19" s="4">
        <v>2005</v>
      </c>
      <c r="F19" s="9">
        <f>SUM(L19:T19)+SUM(L19:P19)*0.0000001+SUM(L19)*0.0000000000001</f>
        <v>98.800005590003792</v>
      </c>
      <c r="G19" s="66"/>
      <c r="H19" s="3" t="str">
        <f>IF(OR(AND(AR19&gt;=AY$22,AS19&gt;=AY$26,AR19&lt;&gt;"",AQ19=""),AND(AW19&gt;=AY$22,AX19&gt;=AY$26,AW19&lt;&gt;"",AQ19=""),AND(BU19&gt;=CB$22,BV19&gt;=CB$26,BU19&lt;&gt;"",BT19=""),AND(BZ19&gt;=CB$22,CA19&gt;=CB$26,BZ19&lt;&gt;"",BT19=""),AND(CX19&gt;=DE$22,CY19&gt;=DE$26,CX19&lt;&gt;"",CW19=""),AND(DC19&gt;=DE$22,DD19&gt;=DE$26,DC19&lt;&gt;""),AND(EC19&gt;=EJ$22,ED19&gt;=EJ$26,EC19&lt;&gt;""),AND(EH19&gt;=EJ$22,EI19&gt;=EJ$26,EH19&lt;&gt;""),AND(FE19&gt;=FL$22,FF19&gt;=FL$26,FE19&lt;&gt;""),AND(FJ19&gt;=FL$22,FK19&gt;=FL$26,FJ19&lt;&gt;""),AND(GG19&gt;=GN$22,GH19&gt;=GN$26,GG19&lt;&gt;""),AND(GL19&gt;=GN$22,GM19&gt;=GN$26,GL19&lt;&gt;""),AND(HI19&gt;=HP$22,HJ19&gt;=HP$26,HI19&lt;&gt;""),AND(HN19&gt;=HP$22,HO19&gt;=HP$26,HN19&lt;&gt;""),AND(IK19&gt;=IR$22,IL19&gt;=IR$26,IK19&lt;&gt;""),AND(IP19&gt;=IR$22,IQ19&gt;=IR$26,IP19&lt;&gt;""),AND(JM19&gt;=JT$22,JN19&gt;=JT$26,JM19&lt;&gt;""),AND(JR19&gt;=JT$22,JS19&gt;=JT$26,JR19&lt;&gt;""),AND(KO19&gt;=KV$22,KP19&gt;=KV$26,KO19&lt;&gt;""),AND(KT19&gt;=KV$22,KU19&gt;=KV$26,KT19&lt;&gt;""),AND(LQ19&gt;=LX$22,LR19&gt;=LX$26,LQ19&lt;&gt;""),AND(LV19&gt;=LX$22,LW19&gt;=LX$26,LV19&lt;&gt;""),AND(MS19&gt;=MZ$22,MT19&gt;=MZ$26,MS19&lt;&gt;""),AND(MX19&gt;=MZ$22,MY19&gt;=MZ$26,MX19&lt;&gt;""),AND(NU19&gt;=OB$22,NV19&gt;=OB$26,NU19&lt;&gt;""),AND(NZ19&gt;=OB$22,OA19&gt;=OB$26,NZ19&lt;&gt;""),AND(OW19&gt;=PD$22,OX19&gt;=PD$26,OW19&lt;&gt;""),AND(PB19&gt;=PD$22,PC19&gt;=PD$26,PB19&lt;&gt;""),AND(PY19&gt;=QF$22,PZ19&gt;=QF$26,PY19&lt;&gt;""),AND(QD19&gt;=QF$22,QE19&gt;=QF$26,QD19&lt;&gt;"")),"P","")</f>
        <v/>
      </c>
      <c r="I19" s="3" t="str">
        <f>IF(OR(AND(AS19&gt;=AY$26,AS19&lt;&gt;"",AQ19=""),AND(AX19&gt;=AY$26,AX19&lt;&gt;"",AQ19=""),AND(BV19&gt;=CB$26,BV19&lt;&gt;"",BT19=""),AND(CA19&gt;=CB$26,CA19&lt;&gt;"",BT19=""),AND(CY19&gt;=DE$26,CY19&lt;&gt;"",CW19=""),AND(DD19&gt;=DE$26,DD19&lt;&gt;"",CW19=""),AND(ED19&gt;=EJ$26,ED19&lt;&gt;""),AND(EI19&gt;=EJ$26,EI19&lt;&gt;""),AND(FF19&gt;=FL$26,FF19&lt;&gt;""),AND(FK19&gt;=FL$26,FK19&lt;&gt;""),AND(GH19&gt;=GN$26,GH19&lt;&gt;""),AND(GM19&gt;=GN$26,GM19&lt;&gt;""),AND(HJ19&gt;=HP$26,HJ19&lt;&gt;""),AND(HO19&gt;=HP$26,HO19&lt;&gt;""),AND(IL19&gt;=IR$26,IL19&lt;&gt;""),AND(IQ19&gt;=IR$26,IQ19&lt;&gt;""),AND(JN19&gt;=JT$26,JN19&lt;&gt;""),AND(JS19&gt;=JT$26,JS19&lt;&gt;""),AND(KP19&gt;=KV$26,KP19&lt;&gt;""),AND(KU19&gt;=KV$26,KU19&lt;&gt;""),AND(LR19&gt;=LX$26,LR19&lt;&gt;""),AND(LW19&gt;=LX$26,LW19&lt;&gt;""),AND(MT19&gt;=MZ$26,MT19&lt;&gt;""),AND(MY19&gt;=MZ$26,MY19&lt;&gt;""),AND(NV19&gt;=OB$26,NV19&lt;&gt;""),AND(OA19&gt;=OB$26,OA19&lt;&gt;""),AND(OX19&gt;=PD$26,OX19&lt;&gt;""),AND(PC19&gt;=PD$26,PC19&lt;&gt;""),AND(PZ19&gt;=QF$26,PZ19&lt;&gt;""),AND(QE19&gt;=QF$26,QE19&lt;&gt;"")),"P","")</f>
        <v/>
      </c>
      <c r="J19" s="36" t="str">
        <f>IF(AND(I19="P",H19=""),"No DD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Merit",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Excellence",IF(K19="P","Worlds Team",IF(H19="P","National Team","")))))</f>
        <v/>
      </c>
      <c r="K19" s="3" t="str">
        <f>IF(OR(AND(AU19&gt;=AY$23,AV19&gt;=AY$27,AU19&lt;&gt;"",AQ19=""),AND(BX19&gt;=CB$23,BY19&gt;=CB$27,BX19&lt;&gt;"",BT19=""),AND(DA19&gt;=DE$23,DB19&gt;=DE$27,DA19&lt;&gt;"",CW19=""),AND(EF19&gt;=EJ$23,EG19&gt;=EJ$27,EF19&lt;&gt;""),AND(FH19&gt;=FL$23,FI19&gt;=FL$27,FH19&lt;&gt;""),AND(GJ19&gt;=GN$23,GK19&gt;=GN$27,GJ19&lt;&gt;""),AND(HL19&gt;=HP$23,HM19&gt;=HP$27,HL19&lt;&gt;""),AND(IN19&gt;=IR$23,IO19&gt;=IR$27,IN19&lt;&gt;""),AND(JP19&gt;=JT$23,JQ19&gt;=JT$27,JP19&lt;&gt;""),AND(KR19&gt;=KV$23,KS19&gt;=KV$27,KR19&lt;&gt;""),AND(LT19&gt;=LX$23,LU19&gt;=LX$27,LT19&lt;&gt;""),AND(MV19&gt;=MZ$23,MW19&gt;=MZ$27,MV19&lt;&gt;""),AND(NX19&gt;=OB$23,NY19&gt;=OB$27,NX19&lt;&gt;""),AND(OZ19&gt;=PD$23,PA19&gt;=PD$27,OZ19&lt;&gt;""),AND(QB19&gt;=QF$23,QC19&gt;=QF$27,QB19&lt;&gt;"")),"P","")</f>
        <v/>
      </c>
      <c r="L19" s="8">
        <f>IF(COUNT(AS19,BV19,CY19)&gt;0,LARGE((AS19,BV19,CY19),1),0)</f>
        <v>37.800000000000004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18.100000000000001</v>
      </c>
      <c r="Q19" s="8" t="str">
        <f>IF(P19=0,"",IF(P19=CZ19,$CC$1,IF(P19=BW19,$AZ$1,IF(P19=AT19,$W$1,""))))</f>
        <v>2023 Nationals</v>
      </c>
      <c r="R19" s="8">
        <f>IF(MAX(AX19,CA19,DD19)&gt;0,MAX(AX19,CA19,DD19),0)</f>
        <v>42.9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14.8</v>
      </c>
      <c r="BA19" s="18">
        <v>4.5999999999999996</v>
      </c>
      <c r="BB19" s="18">
        <v>0</v>
      </c>
      <c r="BC19" s="18">
        <v>0.6</v>
      </c>
      <c r="BD19" s="18">
        <v>15.2</v>
      </c>
      <c r="BE19" s="18">
        <v>2.6</v>
      </c>
      <c r="BF19" s="18">
        <v>0.6</v>
      </c>
      <c r="BG19" s="18">
        <v>0.6</v>
      </c>
      <c r="BH19" s="18">
        <v>14.2</v>
      </c>
      <c r="BI19" s="18">
        <v>3.3</v>
      </c>
      <c r="BJ19" s="18">
        <v>0</v>
      </c>
      <c r="BK19" s="18">
        <v>0.6</v>
      </c>
      <c r="BL19" s="18">
        <v>16</v>
      </c>
      <c r="BM19" s="18">
        <v>4.8</v>
      </c>
      <c r="BN19" s="18">
        <v>0</v>
      </c>
      <c r="BO19" s="18">
        <v>0.6</v>
      </c>
      <c r="BP19" s="18">
        <v>15.6</v>
      </c>
      <c r="BQ19" s="18">
        <v>5.3</v>
      </c>
      <c r="BR19" s="18">
        <v>0</v>
      </c>
      <c r="BS19" s="18">
        <v>0.6</v>
      </c>
      <c r="BT19" s="28"/>
      <c r="BU19" s="11">
        <f>IF(SUM(BA19,BE19)&gt;0,SUM(BA19,BE19),"")</f>
        <v>7.1999999999999993</v>
      </c>
      <c r="BV19" s="11">
        <f>IF(SUM(AZ19:BA19,BC19:BE19,BG19)-BB19-BF19&gt;0,SUM(AZ19:BA19,BC19:BE19,BG19)-BB19-BF19,"")</f>
        <v>37.800000000000004</v>
      </c>
      <c r="BW19" s="11">
        <f>IF(SUM(BH19:BI19,BK19)-BJ19&gt;0,SUM(BH19:BI19,BK19)-BJ19,"")</f>
        <v>18.100000000000001</v>
      </c>
      <c r="BX19" s="11">
        <f>IF(SUM(BA19,BE19,BI19)&gt;0,SUM(BA19,BE19,BI19),"")</f>
        <v>10.5</v>
      </c>
      <c r="BY19" s="11">
        <f>IF(SUM(BV19,BW19)&gt;0,SUM(BV19,BW19),"")</f>
        <v>55.900000000000006</v>
      </c>
      <c r="BZ19" s="11">
        <f>IF(SUM(BM19,BQ19)&gt;0,SUM(BM19,BQ19),"")</f>
        <v>10.1</v>
      </c>
      <c r="CA19" s="11">
        <f>IF(SUM(BL19:BM19,BO19:BQ19,BS19)-SUM(BN19,BR19)&gt;0,SUM(BL19:BM19,BO19:BQ19,BS19)-SUM(BN19,BR19),"")</f>
        <v>42.9</v>
      </c>
      <c r="CB19" s="11">
        <f>IF(SUM(BV19,BW19,CA19)&gt;0,SUM(BV19,BW19,CA19),"")</f>
        <v>98.800000000000011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7.4</v>
      </c>
      <c r="QH19" s="22">
        <f>IF($CW19="P",CD19,(CD19+BA19)/2)</f>
        <v>2.2999999999999998</v>
      </c>
      <c r="QI19" s="22">
        <f>IF($CW19="P",CE19,(CE19+BB19)/2)</f>
        <v>0</v>
      </c>
      <c r="QJ19" s="22">
        <f>IF($CW19="P",CF19,(CF19+BC19)/2)</f>
        <v>0.3</v>
      </c>
      <c r="QK19" s="22">
        <f>IF($CW19="P",CG19,(CG19+BD19)/2)</f>
        <v>7.6</v>
      </c>
      <c r="QL19" s="22">
        <f>IF($CW19="P",CH19,(CH19+BE19)/2)</f>
        <v>1.3</v>
      </c>
      <c r="QM19" s="22">
        <f>IF($CW19="P",CI19,(CI19+BF19)/2)</f>
        <v>0.3</v>
      </c>
      <c r="QN19" s="22">
        <f>IF($CW19="P",CJ19,(CJ19+BG19)/2)</f>
        <v>0.3</v>
      </c>
      <c r="QO19" s="22">
        <f>IF($CW19="P",CK19,(CK19+BH19)/2)</f>
        <v>7.1</v>
      </c>
      <c r="QP19" s="22">
        <f>IF($CW19="P",CL19,(CL19+BI19)/2)</f>
        <v>1.65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8</v>
      </c>
      <c r="QT19" s="22">
        <f>IF($CW19="P",CP19,(CP19+BM19)/2)</f>
        <v>2.4</v>
      </c>
      <c r="QU19" s="22">
        <f>IF($CW19="P",CQ19,(CQ19+BN19)/2)</f>
        <v>0</v>
      </c>
      <c r="QV19" s="22">
        <f>IF($CW19="P",CR19,(CR19+BO19)/2)</f>
        <v>0.3</v>
      </c>
      <c r="QW19" s="22">
        <f>IF($CW19="P",CS19,(CS19+BP19)/2)</f>
        <v>7.8</v>
      </c>
      <c r="QX19" s="22">
        <f>IF($CW19="P",CT19,(CT19+BQ19)/2)</f>
        <v>2.65</v>
      </c>
      <c r="QY19" s="22">
        <f>IF($CW19="P",CU19,(CU19+BR19)/2)</f>
        <v>0</v>
      </c>
      <c r="QZ19" s="22">
        <f>IF($CW19="P",CV19,(CV19+BS19)/2)</f>
        <v>0.3</v>
      </c>
      <c r="RA19" s="27" t="s">
        <v>46</v>
      </c>
      <c r="RB19" s="40">
        <f>IF(SUM(QH19,QL19)&gt;0,SUM(QH19,QL19),"")</f>
        <v>3.5999999999999996</v>
      </c>
      <c r="RC19" s="40">
        <f>IF(SUM(QG19:QH19,QJ19:QL19,QN19)-QI19-QM19&gt;0,SUM(QG19:QH19,QJ19:QL19,QN19)-QI19-QM19,"")</f>
        <v>18.900000000000002</v>
      </c>
      <c r="RD19" s="40">
        <f>IF(SUM(QO19:QP19,QR19)-QQ19&gt;0,SUM(QO19:QP19,QR19)-QQ19,"")</f>
        <v>9.0500000000000007</v>
      </c>
      <c r="RE19" s="40">
        <f>IF(SUM(QH19,QL19,QP19)&gt;0,SUM(QH19,QL19,QP19),"")</f>
        <v>5.25</v>
      </c>
      <c r="RF19" s="40">
        <f>IF(SUM(RC19,RD19)&gt;0,SUM(RC19,RD19),"")</f>
        <v>27.950000000000003</v>
      </c>
      <c r="RG19" s="40">
        <f>IF(SUM(QT19,QX19)&gt;0,SUM(QT19,QX19),"")</f>
        <v>5.05</v>
      </c>
      <c r="RH19" s="40">
        <f>IF(SUM(QS19:QT19,QV19:QX19,QZ19)-SUM(QU19,QY19)&gt;0,SUM(QS19:QT19,QV19:QX19,QZ19)-SUM(QU19,QY19),"")</f>
        <v>21.45</v>
      </c>
      <c r="RI19" s="40">
        <f>IF(SUM(RC19,RD19,RH19)&gt;0,SUM(RC19,RD19,RH19),"")</f>
        <v>49.400000000000006</v>
      </c>
    </row>
    <row r="20" spans="1:477" ht="17" x14ac:dyDescent="0.2">
      <c r="G20" s="66"/>
      <c r="T20" s="10"/>
      <c r="U20" s="10"/>
      <c r="V20" s="10"/>
    </row>
    <row r="21" spans="1:477" ht="17" x14ac:dyDescent="0.2">
      <c r="G21" s="66"/>
      <c r="T21" s="10"/>
      <c r="U21" s="10"/>
      <c r="V21" s="10"/>
    </row>
    <row r="22" spans="1:477" ht="17" x14ac:dyDescent="0.2">
      <c r="C22" s="23" t="s">
        <v>44</v>
      </c>
      <c r="G22" s="66"/>
      <c r="T22" s="10"/>
      <c r="U22" s="10"/>
      <c r="V22" s="10"/>
      <c r="AR22" s="4"/>
      <c r="AY22" s="42">
        <v>9.5</v>
      </c>
      <c r="BU22" s="4"/>
      <c r="CB22" s="42">
        <v>9.5</v>
      </c>
      <c r="CX22" s="4"/>
      <c r="DE22" s="42">
        <v>9.5</v>
      </c>
      <c r="EC22" s="4"/>
      <c r="EJ22" s="42">
        <v>9.5</v>
      </c>
      <c r="FE22" s="4"/>
      <c r="FL22" s="42">
        <v>9.5</v>
      </c>
      <c r="GG22" s="4"/>
      <c r="GN22" s="42">
        <v>9.5</v>
      </c>
      <c r="HI22" s="4"/>
      <c r="HP22" s="42">
        <v>9.5</v>
      </c>
      <c r="IK22" s="4"/>
      <c r="IR22" s="42">
        <v>9.5</v>
      </c>
      <c r="JM22" s="4"/>
      <c r="JT22" s="42">
        <v>9.5</v>
      </c>
      <c r="KO22" s="4"/>
      <c r="KV22" s="42">
        <v>9.5</v>
      </c>
      <c r="LQ22" s="4"/>
      <c r="LX22" s="42">
        <v>9.5</v>
      </c>
      <c r="MS22" s="4"/>
      <c r="MZ22" s="42">
        <v>9.5</v>
      </c>
      <c r="NU22" s="4"/>
      <c r="OB22" s="42">
        <v>9.5</v>
      </c>
      <c r="OW22" s="4"/>
      <c r="PD22" s="42">
        <v>9.5</v>
      </c>
      <c r="PY22" s="4"/>
      <c r="QF22" s="42">
        <v>9.5</v>
      </c>
    </row>
    <row r="23" spans="1:477" ht="17" hidden="1" x14ac:dyDescent="0.2">
      <c r="C23" s="30" t="s">
        <v>43</v>
      </c>
      <c r="G23" s="66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6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62</v>
      </c>
      <c r="D25" s="20"/>
      <c r="G25" s="66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6"/>
      <c r="T26" s="10"/>
      <c r="U26" s="10"/>
      <c r="V26" s="10"/>
      <c r="AR26" s="4"/>
      <c r="AY26" s="45">
        <v>43.9</v>
      </c>
      <c r="BU26" s="4"/>
      <c r="CB26" s="45">
        <v>43.9</v>
      </c>
      <c r="CX26" s="4"/>
      <c r="DE26" s="45">
        <v>43.9</v>
      </c>
      <c r="EC26" s="4"/>
      <c r="EJ26" s="45">
        <v>43.9</v>
      </c>
      <c r="FE26" s="4"/>
      <c r="FL26" s="45">
        <v>43.9</v>
      </c>
      <c r="GG26" s="4"/>
      <c r="GN26" s="45">
        <v>43.9</v>
      </c>
      <c r="HI26" s="4"/>
      <c r="HP26" s="45">
        <v>43.9</v>
      </c>
      <c r="IK26" s="4"/>
      <c r="IR26" s="45">
        <v>43.9</v>
      </c>
      <c r="JM26" s="4"/>
      <c r="JT26" s="45">
        <v>43.9</v>
      </c>
      <c r="KO26" s="4"/>
      <c r="KV26" s="45">
        <v>43.9</v>
      </c>
      <c r="LQ26" s="4"/>
      <c r="LX26" s="45">
        <v>43.9</v>
      </c>
      <c r="MS26" s="4"/>
      <c r="MZ26" s="45">
        <v>43.9</v>
      </c>
      <c r="NU26" s="4"/>
      <c r="OB26" s="45">
        <v>43.9</v>
      </c>
      <c r="OW26" s="4"/>
      <c r="PD26" s="45">
        <v>43.9</v>
      </c>
      <c r="PY26" s="4"/>
      <c r="QF26" s="45">
        <v>43.9</v>
      </c>
    </row>
    <row r="27" spans="1:477" ht="17" hidden="1" x14ac:dyDescent="0.2">
      <c r="A27" s="5"/>
      <c r="B27" s="5"/>
      <c r="C27" s="24" t="s">
        <v>42</v>
      </c>
      <c r="D27" s="20"/>
      <c r="G27" s="66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6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6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6"/>
    </row>
    <row r="31" spans="1:477" x14ac:dyDescent="0.2">
      <c r="A31" s="5"/>
      <c r="B31" s="5"/>
      <c r="C31" s="5"/>
      <c r="D31" s="20"/>
      <c r="G31" s="66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5"/>
    </row>
    <row r="36" spans="1:7" x14ac:dyDescent="0.2">
      <c r="G36" s="66"/>
    </row>
    <row r="37" spans="1:7" x14ac:dyDescent="0.2">
      <c r="C37" s="52"/>
      <c r="G37" s="6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9">
      <sortCondition descending="1" ref="H1:H20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19">
    <cfRule type="expression" dxfId="120" priority="30" stopIfTrue="1">
      <formula>IF($AQ4&lt;&gt;"",1,0)</formula>
    </cfRule>
  </conditionalFormatting>
  <conditionalFormatting sqref="AZ4:CB19">
    <cfRule type="expression" dxfId="119" priority="29" stopIfTrue="1">
      <formula>IF($BT4&lt;&gt;"",1,0)</formula>
    </cfRule>
  </conditionalFormatting>
  <conditionalFormatting sqref="O1:O3 Q1:Q3 M1:M1048576 S1:S1048576 O4:Q1048576">
    <cfRule type="expression" dxfId="118" priority="26">
      <formula>IF(M1=$CC$1,1,0)</formula>
    </cfRule>
    <cfRule type="expression" dxfId="117" priority="27">
      <formula>IF(M1=$AZ$1,1,0)</formula>
    </cfRule>
    <cfRule type="expression" dxfId="116" priority="28">
      <formula>IF(M1=$W$1,1,0)</formula>
    </cfRule>
  </conditionalFormatting>
  <conditionalFormatting sqref="CC4:DE19">
    <cfRule type="expression" dxfId="115" priority="25" stopIfTrue="1">
      <formula>IF($CW4&lt;&gt;"",1,0)</formula>
    </cfRule>
  </conditionalFormatting>
  <conditionalFormatting sqref="A4:B1048576">
    <cfRule type="expression" dxfId="114" priority="1">
      <formula>AND($I4="P",$H4="")</formula>
    </cfRule>
    <cfRule type="expression" dxfId="113" priority="24">
      <formula>IF(A4&gt;4,1,0)</formula>
    </cfRule>
  </conditionalFormatting>
  <conditionalFormatting sqref="J1:J1048576">
    <cfRule type="containsText" dxfId="112" priority="19" operator="containsText" text="No DD">
      <formula>NOT(ISERROR(SEARCH("No DD",J1)))</formula>
    </cfRule>
    <cfRule type="containsText" dxfId="111" priority="20" operator="containsText" text="Merit">
      <formula>NOT(ISERROR(SEARCH("Merit",J1)))</formula>
    </cfRule>
    <cfRule type="containsText" dxfId="110" priority="21" operator="containsText" text="Excellence">
      <formula>NOT(ISERROR(SEARCH("Excellence",J1)))</formula>
    </cfRule>
    <cfRule type="containsText" dxfId="109" priority="22" operator="containsText" text="Worlds Team">
      <formula>NOT(ISERROR(SEARCH("Worlds Team",J1)))</formula>
    </cfRule>
    <cfRule type="containsText" dxfId="108" priority="23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JQ1:JQ1048576 KS1:KS1048576 LU1:LU1048576 MW1:MW1048576 NY1:NY1048576 PA1:PA1048576 QC1:QC1048576 AV1:AV28">
    <cfRule type="cellIs" dxfId="107" priority="16" operator="between">
      <formula>AY$29</formula>
      <formula>1000</formula>
    </cfRule>
    <cfRule type="cellIs" dxfId="106" priority="17" operator="between">
      <formula>AY$28</formula>
      <formula>AY$29</formula>
    </cfRule>
    <cfRule type="cellIs" dxfId="105" priority="18" operator="between">
      <formula>AY$27</formula>
      <formula>AY$28</formula>
    </cfRule>
  </conditionalFormatting>
  <conditionalFormatting sqref="A1:B3">
    <cfRule type="expression" dxfId="104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39961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0006" operator="between">
      <formula>AY$26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0051" operator="between">
      <formula>AY$22</formula>
      <formula>AY$23</formula>
    </cfRule>
    <cfRule type="cellIs" dxfId="100" priority="140052" operator="between">
      <formula>AY$23</formula>
      <formula>AY$24</formula>
    </cfRule>
    <cfRule type="cellIs" dxfId="99" priority="140053" operator="between">
      <formula>AY$24</formula>
      <formula>AY$25</formula>
    </cfRule>
    <cfRule type="cellIs" dxfId="98" priority="140054" operator="between">
      <formula>AY$25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0231" operator="between">
      <formula>AY$26</formula>
      <formula>AY$27</formula>
    </cfRule>
    <cfRule type="cellIs" dxfId="96" priority="140232" operator="between">
      <formula>AY$27</formula>
      <formula>AY$28</formula>
    </cfRule>
    <cfRule type="cellIs" dxfId="95" priority="140233" operator="between">
      <formula>AY$28</formula>
      <formula>AY$29</formula>
    </cfRule>
    <cfRule type="cellIs" dxfId="94" priority="140234" operator="between">
      <formula>AY$29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0411" operator="between">
      <formula>AY$25</formula>
      <formula>1000</formula>
    </cfRule>
    <cfRule type="cellIs" dxfId="92" priority="140412" operator="between">
      <formula>AY$24</formula>
      <formula>AY$25</formula>
    </cfRule>
    <cfRule type="cellIs" dxfId="91" priority="140413" operator="between">
      <formula>AY$23</formula>
      <formula>AY$24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200</v>
      </c>
      <c r="B1" s="70" t="s">
        <v>201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202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144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169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196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167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195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204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206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60</v>
      </c>
      <c r="D4" s="4" t="s">
        <v>3</v>
      </c>
      <c r="E4" s="4">
        <v>2003</v>
      </c>
      <c r="F4" s="9">
        <f>SUM(L4:T4)+SUM(L4:P4)*0.0000001+SUM(L4)*0.0000000000001</f>
        <v>157.10001103000445</v>
      </c>
      <c r="G4" s="66" t="s">
        <v>46</v>
      </c>
      <c r="H4" s="3" t="str">
        <f>IF(OR(AND(AR4&gt;=AY$21,AS4&gt;=AY$25,AR4&lt;&gt;"",AQ4=""),AND(AW4&gt;=AY$21,AX4&gt;=AY$25,AW4&lt;&gt;"",AQ4=""),AND(BU4&gt;=CB$21,BV4&gt;=CB$25,BU4&lt;&gt;"",BT4=""),AND(BZ4&gt;=CB$21,CA4&gt;=CB$25,BZ4&lt;&gt;"",BT4=""),AND(CX4&gt;=DE$21,CY4&gt;=DE$25,CX4&lt;&gt;"",CW4=""),AND(DC4&gt;=DE$21,DD4&gt;=DE$25,DC4&lt;&gt;""),AND(EC4&gt;=EJ$21,ED4&gt;=EJ$25,EC4&lt;&gt;""),AND(EH4&gt;=EJ$21,EI4&gt;=EJ$25,EH4&lt;&gt;""),AND(FE4&gt;=FL$21,FF4&gt;=FL$25,FE4&lt;&gt;""),AND(FJ4&gt;=FL$21,FK4&gt;=FL$25,FJ4&lt;&gt;""),AND(GG4&gt;=GN$21,GH4&gt;=GN$25,GG4&lt;&gt;""),AND(GL4&gt;=GN$21,GM4&gt;=GN$25,GL4&lt;&gt;""),AND(HI4&gt;=HP$21,HJ4&gt;=HP$25,HI4&lt;&gt;""),AND(HN4&gt;=HP$21,HO4&gt;=HP$25,HN4&lt;&gt;""),AND(IK4&gt;=IR$21,IL4&gt;=IR$25,IK4&lt;&gt;""),AND(IP4&gt;=IR$21,IQ4&gt;=IR$25,IP4&lt;&gt;""),AND(JM4&gt;=JT$21,JN4&gt;=JT$25,JM4&lt;&gt;""),AND(JR4&gt;=JT$21,JS4&gt;=JT$25,JR4&lt;&gt;""),AND(KO4&gt;=KV$21,KP4&gt;=KV$25,KO4&lt;&gt;""),AND(KT4&gt;=KV$21,KU4&gt;=KV$25,KT4&lt;&gt;""),AND(LQ4&gt;=LX$21,LR4&gt;=LX$25,LQ4&lt;&gt;""),AND(LV4&gt;=LX$21,LW4&gt;=LX$25,LV4&lt;&gt;""),AND(MS4&gt;=MZ$21,MT4&gt;=MZ$25,MS4&lt;&gt;""),AND(MX4&gt;=MZ$21,MY4&gt;=MZ$25,MX4&lt;&gt;""),AND(NU4&gt;=OB$21,NV4&gt;=OB$25,NU4&lt;&gt;""),AND(NZ4&gt;=OB$21,OA4&gt;=OB$25,NZ4&lt;&gt;""),AND(OW4&gt;=PD$21,OX4&gt;=PD$25,OW4&lt;&gt;""),AND(PB4&gt;=PD$21,PC4&gt;=PD$25,PB4&lt;&gt;""),AND(PY4&gt;=QF$21,PZ4&gt;=QF$25,PY4&lt;&gt;""),AND(QD4&gt;=QF$21,QE4&gt;=QF$25,QD4&lt;&gt;"")),"P","")</f>
        <v>P</v>
      </c>
      <c r="I4" s="3" t="str">
        <f>IF(OR(AND(AS4&gt;=AY$25,AS4&lt;&gt;"",AQ4=""),AND(AX4&gt;=AY$25,AX4&lt;&gt;"",AQ4=""),AND(BV4&gt;=CB$25,BV4&lt;&gt;"",BT4=""),AND(CA4&gt;=CB$25,CA4&lt;&gt;"",BT4=""),AND(CY4&gt;=DE$25,CY4&lt;&gt;"",CW4=""),AND(DD4&gt;=DE$25,DD4&lt;&gt;"",CW4=""),AND(ED4&gt;=EJ$25,ED4&lt;&gt;""),AND(EI4&gt;=EJ$25,EI4&lt;&gt;""),AND(FF4&gt;=FL$25,FF4&lt;&gt;""),AND(FK4&gt;=FL$25,FK4&lt;&gt;""),AND(GH4&gt;=GN$25,GH4&lt;&gt;""),AND(GM4&gt;=GN$25,GM4&lt;&gt;""),AND(HJ4&gt;=HP$25,HJ4&lt;&gt;""),AND(HO4&gt;=HP$25,HO4&lt;&gt;""),AND(IL4&gt;=IR$25,IL4&lt;&gt;""),AND(IQ4&gt;=IR$25,IQ4&lt;&gt;""),AND(JN4&gt;=JT$25,JN4&lt;&gt;""),AND(JS4&gt;=JT$25,JS4&lt;&gt;""),AND(KP4&gt;=KV$25,KP4&lt;&gt;""),AND(KU4&gt;=KV$25,KU4&lt;&gt;""),AND(LR4&gt;=LX$25,LR4&lt;&gt;""),AND(LW4&gt;=LX$25,LW4&lt;&gt;""),AND(MT4&gt;=MZ$25,MT4&lt;&gt;""),AND(MY4&gt;=MZ$25,MY4&lt;&gt;""),AND(NV4&gt;=OB$25,NV4&lt;&gt;""),AND(OA4&gt;=OB$25,OA4&lt;&gt;""),AND(OX4&gt;=PD$25,OX4&lt;&gt;""),AND(PC4&gt;=PD$25,PC4&lt;&gt;""),AND(PZ4&gt;=QF$25,PZ4&lt;&gt;""),AND(QE4&gt;=QF$25,QE4&lt;&gt;"")),"P","")</f>
        <v>P</v>
      </c>
      <c r="J4" s="36" t="str">
        <f>IF(AND(I4="P",H4=""),"No DD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Merit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Excellence",IF(K4="P","Worlds Team",IF(H4="P","National Team","")))))</f>
        <v>National Team</v>
      </c>
      <c r="K4" s="3" t="str">
        <f>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P","")</f>
        <v/>
      </c>
      <c r="L4" s="8">
        <f>IF(COUNT(AS4,BV4,CY4)&gt;0,LARGE((AS4,BV4,CY4),1),0)</f>
        <v>44.70000000000001</v>
      </c>
      <c r="M4" s="8" t="str">
        <f>IF(L4=0,"",IF(L4=CY4,$CC$1,IF(L4=BV4,$AZ$1,IF(L4=AS4,$W$1,""))))</f>
        <v>2023 Nationals</v>
      </c>
      <c r="N4" s="8">
        <f>IF(COUNT(AS4,BV4,CY4)&gt;1,LARGE((AS4,BV4,CY4),2),0)</f>
        <v>43.399999999999991</v>
      </c>
      <c r="O4" s="8" t="str">
        <f>IF(N4=0,"",IF(N4=CY4,$CC$1,IF(N4=BV4,$AZ$1,IF(N4=AS4,$W$1,""))))</f>
        <v>2023 Elite Canada</v>
      </c>
      <c r="P4" s="8">
        <f>IF(COUNT(AT4,BW4,CZ4)&gt;0,LARGE((AT4,BW4,CZ4),1),0)</f>
        <v>22.200000000000003</v>
      </c>
      <c r="Q4" s="8" t="str">
        <f>IF(P4=0,"",IF(P4=CZ4,$CC$1,IF(P4=BW4,$AZ$1,IF(P4=AT4,$W$1,""))))</f>
        <v>2023 Elite Canada</v>
      </c>
      <c r="R4" s="8">
        <f>IF(MAX(AX4,CA4,DD4)&gt;0,MAX(AX4,CA4,DD4),0)</f>
        <v>45.4</v>
      </c>
      <c r="S4" s="8" t="str">
        <f>IF(R4=0,"",IF(R4=DD4,$CC$1,IF(R4=CA4,$AZ$1,IF(R4=AX4,$W$1,""))))</f>
        <v>2023 Nationals</v>
      </c>
      <c r="T4" s="8">
        <f>IF(MAX(DF4:DH4)&gt;0,MAX(DF4:DH4),"")</f>
        <v>1.4000000000000128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17.3</v>
      </c>
      <c r="X4" s="19">
        <v>3.9</v>
      </c>
      <c r="Y4" s="19">
        <v>0</v>
      </c>
      <c r="Z4" s="19">
        <v>0.3</v>
      </c>
      <c r="AA4" s="19">
        <v>17.3</v>
      </c>
      <c r="AB4" s="19">
        <v>4.3</v>
      </c>
      <c r="AC4" s="19">
        <v>0</v>
      </c>
      <c r="AD4" s="19">
        <v>0.3</v>
      </c>
      <c r="AE4" s="19">
        <v>16.8</v>
      </c>
      <c r="AF4" s="19">
        <v>4.8</v>
      </c>
      <c r="AG4" s="19">
        <v>0</v>
      </c>
      <c r="AH4" s="19">
        <v>0.6</v>
      </c>
      <c r="AI4" s="19">
        <v>17.100000000000001</v>
      </c>
      <c r="AJ4" s="19">
        <v>4.3</v>
      </c>
      <c r="AK4" s="19">
        <v>0</v>
      </c>
      <c r="AL4" s="19">
        <v>0.3</v>
      </c>
      <c r="AM4" s="19">
        <v>14.9</v>
      </c>
      <c r="AN4" s="19">
        <v>4.8</v>
      </c>
      <c r="AO4" s="19">
        <v>0</v>
      </c>
      <c r="AP4" s="19">
        <v>0.6</v>
      </c>
      <c r="AQ4" s="27"/>
      <c r="AR4" s="40">
        <f>IF(SUM(X4,AB4)&gt;0,SUM(X4,AB4),"")</f>
        <v>8.1999999999999993</v>
      </c>
      <c r="AS4" s="40">
        <f>IF(SUM(W4:X4,Z4:AB4,AD4)-Y4-AC4&gt;0,SUM(W4:X4,Z4:AB4,AD4)-Y4-AC4,"")</f>
        <v>43.399999999999991</v>
      </c>
      <c r="AT4" s="40">
        <f>IF(SUM(AE4:AF4,AH4)-AG4&gt;0,SUM(AE4:AF4,AH4)-AG4,"")</f>
        <v>22.200000000000003</v>
      </c>
      <c r="AU4" s="40">
        <f>IF(SUM(X4,AB4,AF4)&gt;0,SUM(X4,AB4,AF4),"")</f>
        <v>13</v>
      </c>
      <c r="AV4" s="40">
        <f>IF(SUM(AS4,AT4)&gt;0,SUM(AS4,AT4),"")</f>
        <v>65.599999999999994</v>
      </c>
      <c r="AW4" s="40">
        <f>IF(SUM(AJ4,AN4)&gt;0,SUM(AJ4,AN4),"")</f>
        <v>9.1</v>
      </c>
      <c r="AX4" s="40">
        <f>IF(SUM(AI4:AJ4,AL4:AN4,AP4)-SUM(AK4,AO4)&gt;0,SUM(AI4:AJ4,AL4:AN4,AP4)-SUM(AK4,AO4),"")</f>
        <v>42</v>
      </c>
      <c r="AY4" s="40">
        <f>IF(SUM(AS4,AT4,AX4)&gt;0,SUM(AS4,AT4,AX4),"")</f>
        <v>107.6</v>
      </c>
      <c r="AZ4" s="18">
        <v>16.7</v>
      </c>
      <c r="BA4" s="18">
        <v>5</v>
      </c>
      <c r="BB4" s="18">
        <v>0</v>
      </c>
      <c r="BC4" s="18">
        <v>0.6</v>
      </c>
      <c r="BD4" s="18">
        <v>16.600000000000001</v>
      </c>
      <c r="BE4" s="18">
        <v>5.2</v>
      </c>
      <c r="BF4" s="18">
        <v>0</v>
      </c>
      <c r="BG4" s="18">
        <v>0.6</v>
      </c>
      <c r="BH4" s="18">
        <v>14.9</v>
      </c>
      <c r="BI4" s="18">
        <v>5</v>
      </c>
      <c r="BJ4" s="18">
        <v>0</v>
      </c>
      <c r="BK4" s="18">
        <v>0.6</v>
      </c>
      <c r="BL4" s="18">
        <v>17.2</v>
      </c>
      <c r="BM4" s="18">
        <v>5</v>
      </c>
      <c r="BN4" s="18">
        <v>0</v>
      </c>
      <c r="BO4" s="18">
        <v>0.6</v>
      </c>
      <c r="BP4" s="18">
        <v>17</v>
      </c>
      <c r="BQ4" s="18">
        <v>5.2</v>
      </c>
      <c r="BR4" s="18">
        <v>0.2</v>
      </c>
      <c r="BS4" s="18">
        <v>0.6</v>
      </c>
      <c r="BT4" s="28"/>
      <c r="BU4" s="11">
        <f>IF(SUM(BA4,BE4)&gt;0,SUM(BA4,BE4),"")</f>
        <v>10.199999999999999</v>
      </c>
      <c r="BV4" s="11">
        <f>IF(SUM(AZ4:BA4,BC4:BE4,BG4)-BB4-BF4&gt;0,SUM(AZ4:BA4,BC4:BE4,BG4)-BB4-BF4,"")</f>
        <v>44.70000000000001</v>
      </c>
      <c r="BW4" s="11">
        <f>IF(SUM(BH4:BI4,BK4)-BJ4&gt;0,SUM(BH4:BI4,BK4)-BJ4,"")</f>
        <v>20.5</v>
      </c>
      <c r="BX4" s="11">
        <f>IF(SUM(BA4,BE4,BI4)&gt;0,SUM(BA4,BE4,BI4),"")</f>
        <v>15.2</v>
      </c>
      <c r="BY4" s="11">
        <f>IF(SUM(BV4,BW4)&gt;0,SUM(BV4,BW4),"")</f>
        <v>65.200000000000017</v>
      </c>
      <c r="BZ4" s="11">
        <f>IF(SUM(BM4,BQ4)&gt;0,SUM(BM4,BQ4),"")</f>
        <v>10.199999999999999</v>
      </c>
      <c r="CA4" s="11">
        <f>IF(SUM(BL4:BM4,BO4:BQ4,BS4)-SUM(BN4,BR4)&gt;0,SUM(BL4:BM4,BO4:BQ4,BS4)-SUM(BN4,BR4),"")</f>
        <v>45.4</v>
      </c>
      <c r="CB4" s="11">
        <f>IF(SUM(BV4,BW4,CA4)&gt;0,SUM(BV4,BW4,CA4),"")</f>
        <v>110.60000000000002</v>
      </c>
      <c r="CC4" s="19">
        <v>15.4</v>
      </c>
      <c r="CD4" s="19">
        <v>5</v>
      </c>
      <c r="CE4" s="19">
        <v>0</v>
      </c>
      <c r="CF4" s="19">
        <v>0.6</v>
      </c>
      <c r="CG4" s="19">
        <v>17</v>
      </c>
      <c r="CH4" s="19">
        <v>4.5999999999999996</v>
      </c>
      <c r="CI4" s="19">
        <v>0</v>
      </c>
      <c r="CJ4" s="19">
        <v>0.6</v>
      </c>
      <c r="CK4" s="19">
        <v>15.9</v>
      </c>
      <c r="CL4" s="19">
        <v>2.6</v>
      </c>
      <c r="CM4" s="19">
        <v>0</v>
      </c>
      <c r="CN4" s="19">
        <v>0.6</v>
      </c>
      <c r="CO4" s="19">
        <v>16.3</v>
      </c>
      <c r="CP4" s="19">
        <v>4.5999999999999996</v>
      </c>
      <c r="CQ4" s="19">
        <v>0</v>
      </c>
      <c r="CR4" s="19">
        <v>0.6</v>
      </c>
      <c r="CS4" s="19">
        <v>16.5</v>
      </c>
      <c r="CT4" s="19">
        <v>4.8</v>
      </c>
      <c r="CU4" s="19">
        <v>0</v>
      </c>
      <c r="CV4" s="19">
        <v>0.6</v>
      </c>
      <c r="CW4" s="27"/>
      <c r="CX4" s="40">
        <f>IF(SUM(CD4,CH4)&gt;0,SUM(CD4,CH4),"")</f>
        <v>9.6</v>
      </c>
      <c r="CY4" s="40">
        <f>IF(SUM(CC4:CD4,CF4:CH4,CJ4)-CE4-CI4&gt;0,SUM(CC4:CD4,CF4:CH4,CJ4)-CE4-CI4,"")</f>
        <v>43.2</v>
      </c>
      <c r="CZ4" s="40">
        <f>IF(SUM(CK4:CL4,CN4)-CM4&gt;0,SUM(CK4:CL4,CN4)-CM4,"")</f>
        <v>19.100000000000001</v>
      </c>
      <c r="DA4" s="40">
        <f>IF(SUM(CD4,CH4,CL4)&gt;0,SUM(CD4,CH4,CL4),"")</f>
        <v>12.2</v>
      </c>
      <c r="DB4" s="40">
        <f>IF(SUM(CY4,CZ4)&gt;0,SUM(CY4,CZ4),"")</f>
        <v>62.300000000000004</v>
      </c>
      <c r="DC4" s="40">
        <f>IF(SUM(CP4,CT4)&gt;0,SUM(CP4,CT4),"")</f>
        <v>9.3999999999999986</v>
      </c>
      <c r="DD4" s="40">
        <f>IF(SUM(CO4:CP4,CR4:CT4,CV4)-SUM(CQ4,CU4)&gt;0,SUM(CO4:CP4,CR4:CT4,CV4)-SUM(CQ4,CU4),"")</f>
        <v>43.4</v>
      </c>
      <c r="DE4" s="40">
        <f>IF(SUM(CY4,CZ4,DD4)&gt;0,SUM(CY4,CZ4,DD4),"")</f>
        <v>105.7</v>
      </c>
      <c r="DF4" s="50">
        <f>IF(MAX(ED4,FF4,GH4,HJ4,IL4,JN4,KP4,LR4,MT4,NV4,OX4,PZ4)-IF(N4="",0,N4)&gt;0.001,MAX(ED4,FF4,GH4,HJ4,IL4,JN4,KP4,LR4,MT4,NV4,OX4,PZ4)-IF(N4="",0,N4),"")</f>
        <v>1.4000000000000128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9.5</v>
      </c>
      <c r="ED4" s="40">
        <f>IF(SUM(DI4:DJ4,DL4:DN4,DP4)-DK4-DO4&gt;0,SUM(DI4:DJ4,DL4:DN4,DP4)-DK4-DO4,"")</f>
        <v>41.1</v>
      </c>
      <c r="EE4" s="40" t="str">
        <f>IF(SUM(DQ4:DR4,DT4)-DS4&gt;0,SUM(DQ4:DR4,DT4)-DS4,"")</f>
        <v/>
      </c>
      <c r="EF4" s="40">
        <f>IF(SUM(DJ4,DN4,DR4)&gt;0,SUM(DJ4,DN4,DR4),"")</f>
        <v>9.5</v>
      </c>
      <c r="EG4" s="40">
        <f>IF(SUM(ED4,EE4)&gt;0,SUM(ED4,EE4),"")</f>
        <v>41.1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>IF(SUM(EL4,EP4)&gt;0,SUM(EL4,EP4),"")</f>
        <v>10.199999999999999</v>
      </c>
      <c r="FF4" s="11">
        <f>IF(SUM(EK4:EL4,EN4:EP4,ER4)-EM4-EQ4&gt;0,SUM(EK4:EL4,EN4:EP4,ER4)-EM4-EQ4,"")</f>
        <v>44.800000000000004</v>
      </c>
      <c r="FG4" s="11" t="str">
        <f>IF(SUM(ES4:ET4,EV4)-EU4&gt;0,SUM(ES4:ET4,EV4)-EU4,"")</f>
        <v/>
      </c>
      <c r="FH4" s="11">
        <f>IF(SUM(EL4,EP4,ET4)&gt;0,SUM(EL4,EP4,ET4),"")</f>
        <v>10.199999999999999</v>
      </c>
      <c r="FI4" s="11">
        <f>IF(SUM(FF4,FG4)&gt;0,SUM(FF4,FG4),"")</f>
        <v>44.800000000000004</v>
      </c>
      <c r="FJ4" s="11">
        <f>IF(SUM(EX4,FB4)&gt;0,SUM(EX4,FB4),"")</f>
        <v>5</v>
      </c>
      <c r="FK4" s="11">
        <f>IF(SUM(EW4:EX4,EZ4:FB4,FD4)-SUM(EY4,FC4)&gt;0,SUM(EW4:EX4,EZ4:FB4,FD4)-SUM(EY4,FC4),"")</f>
        <v>21.9</v>
      </c>
      <c r="FL4" s="11">
        <f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10</v>
      </c>
      <c r="GH4" s="40">
        <f>IF(SUM(FM4:FN4,FP4:FR4,FT4)-FO4-FS4&gt;0,SUM(FM4:FN4,FP4:FR4,FT4)-FO4-FS4,"")</f>
        <v>43.3</v>
      </c>
      <c r="GI4" s="40" t="str">
        <f>IF(SUM(FU4:FV4,FX4)-FW4&gt;0,SUM(FU4:FV4,FX4)-FW4,"")</f>
        <v/>
      </c>
      <c r="GJ4" s="40">
        <f>IF(SUM(FN4,FR4,FV4)&gt;0,SUM(FN4,FR4,FV4),"")</f>
        <v>10</v>
      </c>
      <c r="GK4" s="40">
        <f>IF(SUM(GH4,GI4)&gt;0,SUM(GH4,GI4),"")</f>
        <v>43.3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16.05</v>
      </c>
      <c r="QH4" s="22">
        <f>IF($CW4="P",CD4,(CD4+BA4)/2)</f>
        <v>5</v>
      </c>
      <c r="QI4" s="22">
        <f>IF($CW4="P",CE4,(CE4+BB4)/2)</f>
        <v>0</v>
      </c>
      <c r="QJ4" s="22">
        <f>IF($CW4="P",CF4,(CF4+BC4)/2)</f>
        <v>0.6</v>
      </c>
      <c r="QK4" s="22">
        <f>IF($CW4="P",CG4,(CG4+BD4)/2)</f>
        <v>16.8</v>
      </c>
      <c r="QL4" s="22">
        <f>IF($CW4="P",CH4,(CH4+BE4)/2)</f>
        <v>4.9000000000000004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15.4</v>
      </c>
      <c r="QP4" s="22">
        <f>IF($CW4="P",CL4,(CL4+BI4)/2)</f>
        <v>3.8</v>
      </c>
      <c r="QQ4" s="22">
        <f>IF($CW4="P",CM4,(CM4+BJ4)/2)</f>
        <v>0</v>
      </c>
      <c r="QR4" s="22">
        <f>IF($CW4="P",CN4,(CN4+BK4)/2)</f>
        <v>0.6</v>
      </c>
      <c r="QS4" s="22">
        <f>IF($CW4="P",CO4,(CO4+BL4)/2)</f>
        <v>16.75</v>
      </c>
      <c r="QT4" s="22">
        <f>IF($CW4="P",CP4,(CP4+BM4)/2)</f>
        <v>4.8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16.75</v>
      </c>
      <c r="QX4" s="22">
        <f>IF($CW4="P",CT4,(CT4+BQ4)/2)</f>
        <v>5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9.9</v>
      </c>
      <c r="RC4" s="40">
        <f>IF(SUM(QG4:QH4,QJ4:QL4,QN4)-QI4-QM4&gt;0,SUM(QG4:QH4,QJ4:QL4,QN4)-QI4-QM4,"")</f>
        <v>43.95</v>
      </c>
      <c r="RD4" s="40">
        <f>IF(SUM(QO4:QP4,QR4)-QQ4&gt;0,SUM(QO4:QP4,QR4)-QQ4,"")</f>
        <v>19.8</v>
      </c>
      <c r="RE4" s="40">
        <f>IF(SUM(QH4,QL4,QP4)&gt;0,SUM(QH4,QL4,QP4),"")</f>
        <v>13.7</v>
      </c>
      <c r="RF4" s="40">
        <f>IF(SUM(RC4,RD4)&gt;0,SUM(RC4,RD4),"")</f>
        <v>63.75</v>
      </c>
      <c r="RG4" s="40">
        <f>IF(SUM(QT4,QX4)&gt;0,SUM(QT4,QX4),"")</f>
        <v>9.8000000000000007</v>
      </c>
      <c r="RH4" s="40">
        <f>IF(SUM(QS4:QT4,QV4:QX4,QZ4)-SUM(QU4,QY4)&gt;0,SUM(QS4:QT4,QV4:QX4,QZ4)-SUM(QU4,QY4),"")</f>
        <v>44.400000000000006</v>
      </c>
      <c r="RI4" s="40">
        <f>IF(SUM(RC4,RD4,RH4)&gt;0,SUM(RC4,RD4,RH4),"")</f>
        <v>108.15</v>
      </c>
    </row>
    <row r="5" spans="1:477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154</v>
      </c>
      <c r="D5" s="4" t="s">
        <v>4</v>
      </c>
      <c r="E5" s="4">
        <v>2006</v>
      </c>
      <c r="F5" s="9">
        <f>SUM(L5:T5)+SUM(L5:P5)*0.0000001+SUM(L5)*0.0000000000001</f>
        <v>155.00001093000438</v>
      </c>
      <c r="G5" s="66" t="s">
        <v>46</v>
      </c>
      <c r="H5" s="3" t="str">
        <f>IF(OR(AND(AR5&gt;=AY$21,AS5&gt;=AY$25,AR5&lt;&gt;"",AQ5=""),AND(AW5&gt;=AY$21,AX5&gt;=AY$25,AW5&lt;&gt;"",AQ5=""),AND(BU5&gt;=CB$21,BV5&gt;=CB$25,BU5&lt;&gt;"",BT5=""),AND(BZ5&gt;=CB$21,CA5&gt;=CB$25,BZ5&lt;&gt;"",BT5=""),AND(CX5&gt;=DE$21,CY5&gt;=DE$25,CX5&lt;&gt;"",CW5=""),AND(DC5&gt;=DE$21,DD5&gt;=DE$25,DC5&lt;&gt;""),AND(EC5&gt;=EJ$21,ED5&gt;=EJ$25,EC5&lt;&gt;""),AND(EH5&gt;=EJ$21,EI5&gt;=EJ$25,EH5&lt;&gt;""),AND(FE5&gt;=FL$21,FF5&gt;=FL$25,FE5&lt;&gt;""),AND(FJ5&gt;=FL$21,FK5&gt;=FL$25,FJ5&lt;&gt;""),AND(GG5&gt;=GN$21,GH5&gt;=GN$25,GG5&lt;&gt;""),AND(GL5&gt;=GN$21,GM5&gt;=GN$25,GL5&lt;&gt;""),AND(HI5&gt;=HP$21,HJ5&gt;=HP$25,HI5&lt;&gt;""),AND(HN5&gt;=HP$21,HO5&gt;=HP$25,HN5&lt;&gt;""),AND(IK5&gt;=IR$21,IL5&gt;=IR$25,IK5&lt;&gt;""),AND(IP5&gt;=IR$21,IQ5&gt;=IR$25,IP5&lt;&gt;""),AND(JM5&gt;=JT$21,JN5&gt;=JT$25,JM5&lt;&gt;""),AND(JR5&gt;=JT$21,JS5&gt;=JT$25,JR5&lt;&gt;""),AND(KO5&gt;=KV$21,KP5&gt;=KV$25,KO5&lt;&gt;""),AND(KT5&gt;=KV$21,KU5&gt;=KV$25,KT5&lt;&gt;""),AND(LQ5&gt;=LX$21,LR5&gt;=LX$25,LQ5&lt;&gt;""),AND(LV5&gt;=LX$21,LW5&gt;=LX$25,LV5&lt;&gt;""),AND(MS5&gt;=MZ$21,MT5&gt;=MZ$25,MS5&lt;&gt;""),AND(MX5&gt;=MZ$21,MY5&gt;=MZ$25,MX5&lt;&gt;""),AND(NU5&gt;=OB$21,NV5&gt;=OB$25,NU5&lt;&gt;""),AND(NZ5&gt;=OB$21,OA5&gt;=OB$25,NZ5&lt;&gt;""),AND(OW5&gt;=PD$21,OX5&gt;=PD$25,OW5&lt;&gt;""),AND(PB5&gt;=PD$21,PC5&gt;=PD$25,PB5&lt;&gt;""),AND(PY5&gt;=QF$21,PZ5&gt;=QF$25,PY5&lt;&gt;""),AND(QD5&gt;=QF$21,QE5&gt;=QF$25,QD5&lt;&gt;"")),"P","")</f>
        <v>P</v>
      </c>
      <c r="I5" s="3" t="str">
        <f>IF(OR(AND(AS5&gt;=AY$25,AS5&lt;&gt;"",AQ5=""),AND(AX5&gt;=AY$25,AX5&lt;&gt;"",AQ5=""),AND(BV5&gt;=CB$25,BV5&lt;&gt;"",BT5=""),AND(CA5&gt;=CB$25,CA5&lt;&gt;"",BT5=""),AND(CY5&gt;=DE$25,CY5&lt;&gt;"",CW5=""),AND(DD5&gt;=DE$25,DD5&lt;&gt;"",CW5=""),AND(ED5&gt;=EJ$25,ED5&lt;&gt;""),AND(EI5&gt;=EJ$25,EI5&lt;&gt;""),AND(FF5&gt;=FL$25,FF5&lt;&gt;""),AND(FK5&gt;=FL$25,FK5&lt;&gt;""),AND(GH5&gt;=GN$25,GH5&lt;&gt;""),AND(GM5&gt;=GN$25,GM5&lt;&gt;""),AND(HJ5&gt;=HP$25,HJ5&lt;&gt;""),AND(HO5&gt;=HP$25,HO5&lt;&gt;""),AND(IL5&gt;=IR$25,IL5&lt;&gt;""),AND(IQ5&gt;=IR$25,IQ5&lt;&gt;""),AND(JN5&gt;=JT$25,JN5&lt;&gt;""),AND(JS5&gt;=JT$25,JS5&lt;&gt;""),AND(KP5&gt;=KV$25,KP5&lt;&gt;""),AND(KU5&gt;=KV$25,KU5&lt;&gt;""),AND(LR5&gt;=LX$25,LR5&lt;&gt;""),AND(LW5&gt;=LX$25,LW5&lt;&gt;""),AND(MT5&gt;=MZ$25,MT5&lt;&gt;""),AND(MY5&gt;=MZ$25,MY5&lt;&gt;""),AND(NV5&gt;=OB$25,NV5&lt;&gt;""),AND(OA5&gt;=OB$25,OA5&lt;&gt;""),AND(OX5&gt;=PD$25,OX5&lt;&gt;""),AND(PC5&gt;=PD$25,PC5&lt;&gt;""),AND(PZ5&gt;=QF$25,PZ5&lt;&gt;""),AND(QE5&gt;=QF$25,QE5&lt;&gt;"")),"P","")</f>
        <v>P</v>
      </c>
      <c r="J5" s="36" t="str">
        <f>IF(AND(I5="P",H5=""),"No DD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Merit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Excellence",IF(K5="P","Worlds Team",IF(H5="P","National Team","")))))</f>
        <v>National Team</v>
      </c>
      <c r="K5" s="3" t="str">
        <f>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P","")</f>
        <v/>
      </c>
      <c r="L5" s="8">
        <f>IF(COUNT(AS5,BV5,CY5)&gt;0,LARGE((AS5,BV5,CY5),1),0)</f>
        <v>43.5</v>
      </c>
      <c r="M5" s="8" t="str">
        <f>IF(L5=0,"",IF(L5=CY5,$CC$1,IF(L5=BV5,$AZ$1,IF(L5=AS5,$W$1,""))))</f>
        <v>2023 Elite Canada</v>
      </c>
      <c r="N5" s="8">
        <f>IF(COUNT(AS5,BV5,CY5)&gt;1,LARGE((AS5,BV5,CY5),2),0)</f>
        <v>43.4</v>
      </c>
      <c r="O5" s="8" t="str">
        <f>IF(N5=0,"",IF(N5=CY5,$CC$1,IF(N5=BV5,$AZ$1,IF(N5=AS5,$W$1,""))))</f>
        <v>2023 Nationals</v>
      </c>
      <c r="P5" s="8">
        <f>IF(COUNT(AT5,BW5,CZ5)&gt;0,LARGE((AT5,BW5,CZ5),1),0)</f>
        <v>22.400000000000002</v>
      </c>
      <c r="Q5" s="8" t="str">
        <f>IF(P5=0,"",IF(P5=CZ5,$CC$1,IF(P5=BW5,$AZ$1,IF(P5=AT5,$W$1,""))))</f>
        <v>2023 3rd Domestic Trial</v>
      </c>
      <c r="R5" s="8">
        <f>IF(MAX(AX5,CA5,DD5)&gt;0,MAX(AX5,CA5,DD5),0)</f>
        <v>43.600000000000009</v>
      </c>
      <c r="S5" s="8" t="str">
        <f>IF(R5=0,"",IF(R5=DD5,$CC$1,IF(R5=CA5,$AZ$1,IF(R5=AX5,$W$1,""))))</f>
        <v>2023 3rd Domestic Trial</v>
      </c>
      <c r="T5" s="8">
        <f>IF(MAX(DF5:DH5)&gt;0,MAX(DF5:DH5),"")</f>
        <v>2.1000000000000014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16.7</v>
      </c>
      <c r="X5" s="19">
        <v>4.8</v>
      </c>
      <c r="Y5" s="19">
        <v>0</v>
      </c>
      <c r="Z5" s="19">
        <v>0.6</v>
      </c>
      <c r="AA5" s="19">
        <v>16.2</v>
      </c>
      <c r="AB5" s="19">
        <v>4.5999999999999996</v>
      </c>
      <c r="AC5" s="19">
        <v>0</v>
      </c>
      <c r="AD5" s="19">
        <v>0.6</v>
      </c>
      <c r="AE5" s="19">
        <v>16.8</v>
      </c>
      <c r="AF5" s="19">
        <v>4.8</v>
      </c>
      <c r="AG5" s="19">
        <v>0</v>
      </c>
      <c r="AH5" s="19">
        <v>0.6</v>
      </c>
      <c r="AI5" s="19">
        <v>17.3</v>
      </c>
      <c r="AJ5" s="19">
        <v>4.0999999999999996</v>
      </c>
      <c r="AK5" s="19">
        <v>0</v>
      </c>
      <c r="AL5" s="19">
        <v>0.3</v>
      </c>
      <c r="AM5" s="19">
        <v>16.3</v>
      </c>
      <c r="AN5" s="19">
        <v>4.5999999999999996</v>
      </c>
      <c r="AO5" s="19">
        <v>0</v>
      </c>
      <c r="AP5" s="19">
        <v>0.6</v>
      </c>
      <c r="AQ5" s="27"/>
      <c r="AR5" s="40">
        <f>IF(SUM(X5,AB5)&gt;0,SUM(X5,AB5),"")</f>
        <v>9.3999999999999986</v>
      </c>
      <c r="AS5" s="40">
        <f>IF(SUM(W5:X5,Z5:AB5,AD5)-Y5-AC5&gt;0,SUM(W5:X5,Z5:AB5,AD5)-Y5-AC5,"")</f>
        <v>43.5</v>
      </c>
      <c r="AT5" s="40">
        <f>IF(SUM(AE5:AF5,AH5)-AG5&gt;0,SUM(AE5:AF5,AH5)-AG5,"")</f>
        <v>22.200000000000003</v>
      </c>
      <c r="AU5" s="40">
        <f>IF(SUM(X5,AB5,AF5)&gt;0,SUM(X5,AB5,AF5),"")</f>
        <v>14.2</v>
      </c>
      <c r="AV5" s="40">
        <f>IF(SUM(AS5,AT5)&gt;0,SUM(AS5,AT5),"")</f>
        <v>65.7</v>
      </c>
      <c r="AW5" s="40">
        <f>IF(SUM(AJ5,AN5)&gt;0,SUM(AJ5,AN5),"")</f>
        <v>8.6999999999999993</v>
      </c>
      <c r="AX5" s="40">
        <f>IF(SUM(AI5:AJ5,AL5:AN5,AP5)-SUM(AK5,AO5)&gt;0,SUM(AI5:AJ5,AL5:AN5,AP5)-SUM(AK5,AO5),"")</f>
        <v>43.2</v>
      </c>
      <c r="AY5" s="40">
        <f>IF(SUM(AS5,AT5,AX5)&gt;0,SUM(AS5,AT5,AX5),"")</f>
        <v>108.9</v>
      </c>
      <c r="AZ5" s="18">
        <v>16.899999999999999</v>
      </c>
      <c r="BA5" s="18">
        <v>4.3</v>
      </c>
      <c r="BB5" s="18">
        <v>0</v>
      </c>
      <c r="BC5" s="18">
        <v>0.3</v>
      </c>
      <c r="BD5" s="18">
        <v>16.5</v>
      </c>
      <c r="BE5" s="18">
        <v>4.8</v>
      </c>
      <c r="BF5" s="18">
        <v>0</v>
      </c>
      <c r="BG5" s="18">
        <v>0.6</v>
      </c>
      <c r="BH5" s="18">
        <v>15.7</v>
      </c>
      <c r="BI5" s="18">
        <v>3.8</v>
      </c>
      <c r="BJ5" s="18">
        <v>0</v>
      </c>
      <c r="BK5" s="18">
        <v>0.3</v>
      </c>
      <c r="BL5" s="18">
        <v>17.3</v>
      </c>
      <c r="BM5" s="18">
        <v>5</v>
      </c>
      <c r="BN5" s="18">
        <v>0</v>
      </c>
      <c r="BO5" s="18">
        <v>0.6</v>
      </c>
      <c r="BP5" s="18">
        <v>16.100000000000001</v>
      </c>
      <c r="BQ5" s="18">
        <v>2.6</v>
      </c>
      <c r="BR5" s="18">
        <v>0</v>
      </c>
      <c r="BS5" s="18">
        <v>0.6</v>
      </c>
      <c r="BT5" s="28"/>
      <c r="BU5" s="11">
        <f>IF(SUM(BA5,BE5)&gt;0,SUM(BA5,BE5),"")</f>
        <v>9.1</v>
      </c>
      <c r="BV5" s="11">
        <f>IF(SUM(AZ5:BA5,BC5:BE5,BG5)-BB5-BF5&gt;0,SUM(AZ5:BA5,BC5:BE5,BG5)-BB5-BF5,"")</f>
        <v>43.4</v>
      </c>
      <c r="BW5" s="11">
        <f>IF(SUM(BH5:BI5,BK5)-BJ5&gt;0,SUM(BH5:BI5,BK5)-BJ5,"")</f>
        <v>19.8</v>
      </c>
      <c r="BX5" s="11">
        <f>IF(SUM(BA5,BE5,BI5)&gt;0,SUM(BA5,BE5,BI5),"")</f>
        <v>12.899999999999999</v>
      </c>
      <c r="BY5" s="11">
        <f>IF(SUM(BV5,BW5)&gt;0,SUM(BV5,BW5),"")</f>
        <v>63.2</v>
      </c>
      <c r="BZ5" s="11">
        <f>IF(SUM(BM5,BQ5)&gt;0,SUM(BM5,BQ5),"")</f>
        <v>7.6</v>
      </c>
      <c r="CA5" s="11">
        <f>IF(SUM(BL5:BM5,BO5:BQ5,BS5)-SUM(BN5,BR5)&gt;0,SUM(BL5:BM5,BO5:BQ5,BS5)-SUM(BN5,BR5),"")</f>
        <v>42.2</v>
      </c>
      <c r="CB5" s="11">
        <f>IF(SUM(BV5,BW5,CA5)&gt;0,SUM(BV5,BW5,CA5),"")</f>
        <v>105.4</v>
      </c>
      <c r="CC5" s="19">
        <v>16.8</v>
      </c>
      <c r="CD5" s="19">
        <v>5</v>
      </c>
      <c r="CE5" s="19">
        <v>0</v>
      </c>
      <c r="CF5" s="19">
        <v>0.6</v>
      </c>
      <c r="CG5" s="19">
        <v>15.5</v>
      </c>
      <c r="CH5" s="19">
        <v>4.5999999999999996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16.5</v>
      </c>
      <c r="CP5" s="19">
        <v>4.8</v>
      </c>
      <c r="CQ5" s="19">
        <v>0</v>
      </c>
      <c r="CR5" s="19">
        <v>0.6</v>
      </c>
      <c r="CS5" s="19">
        <v>16.5</v>
      </c>
      <c r="CT5" s="19">
        <v>4.5999999999999996</v>
      </c>
      <c r="CU5" s="19">
        <v>0</v>
      </c>
      <c r="CV5" s="19">
        <v>0.6</v>
      </c>
      <c r="CW5" s="27"/>
      <c r="CX5" s="40">
        <f>IF(SUM(CD5,CH5)&gt;0,SUM(CD5,CH5),"")</f>
        <v>9.6</v>
      </c>
      <c r="CY5" s="40">
        <f>IF(SUM(CC5:CD5,CF5:CH5,CJ5)-CE5-CI5&gt;0,SUM(CC5:CD5,CF5:CH5,CJ5)-CE5-CI5,"")</f>
        <v>43.100000000000009</v>
      </c>
      <c r="CZ5" s="40">
        <f>IF(SUM(CK5:CL5,CN5)-CM5&gt;0,SUM(CK5:CL5,CN5)-CM5,"")</f>
        <v>22.400000000000002</v>
      </c>
      <c r="DA5" s="40">
        <f>IF(SUM(CD5,CH5,CL5)&gt;0,SUM(CD5,CH5,CL5),"")</f>
        <v>14.6</v>
      </c>
      <c r="DB5" s="40">
        <f>IF(SUM(CY5,CZ5)&gt;0,SUM(CY5,CZ5),"")</f>
        <v>65.500000000000014</v>
      </c>
      <c r="DC5" s="40">
        <f>IF(SUM(CP5,CT5)&gt;0,SUM(CP5,CT5),"")</f>
        <v>9.3999999999999986</v>
      </c>
      <c r="DD5" s="40">
        <f>IF(SUM(CO5:CP5,CR5:CT5,CV5)-SUM(CQ5,CU5)&gt;0,SUM(CO5:CP5,CR5:CT5,CV5)-SUM(CQ5,CU5),"")</f>
        <v>43.600000000000009</v>
      </c>
      <c r="DE5" s="40">
        <f>IF(SUM(CY5,CZ5,DD5)&gt;0,SUM(CY5,CZ5,DD5),"")</f>
        <v>109.10000000000002</v>
      </c>
      <c r="DF5" s="50">
        <f>IF(MAX(ED5,FF5,GH5,HJ5,IL5,JN5,KP5,LR5,MT5,NV5,OX5,PZ5)-IF(N5="",0,N5)&gt;0.001,MAX(ED5,FF5,GH5,HJ5,IL5,JN5,KP5,LR5,MT5,NV5,OX5,PZ5)-IF(N5="",0,N5),"")</f>
        <v>2.1000000000000014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11.1</v>
      </c>
      <c r="GH5" s="40">
        <f>IF(SUM(FM5:FN5,FP5:FR5,FT5)-FO5-FS5&gt;0,SUM(FM5:FN5,FP5:FR5,FT5)-FO5-FS5,"")</f>
        <v>45.5</v>
      </c>
      <c r="GI5" s="40">
        <f>IF(SUM(FU5:FV5,FX5)-FW5&gt;0,SUM(FU5:FV5,FX5)-FW5,"")</f>
        <v>22.300000000000004</v>
      </c>
      <c r="GJ5" s="40">
        <f>IF(SUM(FN5,FR5,FV5)&gt;0,SUM(FN5,FR5,FV5),"")</f>
        <v>17.2</v>
      </c>
      <c r="GK5" s="40">
        <f>IF(SUM(GH5,GI5)&gt;0,SUM(GH5,GI5),"")</f>
        <v>67.800000000000011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16.850000000000001</v>
      </c>
      <c r="QH5" s="22">
        <f>IF($CW5="P",CD5,(CD5+BA5)/2)</f>
        <v>4.6500000000000004</v>
      </c>
      <c r="QI5" s="22">
        <f>IF($CW5="P",CE5,(CE5+BB5)/2)</f>
        <v>0</v>
      </c>
      <c r="QJ5" s="22">
        <f>IF($CW5="P",CF5,(CF5+BC5)/2)</f>
        <v>0.44999999999999996</v>
      </c>
      <c r="QK5" s="22">
        <f>IF($CW5="P",CG5,(CG5+BD5)/2)</f>
        <v>16</v>
      </c>
      <c r="QL5" s="22">
        <f>IF($CW5="P",CH5,(CH5+BE5)/2)</f>
        <v>4.6999999999999993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16.25</v>
      </c>
      <c r="QP5" s="22">
        <f>IF($CW5="P",CL5,(CL5+BI5)/2)</f>
        <v>4.4000000000000004</v>
      </c>
      <c r="QQ5" s="22">
        <f>IF($CW5="P",CM5,(CM5+BJ5)/2)</f>
        <v>0</v>
      </c>
      <c r="QR5" s="22">
        <f>IF($CW5="P",CN5,(CN5+BK5)/2)</f>
        <v>0.44999999999999996</v>
      </c>
      <c r="QS5" s="22">
        <f>IF($CW5="P",CO5,(CO5+BL5)/2)</f>
        <v>16.899999999999999</v>
      </c>
      <c r="QT5" s="22">
        <f>IF($CW5="P",CP5,(CP5+BM5)/2)</f>
        <v>4.9000000000000004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9.35</v>
      </c>
      <c r="RC5" s="40">
        <f>IF(SUM(QG5:QH5,QJ5:QL5,QN5)-QI5-QM5&gt;0,SUM(QG5:QH5,QJ5:QL5,QN5)-QI5-QM5,"")</f>
        <v>43.250000000000007</v>
      </c>
      <c r="RD5" s="40">
        <f>IF(SUM(QO5:QP5,QR5)-QQ5&gt;0,SUM(QO5:QP5,QR5)-QQ5,"")</f>
        <v>21.099999999999998</v>
      </c>
      <c r="RE5" s="40">
        <f>IF(SUM(QH5,QL5,QP5)&gt;0,SUM(QH5,QL5,QP5),"")</f>
        <v>13.75</v>
      </c>
      <c r="RF5" s="40">
        <f>IF(SUM(RC5,RD5)&gt;0,SUM(RC5,RD5),"")</f>
        <v>64.350000000000009</v>
      </c>
      <c r="RG5" s="40">
        <f>IF(SUM(QT5,QX5)&gt;0,SUM(QT5,QX5),"")</f>
        <v>8.5</v>
      </c>
      <c r="RH5" s="40">
        <f>IF(SUM(QS5:QT5,QV5:QX5,QZ5)-SUM(QU5,QY5)&gt;0,SUM(QS5:QT5,QV5:QX5,QZ5)-SUM(QU5,QY5),"")</f>
        <v>42.900000000000006</v>
      </c>
      <c r="RI5" s="40">
        <f>IF(SUM(RC5,RD5,RH5)&gt;0,SUM(RC5,RD5,RH5),"")</f>
        <v>107.25000000000001</v>
      </c>
    </row>
    <row r="6" spans="1:477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99</v>
      </c>
      <c r="D6" s="4" t="s">
        <v>4</v>
      </c>
      <c r="E6" s="4">
        <v>2003</v>
      </c>
      <c r="F6" s="9">
        <f>SUM(L6:T6)+SUM(L6:P6)*0.0000001+SUM(L6)*0.0000000000001</f>
        <v>154.70001093000445</v>
      </c>
      <c r="G6" s="66" t="s">
        <v>46</v>
      </c>
      <c r="H6" s="3" t="str">
        <f>IF(OR(AND(AR6&gt;=AY$21,AS6&gt;=AY$25,AR6&lt;&gt;"",AQ6=""),AND(AW6&gt;=AY$21,AX6&gt;=AY$25,AW6&lt;&gt;"",AQ6=""),AND(BU6&gt;=CB$21,BV6&gt;=CB$25,BU6&lt;&gt;"",BT6=""),AND(BZ6&gt;=CB$21,CA6&gt;=CB$25,BZ6&lt;&gt;"",BT6=""),AND(CX6&gt;=DE$21,CY6&gt;=DE$25,CX6&lt;&gt;"",CW6=""),AND(DC6&gt;=DE$21,DD6&gt;=DE$25,DC6&lt;&gt;""),AND(EC6&gt;=EJ$21,ED6&gt;=EJ$25,EC6&lt;&gt;""),AND(EH6&gt;=EJ$21,EI6&gt;=EJ$25,EH6&lt;&gt;""),AND(FE6&gt;=FL$21,FF6&gt;=FL$25,FE6&lt;&gt;""),AND(FJ6&gt;=FL$21,FK6&gt;=FL$25,FJ6&lt;&gt;""),AND(GG6&gt;=GN$21,GH6&gt;=GN$25,GG6&lt;&gt;""),AND(GL6&gt;=GN$21,GM6&gt;=GN$25,GL6&lt;&gt;""),AND(HI6&gt;=HP$21,HJ6&gt;=HP$25,HI6&lt;&gt;""),AND(HN6&gt;=HP$21,HO6&gt;=HP$25,HN6&lt;&gt;""),AND(IK6&gt;=IR$21,IL6&gt;=IR$25,IK6&lt;&gt;""),AND(IP6&gt;=IR$21,IQ6&gt;=IR$25,IP6&lt;&gt;""),AND(JM6&gt;=JT$21,JN6&gt;=JT$25,JM6&lt;&gt;""),AND(JR6&gt;=JT$21,JS6&gt;=JT$25,JR6&lt;&gt;""),AND(KO6&gt;=KV$21,KP6&gt;=KV$25,KO6&lt;&gt;""),AND(KT6&gt;=KV$21,KU6&gt;=KV$25,KT6&lt;&gt;""),AND(LQ6&gt;=LX$21,LR6&gt;=LX$25,LQ6&lt;&gt;""),AND(LV6&gt;=LX$21,LW6&gt;=LX$25,LV6&lt;&gt;""),AND(MS6&gt;=MZ$21,MT6&gt;=MZ$25,MS6&lt;&gt;""),AND(MX6&gt;=MZ$21,MY6&gt;=MZ$25,MX6&lt;&gt;""),AND(NU6&gt;=OB$21,NV6&gt;=OB$25,NU6&lt;&gt;""),AND(NZ6&gt;=OB$21,OA6&gt;=OB$25,NZ6&lt;&gt;""),AND(OW6&gt;=PD$21,OX6&gt;=PD$25,OW6&lt;&gt;""),AND(PB6&gt;=PD$21,PC6&gt;=PD$25,PB6&lt;&gt;""),AND(PY6&gt;=QF$21,PZ6&gt;=QF$25,PY6&lt;&gt;""),AND(QD6&gt;=QF$21,QE6&gt;=QF$25,QD6&lt;&gt;"")),"P","")</f>
        <v>P</v>
      </c>
      <c r="I6" s="3" t="str">
        <f>IF(OR(AND(AS6&gt;=AY$25,AS6&lt;&gt;"",AQ6=""),AND(AX6&gt;=AY$25,AX6&lt;&gt;"",AQ6=""),AND(BV6&gt;=CB$25,BV6&lt;&gt;"",BT6=""),AND(CA6&gt;=CB$25,CA6&lt;&gt;"",BT6=""),AND(CY6&gt;=DE$25,CY6&lt;&gt;"",CW6=""),AND(DD6&gt;=DE$25,DD6&lt;&gt;"",CW6=""),AND(ED6&gt;=EJ$25,ED6&lt;&gt;""),AND(EI6&gt;=EJ$25,EI6&lt;&gt;""),AND(FF6&gt;=FL$25,FF6&lt;&gt;""),AND(FK6&gt;=FL$25,FK6&lt;&gt;""),AND(GH6&gt;=GN$25,GH6&lt;&gt;""),AND(GM6&gt;=GN$25,GM6&lt;&gt;""),AND(HJ6&gt;=HP$25,HJ6&lt;&gt;""),AND(HO6&gt;=HP$25,HO6&lt;&gt;""),AND(IL6&gt;=IR$25,IL6&lt;&gt;""),AND(IQ6&gt;=IR$25,IQ6&lt;&gt;""),AND(JN6&gt;=JT$25,JN6&lt;&gt;""),AND(JS6&gt;=JT$25,JS6&lt;&gt;""),AND(KP6&gt;=KV$25,KP6&lt;&gt;""),AND(KU6&gt;=KV$25,KU6&lt;&gt;""),AND(LR6&gt;=LX$25,LR6&lt;&gt;""),AND(LW6&gt;=LX$25,LW6&lt;&gt;""),AND(MT6&gt;=MZ$25,MT6&lt;&gt;""),AND(MY6&gt;=MZ$25,MY6&lt;&gt;""),AND(NV6&gt;=OB$25,NV6&lt;&gt;""),AND(OA6&gt;=OB$25,OA6&lt;&gt;""),AND(OX6&gt;=PD$25,OX6&lt;&gt;""),AND(PC6&gt;=PD$25,PC6&lt;&gt;""),AND(PZ6&gt;=QF$25,PZ6&lt;&gt;""),AND(QE6&gt;=QF$25,QE6&lt;&gt;"")),"P","")</f>
        <v>P</v>
      </c>
      <c r="J6" s="36" t="str">
        <f>IF(AND(I6="P",H6=""),"No DD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Merit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Excellence",IF(K6="P","Worlds Team",IF(H6="P","National Team","")))))</f>
        <v>National Team</v>
      </c>
      <c r="K6" s="3" t="str">
        <f>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P","")</f>
        <v/>
      </c>
      <c r="L6" s="8">
        <f>IF(COUNT(AS6,BV6,CY6)&gt;0,LARGE((AS6,BV6,CY6),1),0)</f>
        <v>44.699999999999996</v>
      </c>
      <c r="M6" s="8" t="str">
        <f>IF(L6=0,"",IF(L6=CY6,$CC$1,IF(L6=BV6,$AZ$1,IF(L6=AS6,$W$1,""))))</f>
        <v>2023 Nationals</v>
      </c>
      <c r="N6" s="8">
        <f>IF(COUNT(AS6,BV6,CY6)&gt;1,LARGE((AS6,BV6,CY6),2),0)</f>
        <v>43.500000000000007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21.099999999999998</v>
      </c>
      <c r="Q6" s="8" t="str">
        <f>IF(P6=0,"",IF(P6=CZ6,$CC$1,IF(P6=BW6,$AZ$1,IF(P6=AT6,$W$1,""))))</f>
        <v>2023 Nationals</v>
      </c>
      <c r="R6" s="8">
        <f>IF(MAX(AX6,CA6,DD6)&gt;0,MAX(AX6,CA6,DD6),0)</f>
        <v>45.300000000000004</v>
      </c>
      <c r="S6" s="8" t="str">
        <f>IF(R6=0,"",IF(R6=DD6,$CC$1,IF(R6=CA6,$AZ$1,IF(R6=AX6,$W$1,""))))</f>
        <v>2023 Nationals</v>
      </c>
      <c r="T6" s="8">
        <f>IF(MAX(DF6:DH6)&gt;0,MAX(DF6:DH6),"")</f>
        <v>9.999999999998721E-2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>
        <v>17.3</v>
      </c>
      <c r="X6" s="19">
        <v>3.9</v>
      </c>
      <c r="Y6" s="19">
        <v>0</v>
      </c>
      <c r="Z6" s="19">
        <v>0.3</v>
      </c>
      <c r="AA6" s="19">
        <v>16.100000000000001</v>
      </c>
      <c r="AB6" s="19">
        <v>2.6</v>
      </c>
      <c r="AC6" s="19">
        <v>0</v>
      </c>
      <c r="AD6" s="19">
        <v>0.6</v>
      </c>
      <c r="AE6" s="19">
        <v>15.8</v>
      </c>
      <c r="AF6" s="19">
        <v>1.9</v>
      </c>
      <c r="AG6" s="19">
        <v>0</v>
      </c>
      <c r="AH6" s="19">
        <v>0.3</v>
      </c>
      <c r="AI6" s="19">
        <v>17</v>
      </c>
      <c r="AJ6" s="19">
        <v>3.9</v>
      </c>
      <c r="AK6" s="19">
        <v>0.2</v>
      </c>
      <c r="AL6" s="19">
        <v>0.3</v>
      </c>
      <c r="AM6" s="19">
        <v>16.399999999999999</v>
      </c>
      <c r="AN6" s="19">
        <v>1.9</v>
      </c>
      <c r="AO6" s="19">
        <v>0</v>
      </c>
      <c r="AP6" s="19">
        <v>0.3</v>
      </c>
      <c r="AQ6" s="27"/>
      <c r="AR6" s="40">
        <f>IF(SUM(X6,AB6)&gt;0,SUM(X6,AB6),"")</f>
        <v>6.5</v>
      </c>
      <c r="AS6" s="40">
        <f>IF(SUM(W6:X6,Z6:AB6,AD6)-Y6-AC6&gt;0,SUM(W6:X6,Z6:AB6,AD6)-Y6-AC6,"")</f>
        <v>40.800000000000004</v>
      </c>
      <c r="AT6" s="40">
        <f>IF(SUM(AE6:AF6,AH6)-AG6&gt;0,SUM(AE6:AF6,AH6)-AG6,"")</f>
        <v>18</v>
      </c>
      <c r="AU6" s="40">
        <f>IF(SUM(X6,AB6,AF6)&gt;0,SUM(X6,AB6,AF6),"")</f>
        <v>8.4</v>
      </c>
      <c r="AV6" s="40">
        <f>IF(SUM(AS6,AT6)&gt;0,SUM(AS6,AT6),"")</f>
        <v>58.800000000000004</v>
      </c>
      <c r="AW6" s="40">
        <f>IF(SUM(AJ6,AN6)&gt;0,SUM(AJ6,AN6),"")</f>
        <v>5.8</v>
      </c>
      <c r="AX6" s="40">
        <f>IF(SUM(AI6:AJ6,AL6:AN6,AP6)-SUM(AK6,AO6)&gt;0,SUM(AI6:AJ6,AL6:AN6,AP6)-SUM(AK6,AO6),"")</f>
        <v>39.599999999999987</v>
      </c>
      <c r="AY6" s="40">
        <f>IF(SUM(AS6,AT6,AX6)&gt;0,SUM(AS6,AT6,AX6),"")</f>
        <v>98.399999999999991</v>
      </c>
      <c r="AZ6" s="18">
        <v>17.399999999999999</v>
      </c>
      <c r="BA6" s="18">
        <v>4.3</v>
      </c>
      <c r="BB6" s="18">
        <v>0</v>
      </c>
      <c r="BC6" s="18">
        <v>0.3</v>
      </c>
      <c r="BD6" s="18">
        <v>17.5</v>
      </c>
      <c r="BE6" s="18">
        <v>4.8</v>
      </c>
      <c r="BF6" s="18">
        <v>0.2</v>
      </c>
      <c r="BG6" s="18">
        <v>0.6</v>
      </c>
      <c r="BH6" s="18">
        <v>16.7</v>
      </c>
      <c r="BI6" s="18">
        <v>4.0999999999999996</v>
      </c>
      <c r="BJ6" s="18">
        <v>0</v>
      </c>
      <c r="BK6" s="18">
        <v>0.3</v>
      </c>
      <c r="BL6" s="18">
        <v>17.399999999999999</v>
      </c>
      <c r="BM6" s="18">
        <v>4.8</v>
      </c>
      <c r="BN6" s="18">
        <v>0</v>
      </c>
      <c r="BO6" s="18">
        <v>0.6</v>
      </c>
      <c r="BP6" s="18">
        <v>17.3</v>
      </c>
      <c r="BQ6" s="18">
        <v>4.5999999999999996</v>
      </c>
      <c r="BR6" s="18">
        <v>0</v>
      </c>
      <c r="BS6" s="18">
        <v>0.6</v>
      </c>
      <c r="BT6" s="28"/>
      <c r="BU6" s="11">
        <f>IF(SUM(BA6,BE6)&gt;0,SUM(BA6,BE6),"")</f>
        <v>9.1</v>
      </c>
      <c r="BV6" s="11">
        <f>IF(SUM(AZ6:BA6,BC6:BE6,BG6)-BB6-BF6&gt;0,SUM(AZ6:BA6,BC6:BE6,BG6)-BB6-BF6,"")</f>
        <v>44.699999999999996</v>
      </c>
      <c r="BW6" s="11">
        <f>IF(SUM(BH6:BI6,BK6)-BJ6&gt;0,SUM(BH6:BI6,BK6)-BJ6,"")</f>
        <v>21.099999999999998</v>
      </c>
      <c r="BX6" s="11">
        <f>IF(SUM(BA6,BE6,BI6)&gt;0,SUM(BA6,BE6,BI6),"")</f>
        <v>13.2</v>
      </c>
      <c r="BY6" s="11">
        <f>IF(SUM(BV6,BW6)&gt;0,SUM(BV6,BW6),"")</f>
        <v>65.8</v>
      </c>
      <c r="BZ6" s="11">
        <f>IF(SUM(BM6,BQ6)&gt;0,SUM(BM6,BQ6),"")</f>
        <v>9.3999999999999986</v>
      </c>
      <c r="CA6" s="11">
        <f>IF(SUM(BL6:BM6,BO6:BQ6,BS6)-SUM(BN6,BR6)&gt;0,SUM(BL6:BM6,BO6:BQ6,BS6)-SUM(BN6,BR6),"")</f>
        <v>45.300000000000004</v>
      </c>
      <c r="CB6" s="11">
        <f>IF(SUM(BV6,BW6,CA6)&gt;0,SUM(BV6,BW6,CA6),"")</f>
        <v>111.1</v>
      </c>
      <c r="CC6" s="19">
        <v>17.5</v>
      </c>
      <c r="CD6" s="19">
        <v>4.3</v>
      </c>
      <c r="CE6" s="19">
        <v>0</v>
      </c>
      <c r="CF6" s="19">
        <v>0.3</v>
      </c>
      <c r="CG6" s="19">
        <v>16.600000000000001</v>
      </c>
      <c r="CH6" s="19">
        <v>4.5999999999999996</v>
      </c>
      <c r="CI6" s="19">
        <v>0.4</v>
      </c>
      <c r="CJ6" s="19">
        <v>0.6</v>
      </c>
      <c r="CK6" s="19">
        <v>16</v>
      </c>
      <c r="CL6" s="19">
        <v>1.9</v>
      </c>
      <c r="CM6" s="19">
        <v>0</v>
      </c>
      <c r="CN6" s="19">
        <v>0.3</v>
      </c>
      <c r="CO6" s="64">
        <v>17.2</v>
      </c>
      <c r="CP6" s="64">
        <v>4.3499999999999996</v>
      </c>
      <c r="CQ6" s="64">
        <v>0.1</v>
      </c>
      <c r="CR6" s="64">
        <v>0.44999999999999996</v>
      </c>
      <c r="CS6" s="64">
        <v>16.850000000000001</v>
      </c>
      <c r="CT6" s="64">
        <v>3.25</v>
      </c>
      <c r="CU6" s="64">
        <v>0</v>
      </c>
      <c r="CV6" s="64">
        <v>0.44999999999999996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43.500000000000007</v>
      </c>
      <c r="CZ6" s="40">
        <f>IF(SUM(CK6:CL6,CN6)-CM6&gt;0,SUM(CK6:CL6,CN6)-CM6,"")</f>
        <v>18.2</v>
      </c>
      <c r="DA6" s="40">
        <f>IF(SUM(CD6,CH6,CL6)&gt;0,SUM(CD6,CH6,CL6),"")</f>
        <v>10.799999999999999</v>
      </c>
      <c r="DB6" s="40">
        <f>IF(SUM(CY6,CZ6)&gt;0,SUM(CY6,CZ6),"")</f>
        <v>61.7</v>
      </c>
      <c r="DC6" s="65">
        <f>IF(SUM(CP6,CT6)&gt;0,SUM(CP6,CT6),"")</f>
        <v>7.6</v>
      </c>
      <c r="DD6" s="65">
        <f>IF(SUM(CO6:CP6,CR6:CT6,CV6)-SUM(CQ6,CU6)&gt;0,SUM(CO6:CP6,CR6:CT6,CV6)-SUM(CQ6,CU6),"")</f>
        <v>42.449999999999996</v>
      </c>
      <c r="DE6" s="40">
        <f>IF(SUM(CY6,CZ6,DD6)&gt;0,SUM(CY6,CZ6,DD6),"")</f>
        <v>104.15</v>
      </c>
      <c r="DF6" s="50">
        <f>IF(MAX(ED6,FF6,GH6,HJ6,IL6,JN6,KP6,LR6,MT6,NV6,OX6,PZ6)-IF(N6="",0,N6)&gt;0.001,MAX(ED6,FF6,GH6,HJ6,IL6,JN6,KP6,LR6,MT6,NV6,OX6,PZ6)-IF(N6="",0,N6),"")</f>
        <v>9.999999999998721E-2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5.4</v>
      </c>
      <c r="FF6" s="11">
        <f>IF(SUM(EK6:EL6,EN6:EP6,ER6)-EM6-EQ6&gt;0,SUM(EK6:EL6,EN6:EP6,ER6)-EM6-EQ6,"")</f>
        <v>38.4</v>
      </c>
      <c r="FG6" s="11" t="str">
        <f>IF(SUM(ES6:ET6,EV6)-EU6&gt;0,SUM(ES6:ET6,EV6)-EU6,"")</f>
        <v/>
      </c>
      <c r="FH6" s="11">
        <f>IF(SUM(EL6,EP6,ET6)&gt;0,SUM(EL6,EP6,ET6),"")</f>
        <v>5.4</v>
      </c>
      <c r="FI6" s="11">
        <f>IF(SUM(FF6,FG6)&gt;0,SUM(FF6,FG6),"")</f>
        <v>38.4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8.1999999999999993</v>
      </c>
      <c r="GH6" s="40">
        <f>IF(SUM(FM6:FN6,FP6:FR6,FT6)-FO6-FS6&gt;0,SUM(FM6:FN6,FP6:FR6,FT6)-FO6-FS6,"")</f>
        <v>43.599999999999994</v>
      </c>
      <c r="GI6" s="40" t="str">
        <f>IF(SUM(FU6:FV6,FX6)-FW6&gt;0,SUM(FU6:FV6,FX6)-FW6,"")</f>
        <v/>
      </c>
      <c r="GJ6" s="40">
        <f>IF(SUM(FN6,FR6,FV6)&gt;0,SUM(FN6,FR6,FV6),"")</f>
        <v>8.1999999999999993</v>
      </c>
      <c r="GK6" s="40">
        <f>IF(SUM(GH6,GI6)&gt;0,SUM(GH6,GI6),"")</f>
        <v>43.599999999999994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17.45</v>
      </c>
      <c r="QH6" s="22">
        <f>IF($CW6="P",CD6,(CD6+BA6)/2)</f>
        <v>4.3</v>
      </c>
      <c r="QI6" s="22">
        <f>IF($CW6="P",CE6,(CE6+BB6)/2)</f>
        <v>0</v>
      </c>
      <c r="QJ6" s="22">
        <f>IF($CW6="P",CF6,(CF6+BC6)/2)</f>
        <v>0.3</v>
      </c>
      <c r="QK6" s="22">
        <f>IF($CW6="P",CG6,(CG6+BD6)/2)</f>
        <v>17.05</v>
      </c>
      <c r="QL6" s="22">
        <f>IF($CW6="P",CH6,(CH6+BE6)/2)</f>
        <v>4.6999999999999993</v>
      </c>
      <c r="QM6" s="22">
        <f>IF($CW6="P",CI6,(CI6+BF6)/2)</f>
        <v>0.30000000000000004</v>
      </c>
      <c r="QN6" s="22">
        <f>IF($CW6="P",CJ6,(CJ6+BG6)/2)</f>
        <v>0.6</v>
      </c>
      <c r="QO6" s="22">
        <f>IF($CW6="P",CK6,(CK6+BH6)/2)</f>
        <v>16.350000000000001</v>
      </c>
      <c r="QP6" s="22">
        <f>IF($CW6="P",CL6,(CL6+BI6)/2)</f>
        <v>3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17.299999999999997</v>
      </c>
      <c r="QT6" s="22">
        <f>IF($CW6="P",CP6,(CP6+BM6)/2)</f>
        <v>4.5749999999999993</v>
      </c>
      <c r="QU6" s="22">
        <f>IF($CW6="P",CQ6,(CQ6+BN6)/2)</f>
        <v>0.05</v>
      </c>
      <c r="QV6" s="22">
        <f>IF($CW6="P",CR6,(CR6+BO6)/2)</f>
        <v>0.52499999999999991</v>
      </c>
      <c r="QW6" s="22">
        <f>IF($CW6="P",CS6,(CS6+BP6)/2)</f>
        <v>17.075000000000003</v>
      </c>
      <c r="QX6" s="22">
        <f>IF($CW6="P",CT6,(CT6+BQ6)/2)</f>
        <v>3.9249999999999998</v>
      </c>
      <c r="QY6" s="22">
        <f>IF($CW6="P",CU6,(CU6+BR6)/2)</f>
        <v>0</v>
      </c>
      <c r="QZ6" s="22">
        <f>IF($CW6="P",CV6,(CV6+BS6)/2)</f>
        <v>0.52499999999999991</v>
      </c>
      <c r="RA6" s="27" t="s">
        <v>46</v>
      </c>
      <c r="RB6" s="40">
        <f>IF(SUM(QH6,QL6)&gt;0,SUM(QH6,QL6),"")</f>
        <v>9</v>
      </c>
      <c r="RC6" s="40">
        <f>IF(SUM(QG6:QH6,QJ6:QL6,QN6)-QI6-QM6&gt;0,SUM(QG6:QH6,QJ6:QL6,QN6)-QI6-QM6,"")</f>
        <v>44.1</v>
      </c>
      <c r="RD6" s="40">
        <f>IF(SUM(QO6:QP6,QR6)-QQ6&gt;0,SUM(QO6:QP6,QR6)-QQ6,"")</f>
        <v>19.650000000000002</v>
      </c>
      <c r="RE6" s="40">
        <f>IF(SUM(QH6,QL6,QP6)&gt;0,SUM(QH6,QL6,QP6),"")</f>
        <v>12</v>
      </c>
      <c r="RF6" s="40">
        <f>IF(SUM(RC6,RD6)&gt;0,SUM(RC6,RD6),"")</f>
        <v>63.75</v>
      </c>
      <c r="RG6" s="40">
        <f>IF(SUM(QT6,QX6)&gt;0,SUM(QT6,QX6),"")</f>
        <v>8.5</v>
      </c>
      <c r="RH6" s="40">
        <f>IF(SUM(QS6:QT6,QV6:QX6,QZ6)-SUM(QU6,QY6)&gt;0,SUM(QS6:QT6,QV6:QX6,QZ6)-SUM(QU6,QY6),"")</f>
        <v>43.874999999999993</v>
      </c>
      <c r="RI6" s="40">
        <f>IF(SUM(RC6,RD6,RH6)&gt;0,SUM(RC6,RD6,RH6),"")</f>
        <v>107.625</v>
      </c>
    </row>
    <row r="7" spans="1:477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108</v>
      </c>
      <c r="D7" s="4" t="s">
        <v>4</v>
      </c>
      <c r="E7" s="4">
        <v>2003</v>
      </c>
      <c r="F7" s="9">
        <f>SUM(L7:T7)+SUM(L7:P7)*0.0000001+SUM(L7)*0.0000000000001</f>
        <v>153.80001087000446</v>
      </c>
      <c r="G7" s="66" t="s">
        <v>46</v>
      </c>
      <c r="H7" s="3" t="str">
        <f>IF(OR(AND(AR7&gt;=AY$21,AS7&gt;=AY$25,AR7&lt;&gt;"",AQ7=""),AND(AW7&gt;=AY$21,AX7&gt;=AY$25,AW7&lt;&gt;"",AQ7=""),AND(BU7&gt;=CB$21,BV7&gt;=CB$25,BU7&lt;&gt;"",BT7=""),AND(BZ7&gt;=CB$21,CA7&gt;=CB$25,BZ7&lt;&gt;"",BT7=""),AND(CX7&gt;=DE$21,CY7&gt;=DE$25,CX7&lt;&gt;"",CW7=""),AND(DC7&gt;=DE$21,DD7&gt;=DE$25,DC7&lt;&gt;""),AND(EC7&gt;=EJ$21,ED7&gt;=EJ$25,EC7&lt;&gt;""),AND(EH7&gt;=EJ$21,EI7&gt;=EJ$25,EH7&lt;&gt;""),AND(FE7&gt;=FL$21,FF7&gt;=FL$25,FE7&lt;&gt;""),AND(FJ7&gt;=FL$21,FK7&gt;=FL$25,FJ7&lt;&gt;""),AND(GG7&gt;=GN$21,GH7&gt;=GN$25,GG7&lt;&gt;""),AND(GL7&gt;=GN$21,GM7&gt;=GN$25,GL7&lt;&gt;""),AND(HI7&gt;=HP$21,HJ7&gt;=HP$25,HI7&lt;&gt;""),AND(HN7&gt;=HP$21,HO7&gt;=HP$25,HN7&lt;&gt;""),AND(IK7&gt;=IR$21,IL7&gt;=IR$25,IK7&lt;&gt;""),AND(IP7&gt;=IR$21,IQ7&gt;=IR$25,IP7&lt;&gt;""),AND(JM7&gt;=JT$21,JN7&gt;=JT$25,JM7&lt;&gt;""),AND(JR7&gt;=JT$21,JS7&gt;=JT$25,JR7&lt;&gt;""),AND(KO7&gt;=KV$21,KP7&gt;=KV$25,KO7&lt;&gt;""),AND(KT7&gt;=KV$21,KU7&gt;=KV$25,KT7&lt;&gt;""),AND(LQ7&gt;=LX$21,LR7&gt;=LX$25,LQ7&lt;&gt;""),AND(LV7&gt;=LX$21,LW7&gt;=LX$25,LV7&lt;&gt;""),AND(MS7&gt;=MZ$21,MT7&gt;=MZ$25,MS7&lt;&gt;""),AND(MX7&gt;=MZ$21,MY7&gt;=MZ$25,MX7&lt;&gt;""),AND(NU7&gt;=OB$21,NV7&gt;=OB$25,NU7&lt;&gt;""),AND(NZ7&gt;=OB$21,OA7&gt;=OB$25,NZ7&lt;&gt;""),AND(OW7&gt;=PD$21,OX7&gt;=PD$25,OW7&lt;&gt;""),AND(PB7&gt;=PD$21,PC7&gt;=PD$25,PB7&lt;&gt;""),AND(PY7&gt;=QF$21,PZ7&gt;=QF$25,PY7&lt;&gt;""),AND(QD7&gt;=QF$21,QE7&gt;=QF$25,QD7&lt;&gt;"")),"P","")</f>
        <v>P</v>
      </c>
      <c r="I7" s="3" t="str">
        <f>IF(OR(AND(AS7&gt;=AY$25,AS7&lt;&gt;"",AQ7=""),AND(AX7&gt;=AY$25,AX7&lt;&gt;"",AQ7=""),AND(BV7&gt;=CB$25,BV7&lt;&gt;"",BT7=""),AND(CA7&gt;=CB$25,CA7&lt;&gt;"",BT7=""),AND(CY7&gt;=DE$25,CY7&lt;&gt;"",CW7=""),AND(DD7&gt;=DE$25,DD7&lt;&gt;"",CW7=""),AND(ED7&gt;=EJ$25,ED7&lt;&gt;""),AND(EI7&gt;=EJ$25,EI7&lt;&gt;""),AND(FF7&gt;=FL$25,FF7&lt;&gt;""),AND(FK7&gt;=FL$25,FK7&lt;&gt;""),AND(GH7&gt;=GN$25,GH7&lt;&gt;""),AND(GM7&gt;=GN$25,GM7&lt;&gt;""),AND(HJ7&gt;=HP$25,HJ7&lt;&gt;""),AND(HO7&gt;=HP$25,HO7&lt;&gt;""),AND(IL7&gt;=IR$25,IL7&lt;&gt;""),AND(IQ7&gt;=IR$25,IQ7&lt;&gt;""),AND(JN7&gt;=JT$25,JN7&lt;&gt;""),AND(JS7&gt;=JT$25,JS7&lt;&gt;""),AND(KP7&gt;=KV$25,KP7&lt;&gt;""),AND(KU7&gt;=KV$25,KU7&lt;&gt;""),AND(LR7&gt;=LX$25,LR7&lt;&gt;""),AND(LW7&gt;=LX$25,LW7&lt;&gt;""),AND(MT7&gt;=MZ$25,MT7&lt;&gt;""),AND(MY7&gt;=MZ$25,MY7&lt;&gt;""),AND(NV7&gt;=OB$25,NV7&lt;&gt;""),AND(OA7&gt;=OB$25,OA7&lt;&gt;""),AND(OX7&gt;=PD$25,OX7&lt;&gt;""),AND(PC7&gt;=PD$25,PC7&lt;&gt;""),AND(PZ7&gt;=QF$25,PZ7&lt;&gt;""),AND(QE7&gt;=QF$25,QE7&lt;&gt;"")),"P","")</f>
        <v>P</v>
      </c>
      <c r="J7" s="36" t="str">
        <f>IF(AND(I7="P",H7=""),"No DD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Merit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Excellence",IF(K7="P","Worlds Team",IF(H7="P","National Team","")))))</f>
        <v>National Team</v>
      </c>
      <c r="K7" s="3" t="str">
        <f>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42.900000000000006</v>
      </c>
      <c r="O7" s="8" t="str">
        <f>IF(N7=0,"",IF(N7=CY7,$CC$1,IF(N7=BV7,$AZ$1,IF(N7=AS7,$W$1,""))))</f>
        <v>2023 Nationals</v>
      </c>
      <c r="P7" s="8">
        <f>IF(COUNT(AT7,BW7,CZ7)&gt;0,LARGE((AT7,BW7,CZ7),1),0)</f>
        <v>21.5</v>
      </c>
      <c r="Q7" s="8" t="str">
        <f>IF(P7=0,"",IF(P7=CZ7,$CC$1,IF(P7=BW7,$AZ$1,IF(P7=AT7,$W$1,""))))</f>
        <v>2023 Nationals</v>
      </c>
      <c r="R7" s="8">
        <f>IF(MAX(AX7,CA7,DD7)&gt;0,MAX(AX7,CA7,DD7),0)</f>
        <v>44.599999999999994</v>
      </c>
      <c r="S7" s="8" t="str">
        <f>IF(R7=0,"",IF(R7=DD7,$CC$1,IF(R7=CA7,$AZ$1,IF(R7=AX7,$W$1,""))))</f>
        <v>2023 Nationals</v>
      </c>
      <c r="T7" s="8">
        <f>IF(MAX(DF7:DH7)&gt;0,MAX(DF7:DH7),"")</f>
        <v>0.49999999999999289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17.100000000000001</v>
      </c>
      <c r="X7" s="19">
        <v>3.9</v>
      </c>
      <c r="Y7" s="19">
        <v>0</v>
      </c>
      <c r="Z7" s="19">
        <v>0.3</v>
      </c>
      <c r="AA7" s="19">
        <v>16.399999999999999</v>
      </c>
      <c r="AB7" s="19">
        <v>1.9</v>
      </c>
      <c r="AC7" s="19">
        <v>0</v>
      </c>
      <c r="AD7" s="19">
        <v>0.3</v>
      </c>
      <c r="AE7" s="19">
        <v>16.899999999999999</v>
      </c>
      <c r="AF7" s="19">
        <v>4.0999999999999996</v>
      </c>
      <c r="AG7" s="19">
        <v>0</v>
      </c>
      <c r="AH7" s="19">
        <v>0.3</v>
      </c>
      <c r="AI7" s="19">
        <v>17.600000000000001</v>
      </c>
      <c r="AJ7" s="19">
        <v>4.0999999999999996</v>
      </c>
      <c r="AK7" s="19">
        <v>0</v>
      </c>
      <c r="AL7" s="19">
        <v>0.3</v>
      </c>
      <c r="AM7" s="19">
        <v>17.399999999999999</v>
      </c>
      <c r="AN7" s="19">
        <v>3.2</v>
      </c>
      <c r="AO7" s="19">
        <v>0.4</v>
      </c>
      <c r="AP7" s="19">
        <v>0.6</v>
      </c>
      <c r="AQ7" s="27"/>
      <c r="AR7" s="40">
        <f>IF(SUM(X7,AB7)&gt;0,SUM(X7,AB7),"")</f>
        <v>5.8</v>
      </c>
      <c r="AS7" s="40">
        <f>IF(SUM(W7:X7,Z7:AB7,AD7)-Y7-AC7&gt;0,SUM(W7:X7,Z7:AB7,AD7)-Y7-AC7,"")</f>
        <v>39.9</v>
      </c>
      <c r="AT7" s="40">
        <f>IF(SUM(AE7:AF7,AH7)-AG7&gt;0,SUM(AE7:AF7,AH7)-AG7,"")</f>
        <v>21.3</v>
      </c>
      <c r="AU7" s="40">
        <f>IF(SUM(X7,AB7,AF7)&gt;0,SUM(X7,AB7,AF7),"")</f>
        <v>9.8999999999999986</v>
      </c>
      <c r="AV7" s="40">
        <f>IF(SUM(AS7,AT7)&gt;0,SUM(AS7,AT7),"")</f>
        <v>61.2</v>
      </c>
      <c r="AW7" s="40">
        <f>IF(SUM(AJ7,AN7)&gt;0,SUM(AJ7,AN7),"")</f>
        <v>7.3</v>
      </c>
      <c r="AX7" s="40">
        <f>IF(SUM(AI7:AJ7,AL7:AN7,AP7)-SUM(AK7,AO7)&gt;0,SUM(AI7:AJ7,AL7:AN7,AP7)-SUM(AK7,AO7),"")</f>
        <v>42.800000000000011</v>
      </c>
      <c r="AY7" s="40">
        <f>IF(SUM(AS7,AT7,AX7)&gt;0,SUM(AS7,AT7,AX7),"")</f>
        <v>104.00000000000001</v>
      </c>
      <c r="AZ7" s="18">
        <v>17.2</v>
      </c>
      <c r="BA7" s="18">
        <v>4.3</v>
      </c>
      <c r="BB7" s="18">
        <v>0</v>
      </c>
      <c r="BC7" s="18">
        <v>0.3</v>
      </c>
      <c r="BD7" s="18">
        <v>15.9</v>
      </c>
      <c r="BE7" s="18">
        <v>4.5999999999999996</v>
      </c>
      <c r="BF7" s="18">
        <v>0</v>
      </c>
      <c r="BG7" s="18">
        <v>0.6</v>
      </c>
      <c r="BH7" s="18">
        <v>16.3</v>
      </c>
      <c r="BI7" s="18">
        <v>4.5999999999999996</v>
      </c>
      <c r="BJ7" s="18">
        <v>0</v>
      </c>
      <c r="BK7" s="18">
        <v>0.6</v>
      </c>
      <c r="BL7" s="18">
        <v>16.7</v>
      </c>
      <c r="BM7" s="18">
        <v>4.5999999999999996</v>
      </c>
      <c r="BN7" s="18">
        <v>0.2</v>
      </c>
      <c r="BO7" s="18">
        <v>0.6</v>
      </c>
      <c r="BP7" s="18">
        <v>18.3</v>
      </c>
      <c r="BQ7" s="18">
        <v>4.3</v>
      </c>
      <c r="BR7" s="18">
        <v>0</v>
      </c>
      <c r="BS7" s="18">
        <v>0.3</v>
      </c>
      <c r="BT7" s="28"/>
      <c r="BU7" s="11">
        <f>IF(SUM(BA7,BE7)&gt;0,SUM(BA7,BE7),"")</f>
        <v>8.8999999999999986</v>
      </c>
      <c r="BV7" s="11">
        <f>IF(SUM(AZ7:BA7,BC7:BE7,BG7)-BB7-BF7&gt;0,SUM(AZ7:BA7,BC7:BE7,BG7)-BB7-BF7,"")</f>
        <v>42.900000000000006</v>
      </c>
      <c r="BW7" s="11">
        <f>IF(SUM(BH7:BI7,BK7)-BJ7&gt;0,SUM(BH7:BI7,BK7)-BJ7,"")</f>
        <v>21.5</v>
      </c>
      <c r="BX7" s="11">
        <f>IF(SUM(BA7,BE7,BI7)&gt;0,SUM(BA7,BE7,BI7),"")</f>
        <v>13.499999999999998</v>
      </c>
      <c r="BY7" s="11">
        <f>IF(SUM(BV7,BW7)&gt;0,SUM(BV7,BW7),"")</f>
        <v>64.400000000000006</v>
      </c>
      <c r="BZ7" s="11">
        <f>IF(SUM(BM7,BQ7)&gt;0,SUM(BM7,BQ7),"")</f>
        <v>8.8999999999999986</v>
      </c>
      <c r="CA7" s="11">
        <f>IF(SUM(BL7:BM7,BO7:BQ7,BS7)-SUM(BN7,BR7)&gt;0,SUM(BL7:BM7,BO7:BQ7,BS7)-SUM(BN7,BR7),"")</f>
        <v>44.599999999999994</v>
      </c>
      <c r="CB7" s="11">
        <f>IF(SUM(BV7,BW7,CA7)&gt;0,SUM(BV7,BW7,CA7),"")</f>
        <v>109</v>
      </c>
      <c r="CC7" s="19">
        <v>17.5</v>
      </c>
      <c r="CD7" s="19">
        <v>4.3</v>
      </c>
      <c r="CE7" s="19">
        <v>0</v>
      </c>
      <c r="CF7" s="19">
        <v>0.3</v>
      </c>
      <c r="CG7" s="19">
        <v>17</v>
      </c>
      <c r="CH7" s="19">
        <v>4.5999999999999996</v>
      </c>
      <c r="CI7" s="19">
        <v>0</v>
      </c>
      <c r="CJ7" s="19">
        <v>0.6</v>
      </c>
      <c r="CK7" s="19">
        <v>15</v>
      </c>
      <c r="CL7" s="19">
        <v>4.5999999999999996</v>
      </c>
      <c r="CM7" s="19">
        <v>0</v>
      </c>
      <c r="CN7" s="19">
        <v>0.6</v>
      </c>
      <c r="CO7" s="19">
        <v>15.1</v>
      </c>
      <c r="CP7" s="19">
        <v>3.9</v>
      </c>
      <c r="CQ7" s="19">
        <v>0.2</v>
      </c>
      <c r="CR7" s="19">
        <v>0.3</v>
      </c>
      <c r="CS7" s="19">
        <v>16.899999999999999</v>
      </c>
      <c r="CT7" s="19">
        <v>4.8</v>
      </c>
      <c r="CU7" s="19">
        <v>0</v>
      </c>
      <c r="CV7" s="19">
        <v>0.6</v>
      </c>
      <c r="CW7" s="27"/>
      <c r="CX7" s="40">
        <f>IF(SUM(CD7,CH7)&gt;0,SUM(CD7,CH7),"")</f>
        <v>8.8999999999999986</v>
      </c>
      <c r="CY7" s="40">
        <f>IF(SUM(CC7:CD7,CF7:CH7,CJ7)-CE7-CI7&gt;0,SUM(CC7:CD7,CF7:CH7,CJ7)-CE7-CI7,"")</f>
        <v>44.300000000000004</v>
      </c>
      <c r="CZ7" s="40">
        <f>IF(SUM(CK7:CL7,CN7)-CM7&gt;0,SUM(CK7:CL7,CN7)-CM7,"")</f>
        <v>20.200000000000003</v>
      </c>
      <c r="DA7" s="40">
        <f>IF(SUM(CD7,CH7,CL7)&gt;0,SUM(CD7,CH7,CL7),"")</f>
        <v>13.499999999999998</v>
      </c>
      <c r="DB7" s="40">
        <f>IF(SUM(CY7,CZ7)&gt;0,SUM(CY7,CZ7),"")</f>
        <v>64.5</v>
      </c>
      <c r="DC7" s="40">
        <f>IF(SUM(CP7,CT7)&gt;0,SUM(CP7,CT7),"")</f>
        <v>8.6999999999999993</v>
      </c>
      <c r="DD7" s="40">
        <f>IF(SUM(CO7:CP7,CR7:CT7,CV7)-SUM(CQ7,CU7)&gt;0,SUM(CO7:CP7,CR7:CT7,CV7)-SUM(CQ7,CU7),"")</f>
        <v>41.4</v>
      </c>
      <c r="DE7" s="40">
        <f>IF(SUM(CY7,CZ7,DD7)&gt;0,SUM(CY7,CZ7,DD7),"")</f>
        <v>105.9</v>
      </c>
      <c r="DF7" s="50">
        <f>IF(MAX(ED7,FF7,GH7,HJ7,IL7,JN7,KP7,LR7,MT7,NV7,OX7,PZ7)-IF(N7="",0,N7)&gt;0.001,MAX(ED7,FF7,GH7,HJ7,IL7,JN7,KP7,LR7,MT7,NV7,OX7,PZ7)-IF(N7="",0,N7),"")</f>
        <v>0.49999999999999289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17.350000000000001</v>
      </c>
      <c r="QH7" s="22">
        <f>IF($CW7="P",CD7,(CD7+BA7)/2)</f>
        <v>4.3</v>
      </c>
      <c r="QI7" s="22">
        <f>IF($CW7="P",CE7,(CE7+BB7)/2)</f>
        <v>0</v>
      </c>
      <c r="QJ7" s="22">
        <f>IF($CW7="P",CF7,(CF7+BC7)/2)</f>
        <v>0.3</v>
      </c>
      <c r="QK7" s="22">
        <f>IF($CW7="P",CG7,(CG7+BD7)/2)</f>
        <v>16.45</v>
      </c>
      <c r="QL7" s="22">
        <f>IF($CW7="P",CH7,(CH7+BE7)/2)</f>
        <v>4.5999999999999996</v>
      </c>
      <c r="QM7" s="22">
        <f>IF($CW7="P",CI7,(CI7+BF7)/2)</f>
        <v>0</v>
      </c>
      <c r="QN7" s="22">
        <f>IF($CW7="P",CJ7,(CJ7+BG7)/2)</f>
        <v>0.6</v>
      </c>
      <c r="QO7" s="22">
        <f>IF($CW7="P",CK7,(CK7+BH7)/2)</f>
        <v>15.65</v>
      </c>
      <c r="QP7" s="22">
        <f>IF($CW7="P",CL7,(CL7+BI7)/2)</f>
        <v>4.5999999999999996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15.899999999999999</v>
      </c>
      <c r="QT7" s="22">
        <f>IF($CW7="P",CP7,(CP7+BM7)/2)</f>
        <v>4.25</v>
      </c>
      <c r="QU7" s="22">
        <f>IF($CW7="P",CQ7,(CQ7+BN7)/2)</f>
        <v>0.2</v>
      </c>
      <c r="QV7" s="22">
        <f>IF($CW7="P",CR7,(CR7+BO7)/2)</f>
        <v>0.44999999999999996</v>
      </c>
      <c r="QW7" s="22">
        <f>IF($CW7="P",CS7,(CS7+BP7)/2)</f>
        <v>17.600000000000001</v>
      </c>
      <c r="QX7" s="22">
        <f>IF($CW7="P",CT7,(CT7+BQ7)/2)</f>
        <v>4.55</v>
      </c>
      <c r="QY7" s="22">
        <f>IF($CW7="P",CU7,(CU7+BR7)/2)</f>
        <v>0</v>
      </c>
      <c r="QZ7" s="22">
        <f>IF($CW7="P",CV7,(CV7+BS7)/2)</f>
        <v>0.44999999999999996</v>
      </c>
      <c r="RA7" s="27" t="s">
        <v>46</v>
      </c>
      <c r="RB7" s="40">
        <f>IF(SUM(QH7,QL7)&gt;0,SUM(QH7,QL7),"")</f>
        <v>8.8999999999999986</v>
      </c>
      <c r="RC7" s="40">
        <f>IF(SUM(QG7:QH7,QJ7:QL7,QN7)-QI7-QM7&gt;0,SUM(QG7:QH7,QJ7:QL7,QN7)-QI7-QM7,"")</f>
        <v>43.600000000000009</v>
      </c>
      <c r="RD7" s="40">
        <f>IF(SUM(QO7:QP7,QR7)-QQ7&gt;0,SUM(QO7:QP7,QR7)-QQ7,"")</f>
        <v>20.85</v>
      </c>
      <c r="RE7" s="40">
        <f>IF(SUM(QH7,QL7,QP7)&gt;0,SUM(QH7,QL7,QP7),"")</f>
        <v>13.499999999999998</v>
      </c>
      <c r="RF7" s="40">
        <f>IF(SUM(RC7,RD7)&gt;0,SUM(RC7,RD7),"")</f>
        <v>64.450000000000017</v>
      </c>
      <c r="RG7" s="40">
        <f>IF(SUM(QT7,QX7)&gt;0,SUM(QT7,QX7),"")</f>
        <v>8.8000000000000007</v>
      </c>
      <c r="RH7" s="40">
        <f>IF(SUM(QS7:QT7,QV7:QX7,QZ7)-SUM(QU7,QY7)&gt;0,SUM(QS7:QT7,QV7:QX7,QZ7)-SUM(QU7,QY7),"")</f>
        <v>43</v>
      </c>
      <c r="RI7" s="40">
        <f>IF(SUM(RC7,RD7,RH7)&gt;0,SUM(RC7,RD7,RH7),"")</f>
        <v>107.45000000000002</v>
      </c>
    </row>
    <row r="8" spans="1:477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1</v>
      </c>
      <c r="C8" s="5" t="s">
        <v>106</v>
      </c>
      <c r="D8" s="4" t="s">
        <v>3</v>
      </c>
      <c r="E8" s="4">
        <v>2004</v>
      </c>
      <c r="F8" s="9">
        <f>SUM(L8:T8)+SUM(L8:P8)*0.0000001+SUM(L8)*0.0000000000001</f>
        <v>148.90001050500425</v>
      </c>
      <c r="G8" s="66"/>
      <c r="H8" s="3" t="str">
        <f>IF(OR(AND(AR8&gt;=AY$21,AS8&gt;=AY$25,AR8&lt;&gt;"",AQ8=""),AND(AW8&gt;=AY$21,AX8&gt;=AY$25,AW8&lt;&gt;"",AQ8=""),AND(BU8&gt;=CB$21,BV8&gt;=CB$25,BU8&lt;&gt;"",BT8=""),AND(BZ8&gt;=CB$21,CA8&gt;=CB$25,BZ8&lt;&gt;"",BT8=""),AND(CX8&gt;=DE$21,CY8&gt;=DE$25,CX8&lt;&gt;"",CW8=""),AND(DC8&gt;=DE$21,DD8&gt;=DE$25,DC8&lt;&gt;""),AND(EC8&gt;=EJ$21,ED8&gt;=EJ$25,EC8&lt;&gt;""),AND(EH8&gt;=EJ$21,EI8&gt;=EJ$25,EH8&lt;&gt;""),AND(FE8&gt;=FL$21,FF8&gt;=FL$25,FE8&lt;&gt;""),AND(FJ8&gt;=FL$21,FK8&gt;=FL$25,FJ8&lt;&gt;""),AND(GG8&gt;=GN$21,GH8&gt;=GN$25,GG8&lt;&gt;""),AND(GL8&gt;=GN$21,GM8&gt;=GN$25,GL8&lt;&gt;""),AND(HI8&gt;=HP$21,HJ8&gt;=HP$25,HI8&lt;&gt;""),AND(HN8&gt;=HP$21,HO8&gt;=HP$25,HN8&lt;&gt;""),AND(IK8&gt;=IR$21,IL8&gt;=IR$25,IK8&lt;&gt;""),AND(IP8&gt;=IR$21,IQ8&gt;=IR$25,IP8&lt;&gt;""),AND(JM8&gt;=JT$21,JN8&gt;=JT$25,JM8&lt;&gt;""),AND(JR8&gt;=JT$21,JS8&gt;=JT$25,JR8&lt;&gt;""),AND(KO8&gt;=KV$21,KP8&gt;=KV$25,KO8&lt;&gt;""),AND(KT8&gt;=KV$21,KU8&gt;=KV$25,KT8&lt;&gt;""),AND(LQ8&gt;=LX$21,LR8&gt;=LX$25,LQ8&lt;&gt;""),AND(LV8&gt;=LX$21,LW8&gt;=LX$25,LV8&lt;&gt;""),AND(MS8&gt;=MZ$21,MT8&gt;=MZ$25,MS8&lt;&gt;""),AND(MX8&gt;=MZ$21,MY8&gt;=MZ$25,MX8&lt;&gt;""),AND(NU8&gt;=OB$21,NV8&gt;=OB$25,NU8&lt;&gt;""),AND(NZ8&gt;=OB$21,OA8&gt;=OB$25,NZ8&lt;&gt;""),AND(OW8&gt;=PD$21,OX8&gt;=PD$25,OW8&lt;&gt;""),AND(PB8&gt;=PD$21,PC8&gt;=PD$25,PB8&lt;&gt;""),AND(PY8&gt;=QF$21,PZ8&gt;=QF$25,PY8&lt;&gt;""),AND(QD8&gt;=QF$21,QE8&gt;=QF$25,QD8&lt;&gt;"")),"P","")</f>
        <v>P</v>
      </c>
      <c r="I8" s="3" t="str">
        <f>IF(OR(AND(AS8&gt;=AY$25,AS8&lt;&gt;"",AQ8=""),AND(AX8&gt;=AY$25,AX8&lt;&gt;"",AQ8=""),AND(BV8&gt;=CB$25,BV8&lt;&gt;"",BT8=""),AND(CA8&gt;=CB$25,CA8&lt;&gt;"",BT8=""),AND(CY8&gt;=DE$25,CY8&lt;&gt;"",CW8=""),AND(DD8&gt;=DE$25,DD8&lt;&gt;"",CW8=""),AND(ED8&gt;=EJ$25,ED8&lt;&gt;""),AND(EI8&gt;=EJ$25,EI8&lt;&gt;""),AND(FF8&gt;=FL$25,FF8&lt;&gt;""),AND(FK8&gt;=FL$25,FK8&lt;&gt;""),AND(GH8&gt;=GN$25,GH8&lt;&gt;""),AND(GM8&gt;=GN$25,GM8&lt;&gt;""),AND(HJ8&gt;=HP$25,HJ8&lt;&gt;""),AND(HO8&gt;=HP$25,HO8&lt;&gt;""),AND(IL8&gt;=IR$25,IL8&lt;&gt;""),AND(IQ8&gt;=IR$25,IQ8&lt;&gt;""),AND(JN8&gt;=JT$25,JN8&lt;&gt;""),AND(JS8&gt;=JT$25,JS8&lt;&gt;""),AND(KP8&gt;=KV$25,KP8&lt;&gt;""),AND(KU8&gt;=KV$25,KU8&lt;&gt;""),AND(LR8&gt;=LX$25,LR8&lt;&gt;""),AND(LW8&gt;=LX$25,LW8&lt;&gt;""),AND(MT8&gt;=MZ$25,MT8&lt;&gt;""),AND(MY8&gt;=MZ$25,MY8&lt;&gt;""),AND(NV8&gt;=OB$25,NV8&lt;&gt;""),AND(OA8&gt;=OB$25,OA8&lt;&gt;""),AND(OX8&gt;=PD$25,OX8&lt;&gt;""),AND(PC8&gt;=PD$25,PC8&lt;&gt;""),AND(PZ8&gt;=QF$25,PZ8&lt;&gt;""),AND(QE8&gt;=QF$25,QE8&lt;&gt;"")),"P","")</f>
        <v>P</v>
      </c>
      <c r="J8" s="36" t="str">
        <f>IF(AND(I8="P",H8=""),"No DD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Merit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Excellence",IF(K8="P","Worlds Team",IF(H8="P","National Team","")))))</f>
        <v>National Team</v>
      </c>
      <c r="K8" s="3" t="str">
        <f>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P","")</f>
        <v/>
      </c>
      <c r="L8" s="8">
        <f>IF(COUNT(AS8,BV8,CY8)&gt;0,LARGE((AS8,BV8,CY8),1),0)</f>
        <v>42.1</v>
      </c>
      <c r="M8" s="8" t="str">
        <f>IF(L8=0,"",IF(L8=CY8,$CC$1,IF(L8=BV8,$AZ$1,IF(L8=AS8,$W$1,""))))</f>
        <v>2023 Nationals</v>
      </c>
      <c r="N8" s="8">
        <f>IF(COUNT(AS8,BV8,CY8)&gt;1,LARGE((AS8,BV8,CY8),2),0)</f>
        <v>41.65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21.3</v>
      </c>
      <c r="Q8" s="8" t="str">
        <f>IF(P8=0,"",IF(P8=CZ8,$CC$1,IF(P8=BW8,$AZ$1,IF(P8=AT8,$W$1,""))))</f>
        <v>2023 Nationals</v>
      </c>
      <c r="R8" s="8">
        <f>IF(MAX(AX8,CA8,DD8)&gt;0,MAX(AX8,CA8,DD8),0)</f>
        <v>43.5</v>
      </c>
      <c r="S8" s="8" t="str">
        <f>IF(R8=0,"",IF(R8=DD8,$CC$1,IF(R8=CA8,$AZ$1,IF(R8=AX8,$W$1,""))))</f>
        <v>2023 Nationals</v>
      </c>
      <c r="T8" s="8">
        <f>IF(MAX(DF8:DH8)&gt;0,MAX(DF8:DH8),"")</f>
        <v>0.35000000000000853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16.600000000000001</v>
      </c>
      <c r="X8" s="19">
        <v>3.6</v>
      </c>
      <c r="Y8" s="19">
        <v>0.2</v>
      </c>
      <c r="Z8" s="19">
        <v>0</v>
      </c>
      <c r="AA8" s="19">
        <v>17</v>
      </c>
      <c r="AB8" s="19">
        <v>4.0999999999999996</v>
      </c>
      <c r="AC8" s="19">
        <v>0.2</v>
      </c>
      <c r="AD8" s="19">
        <v>0.3</v>
      </c>
      <c r="AE8" s="19">
        <v>16.440000000000001</v>
      </c>
      <c r="AF8" s="19">
        <v>4.0999999999999996</v>
      </c>
      <c r="AG8" s="19">
        <v>0</v>
      </c>
      <c r="AH8" s="19">
        <v>0.3</v>
      </c>
      <c r="AI8" s="19">
        <v>17.5</v>
      </c>
      <c r="AJ8" s="19">
        <v>4.0999999999999996</v>
      </c>
      <c r="AK8" s="19">
        <v>0</v>
      </c>
      <c r="AL8" s="19">
        <v>0.3</v>
      </c>
      <c r="AM8" s="19">
        <v>17.2</v>
      </c>
      <c r="AN8" s="19">
        <v>3.9</v>
      </c>
      <c r="AO8" s="19">
        <v>0</v>
      </c>
      <c r="AP8" s="19">
        <v>0.3</v>
      </c>
      <c r="AQ8" s="27"/>
      <c r="AR8" s="40">
        <f>IF(SUM(X8,AB8)&gt;0,SUM(X8,AB8),"")</f>
        <v>7.6999999999999993</v>
      </c>
      <c r="AS8" s="40">
        <f>IF(SUM(W8:X8,Z8:AB8,AD8)-Y8-AC8&gt;0,SUM(W8:X8,Z8:AB8,AD8)-Y8-AC8,"")</f>
        <v>41.199999999999996</v>
      </c>
      <c r="AT8" s="40">
        <f>IF(SUM(AE8:AF8,AH8)-AG8&gt;0,SUM(AE8:AF8,AH8)-AG8,"")</f>
        <v>20.84</v>
      </c>
      <c r="AU8" s="40">
        <f>IF(SUM(X8,AB8,AF8)&gt;0,SUM(X8,AB8,AF8),"")</f>
        <v>11.799999999999999</v>
      </c>
      <c r="AV8" s="40">
        <f>IF(SUM(AS8,AT8)&gt;0,SUM(AS8,AT8),"")</f>
        <v>62.039999999999992</v>
      </c>
      <c r="AW8" s="40">
        <f>IF(SUM(AJ8,AN8)&gt;0,SUM(AJ8,AN8),"")</f>
        <v>8</v>
      </c>
      <c r="AX8" s="40">
        <f>IF(SUM(AI8:AJ8,AL8:AN8,AP8)-SUM(AK8,AO8)&gt;0,SUM(AI8:AJ8,AL8:AN8,AP8)-SUM(AK8,AO8),"")</f>
        <v>43.3</v>
      </c>
      <c r="AY8" s="40">
        <f>IF(SUM(AS8,AT8,AX8)&gt;0,SUM(AS8,AT8,AX8),"")</f>
        <v>105.33999999999999</v>
      </c>
      <c r="AZ8" s="18">
        <v>16.600000000000001</v>
      </c>
      <c r="BA8" s="18">
        <v>4.3</v>
      </c>
      <c r="BB8" s="18">
        <v>0</v>
      </c>
      <c r="BC8" s="18">
        <v>0.3</v>
      </c>
      <c r="BD8" s="18">
        <v>16.5</v>
      </c>
      <c r="BE8" s="18">
        <v>4.0999999999999996</v>
      </c>
      <c r="BF8" s="18">
        <v>0</v>
      </c>
      <c r="BG8" s="18">
        <v>0.3</v>
      </c>
      <c r="BH8" s="18">
        <v>16.899999999999999</v>
      </c>
      <c r="BI8" s="18">
        <v>4.0999999999999996</v>
      </c>
      <c r="BJ8" s="18">
        <v>0</v>
      </c>
      <c r="BK8" s="18">
        <v>0.3</v>
      </c>
      <c r="BL8" s="18">
        <v>17.100000000000001</v>
      </c>
      <c r="BM8" s="18">
        <v>4.3</v>
      </c>
      <c r="BN8" s="18">
        <v>0.2</v>
      </c>
      <c r="BO8" s="18">
        <v>0.3</v>
      </c>
      <c r="BP8" s="18">
        <v>17.600000000000001</v>
      </c>
      <c r="BQ8" s="18">
        <v>4.0999999999999996</v>
      </c>
      <c r="BR8" s="18">
        <v>0</v>
      </c>
      <c r="BS8" s="18">
        <v>0.3</v>
      </c>
      <c r="BT8" s="28"/>
      <c r="BU8" s="11">
        <f>IF(SUM(BA8,BE8)&gt;0,SUM(BA8,BE8),"")</f>
        <v>8.3999999999999986</v>
      </c>
      <c r="BV8" s="11">
        <f>IF(SUM(AZ8:BA8,BC8:BE8,BG8)-BB8-BF8&gt;0,SUM(AZ8:BA8,BC8:BE8,BG8)-BB8-BF8,"")</f>
        <v>42.1</v>
      </c>
      <c r="BW8" s="11">
        <f>IF(SUM(BH8:BI8,BK8)-BJ8&gt;0,SUM(BH8:BI8,BK8)-BJ8,"")</f>
        <v>21.3</v>
      </c>
      <c r="BX8" s="11">
        <f>IF(SUM(BA8,BE8,BI8)&gt;0,SUM(BA8,BE8,BI8),"")</f>
        <v>12.499999999999998</v>
      </c>
      <c r="BY8" s="11">
        <f>IF(SUM(BV8,BW8)&gt;0,SUM(BV8,BW8),"")</f>
        <v>63.400000000000006</v>
      </c>
      <c r="BZ8" s="11">
        <f>IF(SUM(BM8,BQ8)&gt;0,SUM(BM8,BQ8),"")</f>
        <v>8.3999999999999986</v>
      </c>
      <c r="CA8" s="11">
        <f>IF(SUM(BL8:BM8,BO8:BQ8,BS8)-SUM(BN8,BR8)&gt;0,SUM(BL8:BM8,BO8:BQ8,BS8)-SUM(BN8,BR8),"")</f>
        <v>43.5</v>
      </c>
      <c r="CB8" s="11">
        <f>IF(SUM(BV8,BW8,CA8)&gt;0,SUM(BV8,BW8,CA8),"")</f>
        <v>106.9</v>
      </c>
      <c r="CC8" s="19">
        <v>16.600000000000001</v>
      </c>
      <c r="CD8" s="19">
        <v>3.95</v>
      </c>
      <c r="CE8" s="19">
        <v>0.1</v>
      </c>
      <c r="CF8" s="19">
        <v>0.15</v>
      </c>
      <c r="CG8" s="19">
        <v>16.75</v>
      </c>
      <c r="CH8" s="19">
        <v>4.0999999999999996</v>
      </c>
      <c r="CI8" s="19">
        <v>0.1</v>
      </c>
      <c r="CJ8" s="19">
        <v>0.3</v>
      </c>
      <c r="CK8" s="19">
        <v>16.670000000000002</v>
      </c>
      <c r="CL8" s="19">
        <v>4.0999999999999996</v>
      </c>
      <c r="CM8" s="19">
        <v>0</v>
      </c>
      <c r="CN8" s="19">
        <v>0.3</v>
      </c>
      <c r="CO8" s="19">
        <v>17.3</v>
      </c>
      <c r="CP8" s="19">
        <v>4.1999999999999993</v>
      </c>
      <c r="CQ8" s="19">
        <v>0.1</v>
      </c>
      <c r="CR8" s="19">
        <v>0.3</v>
      </c>
      <c r="CS8" s="19">
        <v>17.399999999999999</v>
      </c>
      <c r="CT8" s="19">
        <v>4</v>
      </c>
      <c r="CU8" s="19">
        <v>0</v>
      </c>
      <c r="CV8" s="19">
        <v>0.3</v>
      </c>
      <c r="CW8" s="27" t="s">
        <v>46</v>
      </c>
      <c r="CX8" s="40">
        <f>IF(SUM(CD8,CH8)&gt;0,SUM(CD8,CH8),"")</f>
        <v>8.0500000000000007</v>
      </c>
      <c r="CY8" s="40">
        <f>IF(SUM(CC8:CD8,CF8:CH8,CJ8)-CE8-CI8&gt;0,SUM(CC8:CD8,CF8:CH8,CJ8)-CE8-CI8,"")</f>
        <v>41.65</v>
      </c>
      <c r="CZ8" s="40">
        <f>IF(SUM(CK8:CL8,CN8)-CM8&gt;0,SUM(CK8:CL8,CN8)-CM8,"")</f>
        <v>21.070000000000004</v>
      </c>
      <c r="DA8" s="40">
        <f>IF(SUM(CD8,CH8,CL8)&gt;0,SUM(CD8,CH8,CL8),"")</f>
        <v>12.15</v>
      </c>
      <c r="DB8" s="40">
        <f>IF(SUM(CY8,CZ8)&gt;0,SUM(CY8,CZ8),"")</f>
        <v>62.72</v>
      </c>
      <c r="DC8" s="40">
        <f>IF(SUM(CP8,CT8)&gt;0,SUM(CP8,CT8),"")</f>
        <v>8.1999999999999993</v>
      </c>
      <c r="DD8" s="40">
        <f>IF(SUM(CO8:CP8,CR8:CT8,CV8)-SUM(CQ8,CU8)&gt;0,SUM(CO8:CP8,CR8:CT8,CV8)-SUM(CQ8,CU8),"")</f>
        <v>43.4</v>
      </c>
      <c r="DE8" s="40">
        <f>IF(SUM(CY8,CZ8,DD8)&gt;0,SUM(CY8,CZ8,DD8),"")</f>
        <v>106.12</v>
      </c>
      <c r="DF8" s="50">
        <f>IF(MAX(ED8,FF8,GH8,HJ8,IL8,JN8,KP8,LR8,MT8,NV8,OX8,PZ8)-IF(N8="",0,N8)&gt;0.001,MAX(ED8,FF8,GH8,HJ8,IL8,JN8,KP8,LR8,MT8,NV8,OX8,PZ8)-IF(N8="",0,N8),"")</f>
        <v>0.35000000000000853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>
        <v>15.3</v>
      </c>
      <c r="EL8" s="18">
        <v>4.3</v>
      </c>
      <c r="EM8" s="18">
        <v>0</v>
      </c>
      <c r="EN8" s="18">
        <v>0</v>
      </c>
      <c r="EO8" s="18">
        <v>17.600000000000001</v>
      </c>
      <c r="EP8" s="18">
        <v>4.0999999999999996</v>
      </c>
      <c r="EQ8" s="18">
        <v>0</v>
      </c>
      <c r="ER8" s="18">
        <v>0</v>
      </c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>
        <f>IF(SUM(EL8,EP8)&gt;0,SUM(EL8,EP8),"")</f>
        <v>8.3999999999999986</v>
      </c>
      <c r="FF8" s="11">
        <f>IF(SUM(EK8:EL8,EN8:EP8,ER8)-EM8-EQ8&gt;0,SUM(EK8:EL8,EN8:EP8,ER8)-EM8-EQ8,"")</f>
        <v>41.300000000000004</v>
      </c>
      <c r="FG8" s="11" t="str">
        <f>IF(SUM(ES8:ET8,EV8)-EU8&gt;0,SUM(ES8:ET8,EV8)-EU8,"")</f>
        <v/>
      </c>
      <c r="FH8" s="11">
        <f>IF(SUM(EL8,EP8,ET8)&gt;0,SUM(EL8,EP8,ET8),"")</f>
        <v>8.3999999999999986</v>
      </c>
      <c r="FI8" s="11">
        <f>IF(SUM(FF8,FG8)&gt;0,SUM(FF8,FG8),"")</f>
        <v>41.300000000000004</v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>
        <f>IF(SUM(FF8,FG8,FK8)&gt;0,SUM(FF8,FG8,FK8),"")</f>
        <v>41.300000000000004</v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16.5</v>
      </c>
      <c r="GP8" s="18">
        <v>4.3</v>
      </c>
      <c r="GQ8" s="18">
        <v>0</v>
      </c>
      <c r="GR8" s="18">
        <v>0</v>
      </c>
      <c r="GS8" s="18">
        <v>16.600000000000001</v>
      </c>
      <c r="GT8" s="18">
        <v>4.5999999999999996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8.8999999999999986</v>
      </c>
      <c r="HJ8" s="11">
        <f>IF(SUM(GO8:GP8,GR8:GT8,GV8)-GQ8-GU8&gt;0,SUM(GO8:GP8,GR8:GT8,GV8)-GQ8-GU8,"")</f>
        <v>42.000000000000007</v>
      </c>
      <c r="HK8" s="11" t="str">
        <f>IF(SUM(GW8:GX8,GZ8)-GY8&gt;0,SUM(GW8:GX8,GZ8)-GY8,"")</f>
        <v/>
      </c>
      <c r="HL8" s="11">
        <f>IF(SUM(GP8,GT8,GX8)&gt;0,SUM(GP8,GT8,GX8),"")</f>
        <v>8.8999999999999986</v>
      </c>
      <c r="HM8" s="11">
        <f>IF(SUM(HJ8,HK8)&gt;0,SUM(HJ8,HK8),"")</f>
        <v>42.000000000000007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42.000000000000007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3.95</v>
      </c>
      <c r="QI8" s="22">
        <f>IF($CW8="P",CE8,(CE8+BB8)/2)</f>
        <v>0.1</v>
      </c>
      <c r="QJ8" s="22">
        <f>IF($CW8="P",CF8,(CF8+BC8)/2)</f>
        <v>0.15</v>
      </c>
      <c r="QK8" s="22">
        <f>IF($CW8="P",CG8,(CG8+BD8)/2)</f>
        <v>16.75</v>
      </c>
      <c r="QL8" s="22">
        <f>IF($CW8="P",CH8,(CH8+BE8)/2)</f>
        <v>4.0999999999999996</v>
      </c>
      <c r="QM8" s="22">
        <f>IF($CW8="P",CI8,(CI8+BF8)/2)</f>
        <v>0.1</v>
      </c>
      <c r="QN8" s="22">
        <f>IF($CW8="P",CJ8,(CJ8+BG8)/2)</f>
        <v>0.3</v>
      </c>
      <c r="QO8" s="22">
        <f>IF($CW8="P",CK8,(CK8+BH8)/2)</f>
        <v>16.670000000000002</v>
      </c>
      <c r="QP8" s="22">
        <f>IF($CW8="P",CL8,(CL8+BI8)/2)</f>
        <v>4.0999999999999996</v>
      </c>
      <c r="QQ8" s="22">
        <f>IF($CW8="P",CM8,(CM8+BJ8)/2)</f>
        <v>0</v>
      </c>
      <c r="QR8" s="22">
        <f>IF($CW8="P",CN8,(CN8+BK8)/2)</f>
        <v>0.3</v>
      </c>
      <c r="QS8" s="22">
        <f>IF($CW8="P",CO8,(CO8+BL8)/2)</f>
        <v>17.3</v>
      </c>
      <c r="QT8" s="22">
        <f>IF($CW8="P",CP8,(CP8+BM8)/2)</f>
        <v>4.1999999999999993</v>
      </c>
      <c r="QU8" s="22">
        <f>IF($CW8="P",CQ8,(CQ8+BN8)/2)</f>
        <v>0.1</v>
      </c>
      <c r="QV8" s="22">
        <f>IF($CW8="P",CR8,(CR8+BO8)/2)</f>
        <v>0.3</v>
      </c>
      <c r="QW8" s="22">
        <f>IF($CW8="P",CS8,(CS8+BP8)/2)</f>
        <v>17.399999999999999</v>
      </c>
      <c r="QX8" s="22">
        <f>IF($CW8="P",CT8,(CT8+BQ8)/2)</f>
        <v>4</v>
      </c>
      <c r="QY8" s="22">
        <f>IF($CW8="P",CU8,(CU8+BR8)/2)</f>
        <v>0</v>
      </c>
      <c r="QZ8" s="22">
        <f>IF($CW8="P",CV8,(CV8+BS8)/2)</f>
        <v>0.3</v>
      </c>
      <c r="RA8" s="27" t="s">
        <v>46</v>
      </c>
      <c r="RB8" s="40">
        <f>IF(SUM(QH8,QL8)&gt;0,SUM(QH8,QL8),"")</f>
        <v>8.0500000000000007</v>
      </c>
      <c r="RC8" s="40">
        <f>IF(SUM(QG8:QH8,QJ8:QL8,QN8)-QI8-QM8&gt;0,SUM(QG8:QH8,QJ8:QL8,QN8)-QI8-QM8,"")</f>
        <v>41.65</v>
      </c>
      <c r="RD8" s="40">
        <f>IF(SUM(QO8:QP8,QR8)-QQ8&gt;0,SUM(QO8:QP8,QR8)-QQ8,"")</f>
        <v>21.070000000000004</v>
      </c>
      <c r="RE8" s="40">
        <f>IF(SUM(QH8,QL8,QP8)&gt;0,SUM(QH8,QL8,QP8),"")</f>
        <v>12.15</v>
      </c>
      <c r="RF8" s="40">
        <f>IF(SUM(RC8,RD8)&gt;0,SUM(RC8,RD8),"")</f>
        <v>62.72</v>
      </c>
      <c r="RG8" s="40">
        <f>IF(SUM(QT8,QX8)&gt;0,SUM(QT8,QX8),"")</f>
        <v>8.1999999999999993</v>
      </c>
      <c r="RH8" s="40">
        <f>IF(SUM(QS8:QT8,QV8:QX8,QZ8)-SUM(QU8,QY8)&gt;0,SUM(QS8:QT8,QV8:QX8,QZ8)-SUM(QU8,QY8),"")</f>
        <v>43.4</v>
      </c>
      <c r="RI8" s="40">
        <f>IF(SUM(RC8,RD8,RH8)&gt;0,SUM(RC8,RD8,RH8),"")</f>
        <v>106.12</v>
      </c>
    </row>
    <row r="9" spans="1:477" x14ac:dyDescent="0.2">
      <c r="A9" s="4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>6</v>
      </c>
      <c r="B9" s="4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>2</v>
      </c>
      <c r="C9" s="5" t="s">
        <v>214</v>
      </c>
      <c r="D9" s="4" t="s">
        <v>3</v>
      </c>
      <c r="E9" s="4">
        <v>2007</v>
      </c>
      <c r="F9" s="9">
        <f>SUM(L9:T9)+SUM(L9:P9)*0.0000001+SUM(L9)*0.0000000000001</f>
        <v>146.60000982000415</v>
      </c>
      <c r="G9" s="66"/>
      <c r="H9" s="3" t="str">
        <f>IF(OR(AND(AR9&gt;=AY$21,AS9&gt;=AY$25,AR9&lt;&gt;"",AQ9=""),AND(AW9&gt;=AY$21,AX9&gt;=AY$25,AW9&lt;&gt;"",AQ9=""),AND(BU9&gt;=CB$21,BV9&gt;=CB$25,BU9&lt;&gt;"",BT9=""),AND(BZ9&gt;=CB$21,CA9&gt;=CB$25,BZ9&lt;&gt;"",BT9=""),AND(CX9&gt;=DE$21,CY9&gt;=DE$25,CX9&lt;&gt;"",CW9=""),AND(DC9&gt;=DE$21,DD9&gt;=DE$25,DC9&lt;&gt;""),AND(EC9&gt;=EJ$21,ED9&gt;=EJ$25,EC9&lt;&gt;""),AND(EH9&gt;=EJ$21,EI9&gt;=EJ$25,EH9&lt;&gt;""),AND(FE9&gt;=FL$21,FF9&gt;=FL$25,FE9&lt;&gt;""),AND(FJ9&gt;=FL$21,FK9&gt;=FL$25,FJ9&lt;&gt;""),AND(GG9&gt;=GN$21,GH9&gt;=GN$25,GG9&lt;&gt;""),AND(GL9&gt;=GN$21,GM9&gt;=GN$25,GL9&lt;&gt;""),AND(HI9&gt;=HP$21,HJ9&gt;=HP$25,HI9&lt;&gt;""),AND(HN9&gt;=HP$21,HO9&gt;=HP$25,HN9&lt;&gt;""),AND(IK9&gt;=IR$21,IL9&gt;=IR$25,IK9&lt;&gt;""),AND(IP9&gt;=IR$21,IQ9&gt;=IR$25,IP9&lt;&gt;""),AND(JM9&gt;=JT$21,JN9&gt;=JT$25,JM9&lt;&gt;""),AND(JR9&gt;=JT$21,JS9&gt;=JT$25,JR9&lt;&gt;""),AND(KO9&gt;=KV$21,KP9&gt;=KV$25,KO9&lt;&gt;""),AND(KT9&gt;=KV$21,KU9&gt;=KV$25,KT9&lt;&gt;""),AND(LQ9&gt;=LX$21,LR9&gt;=LX$25,LQ9&lt;&gt;""),AND(LV9&gt;=LX$21,LW9&gt;=LX$25,LV9&lt;&gt;""),AND(MS9&gt;=MZ$21,MT9&gt;=MZ$25,MS9&lt;&gt;""),AND(MX9&gt;=MZ$21,MY9&gt;=MZ$25,MX9&lt;&gt;""),AND(NU9&gt;=OB$21,NV9&gt;=OB$25,NU9&lt;&gt;""),AND(NZ9&gt;=OB$21,OA9&gt;=OB$25,NZ9&lt;&gt;""),AND(OW9&gt;=PD$21,OX9&gt;=PD$25,OW9&lt;&gt;""),AND(PB9&gt;=PD$21,PC9&gt;=PD$25,PB9&lt;&gt;""),AND(PY9&gt;=QF$21,PZ9&gt;=QF$25,PY9&lt;&gt;""),AND(QD9&gt;=QF$21,QE9&gt;=QF$25,QD9&lt;&gt;"")),"P","")</f>
        <v>P</v>
      </c>
      <c r="I9" s="3" t="str">
        <f>IF(OR(AND(AS9&gt;=AY$25,AS9&lt;&gt;"",AQ9=""),AND(AX9&gt;=AY$25,AX9&lt;&gt;"",AQ9=""),AND(BV9&gt;=CB$25,BV9&lt;&gt;"",BT9=""),AND(CA9&gt;=CB$25,CA9&lt;&gt;"",BT9=""),AND(CY9&gt;=DE$25,CY9&lt;&gt;"",CW9=""),AND(DD9&gt;=DE$25,DD9&lt;&gt;"",CW9=""),AND(ED9&gt;=EJ$25,ED9&lt;&gt;""),AND(EI9&gt;=EJ$25,EI9&lt;&gt;""),AND(FF9&gt;=FL$25,FF9&lt;&gt;""),AND(FK9&gt;=FL$25,FK9&lt;&gt;""),AND(GH9&gt;=GN$25,GH9&lt;&gt;""),AND(GM9&gt;=GN$25,GM9&lt;&gt;""),AND(HJ9&gt;=HP$25,HJ9&lt;&gt;""),AND(HO9&gt;=HP$25,HO9&lt;&gt;""),AND(IL9&gt;=IR$25,IL9&lt;&gt;""),AND(IQ9&gt;=IR$25,IQ9&lt;&gt;""),AND(JN9&gt;=JT$25,JN9&lt;&gt;""),AND(JS9&gt;=JT$25,JS9&lt;&gt;""),AND(KP9&gt;=KV$25,KP9&lt;&gt;""),AND(KU9&gt;=KV$25,KU9&lt;&gt;""),AND(LR9&gt;=LX$25,LR9&lt;&gt;""),AND(LW9&gt;=LX$25,LW9&lt;&gt;""),AND(MT9&gt;=MZ$25,MT9&lt;&gt;""),AND(MY9&gt;=MZ$25,MY9&lt;&gt;""),AND(NV9&gt;=OB$25,NV9&lt;&gt;""),AND(OA9&gt;=OB$25,OA9&lt;&gt;""),AND(OX9&gt;=PD$25,OX9&lt;&gt;""),AND(PC9&gt;=PD$25,PC9&lt;&gt;""),AND(PZ9&gt;=QF$25,PZ9&lt;&gt;""),AND(QE9&gt;=QF$25,QE9&lt;&gt;"")),"P","")</f>
        <v>P</v>
      </c>
      <c r="J9" s="36" t="str">
        <f>IF(AND(I9="P",H9=""),"No DD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Merit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Excellence",IF(K9="P","Worlds Team",IF(H9="P","National Team","")))))</f>
        <v>National Team</v>
      </c>
      <c r="K9" s="3" t="str">
        <f>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P","")</f>
        <v/>
      </c>
      <c r="L9" s="8">
        <f>IF(COUNT(AS9,BV9,CY9)&gt;0,LARGE((AS9,BV9,CY9),1),0)</f>
        <v>40.699999999999996</v>
      </c>
      <c r="M9" s="8" t="str">
        <f>IF(L9=0,"",IF(L9=CY9,$CC$1,IF(L9=BV9,$AZ$1,IF(L9=AS9,$W$1,""))))</f>
        <v>2023 Nationals</v>
      </c>
      <c r="N9" s="8">
        <f>IF(COUNT(AS9,BV9,CY9)&gt;1,LARGE((AS9,BV9,CY9),2),0)</f>
        <v>36.199999999999996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21.3</v>
      </c>
      <c r="Q9" s="8" t="str">
        <f>IF(P9=0,"",IF(P9=CZ9,$CC$1,IF(P9=BW9,$AZ$1,IF(P9=AT9,$W$1,""))))</f>
        <v>2023 Nationals</v>
      </c>
      <c r="R9" s="8">
        <f>IF(MAX(AX9,CA9,DD9)&gt;0,MAX(AX9,CA9,DD9),0)</f>
        <v>43.100000000000101</v>
      </c>
      <c r="S9" s="8" t="str">
        <f>IF(R9=0,"",IF(R9=DD9,$CC$1,IF(R9=CA9,$AZ$1,IF(R9=AX9,$W$1,""))))</f>
        <v>2023 Nationals</v>
      </c>
      <c r="T9" s="8">
        <f>IF(MAX(DF9:DH9)&gt;0,MAX(DF9:DH9),"")</f>
        <v>5.2999999999999972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15.7</v>
      </c>
      <c r="BA9" s="18">
        <v>4.0999999999999996</v>
      </c>
      <c r="BB9" s="18">
        <v>0.2</v>
      </c>
      <c r="BC9" s="18">
        <v>0.3</v>
      </c>
      <c r="BD9" s="18">
        <v>16.600000000000001</v>
      </c>
      <c r="BE9" s="18">
        <v>3.9</v>
      </c>
      <c r="BF9" s="18">
        <v>0</v>
      </c>
      <c r="BG9" s="18">
        <v>0.3</v>
      </c>
      <c r="BH9" s="18">
        <v>16.899999999999999</v>
      </c>
      <c r="BI9" s="18">
        <v>4.0999999999999996</v>
      </c>
      <c r="BJ9" s="18">
        <v>0</v>
      </c>
      <c r="BK9" s="18">
        <v>0.3</v>
      </c>
      <c r="BL9" s="18">
        <v>16.8</v>
      </c>
      <c r="BM9" s="18">
        <v>3.9</v>
      </c>
      <c r="BN9" s="18">
        <v>0</v>
      </c>
      <c r="BO9" s="18">
        <v>0.3</v>
      </c>
      <c r="BP9" s="18">
        <v>17.7</v>
      </c>
      <c r="BQ9" s="18">
        <v>4.1000000000001</v>
      </c>
      <c r="BR9" s="18">
        <v>0</v>
      </c>
      <c r="BS9" s="18">
        <v>0.3</v>
      </c>
      <c r="BT9" s="28"/>
      <c r="BU9" s="11">
        <f>IF(SUM(BA9,BE9)&gt;0,SUM(BA9,BE9),"")</f>
        <v>8</v>
      </c>
      <c r="BV9" s="11">
        <f>IF(SUM(AZ9:BA9,BC9:BE9,BG9)-BB9-BF9&gt;0,SUM(AZ9:BA9,BC9:BE9,BG9)-BB9-BF9,"")</f>
        <v>40.699999999999996</v>
      </c>
      <c r="BW9" s="11">
        <f>IF(SUM(BH9:BI9,BK9)-BJ9&gt;0,SUM(BH9:BI9,BK9)-BJ9,"")</f>
        <v>21.3</v>
      </c>
      <c r="BX9" s="11">
        <f>IF(SUM(BA9,BE9,BI9)&gt;0,SUM(BA9,BE9,BI9),"")</f>
        <v>12.1</v>
      </c>
      <c r="BY9" s="11">
        <f>IF(SUM(BV9,BW9)&gt;0,SUM(BV9,BW9),"")</f>
        <v>62</v>
      </c>
      <c r="BZ9" s="11">
        <f>IF(SUM(BM9,BQ9)&gt;0,SUM(BM9,BQ9),"")</f>
        <v>8.0000000000000995</v>
      </c>
      <c r="CA9" s="11">
        <f>IF(SUM(BL9:BM9,BO9:BQ9,BS9)-SUM(BN9,BR9)&gt;0,SUM(BL9:BM9,BO9:BQ9,BS9)-SUM(BN9,BR9),"")</f>
        <v>43.100000000000101</v>
      </c>
      <c r="CB9" s="11">
        <f>IF(SUM(BV9,BW9,CA9)&gt;0,SUM(BV9,BW9,CA9),"")</f>
        <v>105.10000000000011</v>
      </c>
      <c r="CC9" s="19">
        <v>16.100000000000001</v>
      </c>
      <c r="CD9" s="19">
        <v>1.9</v>
      </c>
      <c r="CE9" s="19">
        <v>0</v>
      </c>
      <c r="CF9" s="19">
        <v>0.3</v>
      </c>
      <c r="CG9" s="19">
        <v>15.7</v>
      </c>
      <c r="CH9" s="19">
        <v>1.9</v>
      </c>
      <c r="CI9" s="19">
        <v>0</v>
      </c>
      <c r="CJ9" s="19">
        <v>0.3</v>
      </c>
      <c r="CK9" s="19">
        <v>16.100000000000001</v>
      </c>
      <c r="CL9" s="19">
        <v>1.9</v>
      </c>
      <c r="CM9" s="19">
        <v>0</v>
      </c>
      <c r="CN9" s="19">
        <v>0.3</v>
      </c>
      <c r="CO9" s="19">
        <v>16.5</v>
      </c>
      <c r="CP9" s="19">
        <v>3.9</v>
      </c>
      <c r="CQ9" s="19">
        <v>0</v>
      </c>
      <c r="CR9" s="19">
        <v>0.3</v>
      </c>
      <c r="CS9" s="19">
        <v>16.399999999999999</v>
      </c>
      <c r="CT9" s="19">
        <v>4.0999999999999996</v>
      </c>
      <c r="CU9" s="19">
        <v>0</v>
      </c>
      <c r="CV9" s="19">
        <v>0.3</v>
      </c>
      <c r="CW9" s="27"/>
      <c r="CX9" s="40">
        <f>IF(SUM(CD9,CH9)&gt;0,SUM(CD9,CH9),"")</f>
        <v>3.8</v>
      </c>
      <c r="CY9" s="40">
        <f>IF(SUM(CC9:CD9,CF9:CH9,CJ9)-CE9-CI9&gt;0,SUM(CC9:CD9,CF9:CH9,CJ9)-CE9-CI9,"")</f>
        <v>36.199999999999996</v>
      </c>
      <c r="CZ9" s="40">
        <f>IF(SUM(CK9:CL9,CN9)-CM9&gt;0,SUM(CK9:CL9,CN9)-CM9,"")</f>
        <v>18.3</v>
      </c>
      <c r="DA9" s="40">
        <f>IF(SUM(CD9,CH9,CL9)&gt;0,SUM(CD9,CH9,CL9),"")</f>
        <v>5.6999999999999993</v>
      </c>
      <c r="DB9" s="40">
        <f>IF(SUM(CY9,CZ9)&gt;0,SUM(CY9,CZ9),"")</f>
        <v>54.5</v>
      </c>
      <c r="DC9" s="40">
        <f>IF(SUM(CP9,CT9)&gt;0,SUM(CP9,CT9),"")</f>
        <v>8</v>
      </c>
      <c r="DD9" s="40">
        <f>IF(SUM(CO9:CP9,CR9:CT9,CV9)-SUM(CQ9,CU9)&gt;0,SUM(CO9:CP9,CR9:CT9,CV9)-SUM(CQ9,CU9),"")</f>
        <v>41.499999999999993</v>
      </c>
      <c r="DE9" s="40">
        <f>IF(SUM(CY9,CZ9,DD9)&gt;0,SUM(CY9,CZ9,DD9),"")</f>
        <v>96</v>
      </c>
      <c r="DF9" s="50">
        <f>IF(MAX(ED9,FF9,GH9,HJ9,IL9,JN9,KP9,LR9,MT9,NV9,OX9,PZ9)-IF(N9="",0,N9)&gt;0.001,MAX(ED9,FF9,GH9,HJ9,IL9,JN9,KP9,LR9,MT9,NV9,OX9,PZ9)-IF(N9="",0,N9),"")</f>
        <v>5.2999999999999972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15.7</v>
      </c>
      <c r="GP9" s="18">
        <v>4.0999999999999996</v>
      </c>
      <c r="GQ9" s="18">
        <v>0</v>
      </c>
      <c r="GR9" s="18">
        <v>0</v>
      </c>
      <c r="GS9" s="18">
        <v>17.8</v>
      </c>
      <c r="GT9" s="18">
        <v>3.9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8</v>
      </c>
      <c r="HJ9" s="11">
        <f>IF(SUM(GO9:GP9,GR9:GT9,GV9)-GQ9-GU9&gt;0,SUM(GO9:GP9,GR9:GT9,GV9)-GQ9-GU9,"")</f>
        <v>41.499999999999993</v>
      </c>
      <c r="HK9" s="11" t="str">
        <f>IF(SUM(GW9:GX9,GZ9)-GY9&gt;0,SUM(GW9:GX9,GZ9)-GY9,"")</f>
        <v/>
      </c>
      <c r="HL9" s="11">
        <f>IF(SUM(GP9,GT9,GX9)&gt;0,SUM(GP9,GT9,GX9),"")</f>
        <v>8</v>
      </c>
      <c r="HM9" s="11">
        <f>IF(SUM(HJ9,HK9)&gt;0,SUM(HJ9,HK9),"")</f>
        <v>41.499999999999993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41.499999999999993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15.9</v>
      </c>
      <c r="QH9" s="22">
        <f>IF($CW9="P",CD9,(CD9+BA9)/2)</f>
        <v>3</v>
      </c>
      <c r="QI9" s="22">
        <f>IF($CW9="P",CE9,(CE9+BB9)/2)</f>
        <v>0.1</v>
      </c>
      <c r="QJ9" s="22">
        <f>IF($CW9="P",CF9,(CF9+BC9)/2)</f>
        <v>0.3</v>
      </c>
      <c r="QK9" s="22">
        <f>IF($CW9="P",CG9,(CG9+BD9)/2)</f>
        <v>16.149999999999999</v>
      </c>
      <c r="QL9" s="22">
        <f>IF($CW9="P",CH9,(CH9+BE9)/2)</f>
        <v>2.9</v>
      </c>
      <c r="QM9" s="22">
        <f>IF($CW9="P",CI9,(CI9+BF9)/2)</f>
        <v>0</v>
      </c>
      <c r="QN9" s="22">
        <f>IF($CW9="P",CJ9,(CJ9+BG9)/2)</f>
        <v>0.3</v>
      </c>
      <c r="QO9" s="22">
        <f>IF($CW9="P",CK9,(CK9+BH9)/2)</f>
        <v>16.5</v>
      </c>
      <c r="QP9" s="22">
        <f>IF($CW9="P",CL9,(CL9+BI9)/2)</f>
        <v>3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16.649999999999999</v>
      </c>
      <c r="QT9" s="22">
        <f>IF($CW9="P",CP9,(CP9+BM9)/2)</f>
        <v>3.9</v>
      </c>
      <c r="QU9" s="22">
        <f>IF($CW9="P",CQ9,(CQ9+BN9)/2)</f>
        <v>0</v>
      </c>
      <c r="QV9" s="22">
        <f>IF($CW9="P",CR9,(CR9+BO9)/2)</f>
        <v>0.3</v>
      </c>
      <c r="QW9" s="22">
        <f>IF($CW9="P",CS9,(CS9+BP9)/2)</f>
        <v>17.049999999999997</v>
      </c>
      <c r="QX9" s="22">
        <f>IF($CW9="P",CT9,(CT9+BQ9)/2)</f>
        <v>4.1000000000000494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5.9</v>
      </c>
      <c r="RC9" s="40">
        <f>IF(SUM(QG9:QH9,QJ9:QL9,QN9)-QI9-QM9&gt;0,SUM(QG9:QH9,QJ9:QL9,QN9)-QI9-QM9,"")</f>
        <v>38.449999999999989</v>
      </c>
      <c r="RD9" s="40">
        <f>IF(SUM(QO9:QP9,QR9)-QQ9&gt;0,SUM(QO9:QP9,QR9)-QQ9,"")</f>
        <v>19.8</v>
      </c>
      <c r="RE9" s="40">
        <f>IF(SUM(QH9,QL9,QP9)&gt;0,SUM(QH9,QL9,QP9),"")</f>
        <v>8.9</v>
      </c>
      <c r="RF9" s="40">
        <f>IF(SUM(RC9,RD9)&gt;0,SUM(RC9,RD9),"")</f>
        <v>58.249999999999986</v>
      </c>
      <c r="RG9" s="40">
        <f>IF(SUM(QT9,QX9)&gt;0,SUM(QT9,QX9),"")</f>
        <v>8.0000000000000497</v>
      </c>
      <c r="RH9" s="40">
        <f>IF(SUM(QS9:QT9,QV9:QX9,QZ9)-SUM(QU9,QY9)&gt;0,SUM(QS9:QT9,QV9:QX9,QZ9)-SUM(QU9,QY9),"")</f>
        <v>42.30000000000004</v>
      </c>
      <c r="RI9" s="40">
        <f>IF(SUM(RC9,RD9,RH9)&gt;0,SUM(RC9,RD9,RH9),"")</f>
        <v>100.55000000000003</v>
      </c>
    </row>
    <row r="10" spans="1:477" x14ac:dyDescent="0.2">
      <c r="A10" s="4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>7</v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70</v>
      </c>
      <c r="D10" s="4" t="s">
        <v>5</v>
      </c>
      <c r="E10" s="4">
        <v>2004</v>
      </c>
      <c r="F10" s="9">
        <f>SUM(L10:T10)+SUM(L10:P10)*0.0000001+SUM(L10)*0.0000000000001</f>
        <v>146.50000977000389</v>
      </c>
      <c r="G10" s="66" t="s">
        <v>46</v>
      </c>
      <c r="H10" s="3" t="str">
        <f>IF(OR(AND(AR10&gt;=AY$21,AS10&gt;=AY$25,AR10&lt;&gt;"",AQ10=""),AND(AW10&gt;=AY$21,AX10&gt;=AY$25,AW10&lt;&gt;"",AQ10=""),AND(BU10&gt;=CB$21,BV10&gt;=CB$25,BU10&lt;&gt;"",BT10=""),AND(BZ10&gt;=CB$21,CA10&gt;=CB$25,BZ10&lt;&gt;"",BT10=""),AND(CX10&gt;=DE$21,CY10&gt;=DE$25,CX10&lt;&gt;"",CW10=""),AND(DC10&gt;=DE$21,DD10&gt;=DE$25,DC10&lt;&gt;""),AND(EC10&gt;=EJ$21,ED10&gt;=EJ$25,EC10&lt;&gt;""),AND(EH10&gt;=EJ$21,EI10&gt;=EJ$25,EH10&lt;&gt;""),AND(FE10&gt;=FL$21,FF10&gt;=FL$25,FE10&lt;&gt;""),AND(FJ10&gt;=FL$21,FK10&gt;=FL$25,FJ10&lt;&gt;""),AND(GG10&gt;=GN$21,GH10&gt;=GN$25,GG10&lt;&gt;""),AND(GL10&gt;=GN$21,GM10&gt;=GN$25,GL10&lt;&gt;""),AND(HI10&gt;=HP$21,HJ10&gt;=HP$25,HI10&lt;&gt;""),AND(HN10&gt;=HP$21,HO10&gt;=HP$25,HN10&lt;&gt;""),AND(IK10&gt;=IR$21,IL10&gt;=IR$25,IK10&lt;&gt;""),AND(IP10&gt;=IR$21,IQ10&gt;=IR$25,IP10&lt;&gt;""),AND(JM10&gt;=JT$21,JN10&gt;=JT$25,JM10&lt;&gt;""),AND(JR10&gt;=JT$21,JS10&gt;=JT$25,JR10&lt;&gt;""),AND(KO10&gt;=KV$21,KP10&gt;=KV$25,KO10&lt;&gt;""),AND(KT10&gt;=KV$21,KU10&gt;=KV$25,KT10&lt;&gt;""),AND(LQ10&gt;=LX$21,LR10&gt;=LX$25,LQ10&lt;&gt;""),AND(LV10&gt;=LX$21,LW10&gt;=LX$25,LV10&lt;&gt;""),AND(MS10&gt;=MZ$21,MT10&gt;=MZ$25,MS10&lt;&gt;""),AND(MX10&gt;=MZ$21,MY10&gt;=MZ$25,MX10&lt;&gt;""),AND(NU10&gt;=OB$21,NV10&gt;=OB$25,NU10&lt;&gt;""),AND(NZ10&gt;=OB$21,OA10&gt;=OB$25,NZ10&lt;&gt;""),AND(OW10&gt;=PD$21,OX10&gt;=PD$25,OW10&lt;&gt;""),AND(PB10&gt;=PD$21,PC10&gt;=PD$25,PB10&lt;&gt;""),AND(PY10&gt;=QF$21,PZ10&gt;=QF$25,PY10&lt;&gt;""),AND(QD10&gt;=QF$21,QE10&gt;=QF$25,QD10&lt;&gt;"")),"P","")</f>
        <v>P</v>
      </c>
      <c r="I10" s="3" t="str">
        <f>IF(OR(AND(AS10&gt;=AY$25,AS10&lt;&gt;"",AQ10=""),AND(AX10&gt;=AY$25,AX10&lt;&gt;"",AQ10=""),AND(BV10&gt;=CB$25,BV10&lt;&gt;"",BT10=""),AND(CA10&gt;=CB$25,CA10&lt;&gt;"",BT10=""),AND(CY10&gt;=DE$25,CY10&lt;&gt;"",CW10=""),AND(DD10&gt;=DE$25,DD10&lt;&gt;"",CW10=""),AND(ED10&gt;=EJ$25,ED10&lt;&gt;""),AND(EI10&gt;=EJ$25,EI10&lt;&gt;""),AND(FF10&gt;=FL$25,FF10&lt;&gt;""),AND(FK10&gt;=FL$25,FK10&lt;&gt;""),AND(GH10&gt;=GN$25,GH10&lt;&gt;""),AND(GM10&gt;=GN$25,GM10&lt;&gt;""),AND(HJ10&gt;=HP$25,HJ10&lt;&gt;""),AND(HO10&gt;=HP$25,HO10&lt;&gt;""),AND(IL10&gt;=IR$25,IL10&lt;&gt;""),AND(IQ10&gt;=IR$25,IQ10&lt;&gt;""),AND(JN10&gt;=JT$25,JN10&lt;&gt;""),AND(JS10&gt;=JT$25,JS10&lt;&gt;""),AND(KP10&gt;=KV$25,KP10&lt;&gt;""),AND(KU10&gt;=KV$25,KU10&lt;&gt;""),AND(LR10&gt;=LX$25,LR10&lt;&gt;""),AND(LW10&gt;=LX$25,LW10&lt;&gt;""),AND(MT10&gt;=MZ$25,MT10&lt;&gt;""),AND(MY10&gt;=MZ$25,MY10&lt;&gt;""),AND(NV10&gt;=OB$25,NV10&lt;&gt;""),AND(OA10&gt;=OB$25,OA10&lt;&gt;""),AND(OX10&gt;=PD$25,OX10&lt;&gt;""),AND(PC10&gt;=PD$25,PC10&lt;&gt;""),AND(PZ10&gt;=QF$25,PZ10&lt;&gt;""),AND(QE10&gt;=QF$25,QE10&lt;&gt;"")),"P","")</f>
        <v>P</v>
      </c>
      <c r="J10" s="36" t="str">
        <f>IF(AND(I10="P",H10=""),"No DD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Merit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Excellence",IF(K10="P","Worlds Team",IF(H10="P","National Team","")))))</f>
        <v>National Team</v>
      </c>
      <c r="K10" s="3" t="str">
        <f>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P","")</f>
        <v/>
      </c>
      <c r="L10" s="8">
        <f>IF(COUNT(AS10,BV10,CY10)&gt;0,LARGE((AS10,BV10,CY10),1),0)</f>
        <v>38.700000000000003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37.500000000000007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21.5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42.800000000000004</v>
      </c>
      <c r="S10" s="8" t="str">
        <f>IF(R10=0,"",IF(R10=DD10,$CC$1,IF(R10=CA10,$AZ$1,IF(R10=AX10,$W$1,""))))</f>
        <v>2023 Nationals</v>
      </c>
      <c r="T10" s="8">
        <f>IF(MAX(DF10:DH10)&gt;0,MAX(DF10:DH10),"")</f>
        <v>5.9999999999999929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16.8</v>
      </c>
      <c r="X10" s="19">
        <v>3.4</v>
      </c>
      <c r="Y10" s="19">
        <v>0.4</v>
      </c>
      <c r="Z10" s="19">
        <v>0</v>
      </c>
      <c r="AA10" s="19">
        <v>14.5</v>
      </c>
      <c r="AB10" s="19">
        <v>4.5999999999999996</v>
      </c>
      <c r="AC10" s="19">
        <v>2</v>
      </c>
      <c r="AD10" s="19">
        <v>0.6</v>
      </c>
      <c r="AE10" s="19">
        <v>15.3</v>
      </c>
      <c r="AF10" s="19">
        <v>2.6</v>
      </c>
      <c r="AG10" s="19">
        <v>0</v>
      </c>
      <c r="AH10" s="19">
        <v>0.6</v>
      </c>
      <c r="AI10" s="19">
        <v>16.600000000000001</v>
      </c>
      <c r="AJ10" s="19">
        <v>3.8</v>
      </c>
      <c r="AK10" s="19">
        <v>0</v>
      </c>
      <c r="AL10" s="19">
        <v>0</v>
      </c>
      <c r="AM10" s="19">
        <v>16.600000000000001</v>
      </c>
      <c r="AN10" s="19">
        <v>4.5999999999999996</v>
      </c>
      <c r="AO10" s="19">
        <v>0</v>
      </c>
      <c r="AP10" s="19">
        <v>0.6</v>
      </c>
      <c r="AQ10" s="27"/>
      <c r="AR10" s="40">
        <f>IF(SUM(X10,AB10)&gt;0,SUM(X10,AB10),"")</f>
        <v>8</v>
      </c>
      <c r="AS10" s="40">
        <f>IF(SUM(W10:X10,Z10:AB10,AD10)-Y10-AC10&gt;0,SUM(W10:X10,Z10:AB10,AD10)-Y10-AC10,"")</f>
        <v>37.500000000000007</v>
      </c>
      <c r="AT10" s="40">
        <f>IF(SUM(AE10:AF10,AH10)-AG10&gt;0,SUM(AE10:AF10,AH10)-AG10,"")</f>
        <v>18.500000000000004</v>
      </c>
      <c r="AU10" s="40">
        <f>IF(SUM(X10,AB10,AF10)&gt;0,SUM(X10,AB10,AF10),"")</f>
        <v>10.6</v>
      </c>
      <c r="AV10" s="40">
        <f>IF(SUM(AS10,AT10)&gt;0,SUM(AS10,AT10),"")</f>
        <v>56.000000000000014</v>
      </c>
      <c r="AW10" s="40">
        <f>IF(SUM(AJ10,AN10)&gt;0,SUM(AJ10,AN10),"")</f>
        <v>8.3999999999999986</v>
      </c>
      <c r="AX10" s="40">
        <f>IF(SUM(AI10:AJ10,AL10:AN10,AP10)-SUM(AK10,AO10)&gt;0,SUM(AI10:AJ10,AL10:AN10,AP10)-SUM(AK10,AO10),"")</f>
        <v>42.2</v>
      </c>
      <c r="AY10" s="40">
        <f>IF(SUM(AS10,AT10,AX10)&gt;0,SUM(AS10,AT10,AX10),"")</f>
        <v>98.200000000000017</v>
      </c>
      <c r="AZ10" s="18">
        <v>15.2</v>
      </c>
      <c r="BA10" s="18">
        <v>3.4</v>
      </c>
      <c r="BB10" s="18">
        <v>0.4</v>
      </c>
      <c r="BC10" s="18">
        <v>0</v>
      </c>
      <c r="BD10" s="18">
        <v>16.600000000000001</v>
      </c>
      <c r="BE10" s="18">
        <v>5.3</v>
      </c>
      <c r="BF10" s="18">
        <v>2</v>
      </c>
      <c r="BG10" s="18">
        <v>0.6</v>
      </c>
      <c r="BH10" s="18">
        <v>15.9</v>
      </c>
      <c r="BI10" s="18">
        <v>4.2</v>
      </c>
      <c r="BJ10" s="18">
        <v>0</v>
      </c>
      <c r="BK10" s="18">
        <v>0.6</v>
      </c>
      <c r="BL10" s="18">
        <v>14.9</v>
      </c>
      <c r="BM10" s="18">
        <v>4.5999999999999996</v>
      </c>
      <c r="BN10" s="18">
        <v>0</v>
      </c>
      <c r="BO10" s="18">
        <v>0.6</v>
      </c>
      <c r="BP10" s="18">
        <v>16.600000000000001</v>
      </c>
      <c r="BQ10" s="18">
        <v>5.5</v>
      </c>
      <c r="BR10" s="18">
        <v>0</v>
      </c>
      <c r="BS10" s="18">
        <v>0.6</v>
      </c>
      <c r="BT10" s="28"/>
      <c r="BU10" s="11">
        <f>IF(SUM(BA10,BE10)&gt;0,SUM(BA10,BE10),"")</f>
        <v>8.6999999999999993</v>
      </c>
      <c r="BV10" s="11">
        <f>IF(SUM(AZ10:BA10,BC10:BE10,BG10)-BB10-BF10&gt;0,SUM(AZ10:BA10,BC10:BE10,BG10)-BB10-BF10,"")</f>
        <v>38.700000000000003</v>
      </c>
      <c r="BW10" s="11">
        <f>IF(SUM(BH10:BI10,BK10)-BJ10&gt;0,SUM(BH10:BI10,BK10)-BJ10,"")</f>
        <v>20.700000000000003</v>
      </c>
      <c r="BX10" s="11">
        <f>IF(SUM(BA10,BE10,BI10)&gt;0,SUM(BA10,BE10,BI10),"")</f>
        <v>12.899999999999999</v>
      </c>
      <c r="BY10" s="11">
        <f>IF(SUM(BV10,BW10)&gt;0,SUM(BV10,BW10),"")</f>
        <v>59.400000000000006</v>
      </c>
      <c r="BZ10" s="11">
        <f>IF(SUM(BM10,BQ10)&gt;0,SUM(BM10,BQ10),"")</f>
        <v>10.1</v>
      </c>
      <c r="CA10" s="11">
        <f>IF(SUM(BL10:BM10,BO10:BQ10,BS10)-SUM(BN10,BR10)&gt;0,SUM(BL10:BM10,BO10:BQ10,BS10)-SUM(BN10,BR10),"")</f>
        <v>42.800000000000004</v>
      </c>
      <c r="CB10" s="11">
        <f>IF(SUM(BV10,BW10,CA10)&gt;0,SUM(BV10,BW10,CA10),"")</f>
        <v>102.20000000000002</v>
      </c>
      <c r="CC10" s="19">
        <v>15.8</v>
      </c>
      <c r="CD10" s="19">
        <v>1.2</v>
      </c>
      <c r="CE10" s="19">
        <v>0</v>
      </c>
      <c r="CF10" s="19">
        <v>0</v>
      </c>
      <c r="CG10" s="19">
        <v>16</v>
      </c>
      <c r="CH10" s="19">
        <v>3.5</v>
      </c>
      <c r="CI10" s="19">
        <v>0.4</v>
      </c>
      <c r="CJ10" s="19">
        <v>0.6</v>
      </c>
      <c r="CK10" s="19">
        <v>16.3</v>
      </c>
      <c r="CL10" s="19">
        <v>4.5999999999999996</v>
      </c>
      <c r="CM10" s="19">
        <v>0</v>
      </c>
      <c r="CN10" s="19">
        <v>0.6</v>
      </c>
      <c r="CO10" s="19">
        <v>16</v>
      </c>
      <c r="CP10" s="19">
        <v>4.8</v>
      </c>
      <c r="CQ10" s="19">
        <v>0</v>
      </c>
      <c r="CR10" s="19">
        <v>0.6</v>
      </c>
      <c r="CS10" s="19">
        <v>16</v>
      </c>
      <c r="CT10" s="19">
        <v>3.9</v>
      </c>
      <c r="CU10" s="19">
        <v>0.2</v>
      </c>
      <c r="CV10" s="19">
        <v>0.3</v>
      </c>
      <c r="CW10" s="27"/>
      <c r="CX10" s="40">
        <f>IF(SUM(CD10,CH10)&gt;0,SUM(CD10,CH10),"")</f>
        <v>4.7</v>
      </c>
      <c r="CY10" s="40">
        <f>IF(SUM(CC10:CD10,CF10:CH10,CJ10)-CE10-CI10&gt;0,SUM(CC10:CD10,CF10:CH10,CJ10)-CE10-CI10,"")</f>
        <v>36.700000000000003</v>
      </c>
      <c r="CZ10" s="40">
        <f>IF(SUM(CK10:CL10,CN10)-CM10&gt;0,SUM(CK10:CL10,CN10)-CM10,"")</f>
        <v>21.5</v>
      </c>
      <c r="DA10" s="40">
        <f>IF(SUM(CD10,CH10,CL10)&gt;0,SUM(CD10,CH10,CL10),"")</f>
        <v>9.3000000000000007</v>
      </c>
      <c r="DB10" s="40">
        <f>IF(SUM(CY10,CZ10)&gt;0,SUM(CY10,CZ10),"")</f>
        <v>58.2</v>
      </c>
      <c r="DC10" s="40">
        <f>IF(SUM(CP10,CT10)&gt;0,SUM(CP10,CT10),"")</f>
        <v>8.6999999999999993</v>
      </c>
      <c r="DD10" s="40">
        <f>IF(SUM(CO10:CP10,CR10:CT10,CV10)-SUM(CQ10,CU10)&gt;0,SUM(CO10:CP10,CR10:CT10,CV10)-SUM(CQ10,CU10),"")</f>
        <v>41.4</v>
      </c>
      <c r="DE10" s="40">
        <f>IF(SUM(CY10,CZ10,DD10)&gt;0,SUM(CY10,CZ10,DD10),"")</f>
        <v>99.6</v>
      </c>
      <c r="DF10" s="50">
        <f>IF(MAX(ED10,FF10,GH10,HJ10,IL10,JN10,KP10,LR10,MT10,NV10,OX10,PZ10)-IF(N10="",0,N10)&gt;0.001,MAX(ED10,FF10,GH10,HJ10,IL10,JN10,KP10,LR10,MT10,NV10,OX10,PZ10)-IF(N10="",0,N10),"")</f>
        <v>5.9999999999999929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16.600000000000001</v>
      </c>
      <c r="GP10" s="18">
        <v>5.3</v>
      </c>
      <c r="GQ10" s="18">
        <v>0</v>
      </c>
      <c r="GR10" s="18">
        <v>0</v>
      </c>
      <c r="GS10" s="18">
        <v>16.100000000000001</v>
      </c>
      <c r="GT10" s="18">
        <v>5.5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10.8</v>
      </c>
      <c r="HJ10" s="11">
        <f>IF(SUM(GO10:GP10,GR10:GT10,GV10)-GQ10-GU10&gt;0,SUM(GO10:GP10,GR10:GT10,GV10)-GQ10-GU10,"")</f>
        <v>43.5</v>
      </c>
      <c r="HK10" s="11" t="str">
        <f>IF(SUM(GW10:GX10,GZ10)-GY10&gt;0,SUM(GW10:GX10,GZ10)-GY10,"")</f>
        <v/>
      </c>
      <c r="HL10" s="11">
        <f>IF(SUM(GP10,GT10,GX10)&gt;0,SUM(GP10,GT10,GX10),"")</f>
        <v>10.8</v>
      </c>
      <c r="HM10" s="11">
        <f>IF(SUM(HJ10,HK10)&gt;0,SUM(HJ10,HK10),"")</f>
        <v>43.5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43.5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15.5</v>
      </c>
      <c r="QH10" s="22">
        <f>IF($CW10="P",CD10,(CD10+BA10)/2)</f>
        <v>2.2999999999999998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16.3</v>
      </c>
      <c r="QL10" s="22">
        <f>IF($CW10="P",CH10,(CH10+BE10)/2)</f>
        <v>4.4000000000000004</v>
      </c>
      <c r="QM10" s="22">
        <f>IF($CW10="P",CI10,(CI10+BF10)/2)</f>
        <v>1.2</v>
      </c>
      <c r="QN10" s="22">
        <f>IF($CW10="P",CJ10,(CJ10+BG10)/2)</f>
        <v>0.6</v>
      </c>
      <c r="QO10" s="22">
        <f>IF($CW10="P",CK10,(CK10+BH10)/2)</f>
        <v>16.100000000000001</v>
      </c>
      <c r="QP10" s="22">
        <f>IF($CW10="P",CL10,(CL10+BI10)/2)</f>
        <v>4.4000000000000004</v>
      </c>
      <c r="QQ10" s="22">
        <f>IF($CW10="P",CM10,(CM10+BJ10)/2)</f>
        <v>0</v>
      </c>
      <c r="QR10" s="22">
        <f>IF($CW10="P",CN10,(CN10+BK10)/2)</f>
        <v>0.6</v>
      </c>
      <c r="QS10" s="22">
        <f>IF($CW10="P",CO10,(CO10+BL10)/2)</f>
        <v>15.45</v>
      </c>
      <c r="QT10" s="22">
        <f>IF($CW10="P",CP10,(CP10+BM10)/2)</f>
        <v>4.6999999999999993</v>
      </c>
      <c r="QU10" s="22">
        <f>IF($CW10="P",CQ10,(CQ10+BN10)/2)</f>
        <v>0</v>
      </c>
      <c r="QV10" s="22">
        <f>IF($CW10="P",CR10,(CR10+BO10)/2)</f>
        <v>0.6</v>
      </c>
      <c r="QW10" s="22">
        <f>IF($CW10="P",CS10,(CS10+BP10)/2)</f>
        <v>16.3</v>
      </c>
      <c r="QX10" s="22">
        <f>IF($CW10="P",CT10,(CT10+BQ10)/2)</f>
        <v>4.7</v>
      </c>
      <c r="QY10" s="22">
        <f>IF($CW10="P",CU10,(CU10+BR10)/2)</f>
        <v>0.1</v>
      </c>
      <c r="QZ10" s="22">
        <f>IF($CW10="P",CV10,(CV10+BS10)/2)</f>
        <v>0.44999999999999996</v>
      </c>
      <c r="RA10" s="27" t="s">
        <v>46</v>
      </c>
      <c r="RB10" s="40">
        <f>IF(SUM(QH10,QL10)&gt;0,SUM(QH10,QL10),"")</f>
        <v>6.7</v>
      </c>
      <c r="RC10" s="40">
        <f>IF(SUM(QG10:QH10,QJ10:QL10,QN10)-QI10-QM10&gt;0,SUM(QG10:QH10,QJ10:QL10,QN10)-QI10-QM10,"")</f>
        <v>37.699999999999996</v>
      </c>
      <c r="RD10" s="40">
        <f>IF(SUM(QO10:QP10,QR10)-QQ10&gt;0,SUM(QO10:QP10,QR10)-QQ10,"")</f>
        <v>21.1</v>
      </c>
      <c r="RE10" s="40">
        <f>IF(SUM(QH10,QL10,QP10)&gt;0,SUM(QH10,QL10,QP10),"")</f>
        <v>11.100000000000001</v>
      </c>
      <c r="RF10" s="40">
        <f>IF(SUM(RC10,RD10)&gt;0,SUM(RC10,RD10),"")</f>
        <v>58.8</v>
      </c>
      <c r="RG10" s="40">
        <f>IF(SUM(QT10,QX10)&gt;0,SUM(QT10,QX10),"")</f>
        <v>9.3999999999999986</v>
      </c>
      <c r="RH10" s="40">
        <f>IF(SUM(QS10:QT10,QV10:QX10,QZ10)-SUM(QU10,QY10)&gt;0,SUM(QS10:QT10,QV10:QX10,QZ10)-SUM(QU10,QY10),"")</f>
        <v>42.1</v>
      </c>
      <c r="RI10" s="40">
        <f>IF(SUM(RC10,RD10,RH10)&gt;0,SUM(RC10,RD10,RH10),"")</f>
        <v>100.9</v>
      </c>
    </row>
    <row r="11" spans="1:477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8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155</v>
      </c>
      <c r="D11" s="4" t="s">
        <v>4</v>
      </c>
      <c r="E11" s="4">
        <v>2005</v>
      </c>
      <c r="F11" s="9">
        <f>SUM(L11:T11)+SUM(L11:P11)*0.0000001+SUM(L11)*0.0000000000001</f>
        <v>143.60000903000378</v>
      </c>
      <c r="G11" s="66"/>
      <c r="H11" s="3" t="str">
        <f>IF(OR(AND(AR11&gt;=AY$21,AS11&gt;=AY$25,AR11&lt;&gt;"",AQ11=""),AND(AW11&gt;=AY$21,AX11&gt;=AY$25,AW11&lt;&gt;"",AQ11=""),AND(BU11&gt;=CB$21,BV11&gt;=CB$25,BU11&lt;&gt;"",BT11=""),AND(BZ11&gt;=CB$21,CA11&gt;=CB$25,BZ11&lt;&gt;"",BT11=""),AND(CX11&gt;=DE$21,CY11&gt;=DE$25,CX11&lt;&gt;"",CW11=""),AND(DC11&gt;=DE$21,DD11&gt;=DE$25,DC11&lt;&gt;""),AND(EC11&gt;=EJ$21,ED11&gt;=EJ$25,EC11&lt;&gt;""),AND(EH11&gt;=EJ$21,EI11&gt;=EJ$25,EH11&lt;&gt;""),AND(FE11&gt;=FL$21,FF11&gt;=FL$25,FE11&lt;&gt;""),AND(FJ11&gt;=FL$21,FK11&gt;=FL$25,FJ11&lt;&gt;""),AND(GG11&gt;=GN$21,GH11&gt;=GN$25,GG11&lt;&gt;""),AND(GL11&gt;=GN$21,GM11&gt;=GN$25,GL11&lt;&gt;""),AND(HI11&gt;=HP$21,HJ11&gt;=HP$25,HI11&lt;&gt;""),AND(HN11&gt;=HP$21,HO11&gt;=HP$25,HN11&lt;&gt;""),AND(IK11&gt;=IR$21,IL11&gt;=IR$25,IK11&lt;&gt;""),AND(IP11&gt;=IR$21,IQ11&gt;=IR$25,IP11&lt;&gt;""),AND(JM11&gt;=JT$21,JN11&gt;=JT$25,JM11&lt;&gt;""),AND(JR11&gt;=JT$21,JS11&gt;=JT$25,JR11&lt;&gt;""),AND(KO11&gt;=KV$21,KP11&gt;=KV$25,KO11&lt;&gt;""),AND(KT11&gt;=KV$21,KU11&gt;=KV$25,KT11&lt;&gt;""),AND(LQ11&gt;=LX$21,LR11&gt;=LX$25,LQ11&lt;&gt;""),AND(LV11&gt;=LX$21,LW11&gt;=LX$25,LV11&lt;&gt;""),AND(MS11&gt;=MZ$21,MT11&gt;=MZ$25,MS11&lt;&gt;""),AND(MX11&gt;=MZ$21,MY11&gt;=MZ$25,MX11&lt;&gt;""),AND(NU11&gt;=OB$21,NV11&gt;=OB$25,NU11&lt;&gt;""),AND(NZ11&gt;=OB$21,OA11&gt;=OB$25,NZ11&lt;&gt;""),AND(OW11&gt;=PD$21,OX11&gt;=PD$25,OW11&lt;&gt;""),AND(PB11&gt;=PD$21,PC11&gt;=PD$25,PB11&lt;&gt;""),AND(PY11&gt;=QF$21,PZ11&gt;=QF$25,PY11&lt;&gt;""),AND(QD11&gt;=QF$21,QE11&gt;=QF$25,QD11&lt;&gt;"")),"P","")</f>
        <v>P</v>
      </c>
      <c r="I11" s="3" t="str">
        <f>IF(OR(AND(AS11&gt;=AY$25,AS11&lt;&gt;"",AQ11=""),AND(AX11&gt;=AY$25,AX11&lt;&gt;"",AQ11=""),AND(BV11&gt;=CB$25,BV11&lt;&gt;"",BT11=""),AND(CA11&gt;=CB$25,CA11&lt;&gt;"",BT11=""),AND(CY11&gt;=DE$25,CY11&lt;&gt;"",CW11=""),AND(DD11&gt;=DE$25,DD11&lt;&gt;"",CW11=""),AND(ED11&gt;=EJ$25,ED11&lt;&gt;""),AND(EI11&gt;=EJ$25,EI11&lt;&gt;""),AND(FF11&gt;=FL$25,FF11&lt;&gt;""),AND(FK11&gt;=FL$25,FK11&lt;&gt;""),AND(GH11&gt;=GN$25,GH11&lt;&gt;""),AND(GM11&gt;=GN$25,GM11&lt;&gt;""),AND(HJ11&gt;=HP$25,HJ11&lt;&gt;""),AND(HO11&gt;=HP$25,HO11&lt;&gt;""),AND(IL11&gt;=IR$25,IL11&lt;&gt;""),AND(IQ11&gt;=IR$25,IQ11&lt;&gt;""),AND(JN11&gt;=JT$25,JN11&lt;&gt;""),AND(JS11&gt;=JT$25,JS11&lt;&gt;""),AND(KP11&gt;=KV$25,KP11&lt;&gt;""),AND(KU11&gt;=KV$25,KU11&lt;&gt;""),AND(LR11&gt;=LX$25,LR11&lt;&gt;""),AND(LW11&gt;=LX$25,LW11&lt;&gt;""),AND(MT11&gt;=MZ$25,MT11&lt;&gt;""),AND(MY11&gt;=MZ$25,MY11&lt;&gt;""),AND(NV11&gt;=OB$25,NV11&lt;&gt;""),AND(OA11&gt;=OB$25,OA11&lt;&gt;""),AND(OX11&gt;=PD$25,OX11&lt;&gt;""),AND(PC11&gt;=PD$25,PC11&lt;&gt;""),AND(PZ11&gt;=QF$25,PZ11&lt;&gt;""),AND(QE11&gt;=QF$25,QE11&lt;&gt;"")),"P","")</f>
        <v>P</v>
      </c>
      <c r="J11" s="36" t="str">
        <f>IF(AND(I11="P",H11=""),"No DD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Merit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Excellence",IF(K11="P","Worlds Team",IF(H11="P","National Team","")))))</f>
        <v>National Team</v>
      </c>
      <c r="K11" s="3" t="str">
        <f>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P","")</f>
        <v/>
      </c>
      <c r="L11" s="8">
        <f>IF(COUNT(AS11,BV11,CY11)&gt;0,LARGE((AS11,BV11,CY11),1),0)</f>
        <v>37.6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31.8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20.9</v>
      </c>
      <c r="Q11" s="8" t="str">
        <f>IF(P11=0,"",IF(P11=CZ11,$CC$1,IF(P11=BW11,$AZ$1,IF(P11=AT11,$W$1,""))))</f>
        <v>2023 Nationals</v>
      </c>
      <c r="R11" s="8">
        <f>IF(MAX(AX11,CA11,DD11)&gt;0,MAX(AX11,CA11,DD11),0)</f>
        <v>42.3</v>
      </c>
      <c r="S11" s="8" t="str">
        <f>IF(R11=0,"",IF(R11=DD11,$CC$1,IF(R11=CA11,$AZ$1,IF(R11=AX11,$W$1,""))))</f>
        <v>2023 Elite Canada</v>
      </c>
      <c r="T11" s="8">
        <f>IF(MAX(DF11:DH11)&gt;0,MAX(DF11:DH11),"")</f>
        <v>11.000000000000004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16.100000000000001</v>
      </c>
      <c r="X11" s="19">
        <v>1.2</v>
      </c>
      <c r="Y11" s="19">
        <v>0</v>
      </c>
      <c r="Z11" s="19">
        <v>0</v>
      </c>
      <c r="AA11" s="19">
        <v>11.7</v>
      </c>
      <c r="AB11" s="19">
        <v>2.2000000000000002</v>
      </c>
      <c r="AC11" s="19">
        <v>0</v>
      </c>
      <c r="AD11" s="19">
        <v>0.6</v>
      </c>
      <c r="AE11" s="19">
        <v>17.399999999999999</v>
      </c>
      <c r="AF11" s="19">
        <v>3.2</v>
      </c>
      <c r="AG11" s="19">
        <v>0</v>
      </c>
      <c r="AH11" s="19">
        <v>0</v>
      </c>
      <c r="AI11" s="19">
        <v>17.3</v>
      </c>
      <c r="AJ11" s="19">
        <v>3.4</v>
      </c>
      <c r="AK11" s="19">
        <v>0.2</v>
      </c>
      <c r="AL11" s="19">
        <v>0</v>
      </c>
      <c r="AM11" s="19">
        <v>16.600000000000001</v>
      </c>
      <c r="AN11" s="19">
        <v>4.5999999999999996</v>
      </c>
      <c r="AO11" s="19">
        <v>0</v>
      </c>
      <c r="AP11" s="19">
        <v>0.6</v>
      </c>
      <c r="AQ11" s="27"/>
      <c r="AR11" s="40">
        <f>IF(SUM(X11,AB11)&gt;0,SUM(X11,AB11),"")</f>
        <v>3.4000000000000004</v>
      </c>
      <c r="AS11" s="40">
        <f>IF(SUM(W11:X11,Z11:AB11,AD11)-Y11-AC11&gt;0,SUM(W11:X11,Z11:AB11,AD11)-Y11-AC11,"")</f>
        <v>31.8</v>
      </c>
      <c r="AT11" s="40">
        <f>IF(SUM(AE11:AF11,AH11)-AG11&gt;0,SUM(AE11:AF11,AH11)-AG11,"")</f>
        <v>20.599999999999998</v>
      </c>
      <c r="AU11" s="40">
        <f>IF(SUM(X11,AB11,AF11)&gt;0,SUM(X11,AB11,AF11),"")</f>
        <v>6.6000000000000005</v>
      </c>
      <c r="AV11" s="40">
        <f>IF(SUM(AS11,AT11)&gt;0,SUM(AS11,AT11),"")</f>
        <v>52.4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42.3</v>
      </c>
      <c r="AY11" s="40">
        <f>IF(SUM(AS11,AT11,AX11)&gt;0,SUM(AS11,AT11,AX11),"")</f>
        <v>94.699999999999989</v>
      </c>
      <c r="AZ11" s="18">
        <v>17.600000000000001</v>
      </c>
      <c r="BA11" s="18">
        <v>3.2</v>
      </c>
      <c r="BB11" s="18">
        <v>0</v>
      </c>
      <c r="BC11" s="18">
        <v>0</v>
      </c>
      <c r="BD11" s="18">
        <v>13.6</v>
      </c>
      <c r="BE11" s="18">
        <v>2.6</v>
      </c>
      <c r="BF11" s="18">
        <v>0</v>
      </c>
      <c r="BG11" s="18">
        <v>0.6</v>
      </c>
      <c r="BH11" s="18">
        <v>17.5</v>
      </c>
      <c r="BI11" s="18">
        <v>3.4</v>
      </c>
      <c r="BJ11" s="18">
        <v>0</v>
      </c>
      <c r="BK11" s="18">
        <v>0</v>
      </c>
      <c r="BL11" s="18">
        <v>16.8</v>
      </c>
      <c r="BM11" s="18">
        <v>4.0999999999999996</v>
      </c>
      <c r="BN11" s="18">
        <v>0</v>
      </c>
      <c r="BO11" s="18">
        <v>0.3</v>
      </c>
      <c r="BP11" s="18">
        <v>16.8</v>
      </c>
      <c r="BQ11" s="18">
        <v>3.9</v>
      </c>
      <c r="BR11" s="18">
        <v>0</v>
      </c>
      <c r="BS11" s="18">
        <v>0.3</v>
      </c>
      <c r="BT11" s="28"/>
      <c r="BU11" s="11">
        <f>IF(SUM(BA11,BE11)&gt;0,SUM(BA11,BE11),"")</f>
        <v>5.8000000000000007</v>
      </c>
      <c r="BV11" s="11">
        <f>IF(SUM(AZ11:BA11,BC11:BE11,BG11)-BB11-BF11&gt;0,SUM(AZ11:BA11,BC11:BE11,BG11)-BB11-BF11,"")</f>
        <v>37.6</v>
      </c>
      <c r="BW11" s="11">
        <f>IF(SUM(BH11:BI11,BK11)-BJ11&gt;0,SUM(BH11:BI11,BK11)-BJ11,"")</f>
        <v>20.9</v>
      </c>
      <c r="BX11" s="11">
        <f>IF(SUM(BA11,BE11,BI11)&gt;0,SUM(BA11,BE11,BI11),"")</f>
        <v>9.2000000000000011</v>
      </c>
      <c r="BY11" s="11">
        <f>IF(SUM(BV11,BW11)&gt;0,SUM(BV11,BW11),"")</f>
        <v>58.5</v>
      </c>
      <c r="BZ11" s="11">
        <f>IF(SUM(BM11,BQ11)&gt;0,SUM(BM11,BQ11),"")</f>
        <v>8</v>
      </c>
      <c r="CA11" s="11">
        <f>IF(SUM(BL11:BM11,BO11:BQ11,BS11)-SUM(BN11,BR11)&gt;0,SUM(BL11:BM11,BO11:BQ11,BS11)-SUM(BN11,BR11),"")</f>
        <v>42.199999999999996</v>
      </c>
      <c r="CB11" s="11">
        <f>IF(SUM(BV11,BW11,CA11)&gt;0,SUM(BV11,BW11,CA11),"")</f>
        <v>100.69999999999999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11.000000000000004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17.600000000000001</v>
      </c>
      <c r="GP11" s="18">
        <v>4.0999999999999996</v>
      </c>
      <c r="GQ11" s="18">
        <v>0</v>
      </c>
      <c r="GR11" s="18">
        <v>0</v>
      </c>
      <c r="GS11" s="18">
        <v>17.2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8</v>
      </c>
      <c r="HJ11" s="11">
        <f>IF(SUM(GO11:GP11,GR11:GT11,GV11)-GQ11-GU11&gt;0,SUM(GO11:GP11,GR11:GT11,GV11)-GQ11-GU11,"")</f>
        <v>42.800000000000004</v>
      </c>
      <c r="HK11" s="11" t="str">
        <f>IF(SUM(GW11:GX11,GZ11)-GY11&gt;0,SUM(GW11:GX11,GZ11)-GY11,"")</f>
        <v/>
      </c>
      <c r="HL11" s="11">
        <f>IF(SUM(GP11,GT11,GX11)&gt;0,SUM(GP11,GT11,GX11),"")</f>
        <v>8</v>
      </c>
      <c r="HM11" s="11">
        <f>IF(SUM(HJ11,HK11)&gt;0,SUM(HJ11,HK11),"")</f>
        <v>42.800000000000004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42.800000000000004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8.8000000000000007</v>
      </c>
      <c r="QH11" s="22">
        <f>IF($CW11="P",CD11,(CD11+BA11)/2)</f>
        <v>1.6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6.8</v>
      </c>
      <c r="QL11" s="22">
        <f>IF($CW11="P",CH11,(CH11+BE11)/2)</f>
        <v>1.3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8.75</v>
      </c>
      <c r="QP11" s="22">
        <f>IF($CW11="P",CL11,(CL11+BI11)/2)</f>
        <v>1.7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8.4</v>
      </c>
      <c r="QT11" s="22">
        <f>IF($CW11="P",CP11,(CP11+BM11)/2)</f>
        <v>2.0499999999999998</v>
      </c>
      <c r="QU11" s="22">
        <f>IF($CW11="P",CQ11,(CQ11+BN11)/2)</f>
        <v>0</v>
      </c>
      <c r="QV11" s="22">
        <f>IF($CW11="P",CR11,(CR11+BO11)/2)</f>
        <v>0.15</v>
      </c>
      <c r="QW11" s="22">
        <f>IF($CW11="P",CS11,(CS11+BP11)/2)</f>
        <v>8.4</v>
      </c>
      <c r="QX11" s="22">
        <f>IF($CW11="P",CT11,(CT11+BQ11)/2)</f>
        <v>1.95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2.9000000000000004</v>
      </c>
      <c r="RC11" s="40">
        <f>IF(SUM(QG11:QH11,QJ11:QL11,QN11)-QI11-QM11&gt;0,SUM(QG11:QH11,QJ11:QL11,QN11)-QI11-QM11,"")</f>
        <v>18.8</v>
      </c>
      <c r="RD11" s="40">
        <f>IF(SUM(QO11:QP11,QR11)-QQ11&gt;0,SUM(QO11:QP11,QR11)-QQ11,"")</f>
        <v>10.45</v>
      </c>
      <c r="RE11" s="40">
        <f>IF(SUM(QH11,QL11,QP11)&gt;0,SUM(QH11,QL11,QP11),"")</f>
        <v>4.6000000000000005</v>
      </c>
      <c r="RF11" s="40">
        <f>IF(SUM(RC11,RD11)&gt;0,SUM(RC11,RD11),"")</f>
        <v>29.25</v>
      </c>
      <c r="RG11" s="40">
        <f>IF(SUM(QT11,QX11)&gt;0,SUM(QT11,QX11),"")</f>
        <v>4</v>
      </c>
      <c r="RH11" s="40">
        <f>IF(SUM(QS11:QT11,QV11:QX11,QZ11)-SUM(QU11,QY11)&gt;0,SUM(QS11:QT11,QV11:QX11,QZ11)-SUM(QU11,QY11),"")</f>
        <v>21.099999999999998</v>
      </c>
      <c r="RI11" s="40">
        <f>IF(SUM(RC11,RD11,RH11)&gt;0,SUM(RC11,RD11,RH11),"")</f>
        <v>50.349999999999994</v>
      </c>
    </row>
    <row r="12" spans="1:477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126</v>
      </c>
      <c r="D12" s="4" t="s">
        <v>3</v>
      </c>
      <c r="E12" s="4">
        <v>2004</v>
      </c>
      <c r="F12" s="9">
        <f>SUM(L12:T12)+SUM(L12:P12)*0.0000001+SUM(L12)*0.0000000000001</f>
        <v>142.30001011000408</v>
      </c>
      <c r="G12" s="66"/>
      <c r="H12" s="3" t="str">
        <f>IF(OR(AND(AR12&gt;=AY$21,AS12&gt;=AY$25,AR12&lt;&gt;"",AQ12=""),AND(AW12&gt;=AY$21,AX12&gt;=AY$25,AW12&lt;&gt;"",AQ12=""),AND(BU12&gt;=CB$21,BV12&gt;=CB$25,BU12&lt;&gt;"",BT12=""),AND(BZ12&gt;=CB$21,CA12&gt;=CB$25,BZ12&lt;&gt;"",BT12=""),AND(CX12&gt;=DE$21,CY12&gt;=DE$25,CX12&lt;&gt;"",CW12=""),AND(DC12&gt;=DE$21,DD12&gt;=DE$25,DC12&lt;&gt;""),AND(EC12&gt;=EJ$21,ED12&gt;=EJ$25,EC12&lt;&gt;""),AND(EH12&gt;=EJ$21,EI12&gt;=EJ$25,EH12&lt;&gt;""),AND(FE12&gt;=FL$21,FF12&gt;=FL$25,FE12&lt;&gt;""),AND(FJ12&gt;=FL$21,FK12&gt;=FL$25,FJ12&lt;&gt;""),AND(GG12&gt;=GN$21,GH12&gt;=GN$25,GG12&lt;&gt;""),AND(GL12&gt;=GN$21,GM12&gt;=GN$25,GL12&lt;&gt;""),AND(HI12&gt;=HP$21,HJ12&gt;=HP$25,HI12&lt;&gt;""),AND(HN12&gt;=HP$21,HO12&gt;=HP$25,HN12&lt;&gt;""),AND(IK12&gt;=IR$21,IL12&gt;=IR$25,IK12&lt;&gt;""),AND(IP12&gt;=IR$21,IQ12&gt;=IR$25,IP12&lt;&gt;""),AND(JM12&gt;=JT$21,JN12&gt;=JT$25,JM12&lt;&gt;""),AND(JR12&gt;=JT$21,JS12&gt;=JT$25,JR12&lt;&gt;""),AND(KO12&gt;=KV$21,KP12&gt;=KV$25,KO12&lt;&gt;""),AND(KT12&gt;=KV$21,KU12&gt;=KV$25,KT12&lt;&gt;""),AND(LQ12&gt;=LX$21,LR12&gt;=LX$25,LQ12&lt;&gt;""),AND(LV12&gt;=LX$21,LW12&gt;=LX$25,LV12&lt;&gt;""),AND(MS12&gt;=MZ$21,MT12&gt;=MZ$25,MS12&lt;&gt;""),AND(MX12&gt;=MZ$21,MY12&gt;=MZ$25,MX12&lt;&gt;""),AND(NU12&gt;=OB$21,NV12&gt;=OB$25,NU12&lt;&gt;""),AND(NZ12&gt;=OB$21,OA12&gt;=OB$25,NZ12&lt;&gt;""),AND(OW12&gt;=PD$21,OX12&gt;=PD$25,OW12&lt;&gt;""),AND(PB12&gt;=PD$21,PC12&gt;=PD$25,PB12&lt;&gt;""),AND(PY12&gt;=QF$21,PZ12&gt;=QF$25,PY12&lt;&gt;""),AND(QD12&gt;=QF$21,QE12&gt;=QF$25,QD12&lt;&gt;"")),"P","")</f>
        <v/>
      </c>
      <c r="I12" s="3" t="str">
        <f>IF(OR(AND(AS12&gt;=AY$25,AS12&lt;&gt;"",AQ12=""),AND(AX12&gt;=AY$25,AX12&lt;&gt;"",AQ12=""),AND(BV12&gt;=CB$25,BV12&lt;&gt;"",BT12=""),AND(CA12&gt;=CB$25,CA12&lt;&gt;"",BT12=""),AND(CY12&gt;=DE$25,CY12&lt;&gt;"",CW12=""),AND(DD12&gt;=DE$25,DD12&lt;&gt;"",CW12=""),AND(ED12&gt;=EJ$25,ED12&lt;&gt;""),AND(EI12&gt;=EJ$25,EI12&lt;&gt;""),AND(FF12&gt;=FL$25,FF12&lt;&gt;""),AND(FK12&gt;=FL$25,FK12&lt;&gt;""),AND(GH12&gt;=GN$25,GH12&lt;&gt;""),AND(GM12&gt;=GN$25,GM12&lt;&gt;""),AND(HJ12&gt;=HP$25,HJ12&lt;&gt;""),AND(HO12&gt;=HP$25,HO12&lt;&gt;""),AND(IL12&gt;=IR$25,IL12&lt;&gt;""),AND(IQ12&gt;=IR$25,IQ12&lt;&gt;""),AND(JN12&gt;=JT$25,JN12&lt;&gt;""),AND(JS12&gt;=JT$25,JS12&lt;&gt;""),AND(KP12&gt;=KV$25,KP12&lt;&gt;""),AND(KU12&gt;=KV$25,KU12&lt;&gt;""),AND(LR12&gt;=LX$25,LR12&lt;&gt;""),AND(LW12&gt;=LX$25,LW12&lt;&gt;""),AND(MT12&gt;=MZ$25,MT12&lt;&gt;""),AND(MY12&gt;=MZ$25,MY12&lt;&gt;""),AND(NV12&gt;=OB$25,NV12&lt;&gt;""),AND(OA12&gt;=OB$25,OA12&lt;&gt;""),AND(OX12&gt;=PD$25,OX12&lt;&gt;""),AND(PC12&gt;=PD$25,PC12&lt;&gt;""),AND(PZ12&gt;=QF$25,PZ12&lt;&gt;""),AND(QE12&gt;=QF$25,QE12&lt;&gt;"")),"P","")</f>
        <v/>
      </c>
      <c r="J12" s="36" t="str">
        <f>IF(AND(I12="P",H12=""),"No DD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Merit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Excellence",IF(K12="P","Worlds Team",IF(H12="P","National Team","")))))</f>
        <v/>
      </c>
      <c r="K12" s="3" t="str">
        <f>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P","")</f>
        <v/>
      </c>
      <c r="L12" s="8">
        <f>IF(COUNT(AS12,BV12,CY12)&gt;0,LARGE((AS12,BV12,CY12),1),0)</f>
        <v>40.900000000000006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40.299999999999997</v>
      </c>
      <c r="O12" s="8" t="str">
        <f>IF(N12=0,"",IF(N12=CY12,$CC$1,IF(N12=BV12,$AZ$1,IF(N12=AS12,$W$1,""))))</f>
        <v>2023 Elite Canada</v>
      </c>
      <c r="P12" s="8">
        <f>IF(COUNT(AT12,BW12,CZ12)&gt;0,LARGE((AT12,BW12,CZ12),1),0)</f>
        <v>19.899999999999999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41.199999999999996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17.100000000000001</v>
      </c>
      <c r="X12" s="19">
        <v>3.9</v>
      </c>
      <c r="Y12" s="19">
        <v>0</v>
      </c>
      <c r="Z12" s="19">
        <v>0.3</v>
      </c>
      <c r="AA12" s="19">
        <v>15.5</v>
      </c>
      <c r="AB12" s="19">
        <v>3.2</v>
      </c>
      <c r="AC12" s="19">
        <v>0</v>
      </c>
      <c r="AD12" s="19">
        <v>0.3</v>
      </c>
      <c r="AE12" s="19">
        <v>16.399999999999999</v>
      </c>
      <c r="AF12" s="19">
        <v>3.2</v>
      </c>
      <c r="AG12" s="19">
        <v>0</v>
      </c>
      <c r="AH12" s="19">
        <v>0.3</v>
      </c>
      <c r="AI12" s="19">
        <v>16.899999999999999</v>
      </c>
      <c r="AJ12" s="19">
        <v>3.9</v>
      </c>
      <c r="AK12" s="19">
        <v>0</v>
      </c>
      <c r="AL12" s="19">
        <v>0.3</v>
      </c>
      <c r="AM12" s="19">
        <v>16.8</v>
      </c>
      <c r="AN12" s="19">
        <v>3.2</v>
      </c>
      <c r="AO12" s="19">
        <v>0.2</v>
      </c>
      <c r="AP12" s="19">
        <v>0.3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40.299999999999997</v>
      </c>
      <c r="AT12" s="40">
        <f>IF(SUM(AE12:AF12,AH12)-AG12&gt;0,SUM(AE12:AF12,AH12)-AG12,"")</f>
        <v>19.899999999999999</v>
      </c>
      <c r="AU12" s="40">
        <f>IF(SUM(X12,AB12,AF12)&gt;0,SUM(X12,AB12,AF12),"")</f>
        <v>10.3</v>
      </c>
      <c r="AV12" s="40">
        <f>IF(SUM(AS12,AT12)&gt;0,SUM(AS12,AT12),"")</f>
        <v>60.199999999999996</v>
      </c>
      <c r="AW12" s="40">
        <f>IF(SUM(AJ12,AN12)&gt;0,SUM(AJ12,AN12),"")</f>
        <v>7.1</v>
      </c>
      <c r="AX12" s="40">
        <f>IF(SUM(AI12:AJ12,AL12:AN12,AP12)-SUM(AK12,AO12)&gt;0,SUM(AI12:AJ12,AL12:AN12,AP12)-SUM(AK12,AO12),"")</f>
        <v>41.199999999999996</v>
      </c>
      <c r="AY12" s="40">
        <f>IF(SUM(AS12,AT12,AX12)&gt;0,SUM(AS12,AT12,AX12),"")</f>
        <v>101.39999999999999</v>
      </c>
      <c r="AZ12" s="18">
        <v>16.100000000000001</v>
      </c>
      <c r="BA12" s="18">
        <v>4.0999999999999996</v>
      </c>
      <c r="BB12" s="18">
        <v>0.2</v>
      </c>
      <c r="BC12" s="18">
        <v>0.3</v>
      </c>
      <c r="BD12" s="18">
        <v>16.100000000000001</v>
      </c>
      <c r="BE12" s="18">
        <v>3.9</v>
      </c>
      <c r="BF12" s="18">
        <v>0</v>
      </c>
      <c r="BG12" s="18">
        <v>0.6</v>
      </c>
      <c r="BH12" s="18">
        <v>15.5</v>
      </c>
      <c r="BI12" s="18">
        <v>4.0999999999999996</v>
      </c>
      <c r="BJ12" s="18">
        <v>0.2</v>
      </c>
      <c r="BK12" s="18">
        <v>0.3</v>
      </c>
      <c r="BL12" s="18">
        <v>15.8</v>
      </c>
      <c r="BM12" s="18">
        <v>1.9</v>
      </c>
      <c r="BN12" s="18">
        <v>0</v>
      </c>
      <c r="BO12" s="18">
        <v>0.3</v>
      </c>
      <c r="BP12" s="18">
        <v>16.5</v>
      </c>
      <c r="BQ12" s="18">
        <v>3.9</v>
      </c>
      <c r="BR12" s="18">
        <v>0</v>
      </c>
      <c r="BS12" s="18">
        <v>0.3</v>
      </c>
      <c r="BT12" s="28"/>
      <c r="BU12" s="11">
        <f>IF(SUM(BA12,BE12)&gt;0,SUM(BA12,BE12),"")</f>
        <v>8</v>
      </c>
      <c r="BV12" s="11">
        <f>IF(SUM(AZ12:BA12,BC12:BE12,BG12)-BB12-BF12&gt;0,SUM(AZ12:BA12,BC12:BE12,BG12)-BB12-BF12,"")</f>
        <v>40.900000000000006</v>
      </c>
      <c r="BW12" s="11">
        <f>IF(SUM(BH12:BI12,BK12)-BJ12&gt;0,SUM(BH12:BI12,BK12)-BJ12,"")</f>
        <v>19.700000000000003</v>
      </c>
      <c r="BX12" s="11">
        <f>IF(SUM(BA12,BE12,BI12)&gt;0,SUM(BA12,BE12,BI12),"")</f>
        <v>12.1</v>
      </c>
      <c r="BY12" s="11">
        <f>IF(SUM(BV12,BW12)&gt;0,SUM(BV12,BW12),"")</f>
        <v>60.600000000000009</v>
      </c>
      <c r="BZ12" s="11">
        <f>IF(SUM(BM12,BQ12)&gt;0,SUM(BM12,BQ12),"")</f>
        <v>5.8</v>
      </c>
      <c r="CA12" s="11">
        <f>IF(SUM(BL12:BM12,BO12:BQ12,BS12)-SUM(BN12,BR12)&gt;0,SUM(BL12:BM12,BO12:BQ12,BS12)-SUM(BN12,BR12),"")</f>
        <v>38.699999999999996</v>
      </c>
      <c r="CB12" s="11">
        <f>IF(SUM(BV12,BW12,CA12)&gt;0,SUM(BV12,BW12,CA12),"")</f>
        <v>99.300000000000011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8.0500000000000007</v>
      </c>
      <c r="QH12" s="22">
        <f>IF($CW12="P",CD12,(CD12+BA12)/2)</f>
        <v>2.0499999999999998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8.0500000000000007</v>
      </c>
      <c r="QL12" s="22">
        <f>IF($CW12="P",CH12,(CH12+BE12)/2)</f>
        <v>1.95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7.75</v>
      </c>
      <c r="QP12" s="22">
        <f>IF($CW12="P",CL12,(CL12+BI12)/2)</f>
        <v>2.0499999999999998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7.9</v>
      </c>
      <c r="QT12" s="22">
        <f>IF($CW12="P",CP12,(CP12+BM12)/2)</f>
        <v>0.95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8.25</v>
      </c>
      <c r="QX12" s="22">
        <f>IF($CW12="P",CT12,(CT12+BQ12)/2)</f>
        <v>1.95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4</v>
      </c>
      <c r="RC12" s="40">
        <f>IF(SUM(QG12:QH12,QJ12:QL12,QN12)-QI12-QM12&gt;0,SUM(QG12:QH12,QJ12:QL12,QN12)-QI12-QM12,"")</f>
        <v>20.450000000000003</v>
      </c>
      <c r="RD12" s="40">
        <f>IF(SUM(QO12:QP12,QR12)-QQ12&gt;0,SUM(QO12:QP12,QR12)-QQ12,"")</f>
        <v>9.8500000000000014</v>
      </c>
      <c r="RE12" s="40">
        <f>IF(SUM(QH12,QL12,QP12)&gt;0,SUM(QH12,QL12,QP12),"")</f>
        <v>6.05</v>
      </c>
      <c r="RF12" s="40">
        <f>IF(SUM(RC12,RD12)&gt;0,SUM(RC12,RD12),"")</f>
        <v>30.300000000000004</v>
      </c>
      <c r="RG12" s="40">
        <f>IF(SUM(QT12,QX12)&gt;0,SUM(QT12,QX12),"")</f>
        <v>2.9</v>
      </c>
      <c r="RH12" s="40">
        <f>IF(SUM(QS12:QT12,QV12:QX12,QZ12)-SUM(QU12,QY12)&gt;0,SUM(QS12:QT12,QV12:QX12,QZ12)-SUM(QU12,QY12),"")</f>
        <v>19.349999999999998</v>
      </c>
      <c r="RI12" s="40">
        <f>IF(SUM(RC12,RD12,RH12)&gt;0,SUM(RC12,RD12,RH12),"")</f>
        <v>49.650000000000006</v>
      </c>
    </row>
    <row r="13" spans="1:477" x14ac:dyDescent="0.2">
      <c r="A13" s="4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>9</v>
      </c>
      <c r="B13" s="4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>4</v>
      </c>
      <c r="C13" s="5" t="s">
        <v>127</v>
      </c>
      <c r="D13" s="4" t="s">
        <v>6</v>
      </c>
      <c r="E13" s="4">
        <v>2005</v>
      </c>
      <c r="F13" s="9">
        <f>SUM(L13:T13)+SUM(L13:P13)*0.0000001+SUM(L13)*0.0000000000001</f>
        <v>141.56000991600402</v>
      </c>
      <c r="G13" s="66"/>
      <c r="H13" s="3" t="str">
        <f>IF(OR(AND(AR13&gt;=AY$21,AS13&gt;=AY$25,AR13&lt;&gt;"",AQ13=""),AND(AW13&gt;=AY$21,AX13&gt;=AY$25,AW13&lt;&gt;"",AQ13=""),AND(BU13&gt;=CB$21,BV13&gt;=CB$25,BU13&lt;&gt;"",BT13=""),AND(BZ13&gt;=CB$21,CA13&gt;=CB$25,BZ13&lt;&gt;"",BT13=""),AND(CX13&gt;=DE$21,CY13&gt;=DE$25,CX13&lt;&gt;"",CW13=""),AND(DC13&gt;=DE$21,DD13&gt;=DE$25,DC13&lt;&gt;""),AND(EC13&gt;=EJ$21,ED13&gt;=EJ$25,EC13&lt;&gt;""),AND(EH13&gt;=EJ$21,EI13&gt;=EJ$25,EH13&lt;&gt;""),AND(FE13&gt;=FL$21,FF13&gt;=FL$25,FE13&lt;&gt;""),AND(FJ13&gt;=FL$21,FK13&gt;=FL$25,FJ13&lt;&gt;""),AND(GG13&gt;=GN$21,GH13&gt;=GN$25,GG13&lt;&gt;""),AND(GL13&gt;=GN$21,GM13&gt;=GN$25,GL13&lt;&gt;""),AND(HI13&gt;=HP$21,HJ13&gt;=HP$25,HI13&lt;&gt;""),AND(HN13&gt;=HP$21,HO13&gt;=HP$25,HN13&lt;&gt;""),AND(IK13&gt;=IR$21,IL13&gt;=IR$25,IK13&lt;&gt;""),AND(IP13&gt;=IR$21,IQ13&gt;=IR$25,IP13&lt;&gt;""),AND(JM13&gt;=JT$21,JN13&gt;=JT$25,JM13&lt;&gt;""),AND(JR13&gt;=JT$21,JS13&gt;=JT$25,JR13&lt;&gt;""),AND(KO13&gt;=KV$21,KP13&gt;=KV$25,KO13&lt;&gt;""),AND(KT13&gt;=KV$21,KU13&gt;=KV$25,KT13&lt;&gt;""),AND(LQ13&gt;=LX$21,LR13&gt;=LX$25,LQ13&lt;&gt;""),AND(LV13&gt;=LX$21,LW13&gt;=LX$25,LV13&lt;&gt;""),AND(MS13&gt;=MZ$21,MT13&gt;=MZ$25,MS13&lt;&gt;""),AND(MX13&gt;=MZ$21,MY13&gt;=MZ$25,MX13&lt;&gt;""),AND(NU13&gt;=OB$21,NV13&gt;=OB$25,NU13&lt;&gt;""),AND(NZ13&gt;=OB$21,OA13&gt;=OB$25,NZ13&lt;&gt;""),AND(OW13&gt;=PD$21,OX13&gt;=PD$25,OW13&lt;&gt;""),AND(PB13&gt;=PD$21,PC13&gt;=PD$25,PB13&lt;&gt;""),AND(PY13&gt;=QF$21,PZ13&gt;=QF$25,PY13&lt;&gt;""),AND(QD13&gt;=QF$21,QE13&gt;=QF$25,QD13&lt;&gt;"")),"P","")</f>
        <v/>
      </c>
      <c r="I13" s="3" t="str">
        <f>IF(OR(AND(AS13&gt;=AY$25,AS13&lt;&gt;"",AQ13=""),AND(AX13&gt;=AY$25,AX13&lt;&gt;"",AQ13=""),AND(BV13&gt;=CB$25,BV13&lt;&gt;"",BT13=""),AND(CA13&gt;=CB$25,CA13&lt;&gt;"",BT13=""),AND(CY13&gt;=DE$25,CY13&lt;&gt;"",CW13=""),AND(DD13&gt;=DE$25,DD13&lt;&gt;"",CW13=""),AND(ED13&gt;=EJ$25,ED13&lt;&gt;""),AND(EI13&gt;=EJ$25,EI13&lt;&gt;""),AND(FF13&gt;=FL$25,FF13&lt;&gt;""),AND(FK13&gt;=FL$25,FK13&lt;&gt;""),AND(GH13&gt;=GN$25,GH13&lt;&gt;""),AND(GM13&gt;=GN$25,GM13&lt;&gt;""),AND(HJ13&gt;=HP$25,HJ13&lt;&gt;""),AND(HO13&gt;=HP$25,HO13&lt;&gt;""),AND(IL13&gt;=IR$25,IL13&lt;&gt;""),AND(IQ13&gt;=IR$25,IQ13&lt;&gt;""),AND(JN13&gt;=JT$25,JN13&lt;&gt;""),AND(JS13&gt;=JT$25,JS13&lt;&gt;""),AND(KP13&gt;=KV$25,KP13&lt;&gt;""),AND(KU13&gt;=KV$25,KU13&lt;&gt;""),AND(LR13&gt;=LX$25,LR13&lt;&gt;""),AND(LW13&gt;=LX$25,LW13&lt;&gt;""),AND(MT13&gt;=MZ$25,MT13&lt;&gt;""),AND(MY13&gt;=MZ$25,MY13&lt;&gt;""),AND(NV13&gt;=OB$25,NV13&lt;&gt;""),AND(OA13&gt;=OB$25,OA13&lt;&gt;""),AND(OX13&gt;=PD$25,OX13&lt;&gt;""),AND(PC13&gt;=PD$25,PC13&lt;&gt;""),AND(PZ13&gt;=QF$25,PZ13&lt;&gt;""),AND(QE13&gt;=QF$25,QE13&lt;&gt;"")),"P","")</f>
        <v>P</v>
      </c>
      <c r="J13" s="36" t="str">
        <f>IF(AND(I13="P",H13=""),"No DD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Merit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Excellence",IF(K13="P","Worlds Team",IF(H13="P","National Team","")))))</f>
        <v>No DD</v>
      </c>
      <c r="K13" s="3" t="str">
        <f>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P","")</f>
        <v/>
      </c>
      <c r="L13" s="8">
        <f>IF(COUNT(AS13,BV13,CY13)&gt;0,LARGE((AS13,BV13,CY13),1),0)</f>
        <v>40.099999999999994</v>
      </c>
      <c r="M13" s="8" t="str">
        <f>IF(L13=0,"",IF(L13=CY13,$CC$1,IF(L13=BV13,$AZ$1,IF(L13=AS13,$W$1,""))))</f>
        <v>2023 Nationals</v>
      </c>
      <c r="N13" s="8">
        <f>IF(COUNT(AS13,BV13,CY13)&gt;1,LARGE((AS13,BV13,CY13),2),0)</f>
        <v>37.86</v>
      </c>
      <c r="O13" s="8" t="str">
        <f>IF(N13=0,"",IF(N13=CY13,$CC$1,IF(N13=BV13,$AZ$1,IF(N13=AS13,$W$1,""))))</f>
        <v>2023 Elite Canada</v>
      </c>
      <c r="P13" s="8">
        <f>IF(COUNT(AT13,BW13,CZ13)&gt;0,LARGE((AT13,BW13,CZ13),1),0)</f>
        <v>21.2</v>
      </c>
      <c r="Q13" s="8" t="str">
        <f>IF(P13=0,"",IF(P13=CZ13,$CC$1,IF(P13=BW13,$AZ$1,IF(P13=AT13,$W$1,""))))</f>
        <v>2023 Nationals</v>
      </c>
      <c r="R13" s="8">
        <f>IF(MAX(AX13,CA13,DD13)&gt;0,MAX(AX13,CA13,DD13),0)</f>
        <v>42.4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16.600000000000001</v>
      </c>
      <c r="X13" s="19">
        <v>1.2</v>
      </c>
      <c r="Y13" s="19">
        <v>0</v>
      </c>
      <c r="Z13" s="19">
        <v>0</v>
      </c>
      <c r="AA13" s="19">
        <v>16.559999999999999</v>
      </c>
      <c r="AB13" s="19">
        <v>3.2</v>
      </c>
      <c r="AC13" s="19">
        <v>0</v>
      </c>
      <c r="AD13" s="19">
        <v>0.3</v>
      </c>
      <c r="AE13" s="19">
        <v>16.8</v>
      </c>
      <c r="AF13" s="19">
        <v>3.2</v>
      </c>
      <c r="AG13" s="19">
        <v>0</v>
      </c>
      <c r="AH13" s="19">
        <v>0.3</v>
      </c>
      <c r="AI13" s="19">
        <v>17.2</v>
      </c>
      <c r="AJ13" s="19">
        <v>3.2</v>
      </c>
      <c r="AK13" s="19">
        <v>0</v>
      </c>
      <c r="AL13" s="19">
        <v>0</v>
      </c>
      <c r="AM13" s="19">
        <v>17</v>
      </c>
      <c r="AN13" s="19">
        <v>3.2</v>
      </c>
      <c r="AO13" s="19">
        <v>0</v>
      </c>
      <c r="AP13" s="19">
        <v>0.3</v>
      </c>
      <c r="AQ13" s="27"/>
      <c r="AR13" s="40">
        <f>IF(SUM(X13,AB13)&gt;0,SUM(X13,AB13),"")</f>
        <v>4.4000000000000004</v>
      </c>
      <c r="AS13" s="40">
        <f>IF(SUM(W13:X13,Z13:AB13,AD13)-Y13-AC13&gt;0,SUM(W13:X13,Z13:AB13,AD13)-Y13-AC13,"")</f>
        <v>37.86</v>
      </c>
      <c r="AT13" s="40">
        <f>IF(SUM(AE13:AF13,AH13)-AG13&gt;0,SUM(AE13:AF13,AH13)-AG13,"")</f>
        <v>20.3</v>
      </c>
      <c r="AU13" s="40">
        <f>IF(SUM(X13,AB13,AF13)&gt;0,SUM(X13,AB13,AF13),"")</f>
        <v>7.6000000000000005</v>
      </c>
      <c r="AV13" s="40">
        <f>IF(SUM(AS13,AT13)&gt;0,SUM(AS13,AT13),"")</f>
        <v>58.16</v>
      </c>
      <c r="AW13" s="40">
        <f>IF(SUM(AJ13,AN13)&gt;0,SUM(AJ13,AN13),"")</f>
        <v>6.4</v>
      </c>
      <c r="AX13" s="40">
        <f>IF(SUM(AI13:AJ13,AL13:AN13,AP13)-SUM(AK13,AO13)&gt;0,SUM(AI13:AJ13,AL13:AN13,AP13)-SUM(AK13,AO13),"")</f>
        <v>40.9</v>
      </c>
      <c r="AY13" s="40">
        <f>IF(SUM(AS13,AT13,AX13)&gt;0,SUM(AS13,AT13,AX13),"")</f>
        <v>99.06</v>
      </c>
      <c r="AZ13" s="18">
        <v>15.7</v>
      </c>
      <c r="BA13" s="18">
        <v>3.2</v>
      </c>
      <c r="BB13" s="18">
        <v>0</v>
      </c>
      <c r="BC13" s="18">
        <v>0</v>
      </c>
      <c r="BD13" s="18">
        <v>16.7</v>
      </c>
      <c r="BE13" s="18">
        <v>3.9</v>
      </c>
      <c r="BF13" s="18">
        <v>0</v>
      </c>
      <c r="BG13" s="18">
        <v>0.6</v>
      </c>
      <c r="BH13" s="18">
        <v>16.7</v>
      </c>
      <c r="BI13" s="18">
        <v>3.9</v>
      </c>
      <c r="BJ13" s="18">
        <v>0</v>
      </c>
      <c r="BK13" s="18">
        <v>0.6</v>
      </c>
      <c r="BL13" s="18">
        <v>16.8</v>
      </c>
      <c r="BM13" s="18">
        <v>3.9</v>
      </c>
      <c r="BN13" s="18">
        <v>0</v>
      </c>
      <c r="BO13" s="18">
        <v>0.3</v>
      </c>
      <c r="BP13" s="18">
        <v>16.899999999999999</v>
      </c>
      <c r="BQ13" s="18">
        <v>3.9</v>
      </c>
      <c r="BR13" s="18">
        <v>0</v>
      </c>
      <c r="BS13" s="18">
        <v>0.6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40.099999999999994</v>
      </c>
      <c r="BW13" s="11">
        <f>IF(SUM(BH13:BI13,BK13)-BJ13&gt;0,SUM(BH13:BI13,BK13)-BJ13,"")</f>
        <v>21.2</v>
      </c>
      <c r="BX13" s="11">
        <f>IF(SUM(BA13,BE13,BI13)&gt;0,SUM(BA13,BE13,BI13),"")</f>
        <v>11</v>
      </c>
      <c r="BY13" s="11">
        <f>IF(SUM(BV13,BW13)&gt;0,SUM(BV13,BW13),"")</f>
        <v>61.3</v>
      </c>
      <c r="BZ13" s="11">
        <f>IF(SUM(BM13,BQ13)&gt;0,SUM(BM13,BQ13),"")</f>
        <v>7.8</v>
      </c>
      <c r="CA13" s="11">
        <f>IF(SUM(BL13:BM13,BO13:BQ13,BS13)-SUM(BN13,BR13)&gt;0,SUM(BL13:BM13,BO13:BQ13,BS13)-SUM(BN13,BR13),"")</f>
        <v>42.4</v>
      </c>
      <c r="CB13" s="11">
        <f>IF(SUM(BV13,BW13,CA13)&gt;0,SUM(BV13,BW13,CA13),"")</f>
        <v>103.69999999999999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7.85</v>
      </c>
      <c r="QH13" s="22">
        <f>IF($CW13="P",CD13,(CD13+BA13)/2)</f>
        <v>1.6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8.35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0.3</v>
      </c>
      <c r="QO13" s="22">
        <f>IF($CW13="P",CK13,(CK13+BH13)/2)</f>
        <v>8.35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8.4</v>
      </c>
      <c r="QT13" s="22">
        <f>IF($CW13="P",CP13,(CP13+BM13)/2)</f>
        <v>1.95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8.4499999999999993</v>
      </c>
      <c r="QX13" s="22">
        <f>IF($CW13="P",CT13,(CT13+BQ13)/2)</f>
        <v>1.95</v>
      </c>
      <c r="QY13" s="22">
        <f>IF($CW13="P",CU13,(CU13+BR13)/2)</f>
        <v>0</v>
      </c>
      <c r="QZ13" s="22">
        <f>IF($CW13="P",CV13,(CV13+BS13)/2)</f>
        <v>0.3</v>
      </c>
      <c r="RA13" s="27" t="s">
        <v>46</v>
      </c>
      <c r="RB13" s="40">
        <f>IF(SUM(QH13,QL13)&gt;0,SUM(QH13,QL13),"")</f>
        <v>3.55</v>
      </c>
      <c r="RC13" s="40">
        <f>IF(SUM(QG13:QH13,QJ13:QL13,QN13)-QI13-QM13&gt;0,SUM(QG13:QH13,QJ13:QL13,QN13)-QI13-QM13,"")</f>
        <v>20.049999999999997</v>
      </c>
      <c r="RD13" s="40">
        <f>IF(SUM(QO13:QP13,QR13)-QQ13&gt;0,SUM(QO13:QP13,QR13)-QQ13,"")</f>
        <v>10.6</v>
      </c>
      <c r="RE13" s="40">
        <f>IF(SUM(QH13,QL13,QP13)&gt;0,SUM(QH13,QL13,QP13),"")</f>
        <v>5.5</v>
      </c>
      <c r="RF13" s="40">
        <f>IF(SUM(RC13,RD13)&gt;0,SUM(RC13,RD13),"")</f>
        <v>30.65</v>
      </c>
      <c r="RG13" s="40">
        <f>IF(SUM(QT13,QX13)&gt;0,SUM(QT13,QX13),"")</f>
        <v>3.9</v>
      </c>
      <c r="RH13" s="40">
        <f>IF(SUM(QS13:QT13,QV13:QX13,QZ13)-SUM(QU13,QY13)&gt;0,SUM(QS13:QT13,QV13:QX13,QZ13)-SUM(QU13,QY13),"")</f>
        <v>21.2</v>
      </c>
      <c r="RI13" s="40">
        <f>IF(SUM(RC13,RD13,RH13)&gt;0,SUM(RC13,RD13,RH13),"")</f>
        <v>51.849999999999994</v>
      </c>
    </row>
    <row r="14" spans="1:477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179</v>
      </c>
      <c r="D14" s="4" t="s">
        <v>3</v>
      </c>
      <c r="E14" s="4">
        <v>2005</v>
      </c>
      <c r="F14" s="9">
        <f>SUM(L14:T14)+SUM(L14:P14)*0.0000001+SUM(L14)*0.0000000000001</f>
        <v>140.10000997000398</v>
      </c>
      <c r="G14" s="66"/>
      <c r="H14" s="3" t="str">
        <f>IF(OR(AND(AR14&gt;=AY$21,AS14&gt;=AY$25,AR14&lt;&gt;"",AQ14=""),AND(AW14&gt;=AY$21,AX14&gt;=AY$25,AW14&lt;&gt;"",AQ14=""),AND(BU14&gt;=CB$21,BV14&gt;=CB$25,BU14&lt;&gt;"",BT14=""),AND(BZ14&gt;=CB$21,CA14&gt;=CB$25,BZ14&lt;&gt;"",BT14=""),AND(CX14&gt;=DE$21,CY14&gt;=DE$25,CX14&lt;&gt;"",CW14=""),AND(DC14&gt;=DE$21,DD14&gt;=DE$25,DC14&lt;&gt;""),AND(EC14&gt;=EJ$21,ED14&gt;=EJ$25,EC14&lt;&gt;""),AND(EH14&gt;=EJ$21,EI14&gt;=EJ$25,EH14&lt;&gt;""),AND(FE14&gt;=FL$21,FF14&gt;=FL$25,FE14&lt;&gt;""),AND(FJ14&gt;=FL$21,FK14&gt;=FL$25,FJ14&lt;&gt;""),AND(GG14&gt;=GN$21,GH14&gt;=GN$25,GG14&lt;&gt;""),AND(GL14&gt;=GN$21,GM14&gt;=GN$25,GL14&lt;&gt;""),AND(HI14&gt;=HP$21,HJ14&gt;=HP$25,HI14&lt;&gt;""),AND(HN14&gt;=HP$21,HO14&gt;=HP$25,HN14&lt;&gt;""),AND(IK14&gt;=IR$21,IL14&gt;=IR$25,IK14&lt;&gt;""),AND(IP14&gt;=IR$21,IQ14&gt;=IR$25,IP14&lt;&gt;""),AND(JM14&gt;=JT$21,JN14&gt;=JT$25,JM14&lt;&gt;""),AND(JR14&gt;=JT$21,JS14&gt;=JT$25,JR14&lt;&gt;""),AND(KO14&gt;=KV$21,KP14&gt;=KV$25,KO14&lt;&gt;""),AND(KT14&gt;=KV$21,KU14&gt;=KV$25,KT14&lt;&gt;""),AND(LQ14&gt;=LX$21,LR14&gt;=LX$25,LQ14&lt;&gt;""),AND(LV14&gt;=LX$21,LW14&gt;=LX$25,LV14&lt;&gt;""),AND(MS14&gt;=MZ$21,MT14&gt;=MZ$25,MS14&lt;&gt;""),AND(MX14&gt;=MZ$21,MY14&gt;=MZ$25,MX14&lt;&gt;""),AND(NU14&gt;=OB$21,NV14&gt;=OB$25,NU14&lt;&gt;""),AND(NZ14&gt;=OB$21,OA14&gt;=OB$25,NZ14&lt;&gt;""),AND(OW14&gt;=PD$21,OX14&gt;=PD$25,OW14&lt;&gt;""),AND(PB14&gt;=PD$21,PC14&gt;=PD$25,PB14&lt;&gt;""),AND(PY14&gt;=QF$21,PZ14&gt;=QF$25,PY14&lt;&gt;""),AND(QD14&gt;=QF$21,QE14&gt;=QF$25,QD14&lt;&gt;"")),"P","")</f>
        <v/>
      </c>
      <c r="I14" s="3" t="str">
        <f>IF(OR(AND(AS14&gt;=AY$25,AS14&lt;&gt;"",AQ14=""),AND(AX14&gt;=AY$25,AX14&lt;&gt;"",AQ14=""),AND(BV14&gt;=CB$25,BV14&lt;&gt;"",BT14=""),AND(CA14&gt;=CB$25,CA14&lt;&gt;"",BT14=""),AND(CY14&gt;=DE$25,CY14&lt;&gt;"",CW14=""),AND(DD14&gt;=DE$25,DD14&lt;&gt;"",CW14=""),AND(ED14&gt;=EJ$25,ED14&lt;&gt;""),AND(EI14&gt;=EJ$25,EI14&lt;&gt;""),AND(FF14&gt;=FL$25,FF14&lt;&gt;""),AND(FK14&gt;=FL$25,FK14&lt;&gt;""),AND(GH14&gt;=GN$25,GH14&lt;&gt;""),AND(GM14&gt;=GN$25,GM14&lt;&gt;""),AND(HJ14&gt;=HP$25,HJ14&lt;&gt;""),AND(HO14&gt;=HP$25,HO14&lt;&gt;""),AND(IL14&gt;=IR$25,IL14&lt;&gt;""),AND(IQ14&gt;=IR$25,IQ14&lt;&gt;""),AND(JN14&gt;=JT$25,JN14&lt;&gt;""),AND(JS14&gt;=JT$25,JS14&lt;&gt;""),AND(KP14&gt;=KV$25,KP14&lt;&gt;""),AND(KU14&gt;=KV$25,KU14&lt;&gt;""),AND(LR14&gt;=LX$25,LR14&lt;&gt;""),AND(LW14&gt;=LX$25,LW14&lt;&gt;""),AND(MT14&gt;=MZ$25,MT14&lt;&gt;""),AND(MY14&gt;=MZ$25,MY14&lt;&gt;""),AND(NV14&gt;=OB$25,NV14&lt;&gt;""),AND(OA14&gt;=OB$25,OA14&lt;&gt;""),AND(OX14&gt;=PD$25,OX14&lt;&gt;""),AND(PC14&gt;=PD$25,PC14&lt;&gt;""),AND(PZ14&gt;=QF$25,PZ14&lt;&gt;""),AND(QE14&gt;=QF$25,QE14&lt;&gt;"")),"P","")</f>
        <v/>
      </c>
      <c r="J14" s="36" t="str">
        <f>IF(AND(I14="P",H14=""),"No DD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Merit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Excellence",IF(K14="P","Worlds Team",IF(H14="P","National Team","")))))</f>
        <v/>
      </c>
      <c r="K14" s="3" t="str">
        <f>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P","")</f>
        <v/>
      </c>
      <c r="L14" s="8">
        <f>IF(COUNT(AS14,BV14,CY14)&gt;0,LARGE((AS14,BV14,CY14),1),0)</f>
        <v>39.799999999999997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39.300000000000004</v>
      </c>
      <c r="O14" s="8" t="str">
        <f>IF(N14=0,"",IF(N14=CY14,$CC$1,IF(N14=BV14,$AZ$1,IF(N14=AS14,$W$1,""))))</f>
        <v>2023 3rd Domestic Trial</v>
      </c>
      <c r="P14" s="8">
        <f>IF(COUNT(AT14,BW14,CZ14)&gt;0,LARGE((AT14,BW14,CZ14),1),0)</f>
        <v>20.599999999999998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40.4</v>
      </c>
      <c r="S14" s="8" t="str">
        <f>IF(R14=0,"",IF(R14=DD14,$CC$1,IF(R14=CA14,$AZ$1,IF(R14=AX14,$W$1,""))))</f>
        <v>2023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16.399999999999999</v>
      </c>
      <c r="BA14" s="18">
        <v>3.9</v>
      </c>
      <c r="BB14" s="18">
        <v>0</v>
      </c>
      <c r="BC14" s="18">
        <v>0.6</v>
      </c>
      <c r="BD14" s="18">
        <v>14.5</v>
      </c>
      <c r="BE14" s="18">
        <v>4.0999999999999996</v>
      </c>
      <c r="BF14" s="18">
        <v>0</v>
      </c>
      <c r="BG14" s="18">
        <v>0.3</v>
      </c>
      <c r="BH14" s="18">
        <v>16.8</v>
      </c>
      <c r="BI14" s="18">
        <v>3.2</v>
      </c>
      <c r="BJ14" s="18">
        <v>0</v>
      </c>
      <c r="BK14" s="18">
        <v>0.3</v>
      </c>
      <c r="BL14" s="18">
        <v>15.8</v>
      </c>
      <c r="BM14" s="18">
        <v>3.5</v>
      </c>
      <c r="BN14" s="18">
        <v>0</v>
      </c>
      <c r="BO14" s="18">
        <v>0.6</v>
      </c>
      <c r="BP14" s="18">
        <v>15.9</v>
      </c>
      <c r="BQ14" s="18">
        <v>3.2</v>
      </c>
      <c r="BR14" s="18">
        <v>0</v>
      </c>
      <c r="BS14" s="18">
        <v>0.3</v>
      </c>
      <c r="BT14" s="28"/>
      <c r="BU14" s="11">
        <f>IF(SUM(BA14,BE14)&gt;0,SUM(BA14,BE14),"")</f>
        <v>8</v>
      </c>
      <c r="BV14" s="11">
        <f>IF(SUM(AZ14:BA14,BC14:BE14,BG14)-BB14-BF14&gt;0,SUM(AZ14:BA14,BC14:BE14,BG14)-BB14-BF14,"")</f>
        <v>39.799999999999997</v>
      </c>
      <c r="BW14" s="11">
        <f>IF(SUM(BH14:BI14,BK14)-BJ14&gt;0,SUM(BH14:BI14,BK14)-BJ14,"")</f>
        <v>20.3</v>
      </c>
      <c r="BX14" s="11">
        <f>IF(SUM(BA14,BE14,BI14)&gt;0,SUM(BA14,BE14,BI14),"")</f>
        <v>11.2</v>
      </c>
      <c r="BY14" s="11">
        <f>IF(SUM(BV14,BW14)&gt;0,SUM(BV14,BW14),"")</f>
        <v>60.099999999999994</v>
      </c>
      <c r="BZ14" s="11">
        <f>IF(SUM(BM14,BQ14)&gt;0,SUM(BM14,BQ14),"")</f>
        <v>6.7</v>
      </c>
      <c r="CA14" s="11">
        <f>IF(SUM(BL14:BM14,BO14:BQ14,BS14)-SUM(BN14,BR14)&gt;0,SUM(BL14:BM14,BO14:BQ14,BS14)-SUM(BN14,BR14),"")</f>
        <v>39.300000000000004</v>
      </c>
      <c r="CB14" s="11">
        <f>IF(SUM(BV14,BW14,CA14)&gt;0,SUM(BV14,BW14,CA14),"")</f>
        <v>99.4</v>
      </c>
      <c r="CC14" s="19">
        <v>14.8</v>
      </c>
      <c r="CD14" s="19">
        <v>4.0999999999999996</v>
      </c>
      <c r="CE14" s="19">
        <v>0.4</v>
      </c>
      <c r="CF14" s="19">
        <v>0.3</v>
      </c>
      <c r="CG14" s="19">
        <v>16</v>
      </c>
      <c r="CH14" s="19">
        <v>3.9</v>
      </c>
      <c r="CI14" s="19">
        <v>0</v>
      </c>
      <c r="CJ14" s="19">
        <v>0.6</v>
      </c>
      <c r="CK14" s="19">
        <v>16.399999999999999</v>
      </c>
      <c r="CL14" s="19">
        <v>3.9</v>
      </c>
      <c r="CM14" s="19">
        <v>0</v>
      </c>
      <c r="CN14" s="19">
        <v>0.3</v>
      </c>
      <c r="CO14" s="19">
        <v>16.399999999999999</v>
      </c>
      <c r="CP14" s="19">
        <v>3.2</v>
      </c>
      <c r="CQ14" s="19">
        <v>0</v>
      </c>
      <c r="CR14" s="19">
        <v>0.3</v>
      </c>
      <c r="CS14" s="19">
        <v>16.100000000000001</v>
      </c>
      <c r="CT14" s="19">
        <v>4.0999999999999996</v>
      </c>
      <c r="CU14" s="19">
        <v>0</v>
      </c>
      <c r="CV14" s="19">
        <v>0.3</v>
      </c>
      <c r="CW14" s="27"/>
      <c r="CX14" s="40">
        <f>IF(SUM(CD14,CH14)&gt;0,SUM(CD14,CH14),"")</f>
        <v>8</v>
      </c>
      <c r="CY14" s="40">
        <f>IF(SUM(CC14:CD14,CF14:CH14,CJ14)-CE14-CI14&gt;0,SUM(CC14:CD14,CF14:CH14,CJ14)-CE14-CI14,"")</f>
        <v>39.300000000000004</v>
      </c>
      <c r="CZ14" s="40">
        <f>IF(SUM(CK14:CL14,CN14)-CM14&gt;0,SUM(CK14:CL14,CN14)-CM14,"")</f>
        <v>20.599999999999998</v>
      </c>
      <c r="DA14" s="40">
        <f>IF(SUM(CD14,CH14,CL14)&gt;0,SUM(CD14,CH14,CL14),"")</f>
        <v>11.9</v>
      </c>
      <c r="DB14" s="40">
        <f>IF(SUM(CY14,CZ14)&gt;0,SUM(CY14,CZ14),"")</f>
        <v>59.900000000000006</v>
      </c>
      <c r="DC14" s="40">
        <f>IF(SUM(CP14,CT14)&gt;0,SUM(CP14,CT14),"")</f>
        <v>7.3</v>
      </c>
      <c r="DD14" s="40">
        <f>IF(SUM(CO14:CP14,CR14:CT14,CV14)-SUM(CQ14,CU14)&gt;0,SUM(CO14:CP14,CR14:CT14,CV14)-SUM(CQ14,CU14),"")</f>
        <v>40.4</v>
      </c>
      <c r="DE14" s="40">
        <f>IF(SUM(CY14,CZ14,DD14)&gt;0,SUM(CY14,CZ14,DD14),"")</f>
        <v>100.30000000000001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15.6</v>
      </c>
      <c r="QH14" s="22">
        <f>IF($CW14="P",CD14,(CD14+BA14)/2)</f>
        <v>4</v>
      </c>
      <c r="QI14" s="22">
        <f>IF($CW14="P",CE14,(CE14+BB14)/2)</f>
        <v>0.2</v>
      </c>
      <c r="QJ14" s="22">
        <f>IF($CW14="P",CF14,(CF14+BC14)/2)</f>
        <v>0.44999999999999996</v>
      </c>
      <c r="QK14" s="22">
        <f>IF($CW14="P",CG14,(CG14+BD14)/2)</f>
        <v>15.25</v>
      </c>
      <c r="QL14" s="22">
        <f>IF($CW14="P",CH14,(CH14+BE14)/2)</f>
        <v>4</v>
      </c>
      <c r="QM14" s="22">
        <f>IF($CW14="P",CI14,(CI14+BF14)/2)</f>
        <v>0</v>
      </c>
      <c r="QN14" s="22">
        <f>IF($CW14="P",CJ14,(CJ14+BG14)/2)</f>
        <v>0.44999999999999996</v>
      </c>
      <c r="QO14" s="22">
        <f>IF($CW14="P",CK14,(CK14+BH14)/2)</f>
        <v>16.600000000000001</v>
      </c>
      <c r="QP14" s="22">
        <f>IF($CW14="P",CL14,(CL14+BI14)/2)</f>
        <v>3.55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16.100000000000001</v>
      </c>
      <c r="QT14" s="22">
        <f>IF($CW14="P",CP14,(CP14+BM14)/2)</f>
        <v>3.35</v>
      </c>
      <c r="QU14" s="22">
        <f>IF($CW14="P",CQ14,(CQ14+BN14)/2)</f>
        <v>0</v>
      </c>
      <c r="QV14" s="22">
        <f>IF($CW14="P",CR14,(CR14+BO14)/2)</f>
        <v>0.44999999999999996</v>
      </c>
      <c r="QW14" s="22">
        <f>IF($CW14="P",CS14,(CS14+BP14)/2)</f>
        <v>16</v>
      </c>
      <c r="QX14" s="22">
        <f>IF($CW14="P",CT14,(CT14+BQ14)/2)</f>
        <v>3.65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</v>
      </c>
      <c r="RC14" s="40">
        <f>IF(SUM(QG14:QH14,QJ14:QL14,QN14)-QI14-QM14&gt;0,SUM(QG14:QH14,QJ14:QL14,QN14)-QI14-QM14,"")</f>
        <v>39.549999999999997</v>
      </c>
      <c r="RD14" s="40">
        <f>IF(SUM(QO14:QP14,QR14)-QQ14&gt;0,SUM(QO14:QP14,QR14)-QQ14,"")</f>
        <v>20.450000000000003</v>
      </c>
      <c r="RE14" s="40">
        <f>IF(SUM(QH14,QL14,QP14)&gt;0,SUM(QH14,QL14,QP14),"")</f>
        <v>11.55</v>
      </c>
      <c r="RF14" s="40">
        <f>IF(SUM(RC14,RD14)&gt;0,SUM(RC14,RD14),"")</f>
        <v>60</v>
      </c>
      <c r="RG14" s="40">
        <f>IF(SUM(QT14,QX14)&gt;0,SUM(QT14,QX14),"")</f>
        <v>7</v>
      </c>
      <c r="RH14" s="40">
        <f>IF(SUM(QS14:QT14,QV14:QX14,QZ14)-SUM(QU14,QY14)&gt;0,SUM(QS14:QT14,QV14:QX14,QZ14)-SUM(QU14,QY14),"")</f>
        <v>39.85</v>
      </c>
      <c r="RI14" s="40">
        <f>IF(SUM(RC14,RD14,RH14)&gt;0,SUM(RC14,RD14,RH14),"")</f>
        <v>99.85</v>
      </c>
    </row>
    <row r="15" spans="1:477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180</v>
      </c>
      <c r="D15" s="4" t="s">
        <v>3</v>
      </c>
      <c r="E15" s="4">
        <v>2004</v>
      </c>
      <c r="F15" s="9">
        <f>SUM(L15:T15)+SUM(L15:P15)*0.0000001+SUM(L15)*0.0000000000001</f>
        <v>100.90000628000415</v>
      </c>
      <c r="G15" s="66"/>
      <c r="H15" s="3" t="str">
        <f>IF(OR(AND(AR15&gt;=AY$21,AS15&gt;=AY$25,AR15&lt;&gt;"",AQ15=""),AND(AW15&gt;=AY$21,AX15&gt;=AY$25,AW15&lt;&gt;"",AQ15=""),AND(BU15&gt;=CB$21,BV15&gt;=CB$25,BU15&lt;&gt;"",BT15=""),AND(BZ15&gt;=CB$21,CA15&gt;=CB$25,BZ15&lt;&gt;"",BT15=""),AND(CX15&gt;=DE$21,CY15&gt;=DE$25,CX15&lt;&gt;"",CW15=""),AND(DC15&gt;=DE$21,DD15&gt;=DE$25,DC15&lt;&gt;""),AND(EC15&gt;=EJ$21,ED15&gt;=EJ$25,EC15&lt;&gt;""),AND(EH15&gt;=EJ$21,EI15&gt;=EJ$25,EH15&lt;&gt;""),AND(FE15&gt;=FL$21,FF15&gt;=FL$25,FE15&lt;&gt;""),AND(FJ15&gt;=FL$21,FK15&gt;=FL$25,FJ15&lt;&gt;""),AND(GG15&gt;=GN$21,GH15&gt;=GN$25,GG15&lt;&gt;""),AND(GL15&gt;=GN$21,GM15&gt;=GN$25,GL15&lt;&gt;""),AND(HI15&gt;=HP$21,HJ15&gt;=HP$25,HI15&lt;&gt;""),AND(HN15&gt;=HP$21,HO15&gt;=HP$25,HN15&lt;&gt;""),AND(IK15&gt;=IR$21,IL15&gt;=IR$25,IK15&lt;&gt;""),AND(IP15&gt;=IR$21,IQ15&gt;=IR$25,IP15&lt;&gt;""),AND(JM15&gt;=JT$21,JN15&gt;=JT$25,JM15&lt;&gt;""),AND(JR15&gt;=JT$21,JS15&gt;=JT$25,JR15&lt;&gt;""),AND(KO15&gt;=KV$21,KP15&gt;=KV$25,KO15&lt;&gt;""),AND(KT15&gt;=KV$21,KU15&gt;=KV$25,KT15&lt;&gt;""),AND(LQ15&gt;=LX$21,LR15&gt;=LX$25,LQ15&lt;&gt;""),AND(LV15&gt;=LX$21,LW15&gt;=LX$25,LV15&lt;&gt;""),AND(MS15&gt;=MZ$21,MT15&gt;=MZ$25,MS15&lt;&gt;""),AND(MX15&gt;=MZ$21,MY15&gt;=MZ$25,MX15&lt;&gt;""),AND(NU15&gt;=OB$21,NV15&gt;=OB$25,NU15&lt;&gt;""),AND(NZ15&gt;=OB$21,OA15&gt;=OB$25,NZ15&lt;&gt;""),AND(OW15&gt;=PD$21,OX15&gt;=PD$25,OW15&lt;&gt;""),AND(PB15&gt;=PD$21,PC15&gt;=PD$25,PB15&lt;&gt;""),AND(PY15&gt;=QF$21,PZ15&gt;=QF$25,PY15&lt;&gt;""),AND(QD15&gt;=QF$21,QE15&gt;=QF$25,QD15&lt;&gt;"")),"P","")</f>
        <v/>
      </c>
      <c r="I15" s="3" t="str">
        <f>IF(OR(AND(AS15&gt;=AY$25,AS15&lt;&gt;"",AQ15=""),AND(AX15&gt;=AY$25,AX15&lt;&gt;"",AQ15=""),AND(BV15&gt;=CB$25,BV15&lt;&gt;"",BT15=""),AND(CA15&gt;=CB$25,CA15&lt;&gt;"",BT15=""),AND(CY15&gt;=DE$25,CY15&lt;&gt;"",CW15=""),AND(DD15&gt;=DE$25,DD15&lt;&gt;"",CW15=""),AND(ED15&gt;=EJ$25,ED15&lt;&gt;""),AND(EI15&gt;=EJ$25,EI15&lt;&gt;""),AND(FF15&gt;=FL$25,FF15&lt;&gt;""),AND(FK15&gt;=FL$25,FK15&lt;&gt;""),AND(GH15&gt;=GN$25,GH15&lt;&gt;""),AND(GM15&gt;=GN$25,GM15&lt;&gt;""),AND(HJ15&gt;=HP$25,HJ15&lt;&gt;""),AND(HO15&gt;=HP$25,HO15&lt;&gt;""),AND(IL15&gt;=IR$25,IL15&lt;&gt;""),AND(IQ15&gt;=IR$25,IQ15&lt;&gt;""),AND(JN15&gt;=JT$25,JN15&lt;&gt;""),AND(JS15&gt;=JT$25,JS15&lt;&gt;""),AND(KP15&gt;=KV$25,KP15&lt;&gt;""),AND(KU15&gt;=KV$25,KU15&lt;&gt;""),AND(LR15&gt;=LX$25,LR15&lt;&gt;""),AND(LW15&gt;=LX$25,LW15&lt;&gt;""),AND(MT15&gt;=MZ$25,MT15&lt;&gt;""),AND(MY15&gt;=MZ$25,MY15&lt;&gt;""),AND(NV15&gt;=OB$25,NV15&lt;&gt;""),AND(OA15&gt;=OB$25,OA15&lt;&gt;""),AND(OX15&gt;=PD$25,OX15&lt;&gt;""),AND(PC15&gt;=PD$25,PC15&lt;&gt;""),AND(PZ15&gt;=QF$25,PZ15&lt;&gt;""),AND(QE15&gt;=QF$25,QE15&lt;&gt;"")),"P","")</f>
        <v/>
      </c>
      <c r="J15" s="36" t="str">
        <f>IF(AND(I15="P",H15=""),"No DD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Merit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Excellence",IF(K15="P","Worlds Team",IF(H15="P","National Team","")))))</f>
        <v/>
      </c>
      <c r="K15" s="3" t="str">
        <f>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P","")</f>
        <v/>
      </c>
      <c r="L15" s="8">
        <f>IF(COUNT(AS15,BV15,CY15)&gt;0,LARGE((AS15,BV15,CY15),1),0)</f>
        <v>41.699999999999996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0</v>
      </c>
      <c r="O15" s="8" t="str">
        <f>IF(N15=0,"",IF(N15=CY15,$CC$1,IF(N15=BV15,$AZ$1,IF(N15=AS15,$W$1,""))))</f>
        <v/>
      </c>
      <c r="P15" s="8">
        <f>IF(COUNT(AT15,BW15,CZ15)&gt;0,LARGE((AT15,BW15,CZ15),1),0)</f>
        <v>21.099999999999998</v>
      </c>
      <c r="Q15" s="8" t="str">
        <f>IF(P15=0,"",IF(P15=CZ15,$CC$1,IF(P15=BW15,$AZ$1,IF(P15=AT15,$W$1,""))))</f>
        <v>2023 Nationals</v>
      </c>
      <c r="R15" s="8">
        <f>IF(MAX(AX15,CA15,DD15)&gt;0,MAX(AX15,CA15,DD15),0)</f>
        <v>38.099999999999994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16.600000000000001</v>
      </c>
      <c r="BA15" s="18">
        <v>4.0999999999999996</v>
      </c>
      <c r="BB15" s="18">
        <v>0</v>
      </c>
      <c r="BC15" s="18">
        <v>0.3</v>
      </c>
      <c r="BD15" s="18">
        <v>16.5</v>
      </c>
      <c r="BE15" s="18">
        <v>3.9</v>
      </c>
      <c r="BF15" s="18">
        <v>0</v>
      </c>
      <c r="BG15" s="18">
        <v>0.3</v>
      </c>
      <c r="BH15" s="18">
        <v>16.899999999999999</v>
      </c>
      <c r="BI15" s="18">
        <v>3.9</v>
      </c>
      <c r="BJ15" s="18">
        <v>0</v>
      </c>
      <c r="BK15" s="18">
        <v>0.3</v>
      </c>
      <c r="BL15" s="18">
        <v>14.8</v>
      </c>
      <c r="BM15" s="18">
        <v>1.9</v>
      </c>
      <c r="BN15" s="18">
        <v>0</v>
      </c>
      <c r="BO15" s="18">
        <v>0.3</v>
      </c>
      <c r="BP15" s="18">
        <v>16.899999999999999</v>
      </c>
      <c r="BQ15" s="18">
        <v>3.9</v>
      </c>
      <c r="BR15" s="18">
        <v>0</v>
      </c>
      <c r="BS15" s="18">
        <v>0.3</v>
      </c>
      <c r="BT15" s="28"/>
      <c r="BU15" s="11">
        <f>IF(SUM(BA15,BE15)&gt;0,SUM(BA15,BE15),"")</f>
        <v>8</v>
      </c>
      <c r="BV15" s="11">
        <f>IF(SUM(AZ15:BA15,BC15:BE15,BG15)-BB15-BF15&gt;0,SUM(AZ15:BA15,BC15:BE15,BG15)-BB15-BF15,"")</f>
        <v>41.699999999999996</v>
      </c>
      <c r="BW15" s="11">
        <f>IF(SUM(BH15:BI15,BK15)-BJ15&gt;0,SUM(BH15:BI15,BK15)-BJ15,"")</f>
        <v>21.099999999999998</v>
      </c>
      <c r="BX15" s="11">
        <f>IF(SUM(BA15,BE15,BI15)&gt;0,SUM(BA15,BE15,BI15),"")</f>
        <v>11.9</v>
      </c>
      <c r="BY15" s="11">
        <f>IF(SUM(BV15,BW15)&gt;0,SUM(BV15,BW15),"")</f>
        <v>62.8</v>
      </c>
      <c r="BZ15" s="11">
        <f>IF(SUM(BM15,BQ15)&gt;0,SUM(BM15,BQ15),"")</f>
        <v>5.8</v>
      </c>
      <c r="CA15" s="11">
        <f>IF(SUM(BL15:BM15,BO15:BQ15,BS15)-SUM(BN15,BR15)&gt;0,SUM(BL15:BM15,BO15:BQ15,BS15)-SUM(BN15,BR15),"")</f>
        <v>38.099999999999994</v>
      </c>
      <c r="CB15" s="11">
        <f>IF(SUM(BV15,BW15,CA15)&gt;0,SUM(BV15,BW15,CA15),"")</f>
        <v>100.89999999999999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8.3000000000000007</v>
      </c>
      <c r="QH15" s="22">
        <f>IF($CW15="P",CD15,(CD15+BA15)/2)</f>
        <v>2.0499999999999998</v>
      </c>
      <c r="QI15" s="22">
        <f>IF($CW15="P",CE15,(CE15+BB15)/2)</f>
        <v>0</v>
      </c>
      <c r="QJ15" s="22">
        <f>IF($CW15="P",CF15,(CF15+BC15)/2)</f>
        <v>0.15</v>
      </c>
      <c r="QK15" s="22">
        <f>IF($CW15="P",CG15,(CG15+BD15)/2)</f>
        <v>8.25</v>
      </c>
      <c r="QL15" s="22">
        <f>IF($CW15="P",CH15,(CH15+BE15)/2)</f>
        <v>1.95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8.4499999999999993</v>
      </c>
      <c r="QP15" s="22">
        <f>IF($CW15="P",CL15,(CL15+BI15)/2)</f>
        <v>1.95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7.4</v>
      </c>
      <c r="QT15" s="22">
        <f>IF($CW15="P",CP15,(CP15+BM15)/2)</f>
        <v>0.95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8.4499999999999993</v>
      </c>
      <c r="QX15" s="22">
        <f>IF($CW15="P",CT15,(CT15+BQ15)/2)</f>
        <v>1.95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</v>
      </c>
      <c r="RC15" s="40">
        <f>IF(SUM(QG15:QH15,QJ15:QL15,QN15)-QI15-QM15&gt;0,SUM(QG15:QH15,QJ15:QL15,QN15)-QI15-QM15,"")</f>
        <v>20.849999999999998</v>
      </c>
      <c r="RD15" s="40">
        <f>IF(SUM(QO15:QP15,QR15)-QQ15&gt;0,SUM(QO15:QP15,QR15)-QQ15,"")</f>
        <v>10.549999999999999</v>
      </c>
      <c r="RE15" s="40">
        <f>IF(SUM(QH15,QL15,QP15)&gt;0,SUM(QH15,QL15,QP15),"")</f>
        <v>5.95</v>
      </c>
      <c r="RF15" s="40">
        <f>IF(SUM(RC15,RD15)&gt;0,SUM(RC15,RD15),"")</f>
        <v>31.4</v>
      </c>
      <c r="RG15" s="40">
        <f>IF(SUM(QT15,QX15)&gt;0,SUM(QT15,QX15),"")</f>
        <v>2.9</v>
      </c>
      <c r="RH15" s="40">
        <f>IF(SUM(QS15:QT15,QV15:QX15,QZ15)-SUM(QU15,QY15)&gt;0,SUM(QS15:QT15,QV15:QX15,QZ15)-SUM(QU15,QY15),"")</f>
        <v>19.049999999999997</v>
      </c>
      <c r="RI15" s="40">
        <f>IF(SUM(RC15,RD15,RH15)&gt;0,SUM(RC15,RD15,RH15),"")</f>
        <v>50.449999999999996</v>
      </c>
    </row>
    <row r="16" spans="1:477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117</v>
      </c>
      <c r="D16" s="4" t="s">
        <v>4</v>
      </c>
      <c r="E16" s="4">
        <v>2005</v>
      </c>
      <c r="F16" s="9">
        <f>SUM(L16:T16)+SUM(L16:P16)*0.0000001+SUM(L16)*0.0000000000001</f>
        <v>92.000005510003561</v>
      </c>
      <c r="G16" s="66"/>
      <c r="H16" s="3" t="str">
        <f>IF(OR(AND(AR16&gt;=AY$21,AS16&gt;=AY$25,AR16&lt;&gt;"",AQ16=""),AND(AW16&gt;=AY$21,AX16&gt;=AY$25,AW16&lt;&gt;"",AQ16=""),AND(BU16&gt;=CB$21,BV16&gt;=CB$25,BU16&lt;&gt;"",BT16=""),AND(BZ16&gt;=CB$21,CA16&gt;=CB$25,BZ16&lt;&gt;"",BT16=""),AND(CX16&gt;=DE$21,CY16&gt;=DE$25,CX16&lt;&gt;"",CW16=""),AND(DC16&gt;=DE$21,DD16&gt;=DE$25,DC16&lt;&gt;""),AND(EC16&gt;=EJ$21,ED16&gt;=EJ$25,EC16&lt;&gt;""),AND(EH16&gt;=EJ$21,EI16&gt;=EJ$25,EH16&lt;&gt;""),AND(FE16&gt;=FL$21,FF16&gt;=FL$25,FE16&lt;&gt;""),AND(FJ16&gt;=FL$21,FK16&gt;=FL$25,FJ16&lt;&gt;""),AND(GG16&gt;=GN$21,GH16&gt;=GN$25,GG16&lt;&gt;""),AND(GL16&gt;=GN$21,GM16&gt;=GN$25,GL16&lt;&gt;""),AND(HI16&gt;=HP$21,HJ16&gt;=HP$25,HI16&lt;&gt;""),AND(HN16&gt;=HP$21,HO16&gt;=HP$25,HN16&lt;&gt;""),AND(IK16&gt;=IR$21,IL16&gt;=IR$25,IK16&lt;&gt;""),AND(IP16&gt;=IR$21,IQ16&gt;=IR$25,IP16&lt;&gt;""),AND(JM16&gt;=JT$21,JN16&gt;=JT$25,JM16&lt;&gt;""),AND(JR16&gt;=JT$21,JS16&gt;=JT$25,JR16&lt;&gt;""),AND(KO16&gt;=KV$21,KP16&gt;=KV$25,KO16&lt;&gt;""),AND(KT16&gt;=KV$21,KU16&gt;=KV$25,KT16&lt;&gt;""),AND(LQ16&gt;=LX$21,LR16&gt;=LX$25,LQ16&lt;&gt;""),AND(LV16&gt;=LX$21,LW16&gt;=LX$25,LV16&lt;&gt;""),AND(MS16&gt;=MZ$21,MT16&gt;=MZ$25,MS16&lt;&gt;""),AND(MX16&gt;=MZ$21,MY16&gt;=MZ$25,MX16&lt;&gt;""),AND(NU16&gt;=OB$21,NV16&gt;=OB$25,NU16&lt;&gt;""),AND(NZ16&gt;=OB$21,OA16&gt;=OB$25,NZ16&lt;&gt;""),AND(OW16&gt;=PD$21,OX16&gt;=PD$25,OW16&lt;&gt;""),AND(PB16&gt;=PD$21,PC16&gt;=PD$25,PB16&lt;&gt;""),AND(PY16&gt;=QF$21,PZ16&gt;=QF$25,PY16&lt;&gt;""),AND(QD16&gt;=QF$21,QE16&gt;=QF$25,QD16&lt;&gt;"")),"P","")</f>
        <v/>
      </c>
      <c r="I16" s="3" t="str">
        <f>IF(OR(AND(AS16&gt;=AY$25,AS16&lt;&gt;"",AQ16=""),AND(AX16&gt;=AY$25,AX16&lt;&gt;"",AQ16=""),AND(BV16&gt;=CB$25,BV16&lt;&gt;"",BT16=""),AND(CA16&gt;=CB$25,CA16&lt;&gt;"",BT16=""),AND(CY16&gt;=DE$25,CY16&lt;&gt;"",CW16=""),AND(DD16&gt;=DE$25,DD16&lt;&gt;"",CW16=""),AND(ED16&gt;=EJ$25,ED16&lt;&gt;""),AND(EI16&gt;=EJ$25,EI16&lt;&gt;""),AND(FF16&gt;=FL$25,FF16&lt;&gt;""),AND(FK16&gt;=FL$25,FK16&lt;&gt;""),AND(GH16&gt;=GN$25,GH16&lt;&gt;""),AND(GM16&gt;=GN$25,GM16&lt;&gt;""),AND(HJ16&gt;=HP$25,HJ16&lt;&gt;""),AND(HO16&gt;=HP$25,HO16&lt;&gt;""),AND(IL16&gt;=IR$25,IL16&lt;&gt;""),AND(IQ16&gt;=IR$25,IQ16&lt;&gt;""),AND(JN16&gt;=JT$25,JN16&lt;&gt;""),AND(JS16&gt;=JT$25,JS16&lt;&gt;""),AND(KP16&gt;=KV$25,KP16&lt;&gt;""),AND(KU16&gt;=KV$25,KU16&lt;&gt;""),AND(LR16&gt;=LX$25,LR16&lt;&gt;""),AND(LW16&gt;=LX$25,LW16&lt;&gt;""),AND(MT16&gt;=MZ$25,MT16&lt;&gt;""),AND(MY16&gt;=MZ$25,MY16&lt;&gt;""),AND(NV16&gt;=OB$25,NV16&lt;&gt;""),AND(OA16&gt;=OB$25,OA16&lt;&gt;""),AND(OX16&gt;=PD$25,OX16&lt;&gt;""),AND(PC16&gt;=PD$25,PC16&lt;&gt;""),AND(PZ16&gt;=QF$25,PZ16&lt;&gt;""),AND(QE16&gt;=QF$25,QE16&lt;&gt;"")),"P","")</f>
        <v/>
      </c>
      <c r="J16" s="36" t="str">
        <f>IF(AND(I16="P",H16=""),"No DD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Merit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Excellence",IF(K16="P","Worlds Team",IF(H16="P","National Team","")))))</f>
        <v/>
      </c>
      <c r="K16" s="3" t="str">
        <f>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P","")</f>
        <v/>
      </c>
      <c r="L16" s="8">
        <f>IF(COUNT(AS16,BV16,CY16)&gt;0,LARGE((AS16,BV16,CY16),1),0)</f>
        <v>35.700000000000003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0</v>
      </c>
      <c r="O16" s="8" t="str">
        <f>IF(N16=0,"",IF(N16=CY16,$CC$1,IF(N16=BV16,$AZ$1,IF(N16=AS16,$W$1,""))))</f>
        <v/>
      </c>
      <c r="P16" s="8">
        <f>IF(COUNT(AT16,BW16,CZ16)&gt;0,LARGE((AT16,BW16,CZ16),1),0)</f>
        <v>19.399999999999999</v>
      </c>
      <c r="Q16" s="8" t="str">
        <f>IF(P16=0,"",IF(P16=CZ16,$CC$1,IF(P16=BW16,$AZ$1,IF(P16=AT16,$W$1,""))))</f>
        <v>2023 Elite Canada</v>
      </c>
      <c r="R16" s="8">
        <f>IF(MAX(AX16,CA16,DD16)&gt;0,MAX(AX16,CA16,DD16),0)</f>
        <v>36.9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15.6</v>
      </c>
      <c r="X16" s="19">
        <v>1.2</v>
      </c>
      <c r="Y16" s="19">
        <v>0</v>
      </c>
      <c r="Z16" s="19">
        <v>0</v>
      </c>
      <c r="AA16" s="19">
        <v>15.8</v>
      </c>
      <c r="AB16" s="19">
        <v>3.2</v>
      </c>
      <c r="AC16" s="19">
        <v>0.4</v>
      </c>
      <c r="AD16" s="19">
        <v>0.3</v>
      </c>
      <c r="AE16" s="19">
        <v>16.399999999999999</v>
      </c>
      <c r="AF16" s="19">
        <v>3.2</v>
      </c>
      <c r="AG16" s="19">
        <v>0.2</v>
      </c>
      <c r="AH16" s="19">
        <v>0</v>
      </c>
      <c r="AI16" s="19">
        <v>15.8</v>
      </c>
      <c r="AJ16" s="19">
        <v>1.2</v>
      </c>
      <c r="AK16" s="19">
        <v>0</v>
      </c>
      <c r="AL16" s="19">
        <v>0</v>
      </c>
      <c r="AM16" s="19">
        <v>16.399999999999999</v>
      </c>
      <c r="AN16" s="19">
        <v>3.2</v>
      </c>
      <c r="AO16" s="19">
        <v>0</v>
      </c>
      <c r="AP16" s="19">
        <v>0.3</v>
      </c>
      <c r="AQ16" s="27"/>
      <c r="AR16" s="40">
        <f>IF(SUM(X16,AB16)&gt;0,SUM(X16,AB16),"")</f>
        <v>4.4000000000000004</v>
      </c>
      <c r="AS16" s="40">
        <f>IF(SUM(W16:X16,Z16:AB16,AD16)-Y16-AC16&gt;0,SUM(W16:X16,Z16:AB16,AD16)-Y16-AC16,"")</f>
        <v>35.700000000000003</v>
      </c>
      <c r="AT16" s="40">
        <f>IF(SUM(AE16:AF16,AH16)-AG16&gt;0,SUM(AE16:AF16,AH16)-AG16,"")</f>
        <v>19.399999999999999</v>
      </c>
      <c r="AU16" s="40">
        <f>IF(SUM(X16,AB16,AF16)&gt;0,SUM(X16,AB16,AF16),"")</f>
        <v>7.6000000000000005</v>
      </c>
      <c r="AV16" s="40">
        <f>IF(SUM(AS16,AT16)&gt;0,SUM(AS16,AT16),"")</f>
        <v>55.1</v>
      </c>
      <c r="AW16" s="40">
        <f>IF(SUM(AJ16,AN16)&gt;0,SUM(AJ16,AN16),"")</f>
        <v>4.4000000000000004</v>
      </c>
      <c r="AX16" s="40">
        <f>IF(SUM(AI16:AJ16,AL16:AN16,AP16)-SUM(AK16,AO16)&gt;0,SUM(AI16:AJ16,AL16:AN16,AP16)-SUM(AK16,AO16),"")</f>
        <v>36.9</v>
      </c>
      <c r="AY16" s="40">
        <f>IF(SUM(AS16,AT16,AX16)&gt;0,SUM(AS16,AT16,AX16),"")</f>
        <v>92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0</v>
      </c>
      <c r="QH16" s="22">
        <f>IF($CW16="P",CD16,(CD16+BA16)/2)</f>
        <v>0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0</v>
      </c>
      <c r="QL16" s="22">
        <f>IF($CW16="P",CH16,(CH16+BE16)/2)</f>
        <v>0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0</v>
      </c>
      <c r="QP16" s="22">
        <f>IF($CW16="P",CL16,(CL16+BI16)/2)</f>
        <v>0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 t="str">
        <f>IF(SUM(QH16,QL16)&gt;0,SUM(QH16,QL16),"")</f>
        <v/>
      </c>
      <c r="RC16" s="40" t="str">
        <f>IF(SUM(QG16:QH16,QJ16:QL16,QN16)-QI16-QM16&gt;0,SUM(QG16:QH16,QJ16:QL16,QN16)-QI16-QM16,"")</f>
        <v/>
      </c>
      <c r="RD16" s="40" t="str">
        <f>IF(SUM(QO16:QP16,QR16)-QQ16&gt;0,SUM(QO16:QP16,QR16)-QQ16,"")</f>
        <v/>
      </c>
      <c r="RE16" s="40" t="str">
        <f>IF(SUM(QH16,QL16,QP16)&gt;0,SUM(QH16,QL16,QP16),"")</f>
        <v/>
      </c>
      <c r="RF16" s="40" t="str">
        <f>IF(SUM(RC16,RD16)&gt;0,SUM(RC16,RD16),"")</f>
        <v/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 t="str">
        <f>IF(SUM(RC16,RD16,RH16)&gt;0,SUM(RC16,RD16,RH16),"")</f>
        <v/>
      </c>
    </row>
    <row r="17" spans="1:477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89.200008920004009</v>
      </c>
      <c r="G17" s="66"/>
      <c r="H17" s="3" t="str">
        <f>IF(OR(AND(AR17&gt;=AY$21,AS17&gt;=AY$25,AR17&lt;&gt;"",AQ17=""),AND(AW17&gt;=AY$21,AX17&gt;=AY$25,AW17&lt;&gt;"",AQ17=""),AND(BU17&gt;=CB$21,BV17&gt;=CB$25,BU17&lt;&gt;"",BT17=""),AND(BZ17&gt;=CB$21,CA17&gt;=CB$25,BZ17&lt;&gt;"",BT17=""),AND(CX17&gt;=DE$21,CY17&gt;=DE$25,CX17&lt;&gt;"",CW17=""),AND(DC17&gt;=DE$21,DD17&gt;=DE$25,DC17&lt;&gt;""),AND(EC17&gt;=EJ$21,ED17&gt;=EJ$25,EC17&lt;&gt;""),AND(EH17&gt;=EJ$21,EI17&gt;=EJ$25,EH17&lt;&gt;""),AND(FE17&gt;=FL$21,FF17&gt;=FL$25,FE17&lt;&gt;""),AND(FJ17&gt;=FL$21,FK17&gt;=FL$25,FJ17&lt;&gt;""),AND(GG17&gt;=GN$21,GH17&gt;=GN$25,GG17&lt;&gt;""),AND(GL17&gt;=GN$21,GM17&gt;=GN$25,GL17&lt;&gt;""),AND(HI17&gt;=HP$21,HJ17&gt;=HP$25,HI17&lt;&gt;""),AND(HN17&gt;=HP$21,HO17&gt;=HP$25,HN17&lt;&gt;""),AND(IK17&gt;=IR$21,IL17&gt;=IR$25,IK17&lt;&gt;""),AND(IP17&gt;=IR$21,IQ17&gt;=IR$25,IP17&lt;&gt;""),AND(JM17&gt;=JT$21,JN17&gt;=JT$25,JM17&lt;&gt;""),AND(JR17&gt;=JT$21,JS17&gt;=JT$25,JR17&lt;&gt;""),AND(KO17&gt;=KV$21,KP17&gt;=KV$25,KO17&lt;&gt;""),AND(KT17&gt;=KV$21,KU17&gt;=KV$25,KT17&lt;&gt;""),AND(LQ17&gt;=LX$21,LR17&gt;=LX$25,LQ17&lt;&gt;""),AND(LV17&gt;=LX$21,LW17&gt;=LX$25,LV17&lt;&gt;""),AND(MS17&gt;=MZ$21,MT17&gt;=MZ$25,MS17&lt;&gt;""),AND(MX17&gt;=MZ$21,MY17&gt;=MZ$25,MX17&lt;&gt;""),AND(NU17&gt;=OB$21,NV17&gt;=OB$25,NU17&lt;&gt;""),AND(NZ17&gt;=OB$21,OA17&gt;=OB$25,NZ17&lt;&gt;""),AND(OW17&gt;=PD$21,OX17&gt;=PD$25,OW17&lt;&gt;""),AND(PB17&gt;=PD$21,PC17&gt;=PD$25,PB17&lt;&gt;""),AND(PY17&gt;=QF$21,PZ17&gt;=QF$25,PY17&lt;&gt;""),AND(QD17&gt;=QF$21,QE17&gt;=QF$25,QD17&lt;&gt;"")),"P","")</f>
        <v/>
      </c>
      <c r="I17" s="3" t="str">
        <f>IF(OR(AND(AS17&gt;=AY$25,AS17&lt;&gt;"",AQ17=""),AND(AX17&gt;=AY$25,AX17&lt;&gt;"",AQ17=""),AND(BV17&gt;=CB$25,BV17&lt;&gt;"",BT17=""),AND(CA17&gt;=CB$25,CA17&lt;&gt;"",BT17=""),AND(CY17&gt;=DE$25,CY17&lt;&gt;"",CW17=""),AND(DD17&gt;=DE$25,DD17&lt;&gt;"",CW17=""),AND(ED17&gt;=EJ$25,ED17&lt;&gt;""),AND(EI17&gt;=EJ$25,EI17&lt;&gt;""),AND(FF17&gt;=FL$25,FF17&lt;&gt;""),AND(FK17&gt;=FL$25,FK17&lt;&gt;""),AND(GH17&gt;=GN$25,GH17&lt;&gt;""),AND(GM17&gt;=GN$25,GM17&lt;&gt;""),AND(HJ17&gt;=HP$25,HJ17&lt;&gt;""),AND(HO17&gt;=HP$25,HO17&lt;&gt;""),AND(IL17&gt;=IR$25,IL17&lt;&gt;""),AND(IQ17&gt;=IR$25,IQ17&lt;&gt;""),AND(JN17&gt;=JT$25,JN17&lt;&gt;""),AND(JS17&gt;=JT$25,JS17&lt;&gt;""),AND(KP17&gt;=KV$25,KP17&lt;&gt;""),AND(KU17&gt;=KV$25,KU17&lt;&gt;""),AND(LR17&gt;=LX$25,LR17&lt;&gt;""),AND(LW17&gt;=LX$25,LW17&lt;&gt;""),AND(MT17&gt;=MZ$25,MT17&lt;&gt;""),AND(MY17&gt;=MZ$25,MY17&lt;&gt;""),AND(NV17&gt;=OB$25,NV17&lt;&gt;""),AND(OA17&gt;=OB$25,OA17&lt;&gt;""),AND(OX17&gt;=PD$25,OX17&lt;&gt;""),AND(PC17&gt;=PD$25,PC17&lt;&gt;""),AND(PZ17&gt;=QF$25,PZ17&lt;&gt;""),AND(QE17&gt;=QF$25,QE17&lt;&gt;"")),"P","")</f>
        <v/>
      </c>
      <c r="J17" s="36" t="str">
        <f>IF(AND(I17="P",H17=""),"No DD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Merit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Excellence",IF(K17="P","Worlds Team",IF(H17="P","National Team","")))))</f>
        <v/>
      </c>
      <c r="K17" s="3" t="str">
        <f>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P","")</f>
        <v/>
      </c>
      <c r="L17" s="8">
        <f>IF(COUNT(AS17,BV17,CY17)&gt;0,LARGE((AS17,BV17,CY17),1),0)</f>
        <v>40.1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32.1</v>
      </c>
      <c r="O17" s="8" t="str">
        <f>IF(N17=0,"",IF(N17=CY17,$CC$1,IF(N17=BV17,$AZ$1,IF(N17=AS17,$W$1,""))))</f>
        <v>2023 Elite Canada</v>
      </c>
      <c r="P17" s="8">
        <f>IF(COUNT(AT17,BW17,CZ17)&gt;0,LARGE((AT17,BW17,CZ17),1),0)</f>
        <v>17</v>
      </c>
      <c r="Q17" s="8" t="str">
        <f>IF(P17=0,"",IF(P17=CZ17,$CC$1,IF(P17=BW17,$AZ$1,IF(P17=AT17,$W$1,""))))</f>
        <v>2023 Nationals</v>
      </c>
      <c r="R17" s="8">
        <f>IF(MAX(AX17,CA17,DD17)&gt;0,MAX(AX17,CA17,DD17),0)</f>
        <v>0</v>
      </c>
      <c r="S17" s="8" t="str">
        <f>IF(R17=0,"",IF(R17=DD17,$CC$1,IF(R17=CA17,$AZ$1,IF(R17=AX17,$W$1,""))))</f>
        <v/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15.2</v>
      </c>
      <c r="X17" s="19">
        <v>1.9</v>
      </c>
      <c r="Y17" s="19">
        <v>0</v>
      </c>
      <c r="Z17" s="19">
        <v>0.3</v>
      </c>
      <c r="AA17" s="19">
        <v>12.6</v>
      </c>
      <c r="AB17" s="19">
        <v>1.8</v>
      </c>
      <c r="AC17" s="19">
        <v>0</v>
      </c>
      <c r="AD17" s="19">
        <v>0.3</v>
      </c>
      <c r="AE17" s="19">
        <v>15.4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3.7</v>
      </c>
      <c r="AS17" s="40">
        <f>IF(SUM(W17:X17,Z17:AB17,AD17)-Y17-AC17&gt;0,SUM(W17:X17,Z17:AB17,AD17)-Y17-AC17,"")</f>
        <v>32.1</v>
      </c>
      <c r="AT17" s="40">
        <f>IF(SUM(AE17:AF17,AH17)-AG17&gt;0,SUM(AE17:AF17,AH17)-AG17,"")</f>
        <v>16.600000000000001</v>
      </c>
      <c r="AU17" s="40">
        <f>IF(SUM(X17,AB17,AF17)&gt;0,SUM(X17,AB17,AF17),"")</f>
        <v>4.9000000000000004</v>
      </c>
      <c r="AV17" s="40">
        <f>IF(SUM(AS17,AT17)&gt;0,SUM(AS17,AT17),"")</f>
        <v>48.7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48.7</v>
      </c>
      <c r="AZ17" s="18">
        <v>16</v>
      </c>
      <c r="BA17" s="18">
        <v>3.9</v>
      </c>
      <c r="BB17" s="18">
        <v>0</v>
      </c>
      <c r="BC17" s="18">
        <v>0.3</v>
      </c>
      <c r="BD17" s="18">
        <v>15.5</v>
      </c>
      <c r="BE17" s="18">
        <v>4.0999999999999996</v>
      </c>
      <c r="BF17" s="18">
        <v>0</v>
      </c>
      <c r="BG17" s="18">
        <v>0.3</v>
      </c>
      <c r="BH17" s="18">
        <v>15.8</v>
      </c>
      <c r="BI17" s="18">
        <v>1.2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8</v>
      </c>
      <c r="BV17" s="11">
        <f>IF(SUM(AZ17:BA17,BC17:BE17,BG17)-BB17-BF17&gt;0,SUM(AZ17:BA17,BC17:BE17,BG17)-BB17-BF17,"")</f>
        <v>40.1</v>
      </c>
      <c r="BW17" s="11">
        <f>IF(SUM(BH17:BI17,BK17)-BJ17&gt;0,SUM(BH17:BI17,BK17)-BJ17,"")</f>
        <v>17</v>
      </c>
      <c r="BX17" s="11">
        <f>IF(SUM(BA17,BE17,BI17)&gt;0,SUM(BA17,BE17,BI17),"")</f>
        <v>9.1999999999999993</v>
      </c>
      <c r="BY17" s="11">
        <f>IF(SUM(BV17,BW17)&gt;0,SUM(BV17,BW17),"")</f>
        <v>57.1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57.1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</v>
      </c>
      <c r="QH17" s="22">
        <f>IF($CW17="P",CD17,(CD17+BA17)/2)</f>
        <v>1.95</v>
      </c>
      <c r="QI17" s="22">
        <f>IF($CW17="P",CE17,(CE17+BB17)/2)</f>
        <v>0</v>
      </c>
      <c r="QJ17" s="22">
        <f>IF($CW17="P",CF17,(CF17+BC17)/2)</f>
        <v>0.15</v>
      </c>
      <c r="QK17" s="22">
        <f>IF($CW17="P",CG17,(CG17+BD17)/2)</f>
        <v>7.75</v>
      </c>
      <c r="QL17" s="22">
        <f>IF($CW17="P",CH17,(CH17+BE17)/2)</f>
        <v>2.0499999999999998</v>
      </c>
      <c r="QM17" s="22">
        <f>IF($CW17="P",CI17,(CI17+BF17)/2)</f>
        <v>0</v>
      </c>
      <c r="QN17" s="22">
        <f>IF($CW17="P",CJ17,(CJ17+BG17)/2)</f>
        <v>0.15</v>
      </c>
      <c r="QO17" s="22">
        <f>IF($CW17="P",CK17,(CK17+BH17)/2)</f>
        <v>7.9</v>
      </c>
      <c r="QP17" s="22">
        <f>IF($CW17="P",CL17,(CL17+BI17)/2)</f>
        <v>0.6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4</v>
      </c>
      <c r="RC17" s="40">
        <f>IF(SUM(QG17:QH17,QJ17:QL17,QN17)-QI17-QM17&gt;0,SUM(QG17:QH17,QJ17:QL17,QN17)-QI17-QM17,"")</f>
        <v>20.05</v>
      </c>
      <c r="RD17" s="40">
        <f>IF(SUM(QO17:QP17,QR17)-QQ17&gt;0,SUM(QO17:QP17,QR17)-QQ17,"")</f>
        <v>8.5</v>
      </c>
      <c r="RE17" s="40">
        <f>IF(SUM(QH17,QL17,QP17)&gt;0,SUM(QH17,QL17,QP17),"")</f>
        <v>4.5999999999999996</v>
      </c>
      <c r="RF17" s="40">
        <f>IF(SUM(RC17,RD17)&gt;0,SUM(RC17,RD17),"")</f>
        <v>28.55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28.55</v>
      </c>
    </row>
    <row r="18" spans="1:477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178</v>
      </c>
      <c r="D18" s="4" t="s">
        <v>3</v>
      </c>
      <c r="E18" s="4">
        <v>2003</v>
      </c>
      <c r="F18" s="9">
        <f>SUM(L18:T18)+SUM(L18:P18)*0.0000001+SUM(L18)*0.0000000000001</f>
        <v>85.360005666003644</v>
      </c>
      <c r="G18" s="66"/>
      <c r="H18" s="3" t="str">
        <f>IF(OR(AND(AR18&gt;=AY$21,AS18&gt;=AY$25,AR18&lt;&gt;"",AQ18=""),AND(AW18&gt;=AY$21,AX18&gt;=AY$25,AW18&lt;&gt;"",AQ18=""),AND(BU18&gt;=CB$21,BV18&gt;=CB$25,BU18&lt;&gt;"",BT18=""),AND(BZ18&gt;=CB$21,CA18&gt;=CB$25,BZ18&lt;&gt;"",BT18=""),AND(CX18&gt;=DE$21,CY18&gt;=DE$25,CX18&lt;&gt;"",CW18=""),AND(DC18&gt;=DE$21,DD18&gt;=DE$25,DC18&lt;&gt;""),AND(EC18&gt;=EJ$21,ED18&gt;=EJ$25,EC18&lt;&gt;""),AND(EH18&gt;=EJ$21,EI18&gt;=EJ$25,EH18&lt;&gt;""),AND(FE18&gt;=FL$21,FF18&gt;=FL$25,FE18&lt;&gt;""),AND(FJ18&gt;=FL$21,FK18&gt;=FL$25,FJ18&lt;&gt;""),AND(GG18&gt;=GN$21,GH18&gt;=GN$25,GG18&lt;&gt;""),AND(GL18&gt;=GN$21,GM18&gt;=GN$25,GL18&lt;&gt;""),AND(HI18&gt;=HP$21,HJ18&gt;=HP$25,HI18&lt;&gt;""),AND(HN18&gt;=HP$21,HO18&gt;=HP$25,HN18&lt;&gt;""),AND(IK18&gt;=IR$21,IL18&gt;=IR$25,IK18&lt;&gt;""),AND(IP18&gt;=IR$21,IQ18&gt;=IR$25,IP18&lt;&gt;""),AND(JM18&gt;=JT$21,JN18&gt;=JT$25,JM18&lt;&gt;""),AND(JR18&gt;=JT$21,JS18&gt;=JT$25,JR18&lt;&gt;""),AND(KO18&gt;=KV$21,KP18&gt;=KV$25,KO18&lt;&gt;""),AND(KT18&gt;=KV$21,KU18&gt;=KV$25,KT18&lt;&gt;""),AND(LQ18&gt;=LX$21,LR18&gt;=LX$25,LQ18&lt;&gt;""),AND(LV18&gt;=LX$21,LW18&gt;=LX$25,LV18&lt;&gt;""),AND(MS18&gt;=MZ$21,MT18&gt;=MZ$25,MS18&lt;&gt;""),AND(MX18&gt;=MZ$21,MY18&gt;=MZ$25,MX18&lt;&gt;""),AND(NU18&gt;=OB$21,NV18&gt;=OB$25,NU18&lt;&gt;""),AND(NZ18&gt;=OB$21,OA18&gt;=OB$25,NZ18&lt;&gt;""),AND(OW18&gt;=PD$21,OX18&gt;=PD$25,OW18&lt;&gt;""),AND(PB18&gt;=PD$21,PC18&gt;=PD$25,PB18&lt;&gt;""),AND(PY18&gt;=QF$21,PZ18&gt;=QF$25,PY18&lt;&gt;""),AND(QD18&gt;=QF$21,QE18&gt;=QF$25,QD18&lt;&gt;"")),"P","")</f>
        <v/>
      </c>
      <c r="I18" s="3" t="str">
        <f>IF(OR(AND(AS18&gt;=AY$25,AS18&lt;&gt;"",AQ18=""),AND(AX18&gt;=AY$25,AX18&lt;&gt;"",AQ18=""),AND(BV18&gt;=CB$25,BV18&lt;&gt;"",BT18=""),AND(CA18&gt;=CB$25,CA18&lt;&gt;"",BT18=""),AND(CY18&gt;=DE$25,CY18&lt;&gt;"",CW18=""),AND(DD18&gt;=DE$25,DD18&lt;&gt;"",CW18=""),AND(ED18&gt;=EJ$25,ED18&lt;&gt;""),AND(EI18&gt;=EJ$25,EI18&lt;&gt;""),AND(FF18&gt;=FL$25,FF18&lt;&gt;""),AND(FK18&gt;=FL$25,FK18&lt;&gt;""),AND(GH18&gt;=GN$25,GH18&lt;&gt;""),AND(GM18&gt;=GN$25,GM18&lt;&gt;""),AND(HJ18&gt;=HP$25,HJ18&lt;&gt;""),AND(HO18&gt;=HP$25,HO18&lt;&gt;""),AND(IL18&gt;=IR$25,IL18&lt;&gt;""),AND(IQ18&gt;=IR$25,IQ18&lt;&gt;""),AND(JN18&gt;=JT$25,JN18&lt;&gt;""),AND(JS18&gt;=JT$25,JS18&lt;&gt;""),AND(KP18&gt;=KV$25,KP18&lt;&gt;""),AND(KU18&gt;=KV$25,KU18&lt;&gt;""),AND(LR18&gt;=LX$25,LR18&lt;&gt;""),AND(LW18&gt;=LX$25,LW18&lt;&gt;""),AND(MT18&gt;=MZ$25,MT18&lt;&gt;""),AND(MY18&gt;=MZ$25,MY18&lt;&gt;""),AND(NV18&gt;=OB$25,NV18&lt;&gt;""),AND(OA18&gt;=OB$25,OA18&lt;&gt;""),AND(OX18&gt;=PD$25,OX18&lt;&gt;""),AND(PC18&gt;=PD$25,PC18&lt;&gt;""),AND(PZ18&gt;=QF$25,PZ18&lt;&gt;""),AND(QE18&gt;=QF$25,QE18&lt;&gt;"")),"P","")</f>
        <v/>
      </c>
      <c r="J18" s="36" t="str">
        <f>IF(AND(I18="P",H18=""),"No DD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Merit",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Excellence",IF(K18="P","Worlds Team",IF(H18="P","National Team","")))))</f>
        <v/>
      </c>
      <c r="K18" s="3" t="str">
        <f>IF(OR(AND(AU18&gt;=AY$22,AV18&gt;=AY$26,AU18&lt;&gt;"",AQ18=""),AND(BX18&gt;=CB$22,BY18&gt;=CB$26,BX18&lt;&gt;"",BT18=""),AND(DA18&gt;=DE$22,DB18&gt;=DE$26,DA18&lt;&gt;"",CW18=""),AND(EF18&gt;=EJ$22,EG18&gt;=EJ$26,EF18&lt;&gt;""),AND(FH18&gt;=FL$22,FI18&gt;=FL$26,FH18&lt;&gt;""),AND(GJ18&gt;=GN$22,GK18&gt;=GN$26,GJ18&lt;&gt;""),AND(HL18&gt;=HP$22,HM18&gt;=HP$26,HL18&lt;&gt;""),AND(IN18&gt;=IR$22,IO18&gt;=IR$26,IN18&lt;&gt;""),AND(JP18&gt;=JT$22,JQ18&gt;=JT$26,JP18&lt;&gt;""),AND(KR18&gt;=KV$22,KS18&gt;=KV$26,KR18&lt;&gt;""),AND(LT18&gt;=LX$22,LU18&gt;=LX$26,LT18&lt;&gt;""),AND(MV18&gt;=MZ$22,MW18&gt;=MZ$26,MV18&lt;&gt;""),AND(NX18&gt;=OB$22,NY18&gt;=OB$26,NX18&lt;&gt;""),AND(OZ18&gt;=PD$22,PA18&gt;=PD$26,OZ18&lt;&gt;""),AND(QB18&gt;=QF$22,QC18&gt;=QF$26,QB18&lt;&gt;"")),"P","")</f>
        <v/>
      </c>
      <c r="L18" s="8">
        <f>IF(COUNT(AS18,BV18,CY18)&gt;0,LARGE((AS18,BV18,CY18),1),0)</f>
        <v>36.359999999999992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20.300000000000004</v>
      </c>
      <c r="Q18" s="8" t="str">
        <f>IF(P18=0,"",IF(P18=CZ18,$CC$1,IF(P18=BW18,$AZ$1,IF(P18=AT18,$W$1,""))))</f>
        <v>2023 Nationals</v>
      </c>
      <c r="R18" s="8">
        <f>IF(MAX(AX18,CA18,DD18)&gt;0,MAX(AX18,CA18,DD18),0)</f>
        <v>28.7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14.26</v>
      </c>
      <c r="BA18" s="18">
        <v>1.8</v>
      </c>
      <c r="BB18" s="18">
        <v>0</v>
      </c>
      <c r="BC18" s="18">
        <v>0.3</v>
      </c>
      <c r="BD18" s="18">
        <v>16.899999999999999</v>
      </c>
      <c r="BE18" s="18">
        <v>2.9</v>
      </c>
      <c r="BF18" s="18">
        <v>0.1</v>
      </c>
      <c r="BG18" s="18">
        <v>0.3</v>
      </c>
      <c r="BH18" s="18">
        <v>16.100000000000001</v>
      </c>
      <c r="BI18" s="18">
        <v>3.6</v>
      </c>
      <c r="BJ18" s="18">
        <v>0</v>
      </c>
      <c r="BK18" s="18">
        <v>0.6</v>
      </c>
      <c r="BL18" s="18">
        <v>8.8000000000000007</v>
      </c>
      <c r="BM18" s="18">
        <v>1.9</v>
      </c>
      <c r="BN18" s="18">
        <v>0</v>
      </c>
      <c r="BO18" s="18">
        <v>0.6</v>
      </c>
      <c r="BP18" s="18">
        <v>15.1</v>
      </c>
      <c r="BQ18" s="18">
        <v>2</v>
      </c>
      <c r="BR18" s="18">
        <v>0</v>
      </c>
      <c r="BS18" s="18">
        <v>0.3</v>
      </c>
      <c r="BT18" s="28"/>
      <c r="BU18" s="11">
        <f>IF(SUM(BA18,BE18)&gt;0,SUM(BA18,BE18),"")</f>
        <v>4.7</v>
      </c>
      <c r="BV18" s="11">
        <f>IF(SUM(AZ18:BA18,BC18:BE18,BG18)-BB18-BF18&gt;0,SUM(AZ18:BA18,BC18:BE18,BG18)-BB18-BF18,"")</f>
        <v>36.359999999999992</v>
      </c>
      <c r="BW18" s="11">
        <f>IF(SUM(BH18:BI18,BK18)-BJ18&gt;0,SUM(BH18:BI18,BK18)-BJ18,"")</f>
        <v>20.300000000000004</v>
      </c>
      <c r="BX18" s="11">
        <f>IF(SUM(BA18,BE18,BI18)&gt;0,SUM(BA18,BE18,BI18),"")</f>
        <v>8.3000000000000007</v>
      </c>
      <c r="BY18" s="11">
        <f>IF(SUM(BV18,BW18)&gt;0,SUM(BV18,BW18),"")</f>
        <v>56.66</v>
      </c>
      <c r="BZ18" s="11">
        <f>IF(SUM(BM18,BQ18)&gt;0,SUM(BM18,BQ18),"")</f>
        <v>3.9</v>
      </c>
      <c r="CA18" s="11">
        <f>IF(SUM(BL18:BM18,BO18:BQ18,BS18)-SUM(BN18,BR18)&gt;0,SUM(BL18:BM18,BO18:BQ18,BS18)-SUM(BN18,BR18),"")</f>
        <v>28.7</v>
      </c>
      <c r="CB18" s="11">
        <f>IF(SUM(BV18,BW18,CA18)&gt;0,SUM(BV18,BW18,CA18),"")</f>
        <v>85.36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7.13</v>
      </c>
      <c r="QH18" s="22">
        <f>IF($CW18="P",CD18,(CD18+BA18)/2)</f>
        <v>0.9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8.4499999999999993</v>
      </c>
      <c r="QL18" s="22">
        <f>IF($CW18="P",CH18,(CH18+BE18)/2)</f>
        <v>1.45</v>
      </c>
      <c r="QM18" s="22">
        <f>IF($CW18="P",CI18,(CI18+BF18)/2)</f>
        <v>0.05</v>
      </c>
      <c r="QN18" s="22">
        <f>IF($CW18="P",CJ18,(CJ18+BG18)/2)</f>
        <v>0.15</v>
      </c>
      <c r="QO18" s="22">
        <f>IF($CW18="P",CK18,(CK18+BH18)/2)</f>
        <v>8.0500000000000007</v>
      </c>
      <c r="QP18" s="22">
        <f>IF($CW18="P",CL18,(CL18+BI18)/2)</f>
        <v>1.8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4.4000000000000004</v>
      </c>
      <c r="QT18" s="22">
        <f>IF($CW18="P",CP18,(CP18+BM18)/2)</f>
        <v>0.95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7.55</v>
      </c>
      <c r="QX18" s="22">
        <f>IF($CW18="P",CT18,(CT18+BQ18)/2)</f>
        <v>1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2.35</v>
      </c>
      <c r="RC18" s="40">
        <f>IF(SUM(QG18:QH18,QJ18:QL18,QN18)-QI18-QM18&gt;0,SUM(QG18:QH18,QJ18:QL18,QN18)-QI18-QM18,"")</f>
        <v>18.179999999999996</v>
      </c>
      <c r="RD18" s="40">
        <f>IF(SUM(QO18:QP18,QR18)-QQ18&gt;0,SUM(QO18:QP18,QR18)-QQ18,"")</f>
        <v>10.150000000000002</v>
      </c>
      <c r="RE18" s="40">
        <f>IF(SUM(QH18,QL18,QP18)&gt;0,SUM(QH18,QL18,QP18),"")</f>
        <v>4.1500000000000004</v>
      </c>
      <c r="RF18" s="40">
        <f>IF(SUM(RC18,RD18)&gt;0,SUM(RC18,RD18),"")</f>
        <v>28.33</v>
      </c>
      <c r="RG18" s="40">
        <f>IF(SUM(QT18,QX18)&gt;0,SUM(QT18,QX18),"")</f>
        <v>1.95</v>
      </c>
      <c r="RH18" s="40">
        <f>IF(SUM(QS18:QT18,QV18:QX18,QZ18)-SUM(QU18,QY18)&gt;0,SUM(QS18:QT18,QV18:QX18,QZ18)-SUM(QU18,QY18),"")</f>
        <v>14.35</v>
      </c>
      <c r="RI18" s="40">
        <f>IF(SUM(RC18,RD18,RH18)&gt;0,SUM(RC18,RD18,RH18),"")</f>
        <v>42.68</v>
      </c>
    </row>
    <row r="19" spans="1:477" ht="17" x14ac:dyDescent="0.2">
      <c r="G19" s="66"/>
      <c r="T19" s="10"/>
      <c r="U19" s="10"/>
      <c r="V19" s="10"/>
    </row>
    <row r="20" spans="1:477" ht="17" x14ac:dyDescent="0.2">
      <c r="G20" s="66"/>
      <c r="T20" s="10"/>
      <c r="U20" s="10"/>
      <c r="V20" s="10"/>
    </row>
    <row r="21" spans="1:477" ht="17" x14ac:dyDescent="0.2">
      <c r="C21" s="23" t="s">
        <v>44</v>
      </c>
      <c r="G21" s="66"/>
      <c r="T21" s="10"/>
      <c r="U21" s="10"/>
      <c r="V21" s="10"/>
      <c r="AR21" s="4"/>
      <c r="AY21" s="42">
        <v>8</v>
      </c>
      <c r="BU21" s="4"/>
      <c r="CB21" s="42">
        <v>8</v>
      </c>
      <c r="CX21" s="4"/>
      <c r="DE21" s="42">
        <v>8</v>
      </c>
      <c r="EC21" s="4"/>
      <c r="EJ21" s="42">
        <v>8</v>
      </c>
      <c r="FE21" s="4"/>
      <c r="FL21" s="42">
        <v>8</v>
      </c>
      <c r="GG21" s="4"/>
      <c r="GN21" s="42">
        <v>8</v>
      </c>
      <c r="HI21" s="4"/>
      <c r="HP21" s="42">
        <v>8</v>
      </c>
      <c r="IK21" s="4"/>
      <c r="IR21" s="42">
        <v>8</v>
      </c>
      <c r="JM21" s="4"/>
      <c r="JT21" s="42">
        <v>8</v>
      </c>
      <c r="KO21" s="4"/>
      <c r="KV21" s="42">
        <v>8</v>
      </c>
      <c r="LQ21" s="4"/>
      <c r="LX21" s="42">
        <v>8</v>
      </c>
      <c r="MS21" s="4"/>
      <c r="MZ21" s="42">
        <v>8</v>
      </c>
      <c r="NU21" s="4"/>
      <c r="OB21" s="42">
        <v>8</v>
      </c>
      <c r="OW21" s="4"/>
      <c r="PD21" s="42">
        <v>8</v>
      </c>
      <c r="PY21" s="4"/>
      <c r="QF21" s="42">
        <v>8</v>
      </c>
    </row>
    <row r="22" spans="1:477" ht="17" hidden="1" x14ac:dyDescent="0.2">
      <c r="C22" s="30" t="s">
        <v>43</v>
      </c>
      <c r="G22" s="66"/>
      <c r="T22" s="10"/>
      <c r="U22" s="10"/>
      <c r="V22" s="10"/>
      <c r="AR22" s="4"/>
      <c r="AY22" s="51">
        <v>1000</v>
      </c>
      <c r="BU22" s="4"/>
      <c r="CB22" s="51">
        <v>1000</v>
      </c>
      <c r="CX22" s="4"/>
      <c r="DE22" s="51">
        <v>1000</v>
      </c>
      <c r="EC22" s="4"/>
      <c r="EJ22" s="51">
        <v>1000</v>
      </c>
      <c r="FE22" s="4"/>
      <c r="FL22" s="51">
        <v>1000</v>
      </c>
      <c r="GG22" s="4"/>
      <c r="GN22" s="51">
        <v>1000</v>
      </c>
      <c r="HI22" s="4"/>
      <c r="HP22" s="51">
        <v>1000</v>
      </c>
      <c r="IK22" s="4"/>
      <c r="IR22" s="51">
        <v>1000</v>
      </c>
      <c r="JM22" s="4"/>
      <c r="JT22" s="51">
        <v>1000</v>
      </c>
      <c r="KO22" s="4"/>
      <c r="KV22" s="51">
        <v>1000</v>
      </c>
      <c r="LQ22" s="4"/>
      <c r="LX22" s="51">
        <v>1000</v>
      </c>
      <c r="MS22" s="4"/>
      <c r="MZ22" s="51">
        <v>1000</v>
      </c>
      <c r="NU22" s="4"/>
      <c r="OB22" s="51">
        <v>1000</v>
      </c>
      <c r="OW22" s="4"/>
      <c r="PD22" s="51">
        <v>1000</v>
      </c>
      <c r="PY22" s="4"/>
      <c r="QF22" s="51">
        <v>1000</v>
      </c>
    </row>
    <row r="23" spans="1:477" ht="17" hidden="1" x14ac:dyDescent="0.2">
      <c r="A23" s="5"/>
      <c r="B23" s="5"/>
      <c r="C23" s="31" t="s">
        <v>55</v>
      </c>
      <c r="D23" s="20"/>
      <c r="G23" s="66"/>
      <c r="T23" s="10"/>
      <c r="U23" s="10"/>
      <c r="V23" s="10"/>
      <c r="AR23" s="4"/>
      <c r="AY23" s="43">
        <v>1000</v>
      </c>
      <c r="BU23" s="4"/>
      <c r="CB23" s="43">
        <v>1000</v>
      </c>
      <c r="CX23" s="4"/>
      <c r="DE23" s="43">
        <v>1000</v>
      </c>
      <c r="EC23" s="4"/>
      <c r="EJ23" s="43">
        <v>1000</v>
      </c>
      <c r="FE23" s="4"/>
      <c r="FL23" s="43">
        <v>1000</v>
      </c>
      <c r="GG23" s="4"/>
      <c r="GN23" s="43">
        <v>1000</v>
      </c>
      <c r="HI23" s="4"/>
      <c r="HP23" s="43">
        <v>1000</v>
      </c>
      <c r="IK23" s="4"/>
      <c r="IR23" s="43">
        <v>1000</v>
      </c>
      <c r="JM23" s="4"/>
      <c r="JT23" s="43">
        <v>1000</v>
      </c>
      <c r="KO23" s="4"/>
      <c r="KV23" s="43">
        <v>1000</v>
      </c>
      <c r="LQ23" s="4"/>
      <c r="LX23" s="43">
        <v>1000</v>
      </c>
      <c r="MS23" s="4"/>
      <c r="MZ23" s="43">
        <v>1000</v>
      </c>
      <c r="NU23" s="4"/>
      <c r="OB23" s="43">
        <v>1000</v>
      </c>
      <c r="OW23" s="4"/>
      <c r="PD23" s="43">
        <v>1000</v>
      </c>
      <c r="PY23" s="4"/>
      <c r="QF23" s="43">
        <v>1000</v>
      </c>
    </row>
    <row r="24" spans="1:477" ht="17" hidden="1" x14ac:dyDescent="0.2">
      <c r="A24" s="5"/>
      <c r="B24" s="5"/>
      <c r="C24" s="35" t="s">
        <v>62</v>
      </c>
      <c r="D24" s="20"/>
      <c r="G24" s="66"/>
      <c r="T24" s="10"/>
      <c r="U24" s="10"/>
      <c r="V24" s="10"/>
      <c r="AR24" s="4"/>
      <c r="AY24" s="44">
        <v>1000</v>
      </c>
      <c r="BU24" s="4"/>
      <c r="CB24" s="44">
        <v>1000</v>
      </c>
      <c r="CX24" s="4"/>
      <c r="DE24" s="44">
        <v>1000</v>
      </c>
      <c r="EC24" s="4"/>
      <c r="EJ24" s="44">
        <v>1000</v>
      </c>
      <c r="FE24" s="4"/>
      <c r="FL24" s="44">
        <v>1000</v>
      </c>
      <c r="GG24" s="4"/>
      <c r="GN24" s="44">
        <v>1000</v>
      </c>
      <c r="HI24" s="4"/>
      <c r="HP24" s="44">
        <v>1000</v>
      </c>
      <c r="IK24" s="4"/>
      <c r="IR24" s="44">
        <v>1000</v>
      </c>
      <c r="JM24" s="4"/>
      <c r="JT24" s="44">
        <v>1000</v>
      </c>
      <c r="KO24" s="4"/>
      <c r="KV24" s="44">
        <v>1000</v>
      </c>
      <c r="LQ24" s="4"/>
      <c r="LX24" s="44">
        <v>1000</v>
      </c>
      <c r="MS24" s="4"/>
      <c r="MZ24" s="44">
        <v>1000</v>
      </c>
      <c r="NU24" s="4"/>
      <c r="OB24" s="44">
        <v>1000</v>
      </c>
      <c r="OW24" s="4"/>
      <c r="PD24" s="44">
        <v>1000</v>
      </c>
      <c r="PY24" s="4"/>
      <c r="QF24" s="44">
        <v>1000</v>
      </c>
    </row>
    <row r="25" spans="1:477" ht="17" x14ac:dyDescent="0.2">
      <c r="A25" s="5"/>
      <c r="B25" s="5"/>
      <c r="C25" s="34" t="s">
        <v>41</v>
      </c>
      <c r="D25" s="20"/>
      <c r="G25" s="66"/>
      <c r="T25" s="10"/>
      <c r="U25" s="10"/>
      <c r="V25" s="10"/>
      <c r="AR25" s="4"/>
      <c r="AY25" s="45">
        <v>42.1</v>
      </c>
      <c r="BU25" s="4"/>
      <c r="CB25" s="45">
        <v>42.1</v>
      </c>
      <c r="CX25" s="4"/>
      <c r="DE25" s="45">
        <v>42.1</v>
      </c>
      <c r="EC25" s="4"/>
      <c r="EJ25" s="45">
        <v>42.1</v>
      </c>
      <c r="FE25" s="4"/>
      <c r="FL25" s="45">
        <v>42.1</v>
      </c>
      <c r="GG25" s="4"/>
      <c r="GN25" s="45">
        <v>42.1</v>
      </c>
      <c r="HI25" s="4"/>
      <c r="HP25" s="45">
        <v>42.1</v>
      </c>
      <c r="IK25" s="4"/>
      <c r="IR25" s="45">
        <v>42.1</v>
      </c>
      <c r="JM25" s="4"/>
      <c r="JT25" s="45">
        <v>42.1</v>
      </c>
      <c r="KO25" s="4"/>
      <c r="KV25" s="45">
        <v>42.1</v>
      </c>
      <c r="LQ25" s="4"/>
      <c r="LX25" s="45">
        <v>42.1</v>
      </c>
      <c r="MS25" s="4"/>
      <c r="MZ25" s="45">
        <v>42.1</v>
      </c>
      <c r="NU25" s="4"/>
      <c r="OB25" s="45">
        <v>42.1</v>
      </c>
      <c r="OW25" s="4"/>
      <c r="PD25" s="45">
        <v>42.1</v>
      </c>
      <c r="PY25" s="4"/>
      <c r="QF25" s="45">
        <v>42.1</v>
      </c>
    </row>
    <row r="26" spans="1:477" ht="17" hidden="1" x14ac:dyDescent="0.2">
      <c r="A26" s="5"/>
      <c r="B26" s="5"/>
      <c r="C26" s="24" t="s">
        <v>42</v>
      </c>
      <c r="D26" s="20"/>
      <c r="G26" s="66"/>
      <c r="T26" s="10"/>
      <c r="U26" s="10"/>
      <c r="V26" s="10"/>
      <c r="AR26" s="4"/>
      <c r="AY26" s="46">
        <v>1000</v>
      </c>
      <c r="BU26" s="4"/>
      <c r="CB26" s="46">
        <v>1000</v>
      </c>
      <c r="CX26" s="4"/>
      <c r="DE26" s="46">
        <v>1000</v>
      </c>
      <c r="EC26" s="4"/>
      <c r="EJ26" s="46">
        <v>1000</v>
      </c>
      <c r="FE26" s="4"/>
      <c r="FL26" s="46">
        <v>1000</v>
      </c>
      <c r="GG26" s="4"/>
      <c r="GN26" s="46">
        <v>1000</v>
      </c>
      <c r="HI26" s="4"/>
      <c r="HP26" s="46">
        <v>1000</v>
      </c>
      <c r="IK26" s="4"/>
      <c r="IR26" s="46">
        <v>1000</v>
      </c>
      <c r="JM26" s="4"/>
      <c r="JT26" s="46">
        <v>1000</v>
      </c>
      <c r="KO26" s="4"/>
      <c r="KV26" s="46">
        <v>1000</v>
      </c>
      <c r="LQ26" s="4"/>
      <c r="LX26" s="46">
        <v>1000</v>
      </c>
      <c r="MS26" s="4"/>
      <c r="MZ26" s="46">
        <v>1000</v>
      </c>
      <c r="NU26" s="4"/>
      <c r="OB26" s="46">
        <v>1000</v>
      </c>
      <c r="OW26" s="4"/>
      <c r="PD26" s="46">
        <v>1000</v>
      </c>
      <c r="PY26" s="4"/>
      <c r="QF26" s="46">
        <v>1000</v>
      </c>
    </row>
    <row r="27" spans="1:477" ht="17" hidden="1" x14ac:dyDescent="0.2">
      <c r="A27" s="5"/>
      <c r="B27" s="5"/>
      <c r="C27" s="33" t="s">
        <v>54</v>
      </c>
      <c r="D27" s="20"/>
      <c r="G27" s="66"/>
      <c r="T27" s="10"/>
      <c r="U27" s="10"/>
      <c r="V27" s="10"/>
      <c r="AR27" s="4"/>
      <c r="AY27" s="47">
        <v>1000</v>
      </c>
      <c r="BU27" s="4"/>
      <c r="CB27" s="47">
        <v>1000</v>
      </c>
      <c r="CX27" s="4"/>
      <c r="DE27" s="47">
        <v>1000</v>
      </c>
      <c r="EC27" s="4"/>
      <c r="EJ27" s="47">
        <v>1000</v>
      </c>
      <c r="FE27" s="4"/>
      <c r="FL27" s="47">
        <v>1000</v>
      </c>
      <c r="GG27" s="4"/>
      <c r="GN27" s="47">
        <v>1000</v>
      </c>
      <c r="HI27" s="4"/>
      <c r="HP27" s="47">
        <v>1000</v>
      </c>
      <c r="IK27" s="4"/>
      <c r="IR27" s="47">
        <v>1000</v>
      </c>
      <c r="JM27" s="4"/>
      <c r="JT27" s="47">
        <v>1000</v>
      </c>
      <c r="KO27" s="4"/>
      <c r="KV27" s="47">
        <v>1000</v>
      </c>
      <c r="LQ27" s="4"/>
      <c r="LX27" s="47">
        <v>1000</v>
      </c>
      <c r="MS27" s="4"/>
      <c r="MZ27" s="47">
        <v>1000</v>
      </c>
      <c r="NU27" s="4"/>
      <c r="OB27" s="47">
        <v>1000</v>
      </c>
      <c r="OW27" s="4"/>
      <c r="PD27" s="47">
        <v>1000</v>
      </c>
      <c r="PY27" s="4"/>
      <c r="QF27" s="47">
        <v>1000</v>
      </c>
    </row>
    <row r="28" spans="1:477" ht="17" hidden="1" x14ac:dyDescent="0.2">
      <c r="A28" s="5"/>
      <c r="B28" s="5"/>
      <c r="C28" s="25" t="s">
        <v>27</v>
      </c>
      <c r="D28" s="20"/>
      <c r="G28" s="66"/>
      <c r="T28" s="10"/>
      <c r="U28" s="10"/>
      <c r="V28" s="10"/>
      <c r="AR28" s="4"/>
      <c r="AY28" s="48">
        <v>1000</v>
      </c>
      <c r="BU28" s="4"/>
      <c r="CB28" s="48">
        <v>1000</v>
      </c>
      <c r="CX28" s="4"/>
      <c r="DE28" s="48">
        <v>1000</v>
      </c>
      <c r="EC28" s="4"/>
      <c r="EJ28" s="48">
        <v>1000</v>
      </c>
      <c r="FE28" s="4"/>
      <c r="FL28" s="48">
        <v>1000</v>
      </c>
      <c r="GG28" s="4"/>
      <c r="GN28" s="48">
        <v>1000</v>
      </c>
      <c r="HI28" s="4"/>
      <c r="HP28" s="48">
        <v>1000</v>
      </c>
      <c r="IK28" s="4"/>
      <c r="IR28" s="48">
        <v>1000</v>
      </c>
      <c r="JM28" s="4"/>
      <c r="JT28" s="48">
        <v>1000</v>
      </c>
      <c r="KO28" s="4"/>
      <c r="KV28" s="48">
        <v>1000</v>
      </c>
      <c r="LQ28" s="4"/>
      <c r="LX28" s="48">
        <v>1000</v>
      </c>
      <c r="MS28" s="4"/>
      <c r="MZ28" s="48">
        <v>1000</v>
      </c>
      <c r="NU28" s="4"/>
      <c r="OB28" s="48">
        <v>1000</v>
      </c>
      <c r="OW28" s="4"/>
      <c r="PD28" s="48">
        <v>1000</v>
      </c>
      <c r="PY28" s="4"/>
      <c r="QF28" s="48">
        <v>1000</v>
      </c>
    </row>
    <row r="29" spans="1:477" x14ac:dyDescent="0.2">
      <c r="C29" s="29" t="s">
        <v>47</v>
      </c>
      <c r="D29" s="2"/>
      <c r="G29" s="66"/>
    </row>
    <row r="30" spans="1:477" x14ac:dyDescent="0.2">
      <c r="A30" s="5"/>
      <c r="B30" s="5"/>
      <c r="C30" s="5"/>
      <c r="D30" s="20"/>
      <c r="G30" s="66"/>
      <c r="QH30" s="2"/>
      <c r="QI30" s="2"/>
      <c r="QJ30" s="2"/>
      <c r="QK30" s="2"/>
      <c r="QL30" s="2"/>
      <c r="QM30" s="2"/>
      <c r="QN30" s="2"/>
      <c r="QO30" s="2"/>
      <c r="QP30" s="2"/>
    </row>
    <row r="31" spans="1:477" x14ac:dyDescent="0.2">
      <c r="A31" s="5"/>
      <c r="B31" s="5"/>
      <c r="C31" s="5"/>
      <c r="D31" s="20"/>
      <c r="G31" s="66"/>
    </row>
    <row r="32" spans="1:477" x14ac:dyDescent="0.2">
      <c r="A32" s="5"/>
      <c r="B32" s="5"/>
      <c r="C32" s="5"/>
      <c r="D32" s="20"/>
      <c r="G32" s="66"/>
    </row>
    <row r="33" spans="1:7" x14ac:dyDescent="0.2">
      <c r="A33" s="5"/>
      <c r="B33" s="5"/>
      <c r="C33" s="5"/>
      <c r="D33" s="5"/>
    </row>
    <row r="37" spans="1:7" x14ac:dyDescent="0.2">
      <c r="G37" s="66"/>
    </row>
    <row r="38" spans="1:7" x14ac:dyDescent="0.2">
      <c r="G38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8">
      <sortCondition descending="1" ref="H1:H19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18">
    <cfRule type="expression" dxfId="90" priority="31" stopIfTrue="1">
      <formula>IF($AQ4&lt;&gt;"",1,0)</formula>
    </cfRule>
  </conditionalFormatting>
  <conditionalFormatting sqref="AZ4:CB18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18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29:AV1048576 BY29:BY1048576 EG29:EG1048576 BY1:BY27 DB1:DB1048576 EG1:EG27 FI1:FI1048576 GK1:GK1048576 HM1:HM1048576 IO1:IO1048576 KS1:KS1048576 LU1:LU1048576 MW1:MW1048576 NY1:NY1048576 PA1:PA1048576 QC1:QC1048576 AV1:AV27 JQ1:JQ1048576">
    <cfRule type="cellIs" dxfId="77" priority="17" operator="between">
      <formula>AY$28</formula>
      <formula>1000</formula>
    </cfRule>
    <cfRule type="cellIs" dxfId="76" priority="18" operator="between">
      <formula>AY$27</formula>
      <formula>AY$28</formula>
    </cfRule>
    <cfRule type="cellIs" dxfId="75" priority="19" operator="between">
      <formula>AY$26</formula>
      <formula>AY$27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AY$21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AY$25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AY$21</formula>
      <formula>AY$22</formula>
    </cfRule>
    <cfRule type="cellIs" dxfId="69" priority="140688" operator="between">
      <formula>AY$22</formula>
      <formula>AY$23</formula>
    </cfRule>
    <cfRule type="cellIs" dxfId="68" priority="140689" operator="between">
      <formula>AY$23</formula>
      <formula>AY$24</formula>
    </cfRule>
    <cfRule type="cellIs" dxfId="67" priority="140690" operator="between">
      <formula>AY$24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AY$25</formula>
      <formula>AY$26</formula>
    </cfRule>
    <cfRule type="cellIs" dxfId="65" priority="140868" operator="between">
      <formula>AY$26</formula>
      <formula>AY$27</formula>
    </cfRule>
    <cfRule type="cellIs" dxfId="64" priority="140869" operator="between">
      <formula>AY$27</formula>
      <formula>AY$28</formula>
    </cfRule>
    <cfRule type="cellIs" dxfId="63" priority="140870" operator="between">
      <formula>AY$28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AY$24</formula>
      <formula>1000</formula>
    </cfRule>
    <cfRule type="cellIs" dxfId="61" priority="141048" operator="between">
      <formula>AY$23</formula>
      <formula>AY$24</formula>
    </cfRule>
    <cfRule type="cellIs" dxfId="60" priority="141049" operator="between">
      <formula>AY$22</formula>
      <formula>AY$23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200</v>
      </c>
      <c r="B1" s="70" t="s">
        <v>201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202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144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169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196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166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165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168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195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204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206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208.00001486000605</v>
      </c>
      <c r="G4" s="66" t="s">
        <v>46</v>
      </c>
      <c r="H4" s="3" t="str">
        <f>IF(OR(AND(AR4&gt;=AY$43,AS4&gt;=AY$47,AR4&lt;&gt;"",AQ4=""),AND(AW4&gt;=AY$43,AX4&gt;=AY$47,AW4&lt;&gt;"",AQ4=""),AND(BU4&gt;=CB$43,BV4&gt;=CB$47,BU4&lt;&gt;"",BT4=""),AND(BZ4&gt;=CB$43,CA4&gt;=CB$47,BZ4&lt;&gt;"",BT4=""),AND(CX4&gt;=DE$43,CY4&gt;=DE$47,CX4&lt;&gt;"",CW4=""),AND(DC4&gt;=DE$43,DD4&gt;=DE$47,DC4&lt;&gt;""),AND(EC4&gt;=EJ$43,ED4&gt;=EJ$47,EC4&lt;&gt;""),AND(EH4&gt;=EJ$43,EI4&gt;=EJ$47,EH4&lt;&gt;""),AND(FE4&gt;=FL$43,FF4&gt;=FL$47,FE4&lt;&gt;""),AND(FJ4&gt;=FL$43,FK4&gt;=FL$47,FJ4&lt;&gt;""),AND(GG4&gt;=GN$43,GH4&gt;=GN$47,GG4&lt;&gt;""),AND(GL4&gt;=GN$43,GM4&gt;=GN$47,GL4&lt;&gt;""),AND(HI4&gt;=HP$43,HJ4&gt;=HP$47,HI4&lt;&gt;""),AND(HN4&gt;=HP$43,HO4&gt;=HP$47,HN4&lt;&gt;""),AND(IK4&gt;=IR$43,IL4&gt;=IR$47,IK4&lt;&gt;""),AND(IP4&gt;=IR$43,IQ4&gt;=IR$47,IP4&lt;&gt;""),AND(JM4&gt;=JT$43,JN4&gt;=JT$47,JM4&lt;&gt;""),AND(JR4&gt;=JT$43,JS4&gt;=JT$47,JR4&lt;&gt;""),AND(KO4&gt;=KV$43,KP4&gt;=KV$47,KO4&lt;&gt;""),AND(KT4&gt;=KV$43,KU4&gt;=KV$47,KT4&lt;&gt;""),AND(LQ4&gt;=LX$43,LR4&gt;=LX$47,LQ4&lt;&gt;""),AND(LV4&gt;=LX$43,LW4&gt;=LX$47,LV4&lt;&gt;""),AND(MS4&gt;=MZ$43,MT4&gt;=MZ$47,MS4&lt;&gt;""),AND(MX4&gt;=MZ$43,MY4&gt;=MZ$47,MX4&lt;&gt;""),AND(NU4&gt;=OB$43,NV4&gt;=OB$47,NU4&lt;&gt;""),AND(NZ4&gt;=OB$43,OA4&gt;=OB$47,NZ4&lt;&gt;""),AND(OW4&gt;=PD$43,OX4&gt;=PD$47,OW4&lt;&gt;""),AND(PB4&gt;=PD$43,PC4&gt;=PD$47,PB4&lt;&gt;""),AND(PY4&gt;=QF$43,PZ4&gt;=QF$47,PY4&lt;&gt;""),AND(QD4&gt;=QF$43,QE4&gt;=QF$47,QD4&lt;&gt;"")),"P","")</f>
        <v>P</v>
      </c>
      <c r="I4" s="3" t="str">
        <f>IF(OR(AND(AS4&gt;=AY$47,AS4&lt;&gt;"",AQ4=""),AND(AX4&gt;=AY$47,AX4&lt;&gt;"",AQ4=""),AND(BV4&gt;=CB$47,BV4&lt;&gt;"",BT4=""),AND(CA4&gt;=CB$47,CA4&lt;&gt;"",BT4=""),AND(CY4&gt;=DE$47,CY4&lt;&gt;"",CW4=""),AND(DD4&gt;=DE$47,DD4&lt;&gt;"",CW4=""),AND(ED4&gt;=EJ$47,ED4&lt;&gt;""),AND(EI4&gt;=EJ$47,EI4&lt;&gt;""),AND(FF4&gt;=FL$47,FF4&lt;&gt;""),AND(FK4&gt;=FL$47,FK4&lt;&gt;""),AND(GH4&gt;=GN$47,GH4&lt;&gt;""),AND(GM4&gt;=GN$47,GM4&lt;&gt;""),AND(HJ4&gt;=HP$47,HJ4&lt;&gt;""),AND(HO4&gt;=HP$47,HO4&lt;&gt;""),AND(IL4&gt;=IR$47,IL4&lt;&gt;""),AND(IQ4&gt;=IR$47,IQ4&lt;&gt;""),AND(JN4&gt;=JT$47,JN4&lt;&gt;""),AND(JS4&gt;=JT$47,JS4&lt;&gt;""),AND(KP4&gt;=KV$47,KP4&lt;&gt;""),AND(KU4&gt;=KV$47,KU4&lt;&gt;""),AND(LR4&gt;=LX$47,LR4&lt;&gt;""),AND(LW4&gt;=LX$47,LW4&lt;&gt;""),AND(MT4&gt;=MZ$47,MT4&lt;&gt;""),AND(MY4&gt;=MZ$47,MY4&lt;&gt;""),AND(NV4&gt;=OB$47,NV4&lt;&gt;""),AND(OA4&gt;=OB$47,OA4&lt;&gt;""),AND(OX4&gt;=PD$47,OX4&lt;&gt;""),AND(PC4&gt;=PD$47,PC4&lt;&gt;""),AND(PZ4&gt;=QF$47,PZ4&lt;&gt;""),AND(QE4&gt;=QF$47,QE4&lt;&gt;"")),"P","")</f>
        <v>P</v>
      </c>
      <c r="J4" s="36" t="str">
        <f>IF(AND(I4="P",H4=""),"No DD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Merit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Excellence",IF(K4="P","Worlds Team",IF(H4="P","National Team","")))))</f>
        <v>National Team</v>
      </c>
      <c r="K4" s="3" t="str">
        <f>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P","")</f>
        <v/>
      </c>
      <c r="L4" s="8">
        <f>IF(COUNT(AS4,BV4,CY4)&gt;0,LARGE((AS4,BV4,CY4),1),0)</f>
        <v>60.5</v>
      </c>
      <c r="M4" s="8" t="str">
        <f>IF(L4=0,"",IF(L4=CY4,$CC$1,IF(L4=BV4,$AZ$1,IF(L4=AS4,$W$1,""))))</f>
        <v>2023 Nationals</v>
      </c>
      <c r="N4" s="8">
        <f>IF(COUNT(AS4,BV4,CY4)&gt;1,LARGE((AS4,BV4,CY4),2),0)</f>
        <v>58.699999999999996</v>
      </c>
      <c r="O4" s="8" t="str">
        <f>IF(N4=0,"",IF(N4=CY4,$CC$1,IF(N4=BV4,$AZ$1,IF(N4=AS4,$W$1,""))))</f>
        <v>2023 Elite Canada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59.400000000000006</v>
      </c>
      <c r="S4" s="8" t="str">
        <f>IF(R4=0,"",IF(R4=DD4,$CC$1,IF(R4=CA4,$AZ$1,IF(R4=AX4,$W$1,""))))</f>
        <v>2023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10</v>
      </c>
      <c r="Y4" s="19">
        <v>0.2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19.2</v>
      </c>
      <c r="AF4" s="19">
        <v>8.4</v>
      </c>
      <c r="AG4" s="19">
        <v>0</v>
      </c>
      <c r="AH4" s="19">
        <v>0</v>
      </c>
      <c r="AI4" s="19">
        <v>19</v>
      </c>
      <c r="AJ4" s="19">
        <v>10</v>
      </c>
      <c r="AK4" s="19">
        <v>0.2</v>
      </c>
      <c r="AL4" s="19">
        <v>0.6</v>
      </c>
      <c r="AM4" s="19">
        <v>18.600000000000001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20.8</v>
      </c>
      <c r="AS4" s="40">
        <f>IF(SUM(W4:X4,Z4:AB4,AD4)-Y4-AC4&gt;0,SUM(W4:X4,Z4:AB4,AD4)-Y4-AC4,"")</f>
        <v>58.699999999999996</v>
      </c>
      <c r="AT4" s="40">
        <f>IF(SUM(AE4:AF4,AH4)-AG4&gt;0,SUM(AE4:AF4,AH4)-AG4,"")</f>
        <v>27.6</v>
      </c>
      <c r="AU4" s="40">
        <f>IF(SUM(X4,AB4,AF4)&gt;0,SUM(X4,AB4,AF4),"")</f>
        <v>29.200000000000003</v>
      </c>
      <c r="AV4" s="40">
        <f>IF(SUM(AS4,AT4)&gt;0,SUM(AS4,AT4),"")</f>
        <v>86.3</v>
      </c>
      <c r="AW4" s="40">
        <f>IF(SUM(AJ4,AN4)&gt;0,SUM(AJ4,AN4),"")</f>
        <v>20.8</v>
      </c>
      <c r="AX4" s="40">
        <f>IF(SUM(AI4:AJ4,AL4:AN4,AP4)-SUM(AK4,AO4)&gt;0,SUM(AI4:AJ4,AL4:AN4,AP4)-SUM(AK4,AO4),"")</f>
        <v>58.800000000000004</v>
      </c>
      <c r="AY4" s="40">
        <f>IF(SUM(AS4,AT4,AX4)&gt;0,SUM(AS4,AT4,AX4),"")</f>
        <v>145.1</v>
      </c>
      <c r="AZ4" s="18">
        <v>19.399999999999999</v>
      </c>
      <c r="BA4" s="18">
        <v>10</v>
      </c>
      <c r="BB4" s="18">
        <v>0</v>
      </c>
      <c r="BC4" s="18">
        <v>0.6</v>
      </c>
      <c r="BD4" s="18">
        <v>18.8</v>
      </c>
      <c r="BE4" s="18">
        <v>11.1</v>
      </c>
      <c r="BF4" s="18">
        <v>0</v>
      </c>
      <c r="BG4" s="18">
        <v>0.6</v>
      </c>
      <c r="BH4" s="18">
        <v>18.7</v>
      </c>
      <c r="BI4" s="18">
        <v>9.3000000000000007</v>
      </c>
      <c r="BJ4" s="18">
        <v>0.6</v>
      </c>
      <c r="BK4" s="18">
        <v>0.3</v>
      </c>
      <c r="BL4" s="18">
        <v>18</v>
      </c>
      <c r="BM4" s="18">
        <v>11.6</v>
      </c>
      <c r="BN4" s="18">
        <v>1</v>
      </c>
      <c r="BO4" s="18">
        <v>0.3</v>
      </c>
      <c r="BP4" s="18">
        <v>18.8</v>
      </c>
      <c r="BQ4" s="18">
        <v>11.1</v>
      </c>
      <c r="BR4" s="18">
        <v>0</v>
      </c>
      <c r="BS4" s="18">
        <v>0.6</v>
      </c>
      <c r="BT4" s="28"/>
      <c r="BU4" s="11">
        <f>IF(SUM(BA4,BE4)&gt;0,SUM(BA4,BE4),"")</f>
        <v>21.1</v>
      </c>
      <c r="BV4" s="11">
        <f>IF(SUM(AZ4:BA4,BC4:BE4,BG4)-BB4-BF4&gt;0,SUM(AZ4:BA4,BC4:BE4,BG4)-BB4-BF4,"")</f>
        <v>60.5</v>
      </c>
      <c r="BW4" s="11">
        <f>IF(SUM(BH4:BI4,BK4)-BJ4&gt;0,SUM(BH4:BI4,BK4)-BJ4,"")</f>
        <v>27.7</v>
      </c>
      <c r="BX4" s="11">
        <f>IF(SUM(BA4,BE4,BI4)&gt;0,SUM(BA4,BE4,BI4),"")</f>
        <v>30.400000000000002</v>
      </c>
      <c r="BY4" s="11">
        <f>IF(SUM(BV4,BW4)&gt;0,SUM(BV4,BW4),"")</f>
        <v>88.2</v>
      </c>
      <c r="BZ4" s="11">
        <f>IF(SUM(BM4,BQ4)&gt;0,SUM(BM4,BQ4),"")</f>
        <v>22.7</v>
      </c>
      <c r="CA4" s="11">
        <f>IF(SUM(BL4:BM4,BO4:BQ4,BS4)-SUM(BN4,BR4)&gt;0,SUM(BL4:BM4,BO4:BQ4,BS4)-SUM(BN4,BR4),"")</f>
        <v>59.400000000000006</v>
      </c>
      <c r="CB4" s="11">
        <f>IF(SUM(BV4,BW4,CA4)&gt;0,SUM(BV4,BW4,CA4),"")</f>
        <v>147.60000000000002</v>
      </c>
      <c r="CC4" s="19">
        <v>19</v>
      </c>
      <c r="CD4" s="19">
        <v>10</v>
      </c>
      <c r="CE4" s="19">
        <v>0.6</v>
      </c>
      <c r="CF4" s="19">
        <v>0.6</v>
      </c>
      <c r="CG4" s="19">
        <v>18.8</v>
      </c>
      <c r="CH4" s="19">
        <v>8.1</v>
      </c>
      <c r="CI4" s="19">
        <v>0.2</v>
      </c>
      <c r="CJ4" s="19">
        <v>0</v>
      </c>
      <c r="CK4" s="19">
        <v>18.3</v>
      </c>
      <c r="CL4" s="19">
        <v>11.1</v>
      </c>
      <c r="CM4" s="19">
        <v>0.6</v>
      </c>
      <c r="CN4" s="19">
        <v>0.6</v>
      </c>
      <c r="CO4" s="19">
        <v>18.600000000000001</v>
      </c>
      <c r="CP4" s="19">
        <v>10</v>
      </c>
      <c r="CQ4" s="19">
        <v>0.6</v>
      </c>
      <c r="CR4" s="19">
        <v>0.6</v>
      </c>
      <c r="CS4" s="19">
        <v>18.7</v>
      </c>
      <c r="CT4" s="19">
        <v>10.8</v>
      </c>
      <c r="CU4" s="19">
        <v>0.6</v>
      </c>
      <c r="CV4" s="19">
        <v>0.6</v>
      </c>
      <c r="CW4" s="27"/>
      <c r="CX4" s="40">
        <f>IF(SUM(CD4,CH4)&gt;0,SUM(CD4,CH4),"")</f>
        <v>18.100000000000001</v>
      </c>
      <c r="CY4" s="40">
        <f>IF(SUM(CC4:CD4,CF4:CH4,CJ4)-CE4-CI4&gt;0,SUM(CC4:CD4,CF4:CH4,CJ4)-CE4-CI4,"")</f>
        <v>55.7</v>
      </c>
      <c r="CZ4" s="40">
        <f>IF(SUM(CK4:CL4,CN4)-CM4&gt;0,SUM(CK4:CL4,CN4)-CM4,"")</f>
        <v>29.4</v>
      </c>
      <c r="DA4" s="40">
        <f>IF(SUM(CD4,CH4,CL4)&gt;0,SUM(CD4,CH4,CL4),"")</f>
        <v>29.200000000000003</v>
      </c>
      <c r="DB4" s="40">
        <f>IF(SUM(CY4,CZ4)&gt;0,SUM(CY4,CZ4),"")</f>
        <v>85.1</v>
      </c>
      <c r="DC4" s="40">
        <f>IF(SUM(CP4,CT4)&gt;0,SUM(CP4,CT4),"")</f>
        <v>20.8</v>
      </c>
      <c r="DD4" s="40">
        <f>IF(SUM(CO4:CP4,CR4:CT4,CV4)-SUM(CQ4,CU4)&gt;0,SUM(CO4:CP4,CR4:CT4,CV4)-SUM(CQ4,CU4),"")</f>
        <v>58.1</v>
      </c>
      <c r="DE4" s="40">
        <f>IF(SUM(CY4,CZ4,DD4)&gt;0,SUM(CY4,CZ4,DD4),"")</f>
        <v>143.19999999999999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18.8</v>
      </c>
      <c r="FN4" s="17">
        <v>10</v>
      </c>
      <c r="FO4" s="17">
        <v>0.6</v>
      </c>
      <c r="FP4" s="17">
        <v>0</v>
      </c>
      <c r="FQ4" s="17">
        <v>18.5</v>
      </c>
      <c r="FR4" s="17">
        <v>10.8</v>
      </c>
      <c r="FS4" s="17">
        <v>0</v>
      </c>
      <c r="FT4" s="17">
        <v>0</v>
      </c>
      <c r="FU4" s="17"/>
      <c r="FV4" s="17"/>
      <c r="FW4" s="17"/>
      <c r="FX4" s="17"/>
      <c r="FY4" s="17">
        <v>18.8</v>
      </c>
      <c r="FZ4" s="17">
        <v>10</v>
      </c>
      <c r="GA4" s="17">
        <v>0</v>
      </c>
      <c r="GB4" s="17">
        <v>0</v>
      </c>
      <c r="GC4" s="17">
        <v>18.5</v>
      </c>
      <c r="GD4" s="17">
        <v>11.1</v>
      </c>
      <c r="GE4" s="17">
        <v>0.6</v>
      </c>
      <c r="GF4" s="17">
        <v>0</v>
      </c>
      <c r="GG4" s="40">
        <f>IF(SUM(FN4,FR4)&gt;0,SUM(FN4,FR4),"")</f>
        <v>20.8</v>
      </c>
      <c r="GH4" s="40">
        <f>IF(SUM(FM4:FN4,FP4:FR4,FT4)-FO4-FS4&gt;0,SUM(FM4:FN4,FP4:FR4,FT4)-FO4-FS4,"")</f>
        <v>57.499999999999993</v>
      </c>
      <c r="GI4" s="40" t="str">
        <f>IF(SUM(FU4:FV4,FX4)-FW4&gt;0,SUM(FU4:FV4,FX4)-FW4,"")</f>
        <v/>
      </c>
      <c r="GJ4" s="40">
        <f>IF(SUM(FN4,FR4,FV4)&gt;0,SUM(FN4,FR4,FV4),"")</f>
        <v>20.8</v>
      </c>
      <c r="GK4" s="40">
        <f>IF(SUM(GH4,GI4)&gt;0,SUM(GH4,GI4),"")</f>
        <v>57.499999999999993</v>
      </c>
      <c r="GL4" s="40">
        <f>IF(SUM(FZ4,GD4)&gt;0,SUM(FZ4,GD4),"")</f>
        <v>21.1</v>
      </c>
      <c r="GM4" s="40">
        <f>IF(SUM(FY4:FZ4,GB4:GD4,GF4)-SUM(GA4,GE4)&gt;0,SUM(FY4:FZ4,GB4:GD4,GF4)-SUM(GA4,GE4),"")</f>
        <v>57.8</v>
      </c>
      <c r="GN4" s="40">
        <f>IF(SUM(GH4,GI4,GM4)&gt;0,SUM(GH4,GI4,GM4),"")</f>
        <v>115.29999999999998</v>
      </c>
      <c r="GO4" s="18">
        <v>18.8</v>
      </c>
      <c r="GP4" s="18">
        <v>10</v>
      </c>
      <c r="GQ4" s="18">
        <v>0.6</v>
      </c>
      <c r="GR4" s="18">
        <v>0</v>
      </c>
      <c r="GS4" s="18">
        <v>18.600000000000001</v>
      </c>
      <c r="GT4" s="18">
        <v>10.8</v>
      </c>
      <c r="GU4" s="18">
        <v>0.6</v>
      </c>
      <c r="GV4" s="18">
        <v>0</v>
      </c>
      <c r="GW4" s="18"/>
      <c r="GX4" s="18"/>
      <c r="GY4" s="18"/>
      <c r="GZ4" s="18"/>
      <c r="HA4" s="18">
        <v>18.600000000000001</v>
      </c>
      <c r="HB4" s="18">
        <v>10</v>
      </c>
      <c r="HC4" s="18">
        <v>0</v>
      </c>
      <c r="HD4" s="18">
        <v>0</v>
      </c>
      <c r="HE4" s="18">
        <v>18.3</v>
      </c>
      <c r="HF4" s="18">
        <v>11.1</v>
      </c>
      <c r="HG4" s="18">
        <v>0.8</v>
      </c>
      <c r="HH4" s="18">
        <v>0</v>
      </c>
      <c r="HI4" s="11">
        <f>IF(SUM(GP4,GT4)&gt;0,SUM(GP4,GT4),"")</f>
        <v>20.8</v>
      </c>
      <c r="HJ4" s="11">
        <f>IF(SUM(GO4:GP4,GR4:GT4,GV4)-GQ4-GU4&gt;0,SUM(GO4:GP4,GR4:GT4,GV4)-GQ4-GU4,"")</f>
        <v>57</v>
      </c>
      <c r="HK4" s="11" t="str">
        <f>IF(SUM(GW4:GX4,GZ4)-GY4&gt;0,SUM(GW4:GX4,GZ4)-GY4,"")</f>
        <v/>
      </c>
      <c r="HL4" s="11">
        <f>IF(SUM(GP4,GT4,GX4)&gt;0,SUM(GP4,GT4,GX4),"")</f>
        <v>20.8</v>
      </c>
      <c r="HM4" s="11">
        <f>IF(SUM(HJ4,HK4)&gt;0,SUM(HJ4,HK4),"")</f>
        <v>57</v>
      </c>
      <c r="HN4" s="11">
        <f>IF(SUM(HB4,HF4)&gt;0,SUM(HB4,HF4),"")</f>
        <v>21.1</v>
      </c>
      <c r="HO4" s="11">
        <f>IF(SUM(HA4:HB4,HD4:HF4,HH4)-SUM(HC4,HG4)&gt;0,SUM(HA4:HB4,HD4:HF4,HH4)-SUM(HC4,HG4),"")</f>
        <v>57.20000000000001</v>
      </c>
      <c r="HP4" s="11">
        <f>IF(SUM(HJ4,HK4,HO4)&gt;0,SUM(HJ4,HK4,HO4),"")</f>
        <v>114.20000000000002</v>
      </c>
      <c r="HQ4" s="17">
        <v>18.600000000000001</v>
      </c>
      <c r="HR4" s="17">
        <v>10</v>
      </c>
      <c r="HS4" s="17">
        <v>0.6</v>
      </c>
      <c r="HT4" s="17">
        <v>0</v>
      </c>
      <c r="HU4" s="17">
        <v>17.2</v>
      </c>
      <c r="HV4" s="17">
        <v>5.0999999999999996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15.1</v>
      </c>
      <c r="IL4" s="40">
        <f>IF(SUM(HQ4:HR4,HT4:HV4,HX4)-HS4-HW4&gt;0,SUM(HQ4:HR4,HT4:HV4,HX4)-HS4-HW4,"")</f>
        <v>50.3</v>
      </c>
      <c r="IM4" s="40" t="str">
        <f>IF(SUM(HY4:HZ4,IB4)-IA4&gt;0,SUM(HY4:HZ4,IB4)-IA4,"")</f>
        <v/>
      </c>
      <c r="IN4" s="40">
        <f>IF(SUM(HR4,HV4,HZ4)&gt;0,SUM(HR4,HV4,HZ4),"")</f>
        <v>15.1</v>
      </c>
      <c r="IO4" s="40">
        <f>IF(SUM(IL4,IM4)&gt;0,SUM(IL4,IM4),"")</f>
        <v>50.3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50.3</v>
      </c>
      <c r="IS4" s="18">
        <v>18.3</v>
      </c>
      <c r="IT4" s="18">
        <v>9.3000000000000007</v>
      </c>
      <c r="IU4" s="18">
        <v>0</v>
      </c>
      <c r="IV4" s="18">
        <v>0</v>
      </c>
      <c r="IW4" s="18">
        <v>18.8</v>
      </c>
      <c r="IX4" s="18">
        <v>10</v>
      </c>
      <c r="IY4" s="18">
        <v>0.8</v>
      </c>
      <c r="IZ4" s="18">
        <v>0</v>
      </c>
      <c r="JA4" s="18">
        <v>18.5</v>
      </c>
      <c r="JB4" s="18">
        <v>9.5</v>
      </c>
      <c r="JC4" s="18">
        <v>1</v>
      </c>
      <c r="JD4" s="18">
        <v>0</v>
      </c>
      <c r="JE4" s="18">
        <v>18.399999999999999</v>
      </c>
      <c r="JF4" s="18">
        <v>11.1</v>
      </c>
      <c r="JG4" s="18">
        <v>0.6</v>
      </c>
      <c r="JH4" s="18">
        <v>0</v>
      </c>
      <c r="JI4" s="18">
        <v>18.3</v>
      </c>
      <c r="JJ4" s="18">
        <v>4.5</v>
      </c>
      <c r="JK4" s="18">
        <v>0</v>
      </c>
      <c r="JL4" s="18">
        <v>0</v>
      </c>
      <c r="JM4" s="11">
        <f>IF(SUM(IT4,IX4)&gt;0,SUM(IT4,IX4),"")</f>
        <v>19.3</v>
      </c>
      <c r="JN4" s="11">
        <f>IF(SUM(IS4:IT4,IV4:IX4,IZ4)-IU4-IY4&gt;0,SUM(IS4:IT4,IV4:IX4,IZ4)-IU4-IY4,"")</f>
        <v>55.600000000000009</v>
      </c>
      <c r="JO4" s="11">
        <f>IF(SUM(JA4:JB4,JD4)-JC4&gt;0,SUM(JA4:JB4,JD4)-JC4,"")</f>
        <v>27</v>
      </c>
      <c r="JP4" s="11">
        <f>IF(SUM(IT4,IX4,JB4)&gt;0,SUM(IT4,IX4,JB4),"")</f>
        <v>28.8</v>
      </c>
      <c r="JQ4" s="11">
        <f>IF(SUM(JN4,JO4)&gt;0,SUM(JN4,JO4),"")</f>
        <v>82.600000000000009</v>
      </c>
      <c r="JR4" s="11">
        <f>IF(SUM(JF4,JJ4)&gt;0,SUM(JF4,JJ4),"")</f>
        <v>15.6</v>
      </c>
      <c r="JS4" s="11">
        <f>IF(SUM(JE4:JF4,JH4:JJ4,JL4)-SUM(JG4,JK4)&gt;0,SUM(JE4:JF4,JH4:JJ4,JL4)-SUM(JG4,JK4),"")</f>
        <v>51.699999999999996</v>
      </c>
      <c r="JT4" s="11">
        <f>IF(SUM(JN4,JO4,JS4)&gt;0,SUM(JN4,JO4,JS4),"")</f>
        <v>134.30000000000001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19.2</v>
      </c>
      <c r="QH4" s="22">
        <f>IF($CW4="P",CD4,(CD4+BA4)/2)</f>
        <v>10</v>
      </c>
      <c r="QI4" s="22">
        <f>IF($CW4="P",CE4,(CE4+BB4)/2)</f>
        <v>0.3</v>
      </c>
      <c r="QJ4" s="22">
        <f>IF($CW4="P",CF4,(CF4+BC4)/2)</f>
        <v>0.6</v>
      </c>
      <c r="QK4" s="22">
        <f>IF($CW4="P",CG4,(CG4+BD4)/2)</f>
        <v>18.8</v>
      </c>
      <c r="QL4" s="22">
        <f>IF($CW4="P",CH4,(CH4+BE4)/2)</f>
        <v>9.6</v>
      </c>
      <c r="QM4" s="22">
        <f>IF($CW4="P",CI4,(CI4+BF4)/2)</f>
        <v>0.1</v>
      </c>
      <c r="QN4" s="22">
        <f>IF($CW4="P",CJ4,(CJ4+BG4)/2)</f>
        <v>0.3</v>
      </c>
      <c r="QO4" s="22">
        <f>IF($CW4="P",CK4,(CK4+BH4)/2)</f>
        <v>18.5</v>
      </c>
      <c r="QP4" s="22">
        <f>IF($CW4="P",CL4,(CL4+BI4)/2)</f>
        <v>10.199999999999999</v>
      </c>
      <c r="QQ4" s="22">
        <f>IF($CW4="P",CM4,(CM4+BJ4)/2)</f>
        <v>0.6</v>
      </c>
      <c r="QR4" s="22">
        <f>IF($CW4="P",CN4,(CN4+BK4)/2)</f>
        <v>0.44999999999999996</v>
      </c>
      <c r="QS4" s="22">
        <f>IF($CW4="P",CO4,(CO4+BL4)/2)</f>
        <v>18.3</v>
      </c>
      <c r="QT4" s="22">
        <f>IF($CW4="P",CP4,(CP4+BM4)/2)</f>
        <v>10.8</v>
      </c>
      <c r="QU4" s="22">
        <f>IF($CW4="P",CQ4,(CQ4+BN4)/2)</f>
        <v>0.8</v>
      </c>
      <c r="QV4" s="22">
        <f>IF($CW4="P",CR4,(CR4+BO4)/2)</f>
        <v>0.44999999999999996</v>
      </c>
      <c r="QW4" s="22">
        <f>IF($CW4="P",CS4,(CS4+BP4)/2)</f>
        <v>18.75</v>
      </c>
      <c r="QX4" s="22">
        <f>IF($CW4="P",CT4,(CT4+BQ4)/2)</f>
        <v>10.95</v>
      </c>
      <c r="QY4" s="22">
        <f>IF($CW4="P",CU4,(CU4+BR4)/2)</f>
        <v>0.3</v>
      </c>
      <c r="QZ4" s="22">
        <f>IF($CW4="P",CV4,(CV4+BS4)/2)</f>
        <v>0.6</v>
      </c>
      <c r="RA4" s="27" t="s">
        <v>46</v>
      </c>
      <c r="RB4" s="40">
        <f>IF(SUM(QH4,QL4)&gt;0,SUM(QH4,QL4),"")</f>
        <v>19.600000000000001</v>
      </c>
      <c r="RC4" s="40">
        <f>IF(SUM(QG4:QH4,QJ4:QL4,QN4)-QI4-QM4&gt;0,SUM(QG4:QH4,QJ4:QL4,QN4)-QI4-QM4,"")</f>
        <v>58.1</v>
      </c>
      <c r="RD4" s="40">
        <f>IF(SUM(QO4:QP4,QR4)-QQ4&gt;0,SUM(QO4:QP4,QR4)-QQ4,"")</f>
        <v>28.549999999999997</v>
      </c>
      <c r="RE4" s="40">
        <f>IF(SUM(QH4,QL4,QP4)&gt;0,SUM(QH4,QL4,QP4),"")</f>
        <v>29.8</v>
      </c>
      <c r="RF4" s="40">
        <f>IF(SUM(RC4,RD4)&gt;0,SUM(RC4,RD4),"")</f>
        <v>86.65</v>
      </c>
      <c r="RG4" s="40">
        <f>IF(SUM(QT4,QX4)&gt;0,SUM(QT4,QX4),"")</f>
        <v>21.75</v>
      </c>
      <c r="RH4" s="40">
        <f>IF(SUM(QS4:QT4,QV4:QX4,QZ4)-SUM(QU4,QY4)&gt;0,SUM(QS4:QT4,QV4:QX4,QZ4)-SUM(QU4,QY4),"")</f>
        <v>58.75</v>
      </c>
      <c r="RI4" s="40">
        <f>IF(SUM(RC4,RD4,RH4)&gt;0,SUM(RC4,RD4,RH4),"")</f>
        <v>145.4</v>
      </c>
    </row>
    <row r="5" spans="1:477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186.90001313000539</v>
      </c>
      <c r="G5" s="66" t="s">
        <v>46</v>
      </c>
      <c r="H5" s="3" t="str">
        <f>IF(OR(AND(AR5&gt;=AY$43,AS5&gt;=AY$47,AR5&lt;&gt;"",AQ5=""),AND(AW5&gt;=AY$43,AX5&gt;=AY$47,AW5&lt;&gt;"",AQ5=""),AND(BU5&gt;=CB$43,BV5&gt;=CB$47,BU5&lt;&gt;"",BT5=""),AND(BZ5&gt;=CB$43,CA5&gt;=CB$47,BZ5&lt;&gt;"",BT5=""),AND(CX5&gt;=DE$43,CY5&gt;=DE$47,CX5&lt;&gt;"",CW5=""),AND(DC5&gt;=DE$43,DD5&gt;=DE$47,DC5&lt;&gt;""),AND(EC5&gt;=EJ$43,ED5&gt;=EJ$47,EC5&lt;&gt;""),AND(EH5&gt;=EJ$43,EI5&gt;=EJ$47,EH5&lt;&gt;""),AND(FE5&gt;=FL$43,FF5&gt;=FL$47,FE5&lt;&gt;""),AND(FJ5&gt;=FL$43,FK5&gt;=FL$47,FJ5&lt;&gt;""),AND(GG5&gt;=GN$43,GH5&gt;=GN$47,GG5&lt;&gt;""),AND(GL5&gt;=GN$43,GM5&gt;=GN$47,GL5&lt;&gt;""),AND(HI5&gt;=HP$43,HJ5&gt;=HP$47,HI5&lt;&gt;""),AND(HN5&gt;=HP$43,HO5&gt;=HP$47,HN5&lt;&gt;""),AND(IK5&gt;=IR$43,IL5&gt;=IR$47,IK5&lt;&gt;""),AND(IP5&gt;=IR$43,IQ5&gt;=IR$47,IP5&lt;&gt;""),AND(JM5&gt;=JT$43,JN5&gt;=JT$47,JM5&lt;&gt;""),AND(JR5&gt;=JT$43,JS5&gt;=JT$47,JR5&lt;&gt;""),AND(KO5&gt;=KV$43,KP5&gt;=KV$47,KO5&lt;&gt;""),AND(KT5&gt;=KV$43,KU5&gt;=KV$47,KT5&lt;&gt;""),AND(LQ5&gt;=LX$43,LR5&gt;=LX$47,LQ5&lt;&gt;""),AND(LV5&gt;=LX$43,LW5&gt;=LX$47,LV5&lt;&gt;""),AND(MS5&gt;=MZ$43,MT5&gt;=MZ$47,MS5&lt;&gt;""),AND(MX5&gt;=MZ$43,MY5&gt;=MZ$47,MX5&lt;&gt;""),AND(NU5&gt;=OB$43,NV5&gt;=OB$47,NU5&lt;&gt;""),AND(NZ5&gt;=OB$43,OA5&gt;=OB$47,NZ5&lt;&gt;""),AND(OW5&gt;=PD$43,OX5&gt;=PD$47,OW5&lt;&gt;""),AND(PB5&gt;=PD$43,PC5&gt;=PD$47,PB5&lt;&gt;""),AND(PY5&gt;=QF$43,PZ5&gt;=QF$47,PY5&lt;&gt;""),AND(QD5&gt;=QF$43,QE5&gt;=QF$47,QD5&lt;&gt;"")),"P","")</f>
        <v>P</v>
      </c>
      <c r="I5" s="3" t="str">
        <f>IF(OR(AND(AS5&gt;=AY$47,AS5&lt;&gt;"",AQ5=""),AND(AX5&gt;=AY$47,AX5&lt;&gt;"",AQ5=""),AND(BV5&gt;=CB$47,BV5&lt;&gt;"",BT5=""),AND(CA5&gt;=CB$47,CA5&lt;&gt;"",BT5=""),AND(CY5&gt;=DE$47,CY5&lt;&gt;"",CW5=""),AND(DD5&gt;=DE$47,DD5&lt;&gt;"",CW5=""),AND(ED5&gt;=EJ$47,ED5&lt;&gt;""),AND(EI5&gt;=EJ$47,EI5&lt;&gt;""),AND(FF5&gt;=FL$47,FF5&lt;&gt;""),AND(FK5&gt;=FL$47,FK5&lt;&gt;""),AND(GH5&gt;=GN$47,GH5&lt;&gt;""),AND(GM5&gt;=GN$47,GM5&lt;&gt;""),AND(HJ5&gt;=HP$47,HJ5&lt;&gt;""),AND(HO5&gt;=HP$47,HO5&lt;&gt;""),AND(IL5&gt;=IR$47,IL5&lt;&gt;""),AND(IQ5&gt;=IR$47,IQ5&lt;&gt;""),AND(JN5&gt;=JT$47,JN5&lt;&gt;""),AND(JS5&gt;=JT$47,JS5&lt;&gt;""),AND(KP5&gt;=KV$47,KP5&lt;&gt;""),AND(KU5&gt;=KV$47,KU5&lt;&gt;""),AND(LR5&gt;=LX$47,LR5&lt;&gt;""),AND(LW5&gt;=LX$47,LW5&lt;&gt;""),AND(MT5&gt;=MZ$47,MT5&lt;&gt;""),AND(MY5&gt;=MZ$47,MY5&lt;&gt;""),AND(NV5&gt;=OB$47,NV5&lt;&gt;""),AND(OA5&gt;=OB$47,OA5&lt;&gt;""),AND(OX5&gt;=PD$47,OX5&lt;&gt;""),AND(PC5&gt;=PD$47,PC5&lt;&gt;""),AND(PZ5&gt;=QF$47,PZ5&lt;&gt;""),AND(QE5&gt;=QF$47,QE5&lt;&gt;"")),"P","")</f>
        <v>P</v>
      </c>
      <c r="J5" s="36" t="str">
        <f>IF(AND(I5="P",H5=""),"No DD",IF(OR(AND(AU5&gt;=AY$46,AV5&gt;=AY$50,AU5&lt;&gt;"",AQ5=""),AND(BX5&gt;=CB$46,BY5&gt;=CB$50,BX5&lt;&gt;"",BT5=""),AND(DA5&gt;=DE$46,DB5&gt;=DE$50,DA5&lt;&gt;"",CW5=""),AND(EF5&gt;=EJ$46,EG5&gt;=EJ$50,EF5&lt;&gt;""),AND(FH5&gt;=FL$46,FI5&gt;=FL$50,FH5&lt;&gt;""),AND(GJ5&gt;=GN$46,GK5&gt;=GN$50,GJ5&lt;&gt;""),AND(HL5&gt;=HP$46,HM5&gt;=HP$50,HL5&lt;&gt;""),AND(IN5&gt;=IR$46,IO5&gt;=IR$50,IN5&lt;&gt;""),AND(JP5&gt;=JT$46,JQ5&gt;=JT$50,JP5&lt;&gt;""),AND(KR5&gt;=KV$46,KS5&gt;=KV$50,KR5&lt;&gt;""),AND(LT5&gt;=LX$46,LU5&gt;=LX$50,LT5&lt;&gt;""),AND(MV5&gt;=MZ$46,MW5&gt;=MZ$50,MV5&lt;&gt;""),AND(NX5&gt;=OB$46,NY5&gt;=OB$50,NX5&lt;&gt;""),AND(OZ5&gt;=PD$46,PA5&gt;=PD$50,OZ5&lt;&gt;""),AND(QB5&gt;=QF$46,QC5&gt;=QF$50,QB5&lt;&gt;"")),"Merit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Excellence",IF(K5="P","Worlds Team",IF(H5="P","National Team","")))))</f>
        <v>National Team</v>
      </c>
      <c r="K5" s="3" t="str">
        <f>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P","")</f>
        <v/>
      </c>
      <c r="L5" s="8">
        <f>IF(COUNT(AS5,BV5,CY5)&gt;0,LARGE((AS5,BV5,CY5),1),0)</f>
        <v>53.6</v>
      </c>
      <c r="M5" s="8" t="str">
        <f>IF(L5=0,"",IF(L5=CY5,$CC$1,IF(L5=BV5,$AZ$1,IF(L5=AS5,$W$1,""))))</f>
        <v>2023 Nationals</v>
      </c>
      <c r="N5" s="8">
        <f>IF(COUNT(AS5,BV5,CY5)&gt;1,LARGE((AS5,BV5,CY5),2),0)</f>
        <v>50.9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26.8</v>
      </c>
      <c r="Q5" s="8" t="str">
        <f>IF(P5=0,"",IF(P5=CZ5,$CC$1,IF(P5=BW5,$AZ$1,IF(P5=AT5,$W$1,""))))</f>
        <v>2023 3rd Domestic Trial</v>
      </c>
      <c r="R5" s="8">
        <f>IF(MAX(AX5,CA5,DD5)&gt;0,MAX(AX5,CA5,DD5),0)</f>
        <v>52.199999999999989</v>
      </c>
      <c r="S5" s="8" t="str">
        <f>IF(R5=0,"",IF(R5=DD5,$CC$1,IF(R5=CA5,$AZ$1,IF(R5=AX5,$W$1,""))))</f>
        <v>2023 3rd Domestic Trial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18.2</v>
      </c>
      <c r="X5" s="19">
        <v>8.4</v>
      </c>
      <c r="Y5" s="19">
        <v>0.6</v>
      </c>
      <c r="Z5" s="19">
        <v>0</v>
      </c>
      <c r="AA5" s="19">
        <v>17.8</v>
      </c>
      <c r="AB5" s="19">
        <v>7.6</v>
      </c>
      <c r="AC5" s="19">
        <v>0.6</v>
      </c>
      <c r="AD5" s="19">
        <v>0</v>
      </c>
      <c r="AE5" s="19">
        <v>18.8</v>
      </c>
      <c r="AF5" s="19">
        <v>7.6</v>
      </c>
      <c r="AG5" s="19">
        <v>0</v>
      </c>
      <c r="AH5" s="19">
        <v>0.3</v>
      </c>
      <c r="AI5" s="19">
        <v>18.3</v>
      </c>
      <c r="AJ5" s="19">
        <v>7.2</v>
      </c>
      <c r="AK5" s="19">
        <v>0</v>
      </c>
      <c r="AL5" s="19">
        <v>0</v>
      </c>
      <c r="AM5" s="19">
        <v>18.8</v>
      </c>
      <c r="AN5" s="19">
        <v>7.6</v>
      </c>
      <c r="AO5" s="19">
        <v>0.6</v>
      </c>
      <c r="AP5" s="19">
        <v>0</v>
      </c>
      <c r="AQ5" s="27"/>
      <c r="AR5" s="40">
        <f>IF(SUM(X5,AB5)&gt;0,SUM(X5,AB5),"")</f>
        <v>16</v>
      </c>
      <c r="AS5" s="40">
        <f>IF(SUM(W5:X5,Z5:AB5,AD5)-Y5-AC5&gt;0,SUM(W5:X5,Z5:AB5,AD5)-Y5-AC5,"")</f>
        <v>50.800000000000004</v>
      </c>
      <c r="AT5" s="40">
        <f>IF(SUM(AE5:AF5,AH5)-AG5&gt;0,SUM(AE5:AF5,AH5)-AG5,"")</f>
        <v>26.7</v>
      </c>
      <c r="AU5" s="40">
        <f>IF(SUM(X5,AB5,AF5)&gt;0,SUM(X5,AB5,AF5),"")</f>
        <v>23.6</v>
      </c>
      <c r="AV5" s="40">
        <f>IF(SUM(AS5,AT5)&gt;0,SUM(AS5,AT5),"")</f>
        <v>77.5</v>
      </c>
      <c r="AW5" s="40">
        <f>IF(SUM(AJ5,AN5)&gt;0,SUM(AJ5,AN5),"")</f>
        <v>14.8</v>
      </c>
      <c r="AX5" s="40">
        <f>IF(SUM(AI5:AJ5,AL5:AN5,AP5)-SUM(AK5,AO5)&gt;0,SUM(AI5:AJ5,AL5:AN5,AP5)-SUM(AK5,AO5),"")</f>
        <v>51.3</v>
      </c>
      <c r="AY5" s="40">
        <f>IF(SUM(AS5,AT5,AX5)&gt;0,SUM(AS5,AT5,AX5),"")</f>
        <v>128.80000000000001</v>
      </c>
      <c r="AZ5" s="18">
        <v>18.600000000000001</v>
      </c>
      <c r="BA5" s="18">
        <v>7.6</v>
      </c>
      <c r="BB5" s="18">
        <v>0.6</v>
      </c>
      <c r="BC5" s="18">
        <v>0</v>
      </c>
      <c r="BD5" s="18">
        <v>18.5</v>
      </c>
      <c r="BE5" s="18">
        <v>9.1999999999999993</v>
      </c>
      <c r="BF5" s="18">
        <v>0</v>
      </c>
      <c r="BG5" s="18">
        <v>0.3</v>
      </c>
      <c r="BH5" s="18">
        <v>18.399999999999999</v>
      </c>
      <c r="BI5" s="18">
        <v>8.4</v>
      </c>
      <c r="BJ5" s="18">
        <v>0.6</v>
      </c>
      <c r="BK5" s="18">
        <v>0.3</v>
      </c>
      <c r="BL5" s="18">
        <v>18.600000000000001</v>
      </c>
      <c r="BM5" s="18">
        <v>6.8</v>
      </c>
      <c r="BN5" s="18">
        <v>1</v>
      </c>
      <c r="BO5" s="18">
        <v>0</v>
      </c>
      <c r="BP5" s="18">
        <v>18.8</v>
      </c>
      <c r="BQ5" s="18">
        <v>8</v>
      </c>
      <c r="BR5" s="18">
        <v>0.6</v>
      </c>
      <c r="BS5" s="18">
        <v>0.3</v>
      </c>
      <c r="BT5" s="28"/>
      <c r="BU5" s="11">
        <f>IF(SUM(BA5,BE5)&gt;0,SUM(BA5,BE5),"")</f>
        <v>16.799999999999997</v>
      </c>
      <c r="BV5" s="11">
        <f>IF(SUM(AZ5:BA5,BC5:BE5,BG5)-BB5-BF5&gt;0,SUM(AZ5:BA5,BC5:BE5,BG5)-BB5-BF5,"")</f>
        <v>53.6</v>
      </c>
      <c r="BW5" s="11">
        <f>IF(SUM(BH5:BI5,BK5)-BJ5&gt;0,SUM(BH5:BI5,BK5)-BJ5,"")</f>
        <v>26.499999999999996</v>
      </c>
      <c r="BX5" s="11">
        <f>IF(SUM(BA5,BE5,BI5)&gt;0,SUM(BA5,BE5,BI5),"")</f>
        <v>25.199999999999996</v>
      </c>
      <c r="BY5" s="11">
        <f>IF(SUM(BV5,BW5)&gt;0,SUM(BV5,BW5),"")</f>
        <v>80.099999999999994</v>
      </c>
      <c r="BZ5" s="11">
        <f>IF(SUM(BM5,BQ5)&gt;0,SUM(BM5,BQ5),"")</f>
        <v>14.8</v>
      </c>
      <c r="CA5" s="11">
        <f>IF(SUM(BL5:BM5,BO5:BQ5,BS5)-SUM(BN5,BR5)&gt;0,SUM(BL5:BM5,BO5:BQ5,BS5)-SUM(BN5,BR5),"")</f>
        <v>50.9</v>
      </c>
      <c r="CB5" s="11">
        <f>IF(SUM(BV5,BW5,CA5)&gt;0,SUM(BV5,BW5,CA5),"")</f>
        <v>131</v>
      </c>
      <c r="CC5" s="19">
        <v>18.7</v>
      </c>
      <c r="CD5" s="19">
        <v>7.2</v>
      </c>
      <c r="CE5" s="19">
        <v>0.6</v>
      </c>
      <c r="CF5" s="19">
        <v>0</v>
      </c>
      <c r="CG5" s="19">
        <v>18</v>
      </c>
      <c r="CH5" s="19">
        <v>7.6</v>
      </c>
      <c r="CI5" s="19">
        <v>0</v>
      </c>
      <c r="CJ5" s="19">
        <v>0</v>
      </c>
      <c r="CK5" s="19">
        <v>18.5</v>
      </c>
      <c r="CL5" s="19">
        <v>8.8000000000000007</v>
      </c>
      <c r="CM5" s="19">
        <v>0.8</v>
      </c>
      <c r="CN5" s="19">
        <v>0.3</v>
      </c>
      <c r="CO5" s="19">
        <v>18.399999999999999</v>
      </c>
      <c r="CP5" s="19">
        <v>8.4</v>
      </c>
      <c r="CQ5" s="19">
        <v>1</v>
      </c>
      <c r="CR5" s="19">
        <v>0</v>
      </c>
      <c r="CS5" s="19">
        <v>18.3</v>
      </c>
      <c r="CT5" s="19">
        <v>8.4</v>
      </c>
      <c r="CU5" s="19">
        <v>0.6</v>
      </c>
      <c r="CV5" s="19">
        <v>0.3</v>
      </c>
      <c r="CW5" s="27"/>
      <c r="CX5" s="40">
        <f>IF(SUM(CD5,CH5)&gt;0,SUM(CD5,CH5),"")</f>
        <v>14.8</v>
      </c>
      <c r="CY5" s="40">
        <f>IF(SUM(CC5:CD5,CF5:CH5,CJ5)-CE5-CI5&gt;0,SUM(CC5:CD5,CF5:CH5,CJ5)-CE5-CI5,"")</f>
        <v>50.9</v>
      </c>
      <c r="CZ5" s="40">
        <f>IF(SUM(CK5:CL5,CN5)-CM5&gt;0,SUM(CK5:CL5,CN5)-CM5,"")</f>
        <v>26.8</v>
      </c>
      <c r="DA5" s="40">
        <f>IF(SUM(CD5,CH5,CL5)&gt;0,SUM(CD5,CH5,CL5),"")</f>
        <v>23.6</v>
      </c>
      <c r="DB5" s="40">
        <f>IF(SUM(CY5,CZ5)&gt;0,SUM(CY5,CZ5),"")</f>
        <v>77.7</v>
      </c>
      <c r="DC5" s="40">
        <f>IF(SUM(CP5,CT5)&gt;0,SUM(CP5,CT5),"")</f>
        <v>16.8</v>
      </c>
      <c r="DD5" s="40">
        <f>IF(SUM(CO5:CP5,CR5:CT5,CV5)-SUM(CQ5,CU5)&gt;0,SUM(CO5:CP5,CR5:CT5,CV5)-SUM(CQ5,CU5),"")</f>
        <v>52.199999999999989</v>
      </c>
      <c r="DE5" s="40">
        <f>IF(SUM(CY5,CZ5,DD5)&gt;0,SUM(CY5,CZ5,DD5),"")</f>
        <v>129.89999999999998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1.4000000000000128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17.2</v>
      </c>
      <c r="EL5" s="18">
        <v>3.2</v>
      </c>
      <c r="EM5" s="18">
        <v>0</v>
      </c>
      <c r="EN5" s="18">
        <v>0</v>
      </c>
      <c r="EO5" s="18">
        <v>18</v>
      </c>
      <c r="EP5" s="18">
        <v>3.6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6.8000000000000007</v>
      </c>
      <c r="FF5" s="11">
        <f>IF(SUM(EK5:EL5,EN5:EP5,ER5)-EM5-EQ5&gt;0,SUM(EK5:EL5,EN5:EP5,ER5)-EM5-EQ5,"")</f>
        <v>41.4</v>
      </c>
      <c r="FG5" s="11" t="str">
        <f>IF(SUM(ES5:ET5,EV5)-EU5&gt;0,SUM(ES5:ET5,EV5)-EU5,"")</f>
        <v/>
      </c>
      <c r="FH5" s="11">
        <f>IF(SUM(EL5,EP5,ET5)&gt;0,SUM(EL5,EP5,ET5),"")</f>
        <v>6.8000000000000007</v>
      </c>
      <c r="FI5" s="11">
        <f>IF(SUM(FF5,FG5)&gt;0,SUM(FF5,FG5),"")</f>
        <v>41.4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41.4</v>
      </c>
      <c r="FM5" s="17">
        <v>18.899999999999999</v>
      </c>
      <c r="FN5" s="17">
        <v>8.4</v>
      </c>
      <c r="FO5" s="17">
        <v>0</v>
      </c>
      <c r="FP5" s="17">
        <v>0</v>
      </c>
      <c r="FQ5" s="17">
        <v>18.600000000000001</v>
      </c>
      <c r="FR5" s="17">
        <v>8.4</v>
      </c>
      <c r="FS5" s="17">
        <v>0</v>
      </c>
      <c r="FT5" s="17">
        <v>0</v>
      </c>
      <c r="FU5" s="17"/>
      <c r="FV5" s="17"/>
      <c r="FW5" s="17"/>
      <c r="FX5" s="17"/>
      <c r="FY5" s="17">
        <v>18.8</v>
      </c>
      <c r="FZ5" s="17">
        <v>9.1999999999999993</v>
      </c>
      <c r="GA5" s="17">
        <v>0</v>
      </c>
      <c r="GB5" s="17">
        <v>0</v>
      </c>
      <c r="GC5" s="17">
        <v>18.2</v>
      </c>
      <c r="GD5" s="17">
        <v>8</v>
      </c>
      <c r="GE5" s="17">
        <v>0.6</v>
      </c>
      <c r="GF5" s="17">
        <v>0</v>
      </c>
      <c r="GG5" s="40">
        <f>IF(SUM(FN5,FR5)&gt;0,SUM(FN5,FR5),"")</f>
        <v>16.8</v>
      </c>
      <c r="GH5" s="40">
        <f>IF(SUM(FM5:FN5,FP5:FR5,FT5)-FO5-FS5&gt;0,SUM(FM5:FN5,FP5:FR5,FT5)-FO5-FS5,"")</f>
        <v>54.3</v>
      </c>
      <c r="GI5" s="40" t="str">
        <f>IF(SUM(FU5:FV5,FX5)-FW5&gt;0,SUM(FU5:FV5,FX5)-FW5,"")</f>
        <v/>
      </c>
      <c r="GJ5" s="40">
        <f>IF(SUM(FN5,FR5,FV5)&gt;0,SUM(FN5,FR5,FV5),"")</f>
        <v>16.8</v>
      </c>
      <c r="GK5" s="40">
        <f>IF(SUM(GH5,GI5)&gt;0,SUM(GH5,GI5),"")</f>
        <v>54.3</v>
      </c>
      <c r="GL5" s="40">
        <f>IF(SUM(FZ5,GD5)&gt;0,SUM(FZ5,GD5),"")</f>
        <v>17.2</v>
      </c>
      <c r="GM5" s="40">
        <f>IF(SUM(FY5:FZ5,GB5:GD5,GF5)-SUM(GA5,GE5)&gt;0,SUM(FY5:FZ5,GB5:GD5,GF5)-SUM(GA5,GE5),"")</f>
        <v>53.6</v>
      </c>
      <c r="GN5" s="40">
        <f>IF(SUM(GH5,GI5,GM5)&gt;0,SUM(GH5,GI5,GM5),"")</f>
        <v>107.9</v>
      </c>
      <c r="GO5" s="18">
        <v>18.100000000000001</v>
      </c>
      <c r="GP5" s="18">
        <v>8</v>
      </c>
      <c r="GQ5" s="18">
        <v>0.8</v>
      </c>
      <c r="GR5" s="18">
        <v>0</v>
      </c>
      <c r="GS5" s="18">
        <v>17.899999999999999</v>
      </c>
      <c r="GT5" s="18">
        <v>8.8000000000000007</v>
      </c>
      <c r="GU5" s="18">
        <v>0.6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16.8</v>
      </c>
      <c r="HJ5" s="11">
        <f>IF(SUM(GO5:GP5,GR5:GT5,GV5)-GQ5-GU5&gt;0,SUM(GO5:GP5,GR5:GT5,GV5)-GQ5-GU5,"")</f>
        <v>51.4</v>
      </c>
      <c r="HK5" s="11" t="str">
        <f>IF(SUM(GW5:GX5,GZ5)-GY5&gt;0,SUM(GW5:GX5,GZ5)-GY5,"")</f>
        <v/>
      </c>
      <c r="HL5" s="11">
        <f>IF(SUM(GP5,GT5,GX5)&gt;0,SUM(GP5,GT5,GX5),"")</f>
        <v>16.8</v>
      </c>
      <c r="HM5" s="11">
        <f>IF(SUM(HJ5,HK5)&gt;0,SUM(HJ5,HK5),"")</f>
        <v>51.4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51.4</v>
      </c>
      <c r="HQ5" s="17">
        <v>18.399999999999999</v>
      </c>
      <c r="HR5" s="17">
        <v>8.8000000000000007</v>
      </c>
      <c r="HS5" s="17">
        <v>0</v>
      </c>
      <c r="HT5" s="17">
        <v>0</v>
      </c>
      <c r="HU5" s="17">
        <v>18.100000000000001</v>
      </c>
      <c r="HV5" s="17">
        <v>7.2</v>
      </c>
      <c r="HW5" s="17">
        <v>0.6</v>
      </c>
      <c r="HX5" s="17">
        <v>0</v>
      </c>
      <c r="HY5" s="17"/>
      <c r="HZ5" s="17"/>
      <c r="IA5" s="17"/>
      <c r="IB5" s="17"/>
      <c r="IC5" s="17">
        <v>18.600000000000001</v>
      </c>
      <c r="ID5" s="17">
        <v>9.1999999999999993</v>
      </c>
      <c r="IE5" s="17">
        <v>0.6</v>
      </c>
      <c r="IF5" s="17">
        <v>0</v>
      </c>
      <c r="IG5" s="17">
        <v>18.399999999999999</v>
      </c>
      <c r="IH5" s="17">
        <v>8.4</v>
      </c>
      <c r="II5" s="17">
        <v>0.6</v>
      </c>
      <c r="IJ5" s="17">
        <v>0</v>
      </c>
      <c r="IK5" s="40">
        <f>IF(SUM(HR5,HV5)&gt;0,SUM(HR5,HV5),"")</f>
        <v>16</v>
      </c>
      <c r="IL5" s="40">
        <f>IF(SUM(HQ5:HR5,HT5:HV5,HX5)-HS5-HW5&gt;0,SUM(HQ5:HR5,HT5:HV5,HX5)-HS5-HW5,"")</f>
        <v>51.9</v>
      </c>
      <c r="IM5" s="40" t="str">
        <f>IF(SUM(HY5:HZ5,IB5)-IA5&gt;0,SUM(HY5:HZ5,IB5)-IA5,"")</f>
        <v/>
      </c>
      <c r="IN5" s="40">
        <f>IF(SUM(HR5,HV5,HZ5)&gt;0,SUM(HR5,HV5,HZ5),"")</f>
        <v>16</v>
      </c>
      <c r="IO5" s="40">
        <f>IF(SUM(IL5,IM5)&gt;0,SUM(IL5,IM5),"")</f>
        <v>51.9</v>
      </c>
      <c r="IP5" s="40">
        <f>IF(SUM(ID5,IH5)&gt;0,SUM(ID5,IH5),"")</f>
        <v>17.600000000000001</v>
      </c>
      <c r="IQ5" s="40">
        <f>IF(SUM(IC5:ID5,IF5:IH5,IJ5)-SUM(IE5,II5)&gt;0,SUM(IC5:ID5,IF5:IH5,IJ5)-SUM(IE5,II5),"")</f>
        <v>53.4</v>
      </c>
      <c r="IR5" s="40">
        <f>IF(SUM(IL5,IM5,IQ5)&gt;0,SUM(IL5,IM5,IQ5),"")</f>
        <v>105.3</v>
      </c>
      <c r="IS5" s="18">
        <v>18.100000000000001</v>
      </c>
      <c r="IT5" s="18">
        <v>9.1999999999999993</v>
      </c>
      <c r="IU5" s="18">
        <v>0.6</v>
      </c>
      <c r="IV5" s="18">
        <v>0</v>
      </c>
      <c r="IW5" s="18">
        <v>18.600000000000001</v>
      </c>
      <c r="IX5" s="18">
        <v>8.4</v>
      </c>
      <c r="IY5" s="18">
        <v>0</v>
      </c>
      <c r="IZ5" s="18">
        <v>0</v>
      </c>
      <c r="JA5" s="18">
        <v>18.8</v>
      </c>
      <c r="JB5" s="18">
        <v>7.6</v>
      </c>
      <c r="JC5" s="18">
        <v>0</v>
      </c>
      <c r="JD5" s="18">
        <v>0</v>
      </c>
      <c r="JE5" s="18">
        <v>18.399999999999999</v>
      </c>
      <c r="JF5" s="18">
        <v>7.6</v>
      </c>
      <c r="JG5" s="18">
        <v>0</v>
      </c>
      <c r="JH5" s="18">
        <v>0</v>
      </c>
      <c r="JI5" s="18"/>
      <c r="JJ5" s="18"/>
      <c r="JK5" s="18"/>
      <c r="JL5" s="18"/>
      <c r="JM5" s="11">
        <f>IF(SUM(IT5,IX5)&gt;0,SUM(IT5,IX5),"")</f>
        <v>17.600000000000001</v>
      </c>
      <c r="JN5" s="11">
        <f>IF(SUM(IS5:IT5,IV5:IX5,IZ5)-IU5-IY5&gt;0,SUM(IS5:IT5,IV5:IX5,IZ5)-IU5-IY5,"")</f>
        <v>53.7</v>
      </c>
      <c r="JO5" s="11">
        <f>IF(SUM(JA5:JB5,JD5)-JC5&gt;0,SUM(JA5:JB5,JD5)-JC5,"")</f>
        <v>26.4</v>
      </c>
      <c r="JP5" s="11">
        <f>IF(SUM(IT5,IX5,JB5)&gt;0,SUM(IT5,IX5,JB5),"")</f>
        <v>25.200000000000003</v>
      </c>
      <c r="JQ5" s="11">
        <f>IF(SUM(JN5,JO5)&gt;0,SUM(JN5,JO5),"")</f>
        <v>80.099999999999994</v>
      </c>
      <c r="JR5" s="11">
        <f>IF(SUM(JF5,JJ5)&gt;0,SUM(JF5,JJ5),"")</f>
        <v>7.6</v>
      </c>
      <c r="JS5" s="11">
        <f>IF(SUM(JE5:JF5,JH5:JJ5,JL5)-SUM(JG5,JK5)&gt;0,SUM(JE5:JF5,JH5:JJ5,JL5)-SUM(JG5,JK5),"")</f>
        <v>26</v>
      </c>
      <c r="JT5" s="11">
        <f>IF(SUM(JN5,JO5,JS5)&gt;0,SUM(JN5,JO5,JS5),"")</f>
        <v>106.1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18.649999999999999</v>
      </c>
      <c r="QH5" s="22">
        <f>IF($CW5="P",CD5,(CD5+BA5)/2)</f>
        <v>7.4</v>
      </c>
      <c r="QI5" s="22">
        <f>IF($CW5="P",CE5,(CE5+BB5)/2)</f>
        <v>0.6</v>
      </c>
      <c r="QJ5" s="22">
        <f>IF($CW5="P",CF5,(CF5+BC5)/2)</f>
        <v>0</v>
      </c>
      <c r="QK5" s="22">
        <f>IF($CW5="P",CG5,(CG5+BD5)/2)</f>
        <v>18.25</v>
      </c>
      <c r="QL5" s="22">
        <f>IF($CW5="P",CH5,(CH5+BE5)/2)</f>
        <v>8.3999999999999986</v>
      </c>
      <c r="QM5" s="22">
        <f>IF($CW5="P",CI5,(CI5+BF5)/2)</f>
        <v>0</v>
      </c>
      <c r="QN5" s="22">
        <f>IF($CW5="P",CJ5,(CJ5+BG5)/2)</f>
        <v>0.15</v>
      </c>
      <c r="QO5" s="22">
        <f>IF($CW5="P",CK5,(CK5+BH5)/2)</f>
        <v>18.45</v>
      </c>
      <c r="QP5" s="22">
        <f>IF($CW5="P",CL5,(CL5+BI5)/2)</f>
        <v>8.6000000000000014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18.5</v>
      </c>
      <c r="QT5" s="22">
        <f>IF($CW5="P",CP5,(CP5+BM5)/2)</f>
        <v>7.6</v>
      </c>
      <c r="QU5" s="22">
        <f>IF($CW5="P",CQ5,(CQ5+BN5)/2)</f>
        <v>1</v>
      </c>
      <c r="QV5" s="22">
        <f>IF($CW5="P",CR5,(CR5+BO5)/2)</f>
        <v>0</v>
      </c>
      <c r="QW5" s="22">
        <f>IF($CW5="P",CS5,(CS5+BP5)/2)</f>
        <v>18.55</v>
      </c>
      <c r="QX5" s="22">
        <f>IF($CW5="P",CT5,(CT5+BQ5)/2)</f>
        <v>8.1999999999999993</v>
      </c>
      <c r="QY5" s="22">
        <f>IF($CW5="P",CU5,(CU5+BR5)/2)</f>
        <v>0.6</v>
      </c>
      <c r="QZ5" s="22">
        <f>IF($CW5="P",CV5,(CV5+BS5)/2)</f>
        <v>0.3</v>
      </c>
      <c r="RA5" s="27" t="s">
        <v>46</v>
      </c>
      <c r="RB5" s="40">
        <f>IF(SUM(QH5,QL5)&gt;0,SUM(QH5,QL5),"")</f>
        <v>15.799999999999999</v>
      </c>
      <c r="RC5" s="40">
        <f>IF(SUM(QG5:QH5,QJ5:QL5,QN5)-QI5-QM5&gt;0,SUM(QG5:QH5,QJ5:QL5,QN5)-QI5-QM5,"")</f>
        <v>52.249999999999993</v>
      </c>
      <c r="RD5" s="40">
        <f>IF(SUM(QO5:QP5,QR5)-QQ5&gt;0,SUM(QO5:QP5,QR5)-QQ5,"")</f>
        <v>26.650000000000002</v>
      </c>
      <c r="RE5" s="40">
        <f>IF(SUM(QH5,QL5,QP5)&gt;0,SUM(QH5,QL5,QP5),"")</f>
        <v>24.4</v>
      </c>
      <c r="RF5" s="40">
        <f>IF(SUM(RC5,RD5)&gt;0,SUM(RC5,RD5),"")</f>
        <v>78.899999999999991</v>
      </c>
      <c r="RG5" s="40">
        <f>IF(SUM(QT5,QX5)&gt;0,SUM(QT5,QX5),"")</f>
        <v>15.799999999999999</v>
      </c>
      <c r="RH5" s="40">
        <f>IF(SUM(QS5:QT5,QV5:QX5,QZ5)-SUM(QU5,QY5)&gt;0,SUM(QS5:QT5,QV5:QX5,QZ5)-SUM(QU5,QY5),"")</f>
        <v>51.550000000000004</v>
      </c>
      <c r="RI5" s="40">
        <f>IF(SUM(RC5,RD5,RH5)&gt;0,SUM(RC5,RD5,RH5),"")</f>
        <v>130.44999999999999</v>
      </c>
    </row>
    <row r="6" spans="1:477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186.80001300000518</v>
      </c>
      <c r="G6" s="66" t="s">
        <v>46</v>
      </c>
      <c r="H6" s="3" t="str">
        <f>IF(OR(AND(AR6&gt;=AY$43,AS6&gt;=AY$47,AR6&lt;&gt;"",AQ6=""),AND(AW6&gt;=AY$43,AX6&gt;=AY$47,AW6&lt;&gt;"",AQ6=""),AND(BU6&gt;=CB$43,BV6&gt;=CB$47,BU6&lt;&gt;"",BT6=""),AND(BZ6&gt;=CB$43,CA6&gt;=CB$47,BZ6&lt;&gt;"",BT6=""),AND(CX6&gt;=DE$43,CY6&gt;=DE$47,CX6&lt;&gt;"",CW6=""),AND(DC6&gt;=DE$43,DD6&gt;=DE$47,DC6&lt;&gt;""),AND(EC6&gt;=EJ$43,ED6&gt;=EJ$47,EC6&lt;&gt;""),AND(EH6&gt;=EJ$43,EI6&gt;=EJ$47,EH6&lt;&gt;""),AND(FE6&gt;=FL$43,FF6&gt;=FL$47,FE6&lt;&gt;""),AND(FJ6&gt;=FL$43,FK6&gt;=FL$47,FJ6&lt;&gt;""),AND(GG6&gt;=GN$43,GH6&gt;=GN$47,GG6&lt;&gt;""),AND(GL6&gt;=GN$43,GM6&gt;=GN$47,GL6&lt;&gt;""),AND(HI6&gt;=HP$43,HJ6&gt;=HP$47,HI6&lt;&gt;""),AND(HN6&gt;=HP$43,HO6&gt;=HP$47,HN6&lt;&gt;""),AND(IK6&gt;=IR$43,IL6&gt;=IR$47,IK6&lt;&gt;""),AND(IP6&gt;=IR$43,IQ6&gt;=IR$47,IP6&lt;&gt;""),AND(JM6&gt;=JT$43,JN6&gt;=JT$47,JM6&lt;&gt;""),AND(JR6&gt;=JT$43,JS6&gt;=JT$47,JR6&lt;&gt;""),AND(KO6&gt;=KV$43,KP6&gt;=KV$47,KO6&lt;&gt;""),AND(KT6&gt;=KV$43,KU6&gt;=KV$47,KT6&lt;&gt;""),AND(LQ6&gt;=LX$43,LR6&gt;=LX$47,LQ6&lt;&gt;""),AND(LV6&gt;=LX$43,LW6&gt;=LX$47,LV6&lt;&gt;""),AND(MS6&gt;=MZ$43,MT6&gt;=MZ$47,MS6&lt;&gt;""),AND(MX6&gt;=MZ$43,MY6&gt;=MZ$47,MX6&lt;&gt;""),AND(NU6&gt;=OB$43,NV6&gt;=OB$47,NU6&lt;&gt;""),AND(NZ6&gt;=OB$43,OA6&gt;=OB$47,NZ6&lt;&gt;""),AND(OW6&gt;=PD$43,OX6&gt;=PD$47,OW6&lt;&gt;""),AND(PB6&gt;=PD$43,PC6&gt;=PD$47,PB6&lt;&gt;""),AND(PY6&gt;=QF$43,PZ6&gt;=QF$47,PY6&lt;&gt;""),AND(QD6&gt;=QF$43,QE6&gt;=QF$47,QD6&lt;&gt;"")),"P","")</f>
        <v>P</v>
      </c>
      <c r="I6" s="3" t="str">
        <f>IF(OR(AND(AS6&gt;=AY$47,AS6&lt;&gt;"",AQ6=""),AND(AX6&gt;=AY$47,AX6&lt;&gt;"",AQ6=""),AND(BV6&gt;=CB$47,BV6&lt;&gt;"",BT6=""),AND(CA6&gt;=CB$47,CA6&lt;&gt;"",BT6=""),AND(CY6&gt;=DE$47,CY6&lt;&gt;"",CW6=""),AND(DD6&gt;=DE$47,DD6&lt;&gt;"",CW6=""),AND(ED6&gt;=EJ$47,ED6&lt;&gt;""),AND(EI6&gt;=EJ$47,EI6&lt;&gt;""),AND(FF6&gt;=FL$47,FF6&lt;&gt;""),AND(FK6&gt;=FL$47,FK6&lt;&gt;""),AND(GH6&gt;=GN$47,GH6&lt;&gt;""),AND(GM6&gt;=GN$47,GM6&lt;&gt;""),AND(HJ6&gt;=HP$47,HJ6&lt;&gt;""),AND(HO6&gt;=HP$47,HO6&lt;&gt;""),AND(IL6&gt;=IR$47,IL6&lt;&gt;""),AND(IQ6&gt;=IR$47,IQ6&lt;&gt;""),AND(JN6&gt;=JT$47,JN6&lt;&gt;""),AND(JS6&gt;=JT$47,JS6&lt;&gt;""),AND(KP6&gt;=KV$47,KP6&lt;&gt;""),AND(KU6&gt;=KV$47,KU6&lt;&gt;""),AND(LR6&gt;=LX$47,LR6&lt;&gt;""),AND(LW6&gt;=LX$47,LW6&lt;&gt;""),AND(MT6&gt;=MZ$47,MT6&lt;&gt;""),AND(MY6&gt;=MZ$47,MY6&lt;&gt;""),AND(NV6&gt;=OB$47,NV6&lt;&gt;""),AND(OA6&gt;=OB$47,OA6&lt;&gt;""),AND(OX6&gt;=PD$47,OX6&lt;&gt;""),AND(PC6&gt;=PD$47,PC6&lt;&gt;""),AND(PZ6&gt;=QF$47,PZ6&lt;&gt;""),AND(QE6&gt;=QF$47,QE6&lt;&gt;"")),"P","")</f>
        <v>P</v>
      </c>
      <c r="J6" s="36" t="str">
        <f>IF(AND(I6="P",H6=""),"No DD",IF(OR(AND(AU6&gt;=AY$46,AV6&gt;=AY$50,AU6&lt;&gt;"",AQ6=""),AND(BX6&gt;=CB$46,BY6&gt;=CB$50,BX6&lt;&gt;"",BT6=""),AND(DA6&gt;=DE$46,DB6&gt;=DE$50,DA6&lt;&gt;"",CW6=""),AND(EF6&gt;=EJ$46,EG6&gt;=EJ$50,EF6&lt;&gt;""),AND(FH6&gt;=FL$46,FI6&gt;=FL$50,FH6&lt;&gt;""),AND(GJ6&gt;=GN$46,GK6&gt;=GN$50,GJ6&lt;&gt;""),AND(HL6&gt;=HP$46,HM6&gt;=HP$50,HL6&lt;&gt;""),AND(IN6&gt;=IR$46,IO6&gt;=IR$50,IN6&lt;&gt;""),AND(JP6&gt;=JT$46,JQ6&gt;=JT$50,JP6&lt;&gt;""),AND(KR6&gt;=KV$46,KS6&gt;=KV$50,KR6&lt;&gt;""),AND(LT6&gt;=LX$46,LU6&gt;=LX$50,LT6&lt;&gt;""),AND(MV6&gt;=MZ$46,MW6&gt;=MZ$50,MV6&lt;&gt;""),AND(NX6&gt;=OB$46,NY6&gt;=OB$50,NX6&lt;&gt;""),AND(OZ6&gt;=PD$46,PA6&gt;=PD$50,OZ6&lt;&gt;""),AND(QB6&gt;=QF$46,QC6&gt;=QF$50,QB6&lt;&gt;"")),"Merit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Excellence",IF(K6="P","Worlds Team",IF(H6="P","National Team","")))))</f>
        <v>National Team</v>
      </c>
      <c r="K6" s="3" t="str">
        <f>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P","")</f>
        <v/>
      </c>
      <c r="L6" s="8">
        <f>IF(COUNT(AS6,BV6,CY6)&gt;0,LARGE((AS6,BV6,CY6),1),0)</f>
        <v>51.5</v>
      </c>
      <c r="M6" s="8" t="str">
        <f>IF(L6=0,"",IF(L6=CY6,$CC$1,IF(L6=BV6,$AZ$1,IF(L6=AS6,$W$1,""))))</f>
        <v>2023 3rd Domestic Trial</v>
      </c>
      <c r="N6" s="8">
        <f>IF(COUNT(AS6,BV6,CY6)&gt;1,LARGE((AS6,BV6,CY6),2),0)</f>
        <v>51.199999999999989</v>
      </c>
      <c r="O6" s="8" t="str">
        <f>IF(N6=0,"",IF(N6=CY6,$CC$1,IF(N6=BV6,$AZ$1,IF(N6=AS6,$W$1,""))))</f>
        <v>2023 Nationals</v>
      </c>
      <c r="P6" s="8">
        <f>IF(COUNT(AT6,BW6,CZ6)&gt;0,LARGE((AT6,BW6,CZ6),1),0)</f>
        <v>27.3</v>
      </c>
      <c r="Q6" s="8" t="str">
        <f>IF(P6=0,"",IF(P6=CZ6,$CC$1,IF(P6=BW6,$AZ$1,IF(P6=AT6,$W$1,""))))</f>
        <v>2023 3rd Domestic Trial</v>
      </c>
      <c r="R6" s="8">
        <f>IF(MAX(AX6,CA6,DD6)&gt;0,MAX(AX6,CA6,DD6),0)</f>
        <v>52.600000000000009</v>
      </c>
      <c r="S6" s="8" t="str">
        <f>IF(R6=0,"",IF(R6=DD6,$CC$1,IF(R6=CA6,$AZ$1,IF(R6=AX6,$W$1,""))))</f>
        <v>2023 3rd Domestic Trial</v>
      </c>
      <c r="T6" s="8">
        <f>IF(MAX(DF6:DH6)&gt;0,MAX(DF6:DH6),"")</f>
        <v>4.2000000000000171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19.2</v>
      </c>
      <c r="BA6" s="18">
        <v>9.1999999999999993</v>
      </c>
      <c r="BB6" s="18">
        <v>0.2</v>
      </c>
      <c r="BC6" s="18">
        <v>0.3</v>
      </c>
      <c r="BD6" s="18">
        <v>17.600000000000001</v>
      </c>
      <c r="BE6" s="18">
        <v>4.8</v>
      </c>
      <c r="BF6" s="18">
        <v>0</v>
      </c>
      <c r="BG6" s="18">
        <v>0.3</v>
      </c>
      <c r="BH6" s="18">
        <v>17.600000000000001</v>
      </c>
      <c r="BI6" s="18">
        <v>3.6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14</v>
      </c>
      <c r="BV6" s="11">
        <f>IF(SUM(AZ6:BA6,BC6:BE6,BG6)-BB6-BF6&gt;0,SUM(AZ6:BA6,BC6:BE6,BG6)-BB6-BF6,"")</f>
        <v>51.199999999999989</v>
      </c>
      <c r="BW6" s="11">
        <f>IF(SUM(BH6:BI6,BK6)-BJ6&gt;0,SUM(BH6:BI6,BK6)-BJ6,"")</f>
        <v>21.200000000000003</v>
      </c>
      <c r="BX6" s="11">
        <f>IF(SUM(BA6,BE6,BI6)&gt;0,SUM(BA6,BE6,BI6),"")</f>
        <v>17.600000000000001</v>
      </c>
      <c r="BY6" s="11">
        <f>IF(SUM(BV6,BW6)&gt;0,SUM(BV6,BW6),"")</f>
        <v>72.399999999999991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72.399999999999991</v>
      </c>
      <c r="CC6" s="19">
        <v>17.100000000000001</v>
      </c>
      <c r="CD6" s="19">
        <v>8</v>
      </c>
      <c r="CE6" s="19">
        <v>1</v>
      </c>
      <c r="CF6" s="19">
        <v>0.3</v>
      </c>
      <c r="CG6" s="19">
        <v>19.100000000000001</v>
      </c>
      <c r="CH6" s="19">
        <v>8.4</v>
      </c>
      <c r="CI6" s="19">
        <v>0.4</v>
      </c>
      <c r="CJ6" s="19">
        <v>0</v>
      </c>
      <c r="CK6" s="19">
        <v>19</v>
      </c>
      <c r="CL6" s="19">
        <v>8.4</v>
      </c>
      <c r="CM6" s="19">
        <v>0.4</v>
      </c>
      <c r="CN6" s="19">
        <v>0.3</v>
      </c>
      <c r="CO6" s="19">
        <v>19.100000000000001</v>
      </c>
      <c r="CP6" s="19">
        <v>8</v>
      </c>
      <c r="CQ6" s="19">
        <v>0.6</v>
      </c>
      <c r="CR6" s="19">
        <v>0.3</v>
      </c>
      <c r="CS6" s="19">
        <v>19</v>
      </c>
      <c r="CT6" s="19">
        <v>7.6</v>
      </c>
      <c r="CU6" s="19">
        <v>0.8</v>
      </c>
      <c r="CV6" s="19">
        <v>0</v>
      </c>
      <c r="CW6" s="27"/>
      <c r="CX6" s="40">
        <f>IF(SUM(CD6,CH6)&gt;0,SUM(CD6,CH6),"")</f>
        <v>16.399999999999999</v>
      </c>
      <c r="CY6" s="40">
        <f>IF(SUM(CC6:CD6,CF6:CH6,CJ6)-CE6-CI6&gt;0,SUM(CC6:CD6,CF6:CH6,CJ6)-CE6-CI6,"")</f>
        <v>51.5</v>
      </c>
      <c r="CZ6" s="40">
        <f>IF(SUM(CK6:CL6,CN6)-CM6&gt;0,SUM(CK6:CL6,CN6)-CM6,"")</f>
        <v>27.3</v>
      </c>
      <c r="DA6" s="40">
        <f>IF(SUM(CD6,CH6,CL6)&gt;0,SUM(CD6,CH6,CL6),"")</f>
        <v>24.799999999999997</v>
      </c>
      <c r="DB6" s="40">
        <f>IF(SUM(CY6,CZ6)&gt;0,SUM(CY6,CZ6),"")</f>
        <v>78.8</v>
      </c>
      <c r="DC6" s="40">
        <f>IF(SUM(CP6,CT6)&gt;0,SUM(CP6,CT6),"")</f>
        <v>15.6</v>
      </c>
      <c r="DD6" s="40">
        <f>IF(SUM(CO6:CP6,CR6:CT6,CV6)-SUM(CQ6,CU6)&gt;0,SUM(CO6:CP6,CR6:CT6,CV6)-SUM(CQ6,CU6),"")</f>
        <v>52.600000000000009</v>
      </c>
      <c r="DE6" s="40">
        <f>IF(SUM(CY6,CZ6,DD6)&gt;0,SUM(CY6,CZ6,DD6),"")</f>
        <v>131.4</v>
      </c>
      <c r="DF6" s="50">
        <f>IF(MAX(ED6,FF6,GH6,HJ6,IL6,JN6,KP6,LR6,MT6,NV6,OX6,PZ6)-IF(N6="",0,N6)&gt;0.001,MAX(ED6,FF6,GH6,HJ6,IL6,JN6,KP6,LR6,MT6,NV6,OX6,PZ6)-IF(N6="",0,N6),"")</f>
        <v>4.2000000000000171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18.600000000000001</v>
      </c>
      <c r="GP6" s="18">
        <v>9.1999999999999993</v>
      </c>
      <c r="GQ6" s="18">
        <v>0.2</v>
      </c>
      <c r="GR6" s="18">
        <v>0</v>
      </c>
      <c r="GS6" s="18">
        <v>18.600000000000001</v>
      </c>
      <c r="GT6" s="18">
        <v>9.1999999999999993</v>
      </c>
      <c r="GU6" s="18">
        <v>0</v>
      </c>
      <c r="GV6" s="18">
        <v>0</v>
      </c>
      <c r="GW6" s="18"/>
      <c r="GX6" s="18"/>
      <c r="GY6" s="18"/>
      <c r="GZ6" s="18"/>
      <c r="HA6" s="18">
        <v>18.399999999999999</v>
      </c>
      <c r="HB6" s="18">
        <v>10</v>
      </c>
      <c r="HC6" s="18">
        <v>0.6</v>
      </c>
      <c r="HD6" s="18">
        <v>0</v>
      </c>
      <c r="HE6" s="18"/>
      <c r="HF6" s="18"/>
      <c r="HG6" s="18"/>
      <c r="HH6" s="18"/>
      <c r="HI6" s="11">
        <f>IF(SUM(GP6,GT6)&gt;0,SUM(GP6,GT6),"")</f>
        <v>18.399999999999999</v>
      </c>
      <c r="HJ6" s="11">
        <f>IF(SUM(GO6:GP6,GR6:GT6,GV6)-GQ6-GU6&gt;0,SUM(GO6:GP6,GR6:GT6,GV6)-GQ6-GU6,"")</f>
        <v>55.400000000000006</v>
      </c>
      <c r="HK6" s="11" t="str">
        <f>IF(SUM(GW6:GX6,GZ6)-GY6&gt;0,SUM(GW6:GX6,GZ6)-GY6,"")</f>
        <v/>
      </c>
      <c r="HL6" s="11">
        <f>IF(SUM(GP6,GT6,GX6)&gt;0,SUM(GP6,GT6,GX6),"")</f>
        <v>18.399999999999999</v>
      </c>
      <c r="HM6" s="11">
        <f>IF(SUM(HJ6,HK6)&gt;0,SUM(HJ6,HK6),"")</f>
        <v>55.400000000000006</v>
      </c>
      <c r="HN6" s="11">
        <f>IF(SUM(HB6,HF6)&gt;0,SUM(HB6,HF6),"")</f>
        <v>10</v>
      </c>
      <c r="HO6" s="11">
        <f>IF(SUM(HA6:HB6,HD6:HF6,HH6)-SUM(HC6,HG6)&gt;0,SUM(HA6:HB6,HD6:HF6,HH6)-SUM(HC6,HG6),"")</f>
        <v>27.799999999999997</v>
      </c>
      <c r="HP6" s="11">
        <f>IF(SUM(HJ6,HK6,HO6)&gt;0,SUM(HJ6,HK6,HO6),"")</f>
        <v>83.2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18.149999999999999</v>
      </c>
      <c r="QH6" s="22">
        <f>IF($CW6="P",CD6,(CD6+BA6)/2)</f>
        <v>8.6</v>
      </c>
      <c r="QI6" s="22">
        <f>IF($CW6="P",CE6,(CE6+BB6)/2)</f>
        <v>0.6</v>
      </c>
      <c r="QJ6" s="22">
        <f>IF($CW6="P",CF6,(CF6+BC6)/2)</f>
        <v>0.3</v>
      </c>
      <c r="QK6" s="22">
        <f>IF($CW6="P",CG6,(CG6+BD6)/2)</f>
        <v>18.350000000000001</v>
      </c>
      <c r="QL6" s="22">
        <f>IF($CW6="P",CH6,(CH6+BE6)/2)</f>
        <v>6.6</v>
      </c>
      <c r="QM6" s="22">
        <f>IF($CW6="P",CI6,(CI6+BF6)/2)</f>
        <v>0.2</v>
      </c>
      <c r="QN6" s="22">
        <f>IF($CW6="P",CJ6,(CJ6+BG6)/2)</f>
        <v>0.15</v>
      </c>
      <c r="QO6" s="22">
        <f>IF($CW6="P",CK6,(CK6+BH6)/2)</f>
        <v>18.3</v>
      </c>
      <c r="QP6" s="22">
        <f>IF($CW6="P",CL6,(CL6+BI6)/2)</f>
        <v>6</v>
      </c>
      <c r="QQ6" s="22">
        <f>IF($CW6="P",CM6,(CM6+BJ6)/2)</f>
        <v>0.2</v>
      </c>
      <c r="QR6" s="22">
        <f>IF($CW6="P",CN6,(CN6+BK6)/2)</f>
        <v>0.15</v>
      </c>
      <c r="QS6" s="22">
        <f>IF($CW6="P",CO6,(CO6+BL6)/2)</f>
        <v>9.5500000000000007</v>
      </c>
      <c r="QT6" s="22">
        <f>IF($CW6="P",CP6,(CP6+BM6)/2)</f>
        <v>4</v>
      </c>
      <c r="QU6" s="22">
        <f>IF($CW6="P",CQ6,(CQ6+BN6)/2)</f>
        <v>0.3</v>
      </c>
      <c r="QV6" s="22">
        <f>IF($CW6="P",CR6,(CR6+BO6)/2)</f>
        <v>0.15</v>
      </c>
      <c r="QW6" s="22">
        <f>IF($CW6="P",CS6,(CS6+BP6)/2)</f>
        <v>9.5</v>
      </c>
      <c r="QX6" s="22">
        <f>IF($CW6="P",CT6,(CT6+BQ6)/2)</f>
        <v>3.8</v>
      </c>
      <c r="QY6" s="22">
        <f>IF($CW6="P",CU6,(CU6+BR6)/2)</f>
        <v>0.4</v>
      </c>
      <c r="QZ6" s="22">
        <f>IF($CW6="P",CV6,(CV6+BS6)/2)</f>
        <v>0</v>
      </c>
      <c r="RA6" s="27" t="s">
        <v>46</v>
      </c>
      <c r="RB6" s="40">
        <f>IF(SUM(QH6,QL6)&gt;0,SUM(QH6,QL6),"")</f>
        <v>15.2</v>
      </c>
      <c r="RC6" s="40">
        <f>IF(SUM(QG6:QH6,QJ6:QL6,QN6)-QI6-QM6&gt;0,SUM(QG6:QH6,QJ6:QL6,QN6)-QI6-QM6,"")</f>
        <v>51.35</v>
      </c>
      <c r="RD6" s="40">
        <f>IF(SUM(QO6:QP6,QR6)-QQ6&gt;0,SUM(QO6:QP6,QR6)-QQ6,"")</f>
        <v>24.25</v>
      </c>
      <c r="RE6" s="40">
        <f>IF(SUM(QH6,QL6,QP6)&gt;0,SUM(QH6,QL6,QP6),"")</f>
        <v>21.2</v>
      </c>
      <c r="RF6" s="40">
        <f>IF(SUM(RC6,RD6)&gt;0,SUM(RC6,RD6),"")</f>
        <v>75.599999999999994</v>
      </c>
      <c r="RG6" s="40">
        <f>IF(SUM(QT6,QX6)&gt;0,SUM(QT6,QX6),"")</f>
        <v>7.8</v>
      </c>
      <c r="RH6" s="40">
        <f>IF(SUM(QS6:QT6,QV6:QX6,QZ6)-SUM(QU6,QY6)&gt;0,SUM(QS6:QT6,QV6:QX6,QZ6)-SUM(QU6,QY6),"")</f>
        <v>26.300000000000004</v>
      </c>
      <c r="RI6" s="40">
        <f>IF(SUM(RC6,RD6,RH6)&gt;0,SUM(RC6,RD6,RH6),"")</f>
        <v>101.9</v>
      </c>
    </row>
    <row r="7" spans="1:477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t="str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/>
      </c>
      <c r="C7" s="5" t="s">
        <v>97</v>
      </c>
      <c r="D7" s="4" t="s">
        <v>4</v>
      </c>
      <c r="E7" s="4">
        <v>2004</v>
      </c>
      <c r="F7" s="9">
        <f>SUM(L7:T7)+SUM(L7:Q7)*0.0000001+SUM(L7)*0.0000000000001</f>
        <v>185.00001247000512</v>
      </c>
      <c r="G7" s="66" t="s">
        <v>46</v>
      </c>
      <c r="H7" s="3" t="str">
        <f>IF(OR(AND(AR7&gt;=AY$43,AS7&gt;=AY$47,AR7&lt;&gt;"",AQ7=""),AND(AW7&gt;=AY$43,AX7&gt;=AY$47,AW7&lt;&gt;"",AQ7=""),AND(BU7&gt;=CB$43,BV7&gt;=CB$47,BU7&lt;&gt;"",BT7=""),AND(BZ7&gt;=CB$43,CA7&gt;=CB$47,BZ7&lt;&gt;"",BT7=""),AND(CX7&gt;=DE$43,CY7&gt;=DE$47,CX7&lt;&gt;"",CW7=""),AND(DC7&gt;=DE$43,DD7&gt;=DE$47,DC7&lt;&gt;""),AND(EC7&gt;=EJ$43,ED7&gt;=EJ$47,EC7&lt;&gt;""),AND(EH7&gt;=EJ$43,EI7&gt;=EJ$47,EH7&lt;&gt;""),AND(FE7&gt;=FL$43,FF7&gt;=FL$47,FE7&lt;&gt;""),AND(FJ7&gt;=FL$43,FK7&gt;=FL$47,FJ7&lt;&gt;""),AND(GG7&gt;=GN$43,GH7&gt;=GN$47,GG7&lt;&gt;""),AND(GL7&gt;=GN$43,GM7&gt;=GN$47,GL7&lt;&gt;""),AND(HI7&gt;=HP$43,HJ7&gt;=HP$47,HI7&lt;&gt;""),AND(HN7&gt;=HP$43,HO7&gt;=HP$47,HN7&lt;&gt;""),AND(IK7&gt;=IR$43,IL7&gt;=IR$47,IK7&lt;&gt;""),AND(IP7&gt;=IR$43,IQ7&gt;=IR$47,IP7&lt;&gt;""),AND(JM7&gt;=JT$43,JN7&gt;=JT$47,JM7&lt;&gt;""),AND(JR7&gt;=JT$43,JS7&gt;=JT$47,JR7&lt;&gt;""),AND(KO7&gt;=KV$43,KP7&gt;=KV$47,KO7&lt;&gt;""),AND(KT7&gt;=KV$43,KU7&gt;=KV$47,KT7&lt;&gt;""),AND(LQ7&gt;=LX$43,LR7&gt;=LX$47,LQ7&lt;&gt;""),AND(LV7&gt;=LX$43,LW7&gt;=LX$47,LV7&lt;&gt;""),AND(MS7&gt;=MZ$43,MT7&gt;=MZ$47,MS7&lt;&gt;""),AND(MX7&gt;=MZ$43,MY7&gt;=MZ$47,MX7&lt;&gt;""),AND(NU7&gt;=OB$43,NV7&gt;=OB$47,NU7&lt;&gt;""),AND(NZ7&gt;=OB$43,OA7&gt;=OB$47,NZ7&lt;&gt;""),AND(OW7&gt;=PD$43,OX7&gt;=PD$47,OW7&lt;&gt;""),AND(PB7&gt;=PD$43,PC7&gt;=PD$47,PB7&lt;&gt;""),AND(PY7&gt;=QF$43,PZ7&gt;=QF$47,PY7&lt;&gt;""),AND(QD7&gt;=QF$43,QE7&gt;=QF$47,QD7&lt;&gt;"")),"P","")</f>
        <v>P</v>
      </c>
      <c r="I7" s="3" t="str">
        <f>IF(OR(AND(AS7&gt;=AY$47,AS7&lt;&gt;"",AQ7=""),AND(AX7&gt;=AY$47,AX7&lt;&gt;"",AQ7=""),AND(BV7&gt;=CB$47,BV7&lt;&gt;"",BT7=""),AND(CA7&gt;=CB$47,CA7&lt;&gt;"",BT7=""),AND(CY7&gt;=DE$47,CY7&lt;&gt;"",CW7=""),AND(DD7&gt;=DE$47,DD7&lt;&gt;"",CW7=""),AND(ED7&gt;=EJ$47,ED7&lt;&gt;""),AND(EI7&gt;=EJ$47,EI7&lt;&gt;""),AND(FF7&gt;=FL$47,FF7&lt;&gt;""),AND(FK7&gt;=FL$47,FK7&lt;&gt;""),AND(GH7&gt;=GN$47,GH7&lt;&gt;""),AND(GM7&gt;=GN$47,GM7&lt;&gt;""),AND(HJ7&gt;=HP$47,HJ7&lt;&gt;""),AND(HO7&gt;=HP$47,HO7&lt;&gt;""),AND(IL7&gt;=IR$47,IL7&lt;&gt;""),AND(IQ7&gt;=IR$47,IQ7&lt;&gt;""),AND(JN7&gt;=JT$47,JN7&lt;&gt;""),AND(JS7&gt;=JT$47,JS7&lt;&gt;""),AND(KP7&gt;=KV$47,KP7&lt;&gt;""),AND(KU7&gt;=KV$47,KU7&lt;&gt;""),AND(LR7&gt;=LX$47,LR7&lt;&gt;""),AND(LW7&gt;=LX$47,LW7&lt;&gt;""),AND(MT7&gt;=MZ$47,MT7&lt;&gt;""),AND(MY7&gt;=MZ$47,MY7&lt;&gt;""),AND(NV7&gt;=OB$47,NV7&lt;&gt;""),AND(OA7&gt;=OB$47,OA7&lt;&gt;""),AND(OX7&gt;=PD$47,OX7&lt;&gt;""),AND(PC7&gt;=PD$47,PC7&lt;&gt;""),AND(PZ7&gt;=QF$47,PZ7&lt;&gt;""),AND(QE7&gt;=QF$47,QE7&lt;&gt;"")),"P","")</f>
        <v>P</v>
      </c>
      <c r="J7" s="36" t="str">
        <f>IF(AND(I7="P",H7=""),"No DD",IF(OR(AND(AU7&gt;=AY$46,AV7&gt;=AY$50,AU7&lt;&gt;"",AQ7=""),AND(BX7&gt;=CB$46,BY7&gt;=CB$50,BX7&lt;&gt;"",BT7=""),AND(DA7&gt;=DE$46,DB7&gt;=DE$50,DA7&lt;&gt;"",CW7=""),AND(EF7&gt;=EJ$46,EG7&gt;=EJ$50,EF7&lt;&gt;""),AND(FH7&gt;=FL$46,FI7&gt;=FL$50,FH7&lt;&gt;""),AND(GJ7&gt;=GN$46,GK7&gt;=GN$50,GJ7&lt;&gt;""),AND(HL7&gt;=HP$46,HM7&gt;=HP$50,HL7&lt;&gt;""),AND(IN7&gt;=IR$46,IO7&gt;=IR$50,IN7&lt;&gt;""),AND(JP7&gt;=JT$46,JQ7&gt;=JT$50,JP7&lt;&gt;""),AND(KR7&gt;=KV$46,KS7&gt;=KV$50,KR7&lt;&gt;""),AND(LT7&gt;=LX$46,LU7&gt;=LX$50,LT7&lt;&gt;""),AND(MV7&gt;=MZ$46,MW7&gt;=MZ$50,MV7&lt;&gt;""),AND(NX7&gt;=OB$46,NY7&gt;=OB$50,NX7&lt;&gt;""),AND(OZ7&gt;=PD$46,PA7&gt;=PD$50,OZ7&lt;&gt;""),AND(QB7&gt;=QF$46,QC7&gt;=QF$50,QB7&lt;&gt;"")),"Merit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Excellence",IF(K7="P","Worlds Team",IF(H7="P","National Team","")))))</f>
        <v>National Team</v>
      </c>
      <c r="K7" s="3" t="str">
        <f>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P","")</f>
        <v/>
      </c>
      <c r="L7" s="8">
        <f>IF(COUNT(AS7,BV7,CY7)&gt;0,LARGE((AS7,BV7,CY7),1),0)</f>
        <v>51.4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46.4</v>
      </c>
      <c r="O7" s="8" t="str">
        <f>IF(N7=0,"",IF(N7=CY7,$CC$1,IF(N7=BV7,$AZ$1,IF(N7=AS7,$W$1,""))))</f>
        <v>2023 Elite Canada</v>
      </c>
      <c r="P7" s="8">
        <f>IF(COUNT(AT7,BW7,CZ7)&gt;0,LARGE((AT7,BW7,CZ7),1),0)</f>
        <v>26.9</v>
      </c>
      <c r="Q7" s="8" t="str">
        <f>IF(P7=0,"",IF(P7=CZ7,$CC$1,IF(P7=BW7,$AZ$1,IF(P7=AT7,$W$1,""))))</f>
        <v>2023 3rd Domestic Trial</v>
      </c>
      <c r="R7" s="8">
        <f>IF(MAX(AX7,CA7,DD7)&gt;0,MAX(AX7,CA7,DD7),0)</f>
        <v>54.29999999999999</v>
      </c>
      <c r="S7" s="8" t="str">
        <f>IF(R7=0,"",IF(R7=DD7,$CC$1,IF(R7=CA7,$AZ$1,IF(R7=AX7,$W$1,""))))</f>
        <v>2023 3rd Domestic Trial</v>
      </c>
      <c r="T7" s="8">
        <f>IF(MAX(DF7:DH7)&gt;0,MAX(DF7:DH7),"")</f>
        <v>5.9999999999999929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19</v>
      </c>
      <c r="X7" s="19">
        <v>8</v>
      </c>
      <c r="Y7" s="19">
        <v>0.6</v>
      </c>
      <c r="Z7" s="19">
        <v>0.3</v>
      </c>
      <c r="AA7" s="19">
        <v>17.3</v>
      </c>
      <c r="AB7" s="19">
        <v>2.4</v>
      </c>
      <c r="AC7" s="19">
        <v>0</v>
      </c>
      <c r="AD7" s="19">
        <v>0</v>
      </c>
      <c r="AE7" s="19">
        <v>16.600000000000001</v>
      </c>
      <c r="AF7" s="19">
        <v>8.9</v>
      </c>
      <c r="AG7" s="19">
        <v>0.2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10.4</v>
      </c>
      <c r="AS7" s="40">
        <f>IF(SUM(W7:X7,Z7:AB7,AD7)-Y7-AC7&gt;0,SUM(W7:X7,Z7:AB7,AD7)-Y7-AC7,"")</f>
        <v>46.4</v>
      </c>
      <c r="AT7" s="40">
        <f>IF(SUM(AE7:AF7,AH7)-AG7&gt;0,SUM(AE7:AF7,AH7)-AG7,"")</f>
        <v>25.6</v>
      </c>
      <c r="AU7" s="40">
        <f>IF(SUM(X7,AB7,AF7)&gt;0,SUM(X7,AB7,AF7),"")</f>
        <v>19.3</v>
      </c>
      <c r="AV7" s="40">
        <f>IF(SUM(AS7,AT7)&gt;0,SUM(AS7,AT7),"")</f>
        <v>72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72</v>
      </c>
      <c r="AZ7" s="18">
        <v>17.2</v>
      </c>
      <c r="BA7" s="18">
        <v>9.1999999999999993</v>
      </c>
      <c r="BB7" s="18">
        <v>0.2</v>
      </c>
      <c r="BC7" s="18">
        <v>0.3</v>
      </c>
      <c r="BD7" s="18">
        <v>0</v>
      </c>
      <c r="BE7" s="18">
        <v>0</v>
      </c>
      <c r="BF7" s="18">
        <v>0</v>
      </c>
      <c r="BG7" s="18">
        <v>0</v>
      </c>
      <c r="BH7" s="18">
        <v>18.600000000000001</v>
      </c>
      <c r="BI7" s="18">
        <v>8.1</v>
      </c>
      <c r="BJ7" s="18">
        <v>0.8</v>
      </c>
      <c r="BK7" s="18">
        <v>0.3</v>
      </c>
      <c r="BL7" s="18"/>
      <c r="BM7" s="18"/>
      <c r="BN7" s="18"/>
      <c r="BO7" s="18"/>
      <c r="BP7" s="18"/>
      <c r="BQ7" s="18"/>
      <c r="BR7" s="18"/>
      <c r="BS7" s="18"/>
      <c r="BT7" s="28"/>
      <c r="BU7" s="11">
        <f>IF(SUM(BA7,BE7)&gt;0,SUM(BA7,BE7),"")</f>
        <v>9.1999999999999993</v>
      </c>
      <c r="BV7" s="11">
        <f>IF(SUM(AZ7:BA7,BC7:BE7,BG7)-BB7-BF7&gt;0,SUM(AZ7:BA7,BC7:BE7,BG7)-BB7-BF7,"")</f>
        <v>26.5</v>
      </c>
      <c r="BW7" s="11">
        <f>IF(SUM(BH7:BI7,BK7)-BJ7&gt;0,SUM(BH7:BI7,BK7)-BJ7,"")</f>
        <v>26.200000000000003</v>
      </c>
      <c r="BX7" s="11">
        <f>IF(SUM(BA7,BE7,BI7)&gt;0,SUM(BA7,BE7,BI7),"")</f>
        <v>17.299999999999997</v>
      </c>
      <c r="BY7" s="11">
        <f>IF(SUM(BV7,BW7)&gt;0,SUM(BV7,BW7),"")</f>
        <v>52.7</v>
      </c>
      <c r="BZ7" s="11" t="str">
        <f>IF(SUM(BM7,BQ7)&gt;0,SUM(BM7,BQ7),"")</f>
        <v/>
      </c>
      <c r="CA7" s="11" t="str">
        <f>IF(SUM(BL7:BM7,BO7:BQ7,BS7)-SUM(BN7,BR7)&gt;0,SUM(BL7:BM7,BO7:BQ7,BS7)-SUM(BN7,BR7),"")</f>
        <v/>
      </c>
      <c r="CB7" s="11">
        <f>IF(SUM(BV7,BW7,CA7)&gt;0,SUM(BV7,BW7,CA7),"")</f>
        <v>52.7</v>
      </c>
      <c r="CC7" s="19">
        <v>18.399999999999999</v>
      </c>
      <c r="CD7" s="19">
        <v>7.6</v>
      </c>
      <c r="CE7" s="19">
        <v>1</v>
      </c>
      <c r="CF7" s="19">
        <v>0</v>
      </c>
      <c r="CG7" s="19">
        <v>19</v>
      </c>
      <c r="CH7" s="19">
        <v>8</v>
      </c>
      <c r="CI7" s="19">
        <v>0.6</v>
      </c>
      <c r="CJ7" s="19">
        <v>0</v>
      </c>
      <c r="CK7" s="19">
        <v>19.2</v>
      </c>
      <c r="CL7" s="19">
        <v>8</v>
      </c>
      <c r="CM7" s="19">
        <v>0.6</v>
      </c>
      <c r="CN7" s="19">
        <v>0.3</v>
      </c>
      <c r="CO7" s="19">
        <v>18.399999999999999</v>
      </c>
      <c r="CP7" s="19">
        <v>9.1999999999999993</v>
      </c>
      <c r="CQ7" s="19">
        <v>0.6</v>
      </c>
      <c r="CR7" s="19">
        <v>0.3</v>
      </c>
      <c r="CS7" s="19">
        <v>18.399999999999999</v>
      </c>
      <c r="CT7" s="19">
        <v>8.9</v>
      </c>
      <c r="CU7" s="19">
        <v>0.6</v>
      </c>
      <c r="CV7" s="19">
        <v>0.3</v>
      </c>
      <c r="CW7" s="27"/>
      <c r="CX7" s="40">
        <f>IF(SUM(CD7,CH7)&gt;0,SUM(CD7,CH7),"")</f>
        <v>15.6</v>
      </c>
      <c r="CY7" s="40">
        <f>IF(SUM(CC7:CD7,CF7:CH7,CJ7)-CE7-CI7&gt;0,SUM(CC7:CD7,CF7:CH7,CJ7)-CE7-CI7,"")</f>
        <v>51.4</v>
      </c>
      <c r="CZ7" s="40">
        <f>IF(SUM(CK7:CL7,CN7)-CM7&gt;0,SUM(CK7:CL7,CN7)-CM7,"")</f>
        <v>26.9</v>
      </c>
      <c r="DA7" s="40">
        <f>IF(SUM(CD7,CH7,CL7)&gt;0,SUM(CD7,CH7,CL7),"")</f>
        <v>23.6</v>
      </c>
      <c r="DB7" s="40">
        <f>IF(SUM(CY7,CZ7)&gt;0,SUM(CY7,CZ7),"")</f>
        <v>78.3</v>
      </c>
      <c r="DC7" s="40">
        <f>IF(SUM(CP7,CT7)&gt;0,SUM(CP7,CT7),"")</f>
        <v>18.100000000000001</v>
      </c>
      <c r="DD7" s="40">
        <f>IF(SUM(CO7:CP7,CR7:CT7,CV7)-SUM(CQ7,CU7)&gt;0,SUM(CO7:CP7,CR7:CT7,CV7)-SUM(CQ7,CU7),"")</f>
        <v>54.29999999999999</v>
      </c>
      <c r="DE7" s="40">
        <f>IF(SUM(CY7,CZ7,DD7)&gt;0,SUM(CY7,CZ7,DD7),"")</f>
        <v>132.6</v>
      </c>
      <c r="DF7" s="50">
        <f>IF(MAX(ED7,FF7,GH7,HJ7,IL7,JN7,KP7,LR7,MT7,NV7,OX7,PZ7)-IF(N7="",0,N7)&gt;0.001,MAX(ED7,FF7,GH7,HJ7,IL7,JN7,KP7,LR7,MT7,NV7,OX7,PZ7)-IF(N7="",0,N7),"")</f>
        <v>5.9999999999999929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>
        <v>18.600000000000001</v>
      </c>
      <c r="DV7" s="17">
        <v>8</v>
      </c>
      <c r="DW7" s="17">
        <v>0.8</v>
      </c>
      <c r="DX7" s="17">
        <v>0</v>
      </c>
      <c r="DY7" s="17">
        <v>18.600000000000001</v>
      </c>
      <c r="DZ7" s="17">
        <v>9.1999999999999993</v>
      </c>
      <c r="EA7" s="17">
        <v>0.6</v>
      </c>
      <c r="EB7" s="17">
        <v>0</v>
      </c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>
        <f>IF(SUM(DV7,DZ7)&gt;0,SUM(DV7,DZ7),"")</f>
        <v>17.2</v>
      </c>
      <c r="EI7" s="40">
        <f>IF(SUM(DU7:DV7,DX7:DZ7,EB7)-SUM(DW7,EA7)&gt;0,SUM(DU7:DV7,DX7:DZ7,EB7)-SUM(DW7,EA7),"")</f>
        <v>53.000000000000007</v>
      </c>
      <c r="EJ7" s="40">
        <f>IF(SUM(ED7,EE7,EI7)&gt;0,SUM(ED7,EE7,EI7),"")</f>
        <v>53.000000000000007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18.600000000000001</v>
      </c>
      <c r="HR7" s="17">
        <v>9.1999999999999993</v>
      </c>
      <c r="HS7" s="17">
        <v>0.6</v>
      </c>
      <c r="HT7" s="17">
        <v>0</v>
      </c>
      <c r="HU7" s="17">
        <v>16.5</v>
      </c>
      <c r="HV7" s="17">
        <v>8.9</v>
      </c>
      <c r="HW7" s="17">
        <v>0.2</v>
      </c>
      <c r="HX7" s="17">
        <v>0</v>
      </c>
      <c r="HY7" s="17"/>
      <c r="HZ7" s="17"/>
      <c r="IA7" s="17"/>
      <c r="IB7" s="17"/>
      <c r="IC7" s="17">
        <v>18.7</v>
      </c>
      <c r="ID7" s="17">
        <v>9.1999999999999993</v>
      </c>
      <c r="IE7" s="17">
        <v>0.8</v>
      </c>
      <c r="IF7" s="17">
        <v>0</v>
      </c>
      <c r="IG7" s="17">
        <v>0</v>
      </c>
      <c r="IH7" s="17">
        <v>0</v>
      </c>
      <c r="II7" s="17">
        <v>0</v>
      </c>
      <c r="IJ7" s="17">
        <v>0</v>
      </c>
      <c r="IK7" s="40">
        <f>IF(SUM(HR7,HV7)&gt;0,SUM(HR7,HV7),"")</f>
        <v>18.100000000000001</v>
      </c>
      <c r="IL7" s="40">
        <f>IF(SUM(HQ7:HR7,HT7:HV7,HX7)-HS7-HW7&gt;0,SUM(HQ7:HR7,HT7:HV7,HX7)-HS7-HW7,"")</f>
        <v>52.399999999999991</v>
      </c>
      <c r="IM7" s="40" t="str">
        <f>IF(SUM(HY7:HZ7,IB7)-IA7&gt;0,SUM(HY7:HZ7,IB7)-IA7,"")</f>
        <v/>
      </c>
      <c r="IN7" s="40">
        <f>IF(SUM(HR7,HV7,HZ7)&gt;0,SUM(HR7,HV7,HZ7),"")</f>
        <v>18.100000000000001</v>
      </c>
      <c r="IO7" s="40">
        <f>IF(SUM(IL7,IM7)&gt;0,SUM(IL7,IM7),"")</f>
        <v>52.399999999999991</v>
      </c>
      <c r="IP7" s="40">
        <f>IF(SUM(ID7,IH7)&gt;0,SUM(ID7,IH7),"")</f>
        <v>9.1999999999999993</v>
      </c>
      <c r="IQ7" s="40">
        <f>IF(SUM(IC7:ID7,IF7:IH7,IJ7)-SUM(IE7,II7)&gt;0,SUM(IC7:ID7,IF7:IH7,IJ7)-SUM(IE7,II7),"")</f>
        <v>27.099999999999998</v>
      </c>
      <c r="IR7" s="40">
        <f>IF(SUM(IL7,IM7,IQ7)&gt;0,SUM(IL7,IM7,IQ7),"")</f>
        <v>79.499999999999986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17.799999999999997</v>
      </c>
      <c r="QH7" s="22">
        <f>IF($CW7="P",CD7,(CD7+BA7)/2)</f>
        <v>8.3999999999999986</v>
      </c>
      <c r="QI7" s="22">
        <f>IF($CW7="P",CE7,(CE7+BB7)/2)</f>
        <v>0.6</v>
      </c>
      <c r="QJ7" s="22">
        <f>IF($CW7="P",CF7,(CF7+BC7)/2)</f>
        <v>0.15</v>
      </c>
      <c r="QK7" s="22">
        <f>IF($CW7="P",CG7,(CG7+BD7)/2)</f>
        <v>9.5</v>
      </c>
      <c r="QL7" s="22">
        <f>IF($CW7="P",CH7,(CH7+BE7)/2)</f>
        <v>4</v>
      </c>
      <c r="QM7" s="22">
        <f>IF($CW7="P",CI7,(CI7+BF7)/2)</f>
        <v>0.3</v>
      </c>
      <c r="QN7" s="22">
        <f>IF($CW7="P",CJ7,(CJ7+BG7)/2)</f>
        <v>0</v>
      </c>
      <c r="QO7" s="22">
        <f>IF($CW7="P",CK7,(CK7+BH7)/2)</f>
        <v>18.899999999999999</v>
      </c>
      <c r="QP7" s="22">
        <f>IF($CW7="P",CL7,(CL7+BI7)/2)</f>
        <v>8.0500000000000007</v>
      </c>
      <c r="QQ7" s="22">
        <f>IF($CW7="P",CM7,(CM7+BJ7)/2)</f>
        <v>0.7</v>
      </c>
      <c r="QR7" s="22">
        <f>IF($CW7="P",CN7,(CN7+BK7)/2)</f>
        <v>0.3</v>
      </c>
      <c r="QS7" s="22">
        <f>IF($CW7="P",CO7,(CO7+BL7)/2)</f>
        <v>9.1999999999999993</v>
      </c>
      <c r="QT7" s="22">
        <f>IF($CW7="P",CP7,(CP7+BM7)/2)</f>
        <v>4.5999999999999996</v>
      </c>
      <c r="QU7" s="22">
        <f>IF($CW7="P",CQ7,(CQ7+BN7)/2)</f>
        <v>0.3</v>
      </c>
      <c r="QV7" s="22">
        <f>IF($CW7="P",CR7,(CR7+BO7)/2)</f>
        <v>0.15</v>
      </c>
      <c r="QW7" s="22">
        <f>IF($CW7="P",CS7,(CS7+BP7)/2)</f>
        <v>9.1999999999999993</v>
      </c>
      <c r="QX7" s="22">
        <f>IF($CW7="P",CT7,(CT7+BQ7)/2)</f>
        <v>4.45</v>
      </c>
      <c r="QY7" s="22">
        <f>IF($CW7="P",CU7,(CU7+BR7)/2)</f>
        <v>0.3</v>
      </c>
      <c r="QZ7" s="22">
        <f>IF($CW7="P",CV7,(CV7+BS7)/2)</f>
        <v>0.15</v>
      </c>
      <c r="RA7" s="27" t="s">
        <v>46</v>
      </c>
      <c r="RB7" s="40">
        <f>IF(SUM(QH7,QL7)&gt;0,SUM(QH7,QL7),"")</f>
        <v>12.399999999999999</v>
      </c>
      <c r="RC7" s="40">
        <f>IF(SUM(QG7:QH7,QJ7:QL7,QN7)-QI7-QM7&gt;0,SUM(QG7:QH7,QJ7:QL7,QN7)-QI7-QM7,"")</f>
        <v>38.949999999999996</v>
      </c>
      <c r="RD7" s="40">
        <f>IF(SUM(QO7:QP7,QR7)-QQ7&gt;0,SUM(QO7:QP7,QR7)-QQ7,"")</f>
        <v>26.55</v>
      </c>
      <c r="RE7" s="40">
        <f>IF(SUM(QH7,QL7,QP7)&gt;0,SUM(QH7,QL7,QP7),"")</f>
        <v>20.45</v>
      </c>
      <c r="RF7" s="40">
        <f>IF(SUM(RC7,RD7)&gt;0,SUM(RC7,RD7),"")</f>
        <v>65.5</v>
      </c>
      <c r="RG7" s="40">
        <f>IF(SUM(QT7,QX7)&gt;0,SUM(QT7,QX7),"")</f>
        <v>9.0500000000000007</v>
      </c>
      <c r="RH7" s="40">
        <f>IF(SUM(QS7:QT7,QV7:QX7,QZ7)-SUM(QU7,QY7)&gt;0,SUM(QS7:QT7,QV7:QX7,QZ7)-SUM(QU7,QY7),"")</f>
        <v>27.149999999999995</v>
      </c>
      <c r="RI7" s="40">
        <f>IF(SUM(RC7,RD7,RH7)&gt;0,SUM(RC7,RD7,RH7),"")</f>
        <v>92.649999999999991</v>
      </c>
    </row>
    <row r="8" spans="1:477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1</v>
      </c>
      <c r="C8" s="5" t="s">
        <v>130</v>
      </c>
      <c r="D8" s="4" t="s">
        <v>107</v>
      </c>
      <c r="E8" s="4">
        <v>2005</v>
      </c>
      <c r="F8" s="9">
        <f>SUM(L8:T8)+SUM(L8:Q8)*0.0000001+SUM(L8)*0.0000000000001</f>
        <v>178.40001268000509</v>
      </c>
      <c r="G8" s="66"/>
      <c r="H8" s="3" t="str">
        <f>IF(OR(AND(AR8&gt;=AY$43,AS8&gt;=AY$47,AR8&lt;&gt;"",AQ8=""),AND(AW8&gt;=AY$43,AX8&gt;=AY$47,AW8&lt;&gt;"",AQ8=""),AND(BU8&gt;=CB$43,BV8&gt;=CB$47,BU8&lt;&gt;"",BT8=""),AND(BZ8&gt;=CB$43,CA8&gt;=CB$47,BZ8&lt;&gt;"",BT8=""),AND(CX8&gt;=DE$43,CY8&gt;=DE$47,CX8&lt;&gt;"",CW8=""),AND(DC8&gt;=DE$43,DD8&gt;=DE$47,DC8&lt;&gt;""),AND(EC8&gt;=EJ$43,ED8&gt;=EJ$47,EC8&lt;&gt;""),AND(EH8&gt;=EJ$43,EI8&gt;=EJ$47,EH8&lt;&gt;""),AND(FE8&gt;=FL$43,FF8&gt;=FL$47,FE8&lt;&gt;""),AND(FJ8&gt;=FL$43,FK8&gt;=FL$47,FJ8&lt;&gt;""),AND(GG8&gt;=GN$43,GH8&gt;=GN$47,GG8&lt;&gt;""),AND(GL8&gt;=GN$43,GM8&gt;=GN$47,GL8&lt;&gt;""),AND(HI8&gt;=HP$43,HJ8&gt;=HP$47,HI8&lt;&gt;""),AND(HN8&gt;=HP$43,HO8&gt;=HP$47,HN8&lt;&gt;""),AND(IK8&gt;=IR$43,IL8&gt;=IR$47,IK8&lt;&gt;""),AND(IP8&gt;=IR$43,IQ8&gt;=IR$47,IP8&lt;&gt;""),AND(JM8&gt;=JT$43,JN8&gt;=JT$47,JM8&lt;&gt;""),AND(JR8&gt;=JT$43,JS8&gt;=JT$47,JR8&lt;&gt;""),AND(KO8&gt;=KV$43,KP8&gt;=KV$47,KO8&lt;&gt;""),AND(KT8&gt;=KV$43,KU8&gt;=KV$47,KT8&lt;&gt;""),AND(LQ8&gt;=LX$43,LR8&gt;=LX$47,LQ8&lt;&gt;""),AND(LV8&gt;=LX$43,LW8&gt;=LX$47,LV8&lt;&gt;""),AND(MS8&gt;=MZ$43,MT8&gt;=MZ$47,MS8&lt;&gt;""),AND(MX8&gt;=MZ$43,MY8&gt;=MZ$47,MX8&lt;&gt;""),AND(NU8&gt;=OB$43,NV8&gt;=OB$47,NU8&lt;&gt;""),AND(NZ8&gt;=OB$43,OA8&gt;=OB$47,NZ8&lt;&gt;""),AND(OW8&gt;=PD$43,OX8&gt;=PD$47,OW8&lt;&gt;""),AND(PB8&gt;=PD$43,PC8&gt;=PD$47,PB8&lt;&gt;""),AND(PY8&gt;=QF$43,PZ8&gt;=QF$47,PY8&lt;&gt;""),AND(QD8&gt;=QF$43,QE8&gt;=QF$47,QD8&lt;&gt;"")),"P","")</f>
        <v>P</v>
      </c>
      <c r="I8" s="3" t="str">
        <f>IF(OR(AND(AS8&gt;=AY$47,AS8&lt;&gt;"",AQ8=""),AND(AX8&gt;=AY$47,AX8&lt;&gt;"",AQ8=""),AND(BV8&gt;=CB$47,BV8&lt;&gt;"",BT8=""),AND(CA8&gt;=CB$47,CA8&lt;&gt;"",BT8=""),AND(CY8&gt;=DE$47,CY8&lt;&gt;"",CW8=""),AND(DD8&gt;=DE$47,DD8&lt;&gt;"",CW8=""),AND(ED8&gt;=EJ$47,ED8&lt;&gt;""),AND(EI8&gt;=EJ$47,EI8&lt;&gt;""),AND(FF8&gt;=FL$47,FF8&lt;&gt;""),AND(FK8&gt;=FL$47,FK8&lt;&gt;""),AND(GH8&gt;=GN$47,GH8&lt;&gt;""),AND(GM8&gt;=GN$47,GM8&lt;&gt;""),AND(HJ8&gt;=HP$47,HJ8&lt;&gt;""),AND(HO8&gt;=HP$47,HO8&lt;&gt;""),AND(IL8&gt;=IR$47,IL8&lt;&gt;""),AND(IQ8&gt;=IR$47,IQ8&lt;&gt;""),AND(JN8&gt;=JT$47,JN8&lt;&gt;""),AND(JS8&gt;=JT$47,JS8&lt;&gt;""),AND(KP8&gt;=KV$47,KP8&lt;&gt;""),AND(KU8&gt;=KV$47,KU8&lt;&gt;""),AND(LR8&gt;=LX$47,LR8&lt;&gt;""),AND(LW8&gt;=LX$47,LW8&lt;&gt;""),AND(MT8&gt;=MZ$47,MT8&lt;&gt;""),AND(MY8&gt;=MZ$47,MY8&lt;&gt;""),AND(NV8&gt;=OB$47,NV8&lt;&gt;""),AND(OA8&gt;=OB$47,OA8&lt;&gt;""),AND(OX8&gt;=PD$47,OX8&lt;&gt;""),AND(PC8&gt;=PD$47,PC8&lt;&gt;""),AND(PZ8&gt;=QF$47,PZ8&lt;&gt;""),AND(QE8&gt;=QF$47,QE8&lt;&gt;"")),"P","")</f>
        <v>P</v>
      </c>
      <c r="J8" s="36" t="str">
        <f>IF(AND(I8="P",H8=""),"No DD",IF(OR(AND(AU8&gt;=AY$46,AV8&gt;=AY$50,AU8&lt;&gt;"",AQ8=""),AND(BX8&gt;=CB$46,BY8&gt;=CB$50,BX8&lt;&gt;"",BT8=""),AND(DA8&gt;=DE$46,DB8&gt;=DE$50,DA8&lt;&gt;"",CW8=""),AND(EF8&gt;=EJ$46,EG8&gt;=EJ$50,EF8&lt;&gt;""),AND(FH8&gt;=FL$46,FI8&gt;=FL$50,FH8&lt;&gt;""),AND(GJ8&gt;=GN$46,GK8&gt;=GN$50,GJ8&lt;&gt;""),AND(HL8&gt;=HP$46,HM8&gt;=HP$50,HL8&lt;&gt;""),AND(IN8&gt;=IR$46,IO8&gt;=IR$50,IN8&lt;&gt;""),AND(JP8&gt;=JT$46,JQ8&gt;=JT$50,JP8&lt;&gt;""),AND(KR8&gt;=KV$46,KS8&gt;=KV$50,KR8&lt;&gt;""),AND(LT8&gt;=LX$46,LU8&gt;=LX$50,LT8&lt;&gt;""),AND(MV8&gt;=MZ$46,MW8&gt;=MZ$50,MV8&lt;&gt;""),AND(NX8&gt;=OB$46,NY8&gt;=OB$50,NX8&lt;&gt;""),AND(OZ8&gt;=PD$46,PA8&gt;=PD$50,OZ8&lt;&gt;""),AND(QB8&gt;=QF$46,QC8&gt;=QF$50,QB8&lt;&gt;"")),"Merit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Excellence",IF(K8="P","Worlds Team",IF(H8="P","National Team","")))))</f>
        <v>National Team</v>
      </c>
      <c r="K8" s="3" t="str">
        <f>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P","")</f>
        <v/>
      </c>
      <c r="L8" s="8">
        <f>IF(COUNT(AS8,BV8,CY8)&gt;0,LARGE((AS8,BV8,CY8),1),0)</f>
        <v>50.9</v>
      </c>
      <c r="M8" s="8" t="str">
        <f>IF(L8=0,"",IF(L8=CY8,$CC$1,IF(L8=BV8,$AZ$1,IF(L8=AS8,$W$1,""))))</f>
        <v>2023 Nationals</v>
      </c>
      <c r="N8" s="8">
        <f>IF(COUNT(AS8,BV8,CY8)&gt;1,LARGE((AS8,BV8,CY8),2),0)</f>
        <v>50.6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25.3</v>
      </c>
      <c r="Q8" s="8" t="str">
        <f>IF(P8=0,"",IF(P8=CZ8,$CC$1,IF(P8=BW8,$AZ$1,IF(P8=AT8,$W$1,""))))</f>
        <v>2023 Nationals</v>
      </c>
      <c r="R8" s="8">
        <f>IF(MAX(AX8,CA8,DD8)&gt;0,MAX(AX8,CA8,DD8),0)</f>
        <v>51</v>
      </c>
      <c r="S8" s="8" t="str">
        <f>IF(R8=0,"",IF(R8=DD8,$CC$1,IF(R8=CA8,$AZ$1,IF(R8=AX8,$W$1,""))))</f>
        <v>2023 Nationals</v>
      </c>
      <c r="T8" s="8">
        <f>IF(MAX(DF8:DH8)&gt;0,MAX(DF8:DH8),"")</f>
        <v>0.59999999999999432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18.600000000000001</v>
      </c>
      <c r="X8" s="19">
        <v>6</v>
      </c>
      <c r="Y8" s="19">
        <v>0.8</v>
      </c>
      <c r="Z8" s="19">
        <v>0</v>
      </c>
      <c r="AA8" s="19">
        <v>18.8</v>
      </c>
      <c r="AB8" s="19">
        <v>6.4</v>
      </c>
      <c r="AC8" s="19">
        <v>0.6</v>
      </c>
      <c r="AD8" s="19">
        <v>0</v>
      </c>
      <c r="AE8" s="19">
        <v>18.600000000000001</v>
      </c>
      <c r="AF8" s="19">
        <v>6</v>
      </c>
      <c r="AG8" s="19">
        <v>0</v>
      </c>
      <c r="AH8" s="19">
        <v>0</v>
      </c>
      <c r="AI8" s="19">
        <v>18.7</v>
      </c>
      <c r="AJ8" s="19">
        <v>6.8</v>
      </c>
      <c r="AK8" s="19">
        <v>0.6</v>
      </c>
      <c r="AL8" s="19">
        <v>0</v>
      </c>
      <c r="AM8" s="19">
        <v>18.7</v>
      </c>
      <c r="AN8" s="19">
        <v>6.4</v>
      </c>
      <c r="AO8" s="19">
        <v>0.2</v>
      </c>
      <c r="AP8" s="19">
        <v>0</v>
      </c>
      <c r="AQ8" s="27"/>
      <c r="AR8" s="40">
        <f>IF(SUM(X8,AB8)&gt;0,SUM(X8,AB8),"")</f>
        <v>12.4</v>
      </c>
      <c r="AS8" s="40">
        <f>IF(SUM(W8:X8,Z8:AB8,AD8)-Y8-AC8&gt;0,SUM(W8:X8,Z8:AB8,AD8)-Y8-AC8,"")</f>
        <v>48.400000000000006</v>
      </c>
      <c r="AT8" s="40">
        <f>IF(SUM(AE8:AF8,AH8)-AG8&gt;0,SUM(AE8:AF8,AH8)-AG8,"")</f>
        <v>24.6</v>
      </c>
      <c r="AU8" s="40">
        <f>IF(SUM(X8,AB8,AF8)&gt;0,SUM(X8,AB8,AF8),"")</f>
        <v>18.399999999999999</v>
      </c>
      <c r="AV8" s="40">
        <f>IF(SUM(AS8,AT8)&gt;0,SUM(AS8,AT8),"")</f>
        <v>73</v>
      </c>
      <c r="AW8" s="40">
        <f>IF(SUM(AJ8,AN8)&gt;0,SUM(AJ8,AN8),"")</f>
        <v>13.2</v>
      </c>
      <c r="AX8" s="40">
        <f>IF(SUM(AI8:AJ8,AL8:AN8,AP8)-SUM(AK8,AO8)&gt;0,SUM(AI8:AJ8,AL8:AN8,AP8)-SUM(AK8,AO8),"")</f>
        <v>49.800000000000004</v>
      </c>
      <c r="AY8" s="40">
        <f>IF(SUM(AS8,AT8,AX8)&gt;0,SUM(AS8,AT8,AX8),"")</f>
        <v>122.80000000000001</v>
      </c>
      <c r="AZ8" s="18">
        <v>18.5</v>
      </c>
      <c r="BA8" s="18">
        <v>6.8</v>
      </c>
      <c r="BB8" s="18">
        <v>0</v>
      </c>
      <c r="BC8" s="18">
        <v>0</v>
      </c>
      <c r="BD8" s="18">
        <v>19</v>
      </c>
      <c r="BE8" s="18">
        <v>7.2</v>
      </c>
      <c r="BF8" s="18">
        <v>0.6</v>
      </c>
      <c r="BG8" s="18">
        <v>0</v>
      </c>
      <c r="BH8" s="18">
        <v>18.600000000000001</v>
      </c>
      <c r="BI8" s="18">
        <v>6.9</v>
      </c>
      <c r="BJ8" s="18">
        <v>0.2</v>
      </c>
      <c r="BK8" s="18">
        <v>0</v>
      </c>
      <c r="BL8" s="18">
        <v>18.7</v>
      </c>
      <c r="BM8" s="18">
        <v>6.8</v>
      </c>
      <c r="BN8" s="18">
        <v>0</v>
      </c>
      <c r="BO8" s="18">
        <v>0</v>
      </c>
      <c r="BP8" s="18">
        <v>18.899999999999999</v>
      </c>
      <c r="BQ8" s="18">
        <v>7.2</v>
      </c>
      <c r="BR8" s="18">
        <v>0.6</v>
      </c>
      <c r="BS8" s="18">
        <v>0</v>
      </c>
      <c r="BT8" s="28"/>
      <c r="BU8" s="11">
        <f>IF(SUM(BA8,BE8)&gt;0,SUM(BA8,BE8),"")</f>
        <v>14</v>
      </c>
      <c r="BV8" s="11">
        <f>IF(SUM(AZ8:BA8,BC8:BE8,BG8)-BB8-BF8&gt;0,SUM(AZ8:BA8,BC8:BE8,BG8)-BB8-BF8,"")</f>
        <v>50.9</v>
      </c>
      <c r="BW8" s="11">
        <f>IF(SUM(BH8:BI8,BK8)-BJ8&gt;0,SUM(BH8:BI8,BK8)-BJ8,"")</f>
        <v>25.3</v>
      </c>
      <c r="BX8" s="11">
        <f>IF(SUM(BA8,BE8,BI8)&gt;0,SUM(BA8,BE8,BI8),"")</f>
        <v>20.9</v>
      </c>
      <c r="BY8" s="11">
        <f>IF(SUM(BV8,BW8)&gt;0,SUM(BV8,BW8),"")</f>
        <v>76.2</v>
      </c>
      <c r="BZ8" s="11">
        <f>IF(SUM(BM8,BQ8)&gt;0,SUM(BM8,BQ8),"")</f>
        <v>14</v>
      </c>
      <c r="CA8" s="11">
        <f>IF(SUM(BL8:BM8,BO8:BQ8,BS8)-SUM(BN8,BR8)&gt;0,SUM(BL8:BM8,BO8:BQ8,BS8)-SUM(BN8,BR8),"")</f>
        <v>51</v>
      </c>
      <c r="CB8" s="11">
        <f>IF(SUM(BV8,BW8,CA8)&gt;0,SUM(BV8,BW8,CA8),"")</f>
        <v>127.2</v>
      </c>
      <c r="CC8" s="19">
        <v>18.600000000000001</v>
      </c>
      <c r="CD8" s="19">
        <v>6.8000000000000007</v>
      </c>
      <c r="CE8" s="19">
        <v>0</v>
      </c>
      <c r="CF8" s="19">
        <v>0</v>
      </c>
      <c r="CG8" s="19">
        <v>18.600000000000001</v>
      </c>
      <c r="CH8" s="19">
        <v>7.2</v>
      </c>
      <c r="CI8" s="19">
        <v>0.6</v>
      </c>
      <c r="CJ8" s="19">
        <v>0</v>
      </c>
      <c r="CK8" s="19">
        <v>17.600000000000001</v>
      </c>
      <c r="CL8" s="19">
        <v>2.4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14</v>
      </c>
      <c r="CY8" s="40">
        <f>IF(SUM(CC8:CD8,CF8:CH8,CJ8)-CE8-CI8&gt;0,SUM(CC8:CD8,CF8:CH8,CJ8)-CE8-CI8,"")</f>
        <v>50.6</v>
      </c>
      <c r="CZ8" s="40">
        <f>IF(SUM(CK8:CL8,CN8)-CM8&gt;0,SUM(CK8:CL8,CN8)-CM8,"")</f>
        <v>20</v>
      </c>
      <c r="DA8" s="40">
        <f>IF(SUM(CD8,CH8,CL8)&gt;0,SUM(CD8,CH8,CL8),"")</f>
        <v>16.399999999999999</v>
      </c>
      <c r="DB8" s="40">
        <f>IF(SUM(CY8,CZ8)&gt;0,SUM(CY8,CZ8),"")</f>
        <v>70.599999999999994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70.599999999999994</v>
      </c>
      <c r="DF8" s="50">
        <f>IF(MAX(ED8,FF8,GH8,HJ8,IL8,JN8,KP8,LR8,MT8,NV8,OX8,PZ8)-IF(N8="",0,N8)&gt;0.001,MAX(ED8,FF8,GH8,HJ8,IL8,JN8,KP8,LR8,MT8,NV8,OX8,PZ8)-IF(N8="",0,N8),"")</f>
        <v>0.59999999999999432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18.7</v>
      </c>
      <c r="JV8" s="17">
        <v>7.6</v>
      </c>
      <c r="JW8" s="17">
        <v>0</v>
      </c>
      <c r="JX8" s="17">
        <v>0</v>
      </c>
      <c r="JY8" s="17">
        <v>18.2</v>
      </c>
      <c r="JZ8" s="17">
        <v>7.3</v>
      </c>
      <c r="KA8" s="17">
        <v>0.6</v>
      </c>
      <c r="KB8" s="17">
        <v>0</v>
      </c>
      <c r="KC8" s="17"/>
      <c r="KD8" s="17"/>
      <c r="KE8" s="17"/>
      <c r="KF8" s="17"/>
      <c r="KG8" s="17">
        <v>18.2</v>
      </c>
      <c r="KH8" s="17">
        <v>6.8</v>
      </c>
      <c r="KI8" s="17">
        <v>0.6</v>
      </c>
      <c r="KJ8" s="17">
        <v>0</v>
      </c>
      <c r="KK8" s="17"/>
      <c r="KL8" s="17"/>
      <c r="KM8" s="17"/>
      <c r="KN8" s="17"/>
      <c r="KO8" s="40">
        <f>IF(SUM(JV8,JZ8)&gt;0,SUM(JV8,JZ8),"")</f>
        <v>14.899999999999999</v>
      </c>
      <c r="KP8" s="40">
        <f>IF(SUM(JU8:JV8,JX8:JZ8,KB8)-JW8-KA8&gt;0,SUM(JU8:JV8,JX8:JZ8,KB8)-JW8-KA8,"")</f>
        <v>51.199999999999996</v>
      </c>
      <c r="KQ8" s="40" t="str">
        <f>IF(SUM(KC8:KD8,KF8)-KE8&gt;0,SUM(KC8:KD8,KF8)-KE8,"")</f>
        <v/>
      </c>
      <c r="KR8" s="40">
        <f>IF(SUM(JV8,JZ8,KD8)&gt;0,SUM(JV8,JZ8,KD8),"")</f>
        <v>14.899999999999999</v>
      </c>
      <c r="KS8" s="40">
        <f>IF(SUM(KP8,KQ8)&gt;0,SUM(KP8,KQ8),"")</f>
        <v>51.199999999999996</v>
      </c>
      <c r="KT8" s="40">
        <f>IF(SUM(KH8,KL8)&gt;0,SUM(KH8,KL8),"")</f>
        <v>6.8</v>
      </c>
      <c r="KU8" s="40">
        <f>IF(SUM(KG8:KH8,KJ8:KL8,KN8)-SUM(KI8,KM8)&gt;0,SUM(KG8:KH8,KJ8:KL8,KN8)-SUM(KI8,KM8),"")</f>
        <v>24.4</v>
      </c>
      <c r="KV8" s="40">
        <f>IF(SUM(KP8,KQ8,KU8)&gt;0,SUM(KP8,KQ8,KU8),"")</f>
        <v>75.599999999999994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18.55</v>
      </c>
      <c r="QH8" s="22">
        <f>IF($CW8="P",CD8,(CD8+BA8)/2)</f>
        <v>6.8000000000000007</v>
      </c>
      <c r="QI8" s="22">
        <f>IF($CW8="P",CE8,(CE8+BB8)/2)</f>
        <v>0</v>
      </c>
      <c r="QJ8" s="22">
        <f>IF($CW8="P",CF8,(CF8+BC8)/2)</f>
        <v>0</v>
      </c>
      <c r="QK8" s="22">
        <f>IF($CW8="P",CG8,(CG8+BD8)/2)</f>
        <v>18.8</v>
      </c>
      <c r="QL8" s="22">
        <f>IF($CW8="P",CH8,(CH8+BE8)/2)</f>
        <v>7.2</v>
      </c>
      <c r="QM8" s="22">
        <f>IF($CW8="P",CI8,(CI8+BF8)/2)</f>
        <v>0.6</v>
      </c>
      <c r="QN8" s="22">
        <f>IF($CW8="P",CJ8,(CJ8+BG8)/2)</f>
        <v>0</v>
      </c>
      <c r="QO8" s="22">
        <f>IF($CW8="P",CK8,(CK8+BH8)/2)</f>
        <v>18.100000000000001</v>
      </c>
      <c r="QP8" s="22">
        <f>IF($CW8="P",CL8,(CL8+BI8)/2)</f>
        <v>4.6500000000000004</v>
      </c>
      <c r="QQ8" s="22">
        <f>IF($CW8="P",CM8,(CM8+BJ8)/2)</f>
        <v>0.1</v>
      </c>
      <c r="QR8" s="22">
        <f>IF($CW8="P",CN8,(CN8+BK8)/2)</f>
        <v>0</v>
      </c>
      <c r="QS8" s="22">
        <f>IF($CW8="P",CO8,(CO8+BL8)/2)</f>
        <v>9.35</v>
      </c>
      <c r="QT8" s="22">
        <f>IF($CW8="P",CP8,(CP8+BM8)/2)</f>
        <v>3.4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9.4499999999999993</v>
      </c>
      <c r="QX8" s="22">
        <f>IF($CW8="P",CT8,(CT8+BQ8)/2)</f>
        <v>3.6</v>
      </c>
      <c r="QY8" s="22">
        <f>IF($CW8="P",CU8,(CU8+BR8)/2)</f>
        <v>0.3</v>
      </c>
      <c r="QZ8" s="22">
        <f>IF($CW8="P",CV8,(CV8+BS8)/2)</f>
        <v>0</v>
      </c>
      <c r="RA8" s="27" t="s">
        <v>46</v>
      </c>
      <c r="RB8" s="40">
        <f>IF(SUM(QH8,QL8)&gt;0,SUM(QH8,QL8),"")</f>
        <v>14</v>
      </c>
      <c r="RC8" s="40">
        <f>IF(SUM(QG8:QH8,QJ8:QL8,QN8)-QI8-QM8&gt;0,SUM(QG8:QH8,QJ8:QL8,QN8)-QI8-QM8,"")</f>
        <v>50.750000000000007</v>
      </c>
      <c r="RD8" s="40">
        <f>IF(SUM(QO8:QP8,QR8)-QQ8&gt;0,SUM(QO8:QP8,QR8)-QQ8,"")</f>
        <v>22.65</v>
      </c>
      <c r="RE8" s="40">
        <f>IF(SUM(QH8,QL8,QP8)&gt;0,SUM(QH8,QL8,QP8),"")</f>
        <v>18.649999999999999</v>
      </c>
      <c r="RF8" s="40">
        <f>IF(SUM(RC8,RD8)&gt;0,SUM(RC8,RD8),"")</f>
        <v>73.400000000000006</v>
      </c>
      <c r="RG8" s="40">
        <f>IF(SUM(QT8,QX8)&gt;0,SUM(QT8,QX8),"")</f>
        <v>7</v>
      </c>
      <c r="RH8" s="40">
        <f>IF(SUM(QS8:QT8,QV8:QX8,QZ8)-SUM(QU8,QY8)&gt;0,SUM(QS8:QT8,QV8:QX8,QZ8)-SUM(QU8,QY8),"")</f>
        <v>25.5</v>
      </c>
      <c r="RI8" s="40">
        <f>IF(SUM(RC8,RD8,RH8)&gt;0,SUM(RC8,RD8,RH8),"")</f>
        <v>98.9</v>
      </c>
    </row>
    <row r="9" spans="1:477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2</v>
      </c>
      <c r="C9" s="5" t="s">
        <v>100</v>
      </c>
      <c r="D9" s="4" t="s">
        <v>4</v>
      </c>
      <c r="E9" s="4">
        <v>2004</v>
      </c>
      <c r="F9" s="9">
        <f>SUM(L9:T9)+SUM(L9:Q9)*0.0000001+SUM(L9)*0.0000000000001</f>
        <v>178.20001269000502</v>
      </c>
      <c r="G9" s="66"/>
      <c r="H9" s="3" t="str">
        <f>IF(OR(AND(AR9&gt;=AY$43,AS9&gt;=AY$47,AR9&lt;&gt;"",AQ9=""),AND(AW9&gt;=AY$43,AX9&gt;=AY$47,AW9&lt;&gt;"",AQ9=""),AND(BU9&gt;=CB$43,BV9&gt;=CB$47,BU9&lt;&gt;"",BT9=""),AND(BZ9&gt;=CB$43,CA9&gt;=CB$47,BZ9&lt;&gt;"",BT9=""),AND(CX9&gt;=DE$43,CY9&gt;=DE$47,CX9&lt;&gt;"",CW9=""),AND(DC9&gt;=DE$43,DD9&gt;=DE$47,DC9&lt;&gt;""),AND(EC9&gt;=EJ$43,ED9&gt;=EJ$47,EC9&lt;&gt;""),AND(EH9&gt;=EJ$43,EI9&gt;=EJ$47,EH9&lt;&gt;""),AND(FE9&gt;=FL$43,FF9&gt;=FL$47,FE9&lt;&gt;""),AND(FJ9&gt;=FL$43,FK9&gt;=FL$47,FJ9&lt;&gt;""),AND(GG9&gt;=GN$43,GH9&gt;=GN$47,GG9&lt;&gt;""),AND(GL9&gt;=GN$43,GM9&gt;=GN$47,GL9&lt;&gt;""),AND(HI9&gt;=HP$43,HJ9&gt;=HP$47,HI9&lt;&gt;""),AND(HN9&gt;=HP$43,HO9&gt;=HP$47,HN9&lt;&gt;""),AND(IK9&gt;=IR$43,IL9&gt;=IR$47,IK9&lt;&gt;""),AND(IP9&gt;=IR$43,IQ9&gt;=IR$47,IP9&lt;&gt;""),AND(JM9&gt;=JT$43,JN9&gt;=JT$47,JM9&lt;&gt;""),AND(JR9&gt;=JT$43,JS9&gt;=JT$47,JR9&lt;&gt;""),AND(KO9&gt;=KV$43,KP9&gt;=KV$47,KO9&lt;&gt;""),AND(KT9&gt;=KV$43,KU9&gt;=KV$47,KT9&lt;&gt;""),AND(LQ9&gt;=LX$43,LR9&gt;=LX$47,LQ9&lt;&gt;""),AND(LV9&gt;=LX$43,LW9&gt;=LX$47,LV9&lt;&gt;""),AND(MS9&gt;=MZ$43,MT9&gt;=MZ$47,MS9&lt;&gt;""),AND(MX9&gt;=MZ$43,MY9&gt;=MZ$47,MX9&lt;&gt;""),AND(NU9&gt;=OB$43,NV9&gt;=OB$47,NU9&lt;&gt;""),AND(NZ9&gt;=OB$43,OA9&gt;=OB$47,NZ9&lt;&gt;""),AND(OW9&gt;=PD$43,OX9&gt;=PD$47,OW9&lt;&gt;""),AND(PB9&gt;=PD$43,PC9&gt;=PD$47,PB9&lt;&gt;""),AND(PY9&gt;=QF$43,PZ9&gt;=QF$47,PY9&lt;&gt;""),AND(QD9&gt;=QF$43,QE9&gt;=QF$47,QD9&lt;&gt;"")),"P","")</f>
        <v>P</v>
      </c>
      <c r="I9" s="3" t="str">
        <f>IF(OR(AND(AS9&gt;=AY$47,AS9&lt;&gt;"",AQ9=""),AND(AX9&gt;=AY$47,AX9&lt;&gt;"",AQ9=""),AND(BV9&gt;=CB$47,BV9&lt;&gt;"",BT9=""),AND(CA9&gt;=CB$47,CA9&lt;&gt;"",BT9=""),AND(CY9&gt;=DE$47,CY9&lt;&gt;"",CW9=""),AND(DD9&gt;=DE$47,DD9&lt;&gt;"",CW9=""),AND(ED9&gt;=EJ$47,ED9&lt;&gt;""),AND(EI9&gt;=EJ$47,EI9&lt;&gt;""),AND(FF9&gt;=FL$47,FF9&lt;&gt;""),AND(FK9&gt;=FL$47,FK9&lt;&gt;""),AND(GH9&gt;=GN$47,GH9&lt;&gt;""),AND(GM9&gt;=GN$47,GM9&lt;&gt;""),AND(HJ9&gt;=HP$47,HJ9&lt;&gt;""),AND(HO9&gt;=HP$47,HO9&lt;&gt;""),AND(IL9&gt;=IR$47,IL9&lt;&gt;""),AND(IQ9&gt;=IR$47,IQ9&lt;&gt;""),AND(JN9&gt;=JT$47,JN9&lt;&gt;""),AND(JS9&gt;=JT$47,JS9&lt;&gt;""),AND(KP9&gt;=KV$47,KP9&lt;&gt;""),AND(KU9&gt;=KV$47,KU9&lt;&gt;""),AND(LR9&gt;=LX$47,LR9&lt;&gt;""),AND(LW9&gt;=LX$47,LW9&lt;&gt;""),AND(MT9&gt;=MZ$47,MT9&lt;&gt;""),AND(MY9&gt;=MZ$47,MY9&lt;&gt;""),AND(NV9&gt;=OB$47,NV9&lt;&gt;""),AND(OA9&gt;=OB$47,OA9&lt;&gt;""),AND(OX9&gt;=PD$47,OX9&lt;&gt;""),AND(PC9&gt;=PD$47,PC9&lt;&gt;""),AND(PZ9&gt;=QF$47,PZ9&lt;&gt;""),AND(QE9&gt;=QF$47,QE9&lt;&gt;"")),"P","")</f>
        <v>P</v>
      </c>
      <c r="J9" s="36" t="str">
        <f>IF(AND(I9="P",H9=""),"No DD",IF(OR(AND(AU9&gt;=AY$46,AV9&gt;=AY$50,AU9&lt;&gt;"",AQ9=""),AND(BX9&gt;=CB$46,BY9&gt;=CB$50,BX9&lt;&gt;"",BT9=""),AND(DA9&gt;=DE$46,DB9&gt;=DE$50,DA9&lt;&gt;"",CW9=""),AND(EF9&gt;=EJ$46,EG9&gt;=EJ$50,EF9&lt;&gt;""),AND(FH9&gt;=FL$46,FI9&gt;=FL$50,FH9&lt;&gt;""),AND(GJ9&gt;=GN$46,GK9&gt;=GN$50,GJ9&lt;&gt;""),AND(HL9&gt;=HP$46,HM9&gt;=HP$50,HL9&lt;&gt;""),AND(IN9&gt;=IR$46,IO9&gt;=IR$50,IN9&lt;&gt;""),AND(JP9&gt;=JT$46,JQ9&gt;=JT$50,JP9&lt;&gt;""),AND(KR9&gt;=KV$46,KS9&gt;=KV$50,KR9&lt;&gt;""),AND(LT9&gt;=LX$46,LU9&gt;=LX$50,LT9&lt;&gt;""),AND(MV9&gt;=MZ$46,MW9&gt;=MZ$50,MV9&lt;&gt;""),AND(NX9&gt;=OB$46,NY9&gt;=OB$50,NX9&lt;&gt;""),AND(OZ9&gt;=PD$46,PA9&gt;=PD$50,OZ9&lt;&gt;""),AND(QB9&gt;=QF$46,QC9&gt;=QF$50,QB9&lt;&gt;"")),"Merit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Excellence",IF(K9="P","Worlds Team",IF(H9="P","National Team","")))))</f>
        <v>National Team</v>
      </c>
      <c r="K9" s="3" t="str">
        <f>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P","")</f>
        <v/>
      </c>
      <c r="L9" s="8">
        <f>IF(COUNT(AS9,BV9,CY9)&gt;0,LARGE((AS9,BV9,CY9),1),0)</f>
        <v>50.4</v>
      </c>
      <c r="M9" s="8" t="str">
        <f>IF(L9=0,"",IF(L9=CY9,$CC$1,IF(L9=BV9,$AZ$1,IF(L9=AS9,$W$1,""))))</f>
        <v>2023 Nationals</v>
      </c>
      <c r="N9" s="8">
        <f>IF(COUNT(AS9,BV9,CY9)&gt;1,LARGE((AS9,BV9,CY9),2),0)</f>
        <v>50</v>
      </c>
      <c r="O9" s="8" t="str">
        <f>IF(N9=0,"",IF(N9=CY9,$CC$1,IF(N9=BV9,$AZ$1,IF(N9=AS9,$W$1,""))))</f>
        <v>2023 Elite Canada</v>
      </c>
      <c r="P9" s="8">
        <f>IF(COUNT(AT9,BW9,CZ9)&gt;0,LARGE((AT9,BW9,CZ9),1),0)</f>
        <v>26.5</v>
      </c>
      <c r="Q9" s="8" t="str">
        <f>IF(P9=0,"",IF(P9=CZ9,$CC$1,IF(P9=BW9,$AZ$1,IF(P9=AT9,$W$1,""))))</f>
        <v>2023 Elite Canada</v>
      </c>
      <c r="R9" s="8">
        <f>IF(MAX(AX9,CA9,DD9)&gt;0,MAX(AX9,CA9,DD9),0)</f>
        <v>51.3</v>
      </c>
      <c r="S9" s="8" t="str">
        <f>IF(R9=0,"",IF(R9=DD9,$CC$1,IF(R9=CA9,$AZ$1,IF(R9=AX9,$W$1,""))))</f>
        <v>2023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16.5</v>
      </c>
      <c r="X9" s="19">
        <v>8.1</v>
      </c>
      <c r="Y9" s="19">
        <v>0.2</v>
      </c>
      <c r="Z9" s="19">
        <v>0.3</v>
      </c>
      <c r="AA9" s="19">
        <v>18.3</v>
      </c>
      <c r="AB9" s="19">
        <v>7.6</v>
      </c>
      <c r="AC9" s="19">
        <v>0.6</v>
      </c>
      <c r="AD9" s="19">
        <v>0</v>
      </c>
      <c r="AE9" s="19">
        <v>18.5</v>
      </c>
      <c r="AF9" s="19">
        <v>8</v>
      </c>
      <c r="AG9" s="19">
        <v>0</v>
      </c>
      <c r="AH9" s="19">
        <v>0</v>
      </c>
      <c r="AI9" s="19">
        <v>18.3</v>
      </c>
      <c r="AJ9" s="19">
        <v>7.3</v>
      </c>
      <c r="AK9" s="19">
        <v>0.2</v>
      </c>
      <c r="AL9" s="19">
        <v>0.3</v>
      </c>
      <c r="AM9" s="19">
        <v>18.399999999999999</v>
      </c>
      <c r="AN9" s="19">
        <v>8</v>
      </c>
      <c r="AO9" s="19">
        <v>0.8</v>
      </c>
      <c r="AP9" s="19">
        <v>0</v>
      </c>
      <c r="AQ9" s="27"/>
      <c r="AR9" s="40">
        <f>IF(SUM(X9,AB9)&gt;0,SUM(X9,AB9),"")</f>
        <v>15.7</v>
      </c>
      <c r="AS9" s="40">
        <f>IF(SUM(W9:X9,Z9:AB9,AD9)-Y9-AC9&gt;0,SUM(W9:X9,Z9:AB9,AD9)-Y9-AC9,"")</f>
        <v>50</v>
      </c>
      <c r="AT9" s="40">
        <f>IF(SUM(AE9:AF9,AH9)-AG9&gt;0,SUM(AE9:AF9,AH9)-AG9,"")</f>
        <v>26.5</v>
      </c>
      <c r="AU9" s="40">
        <f>IF(SUM(X9,AB9,AF9)&gt;0,SUM(X9,AB9,AF9),"")</f>
        <v>23.7</v>
      </c>
      <c r="AV9" s="40">
        <f>IF(SUM(AS9,AT9)&gt;0,SUM(AS9,AT9),"")</f>
        <v>76.5</v>
      </c>
      <c r="AW9" s="40">
        <f>IF(SUM(AJ9,AN9)&gt;0,SUM(AJ9,AN9),"")</f>
        <v>15.3</v>
      </c>
      <c r="AX9" s="40">
        <f>IF(SUM(AI9:AJ9,AL9:AN9,AP9)-SUM(AK9,AO9)&gt;0,SUM(AI9:AJ9,AL9:AN9,AP9)-SUM(AK9,AO9),"")</f>
        <v>51.3</v>
      </c>
      <c r="AY9" s="40">
        <f>IF(SUM(AS9,AT9,AX9)&gt;0,SUM(AS9,AT9,AX9),"")</f>
        <v>127.8</v>
      </c>
      <c r="AZ9" s="18">
        <v>17.75</v>
      </c>
      <c r="BA9" s="18">
        <v>7.65</v>
      </c>
      <c r="BB9" s="18">
        <v>0.4</v>
      </c>
      <c r="BC9" s="18">
        <v>0.15</v>
      </c>
      <c r="BD9" s="18">
        <v>18.350000000000001</v>
      </c>
      <c r="BE9" s="18">
        <v>7.6</v>
      </c>
      <c r="BF9" s="18">
        <v>0.7</v>
      </c>
      <c r="BG9" s="18">
        <v>0</v>
      </c>
      <c r="BH9" s="18">
        <v>18.55</v>
      </c>
      <c r="BI9" s="18">
        <v>7.2</v>
      </c>
      <c r="BJ9" s="18">
        <v>0.4</v>
      </c>
      <c r="BK9" s="18">
        <v>0</v>
      </c>
      <c r="BL9" s="18">
        <v>18.600000000000001</v>
      </c>
      <c r="BM9" s="18">
        <v>7.25</v>
      </c>
      <c r="BN9" s="18">
        <v>0.4</v>
      </c>
      <c r="BO9" s="18">
        <v>0.15</v>
      </c>
      <c r="BP9" s="18">
        <v>18.399999999999999</v>
      </c>
      <c r="BQ9" s="18">
        <v>7.8</v>
      </c>
      <c r="BR9" s="18">
        <v>0.7</v>
      </c>
      <c r="BS9" s="18">
        <v>0</v>
      </c>
      <c r="BT9" s="28" t="s">
        <v>46</v>
      </c>
      <c r="BU9" s="11">
        <f>IF(SUM(BA9,BE9)&gt;0,SUM(BA9,BE9),"")</f>
        <v>15.25</v>
      </c>
      <c r="BV9" s="11">
        <f>IF(SUM(AZ9:BA9,BC9:BE9,BG9)-BB9-BF9&gt;0,SUM(AZ9:BA9,BC9:BE9,BG9)-BB9-BF9,"")</f>
        <v>50.4</v>
      </c>
      <c r="BW9" s="11">
        <f>IF(SUM(BH9:BI9,BK9)-BJ9&gt;0,SUM(BH9:BI9,BK9)-BJ9,"")</f>
        <v>25.35</v>
      </c>
      <c r="BX9" s="11">
        <f>IF(SUM(BA9,BE9,BI9)&gt;0,SUM(BA9,BE9,BI9),"")</f>
        <v>22.45</v>
      </c>
      <c r="BY9" s="11">
        <f>IF(SUM(BV9,BW9)&gt;0,SUM(BV9,BW9),"")</f>
        <v>75.75</v>
      </c>
      <c r="BZ9" s="11">
        <f>IF(SUM(BM9,BQ9)&gt;0,SUM(BM9,BQ9),"")</f>
        <v>15.05</v>
      </c>
      <c r="CA9" s="11">
        <f>IF(SUM(BL9:BM9,BO9:BQ9,BS9)-SUM(BN9,BR9)&gt;0,SUM(BL9:BM9,BO9:BQ9,BS9)-SUM(BN9,BR9),"")</f>
        <v>51.099999999999994</v>
      </c>
      <c r="CB9" s="11">
        <f>IF(SUM(BV9,BW9,CA9)&gt;0,SUM(BV9,BW9,CA9),"")</f>
        <v>126.85</v>
      </c>
      <c r="CC9" s="19">
        <v>17.2</v>
      </c>
      <c r="CD9" s="19">
        <v>3.6</v>
      </c>
      <c r="CE9" s="19">
        <v>0</v>
      </c>
      <c r="CF9" s="19">
        <v>0</v>
      </c>
      <c r="CG9" s="19">
        <v>18.600000000000001</v>
      </c>
      <c r="CH9" s="19">
        <v>7.6</v>
      </c>
      <c r="CI9" s="19">
        <v>1</v>
      </c>
      <c r="CJ9" s="19">
        <v>0</v>
      </c>
      <c r="CK9" s="19">
        <v>17.600000000000001</v>
      </c>
      <c r="CL9" s="19">
        <v>2.8</v>
      </c>
      <c r="CM9" s="19">
        <v>0</v>
      </c>
      <c r="CN9" s="19">
        <v>0</v>
      </c>
      <c r="CO9" s="19"/>
      <c r="CP9" s="19"/>
      <c r="CQ9" s="19"/>
      <c r="CR9" s="19"/>
      <c r="CS9" s="19"/>
      <c r="CT9" s="19"/>
      <c r="CU9" s="19"/>
      <c r="CV9" s="19"/>
      <c r="CW9" s="27"/>
      <c r="CX9" s="40">
        <f>IF(SUM(CD9,CH9)&gt;0,SUM(CD9,CH9),"")</f>
        <v>11.2</v>
      </c>
      <c r="CY9" s="40">
        <f>IF(SUM(CC9:CD9,CF9:CH9,CJ9)-CE9-CI9&gt;0,SUM(CC9:CD9,CF9:CH9,CJ9)-CE9-CI9,"")</f>
        <v>46.000000000000007</v>
      </c>
      <c r="CZ9" s="40">
        <f>IF(SUM(CK9:CL9,CN9)-CM9&gt;0,SUM(CK9:CL9,CN9)-CM9,"")</f>
        <v>20.400000000000002</v>
      </c>
      <c r="DA9" s="40">
        <f>IF(SUM(CD9,CH9,CL9)&gt;0,SUM(CD9,CH9,CL9),"")</f>
        <v>14</v>
      </c>
      <c r="DB9" s="40">
        <f>IF(SUM(CY9,CZ9)&gt;0,SUM(CY9,CZ9),"")</f>
        <v>66.400000000000006</v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>
        <f>IF(SUM(CY9,CZ9,DD9)&gt;0,SUM(CY9,CZ9,DD9),"")</f>
        <v>66.400000000000006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0</v>
      </c>
      <c r="EL9" s="18">
        <v>0</v>
      </c>
      <c r="EM9" s="18">
        <v>0</v>
      </c>
      <c r="EN9" s="18">
        <v>0</v>
      </c>
      <c r="EO9" s="18">
        <v>18</v>
      </c>
      <c r="EP9" s="18">
        <v>5.2</v>
      </c>
      <c r="EQ9" s="18">
        <v>0.6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5.2</v>
      </c>
      <c r="FF9" s="11">
        <f>IF(SUM(EK9:EL9,EN9:EP9,ER9)-EM9-EQ9&gt;0,SUM(EK9:EL9,EN9:EP9,ER9)-EM9-EQ9,"")</f>
        <v>22.599999999999998</v>
      </c>
      <c r="FG9" s="11" t="str">
        <f>IF(SUM(ES9:ET9,EV9)-EU9&gt;0,SUM(ES9:ET9,EV9)-EU9,"")</f>
        <v/>
      </c>
      <c r="FH9" s="11">
        <f>IF(SUM(EL9,EP9,ET9)&gt;0,SUM(EL9,EP9,ET9),"")</f>
        <v>5.2</v>
      </c>
      <c r="FI9" s="11">
        <f>IF(SUM(FF9,FG9)&gt;0,SUM(FF9,FG9),"")</f>
        <v>22.599999999999998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22.599999999999998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17.3</v>
      </c>
      <c r="JV9" s="17">
        <v>2.8</v>
      </c>
      <c r="JW9" s="17">
        <v>0</v>
      </c>
      <c r="JX9" s="17">
        <v>0</v>
      </c>
      <c r="JY9" s="17">
        <v>18.2</v>
      </c>
      <c r="JZ9" s="17">
        <v>8.4</v>
      </c>
      <c r="KA9" s="17">
        <v>1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11.2</v>
      </c>
      <c r="KP9" s="40">
        <f>IF(SUM(JU9:JV9,JX9:JZ9,KB9)-JW9-KA9&gt;0,SUM(JU9:JV9,JX9:JZ9,KB9)-JW9-KA9,"")</f>
        <v>45.699999999999996</v>
      </c>
      <c r="KQ9" s="40" t="str">
        <f>IF(SUM(KC9:KD9,KF9)-KE9&gt;0,SUM(KC9:KD9,KF9)-KE9,"")</f>
        <v/>
      </c>
      <c r="KR9" s="40">
        <f>IF(SUM(JV9,JZ9,KD9)&gt;0,SUM(JV9,JZ9,KD9),"")</f>
        <v>11.2</v>
      </c>
      <c r="KS9" s="40">
        <f>IF(SUM(KP9,KQ9)&gt;0,SUM(KP9,KQ9),"")</f>
        <v>45.699999999999996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45.699999999999996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17.475000000000001</v>
      </c>
      <c r="QH9" s="22">
        <f>IF($CW9="P",CD9,(CD9+BA9)/2)</f>
        <v>5.625</v>
      </c>
      <c r="QI9" s="22">
        <f>IF($CW9="P",CE9,(CE9+BB9)/2)</f>
        <v>0.2</v>
      </c>
      <c r="QJ9" s="22">
        <f>IF($CW9="P",CF9,(CF9+BC9)/2)</f>
        <v>7.4999999999999997E-2</v>
      </c>
      <c r="QK9" s="22">
        <f>IF($CW9="P",CG9,(CG9+BD9)/2)</f>
        <v>18.475000000000001</v>
      </c>
      <c r="QL9" s="22">
        <f>IF($CW9="P",CH9,(CH9+BE9)/2)</f>
        <v>7.6</v>
      </c>
      <c r="QM9" s="22">
        <f>IF($CW9="P",CI9,(CI9+BF9)/2)</f>
        <v>0.85</v>
      </c>
      <c r="QN9" s="22">
        <f>IF($CW9="P",CJ9,(CJ9+BG9)/2)</f>
        <v>0</v>
      </c>
      <c r="QO9" s="22">
        <f>IF($CW9="P",CK9,(CK9+BH9)/2)</f>
        <v>18.075000000000003</v>
      </c>
      <c r="QP9" s="22">
        <f>IF($CW9="P",CL9,(CL9+BI9)/2)</f>
        <v>5</v>
      </c>
      <c r="QQ9" s="22">
        <f>IF($CW9="P",CM9,(CM9+BJ9)/2)</f>
        <v>0.2</v>
      </c>
      <c r="QR9" s="22">
        <f>IF($CW9="P",CN9,(CN9+BK9)/2)</f>
        <v>0</v>
      </c>
      <c r="QS9" s="22">
        <f>IF($CW9="P",CO9,(CO9+BL9)/2)</f>
        <v>9.3000000000000007</v>
      </c>
      <c r="QT9" s="22">
        <f>IF($CW9="P",CP9,(CP9+BM9)/2)</f>
        <v>3.625</v>
      </c>
      <c r="QU9" s="22">
        <f>IF($CW9="P",CQ9,(CQ9+BN9)/2)</f>
        <v>0.2</v>
      </c>
      <c r="QV9" s="22">
        <f>IF($CW9="P",CR9,(CR9+BO9)/2)</f>
        <v>7.4999999999999997E-2</v>
      </c>
      <c r="QW9" s="22">
        <f>IF($CW9="P",CS9,(CS9+BP9)/2)</f>
        <v>9.1999999999999993</v>
      </c>
      <c r="QX9" s="22">
        <f>IF($CW9="P",CT9,(CT9+BQ9)/2)</f>
        <v>3.9</v>
      </c>
      <c r="QY9" s="22">
        <f>IF($CW9="P",CU9,(CU9+BR9)/2)</f>
        <v>0.35</v>
      </c>
      <c r="QZ9" s="22">
        <f>IF($CW9="P",CV9,(CV9+BS9)/2)</f>
        <v>0</v>
      </c>
      <c r="RA9" s="27" t="s">
        <v>46</v>
      </c>
      <c r="RB9" s="40">
        <f>IF(SUM(QH9,QL9)&gt;0,SUM(QH9,QL9),"")</f>
        <v>13.225</v>
      </c>
      <c r="RC9" s="40">
        <f>IF(SUM(QG9:QH9,QJ9:QL9,QN9)-QI9-QM9&gt;0,SUM(QG9:QH9,QJ9:QL9,QN9)-QI9-QM9,"")</f>
        <v>48.2</v>
      </c>
      <c r="RD9" s="40">
        <f>IF(SUM(QO9:QP9,QR9)-QQ9&gt;0,SUM(QO9:QP9,QR9)-QQ9,"")</f>
        <v>22.875000000000004</v>
      </c>
      <c r="RE9" s="40">
        <f>IF(SUM(QH9,QL9,QP9)&gt;0,SUM(QH9,QL9,QP9),"")</f>
        <v>18.225000000000001</v>
      </c>
      <c r="RF9" s="40">
        <f>IF(SUM(RC9,RD9)&gt;0,SUM(RC9,RD9),"")</f>
        <v>71.075000000000003</v>
      </c>
      <c r="RG9" s="40">
        <f>IF(SUM(QT9,QX9)&gt;0,SUM(QT9,QX9),"")</f>
        <v>7.5250000000000004</v>
      </c>
      <c r="RH9" s="40">
        <f>IF(SUM(QS9:QT9,QV9:QX9,QZ9)-SUM(QU9,QY9)&gt;0,SUM(QS9:QT9,QV9:QX9,QZ9)-SUM(QU9,QY9),"")</f>
        <v>25.549999999999997</v>
      </c>
      <c r="RI9" s="40">
        <f>IF(SUM(RC9,RD9,RH9)&gt;0,SUM(RC9,RD9,RH9),"")</f>
        <v>96.625</v>
      </c>
    </row>
    <row r="10" spans="1:477" x14ac:dyDescent="0.2">
      <c r="A10" s="4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>7</v>
      </c>
      <c r="B10" s="4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>3</v>
      </c>
      <c r="C10" s="5" t="s">
        <v>213</v>
      </c>
      <c r="D10" s="4" t="s">
        <v>5</v>
      </c>
      <c r="E10" s="4">
        <v>2007</v>
      </c>
      <c r="F10" s="9">
        <f>SUM(L10:T10)+SUM(L10:Q10)*0.0000001+SUM(L10)*0.0000000000001</f>
        <v>177.70001285000515</v>
      </c>
      <c r="G10" s="66"/>
      <c r="H10" s="3" t="str">
        <f>IF(OR(AND(AR10&gt;=AY$43,AS10&gt;=AY$47,AR10&lt;&gt;"",AQ10=""),AND(AW10&gt;=AY$43,AX10&gt;=AY$47,AW10&lt;&gt;"",AQ10=""),AND(BU10&gt;=CB$43,BV10&gt;=CB$47,BU10&lt;&gt;"",BT10=""),AND(BZ10&gt;=CB$43,CA10&gt;=CB$47,BZ10&lt;&gt;"",BT10=""),AND(CX10&gt;=DE$43,CY10&gt;=DE$47,CX10&lt;&gt;"",CW10=""),AND(DC10&gt;=DE$43,DD10&gt;=DE$47,DC10&lt;&gt;""),AND(EC10&gt;=EJ$43,ED10&gt;=EJ$47,EC10&lt;&gt;""),AND(EH10&gt;=EJ$43,EI10&gt;=EJ$47,EH10&lt;&gt;""),AND(FE10&gt;=FL$43,FF10&gt;=FL$47,FE10&lt;&gt;""),AND(FJ10&gt;=FL$43,FK10&gt;=FL$47,FJ10&lt;&gt;""),AND(GG10&gt;=GN$43,GH10&gt;=GN$47,GG10&lt;&gt;""),AND(GL10&gt;=GN$43,GM10&gt;=GN$47,GL10&lt;&gt;""),AND(HI10&gt;=HP$43,HJ10&gt;=HP$47,HI10&lt;&gt;""),AND(HN10&gt;=HP$43,HO10&gt;=HP$47,HN10&lt;&gt;""),AND(IK10&gt;=IR$43,IL10&gt;=IR$47,IK10&lt;&gt;""),AND(IP10&gt;=IR$43,IQ10&gt;=IR$47,IP10&lt;&gt;""),AND(JM10&gt;=JT$43,JN10&gt;=JT$47,JM10&lt;&gt;""),AND(JR10&gt;=JT$43,JS10&gt;=JT$47,JR10&lt;&gt;""),AND(KO10&gt;=KV$43,KP10&gt;=KV$47,KO10&lt;&gt;""),AND(KT10&gt;=KV$43,KU10&gt;=KV$47,KT10&lt;&gt;""),AND(LQ10&gt;=LX$43,LR10&gt;=LX$47,LQ10&lt;&gt;""),AND(LV10&gt;=LX$43,LW10&gt;=LX$47,LV10&lt;&gt;""),AND(MS10&gt;=MZ$43,MT10&gt;=MZ$47,MS10&lt;&gt;""),AND(MX10&gt;=MZ$43,MY10&gt;=MZ$47,MX10&lt;&gt;""),AND(NU10&gt;=OB$43,NV10&gt;=OB$47,NU10&lt;&gt;""),AND(NZ10&gt;=OB$43,OA10&gt;=OB$47,NZ10&lt;&gt;""),AND(OW10&gt;=PD$43,OX10&gt;=PD$47,OW10&lt;&gt;""),AND(PB10&gt;=PD$43,PC10&gt;=PD$47,PB10&lt;&gt;""),AND(PY10&gt;=QF$43,PZ10&gt;=QF$47,PY10&lt;&gt;""),AND(QD10&gt;=QF$43,QE10&gt;=QF$47,QD10&lt;&gt;"")),"P","")</f>
        <v>P</v>
      </c>
      <c r="I10" s="3" t="str">
        <f>IF(OR(AND(AS10&gt;=AY$47,AS10&lt;&gt;"",AQ10=""),AND(AX10&gt;=AY$47,AX10&lt;&gt;"",AQ10=""),AND(BV10&gt;=CB$47,BV10&lt;&gt;"",BT10=""),AND(CA10&gt;=CB$47,CA10&lt;&gt;"",BT10=""),AND(CY10&gt;=DE$47,CY10&lt;&gt;"",CW10=""),AND(DD10&gt;=DE$47,DD10&lt;&gt;"",CW10=""),AND(ED10&gt;=EJ$47,ED10&lt;&gt;""),AND(EI10&gt;=EJ$47,EI10&lt;&gt;""),AND(FF10&gt;=FL$47,FF10&lt;&gt;""),AND(FK10&gt;=FL$47,FK10&lt;&gt;""),AND(GH10&gt;=GN$47,GH10&lt;&gt;""),AND(GM10&gt;=GN$47,GM10&lt;&gt;""),AND(HJ10&gt;=HP$47,HJ10&lt;&gt;""),AND(HO10&gt;=HP$47,HO10&lt;&gt;""),AND(IL10&gt;=IR$47,IL10&lt;&gt;""),AND(IQ10&gt;=IR$47,IQ10&lt;&gt;""),AND(JN10&gt;=JT$47,JN10&lt;&gt;""),AND(JS10&gt;=JT$47,JS10&lt;&gt;""),AND(KP10&gt;=KV$47,KP10&lt;&gt;""),AND(KU10&gt;=KV$47,KU10&lt;&gt;""),AND(LR10&gt;=LX$47,LR10&lt;&gt;""),AND(LW10&gt;=LX$47,LW10&lt;&gt;""),AND(MT10&gt;=MZ$47,MT10&lt;&gt;""),AND(MY10&gt;=MZ$47,MY10&lt;&gt;""),AND(NV10&gt;=OB$47,NV10&lt;&gt;""),AND(OA10&gt;=OB$47,OA10&lt;&gt;""),AND(OX10&gt;=PD$47,OX10&lt;&gt;""),AND(PC10&gt;=PD$47,PC10&lt;&gt;""),AND(PZ10&gt;=QF$47,PZ10&lt;&gt;""),AND(QE10&gt;=QF$47,QE10&lt;&gt;"")),"P","")</f>
        <v>P</v>
      </c>
      <c r="J10" s="36" t="str">
        <f>IF(AND(I10="P",H10=""),"No DD",IF(OR(AND(AU10&gt;=AY$46,AV10&gt;=AY$50,AU10&lt;&gt;"",AQ10=""),AND(BX10&gt;=CB$46,BY10&gt;=CB$50,BX10&lt;&gt;"",BT10=""),AND(DA10&gt;=DE$46,DB10&gt;=DE$50,DA10&lt;&gt;"",CW10=""),AND(EF10&gt;=EJ$46,EG10&gt;=EJ$50,EF10&lt;&gt;""),AND(FH10&gt;=FL$46,FI10&gt;=FL$50,FH10&lt;&gt;""),AND(GJ10&gt;=GN$46,GK10&gt;=GN$50,GJ10&lt;&gt;""),AND(HL10&gt;=HP$46,HM10&gt;=HP$50,HL10&lt;&gt;""),AND(IN10&gt;=IR$46,IO10&gt;=IR$50,IN10&lt;&gt;""),AND(JP10&gt;=JT$46,JQ10&gt;=JT$50,JP10&lt;&gt;""),AND(KR10&gt;=KV$46,KS10&gt;=KV$50,KR10&lt;&gt;""),AND(LT10&gt;=LX$46,LU10&gt;=LX$50,LT10&lt;&gt;""),AND(MV10&gt;=MZ$46,MW10&gt;=MZ$50,MV10&lt;&gt;""),AND(NX10&gt;=OB$46,NY10&gt;=OB$50,NX10&lt;&gt;""),AND(OZ10&gt;=PD$46,PA10&gt;=PD$50,OZ10&lt;&gt;""),AND(QB10&gt;=QF$46,QC10&gt;=QF$50,QB10&lt;&gt;"")),"Merit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Excellence",IF(K10="P","Worlds Team",IF(H10="P","National Team","")))))</f>
        <v>National Team</v>
      </c>
      <c r="K10" s="3" t="str">
        <f>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P","")</f>
        <v/>
      </c>
      <c r="L10" s="8">
        <f>IF(COUNT(AS10,BV10,CY10)&gt;0,LARGE((AS10,BV10,CY10),1),0)</f>
        <v>51.8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51.1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25.6</v>
      </c>
      <c r="Q10" s="8" t="str">
        <f>IF(P10=0,"",IF(P10=CZ10,$CC$1,IF(P10=BW10,$AZ$1,IF(P10=AT10,$W$1,""))))</f>
        <v>2023 Nationals</v>
      </c>
      <c r="R10" s="8">
        <f>IF(MAX(AX10,CA10,DD10)&gt;0,MAX(AX10,CA10,DD10),0)</f>
        <v>49.199999999999996</v>
      </c>
      <c r="S10" s="8" t="str">
        <f>IF(R10=0,"",IF(R10=DD10,$CC$1,IF(R10=CA10,$AZ$1,IF(R10=AX10,$W$1,""))))</f>
        <v>2023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19.2</v>
      </c>
      <c r="BA10" s="18">
        <v>7.2</v>
      </c>
      <c r="BB10" s="18">
        <v>0</v>
      </c>
      <c r="BC10" s="18">
        <v>0</v>
      </c>
      <c r="BD10" s="18">
        <v>19</v>
      </c>
      <c r="BE10" s="18">
        <v>6.4</v>
      </c>
      <c r="BF10" s="18">
        <v>0</v>
      </c>
      <c r="BG10" s="18">
        <v>0</v>
      </c>
      <c r="BH10" s="18">
        <v>18.100000000000001</v>
      </c>
      <c r="BI10" s="18">
        <v>7.7</v>
      </c>
      <c r="BJ10" s="18">
        <v>0.2</v>
      </c>
      <c r="BK10" s="18">
        <v>0</v>
      </c>
      <c r="BL10" s="18">
        <v>18.7</v>
      </c>
      <c r="BM10" s="18">
        <v>6</v>
      </c>
      <c r="BN10" s="18">
        <v>1</v>
      </c>
      <c r="BO10" s="18">
        <v>0</v>
      </c>
      <c r="BP10" s="18">
        <v>19.100000000000001</v>
      </c>
      <c r="BQ10" s="18">
        <v>6.4</v>
      </c>
      <c r="BR10" s="18">
        <v>0</v>
      </c>
      <c r="BS10" s="18">
        <v>0</v>
      </c>
      <c r="BT10" s="28"/>
      <c r="BU10" s="11">
        <f>IF(SUM(BA10,BE10)&gt;0,SUM(BA10,BE10),"")</f>
        <v>13.600000000000001</v>
      </c>
      <c r="BV10" s="11">
        <f>IF(SUM(AZ10:BA10,BC10:BE10,BG10)-BB10-BF10&gt;0,SUM(AZ10:BA10,BC10:BE10,BG10)-BB10-BF10,"")</f>
        <v>51.8</v>
      </c>
      <c r="BW10" s="11">
        <f>IF(SUM(BH10:BI10,BK10)-BJ10&gt;0,SUM(BH10:BI10,BK10)-BJ10,"")</f>
        <v>25.6</v>
      </c>
      <c r="BX10" s="11">
        <f>IF(SUM(BA10,BE10,BI10)&gt;0,SUM(BA10,BE10,BI10),"")</f>
        <v>21.3</v>
      </c>
      <c r="BY10" s="11">
        <f>IF(SUM(BV10,BW10)&gt;0,SUM(BV10,BW10),"")</f>
        <v>77.400000000000006</v>
      </c>
      <c r="BZ10" s="11">
        <f>IF(SUM(BM10,BQ10)&gt;0,SUM(BM10,BQ10),"")</f>
        <v>12.4</v>
      </c>
      <c r="CA10" s="11">
        <f>IF(SUM(BL10:BM10,BO10:BQ10,BS10)-SUM(BN10,BR10)&gt;0,SUM(BL10:BM10,BO10:BQ10,BS10)-SUM(BN10,BR10),"")</f>
        <v>49.199999999999996</v>
      </c>
      <c r="CB10" s="11">
        <f>IF(SUM(BV10,BW10,CA10)&gt;0,SUM(BV10,BW10,CA10),"")</f>
        <v>126.6</v>
      </c>
      <c r="CC10" s="19">
        <v>19.100000000000001</v>
      </c>
      <c r="CD10" s="19">
        <v>7.2</v>
      </c>
      <c r="CE10" s="19">
        <v>0.6</v>
      </c>
      <c r="CF10" s="19">
        <v>0</v>
      </c>
      <c r="CG10" s="19">
        <v>18.8</v>
      </c>
      <c r="CH10" s="19">
        <v>7.2</v>
      </c>
      <c r="CI10" s="19">
        <v>0.6</v>
      </c>
      <c r="CJ10" s="19">
        <v>0</v>
      </c>
      <c r="CK10" s="19">
        <v>17.899999999999999</v>
      </c>
      <c r="CL10" s="19">
        <v>6</v>
      </c>
      <c r="CM10" s="19">
        <v>1</v>
      </c>
      <c r="CN10" s="19">
        <v>0</v>
      </c>
      <c r="CO10" s="19">
        <v>18.399999999999999</v>
      </c>
      <c r="CP10" s="19">
        <v>7.2</v>
      </c>
      <c r="CQ10" s="19">
        <v>0.6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>IF(SUM(CD10,CH10)&gt;0,SUM(CD10,CH10),"")</f>
        <v>14.4</v>
      </c>
      <c r="CY10" s="40">
        <f>IF(SUM(CC10:CD10,CF10:CH10,CJ10)-CE10-CI10&gt;0,SUM(CC10:CD10,CF10:CH10,CJ10)-CE10-CI10,"")</f>
        <v>51.1</v>
      </c>
      <c r="CZ10" s="40">
        <f>IF(SUM(CK10:CL10,CN10)-CM10&gt;0,SUM(CK10:CL10,CN10)-CM10,"")</f>
        <v>22.9</v>
      </c>
      <c r="DA10" s="40">
        <f>IF(SUM(CD10,CH10,CL10)&gt;0,SUM(CD10,CH10,CL10),"")</f>
        <v>20.399999999999999</v>
      </c>
      <c r="DB10" s="40">
        <f>IF(SUM(CY10,CZ10)&gt;0,SUM(CY10,CZ10),"")</f>
        <v>74</v>
      </c>
      <c r="DC10" s="40">
        <f>IF(SUM(CP10,CT10)&gt;0,SUM(CP10,CT10),"")</f>
        <v>7.2</v>
      </c>
      <c r="DD10" s="40">
        <f>IF(SUM(CO10:CP10,CR10:CT10,CV10)-SUM(CQ10,CU10)&gt;0,SUM(CO10:CP10,CR10:CT10,CV10)-SUM(CQ10,CU10),"")</f>
        <v>24.999999999999996</v>
      </c>
      <c r="DE10" s="40">
        <f>IF(SUM(CY10,CZ10,DD10)&gt;0,SUM(CY10,CZ10,DD10),"")</f>
        <v>99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18.8</v>
      </c>
      <c r="JV10" s="17">
        <v>8</v>
      </c>
      <c r="JW10" s="17">
        <v>0</v>
      </c>
      <c r="JX10" s="17">
        <v>0</v>
      </c>
      <c r="JY10" s="17">
        <v>17.3</v>
      </c>
      <c r="JZ10" s="17">
        <v>4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12</v>
      </c>
      <c r="KP10" s="40">
        <f>IF(SUM(JU10:JV10,JX10:JZ10,KB10)-JW10-KA10&gt;0,SUM(JU10:JV10,JX10:JZ10,KB10)-JW10-KA10,"")</f>
        <v>48.1</v>
      </c>
      <c r="KQ10" s="40" t="str">
        <f>IF(SUM(KC10:KD10,KF10)-KE10&gt;0,SUM(KC10:KD10,KF10)-KE10,"")</f>
        <v/>
      </c>
      <c r="KR10" s="40">
        <f>IF(SUM(JV10,JZ10,KD10)&gt;0,SUM(JV10,JZ10,KD10),"")</f>
        <v>12</v>
      </c>
      <c r="KS10" s="40">
        <f>IF(SUM(KP10,KQ10)&gt;0,SUM(KP10,KQ10),"")</f>
        <v>48.1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48.1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19.149999999999999</v>
      </c>
      <c r="QH10" s="22">
        <f>IF($CW10="P",CD10,(CD10+BA10)/2)</f>
        <v>7.2</v>
      </c>
      <c r="QI10" s="22">
        <f>IF($CW10="P",CE10,(CE10+BB10)/2)</f>
        <v>0.3</v>
      </c>
      <c r="QJ10" s="22">
        <f>IF($CW10="P",CF10,(CF10+BC10)/2)</f>
        <v>0</v>
      </c>
      <c r="QK10" s="22">
        <f>IF($CW10="P",CG10,(CG10+BD10)/2)</f>
        <v>18.899999999999999</v>
      </c>
      <c r="QL10" s="22">
        <f>IF($CW10="P",CH10,(CH10+BE10)/2)</f>
        <v>6.8000000000000007</v>
      </c>
      <c r="QM10" s="22">
        <f>IF($CW10="P",CI10,(CI10+BF10)/2)</f>
        <v>0.3</v>
      </c>
      <c r="QN10" s="22">
        <f>IF($CW10="P",CJ10,(CJ10+BG10)/2)</f>
        <v>0</v>
      </c>
      <c r="QO10" s="22">
        <f>IF($CW10="P",CK10,(CK10+BH10)/2)</f>
        <v>18</v>
      </c>
      <c r="QP10" s="22">
        <f>IF($CW10="P",CL10,(CL10+BI10)/2)</f>
        <v>6.85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18.549999999999997</v>
      </c>
      <c r="QT10" s="22">
        <f>IF($CW10="P",CP10,(CP10+BM10)/2)</f>
        <v>6.6</v>
      </c>
      <c r="QU10" s="22">
        <f>IF($CW10="P",CQ10,(CQ10+BN10)/2)</f>
        <v>0.8</v>
      </c>
      <c r="QV10" s="22">
        <f>IF($CW10="P",CR10,(CR10+BO10)/2)</f>
        <v>0</v>
      </c>
      <c r="QW10" s="22">
        <f>IF($CW10="P",CS10,(CS10+BP10)/2)</f>
        <v>9.5500000000000007</v>
      </c>
      <c r="QX10" s="22">
        <f>IF($CW10="P",CT10,(CT10+BQ10)/2)</f>
        <v>3.2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14</v>
      </c>
      <c r="RC10" s="40">
        <f>IF(SUM(QG10:QH10,QJ10:QL10,QN10)-QI10-QM10&gt;0,SUM(QG10:QH10,QJ10:QL10,QN10)-QI10-QM10,"")</f>
        <v>51.45</v>
      </c>
      <c r="RD10" s="40">
        <f>IF(SUM(QO10:QP10,QR10)-QQ10&gt;0,SUM(QO10:QP10,QR10)-QQ10,"")</f>
        <v>24.25</v>
      </c>
      <c r="RE10" s="40">
        <f>IF(SUM(QH10,QL10,QP10)&gt;0,SUM(QH10,QL10,QP10),"")</f>
        <v>20.85</v>
      </c>
      <c r="RF10" s="40">
        <f>IF(SUM(RC10,RD10)&gt;0,SUM(RC10,RD10),"")</f>
        <v>75.7</v>
      </c>
      <c r="RG10" s="40">
        <f>IF(SUM(QT10,QX10)&gt;0,SUM(QT10,QX10),"")</f>
        <v>9.8000000000000007</v>
      </c>
      <c r="RH10" s="40">
        <f>IF(SUM(QS10:QT10,QV10:QX10,QZ10)-SUM(QU10,QY10)&gt;0,SUM(QS10:QT10,QV10:QX10,QZ10)-SUM(QU10,QY10),"")</f>
        <v>37.100000000000009</v>
      </c>
      <c r="RI10" s="40">
        <f>IF(SUM(RC10,RD10,RH10)&gt;0,SUM(RC10,RD10,RH10),"")</f>
        <v>112.80000000000001</v>
      </c>
    </row>
    <row r="11" spans="1:477" x14ac:dyDescent="0.2">
      <c r="A11" s="4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>8</v>
      </c>
      <c r="B11" s="4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>4</v>
      </c>
      <c r="C11" s="5" t="s">
        <v>96</v>
      </c>
      <c r="D11" s="4" t="s">
        <v>5</v>
      </c>
      <c r="E11" s="4">
        <v>2003</v>
      </c>
      <c r="F11" s="9">
        <f>SUM(L11:T11)+SUM(L11:Q11)*0.0000001+SUM(L11)*0.0000000000001</f>
        <v>177.10001286000514</v>
      </c>
      <c r="G11" s="66"/>
      <c r="H11" s="3" t="str">
        <f>IF(OR(AND(AR11&gt;=AY$43,AS11&gt;=AY$47,AR11&lt;&gt;"",AQ11=""),AND(AW11&gt;=AY$43,AX11&gt;=AY$47,AW11&lt;&gt;"",AQ11=""),AND(BU11&gt;=CB$43,BV11&gt;=CB$47,BU11&lt;&gt;"",BT11=""),AND(BZ11&gt;=CB$43,CA11&gt;=CB$47,BZ11&lt;&gt;"",BT11=""),AND(CX11&gt;=DE$43,CY11&gt;=DE$47,CX11&lt;&gt;"",CW11=""),AND(DC11&gt;=DE$43,DD11&gt;=DE$47,DC11&lt;&gt;""),AND(EC11&gt;=EJ$43,ED11&gt;=EJ$47,EC11&lt;&gt;""),AND(EH11&gt;=EJ$43,EI11&gt;=EJ$47,EH11&lt;&gt;""),AND(FE11&gt;=FL$43,FF11&gt;=FL$47,FE11&lt;&gt;""),AND(FJ11&gt;=FL$43,FK11&gt;=FL$47,FJ11&lt;&gt;""),AND(GG11&gt;=GN$43,GH11&gt;=GN$47,GG11&lt;&gt;""),AND(GL11&gt;=GN$43,GM11&gt;=GN$47,GL11&lt;&gt;""),AND(HI11&gt;=HP$43,HJ11&gt;=HP$47,HI11&lt;&gt;""),AND(HN11&gt;=HP$43,HO11&gt;=HP$47,HN11&lt;&gt;""),AND(IK11&gt;=IR$43,IL11&gt;=IR$47,IK11&lt;&gt;""),AND(IP11&gt;=IR$43,IQ11&gt;=IR$47,IP11&lt;&gt;""),AND(JM11&gt;=JT$43,JN11&gt;=JT$47,JM11&lt;&gt;""),AND(JR11&gt;=JT$43,JS11&gt;=JT$47,JR11&lt;&gt;""),AND(KO11&gt;=KV$43,KP11&gt;=KV$47,KO11&lt;&gt;""),AND(KT11&gt;=KV$43,KU11&gt;=KV$47,KT11&lt;&gt;""),AND(LQ11&gt;=LX$43,LR11&gt;=LX$47,LQ11&lt;&gt;""),AND(LV11&gt;=LX$43,LW11&gt;=LX$47,LV11&lt;&gt;""),AND(MS11&gt;=MZ$43,MT11&gt;=MZ$47,MS11&lt;&gt;""),AND(MX11&gt;=MZ$43,MY11&gt;=MZ$47,MX11&lt;&gt;""),AND(NU11&gt;=OB$43,NV11&gt;=OB$47,NU11&lt;&gt;""),AND(NZ11&gt;=OB$43,OA11&gt;=OB$47,NZ11&lt;&gt;""),AND(OW11&gt;=PD$43,OX11&gt;=PD$47,OW11&lt;&gt;""),AND(PB11&gt;=PD$43,PC11&gt;=PD$47,PB11&lt;&gt;""),AND(PY11&gt;=QF$43,PZ11&gt;=QF$47,PY11&lt;&gt;""),AND(QD11&gt;=QF$43,QE11&gt;=QF$47,QD11&lt;&gt;"")),"P","")</f>
        <v>P</v>
      </c>
      <c r="I11" s="3" t="str">
        <f>IF(OR(AND(AS11&gt;=AY$47,AS11&lt;&gt;"",AQ11=""),AND(AX11&gt;=AY$47,AX11&lt;&gt;"",AQ11=""),AND(BV11&gt;=CB$47,BV11&lt;&gt;"",BT11=""),AND(CA11&gt;=CB$47,CA11&lt;&gt;"",BT11=""),AND(CY11&gt;=DE$47,CY11&lt;&gt;"",CW11=""),AND(DD11&gt;=DE$47,DD11&lt;&gt;"",CW11=""),AND(ED11&gt;=EJ$47,ED11&lt;&gt;""),AND(EI11&gt;=EJ$47,EI11&lt;&gt;""),AND(FF11&gt;=FL$47,FF11&lt;&gt;""),AND(FK11&gt;=FL$47,FK11&lt;&gt;""),AND(GH11&gt;=GN$47,GH11&lt;&gt;""),AND(GM11&gt;=GN$47,GM11&lt;&gt;""),AND(HJ11&gt;=HP$47,HJ11&lt;&gt;""),AND(HO11&gt;=HP$47,HO11&lt;&gt;""),AND(IL11&gt;=IR$47,IL11&lt;&gt;""),AND(IQ11&gt;=IR$47,IQ11&lt;&gt;""),AND(JN11&gt;=JT$47,JN11&lt;&gt;""),AND(JS11&gt;=JT$47,JS11&lt;&gt;""),AND(KP11&gt;=KV$47,KP11&lt;&gt;""),AND(KU11&gt;=KV$47,KU11&lt;&gt;""),AND(LR11&gt;=LX$47,LR11&lt;&gt;""),AND(LW11&gt;=LX$47,LW11&lt;&gt;""),AND(MT11&gt;=MZ$47,MT11&lt;&gt;""),AND(MY11&gt;=MZ$47,MY11&lt;&gt;""),AND(NV11&gt;=OB$47,NV11&lt;&gt;""),AND(OA11&gt;=OB$47,OA11&lt;&gt;""),AND(OX11&gt;=PD$47,OX11&lt;&gt;""),AND(PC11&gt;=PD$47,PC11&lt;&gt;""),AND(PZ11&gt;=QF$47,PZ11&lt;&gt;""),AND(QE11&gt;=QF$47,QE11&lt;&gt;"")),"P","")</f>
        <v>P</v>
      </c>
      <c r="J11" s="36" t="str">
        <f>IF(AND(I11="P",H11=""),"No DD",IF(OR(AND(AU11&gt;=AY$46,AV11&gt;=AY$50,AU11&lt;&gt;"",AQ11=""),AND(BX11&gt;=CB$46,BY11&gt;=CB$50,BX11&lt;&gt;"",BT11=""),AND(DA11&gt;=DE$46,DB11&gt;=DE$50,DA11&lt;&gt;"",CW11=""),AND(EF11&gt;=EJ$46,EG11&gt;=EJ$50,EF11&lt;&gt;""),AND(FH11&gt;=FL$46,FI11&gt;=FL$50,FH11&lt;&gt;""),AND(GJ11&gt;=GN$46,GK11&gt;=GN$50,GJ11&lt;&gt;""),AND(HL11&gt;=HP$46,HM11&gt;=HP$50,HL11&lt;&gt;""),AND(IN11&gt;=IR$46,IO11&gt;=IR$50,IN11&lt;&gt;""),AND(JP11&gt;=JT$46,JQ11&gt;=JT$50,JP11&lt;&gt;""),AND(KR11&gt;=KV$46,KS11&gt;=KV$50,KR11&lt;&gt;""),AND(LT11&gt;=LX$46,LU11&gt;=LX$50,LT11&lt;&gt;""),AND(MV11&gt;=MZ$46,MW11&gt;=MZ$50,MV11&lt;&gt;""),AND(NX11&gt;=OB$46,NY11&gt;=OB$50,NX11&lt;&gt;""),AND(OZ11&gt;=PD$46,PA11&gt;=PD$50,OZ11&lt;&gt;""),AND(QB11&gt;=QF$46,QC11&gt;=QF$50,QB11&lt;&gt;"")),"Merit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Excellence",IF(K11="P","Worlds Team",IF(H11="P","National Team","")))))</f>
        <v>National Team</v>
      </c>
      <c r="K11" s="3" t="str">
        <f>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P","")</f>
        <v/>
      </c>
      <c r="L11" s="8">
        <f>IF(COUNT(AS11,BV11,CY11)&gt;0,LARGE((AS11,BV11,CY11),1),0)</f>
        <v>51.4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51.29999999999999</v>
      </c>
      <c r="O11" s="8" t="str">
        <f>IF(N11=0,"",IF(N11=CY11,$CC$1,IF(N11=BV11,$AZ$1,IF(N11=AS11,$W$1,""))))</f>
        <v>2023 3rd Domestic Trial</v>
      </c>
      <c r="P11" s="8">
        <f>IF(COUNT(AT11,BW11,CZ11)&gt;0,LARGE((AT11,BW11,CZ11),1),0)</f>
        <v>25.9</v>
      </c>
      <c r="Q11" s="8" t="str">
        <f>IF(P11=0,"",IF(P11=CZ11,$CC$1,IF(P11=BW11,$AZ$1,IF(P11=AT11,$W$1,""))))</f>
        <v>2023 Nationals</v>
      </c>
      <c r="R11" s="8">
        <f>IF(MAX(AX11,CA11,DD11)&gt;0,MAX(AX11,CA11,DD11),0)</f>
        <v>48.5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18.399999999999999</v>
      </c>
      <c r="AB11" s="19">
        <v>7.3</v>
      </c>
      <c r="AC11" s="19">
        <v>0</v>
      </c>
      <c r="AD11" s="19">
        <v>0</v>
      </c>
      <c r="AE11" s="19">
        <v>17.399999999999999</v>
      </c>
      <c r="AF11" s="19">
        <v>4.4000000000000004</v>
      </c>
      <c r="AG11" s="19">
        <v>2</v>
      </c>
      <c r="AH11" s="19">
        <v>0</v>
      </c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9.6999999999999993</v>
      </c>
      <c r="AS11" s="40">
        <f>IF(SUM(W11:X11,Z11:AB11,AD11)-Y11-AC11&gt;0,SUM(W11:X11,Z11:AB11,AD11)-Y11-AC11,"")</f>
        <v>45.499999999999993</v>
      </c>
      <c r="AT11" s="40">
        <f>IF(SUM(AE11:AF11,AH11)-AG11&gt;0,SUM(AE11:AF11,AH11)-AG11,"")</f>
        <v>19.799999999999997</v>
      </c>
      <c r="AU11" s="40">
        <f>IF(SUM(X11,AB11,AF11)&gt;0,SUM(X11,AB11,AF11),"")</f>
        <v>14.1</v>
      </c>
      <c r="AV11" s="40">
        <f>IF(SUM(AS11,AT11)&gt;0,SUM(AS11,AT11),"")</f>
        <v>65.299999999999983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65.299999999999983</v>
      </c>
      <c r="AZ11" s="18">
        <v>18.2</v>
      </c>
      <c r="BA11" s="18">
        <v>6.9</v>
      </c>
      <c r="BB11" s="18">
        <v>0.6</v>
      </c>
      <c r="BC11" s="18">
        <v>0</v>
      </c>
      <c r="BD11" s="18">
        <v>18.3</v>
      </c>
      <c r="BE11" s="18">
        <v>8.5</v>
      </c>
      <c r="BF11" s="18">
        <v>0.2</v>
      </c>
      <c r="BG11" s="18">
        <v>0.3</v>
      </c>
      <c r="BH11" s="18">
        <v>18.7</v>
      </c>
      <c r="BI11" s="18">
        <v>7.5</v>
      </c>
      <c r="BJ11" s="18">
        <v>0.6</v>
      </c>
      <c r="BK11" s="18">
        <v>0.3</v>
      </c>
      <c r="BL11" s="18">
        <v>18.600000000000001</v>
      </c>
      <c r="BM11" s="18">
        <v>7.3</v>
      </c>
      <c r="BN11" s="18">
        <v>0</v>
      </c>
      <c r="BO11" s="18">
        <v>0</v>
      </c>
      <c r="BP11" s="18">
        <v>17.2</v>
      </c>
      <c r="BQ11" s="18">
        <v>5.0999999999999996</v>
      </c>
      <c r="BR11" s="18">
        <v>0</v>
      </c>
      <c r="BS11" s="18">
        <v>0.3</v>
      </c>
      <c r="BT11" s="28"/>
      <c r="BU11" s="11">
        <f>IF(SUM(BA11,BE11)&gt;0,SUM(BA11,BE11),"")</f>
        <v>15.4</v>
      </c>
      <c r="BV11" s="11">
        <f>IF(SUM(AZ11:BA11,BC11:BE11,BG11)-BB11-BF11&gt;0,SUM(AZ11:BA11,BC11:BE11,BG11)-BB11-BF11,"")</f>
        <v>51.4</v>
      </c>
      <c r="BW11" s="11">
        <f>IF(SUM(BH11:BI11,BK11)-BJ11&gt;0,SUM(BH11:BI11,BK11)-BJ11,"")</f>
        <v>25.9</v>
      </c>
      <c r="BX11" s="11">
        <f>IF(SUM(BA11,BE11,BI11)&gt;0,SUM(BA11,BE11,BI11),"")</f>
        <v>22.9</v>
      </c>
      <c r="BY11" s="11">
        <f>IF(SUM(BV11,BW11)&gt;0,SUM(BV11,BW11),"")</f>
        <v>77.3</v>
      </c>
      <c r="BZ11" s="11">
        <f>IF(SUM(BM11,BQ11)&gt;0,SUM(BM11,BQ11),"")</f>
        <v>12.399999999999999</v>
      </c>
      <c r="CA11" s="11">
        <f>IF(SUM(BL11:BM11,BO11:BQ11,BS11)-SUM(BN11,BR11)&gt;0,SUM(BL11:BM11,BO11:BQ11,BS11)-SUM(BN11,BR11),"")</f>
        <v>48.5</v>
      </c>
      <c r="CB11" s="11">
        <f>IF(SUM(BV11,BW11,CA11)&gt;0,SUM(BV11,BW11,CA11),"")</f>
        <v>125.8</v>
      </c>
      <c r="CC11" s="19">
        <v>18.3</v>
      </c>
      <c r="CD11" s="19">
        <v>7.7</v>
      </c>
      <c r="CE11" s="19">
        <v>0.2</v>
      </c>
      <c r="CF11" s="19">
        <v>0.3</v>
      </c>
      <c r="CG11" s="19">
        <v>18.5</v>
      </c>
      <c r="CH11" s="19">
        <v>7.3</v>
      </c>
      <c r="CI11" s="19">
        <v>0.6</v>
      </c>
      <c r="CJ11" s="19">
        <v>0</v>
      </c>
      <c r="CK11" s="19">
        <v>17.2</v>
      </c>
      <c r="CL11" s="19">
        <v>5.4</v>
      </c>
      <c r="CM11" s="19">
        <v>0</v>
      </c>
      <c r="CN11" s="19">
        <v>0.3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>IF(SUM(CD11,CH11)&gt;0,SUM(CD11,CH11),"")</f>
        <v>15</v>
      </c>
      <c r="CY11" s="40">
        <f>IF(SUM(CC11:CD11,CF11:CH11,CJ11)-CE11-CI11&gt;0,SUM(CC11:CD11,CF11:CH11,CJ11)-CE11-CI11,"")</f>
        <v>51.29999999999999</v>
      </c>
      <c r="CZ11" s="40">
        <f>IF(SUM(CK11:CL11,CN11)-CM11&gt;0,SUM(CK11:CL11,CN11)-CM11,"")</f>
        <v>22.900000000000002</v>
      </c>
      <c r="DA11" s="40">
        <f>IF(SUM(CD11,CH11,CL11)&gt;0,SUM(CD11,CH11,CL11),"")</f>
        <v>20.399999999999999</v>
      </c>
      <c r="DB11" s="40">
        <f>IF(SUM(CY11,CZ11)&gt;0,SUM(CY11,CZ11),"")</f>
        <v>74.199999999999989</v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>
        <f>IF(SUM(CY11,CZ11,DD11)&gt;0,SUM(CY11,CZ11,DD11),"")</f>
        <v>74.199999999999989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17.5</v>
      </c>
      <c r="JV11" s="17">
        <v>2.8</v>
      </c>
      <c r="JW11" s="17">
        <v>0</v>
      </c>
      <c r="JX11" s="17">
        <v>0</v>
      </c>
      <c r="JY11" s="17">
        <v>17.2</v>
      </c>
      <c r="JZ11" s="17">
        <v>5.0999999999999996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7.8999999999999995</v>
      </c>
      <c r="KP11" s="40">
        <f>IF(SUM(JU11:JV11,JX11:JZ11,KB11)-JW11-KA11&gt;0,SUM(JU11:JV11,JX11:JZ11,KB11)-JW11-KA11,"")</f>
        <v>42.6</v>
      </c>
      <c r="KQ11" s="40" t="str">
        <f>IF(SUM(KC11:KD11,KF11)-KE11&gt;0,SUM(KC11:KD11,KF11)-KE11,"")</f>
        <v/>
      </c>
      <c r="KR11" s="40">
        <f>IF(SUM(JV11,JZ11,KD11)&gt;0,SUM(JV11,JZ11,KD11),"")</f>
        <v>7.8999999999999995</v>
      </c>
      <c r="KS11" s="40">
        <f>IF(SUM(KP11,KQ11)&gt;0,SUM(KP11,KQ11),"")</f>
        <v>42.6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42.6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18.25</v>
      </c>
      <c r="QH11" s="22">
        <f>IF($CW11="P",CD11,(CD11+BA11)/2)</f>
        <v>7.3000000000000007</v>
      </c>
      <c r="QI11" s="22">
        <f>IF($CW11="P",CE11,(CE11+BB11)/2)</f>
        <v>0.4</v>
      </c>
      <c r="QJ11" s="22">
        <f>IF($CW11="P",CF11,(CF11+BC11)/2)</f>
        <v>0.15</v>
      </c>
      <c r="QK11" s="22">
        <f>IF($CW11="P",CG11,(CG11+BD11)/2)</f>
        <v>18.399999999999999</v>
      </c>
      <c r="QL11" s="22">
        <f>IF($CW11="P",CH11,(CH11+BE11)/2)</f>
        <v>7.9</v>
      </c>
      <c r="QM11" s="22">
        <f>IF($CW11="P",CI11,(CI11+BF11)/2)</f>
        <v>0.4</v>
      </c>
      <c r="QN11" s="22">
        <f>IF($CW11="P",CJ11,(CJ11+BG11)/2)</f>
        <v>0.15</v>
      </c>
      <c r="QO11" s="22">
        <f>IF($CW11="P",CK11,(CK11+BH11)/2)</f>
        <v>17.95</v>
      </c>
      <c r="QP11" s="22">
        <f>IF($CW11="P",CL11,(CL11+BI11)/2)</f>
        <v>6.45</v>
      </c>
      <c r="QQ11" s="22">
        <f>IF($CW11="P",CM11,(CM11+BJ11)/2)</f>
        <v>0.3</v>
      </c>
      <c r="QR11" s="22">
        <f>IF($CW11="P",CN11,(CN11+BK11)/2)</f>
        <v>0.3</v>
      </c>
      <c r="QS11" s="22">
        <f>IF($CW11="P",CO11,(CO11+BL11)/2)</f>
        <v>9.3000000000000007</v>
      </c>
      <c r="QT11" s="22">
        <f>IF($CW11="P",CP11,(CP11+BM11)/2)</f>
        <v>3.65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8.6</v>
      </c>
      <c r="QX11" s="22">
        <f>IF($CW11="P",CT11,(CT11+BQ11)/2)</f>
        <v>2.5499999999999998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15.200000000000001</v>
      </c>
      <c r="RC11" s="40">
        <f>IF(SUM(QG11:QH11,QJ11:QL11,QN11)-QI11-QM11&gt;0,SUM(QG11:QH11,QJ11:QL11,QN11)-QI11-QM11,"")</f>
        <v>51.349999999999994</v>
      </c>
      <c r="RD11" s="40">
        <f>IF(SUM(QO11:QP11,QR11)-QQ11&gt;0,SUM(QO11:QP11,QR11)-QQ11,"")</f>
        <v>24.4</v>
      </c>
      <c r="RE11" s="40">
        <f>IF(SUM(QH11,QL11,QP11)&gt;0,SUM(QH11,QL11,QP11),"")</f>
        <v>21.650000000000002</v>
      </c>
      <c r="RF11" s="40">
        <f>IF(SUM(RC11,RD11)&gt;0,SUM(RC11,RD11),"")</f>
        <v>75.75</v>
      </c>
      <c r="RG11" s="40">
        <f>IF(SUM(QT11,QX11)&gt;0,SUM(QT11,QX11),"")</f>
        <v>6.1999999999999993</v>
      </c>
      <c r="RH11" s="40">
        <f>IF(SUM(QS11:QT11,QV11:QX11,QZ11)-SUM(QU11,QY11)&gt;0,SUM(QS11:QT11,QV11:QX11,QZ11)-SUM(QU11,QY11),"")</f>
        <v>24.25</v>
      </c>
      <c r="RI11" s="40">
        <f>IF(SUM(RC11,RD11,RH11)&gt;0,SUM(RC11,RD11,RH11),"")</f>
        <v>100</v>
      </c>
    </row>
    <row r="12" spans="1:477" x14ac:dyDescent="0.2">
      <c r="A12" s="4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>9</v>
      </c>
      <c r="B12" s="4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>5</v>
      </c>
      <c r="C12" s="5" t="s">
        <v>112</v>
      </c>
      <c r="D12" s="4" t="s">
        <v>3</v>
      </c>
      <c r="E12" s="4">
        <v>2005</v>
      </c>
      <c r="F12" s="9">
        <f>SUM(L12:T12)+SUM(L12:Q12)*0.0000001+SUM(L12)*0.0000000000001</f>
        <v>176.20001258000505</v>
      </c>
      <c r="G12" s="66"/>
      <c r="H12" s="3" t="str">
        <f>IF(OR(AND(AR12&gt;=AY$43,AS12&gt;=AY$47,AR12&lt;&gt;"",AQ12=""),AND(AW12&gt;=AY$43,AX12&gt;=AY$47,AW12&lt;&gt;"",AQ12=""),AND(BU12&gt;=CB$43,BV12&gt;=CB$47,BU12&lt;&gt;"",BT12=""),AND(BZ12&gt;=CB$43,CA12&gt;=CB$47,BZ12&lt;&gt;"",BT12=""),AND(CX12&gt;=DE$43,CY12&gt;=DE$47,CX12&lt;&gt;"",CW12=""),AND(DC12&gt;=DE$43,DD12&gt;=DE$47,DC12&lt;&gt;""),AND(EC12&gt;=EJ$43,ED12&gt;=EJ$47,EC12&lt;&gt;""),AND(EH12&gt;=EJ$43,EI12&gt;=EJ$47,EH12&lt;&gt;""),AND(FE12&gt;=FL$43,FF12&gt;=FL$47,FE12&lt;&gt;""),AND(FJ12&gt;=FL$43,FK12&gt;=FL$47,FJ12&lt;&gt;""),AND(GG12&gt;=GN$43,GH12&gt;=GN$47,GG12&lt;&gt;""),AND(GL12&gt;=GN$43,GM12&gt;=GN$47,GL12&lt;&gt;""),AND(HI12&gt;=HP$43,HJ12&gt;=HP$47,HI12&lt;&gt;""),AND(HN12&gt;=HP$43,HO12&gt;=HP$47,HN12&lt;&gt;""),AND(IK12&gt;=IR$43,IL12&gt;=IR$47,IK12&lt;&gt;""),AND(IP12&gt;=IR$43,IQ12&gt;=IR$47,IP12&lt;&gt;""),AND(JM12&gt;=JT$43,JN12&gt;=JT$47,JM12&lt;&gt;""),AND(JR12&gt;=JT$43,JS12&gt;=JT$47,JR12&lt;&gt;""),AND(KO12&gt;=KV$43,KP12&gt;=KV$47,KO12&lt;&gt;""),AND(KT12&gt;=KV$43,KU12&gt;=KV$47,KT12&lt;&gt;""),AND(LQ12&gt;=LX$43,LR12&gt;=LX$47,LQ12&lt;&gt;""),AND(LV12&gt;=LX$43,LW12&gt;=LX$47,LV12&lt;&gt;""),AND(MS12&gt;=MZ$43,MT12&gt;=MZ$47,MS12&lt;&gt;""),AND(MX12&gt;=MZ$43,MY12&gt;=MZ$47,MX12&lt;&gt;""),AND(NU12&gt;=OB$43,NV12&gt;=OB$47,NU12&lt;&gt;""),AND(NZ12&gt;=OB$43,OA12&gt;=OB$47,NZ12&lt;&gt;""),AND(OW12&gt;=PD$43,OX12&gt;=PD$47,OW12&lt;&gt;""),AND(PB12&gt;=PD$43,PC12&gt;=PD$47,PB12&lt;&gt;""),AND(PY12&gt;=QF$43,PZ12&gt;=QF$47,PY12&lt;&gt;""),AND(QD12&gt;=QF$43,QE12&gt;=QF$47,QD12&lt;&gt;"")),"P","")</f>
        <v>P</v>
      </c>
      <c r="I12" s="3" t="str">
        <f>IF(OR(AND(AS12&gt;=AY$47,AS12&lt;&gt;"",AQ12=""),AND(AX12&gt;=AY$47,AX12&lt;&gt;"",AQ12=""),AND(BV12&gt;=CB$47,BV12&lt;&gt;"",BT12=""),AND(CA12&gt;=CB$47,CA12&lt;&gt;"",BT12=""),AND(CY12&gt;=DE$47,CY12&lt;&gt;"",CW12=""),AND(DD12&gt;=DE$47,DD12&lt;&gt;"",CW12=""),AND(ED12&gt;=EJ$47,ED12&lt;&gt;""),AND(EI12&gt;=EJ$47,EI12&lt;&gt;""),AND(FF12&gt;=FL$47,FF12&lt;&gt;""),AND(FK12&gt;=FL$47,FK12&lt;&gt;""),AND(GH12&gt;=GN$47,GH12&lt;&gt;""),AND(GM12&gt;=GN$47,GM12&lt;&gt;""),AND(HJ12&gt;=HP$47,HJ12&lt;&gt;""),AND(HO12&gt;=HP$47,HO12&lt;&gt;""),AND(IL12&gt;=IR$47,IL12&lt;&gt;""),AND(IQ12&gt;=IR$47,IQ12&lt;&gt;""),AND(JN12&gt;=JT$47,JN12&lt;&gt;""),AND(JS12&gt;=JT$47,JS12&lt;&gt;""),AND(KP12&gt;=KV$47,KP12&lt;&gt;""),AND(KU12&gt;=KV$47,KU12&lt;&gt;""),AND(LR12&gt;=LX$47,LR12&lt;&gt;""),AND(LW12&gt;=LX$47,LW12&lt;&gt;""),AND(MT12&gt;=MZ$47,MT12&lt;&gt;""),AND(MY12&gt;=MZ$47,MY12&lt;&gt;""),AND(NV12&gt;=OB$47,NV12&lt;&gt;""),AND(OA12&gt;=OB$47,OA12&lt;&gt;""),AND(OX12&gt;=PD$47,OX12&lt;&gt;""),AND(PC12&gt;=PD$47,PC12&lt;&gt;""),AND(PZ12&gt;=QF$47,PZ12&lt;&gt;""),AND(QE12&gt;=QF$47,QE12&lt;&gt;"")),"P","")</f>
        <v>P</v>
      </c>
      <c r="J12" s="36" t="str">
        <f>IF(AND(I12="P",H12=""),"No DD",IF(OR(AND(AU12&gt;=AY$46,AV12&gt;=AY$50,AU12&lt;&gt;"",AQ12=""),AND(BX12&gt;=CB$46,BY12&gt;=CB$50,BX12&lt;&gt;"",BT12=""),AND(DA12&gt;=DE$46,DB12&gt;=DE$50,DA12&lt;&gt;"",CW12=""),AND(EF12&gt;=EJ$46,EG12&gt;=EJ$50,EF12&lt;&gt;""),AND(FH12&gt;=FL$46,FI12&gt;=FL$50,FH12&lt;&gt;""),AND(GJ12&gt;=GN$46,GK12&gt;=GN$50,GJ12&lt;&gt;""),AND(HL12&gt;=HP$46,HM12&gt;=HP$50,HL12&lt;&gt;""),AND(IN12&gt;=IR$46,IO12&gt;=IR$50,IN12&lt;&gt;""),AND(JP12&gt;=JT$46,JQ12&gt;=JT$50,JP12&lt;&gt;""),AND(KR12&gt;=KV$46,KS12&gt;=KV$50,KR12&lt;&gt;""),AND(LT12&gt;=LX$46,LU12&gt;=LX$50,LT12&lt;&gt;""),AND(MV12&gt;=MZ$46,MW12&gt;=MZ$50,MV12&lt;&gt;""),AND(NX12&gt;=OB$46,NY12&gt;=OB$50,NX12&lt;&gt;""),AND(OZ12&gt;=PD$46,PA12&gt;=PD$50,OZ12&lt;&gt;""),AND(QB12&gt;=QF$46,QC12&gt;=QF$50,QB12&lt;&gt;"")),"Merit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Excellence",IF(K12="P","Worlds Team",IF(H12="P","National Team","")))))</f>
        <v>National Team</v>
      </c>
      <c r="K12" s="3" t="str">
        <f>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P","")</f>
        <v/>
      </c>
      <c r="L12" s="8">
        <f>IF(COUNT(AS12,BV12,CY12)&gt;0,LARGE((AS12,BV12,CY12),1),0)</f>
        <v>50.599999999999994</v>
      </c>
      <c r="M12" s="8" t="str">
        <f>IF(L12=0,"",IF(L12=CY12,$CC$1,IF(L12=BV12,$AZ$1,IF(L12=AS12,$W$1,""))))</f>
        <v>2023 3rd Domestic Trial</v>
      </c>
      <c r="N12" s="8">
        <f>IF(COUNT(AS12,BV12,CY12)&gt;1,LARGE((AS12,BV12,CY12),2),0)</f>
        <v>49.499999999999993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25.7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50.4</v>
      </c>
      <c r="S12" s="8" t="str">
        <f>IF(R12=0,"",IF(R12=DD12,$CC$1,IF(R12=CA12,$AZ$1,IF(R12=AX12,$W$1,""))))</f>
        <v>2023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18.8</v>
      </c>
      <c r="X12" s="19">
        <v>6</v>
      </c>
      <c r="Y12" s="19">
        <v>0.6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18.5</v>
      </c>
      <c r="AF12" s="19">
        <v>7.2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6</v>
      </c>
      <c r="AS12" s="40">
        <f>IF(SUM(W12:X12,Z12:AB12,AD12)-Y12-AC12&gt;0,SUM(W12:X12,Z12:AB12,AD12)-Y12-AC12,"")</f>
        <v>24.2</v>
      </c>
      <c r="AT12" s="40">
        <f>IF(SUM(AE12:AF12,AH12)-AG12&gt;0,SUM(AE12:AF12,AH12)-AG12,"")</f>
        <v>25.7</v>
      </c>
      <c r="AU12" s="40">
        <f>IF(SUM(X12,AB12,AF12)&gt;0,SUM(X12,AB12,AF12),"")</f>
        <v>13.2</v>
      </c>
      <c r="AV12" s="40">
        <f>IF(SUM(AS12,AT12)&gt;0,SUM(AS12,AT12),"")</f>
        <v>49.9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49.9</v>
      </c>
      <c r="AZ12" s="18">
        <v>18.7</v>
      </c>
      <c r="BA12" s="18">
        <v>6</v>
      </c>
      <c r="BB12" s="18">
        <v>0</v>
      </c>
      <c r="BC12" s="18">
        <v>0</v>
      </c>
      <c r="BD12" s="18">
        <v>18.399999999999999</v>
      </c>
      <c r="BE12" s="18">
        <v>6.4</v>
      </c>
      <c r="BF12" s="18">
        <v>0</v>
      </c>
      <c r="BG12" s="18">
        <v>0</v>
      </c>
      <c r="BH12" s="18">
        <v>18.399999999999999</v>
      </c>
      <c r="BI12" s="18">
        <v>6.4</v>
      </c>
      <c r="BJ12" s="18">
        <v>0</v>
      </c>
      <c r="BK12" s="18">
        <v>0</v>
      </c>
      <c r="BL12" s="18">
        <v>18.8</v>
      </c>
      <c r="BM12" s="18">
        <v>6.4</v>
      </c>
      <c r="BN12" s="18">
        <v>0</v>
      </c>
      <c r="BO12" s="18">
        <v>0</v>
      </c>
      <c r="BP12" s="18">
        <v>18.399999999999999</v>
      </c>
      <c r="BQ12" s="18">
        <v>6.8</v>
      </c>
      <c r="BR12" s="18">
        <v>0</v>
      </c>
      <c r="BS12" s="18">
        <v>0</v>
      </c>
      <c r="BT12" s="28"/>
      <c r="BU12" s="11">
        <f>IF(SUM(BA12,BE12)&gt;0,SUM(BA12,BE12),"")</f>
        <v>12.4</v>
      </c>
      <c r="BV12" s="11">
        <f>IF(SUM(AZ12:BA12,BC12:BE12,BG12)-BB12-BF12&gt;0,SUM(AZ12:BA12,BC12:BE12,BG12)-BB12-BF12,"")</f>
        <v>49.499999999999993</v>
      </c>
      <c r="BW12" s="11">
        <f>IF(SUM(BH12:BI12,BK12)-BJ12&gt;0,SUM(BH12:BI12,BK12)-BJ12,"")</f>
        <v>24.799999999999997</v>
      </c>
      <c r="BX12" s="11">
        <f>IF(SUM(BA12,BE12,BI12)&gt;0,SUM(BA12,BE12,BI12),"")</f>
        <v>18.8</v>
      </c>
      <c r="BY12" s="11">
        <f>IF(SUM(BV12,BW12)&gt;0,SUM(BV12,BW12),"")</f>
        <v>74.299999999999983</v>
      </c>
      <c r="BZ12" s="11">
        <f>IF(SUM(BM12,BQ12)&gt;0,SUM(BM12,BQ12),"")</f>
        <v>13.2</v>
      </c>
      <c r="CA12" s="11">
        <f>IF(SUM(BL12:BM12,BO12:BQ12,BS12)-SUM(BN12,BR12)&gt;0,SUM(BL12:BM12,BO12:BQ12,BS12)-SUM(BN12,BR12),"")</f>
        <v>50.4</v>
      </c>
      <c r="CB12" s="11">
        <f>IF(SUM(BV12,BW12,CA12)&gt;0,SUM(BV12,BW12,CA12),"")</f>
        <v>124.69999999999999</v>
      </c>
      <c r="CC12" s="19">
        <v>18.8</v>
      </c>
      <c r="CD12" s="19">
        <v>7.2</v>
      </c>
      <c r="CE12" s="19">
        <v>0.6</v>
      </c>
      <c r="CF12" s="19">
        <v>0</v>
      </c>
      <c r="CG12" s="19">
        <v>18.399999999999999</v>
      </c>
      <c r="CH12" s="19">
        <v>6.8</v>
      </c>
      <c r="CI12" s="19">
        <v>0</v>
      </c>
      <c r="CJ12" s="19">
        <v>0</v>
      </c>
      <c r="CK12" s="19">
        <v>18.600000000000001</v>
      </c>
      <c r="CL12" s="19">
        <v>6</v>
      </c>
      <c r="CM12" s="19">
        <v>0.6</v>
      </c>
      <c r="CN12" s="19">
        <v>0</v>
      </c>
      <c r="CO12" s="19">
        <v>18.600000000000001</v>
      </c>
      <c r="CP12" s="19">
        <v>6.4</v>
      </c>
      <c r="CQ12" s="19">
        <v>0</v>
      </c>
      <c r="CR12" s="19">
        <v>0</v>
      </c>
      <c r="CS12" s="19">
        <v>17.2</v>
      </c>
      <c r="CT12" s="19">
        <v>3.2</v>
      </c>
      <c r="CU12" s="19">
        <v>0</v>
      </c>
      <c r="CV12" s="19">
        <v>0</v>
      </c>
      <c r="CW12" s="27"/>
      <c r="CX12" s="40">
        <f>IF(SUM(CD12,CH12)&gt;0,SUM(CD12,CH12),"")</f>
        <v>14</v>
      </c>
      <c r="CY12" s="40">
        <f>IF(SUM(CC12:CD12,CF12:CH12,CJ12)-CE12-CI12&gt;0,SUM(CC12:CD12,CF12:CH12,CJ12)-CE12-CI12,"")</f>
        <v>50.599999999999994</v>
      </c>
      <c r="CZ12" s="40">
        <f>IF(SUM(CK12:CL12,CN12)-CM12&gt;0,SUM(CK12:CL12,CN12)-CM12,"")</f>
        <v>24</v>
      </c>
      <c r="DA12" s="40">
        <f>IF(SUM(CD12,CH12,CL12)&gt;0,SUM(CD12,CH12,CL12),"")</f>
        <v>20</v>
      </c>
      <c r="DB12" s="40">
        <f>IF(SUM(CY12,CZ12)&gt;0,SUM(CY12,CZ12),"")</f>
        <v>74.599999999999994</v>
      </c>
      <c r="DC12" s="40">
        <f>IF(SUM(CP12,CT12)&gt;0,SUM(CP12,CT12),"")</f>
        <v>9.6000000000000014</v>
      </c>
      <c r="DD12" s="40">
        <f>IF(SUM(CO12:CP12,CR12:CT12,CV12)-SUM(CQ12,CU12)&gt;0,SUM(CO12:CP12,CR12:CT12,CV12)-SUM(CQ12,CU12),"")</f>
        <v>45.400000000000006</v>
      </c>
      <c r="DE12" s="40">
        <f>IF(SUM(CY12,CZ12,DD12)&gt;0,SUM(CY12,CZ12,DD12),"")</f>
        <v>120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18.75</v>
      </c>
      <c r="QH12" s="22">
        <f>IF($CW12="P",CD12,(CD12+BA12)/2)</f>
        <v>6.6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18.399999999999999</v>
      </c>
      <c r="QL12" s="22">
        <f>IF($CW12="P",CH12,(CH12+BE12)/2)</f>
        <v>6.6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18.5</v>
      </c>
      <c r="QP12" s="22">
        <f>IF($CW12="P",CL12,(CL12+BI12)/2)</f>
        <v>6.2</v>
      </c>
      <c r="QQ12" s="22">
        <f>IF($CW12="P",CM12,(CM12+BJ12)/2)</f>
        <v>0.3</v>
      </c>
      <c r="QR12" s="22">
        <f>IF($CW12="P",CN12,(CN12+BK12)/2)</f>
        <v>0</v>
      </c>
      <c r="QS12" s="22">
        <f>IF($CW12="P",CO12,(CO12+BL12)/2)</f>
        <v>18.700000000000003</v>
      </c>
      <c r="QT12" s="22">
        <f>IF($CW12="P",CP12,(CP12+BM12)/2)</f>
        <v>6.4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17.799999999999997</v>
      </c>
      <c r="QX12" s="22">
        <f>IF($CW12="P",CT12,(CT12+BQ12)/2)</f>
        <v>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13.2</v>
      </c>
      <c r="RC12" s="40">
        <f>IF(SUM(QG12:QH12,QJ12:QL12,QN12)-QI12-QM12&gt;0,SUM(QG12:QH12,QJ12:QL12,QN12)-QI12-QM12,"")</f>
        <v>50.050000000000004</v>
      </c>
      <c r="RD12" s="40">
        <f>IF(SUM(QO12:QP12,QR12)-QQ12&gt;0,SUM(QO12:QP12,QR12)-QQ12,"")</f>
        <v>24.4</v>
      </c>
      <c r="RE12" s="40">
        <f>IF(SUM(QH12,QL12,QP12)&gt;0,SUM(QH12,QL12,QP12),"")</f>
        <v>19.399999999999999</v>
      </c>
      <c r="RF12" s="40">
        <f>IF(SUM(RC12,RD12)&gt;0,SUM(RC12,RD12),"")</f>
        <v>74.45</v>
      </c>
      <c r="RG12" s="40">
        <f>IF(SUM(QT12,QX12)&gt;0,SUM(QT12,QX12),"")</f>
        <v>11.4</v>
      </c>
      <c r="RH12" s="40">
        <f>IF(SUM(QS12:QT12,QV12:QX12,QZ12)-SUM(QU12,QY12)&gt;0,SUM(QS12:QT12,QV12:QX12,QZ12)-SUM(QU12,QY12),"")</f>
        <v>47.9</v>
      </c>
      <c r="RI12" s="40">
        <f>IF(SUM(RC12,RD12,RH12)&gt;0,SUM(RC12,RD12,RH12),"")</f>
        <v>122.35</v>
      </c>
    </row>
    <row r="13" spans="1:477" x14ac:dyDescent="0.2">
      <c r="A13" s="4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>10</v>
      </c>
      <c r="B13" s="4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>6</v>
      </c>
      <c r="C13" s="5" t="s">
        <v>215</v>
      </c>
      <c r="D13" s="4" t="s">
        <v>4</v>
      </c>
      <c r="E13" s="4">
        <v>2007</v>
      </c>
      <c r="F13" s="9">
        <f>SUM(L13:T13)+SUM(L13:Q13)*0.0000001+SUM(L13)*0.0000000000001</f>
        <v>174.80001229000501</v>
      </c>
      <c r="G13" s="66"/>
      <c r="H13" s="3" t="str">
        <f>IF(OR(AND(AR13&gt;=AY$43,AS13&gt;=AY$47,AR13&lt;&gt;"",AQ13=""),AND(AW13&gt;=AY$43,AX13&gt;=AY$47,AW13&lt;&gt;"",AQ13=""),AND(BU13&gt;=CB$43,BV13&gt;=CB$47,BU13&lt;&gt;"",BT13=""),AND(BZ13&gt;=CB$43,CA13&gt;=CB$47,BZ13&lt;&gt;"",BT13=""),AND(CX13&gt;=DE$43,CY13&gt;=DE$47,CX13&lt;&gt;"",CW13=""),AND(DC13&gt;=DE$43,DD13&gt;=DE$47,DC13&lt;&gt;""),AND(EC13&gt;=EJ$43,ED13&gt;=EJ$47,EC13&lt;&gt;""),AND(EH13&gt;=EJ$43,EI13&gt;=EJ$47,EH13&lt;&gt;""),AND(FE13&gt;=FL$43,FF13&gt;=FL$47,FE13&lt;&gt;""),AND(FJ13&gt;=FL$43,FK13&gt;=FL$47,FJ13&lt;&gt;""),AND(GG13&gt;=GN$43,GH13&gt;=GN$47,GG13&lt;&gt;""),AND(GL13&gt;=GN$43,GM13&gt;=GN$47,GL13&lt;&gt;""),AND(HI13&gt;=HP$43,HJ13&gt;=HP$47,HI13&lt;&gt;""),AND(HN13&gt;=HP$43,HO13&gt;=HP$47,HN13&lt;&gt;""),AND(IK13&gt;=IR$43,IL13&gt;=IR$47,IK13&lt;&gt;""),AND(IP13&gt;=IR$43,IQ13&gt;=IR$47,IP13&lt;&gt;""),AND(JM13&gt;=JT$43,JN13&gt;=JT$47,JM13&lt;&gt;""),AND(JR13&gt;=JT$43,JS13&gt;=JT$47,JR13&lt;&gt;""),AND(KO13&gt;=KV$43,KP13&gt;=KV$47,KO13&lt;&gt;""),AND(KT13&gt;=KV$43,KU13&gt;=KV$47,KT13&lt;&gt;""),AND(LQ13&gt;=LX$43,LR13&gt;=LX$47,LQ13&lt;&gt;""),AND(LV13&gt;=LX$43,LW13&gt;=LX$47,LV13&lt;&gt;""),AND(MS13&gt;=MZ$43,MT13&gt;=MZ$47,MS13&lt;&gt;""),AND(MX13&gt;=MZ$43,MY13&gt;=MZ$47,MX13&lt;&gt;""),AND(NU13&gt;=OB$43,NV13&gt;=OB$47,NU13&lt;&gt;""),AND(NZ13&gt;=OB$43,OA13&gt;=OB$47,NZ13&lt;&gt;""),AND(OW13&gt;=PD$43,OX13&gt;=PD$47,OW13&lt;&gt;""),AND(PB13&gt;=PD$43,PC13&gt;=PD$47,PB13&lt;&gt;""),AND(PY13&gt;=QF$43,PZ13&gt;=QF$47,PY13&lt;&gt;""),AND(QD13&gt;=QF$43,QE13&gt;=QF$47,QD13&lt;&gt;"")),"P","")</f>
        <v>P</v>
      </c>
      <c r="I13" s="3" t="str">
        <f>IF(OR(AND(AS13&gt;=AY$47,AS13&lt;&gt;"",AQ13=""),AND(AX13&gt;=AY$47,AX13&lt;&gt;"",AQ13=""),AND(BV13&gt;=CB$47,BV13&lt;&gt;"",BT13=""),AND(CA13&gt;=CB$47,CA13&lt;&gt;"",BT13=""),AND(CY13&gt;=DE$47,CY13&lt;&gt;"",CW13=""),AND(DD13&gt;=DE$47,DD13&lt;&gt;"",CW13=""),AND(ED13&gt;=EJ$47,ED13&lt;&gt;""),AND(EI13&gt;=EJ$47,EI13&lt;&gt;""),AND(FF13&gt;=FL$47,FF13&lt;&gt;""),AND(FK13&gt;=FL$47,FK13&lt;&gt;""),AND(GH13&gt;=GN$47,GH13&lt;&gt;""),AND(GM13&gt;=GN$47,GM13&lt;&gt;""),AND(HJ13&gt;=HP$47,HJ13&lt;&gt;""),AND(HO13&gt;=HP$47,HO13&lt;&gt;""),AND(IL13&gt;=IR$47,IL13&lt;&gt;""),AND(IQ13&gt;=IR$47,IQ13&lt;&gt;""),AND(JN13&gt;=JT$47,JN13&lt;&gt;""),AND(JS13&gt;=JT$47,JS13&lt;&gt;""),AND(KP13&gt;=KV$47,KP13&lt;&gt;""),AND(KU13&gt;=KV$47,KU13&lt;&gt;""),AND(LR13&gt;=LX$47,LR13&lt;&gt;""),AND(LW13&gt;=LX$47,LW13&lt;&gt;""),AND(MT13&gt;=MZ$47,MT13&lt;&gt;""),AND(MY13&gt;=MZ$47,MY13&lt;&gt;""),AND(NV13&gt;=OB$47,NV13&lt;&gt;""),AND(OA13&gt;=OB$47,OA13&lt;&gt;""),AND(OX13&gt;=PD$47,OX13&lt;&gt;""),AND(PC13&gt;=PD$47,PC13&lt;&gt;""),AND(PZ13&gt;=QF$47,PZ13&lt;&gt;""),AND(QE13&gt;=QF$47,QE13&lt;&gt;"")),"P","")</f>
        <v>P</v>
      </c>
      <c r="J13" s="36" t="str">
        <f>IF(AND(I13="P",H13=""),"No DD",IF(OR(AND(AU13&gt;=AY$46,AV13&gt;=AY$50,AU13&lt;&gt;"",AQ13=""),AND(BX13&gt;=CB$46,BY13&gt;=CB$50,BX13&lt;&gt;"",BT13=""),AND(DA13&gt;=DE$46,DB13&gt;=DE$50,DA13&lt;&gt;"",CW13=""),AND(EF13&gt;=EJ$46,EG13&gt;=EJ$50,EF13&lt;&gt;""),AND(FH13&gt;=FL$46,FI13&gt;=FL$50,FH13&lt;&gt;""),AND(GJ13&gt;=GN$46,GK13&gt;=GN$50,GJ13&lt;&gt;""),AND(HL13&gt;=HP$46,HM13&gt;=HP$50,HL13&lt;&gt;""),AND(IN13&gt;=IR$46,IO13&gt;=IR$50,IN13&lt;&gt;""),AND(JP13&gt;=JT$46,JQ13&gt;=JT$50,JP13&lt;&gt;""),AND(KR13&gt;=KV$46,KS13&gt;=KV$50,KR13&lt;&gt;""),AND(LT13&gt;=LX$46,LU13&gt;=LX$50,LT13&lt;&gt;""),AND(MV13&gt;=MZ$46,MW13&gt;=MZ$50,MV13&lt;&gt;""),AND(NX13&gt;=OB$46,NY13&gt;=OB$50,NX13&lt;&gt;""),AND(OZ13&gt;=PD$46,PA13&gt;=PD$50,OZ13&lt;&gt;""),AND(QB13&gt;=QF$46,QC13&gt;=QF$50,QB13&lt;&gt;"")),"Merit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Excellence",IF(K13="P","Worlds Team",IF(H13="P","National Team","")))))</f>
        <v>National Team</v>
      </c>
      <c r="K13" s="3" t="str">
        <f>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P","")</f>
        <v/>
      </c>
      <c r="L13" s="8">
        <f>IF(COUNT(AS13,BV13,CY13)&gt;0,LARGE((AS13,BV13,CY13),1),0)</f>
        <v>50.199999999999996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49.599999999999994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23.099999999999998</v>
      </c>
      <c r="Q13" s="8" t="str">
        <f>IF(P13=0,"",IF(P13=CZ13,$CC$1,IF(P13=BW13,$AZ$1,IF(P13=AT13,$W$1,""))))</f>
        <v>2023 3rd Domestic Trial</v>
      </c>
      <c r="R13" s="8">
        <f>IF(MAX(AX13,CA13,DD13)&gt;0,MAX(AX13,CA13,DD13),0)</f>
        <v>50.099999999999994</v>
      </c>
      <c r="S13" s="8" t="str">
        <f>IF(R13=0,"",IF(R13=DD13,$CC$1,IF(R13=CA13,$AZ$1,IF(R13=AX13,$W$1,""))))</f>
        <v>2023 Nationals</v>
      </c>
      <c r="T13" s="8">
        <f>IF(MAX(DF13:DH13)&gt;0,MAX(DF13:DH13),"")</f>
        <v>1.8000000000000114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18.100000000000001</v>
      </c>
      <c r="BA13" s="18">
        <v>7.6</v>
      </c>
      <c r="BB13" s="18">
        <v>0.6</v>
      </c>
      <c r="BC13" s="18">
        <v>0</v>
      </c>
      <c r="BD13" s="18">
        <v>17.899999999999999</v>
      </c>
      <c r="BE13" s="18">
        <v>6.8</v>
      </c>
      <c r="BF13" s="18">
        <v>0.2</v>
      </c>
      <c r="BG13" s="18">
        <v>0</v>
      </c>
      <c r="BH13" s="18">
        <v>17.2</v>
      </c>
      <c r="BI13" s="18">
        <v>2.8</v>
      </c>
      <c r="BJ13" s="18">
        <v>0</v>
      </c>
      <c r="BK13" s="18">
        <v>0</v>
      </c>
      <c r="BL13" s="18">
        <v>18.2</v>
      </c>
      <c r="BM13" s="18">
        <v>7.6</v>
      </c>
      <c r="BN13" s="18">
        <v>0</v>
      </c>
      <c r="BO13" s="18">
        <v>0</v>
      </c>
      <c r="BP13" s="18">
        <v>18.100000000000001</v>
      </c>
      <c r="BQ13" s="18">
        <v>6.8</v>
      </c>
      <c r="BR13" s="18">
        <v>0.6</v>
      </c>
      <c r="BS13" s="18">
        <v>0</v>
      </c>
      <c r="BT13" s="28"/>
      <c r="BU13" s="11">
        <f>IF(SUM(BA13,BE13)&gt;0,SUM(BA13,BE13),"")</f>
        <v>14.399999999999999</v>
      </c>
      <c r="BV13" s="11">
        <f>IF(SUM(AZ13:BA13,BC13:BE13,BG13)-BB13-BF13&gt;0,SUM(AZ13:BA13,BC13:BE13,BG13)-BB13-BF13,"")</f>
        <v>49.599999999999994</v>
      </c>
      <c r="BW13" s="11">
        <f>IF(SUM(BH13:BI13,BK13)-BJ13&gt;0,SUM(BH13:BI13,BK13)-BJ13,"")</f>
        <v>20</v>
      </c>
      <c r="BX13" s="11">
        <f>IF(SUM(BA13,BE13,BI13)&gt;0,SUM(BA13,BE13,BI13),"")</f>
        <v>17.2</v>
      </c>
      <c r="BY13" s="11">
        <f>IF(SUM(BV13,BW13)&gt;0,SUM(BV13,BW13),"")</f>
        <v>69.599999999999994</v>
      </c>
      <c r="BZ13" s="11">
        <f>IF(SUM(BM13,BQ13)&gt;0,SUM(BM13,BQ13),"")</f>
        <v>14.399999999999999</v>
      </c>
      <c r="CA13" s="11">
        <f>IF(SUM(BL13:BM13,BO13:BQ13,BS13)-SUM(BN13,BR13)&gt;0,SUM(BL13:BM13,BO13:BQ13,BS13)-SUM(BN13,BR13),"")</f>
        <v>50.099999999999994</v>
      </c>
      <c r="CB13" s="11">
        <f>IF(SUM(BV13,BW13,CA13)&gt;0,SUM(BV13,BW13,CA13),"")</f>
        <v>119.69999999999999</v>
      </c>
      <c r="CC13" s="19">
        <v>18.600000000000001</v>
      </c>
      <c r="CD13" s="19">
        <v>7.2</v>
      </c>
      <c r="CE13" s="19">
        <v>0.6</v>
      </c>
      <c r="CF13" s="19">
        <v>0</v>
      </c>
      <c r="CG13" s="19">
        <v>18.2</v>
      </c>
      <c r="CH13" s="19">
        <v>6.8</v>
      </c>
      <c r="CI13" s="19">
        <v>0</v>
      </c>
      <c r="CJ13" s="19">
        <v>0</v>
      </c>
      <c r="CK13" s="19">
        <v>17.7</v>
      </c>
      <c r="CL13" s="19">
        <v>6</v>
      </c>
      <c r="CM13" s="19">
        <v>0.6</v>
      </c>
      <c r="CN13" s="19">
        <v>0</v>
      </c>
      <c r="CO13" s="19">
        <v>18.2</v>
      </c>
      <c r="CP13" s="19">
        <v>7.2</v>
      </c>
      <c r="CQ13" s="19">
        <v>0.8</v>
      </c>
      <c r="CR13" s="19">
        <v>0</v>
      </c>
      <c r="CS13" s="19">
        <v>18</v>
      </c>
      <c r="CT13" s="19">
        <v>6.8000000000000007</v>
      </c>
      <c r="CU13" s="19">
        <v>0.6</v>
      </c>
      <c r="CV13" s="19">
        <v>0</v>
      </c>
      <c r="CW13" s="27"/>
      <c r="CX13" s="40">
        <f>IF(SUM(CD13,CH13)&gt;0,SUM(CD13,CH13),"")</f>
        <v>14</v>
      </c>
      <c r="CY13" s="40">
        <f>IF(SUM(CC13:CD13,CF13:CH13,CJ13)-CE13-CI13&gt;0,SUM(CC13:CD13,CF13:CH13,CJ13)-CE13-CI13,"")</f>
        <v>50.199999999999996</v>
      </c>
      <c r="CZ13" s="40">
        <f>IF(SUM(CK13:CL13,CN13)-CM13&gt;0,SUM(CK13:CL13,CN13)-CM13,"")</f>
        <v>23.099999999999998</v>
      </c>
      <c r="DA13" s="40">
        <f>IF(SUM(CD13,CH13,CL13)&gt;0,SUM(CD13,CH13,CL13),"")</f>
        <v>20</v>
      </c>
      <c r="DB13" s="40">
        <f>IF(SUM(CY13,CZ13)&gt;0,SUM(CY13,CZ13),"")</f>
        <v>73.3</v>
      </c>
      <c r="DC13" s="40">
        <f>IF(SUM(CP13,CT13)&gt;0,SUM(CP13,CT13),"")</f>
        <v>14</v>
      </c>
      <c r="DD13" s="40">
        <f>IF(SUM(CO13:CP13,CR13:CT13,CV13)-SUM(CQ13,CU13)&gt;0,SUM(CO13:CP13,CR13:CT13,CV13)-SUM(CQ13,CU13),"")</f>
        <v>48.800000000000004</v>
      </c>
      <c r="DE13" s="40">
        <f>IF(SUM(CY13,CZ13,DD13)&gt;0,SUM(CY13,CZ13,DD13),"")</f>
        <v>122.1</v>
      </c>
      <c r="DF13" s="50">
        <f>IF(MAX(ED13,FF13,GH13,HJ13,IL13,JN13,KP13,LR13,MT13,NV13,OX13,PZ13)-IF(N13="",0,N13)&gt;0.001,MAX(ED13,FF13,GH13,HJ13,IL13,JN13,KP13,LR13,MT13,NV13,OX13,PZ13)-IF(N13="",0,N13),"")</f>
        <v>1.8000000000000114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>
        <v>18.5</v>
      </c>
      <c r="JV13" s="17">
        <v>7.6</v>
      </c>
      <c r="JW13" s="17">
        <v>0.6</v>
      </c>
      <c r="JX13" s="17">
        <v>0</v>
      </c>
      <c r="JY13" s="17">
        <v>18.3</v>
      </c>
      <c r="JZ13" s="17">
        <v>7.6</v>
      </c>
      <c r="KA13" s="17">
        <v>0</v>
      </c>
      <c r="KB13" s="17">
        <v>0</v>
      </c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>
        <f>IF(SUM(JV13,JZ13)&gt;0,SUM(JV13,JZ13),"")</f>
        <v>15.2</v>
      </c>
      <c r="KP13" s="40">
        <f>IF(SUM(JU13:JV13,JX13:JZ13,KB13)-JW13-KA13&gt;0,SUM(JU13:JV13,JX13:JZ13,KB13)-JW13-KA13,"")</f>
        <v>51.400000000000006</v>
      </c>
      <c r="KQ13" s="40" t="str">
        <f>IF(SUM(KC13:KD13,KF13)-KE13&gt;0,SUM(KC13:KD13,KF13)-KE13,"")</f>
        <v/>
      </c>
      <c r="KR13" s="40">
        <f>IF(SUM(JV13,JZ13,KD13)&gt;0,SUM(JV13,JZ13,KD13),"")</f>
        <v>15.2</v>
      </c>
      <c r="KS13" s="40">
        <f>IF(SUM(KP13,KQ13)&gt;0,SUM(KP13,KQ13),"")</f>
        <v>51.400000000000006</v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>
        <f>IF(SUM(KP13,KQ13,KU13)&gt;0,SUM(KP13,KQ13,KU13),"")</f>
        <v>51.400000000000006</v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18.350000000000001</v>
      </c>
      <c r="QH13" s="22">
        <f>IF($CW13="P",CD13,(CD13+BA13)/2)</f>
        <v>7.4</v>
      </c>
      <c r="QI13" s="22">
        <f>IF($CW13="P",CE13,(CE13+BB13)/2)</f>
        <v>0.6</v>
      </c>
      <c r="QJ13" s="22">
        <f>IF($CW13="P",CF13,(CF13+BC13)/2)</f>
        <v>0</v>
      </c>
      <c r="QK13" s="22">
        <f>IF($CW13="P",CG13,(CG13+BD13)/2)</f>
        <v>18.049999999999997</v>
      </c>
      <c r="QL13" s="22">
        <f>IF($CW13="P",CH13,(CH13+BE13)/2)</f>
        <v>6.8</v>
      </c>
      <c r="QM13" s="22">
        <f>IF($CW13="P",CI13,(CI13+BF13)/2)</f>
        <v>0.1</v>
      </c>
      <c r="QN13" s="22">
        <f>IF($CW13="P",CJ13,(CJ13+BG13)/2)</f>
        <v>0</v>
      </c>
      <c r="QO13" s="22">
        <f>IF($CW13="P",CK13,(CK13+BH13)/2)</f>
        <v>17.45</v>
      </c>
      <c r="QP13" s="22">
        <f>IF($CW13="P",CL13,(CL13+BI13)/2)</f>
        <v>4.4000000000000004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18.2</v>
      </c>
      <c r="QT13" s="22">
        <f>IF($CW13="P",CP13,(CP13+BM13)/2)</f>
        <v>7.4</v>
      </c>
      <c r="QU13" s="22">
        <f>IF($CW13="P",CQ13,(CQ13+BN13)/2)</f>
        <v>0.4</v>
      </c>
      <c r="QV13" s="22">
        <f>IF($CW13="P",CR13,(CR13+BO13)/2)</f>
        <v>0</v>
      </c>
      <c r="QW13" s="22">
        <f>IF($CW13="P",CS13,(CS13+BP13)/2)</f>
        <v>18.05</v>
      </c>
      <c r="QX13" s="22">
        <f>IF($CW13="P",CT13,(CT13+BQ13)/2)</f>
        <v>6.8000000000000007</v>
      </c>
      <c r="QY13" s="22">
        <f>IF($CW13="P",CU13,(CU13+BR13)/2)</f>
        <v>0.6</v>
      </c>
      <c r="QZ13" s="22">
        <f>IF($CW13="P",CV13,(CV13+BS13)/2)</f>
        <v>0</v>
      </c>
      <c r="RA13" s="27" t="s">
        <v>46</v>
      </c>
      <c r="RB13" s="40">
        <f>IF(SUM(QH13,QL13)&gt;0,SUM(QH13,QL13),"")</f>
        <v>14.2</v>
      </c>
      <c r="RC13" s="40">
        <f>IF(SUM(QG13:QH13,QJ13:QL13,QN13)-QI13-QM13&gt;0,SUM(QG13:QH13,QJ13:QL13,QN13)-QI13-QM13,"")</f>
        <v>49.899999999999991</v>
      </c>
      <c r="RD13" s="40">
        <f>IF(SUM(QO13:QP13,QR13)-QQ13&gt;0,SUM(QO13:QP13,QR13)-QQ13,"")</f>
        <v>21.55</v>
      </c>
      <c r="RE13" s="40">
        <f>IF(SUM(QH13,QL13,QP13)&gt;0,SUM(QH13,QL13,QP13),"")</f>
        <v>18.600000000000001</v>
      </c>
      <c r="RF13" s="40">
        <f>IF(SUM(RC13,RD13)&gt;0,SUM(RC13,RD13),"")</f>
        <v>71.449999999999989</v>
      </c>
      <c r="RG13" s="40">
        <f>IF(SUM(QT13,QX13)&gt;0,SUM(QT13,QX13),"")</f>
        <v>14.200000000000001</v>
      </c>
      <c r="RH13" s="40">
        <f>IF(SUM(QS13:QT13,QV13:QX13,QZ13)-SUM(QU13,QY13)&gt;0,SUM(QS13:QT13,QV13:QX13,QZ13)-SUM(QU13,QY13),"")</f>
        <v>49.45</v>
      </c>
      <c r="RI13" s="40">
        <f>IF(SUM(RC13,RD13,RH13)&gt;0,SUM(RC13,RD13,RH13),"")</f>
        <v>120.89999999999999</v>
      </c>
    </row>
    <row r="14" spans="1:477" x14ac:dyDescent="0.2">
      <c r="A14" s="4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>11</v>
      </c>
      <c r="B14" s="4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>7</v>
      </c>
      <c r="C14" s="5" t="s">
        <v>125</v>
      </c>
      <c r="D14" s="4" t="s">
        <v>4</v>
      </c>
      <c r="E14" s="4">
        <v>2005</v>
      </c>
      <c r="F14" s="9">
        <f>SUM(L14:T14)+SUM(L14:Q14)*0.0000001+SUM(L14)*0.0000000000001</f>
        <v>174.30001250000518</v>
      </c>
      <c r="G14" s="66"/>
      <c r="H14" s="3" t="str">
        <f>IF(OR(AND(AR14&gt;=AY$43,AS14&gt;=AY$47,AR14&lt;&gt;"",AQ14=""),AND(AW14&gt;=AY$43,AX14&gt;=AY$47,AW14&lt;&gt;"",AQ14=""),AND(BU14&gt;=CB$43,BV14&gt;=CB$47,BU14&lt;&gt;"",BT14=""),AND(BZ14&gt;=CB$43,CA14&gt;=CB$47,BZ14&lt;&gt;"",BT14=""),AND(CX14&gt;=DE$43,CY14&gt;=DE$47,CX14&lt;&gt;"",CW14=""),AND(DC14&gt;=DE$43,DD14&gt;=DE$47,DC14&lt;&gt;""),AND(EC14&gt;=EJ$43,ED14&gt;=EJ$47,EC14&lt;&gt;""),AND(EH14&gt;=EJ$43,EI14&gt;=EJ$47,EH14&lt;&gt;""),AND(FE14&gt;=FL$43,FF14&gt;=FL$47,FE14&lt;&gt;""),AND(FJ14&gt;=FL$43,FK14&gt;=FL$47,FJ14&lt;&gt;""),AND(GG14&gt;=GN$43,GH14&gt;=GN$47,GG14&lt;&gt;""),AND(GL14&gt;=GN$43,GM14&gt;=GN$47,GL14&lt;&gt;""),AND(HI14&gt;=HP$43,HJ14&gt;=HP$47,HI14&lt;&gt;""),AND(HN14&gt;=HP$43,HO14&gt;=HP$47,HN14&lt;&gt;""),AND(IK14&gt;=IR$43,IL14&gt;=IR$47,IK14&lt;&gt;""),AND(IP14&gt;=IR$43,IQ14&gt;=IR$47,IP14&lt;&gt;""),AND(JM14&gt;=JT$43,JN14&gt;=JT$47,JM14&lt;&gt;""),AND(JR14&gt;=JT$43,JS14&gt;=JT$47,JR14&lt;&gt;""),AND(KO14&gt;=KV$43,KP14&gt;=KV$47,KO14&lt;&gt;""),AND(KT14&gt;=KV$43,KU14&gt;=KV$47,KT14&lt;&gt;""),AND(LQ14&gt;=LX$43,LR14&gt;=LX$47,LQ14&lt;&gt;""),AND(LV14&gt;=LX$43,LW14&gt;=LX$47,LV14&lt;&gt;""),AND(MS14&gt;=MZ$43,MT14&gt;=MZ$47,MS14&lt;&gt;""),AND(MX14&gt;=MZ$43,MY14&gt;=MZ$47,MX14&lt;&gt;""),AND(NU14&gt;=OB$43,NV14&gt;=OB$47,NU14&lt;&gt;""),AND(NZ14&gt;=OB$43,OA14&gt;=OB$47,NZ14&lt;&gt;""),AND(OW14&gt;=PD$43,OX14&gt;=PD$47,OW14&lt;&gt;""),AND(PB14&gt;=PD$43,PC14&gt;=PD$47,PB14&lt;&gt;""),AND(PY14&gt;=QF$43,PZ14&gt;=QF$47,PY14&lt;&gt;""),AND(QD14&gt;=QF$43,QE14&gt;=QF$47,QD14&lt;&gt;"")),"P","")</f>
        <v>P</v>
      </c>
      <c r="I14" s="3" t="str">
        <f>IF(OR(AND(AS14&gt;=AY$47,AS14&lt;&gt;"",AQ14=""),AND(AX14&gt;=AY$47,AX14&lt;&gt;"",AQ14=""),AND(BV14&gt;=CB$47,BV14&lt;&gt;"",BT14=""),AND(CA14&gt;=CB$47,CA14&lt;&gt;"",BT14=""),AND(CY14&gt;=DE$47,CY14&lt;&gt;"",CW14=""),AND(DD14&gt;=DE$47,DD14&lt;&gt;"",CW14=""),AND(ED14&gt;=EJ$47,ED14&lt;&gt;""),AND(EI14&gt;=EJ$47,EI14&lt;&gt;""),AND(FF14&gt;=FL$47,FF14&lt;&gt;""),AND(FK14&gt;=FL$47,FK14&lt;&gt;""),AND(GH14&gt;=GN$47,GH14&lt;&gt;""),AND(GM14&gt;=GN$47,GM14&lt;&gt;""),AND(HJ14&gt;=HP$47,HJ14&lt;&gt;""),AND(HO14&gt;=HP$47,HO14&lt;&gt;""),AND(IL14&gt;=IR$47,IL14&lt;&gt;""),AND(IQ14&gt;=IR$47,IQ14&lt;&gt;""),AND(JN14&gt;=JT$47,JN14&lt;&gt;""),AND(JS14&gt;=JT$47,JS14&lt;&gt;""),AND(KP14&gt;=KV$47,KP14&lt;&gt;""),AND(KU14&gt;=KV$47,KU14&lt;&gt;""),AND(LR14&gt;=LX$47,LR14&lt;&gt;""),AND(LW14&gt;=LX$47,LW14&lt;&gt;""),AND(MT14&gt;=MZ$47,MT14&lt;&gt;""),AND(MY14&gt;=MZ$47,MY14&lt;&gt;""),AND(NV14&gt;=OB$47,NV14&lt;&gt;""),AND(OA14&gt;=OB$47,OA14&lt;&gt;""),AND(OX14&gt;=PD$47,OX14&lt;&gt;""),AND(PC14&gt;=PD$47,PC14&lt;&gt;""),AND(PZ14&gt;=QF$47,PZ14&lt;&gt;""),AND(QE14&gt;=QF$47,QE14&lt;&gt;"")),"P","")</f>
        <v>P</v>
      </c>
      <c r="J14" s="36" t="str">
        <f>IF(AND(I14="P",H14=""),"No DD",IF(OR(AND(AU14&gt;=AY$46,AV14&gt;=AY$50,AU14&lt;&gt;"",AQ14=""),AND(BX14&gt;=CB$46,BY14&gt;=CB$50,BX14&lt;&gt;"",BT14=""),AND(DA14&gt;=DE$46,DB14&gt;=DE$50,DA14&lt;&gt;"",CW14=""),AND(EF14&gt;=EJ$46,EG14&gt;=EJ$50,EF14&lt;&gt;""),AND(FH14&gt;=FL$46,FI14&gt;=FL$50,FH14&lt;&gt;""),AND(GJ14&gt;=GN$46,GK14&gt;=GN$50,GJ14&lt;&gt;""),AND(HL14&gt;=HP$46,HM14&gt;=HP$50,HL14&lt;&gt;""),AND(IN14&gt;=IR$46,IO14&gt;=IR$50,IN14&lt;&gt;""),AND(JP14&gt;=JT$46,JQ14&gt;=JT$50,JP14&lt;&gt;""),AND(KR14&gt;=KV$46,KS14&gt;=KV$50,KR14&lt;&gt;""),AND(LT14&gt;=LX$46,LU14&gt;=LX$50,LT14&lt;&gt;""),AND(MV14&gt;=MZ$46,MW14&gt;=MZ$50,MV14&lt;&gt;""),AND(NX14&gt;=OB$46,NY14&gt;=OB$50,NX14&lt;&gt;""),AND(OZ14&gt;=PD$46,PA14&gt;=PD$50,OZ14&lt;&gt;""),AND(QB14&gt;=QF$46,QC14&gt;=QF$50,QB14&lt;&gt;"")),"Merit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Excellence",IF(K14="P","Worlds Team",IF(H14="P","National Team","")))))</f>
        <v>National Team</v>
      </c>
      <c r="K14" s="3" t="str">
        <f>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P","")</f>
        <v/>
      </c>
      <c r="L14" s="8">
        <f>IF(COUNT(AS14,BV14,CY14)&gt;0,LARGE((AS14,BV14,CY14),1),0)</f>
        <v>51.800000000000004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49.7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23.5</v>
      </c>
      <c r="Q14" s="8" t="str">
        <f>IF(P14=0,"",IF(P14=CZ14,$CC$1,IF(P14=BW14,$AZ$1,IF(P14=AT14,$W$1,""))))</f>
        <v>2023 Nationals</v>
      </c>
      <c r="R14" s="8">
        <f>IF(MAX(AX14,CA14,DD14)&gt;0,MAX(AX14,CA14,DD14),0)</f>
        <v>49.300000000000004</v>
      </c>
      <c r="S14" s="8" t="str">
        <f>IF(R14=0,"",IF(R14=DD14,$CC$1,IF(R14=CA14,$AZ$1,IF(R14=AX14,$W$1,""))))</f>
        <v>2023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6.9</v>
      </c>
      <c r="Y14" s="19">
        <v>0.8</v>
      </c>
      <c r="Z14" s="19">
        <v>0</v>
      </c>
      <c r="AA14" s="19">
        <v>18.3</v>
      </c>
      <c r="AB14" s="19">
        <v>6.4</v>
      </c>
      <c r="AC14" s="19">
        <v>0.6</v>
      </c>
      <c r="AD14" s="19">
        <v>0</v>
      </c>
      <c r="AE14" s="19">
        <v>18.8</v>
      </c>
      <c r="AF14" s="19">
        <v>4.3</v>
      </c>
      <c r="AG14" s="19">
        <v>0</v>
      </c>
      <c r="AH14" s="19">
        <v>0</v>
      </c>
      <c r="AI14" s="19">
        <v>18</v>
      </c>
      <c r="AJ14" s="19">
        <v>6.9</v>
      </c>
      <c r="AK14" s="19">
        <v>0.2</v>
      </c>
      <c r="AL14" s="19">
        <v>0</v>
      </c>
      <c r="AM14" s="19">
        <v>18.8</v>
      </c>
      <c r="AN14" s="19">
        <v>6.4</v>
      </c>
      <c r="AO14" s="19">
        <v>0.6</v>
      </c>
      <c r="AP14" s="19">
        <v>0</v>
      </c>
      <c r="AQ14" s="27"/>
      <c r="AR14" s="40">
        <f>IF(SUM(X14,AB14)&gt;0,SUM(X14,AB14),"")</f>
        <v>13.3</v>
      </c>
      <c r="AS14" s="40">
        <f>IF(SUM(W14:X14,Z14:AB14,AD14)-Y14-AC14&gt;0,SUM(W14:X14,Z14:AB14,AD14)-Y14-AC14,"")</f>
        <v>48.5</v>
      </c>
      <c r="AT14" s="40">
        <f>IF(SUM(AE14:AF14,AH14)-AG14&gt;0,SUM(AE14:AF14,AH14)-AG14,"")</f>
        <v>23.1</v>
      </c>
      <c r="AU14" s="40">
        <f>IF(SUM(X14,AB14,AF14)&gt;0,SUM(X14,AB14,AF14),"")</f>
        <v>17.600000000000001</v>
      </c>
      <c r="AV14" s="40">
        <f>IF(SUM(AS14,AT14)&gt;0,SUM(AS14,AT14),"")</f>
        <v>71.599999999999994</v>
      </c>
      <c r="AW14" s="40">
        <f>IF(SUM(AJ14,AN14)&gt;0,SUM(AJ14,AN14),"")</f>
        <v>13.3</v>
      </c>
      <c r="AX14" s="40">
        <f>IF(SUM(AI14:AJ14,AL14:AN14,AP14)-SUM(AK14,AO14)&gt;0,SUM(AI14:AJ14,AL14:AN14,AP14)-SUM(AK14,AO14),"")</f>
        <v>49.300000000000004</v>
      </c>
      <c r="AY14" s="40">
        <f>IF(SUM(AS14,AT14,AX14)&gt;0,SUM(AS14,AT14,AX14),"")</f>
        <v>120.9</v>
      </c>
      <c r="AZ14" s="18">
        <v>18.3</v>
      </c>
      <c r="BA14" s="18">
        <v>6.8</v>
      </c>
      <c r="BB14" s="18">
        <v>0.2</v>
      </c>
      <c r="BC14" s="18">
        <v>0</v>
      </c>
      <c r="BD14" s="18">
        <v>18.3</v>
      </c>
      <c r="BE14" s="18">
        <v>7.3</v>
      </c>
      <c r="BF14" s="18">
        <v>0.8</v>
      </c>
      <c r="BG14" s="18">
        <v>0</v>
      </c>
      <c r="BH14" s="18">
        <v>19.2</v>
      </c>
      <c r="BI14" s="18">
        <v>4.3</v>
      </c>
      <c r="BJ14" s="18">
        <v>0</v>
      </c>
      <c r="BK14" s="18">
        <v>0</v>
      </c>
      <c r="BL14" s="18">
        <v>18.600000000000001</v>
      </c>
      <c r="BM14" s="18">
        <v>6.8</v>
      </c>
      <c r="BN14" s="18">
        <v>0.6</v>
      </c>
      <c r="BO14" s="18">
        <v>0</v>
      </c>
      <c r="BP14" s="18">
        <v>18</v>
      </c>
      <c r="BQ14" s="18">
        <v>7.3</v>
      </c>
      <c r="BR14" s="18">
        <v>1</v>
      </c>
      <c r="BS14" s="18">
        <v>0</v>
      </c>
      <c r="BT14" s="28"/>
      <c r="BU14" s="11">
        <f>IF(SUM(BA14,BE14)&gt;0,SUM(BA14,BE14),"")</f>
        <v>14.1</v>
      </c>
      <c r="BV14" s="11">
        <f>IF(SUM(AZ14:BA14,BC14:BE14,BG14)-BB14-BF14&gt;0,SUM(AZ14:BA14,BC14:BE14,BG14)-BB14-BF14,"")</f>
        <v>49.7</v>
      </c>
      <c r="BW14" s="11">
        <f>IF(SUM(BH14:BI14,BK14)-BJ14&gt;0,SUM(BH14:BI14,BK14)-BJ14,"")</f>
        <v>23.5</v>
      </c>
      <c r="BX14" s="11">
        <f>IF(SUM(BA14,BE14,BI14)&gt;0,SUM(BA14,BE14,BI14),"")</f>
        <v>18.399999999999999</v>
      </c>
      <c r="BY14" s="11">
        <f>IF(SUM(BV14,BW14)&gt;0,SUM(BV14,BW14),"")</f>
        <v>73.2</v>
      </c>
      <c r="BZ14" s="11">
        <f>IF(SUM(BM14,BQ14)&gt;0,SUM(BM14,BQ14),"")</f>
        <v>14.1</v>
      </c>
      <c r="CA14" s="11">
        <f>IF(SUM(BL14:BM14,BO14:BQ14,BS14)-SUM(BN14,BR14)&gt;0,SUM(BL14:BM14,BO14:BQ14,BS14)-SUM(BN14,BR14),"")</f>
        <v>49.1</v>
      </c>
      <c r="CB14" s="11">
        <f>IF(SUM(BV14,BW14,CA14)&gt;0,SUM(BV14,BW14,CA14),"")</f>
        <v>122.30000000000001</v>
      </c>
      <c r="CC14" s="19">
        <v>18</v>
      </c>
      <c r="CD14" s="19">
        <v>7.7</v>
      </c>
      <c r="CE14" s="19">
        <v>0</v>
      </c>
      <c r="CF14" s="19">
        <v>0.3</v>
      </c>
      <c r="CG14" s="19">
        <v>18.600000000000001</v>
      </c>
      <c r="CH14" s="19">
        <v>7.2</v>
      </c>
      <c r="CI14" s="19">
        <v>0</v>
      </c>
      <c r="CJ14" s="19">
        <v>0</v>
      </c>
      <c r="CK14" s="19">
        <v>17</v>
      </c>
      <c r="CL14" s="19">
        <v>3.6</v>
      </c>
      <c r="CM14" s="19">
        <v>0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14.9</v>
      </c>
      <c r="CY14" s="40">
        <f>IF(SUM(CC14:CD14,CF14:CH14,CJ14)-CE14-CI14&gt;0,SUM(CC14:CD14,CF14:CH14,CJ14)-CE14-CI14,"")</f>
        <v>51.800000000000004</v>
      </c>
      <c r="CZ14" s="40">
        <f>IF(SUM(CK14:CL14,CN14)-CM14&gt;0,SUM(CK14:CL14,CN14)-CM14,"")</f>
        <v>20.6</v>
      </c>
      <c r="DA14" s="40">
        <f>IF(SUM(CD14,CH14,CL14)&gt;0,SUM(CD14,CH14,CL14),"")</f>
        <v>18.5</v>
      </c>
      <c r="DB14" s="40">
        <f>IF(SUM(CY14,CZ14)&gt;0,SUM(CY14,CZ14),"")</f>
        <v>72.400000000000006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72.400000000000006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7.25</v>
      </c>
      <c r="QI14" s="22">
        <f>IF($CW14="P",CE14,(CE14+BB14)/2)</f>
        <v>0.1</v>
      </c>
      <c r="QJ14" s="22">
        <f>IF($CW14="P",CF14,(CF14+BC14)/2)</f>
        <v>0.15</v>
      </c>
      <c r="QK14" s="22">
        <f>IF($CW14="P",CG14,(CG14+BD14)/2)</f>
        <v>18.450000000000003</v>
      </c>
      <c r="QL14" s="22">
        <f>IF($CW14="P",CH14,(CH14+BE14)/2)</f>
        <v>7.25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18.100000000000001</v>
      </c>
      <c r="QP14" s="22">
        <f>IF($CW14="P",CL14,(CL14+BI14)/2)</f>
        <v>3.95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9.3000000000000007</v>
      </c>
      <c r="QT14" s="22">
        <f>IF($CW14="P",CP14,(CP14+BM14)/2)</f>
        <v>3.4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</v>
      </c>
      <c r="QX14" s="22">
        <f>IF($CW14="P",CT14,(CT14+BQ14)/2)</f>
        <v>3.65</v>
      </c>
      <c r="QY14" s="22">
        <f>IF($CW14="P",CU14,(CU14+BR14)/2)</f>
        <v>0.5</v>
      </c>
      <c r="QZ14" s="22">
        <f>IF($CW14="P",CV14,(CV14+BS14)/2)</f>
        <v>0</v>
      </c>
      <c r="RA14" s="27" t="s">
        <v>46</v>
      </c>
      <c r="RB14" s="40">
        <f>IF(SUM(QH14,QL14)&gt;0,SUM(QH14,QL14),"")</f>
        <v>14.5</v>
      </c>
      <c r="RC14" s="40">
        <f>IF(SUM(QG14:QH14,QJ14:QL14,QN14)-QI14-QM14&gt;0,SUM(QG14:QH14,QJ14:QL14,QN14)-QI14-QM14,"")</f>
        <v>50.75</v>
      </c>
      <c r="RD14" s="40">
        <f>IF(SUM(QO14:QP14,QR14)-QQ14&gt;0,SUM(QO14:QP14,QR14)-QQ14,"")</f>
        <v>22.05</v>
      </c>
      <c r="RE14" s="40">
        <f>IF(SUM(QH14,QL14,QP14)&gt;0,SUM(QH14,QL14,QP14),"")</f>
        <v>18.45</v>
      </c>
      <c r="RF14" s="40">
        <f>IF(SUM(RC14,RD14)&gt;0,SUM(RC14,RD14),"")</f>
        <v>72.8</v>
      </c>
      <c r="RG14" s="40">
        <f>IF(SUM(QT14,QX14)&gt;0,SUM(QT14,QX14),"")</f>
        <v>7.05</v>
      </c>
      <c r="RH14" s="40">
        <f>IF(SUM(QS14:QT14,QV14:QX14,QZ14)-SUM(QU14,QY14)&gt;0,SUM(QS14:QT14,QV14:QX14,QZ14)-SUM(QU14,QY14),"")</f>
        <v>24.55</v>
      </c>
      <c r="RI14" s="40">
        <f>IF(SUM(RC14,RD14,RH14)&gt;0,SUM(RC14,RD14,RH14),"")</f>
        <v>97.35</v>
      </c>
    </row>
    <row r="15" spans="1:477" x14ac:dyDescent="0.2">
      <c r="A15" s="4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>12</v>
      </c>
      <c r="B15" s="4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>8</v>
      </c>
      <c r="C15" s="5" t="s">
        <v>148</v>
      </c>
      <c r="D15" s="4" t="s">
        <v>3</v>
      </c>
      <c r="E15" s="4">
        <v>2006</v>
      </c>
      <c r="F15" s="9">
        <f>SUM(L15:T15)+SUM(L15:Q15)*0.0000001+SUM(L15)*0.0000000000001</f>
        <v>173.90001237000502</v>
      </c>
      <c r="G15" s="66"/>
      <c r="H15" s="3" t="str">
        <f>IF(OR(AND(AR15&gt;=AY$43,AS15&gt;=AY$47,AR15&lt;&gt;"",AQ15=""),AND(AW15&gt;=AY$43,AX15&gt;=AY$47,AW15&lt;&gt;"",AQ15=""),AND(BU15&gt;=CB$43,BV15&gt;=CB$47,BU15&lt;&gt;"",BT15=""),AND(BZ15&gt;=CB$43,CA15&gt;=CB$47,BZ15&lt;&gt;"",BT15=""),AND(CX15&gt;=DE$43,CY15&gt;=DE$47,CX15&lt;&gt;"",CW15=""),AND(DC15&gt;=DE$43,DD15&gt;=DE$47,DC15&lt;&gt;""),AND(EC15&gt;=EJ$43,ED15&gt;=EJ$47,EC15&lt;&gt;""),AND(EH15&gt;=EJ$43,EI15&gt;=EJ$47,EH15&lt;&gt;""),AND(FE15&gt;=FL$43,FF15&gt;=FL$47,FE15&lt;&gt;""),AND(FJ15&gt;=FL$43,FK15&gt;=FL$47,FJ15&lt;&gt;""),AND(GG15&gt;=GN$43,GH15&gt;=GN$47,GG15&lt;&gt;""),AND(GL15&gt;=GN$43,GM15&gt;=GN$47,GL15&lt;&gt;""),AND(HI15&gt;=HP$43,HJ15&gt;=HP$47,HI15&lt;&gt;""),AND(HN15&gt;=HP$43,HO15&gt;=HP$47,HN15&lt;&gt;""),AND(IK15&gt;=IR$43,IL15&gt;=IR$47,IK15&lt;&gt;""),AND(IP15&gt;=IR$43,IQ15&gt;=IR$47,IP15&lt;&gt;""),AND(JM15&gt;=JT$43,JN15&gt;=JT$47,JM15&lt;&gt;""),AND(JR15&gt;=JT$43,JS15&gt;=JT$47,JR15&lt;&gt;""),AND(KO15&gt;=KV$43,KP15&gt;=KV$47,KO15&lt;&gt;""),AND(KT15&gt;=KV$43,KU15&gt;=KV$47,KT15&lt;&gt;""),AND(LQ15&gt;=LX$43,LR15&gt;=LX$47,LQ15&lt;&gt;""),AND(LV15&gt;=LX$43,LW15&gt;=LX$47,LV15&lt;&gt;""),AND(MS15&gt;=MZ$43,MT15&gt;=MZ$47,MS15&lt;&gt;""),AND(MX15&gt;=MZ$43,MY15&gt;=MZ$47,MX15&lt;&gt;""),AND(NU15&gt;=OB$43,NV15&gt;=OB$47,NU15&lt;&gt;""),AND(NZ15&gt;=OB$43,OA15&gt;=OB$47,NZ15&lt;&gt;""),AND(OW15&gt;=PD$43,OX15&gt;=PD$47,OW15&lt;&gt;""),AND(PB15&gt;=PD$43,PC15&gt;=PD$47,PB15&lt;&gt;""),AND(PY15&gt;=QF$43,PZ15&gt;=QF$47,PY15&lt;&gt;""),AND(QD15&gt;=QF$43,QE15&gt;=QF$47,QD15&lt;&gt;"")),"P","")</f>
        <v>P</v>
      </c>
      <c r="I15" s="3" t="str">
        <f>IF(OR(AND(AS15&gt;=AY$47,AS15&lt;&gt;"",AQ15=""),AND(AX15&gt;=AY$47,AX15&lt;&gt;"",AQ15=""),AND(BV15&gt;=CB$47,BV15&lt;&gt;"",BT15=""),AND(CA15&gt;=CB$47,CA15&lt;&gt;"",BT15=""),AND(CY15&gt;=DE$47,CY15&lt;&gt;"",CW15=""),AND(DD15&gt;=DE$47,DD15&lt;&gt;"",CW15=""),AND(ED15&gt;=EJ$47,ED15&lt;&gt;""),AND(EI15&gt;=EJ$47,EI15&lt;&gt;""),AND(FF15&gt;=FL$47,FF15&lt;&gt;""),AND(FK15&gt;=FL$47,FK15&lt;&gt;""),AND(GH15&gt;=GN$47,GH15&lt;&gt;""),AND(GM15&gt;=GN$47,GM15&lt;&gt;""),AND(HJ15&gt;=HP$47,HJ15&lt;&gt;""),AND(HO15&gt;=HP$47,HO15&lt;&gt;""),AND(IL15&gt;=IR$47,IL15&lt;&gt;""),AND(IQ15&gt;=IR$47,IQ15&lt;&gt;""),AND(JN15&gt;=JT$47,JN15&lt;&gt;""),AND(JS15&gt;=JT$47,JS15&lt;&gt;""),AND(KP15&gt;=KV$47,KP15&lt;&gt;""),AND(KU15&gt;=KV$47,KU15&lt;&gt;""),AND(LR15&gt;=LX$47,LR15&lt;&gt;""),AND(LW15&gt;=LX$47,LW15&lt;&gt;""),AND(MT15&gt;=MZ$47,MT15&lt;&gt;""),AND(MY15&gt;=MZ$47,MY15&lt;&gt;""),AND(NV15&gt;=OB$47,NV15&lt;&gt;""),AND(OA15&gt;=OB$47,OA15&lt;&gt;""),AND(OX15&gt;=PD$47,OX15&lt;&gt;""),AND(PC15&gt;=PD$47,PC15&lt;&gt;""),AND(PZ15&gt;=QF$47,PZ15&lt;&gt;""),AND(QE15&gt;=QF$47,QE15&lt;&gt;"")),"P","")</f>
        <v>P</v>
      </c>
      <c r="J15" s="36" t="str">
        <f>IF(AND(I15="P",H15=""),"No DD",IF(OR(AND(AU15&gt;=AY$46,AV15&gt;=AY$50,AU15&lt;&gt;"",AQ15=""),AND(BX15&gt;=CB$46,BY15&gt;=CB$50,BX15&lt;&gt;"",BT15=""),AND(DA15&gt;=DE$46,DB15&gt;=DE$50,DA15&lt;&gt;"",CW15=""),AND(EF15&gt;=EJ$46,EG15&gt;=EJ$50,EF15&lt;&gt;""),AND(FH15&gt;=FL$46,FI15&gt;=FL$50,FH15&lt;&gt;""),AND(GJ15&gt;=GN$46,GK15&gt;=GN$50,GJ15&lt;&gt;""),AND(HL15&gt;=HP$46,HM15&gt;=HP$50,HL15&lt;&gt;""),AND(IN15&gt;=IR$46,IO15&gt;=IR$50,IN15&lt;&gt;""),AND(JP15&gt;=JT$46,JQ15&gt;=JT$50,JP15&lt;&gt;""),AND(KR15&gt;=KV$46,KS15&gt;=KV$50,KR15&lt;&gt;""),AND(LT15&gt;=LX$46,LU15&gt;=LX$50,LT15&lt;&gt;""),AND(MV15&gt;=MZ$46,MW15&gt;=MZ$50,MV15&lt;&gt;""),AND(NX15&gt;=OB$46,NY15&gt;=OB$50,NX15&lt;&gt;""),AND(OZ15&gt;=PD$46,PA15&gt;=PD$50,OZ15&lt;&gt;""),AND(QB15&gt;=QF$46,QC15&gt;=QF$50,QB15&lt;&gt;"")),"Merit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Excellence",IF(K15="P","Worlds Team",IF(H15="P","National Team","")))))</f>
        <v>National Team</v>
      </c>
      <c r="K15" s="3" t="str">
        <f>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P","")</f>
        <v/>
      </c>
      <c r="L15" s="8">
        <f>IF(COUNT(AS15,BV15,CY15)&gt;0,LARGE((AS15,BV15,CY15),1),0)</f>
        <v>50.199999999999996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49.399999999999991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24.099999999999998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50.2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18.600000000000001</v>
      </c>
      <c r="X15" s="19">
        <v>0</v>
      </c>
      <c r="Y15" s="19">
        <v>0.8</v>
      </c>
      <c r="Z15" s="19">
        <v>0</v>
      </c>
      <c r="AA15" s="19">
        <v>19</v>
      </c>
      <c r="AB15" s="19">
        <v>3.5</v>
      </c>
      <c r="AC15" s="19">
        <v>0.2</v>
      </c>
      <c r="AD15" s="19">
        <v>0</v>
      </c>
      <c r="AE15" s="19">
        <v>19.100000000000001</v>
      </c>
      <c r="AF15" s="19">
        <v>4.4000000000000004</v>
      </c>
      <c r="AG15" s="19">
        <v>0</v>
      </c>
      <c r="AH15" s="19">
        <v>0</v>
      </c>
      <c r="AI15" s="19">
        <v>18.8</v>
      </c>
      <c r="AJ15" s="19">
        <v>5.2</v>
      </c>
      <c r="AK15" s="19">
        <v>0.6</v>
      </c>
      <c r="AL15" s="19">
        <v>0</v>
      </c>
      <c r="AM15" s="19">
        <v>18.8</v>
      </c>
      <c r="AN15" s="19">
        <v>4.4000000000000004</v>
      </c>
      <c r="AO15" s="19">
        <v>1</v>
      </c>
      <c r="AP15" s="19">
        <v>0</v>
      </c>
      <c r="AQ15" s="27"/>
      <c r="AR15" s="40">
        <f>IF(SUM(X15,AB15)&gt;0,SUM(X15,AB15),"")</f>
        <v>3.5</v>
      </c>
      <c r="AS15" s="40">
        <f>IF(SUM(W15:X15,Z15:AB15,AD15)-Y15-AC15&gt;0,SUM(W15:X15,Z15:AB15,AD15)-Y15-AC15,"")</f>
        <v>40.1</v>
      </c>
      <c r="AT15" s="40">
        <f>IF(SUM(AE15:AF15,AH15)-AG15&gt;0,SUM(AE15:AF15,AH15)-AG15,"")</f>
        <v>23.5</v>
      </c>
      <c r="AU15" s="40">
        <f>IF(SUM(X15,AB15,AF15)&gt;0,SUM(X15,AB15,AF15),"")</f>
        <v>7.9</v>
      </c>
      <c r="AV15" s="40">
        <f>IF(SUM(AS15,AT15)&gt;0,SUM(AS15,AT15),"")</f>
        <v>63.6</v>
      </c>
      <c r="AW15" s="40">
        <f>IF(SUM(AJ15,AN15)&gt;0,SUM(AJ15,AN15),"")</f>
        <v>9.6000000000000014</v>
      </c>
      <c r="AX15" s="40">
        <f>IF(SUM(AI15:AJ15,AL15:AN15,AP15)-SUM(AK15,AO15)&gt;0,SUM(AI15:AJ15,AL15:AN15,AP15)-SUM(AK15,AO15),"")</f>
        <v>45.599999999999994</v>
      </c>
      <c r="AY15" s="40">
        <f>IF(SUM(AS15,AT15,AX15)&gt;0,SUM(AS15,AT15,AX15),"")</f>
        <v>109.19999999999999</v>
      </c>
      <c r="AZ15" s="18">
        <v>18.399999999999999</v>
      </c>
      <c r="BA15" s="18">
        <v>6.4</v>
      </c>
      <c r="BB15" s="18">
        <v>0.6</v>
      </c>
      <c r="BC15" s="18">
        <v>0</v>
      </c>
      <c r="BD15" s="18">
        <v>19</v>
      </c>
      <c r="BE15" s="18">
        <v>6.4</v>
      </c>
      <c r="BF15" s="18">
        <v>0.2</v>
      </c>
      <c r="BG15" s="18">
        <v>0</v>
      </c>
      <c r="BH15" s="18">
        <v>18.399999999999999</v>
      </c>
      <c r="BI15" s="18">
        <v>2.8</v>
      </c>
      <c r="BJ15" s="18">
        <v>0.7</v>
      </c>
      <c r="BK15" s="18">
        <v>0</v>
      </c>
      <c r="BL15" s="18">
        <v>18.8</v>
      </c>
      <c r="BM15" s="18">
        <v>6.4</v>
      </c>
      <c r="BN15" s="18">
        <v>0.6</v>
      </c>
      <c r="BO15" s="18">
        <v>0</v>
      </c>
      <c r="BP15" s="18">
        <v>19.2</v>
      </c>
      <c r="BQ15" s="18">
        <v>6.4</v>
      </c>
      <c r="BR15" s="18">
        <v>0</v>
      </c>
      <c r="BS15" s="18">
        <v>0</v>
      </c>
      <c r="BT15" s="28"/>
      <c r="BU15" s="11">
        <f>IF(SUM(BA15,BE15)&gt;0,SUM(BA15,BE15),"")</f>
        <v>12.8</v>
      </c>
      <c r="BV15" s="11">
        <f>IF(SUM(AZ15:BA15,BC15:BE15,BG15)-BB15-BF15&gt;0,SUM(AZ15:BA15,BC15:BE15,BG15)-BB15-BF15,"")</f>
        <v>49.399999999999991</v>
      </c>
      <c r="BW15" s="11">
        <f>IF(SUM(BH15:BI15,BK15)-BJ15&gt;0,SUM(BH15:BI15,BK15)-BJ15,"")</f>
        <v>20.5</v>
      </c>
      <c r="BX15" s="11">
        <f>IF(SUM(BA15,BE15,BI15)&gt;0,SUM(BA15,BE15,BI15),"")</f>
        <v>15.600000000000001</v>
      </c>
      <c r="BY15" s="11">
        <f>IF(SUM(BV15,BW15)&gt;0,SUM(BV15,BW15),"")</f>
        <v>69.899999999999991</v>
      </c>
      <c r="BZ15" s="11">
        <f>IF(SUM(BM15,BQ15)&gt;0,SUM(BM15,BQ15),"")</f>
        <v>12.8</v>
      </c>
      <c r="CA15" s="11">
        <f>IF(SUM(BL15:BM15,BO15:BQ15,BS15)-SUM(BN15,BR15)&gt;0,SUM(BL15:BM15,BO15:BQ15,BS15)-SUM(BN15,BR15),"")</f>
        <v>50.2</v>
      </c>
      <c r="CB15" s="11">
        <f>IF(SUM(BV15,BW15,CA15)&gt;0,SUM(BV15,BW15,CA15),"")</f>
        <v>120.1</v>
      </c>
      <c r="CC15" s="19">
        <v>18.399999999999999</v>
      </c>
      <c r="CD15" s="19">
        <v>6.4</v>
      </c>
      <c r="CE15" s="19">
        <v>0</v>
      </c>
      <c r="CF15" s="19">
        <v>0</v>
      </c>
      <c r="CG15" s="19">
        <v>19</v>
      </c>
      <c r="CH15" s="19">
        <v>6.4</v>
      </c>
      <c r="CI15" s="19">
        <v>0</v>
      </c>
      <c r="CJ15" s="19">
        <v>0</v>
      </c>
      <c r="CK15" s="19">
        <v>18.7</v>
      </c>
      <c r="CL15" s="19">
        <v>6</v>
      </c>
      <c r="CM15" s="19">
        <v>0.6</v>
      </c>
      <c r="CN15" s="19">
        <v>0</v>
      </c>
      <c r="CO15" s="19">
        <v>18.8</v>
      </c>
      <c r="CP15" s="19">
        <v>6</v>
      </c>
      <c r="CQ15" s="19">
        <v>0.2</v>
      </c>
      <c r="CR15" s="19">
        <v>0</v>
      </c>
      <c r="CS15" s="19">
        <v>18.7</v>
      </c>
      <c r="CT15" s="19">
        <v>6</v>
      </c>
      <c r="CU15" s="19">
        <v>0.6</v>
      </c>
      <c r="CV15" s="19">
        <v>0</v>
      </c>
      <c r="CW15" s="27"/>
      <c r="CX15" s="40">
        <f>IF(SUM(CD15,CH15)&gt;0,SUM(CD15,CH15),"")</f>
        <v>12.8</v>
      </c>
      <c r="CY15" s="40">
        <f>IF(SUM(CC15:CD15,CF15:CH15,CJ15)-CE15-CI15&gt;0,SUM(CC15:CD15,CF15:CH15,CJ15)-CE15-CI15,"")</f>
        <v>50.199999999999996</v>
      </c>
      <c r="CZ15" s="40">
        <f>IF(SUM(CK15:CL15,CN15)-CM15&gt;0,SUM(CK15:CL15,CN15)-CM15,"")</f>
        <v>24.099999999999998</v>
      </c>
      <c r="DA15" s="40">
        <f>IF(SUM(CD15,CH15,CL15)&gt;0,SUM(CD15,CH15,CL15),"")</f>
        <v>18.8</v>
      </c>
      <c r="DB15" s="40">
        <f>IF(SUM(CY15,CZ15)&gt;0,SUM(CY15,CZ15),"")</f>
        <v>74.3</v>
      </c>
      <c r="DC15" s="40">
        <f>IF(SUM(CP15,CT15)&gt;0,SUM(CP15,CT15),"")</f>
        <v>12</v>
      </c>
      <c r="DD15" s="40">
        <f>IF(SUM(CO15:CP15,CR15:CT15,CV15)-SUM(CQ15,CU15)&gt;0,SUM(CO15:CP15,CR15:CT15,CV15)-SUM(CQ15,CU15),"")</f>
        <v>48.7</v>
      </c>
      <c r="DE15" s="40">
        <f>IF(SUM(CY15,CZ15,DD15)&gt;0,SUM(CY15,CZ15,DD15),"")</f>
        <v>123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18.399999999999999</v>
      </c>
      <c r="QH15" s="22">
        <f>IF($CW15="P",CD15,(CD15+BA15)/2)</f>
        <v>6.4</v>
      </c>
      <c r="QI15" s="22">
        <f>IF($CW15="P",CE15,(CE15+BB15)/2)</f>
        <v>0.3</v>
      </c>
      <c r="QJ15" s="22">
        <f>IF($CW15="P",CF15,(CF15+BC15)/2)</f>
        <v>0</v>
      </c>
      <c r="QK15" s="22">
        <f>IF($CW15="P",CG15,(CG15+BD15)/2)</f>
        <v>19</v>
      </c>
      <c r="QL15" s="22">
        <f>IF($CW15="P",CH15,(CH15+BE15)/2)</f>
        <v>6.4</v>
      </c>
      <c r="QM15" s="22">
        <f>IF($CW15="P",CI15,(CI15+BF15)/2)</f>
        <v>0.1</v>
      </c>
      <c r="QN15" s="22">
        <f>IF($CW15="P",CJ15,(CJ15+BG15)/2)</f>
        <v>0</v>
      </c>
      <c r="QO15" s="22">
        <f>IF($CW15="P",CK15,(CK15+BH15)/2)</f>
        <v>18.549999999999997</v>
      </c>
      <c r="QP15" s="22">
        <f>IF($CW15="P",CL15,(CL15+BI15)/2)</f>
        <v>4.4000000000000004</v>
      </c>
      <c r="QQ15" s="22">
        <f>IF($CW15="P",CM15,(CM15+BJ15)/2)</f>
        <v>0.64999999999999991</v>
      </c>
      <c r="QR15" s="22">
        <f>IF($CW15="P",CN15,(CN15+BK15)/2)</f>
        <v>0</v>
      </c>
      <c r="QS15" s="22">
        <f>IF($CW15="P",CO15,(CO15+BL15)/2)</f>
        <v>18.8</v>
      </c>
      <c r="QT15" s="22">
        <f>IF($CW15="P",CP15,(CP15+BM15)/2)</f>
        <v>6.2</v>
      </c>
      <c r="QU15" s="22">
        <f>IF($CW15="P",CQ15,(CQ15+BN15)/2)</f>
        <v>0.4</v>
      </c>
      <c r="QV15" s="22">
        <f>IF($CW15="P",CR15,(CR15+BO15)/2)</f>
        <v>0</v>
      </c>
      <c r="QW15" s="22">
        <f>IF($CW15="P",CS15,(CS15+BP15)/2)</f>
        <v>18.95</v>
      </c>
      <c r="QX15" s="22">
        <f>IF($CW15="P",CT15,(CT15+BQ15)/2)</f>
        <v>6.2</v>
      </c>
      <c r="QY15" s="22">
        <f>IF($CW15="P",CU15,(CU15+BR15)/2)</f>
        <v>0.3</v>
      </c>
      <c r="QZ15" s="22">
        <f>IF($CW15="P",CV15,(CV15+BS15)/2)</f>
        <v>0</v>
      </c>
      <c r="RA15" s="27" t="s">
        <v>46</v>
      </c>
      <c r="RB15" s="40">
        <f>IF(SUM(QH15,QL15)&gt;0,SUM(QH15,QL15),"")</f>
        <v>12.8</v>
      </c>
      <c r="RC15" s="40">
        <f>IF(SUM(QG15:QH15,QJ15:QL15,QN15)-QI15-QM15&gt;0,SUM(QG15:QH15,QJ15:QL15,QN15)-QI15-QM15,"")</f>
        <v>49.8</v>
      </c>
      <c r="RD15" s="40">
        <f>IF(SUM(QO15:QP15,QR15)-QQ15&gt;0,SUM(QO15:QP15,QR15)-QQ15,"")</f>
        <v>22.299999999999997</v>
      </c>
      <c r="RE15" s="40">
        <f>IF(SUM(QH15,QL15,QP15)&gt;0,SUM(QH15,QL15,QP15),"")</f>
        <v>17.200000000000003</v>
      </c>
      <c r="RF15" s="40">
        <f>IF(SUM(RC15,RD15)&gt;0,SUM(RC15,RD15),"")</f>
        <v>72.099999999999994</v>
      </c>
      <c r="RG15" s="40">
        <f>IF(SUM(QT15,QX15)&gt;0,SUM(QT15,QX15),"")</f>
        <v>12.4</v>
      </c>
      <c r="RH15" s="40">
        <f>IF(SUM(QS15:QT15,QV15:QX15,QZ15)-SUM(QU15,QY15)&gt;0,SUM(QS15:QT15,QV15:QX15,QZ15)-SUM(QU15,QY15),"")</f>
        <v>49.45</v>
      </c>
      <c r="RI15" s="40">
        <f>IF(SUM(RC15,RD15,RH15)&gt;0,SUM(RC15,RD15,RH15),"")</f>
        <v>121.55</v>
      </c>
    </row>
    <row r="16" spans="1:477" x14ac:dyDescent="0.2">
      <c r="A16" s="4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>13</v>
      </c>
      <c r="B16" s="4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>9</v>
      </c>
      <c r="C16" s="5" t="s">
        <v>141</v>
      </c>
      <c r="D16" s="4" t="s">
        <v>6</v>
      </c>
      <c r="E16" s="4">
        <v>2006</v>
      </c>
      <c r="F16" s="9">
        <f>SUM(L16:T16)+SUM(L16:Q16)*0.0000001+SUM(L16)*0.0000000000001</f>
        <v>173.20001222000508</v>
      </c>
      <c r="G16" s="66"/>
      <c r="H16" s="3" t="str">
        <f>IF(OR(AND(AR16&gt;=AY$43,AS16&gt;=AY$47,AR16&lt;&gt;"",AQ16=""),AND(AW16&gt;=AY$43,AX16&gt;=AY$47,AW16&lt;&gt;"",AQ16=""),AND(BU16&gt;=CB$43,BV16&gt;=CB$47,BU16&lt;&gt;"",BT16=""),AND(BZ16&gt;=CB$43,CA16&gt;=CB$47,BZ16&lt;&gt;"",BT16=""),AND(CX16&gt;=DE$43,CY16&gt;=DE$47,CX16&lt;&gt;"",CW16=""),AND(DC16&gt;=DE$43,DD16&gt;=DE$47,DC16&lt;&gt;""),AND(EC16&gt;=EJ$43,ED16&gt;=EJ$47,EC16&lt;&gt;""),AND(EH16&gt;=EJ$43,EI16&gt;=EJ$47,EH16&lt;&gt;""),AND(FE16&gt;=FL$43,FF16&gt;=FL$47,FE16&lt;&gt;""),AND(FJ16&gt;=FL$43,FK16&gt;=FL$47,FJ16&lt;&gt;""),AND(GG16&gt;=GN$43,GH16&gt;=GN$47,GG16&lt;&gt;""),AND(GL16&gt;=GN$43,GM16&gt;=GN$47,GL16&lt;&gt;""),AND(HI16&gt;=HP$43,HJ16&gt;=HP$47,HI16&lt;&gt;""),AND(HN16&gt;=HP$43,HO16&gt;=HP$47,HN16&lt;&gt;""),AND(IK16&gt;=IR$43,IL16&gt;=IR$47,IK16&lt;&gt;""),AND(IP16&gt;=IR$43,IQ16&gt;=IR$47,IP16&lt;&gt;""),AND(JM16&gt;=JT$43,JN16&gt;=JT$47,JM16&lt;&gt;""),AND(JR16&gt;=JT$43,JS16&gt;=JT$47,JR16&lt;&gt;""),AND(KO16&gt;=KV$43,KP16&gt;=KV$47,KO16&lt;&gt;""),AND(KT16&gt;=KV$43,KU16&gt;=KV$47,KT16&lt;&gt;""),AND(LQ16&gt;=LX$43,LR16&gt;=LX$47,LQ16&lt;&gt;""),AND(LV16&gt;=LX$43,LW16&gt;=LX$47,LV16&lt;&gt;""),AND(MS16&gt;=MZ$43,MT16&gt;=MZ$47,MS16&lt;&gt;""),AND(MX16&gt;=MZ$43,MY16&gt;=MZ$47,MX16&lt;&gt;""),AND(NU16&gt;=OB$43,NV16&gt;=OB$47,NU16&lt;&gt;""),AND(NZ16&gt;=OB$43,OA16&gt;=OB$47,NZ16&lt;&gt;""),AND(OW16&gt;=PD$43,OX16&gt;=PD$47,OW16&lt;&gt;""),AND(PB16&gt;=PD$43,PC16&gt;=PD$47,PB16&lt;&gt;""),AND(PY16&gt;=QF$43,PZ16&gt;=QF$47,PY16&lt;&gt;""),AND(QD16&gt;=QF$43,QE16&gt;=QF$47,QD16&lt;&gt;"")),"P","")</f>
        <v>P</v>
      </c>
      <c r="I16" s="3" t="str">
        <f>IF(OR(AND(AS16&gt;=AY$47,AS16&lt;&gt;"",AQ16=""),AND(AX16&gt;=AY$47,AX16&lt;&gt;"",AQ16=""),AND(BV16&gt;=CB$47,BV16&lt;&gt;"",BT16=""),AND(CA16&gt;=CB$47,CA16&lt;&gt;"",BT16=""),AND(CY16&gt;=DE$47,CY16&lt;&gt;"",CW16=""),AND(DD16&gt;=DE$47,DD16&lt;&gt;"",CW16=""),AND(ED16&gt;=EJ$47,ED16&lt;&gt;""),AND(EI16&gt;=EJ$47,EI16&lt;&gt;""),AND(FF16&gt;=FL$47,FF16&lt;&gt;""),AND(FK16&gt;=FL$47,FK16&lt;&gt;""),AND(GH16&gt;=GN$47,GH16&lt;&gt;""),AND(GM16&gt;=GN$47,GM16&lt;&gt;""),AND(HJ16&gt;=HP$47,HJ16&lt;&gt;""),AND(HO16&gt;=HP$47,HO16&lt;&gt;""),AND(IL16&gt;=IR$47,IL16&lt;&gt;""),AND(IQ16&gt;=IR$47,IQ16&lt;&gt;""),AND(JN16&gt;=JT$47,JN16&lt;&gt;""),AND(JS16&gt;=JT$47,JS16&lt;&gt;""),AND(KP16&gt;=KV$47,KP16&lt;&gt;""),AND(KU16&gt;=KV$47,KU16&lt;&gt;""),AND(LR16&gt;=LX$47,LR16&lt;&gt;""),AND(LW16&gt;=LX$47,LW16&lt;&gt;""),AND(MT16&gt;=MZ$47,MT16&lt;&gt;""),AND(MY16&gt;=MZ$47,MY16&lt;&gt;""),AND(NV16&gt;=OB$47,NV16&lt;&gt;""),AND(OA16&gt;=OB$47,OA16&lt;&gt;""),AND(OX16&gt;=PD$47,OX16&lt;&gt;""),AND(PC16&gt;=PD$47,PC16&lt;&gt;""),AND(PZ16&gt;=QF$47,PZ16&lt;&gt;""),AND(QE16&gt;=QF$47,QE16&lt;&gt;"")),"P","")</f>
        <v>P</v>
      </c>
      <c r="J16" s="36" t="str">
        <f>IF(AND(I16="P",H16=""),"No DD",IF(OR(AND(AU16&gt;=AY$46,AV16&gt;=AY$50,AU16&lt;&gt;"",AQ16=""),AND(BX16&gt;=CB$46,BY16&gt;=CB$50,BX16&lt;&gt;"",BT16=""),AND(DA16&gt;=DE$46,DB16&gt;=DE$50,DA16&lt;&gt;"",CW16=""),AND(EF16&gt;=EJ$46,EG16&gt;=EJ$50,EF16&lt;&gt;""),AND(FH16&gt;=FL$46,FI16&gt;=FL$50,FH16&lt;&gt;""),AND(GJ16&gt;=GN$46,GK16&gt;=GN$50,GJ16&lt;&gt;""),AND(HL16&gt;=HP$46,HM16&gt;=HP$50,HL16&lt;&gt;""),AND(IN16&gt;=IR$46,IO16&gt;=IR$50,IN16&lt;&gt;""),AND(JP16&gt;=JT$46,JQ16&gt;=JT$50,JP16&lt;&gt;""),AND(KR16&gt;=KV$46,KS16&gt;=KV$50,KR16&lt;&gt;""),AND(LT16&gt;=LX$46,LU16&gt;=LX$50,LT16&lt;&gt;""),AND(MV16&gt;=MZ$46,MW16&gt;=MZ$50,MV16&lt;&gt;""),AND(NX16&gt;=OB$46,NY16&gt;=OB$50,NX16&lt;&gt;""),AND(OZ16&gt;=PD$46,PA16&gt;=PD$50,OZ16&lt;&gt;""),AND(QB16&gt;=QF$46,QC16&gt;=QF$50,QB16&lt;&gt;"")),"Merit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Excellence",IF(K16="P","Worlds Team",IF(H16="P","National Team","")))))</f>
        <v>National Team</v>
      </c>
      <c r="K16" s="3" t="str">
        <f>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P","")</f>
        <v/>
      </c>
      <c r="L16" s="8">
        <f>IF(COUNT(AS16,BV16,CY16)&gt;0,LARGE((AS16,BV16,CY16),1),0)</f>
        <v>51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46</v>
      </c>
      <c r="O16" s="8" t="str">
        <f>IF(N16=0,"",IF(N16=CY16,$CC$1,IF(N16=BV16,$AZ$1,IF(N16=AS16,$W$1,""))))</f>
        <v>2023 3rd Domestic Trial</v>
      </c>
      <c r="P16" s="8">
        <f>IF(COUNT(AT16,BW16,CZ16)&gt;0,LARGE((AT16,BW16,CZ16),1),0)</f>
        <v>25.2</v>
      </c>
      <c r="Q16" s="8" t="str">
        <f>IF(P16=0,"",IF(P16=CZ16,$CC$1,IF(P16=BW16,$AZ$1,IF(P16=AT16,$W$1,""))))</f>
        <v>2023 Nationals</v>
      </c>
      <c r="R16" s="8">
        <f>IF(MAX(AX16,CA16,DD16)&gt;0,MAX(AX16,CA16,DD16),0)</f>
        <v>50.999999999999993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7.6</v>
      </c>
      <c r="Y16" s="19">
        <v>0.2</v>
      </c>
      <c r="Z16" s="19">
        <v>0</v>
      </c>
      <c r="AA16" s="19">
        <v>18.2</v>
      </c>
      <c r="AB16" s="19">
        <v>7.6</v>
      </c>
      <c r="AC16" s="19">
        <v>0.6</v>
      </c>
      <c r="AD16" s="19">
        <v>0</v>
      </c>
      <c r="AE16" s="19">
        <v>18.8</v>
      </c>
      <c r="AF16" s="19">
        <v>5.6</v>
      </c>
      <c r="AG16" s="19">
        <v>1</v>
      </c>
      <c r="AH16" s="19">
        <v>0</v>
      </c>
      <c r="AI16" s="19">
        <v>17.8</v>
      </c>
      <c r="AJ16" s="19">
        <v>7.6</v>
      </c>
      <c r="AK16" s="19">
        <v>0.2</v>
      </c>
      <c r="AL16" s="19">
        <v>0</v>
      </c>
      <c r="AM16" s="19">
        <v>18.2</v>
      </c>
      <c r="AN16" s="19">
        <v>7.6</v>
      </c>
      <c r="AO16" s="19">
        <v>0</v>
      </c>
      <c r="AP16" s="19">
        <v>0</v>
      </c>
      <c r="AQ16" s="27"/>
      <c r="AR16" s="40">
        <f>IF(SUM(X16,AB16)&gt;0,SUM(X16,AB16),"")</f>
        <v>15.2</v>
      </c>
      <c r="AS16" s="40">
        <f>IF(SUM(W16:X16,Z16:AB16,AD16)-Y16-AC16&gt;0,SUM(W16:X16,Z16:AB16,AD16)-Y16-AC16,"")</f>
        <v>51</v>
      </c>
      <c r="AT16" s="40">
        <f>IF(SUM(AE16:AF16,AH16)-AG16&gt;0,SUM(AE16:AF16,AH16)-AG16,"")</f>
        <v>23.4</v>
      </c>
      <c r="AU16" s="40">
        <f>IF(SUM(X16,AB16,AF16)&gt;0,SUM(X16,AB16,AF16),"")</f>
        <v>20.799999999999997</v>
      </c>
      <c r="AV16" s="40">
        <f>IF(SUM(AS16,AT16)&gt;0,SUM(AS16,AT16),"")</f>
        <v>74.400000000000006</v>
      </c>
      <c r="AW16" s="40">
        <f>IF(SUM(AJ16,AN16)&gt;0,SUM(AJ16,AN16),"")</f>
        <v>15.2</v>
      </c>
      <c r="AX16" s="40">
        <f>IF(SUM(AI16:AJ16,AL16:AN16,AP16)-SUM(AK16,AO16)&gt;0,SUM(AI16:AJ16,AL16:AN16,AP16)-SUM(AK16,AO16),"")</f>
        <v>50.999999999999993</v>
      </c>
      <c r="AY16" s="40">
        <f>IF(SUM(AS16,AT16,AX16)&gt;0,SUM(AS16,AT16,AX16),"")</f>
        <v>125.4</v>
      </c>
      <c r="AZ16" s="18">
        <v>0</v>
      </c>
      <c r="BA16" s="18">
        <v>0</v>
      </c>
      <c r="BB16" s="18">
        <v>0</v>
      </c>
      <c r="BC16" s="18">
        <v>0</v>
      </c>
      <c r="BD16" s="18">
        <v>18.2</v>
      </c>
      <c r="BE16" s="18">
        <v>7.6</v>
      </c>
      <c r="BF16" s="18">
        <v>0.6</v>
      </c>
      <c r="BG16" s="18">
        <v>0</v>
      </c>
      <c r="BH16" s="18">
        <v>18.5</v>
      </c>
      <c r="BI16" s="18">
        <v>7.3</v>
      </c>
      <c r="BJ16" s="18">
        <v>0.6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7.6</v>
      </c>
      <c r="BV16" s="11">
        <f>IF(SUM(AZ16:BA16,BC16:BE16,BG16)-BB16-BF16&gt;0,SUM(AZ16:BA16,BC16:BE16,BG16)-BB16-BF16,"")</f>
        <v>25.199999999999996</v>
      </c>
      <c r="BW16" s="11">
        <f>IF(SUM(BH16:BI16,BK16)-BJ16&gt;0,SUM(BH16:BI16,BK16)-BJ16,"")</f>
        <v>25.2</v>
      </c>
      <c r="BX16" s="11">
        <f>IF(SUM(BA16,BE16,BI16)&gt;0,SUM(BA16,BE16,BI16),"")</f>
        <v>14.899999999999999</v>
      </c>
      <c r="BY16" s="11">
        <f>IF(SUM(BV16,BW16)&gt;0,SUM(BV16,BW16),"")</f>
        <v>50.399999999999991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50.399999999999991</v>
      </c>
      <c r="CC16" s="19">
        <v>18.600000000000001</v>
      </c>
      <c r="CD16" s="19">
        <v>7.6</v>
      </c>
      <c r="CE16" s="19">
        <v>0</v>
      </c>
      <c r="CF16" s="19">
        <v>0</v>
      </c>
      <c r="CG16" s="19">
        <v>17.8</v>
      </c>
      <c r="CH16" s="19">
        <v>3.2</v>
      </c>
      <c r="CI16" s="19">
        <v>1.2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10.8</v>
      </c>
      <c r="CY16" s="40">
        <f>IF(SUM(CC16:CD16,CF16:CH16,CJ16)-CE16-CI16&gt;0,SUM(CC16:CD16,CF16:CH16,CJ16)-CE16-CI16,"")</f>
        <v>46</v>
      </c>
      <c r="CZ16" s="40" t="str">
        <f>IF(SUM(CK16:CL16,CN16)-CM16&gt;0,SUM(CK16:CL16,CN16)-CM16,"")</f>
        <v/>
      </c>
      <c r="DA16" s="40">
        <f>IF(SUM(CD16,CH16,CL16)&gt;0,SUM(CD16,CH16,CL16),"")</f>
        <v>10.8</v>
      </c>
      <c r="DB16" s="40">
        <f>IF(SUM(CY16,CZ16)&gt;0,SUM(CY16,CZ16),"")</f>
        <v>46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46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9.3000000000000007</v>
      </c>
      <c r="QH16" s="22">
        <f>IF($CW16="P",CD16,(CD16+BA16)/2)</f>
        <v>3.8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18</v>
      </c>
      <c r="QL16" s="22">
        <f>IF($CW16="P",CH16,(CH16+BE16)/2)</f>
        <v>5.4</v>
      </c>
      <c r="QM16" s="22">
        <f>IF($CW16="P",CI16,(CI16+BF16)/2)</f>
        <v>0.89999999999999991</v>
      </c>
      <c r="QN16" s="22">
        <f>IF($CW16="P",CJ16,(CJ16+BG16)/2)</f>
        <v>0</v>
      </c>
      <c r="QO16" s="22">
        <f>IF($CW16="P",CK16,(CK16+BH16)/2)</f>
        <v>9.25</v>
      </c>
      <c r="QP16" s="22">
        <f>IF($CW16="P",CL16,(CL16+BI16)/2)</f>
        <v>3.65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9.1999999999999993</v>
      </c>
      <c r="RC16" s="40">
        <f>IF(SUM(QG16:QH16,QJ16:QL16,QN16)-QI16-QM16&gt;0,SUM(QG16:QH16,QJ16:QL16,QN16)-QI16-QM16,"")</f>
        <v>35.6</v>
      </c>
      <c r="RD16" s="40">
        <f>IF(SUM(QO16:QP16,QR16)-QQ16&gt;0,SUM(QO16:QP16,QR16)-QQ16,"")</f>
        <v>12.6</v>
      </c>
      <c r="RE16" s="40">
        <f>IF(SUM(QH16,QL16,QP16)&gt;0,SUM(QH16,QL16,QP16),"")</f>
        <v>12.85</v>
      </c>
      <c r="RF16" s="40">
        <f>IF(SUM(RC16,RD16)&gt;0,SUM(RC16,RD16),"")</f>
        <v>48.2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48.2</v>
      </c>
    </row>
    <row r="17" spans="1:477" x14ac:dyDescent="0.2">
      <c r="A17" s="4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>14</v>
      </c>
      <c r="B17" s="4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>10</v>
      </c>
      <c r="C17" s="5" t="s">
        <v>162</v>
      </c>
      <c r="D17" s="4" t="s">
        <v>5</v>
      </c>
      <c r="E17" s="4">
        <v>2006</v>
      </c>
      <c r="F17" s="9">
        <f>SUM(L17:T17)+SUM(L17:Q17)*0.0000001+SUM(L17)*0.0000000000001</f>
        <v>169.90001211000495</v>
      </c>
      <c r="G17" s="66"/>
      <c r="H17" s="3" t="str">
        <f>IF(OR(AND(AR17&gt;=AY$43,AS17&gt;=AY$47,AR17&lt;&gt;"",AQ17=""),AND(AW17&gt;=AY$43,AX17&gt;=AY$47,AW17&lt;&gt;"",AQ17=""),AND(BU17&gt;=CB$43,BV17&gt;=CB$47,BU17&lt;&gt;"",BT17=""),AND(BZ17&gt;=CB$43,CA17&gt;=CB$47,BZ17&lt;&gt;"",BT17=""),AND(CX17&gt;=DE$43,CY17&gt;=DE$47,CX17&lt;&gt;"",CW17=""),AND(DC17&gt;=DE$43,DD17&gt;=DE$47,DC17&lt;&gt;""),AND(EC17&gt;=EJ$43,ED17&gt;=EJ$47,EC17&lt;&gt;""),AND(EH17&gt;=EJ$43,EI17&gt;=EJ$47,EH17&lt;&gt;""),AND(FE17&gt;=FL$43,FF17&gt;=FL$47,FE17&lt;&gt;""),AND(FJ17&gt;=FL$43,FK17&gt;=FL$47,FJ17&lt;&gt;""),AND(GG17&gt;=GN$43,GH17&gt;=GN$47,GG17&lt;&gt;""),AND(GL17&gt;=GN$43,GM17&gt;=GN$47,GL17&lt;&gt;""),AND(HI17&gt;=HP$43,HJ17&gt;=HP$47,HI17&lt;&gt;""),AND(HN17&gt;=HP$43,HO17&gt;=HP$47,HN17&lt;&gt;""),AND(IK17&gt;=IR$43,IL17&gt;=IR$47,IK17&lt;&gt;""),AND(IP17&gt;=IR$43,IQ17&gt;=IR$47,IP17&lt;&gt;""),AND(JM17&gt;=JT$43,JN17&gt;=JT$47,JM17&lt;&gt;""),AND(JR17&gt;=JT$43,JS17&gt;=JT$47,JR17&lt;&gt;""),AND(KO17&gt;=KV$43,KP17&gt;=KV$47,KO17&lt;&gt;""),AND(KT17&gt;=KV$43,KU17&gt;=KV$47,KT17&lt;&gt;""),AND(LQ17&gt;=LX$43,LR17&gt;=LX$47,LQ17&lt;&gt;""),AND(LV17&gt;=LX$43,LW17&gt;=LX$47,LV17&lt;&gt;""),AND(MS17&gt;=MZ$43,MT17&gt;=MZ$47,MS17&lt;&gt;""),AND(MX17&gt;=MZ$43,MY17&gt;=MZ$47,MX17&lt;&gt;""),AND(NU17&gt;=OB$43,NV17&gt;=OB$47,NU17&lt;&gt;""),AND(NZ17&gt;=OB$43,OA17&gt;=OB$47,NZ17&lt;&gt;""),AND(OW17&gt;=PD$43,OX17&gt;=PD$47,OW17&lt;&gt;""),AND(PB17&gt;=PD$43,PC17&gt;=PD$47,PB17&lt;&gt;""),AND(PY17&gt;=QF$43,PZ17&gt;=QF$47,PY17&lt;&gt;""),AND(QD17&gt;=QF$43,QE17&gt;=QF$47,QD17&lt;&gt;"")),"P","")</f>
        <v>P</v>
      </c>
      <c r="I17" s="3" t="str">
        <f>IF(OR(AND(AS17&gt;=AY$47,AS17&lt;&gt;"",AQ17=""),AND(AX17&gt;=AY$47,AX17&lt;&gt;"",AQ17=""),AND(BV17&gt;=CB$47,BV17&lt;&gt;"",BT17=""),AND(CA17&gt;=CB$47,CA17&lt;&gt;"",BT17=""),AND(CY17&gt;=DE$47,CY17&lt;&gt;"",CW17=""),AND(DD17&gt;=DE$47,DD17&lt;&gt;"",CW17=""),AND(ED17&gt;=EJ$47,ED17&lt;&gt;""),AND(EI17&gt;=EJ$47,EI17&lt;&gt;""),AND(FF17&gt;=FL$47,FF17&lt;&gt;""),AND(FK17&gt;=FL$47,FK17&lt;&gt;""),AND(GH17&gt;=GN$47,GH17&lt;&gt;""),AND(GM17&gt;=GN$47,GM17&lt;&gt;""),AND(HJ17&gt;=HP$47,HJ17&lt;&gt;""),AND(HO17&gt;=HP$47,HO17&lt;&gt;""),AND(IL17&gt;=IR$47,IL17&lt;&gt;""),AND(IQ17&gt;=IR$47,IQ17&lt;&gt;""),AND(JN17&gt;=JT$47,JN17&lt;&gt;""),AND(JS17&gt;=JT$47,JS17&lt;&gt;""),AND(KP17&gt;=KV$47,KP17&lt;&gt;""),AND(KU17&gt;=KV$47,KU17&lt;&gt;""),AND(LR17&gt;=LX$47,LR17&lt;&gt;""),AND(LW17&gt;=LX$47,LW17&lt;&gt;""),AND(MT17&gt;=MZ$47,MT17&lt;&gt;""),AND(MY17&gt;=MZ$47,MY17&lt;&gt;""),AND(NV17&gt;=OB$47,NV17&lt;&gt;""),AND(OA17&gt;=OB$47,OA17&lt;&gt;""),AND(OX17&gt;=PD$47,OX17&lt;&gt;""),AND(PC17&gt;=PD$47,PC17&lt;&gt;""),AND(PZ17&gt;=QF$47,PZ17&lt;&gt;""),AND(QE17&gt;=QF$47,QE17&lt;&gt;"")),"P","")</f>
        <v>P</v>
      </c>
      <c r="J17" s="36" t="str">
        <f>IF(AND(I17="P",H17=""),"No DD",IF(OR(AND(AU17&gt;=AY$46,AV17&gt;=AY$50,AU17&lt;&gt;"",AQ17=""),AND(BX17&gt;=CB$46,BY17&gt;=CB$50,BX17&lt;&gt;"",BT17=""),AND(DA17&gt;=DE$46,DB17&gt;=DE$50,DA17&lt;&gt;"",CW17=""),AND(EF17&gt;=EJ$46,EG17&gt;=EJ$50,EF17&lt;&gt;""),AND(FH17&gt;=FL$46,FI17&gt;=FL$50,FH17&lt;&gt;""),AND(GJ17&gt;=GN$46,GK17&gt;=GN$50,GJ17&lt;&gt;""),AND(HL17&gt;=HP$46,HM17&gt;=HP$50,HL17&lt;&gt;""),AND(IN17&gt;=IR$46,IO17&gt;=IR$50,IN17&lt;&gt;""),AND(JP17&gt;=JT$46,JQ17&gt;=JT$50,JP17&lt;&gt;""),AND(KR17&gt;=KV$46,KS17&gt;=KV$50,KR17&lt;&gt;""),AND(LT17&gt;=LX$46,LU17&gt;=LX$50,LT17&lt;&gt;""),AND(MV17&gt;=MZ$46,MW17&gt;=MZ$50,MV17&lt;&gt;""),AND(NX17&gt;=OB$46,NY17&gt;=OB$50,NX17&lt;&gt;""),AND(OZ17&gt;=PD$46,PA17&gt;=PD$50,OZ17&lt;&gt;""),AND(QB17&gt;=QF$46,QC17&gt;=QF$50,QB17&lt;&gt;"")),"Merit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Excellence",IF(K17="P","Worlds Team",IF(H17="P","National Team","")))))</f>
        <v>National Team</v>
      </c>
      <c r="K17" s="3" t="str">
        <f>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P","")</f>
        <v/>
      </c>
      <c r="L17" s="8">
        <f>IF(COUNT(AS17,BV17,CY17)&gt;0,LARGE((AS17,BV17,CY17),1),0)</f>
        <v>49.5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48.499999999999993</v>
      </c>
      <c r="O17" s="8" t="str">
        <f>IF(N17=0,"",IF(N17=CY17,$CC$1,IF(N17=BV17,$AZ$1,IF(N17=AS17,$W$1,""))))</f>
        <v>2023 Nationals</v>
      </c>
      <c r="P17" s="8">
        <f>IF(COUNT(AT17,BW17,CZ17)&gt;0,LARGE((AT17,BW17,CZ17),1),0)</f>
        <v>23.099999999999998</v>
      </c>
      <c r="Q17" s="8" t="str">
        <f>IF(P17=0,"",IF(P17=CZ17,$CC$1,IF(P17=BW17,$AZ$1,IF(P17=AT17,$W$1,""))))</f>
        <v>2023 Elite Canada</v>
      </c>
      <c r="R17" s="8">
        <f>IF(MAX(AX17,CA17,DD17)&gt;0,MAX(AX17,CA17,DD17),0)</f>
        <v>48.800000000000004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18.399999999999999</v>
      </c>
      <c r="X17" s="19">
        <v>3.5</v>
      </c>
      <c r="Y17" s="19">
        <v>0</v>
      </c>
      <c r="Z17" s="19">
        <v>0</v>
      </c>
      <c r="AA17" s="19">
        <v>18.100000000000001</v>
      </c>
      <c r="AB17" s="19">
        <v>4.3</v>
      </c>
      <c r="AC17" s="19">
        <v>0.2</v>
      </c>
      <c r="AD17" s="19">
        <v>0</v>
      </c>
      <c r="AE17" s="19">
        <v>17.899999999999999</v>
      </c>
      <c r="AF17" s="19">
        <v>5.2</v>
      </c>
      <c r="AG17" s="19">
        <v>0</v>
      </c>
      <c r="AH17" s="19">
        <v>0</v>
      </c>
      <c r="AI17" s="19">
        <v>18.100000000000001</v>
      </c>
      <c r="AJ17" s="19">
        <v>3.5</v>
      </c>
      <c r="AK17" s="19">
        <v>0.2</v>
      </c>
      <c r="AL17" s="19">
        <v>0</v>
      </c>
      <c r="AM17" s="19">
        <v>17</v>
      </c>
      <c r="AN17" s="19">
        <v>2.4</v>
      </c>
      <c r="AO17" s="19">
        <v>0</v>
      </c>
      <c r="AP17" s="19">
        <v>0</v>
      </c>
      <c r="AQ17" s="27"/>
      <c r="AR17" s="40">
        <f>IF(SUM(X17,AB17)&gt;0,SUM(X17,AB17),"")</f>
        <v>7.8</v>
      </c>
      <c r="AS17" s="40">
        <f>IF(SUM(W17:X17,Z17:AB17,AD17)-Y17-AC17&gt;0,SUM(W17:X17,Z17:AB17,AD17)-Y17-AC17,"")</f>
        <v>44.099999999999994</v>
      </c>
      <c r="AT17" s="40">
        <f>IF(SUM(AE17:AF17,AH17)-AG17&gt;0,SUM(AE17:AF17,AH17)-AG17,"")</f>
        <v>23.099999999999998</v>
      </c>
      <c r="AU17" s="40">
        <f>IF(SUM(X17,AB17,AF17)&gt;0,SUM(X17,AB17,AF17),"")</f>
        <v>13</v>
      </c>
      <c r="AV17" s="40">
        <f>IF(SUM(AS17,AT17)&gt;0,SUM(AS17,AT17),"")</f>
        <v>67.199999999999989</v>
      </c>
      <c r="AW17" s="40">
        <f>IF(SUM(AJ17,AN17)&gt;0,SUM(AJ17,AN17),"")</f>
        <v>5.9</v>
      </c>
      <c r="AX17" s="40">
        <f>IF(SUM(AI17:AJ17,AL17:AN17,AP17)-SUM(AK17,AO17)&gt;0,SUM(AI17:AJ17,AL17:AN17,AP17)-SUM(AK17,AO17),"")</f>
        <v>40.799999999999997</v>
      </c>
      <c r="AY17" s="40">
        <f>IF(SUM(AS17,AT17,AX17)&gt;0,SUM(AS17,AT17,AX17),"")</f>
        <v>107.99999999999999</v>
      </c>
      <c r="AZ17" s="18">
        <v>18.399999999999999</v>
      </c>
      <c r="BA17" s="18">
        <v>6.8</v>
      </c>
      <c r="BB17" s="18">
        <v>0</v>
      </c>
      <c r="BC17" s="18">
        <v>0</v>
      </c>
      <c r="BD17" s="18">
        <v>16.2</v>
      </c>
      <c r="BE17" s="18">
        <v>7.3</v>
      </c>
      <c r="BF17" s="18">
        <v>0.2</v>
      </c>
      <c r="BG17" s="18">
        <v>0</v>
      </c>
      <c r="BH17" s="18">
        <v>18.5</v>
      </c>
      <c r="BI17" s="18">
        <v>4.3</v>
      </c>
      <c r="BJ17" s="18">
        <v>0.2</v>
      </c>
      <c r="BK17" s="18">
        <v>0</v>
      </c>
      <c r="BL17" s="18">
        <v>18.8</v>
      </c>
      <c r="BM17" s="18">
        <v>6.4</v>
      </c>
      <c r="BN17" s="18">
        <v>0.2</v>
      </c>
      <c r="BO17" s="18">
        <v>0</v>
      </c>
      <c r="BP17" s="18">
        <v>16.3</v>
      </c>
      <c r="BQ17" s="18">
        <v>7.7</v>
      </c>
      <c r="BR17" s="18">
        <v>1</v>
      </c>
      <c r="BS17" s="18">
        <v>0</v>
      </c>
      <c r="BT17" s="28"/>
      <c r="BU17" s="11">
        <f>IF(SUM(BA17,BE17)&gt;0,SUM(BA17,BE17),"")</f>
        <v>14.1</v>
      </c>
      <c r="BV17" s="11">
        <f>IF(SUM(AZ17:BA17,BC17:BE17,BG17)-BB17-BF17&gt;0,SUM(AZ17:BA17,BC17:BE17,BG17)-BB17-BF17,"")</f>
        <v>48.499999999999993</v>
      </c>
      <c r="BW17" s="11">
        <f>IF(SUM(BH17:BI17,BK17)-BJ17&gt;0,SUM(BH17:BI17,BK17)-BJ17,"")</f>
        <v>22.6</v>
      </c>
      <c r="BX17" s="11">
        <f>IF(SUM(BA17,BE17,BI17)&gt;0,SUM(BA17,BE17,BI17),"")</f>
        <v>18.399999999999999</v>
      </c>
      <c r="BY17" s="11">
        <f>IF(SUM(BV17,BW17)&gt;0,SUM(BV17,BW17),"")</f>
        <v>71.099999999999994</v>
      </c>
      <c r="BZ17" s="11">
        <f>IF(SUM(BM17,BQ17)&gt;0,SUM(BM17,BQ17),"")</f>
        <v>14.100000000000001</v>
      </c>
      <c r="CA17" s="11">
        <f>IF(SUM(BL17:BM17,BO17:BQ17,BS17)-SUM(BN17,BR17)&gt;0,SUM(BL17:BM17,BO17:BQ17,BS17)-SUM(BN17,BR17),"")</f>
        <v>48</v>
      </c>
      <c r="CB17" s="11">
        <f>IF(SUM(BV17,BW17,CA17)&gt;0,SUM(BV17,BW17,CA17),"")</f>
        <v>119.1</v>
      </c>
      <c r="CC17" s="19">
        <v>18.2</v>
      </c>
      <c r="CD17" s="19">
        <v>6.8000000000000007</v>
      </c>
      <c r="CE17" s="19">
        <v>0</v>
      </c>
      <c r="CF17" s="19">
        <v>0</v>
      </c>
      <c r="CG17" s="19">
        <v>18.5</v>
      </c>
      <c r="CH17" s="19">
        <v>6</v>
      </c>
      <c r="CI17" s="19">
        <v>0</v>
      </c>
      <c r="CJ17" s="19">
        <v>0</v>
      </c>
      <c r="CK17" s="19">
        <v>18.2</v>
      </c>
      <c r="CL17" s="19">
        <v>2.7</v>
      </c>
      <c r="CM17" s="19">
        <v>1.6</v>
      </c>
      <c r="CN17" s="19">
        <v>0</v>
      </c>
      <c r="CO17" s="19">
        <v>18.600000000000001</v>
      </c>
      <c r="CP17" s="19">
        <v>6.8000000000000007</v>
      </c>
      <c r="CQ17" s="19">
        <v>0</v>
      </c>
      <c r="CR17" s="19">
        <v>0</v>
      </c>
      <c r="CS17" s="19">
        <v>18</v>
      </c>
      <c r="CT17" s="19">
        <v>6</v>
      </c>
      <c r="CU17" s="19">
        <v>0.6</v>
      </c>
      <c r="CV17" s="19">
        <v>0</v>
      </c>
      <c r="CW17" s="27"/>
      <c r="CX17" s="40">
        <f>IF(SUM(CD17,CH17)&gt;0,SUM(CD17,CH17),"")</f>
        <v>12.8</v>
      </c>
      <c r="CY17" s="40">
        <f>IF(SUM(CC17:CD17,CF17:CH17,CJ17)-CE17-CI17&gt;0,SUM(CC17:CD17,CF17:CH17,CJ17)-CE17-CI17,"")</f>
        <v>49.5</v>
      </c>
      <c r="CZ17" s="40">
        <f>IF(SUM(CK17:CL17,CN17)-CM17&gt;0,SUM(CK17:CL17,CN17)-CM17,"")</f>
        <v>19.299999999999997</v>
      </c>
      <c r="DA17" s="40">
        <f>IF(SUM(CD17,CH17,CL17)&gt;0,SUM(CD17,CH17,CL17),"")</f>
        <v>15.5</v>
      </c>
      <c r="DB17" s="40">
        <f>IF(SUM(CY17,CZ17)&gt;0,SUM(CY17,CZ17),"")</f>
        <v>68.8</v>
      </c>
      <c r="DC17" s="40">
        <f>IF(SUM(CP17,CT17)&gt;0,SUM(CP17,CT17),"")</f>
        <v>12.8</v>
      </c>
      <c r="DD17" s="40">
        <f>IF(SUM(CO17:CP17,CR17:CT17,CV17)-SUM(CQ17,CU17)&gt;0,SUM(CO17:CP17,CR17:CT17,CV17)-SUM(CQ17,CU17),"")</f>
        <v>48.800000000000004</v>
      </c>
      <c r="DE17" s="40">
        <f>IF(SUM(CY17,CZ17,DD17)&gt;0,SUM(CY17,CZ17,DD17),"")</f>
        <v>117.6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18.299999999999997</v>
      </c>
      <c r="QH17" s="22">
        <f>IF($CW17="P",CD17,(CD17+BA17)/2)</f>
        <v>6.8000000000000007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17.350000000000001</v>
      </c>
      <c r="QL17" s="22">
        <f>IF($CW17="P",CH17,(CH17+BE17)/2)</f>
        <v>6.65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18.350000000000001</v>
      </c>
      <c r="QP17" s="22">
        <f>IF($CW17="P",CL17,(CL17+BI17)/2)</f>
        <v>3.5</v>
      </c>
      <c r="QQ17" s="22">
        <f>IF($CW17="P",CM17,(CM17+BJ17)/2)</f>
        <v>0.9</v>
      </c>
      <c r="QR17" s="22">
        <f>IF($CW17="P",CN17,(CN17+BK17)/2)</f>
        <v>0</v>
      </c>
      <c r="QS17" s="22">
        <f>IF($CW17="P",CO17,(CO17+BL17)/2)</f>
        <v>18.700000000000003</v>
      </c>
      <c r="QT17" s="22">
        <f>IF($CW17="P",CP17,(CP17+BM17)/2)</f>
        <v>6.6000000000000005</v>
      </c>
      <c r="QU17" s="22">
        <f>IF($CW17="P",CQ17,(CQ17+BN17)/2)</f>
        <v>0.1</v>
      </c>
      <c r="QV17" s="22">
        <f>IF($CW17="P",CR17,(CR17+BO17)/2)</f>
        <v>0</v>
      </c>
      <c r="QW17" s="22">
        <f>IF($CW17="P",CS17,(CS17+BP17)/2)</f>
        <v>17.149999999999999</v>
      </c>
      <c r="QX17" s="22">
        <f>IF($CW17="P",CT17,(CT17+BQ17)/2)</f>
        <v>6.85</v>
      </c>
      <c r="QY17" s="22">
        <f>IF($CW17="P",CU17,(CU17+BR17)/2)</f>
        <v>0.8</v>
      </c>
      <c r="QZ17" s="22">
        <f>IF($CW17="P",CV17,(CV17+BS17)/2)</f>
        <v>0</v>
      </c>
      <c r="RA17" s="27" t="s">
        <v>46</v>
      </c>
      <c r="RB17" s="40">
        <f>IF(SUM(QH17,QL17)&gt;0,SUM(QH17,QL17),"")</f>
        <v>13.450000000000001</v>
      </c>
      <c r="RC17" s="40">
        <f>IF(SUM(QG17:QH17,QJ17:QL17,QN17)-QI17-QM17&gt;0,SUM(QG17:QH17,QJ17:QL17,QN17)-QI17-QM17,"")</f>
        <v>49</v>
      </c>
      <c r="RD17" s="40">
        <f>IF(SUM(QO17:QP17,QR17)-QQ17&gt;0,SUM(QO17:QP17,QR17)-QQ17,"")</f>
        <v>20.950000000000003</v>
      </c>
      <c r="RE17" s="40">
        <f>IF(SUM(QH17,QL17,QP17)&gt;0,SUM(QH17,QL17,QP17),"")</f>
        <v>16.950000000000003</v>
      </c>
      <c r="RF17" s="40">
        <f>IF(SUM(RC17,RD17)&gt;0,SUM(RC17,RD17),"")</f>
        <v>69.95</v>
      </c>
      <c r="RG17" s="40">
        <f>IF(SUM(QT17,QX17)&gt;0,SUM(QT17,QX17),"")</f>
        <v>13.45</v>
      </c>
      <c r="RH17" s="40">
        <f>IF(SUM(QS17:QT17,QV17:QX17,QZ17)-SUM(QU17,QY17)&gt;0,SUM(QS17:QT17,QV17:QX17,QZ17)-SUM(QU17,QY17),"")</f>
        <v>48.400000000000006</v>
      </c>
      <c r="RI17" s="40">
        <f>IF(SUM(RC17,RD17,RH17)&gt;0,SUM(RC17,RD17,RH17),"")</f>
        <v>118.35000000000001</v>
      </c>
    </row>
    <row r="18" spans="1:477" x14ac:dyDescent="0.2">
      <c r="A18" s="4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>15</v>
      </c>
      <c r="B18" s="4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>11</v>
      </c>
      <c r="C18" s="5" t="s">
        <v>161</v>
      </c>
      <c r="D18" s="4" t="s">
        <v>3</v>
      </c>
      <c r="E18" s="4">
        <v>2006</v>
      </c>
      <c r="F18" s="9">
        <f>SUM(L18:T18)+SUM(L18:Q18)*0.0000001+SUM(L18)*0.0000000000001</f>
        <v>169.70001199000487</v>
      </c>
      <c r="G18" s="66"/>
      <c r="H18" s="3" t="str">
        <f>IF(OR(AND(AR18&gt;=AY$43,AS18&gt;=AY$47,AR18&lt;&gt;"",AQ18=""),AND(AW18&gt;=AY$43,AX18&gt;=AY$47,AW18&lt;&gt;"",AQ18=""),AND(BU18&gt;=CB$43,BV18&gt;=CB$47,BU18&lt;&gt;"",BT18=""),AND(BZ18&gt;=CB$43,CA18&gt;=CB$47,BZ18&lt;&gt;"",BT18=""),AND(CX18&gt;=DE$43,CY18&gt;=DE$47,CX18&lt;&gt;"",CW18=""),AND(DC18&gt;=DE$43,DD18&gt;=DE$47,DC18&lt;&gt;""),AND(EC18&gt;=EJ$43,ED18&gt;=EJ$47,EC18&lt;&gt;""),AND(EH18&gt;=EJ$43,EI18&gt;=EJ$47,EH18&lt;&gt;""),AND(FE18&gt;=FL$43,FF18&gt;=FL$47,FE18&lt;&gt;""),AND(FJ18&gt;=FL$43,FK18&gt;=FL$47,FJ18&lt;&gt;""),AND(GG18&gt;=GN$43,GH18&gt;=GN$47,GG18&lt;&gt;""),AND(GL18&gt;=GN$43,GM18&gt;=GN$47,GL18&lt;&gt;""),AND(HI18&gt;=HP$43,HJ18&gt;=HP$47,HI18&lt;&gt;""),AND(HN18&gt;=HP$43,HO18&gt;=HP$47,HN18&lt;&gt;""),AND(IK18&gt;=IR$43,IL18&gt;=IR$47,IK18&lt;&gt;""),AND(IP18&gt;=IR$43,IQ18&gt;=IR$47,IP18&lt;&gt;""),AND(JM18&gt;=JT$43,JN18&gt;=JT$47,JM18&lt;&gt;""),AND(JR18&gt;=JT$43,JS18&gt;=JT$47,JR18&lt;&gt;""),AND(KO18&gt;=KV$43,KP18&gt;=KV$47,KO18&lt;&gt;""),AND(KT18&gt;=KV$43,KU18&gt;=KV$47,KT18&lt;&gt;""),AND(LQ18&gt;=LX$43,LR18&gt;=LX$47,LQ18&lt;&gt;""),AND(LV18&gt;=LX$43,LW18&gt;=LX$47,LV18&lt;&gt;""),AND(MS18&gt;=MZ$43,MT18&gt;=MZ$47,MS18&lt;&gt;""),AND(MX18&gt;=MZ$43,MY18&gt;=MZ$47,MX18&lt;&gt;""),AND(NU18&gt;=OB$43,NV18&gt;=OB$47,NU18&lt;&gt;""),AND(NZ18&gt;=OB$43,OA18&gt;=OB$47,NZ18&lt;&gt;""),AND(OW18&gt;=PD$43,OX18&gt;=PD$47,OW18&lt;&gt;""),AND(PB18&gt;=PD$43,PC18&gt;=PD$47,PB18&lt;&gt;""),AND(PY18&gt;=QF$43,PZ18&gt;=QF$47,PY18&lt;&gt;""),AND(QD18&gt;=QF$43,QE18&gt;=QF$47,QD18&lt;&gt;"")),"P","")</f>
        <v>P</v>
      </c>
      <c r="I18" s="3" t="str">
        <f>IF(OR(AND(AS18&gt;=AY$47,AS18&lt;&gt;"",AQ18=""),AND(AX18&gt;=AY$47,AX18&lt;&gt;"",AQ18=""),AND(BV18&gt;=CB$47,BV18&lt;&gt;"",BT18=""),AND(CA18&gt;=CB$47,CA18&lt;&gt;"",BT18=""),AND(CY18&gt;=DE$47,CY18&lt;&gt;"",CW18=""),AND(DD18&gt;=DE$47,DD18&lt;&gt;"",CW18=""),AND(ED18&gt;=EJ$47,ED18&lt;&gt;""),AND(EI18&gt;=EJ$47,EI18&lt;&gt;""),AND(FF18&gt;=FL$47,FF18&lt;&gt;""),AND(FK18&gt;=FL$47,FK18&lt;&gt;""),AND(GH18&gt;=GN$47,GH18&lt;&gt;""),AND(GM18&gt;=GN$47,GM18&lt;&gt;""),AND(HJ18&gt;=HP$47,HJ18&lt;&gt;""),AND(HO18&gt;=HP$47,HO18&lt;&gt;""),AND(IL18&gt;=IR$47,IL18&lt;&gt;""),AND(IQ18&gt;=IR$47,IQ18&lt;&gt;""),AND(JN18&gt;=JT$47,JN18&lt;&gt;""),AND(JS18&gt;=JT$47,JS18&lt;&gt;""),AND(KP18&gt;=KV$47,KP18&lt;&gt;""),AND(KU18&gt;=KV$47,KU18&lt;&gt;""),AND(LR18&gt;=LX$47,LR18&lt;&gt;""),AND(LW18&gt;=LX$47,LW18&lt;&gt;""),AND(MT18&gt;=MZ$47,MT18&lt;&gt;""),AND(MY18&gt;=MZ$47,MY18&lt;&gt;""),AND(NV18&gt;=OB$47,NV18&lt;&gt;""),AND(OA18&gt;=OB$47,OA18&lt;&gt;""),AND(OX18&gt;=PD$47,OX18&lt;&gt;""),AND(PC18&gt;=PD$47,PC18&lt;&gt;""),AND(PZ18&gt;=QF$47,PZ18&lt;&gt;""),AND(QE18&gt;=QF$47,QE18&lt;&gt;"")),"P","")</f>
        <v>P</v>
      </c>
      <c r="J18" s="36" t="str">
        <f>IF(AND(I18="P",H18=""),"No DD",IF(OR(AND(AU18&gt;=AY$46,AV18&gt;=AY$50,AU18&lt;&gt;"",AQ18=""),AND(BX18&gt;=CB$46,BY18&gt;=CB$50,BX18&lt;&gt;"",BT18=""),AND(DA18&gt;=DE$46,DB18&gt;=DE$50,DA18&lt;&gt;"",CW18=""),AND(EF18&gt;=EJ$46,EG18&gt;=EJ$50,EF18&lt;&gt;""),AND(FH18&gt;=FL$46,FI18&gt;=FL$50,FH18&lt;&gt;""),AND(GJ18&gt;=GN$46,GK18&gt;=GN$50,GJ18&lt;&gt;""),AND(HL18&gt;=HP$46,HM18&gt;=HP$50,HL18&lt;&gt;""),AND(IN18&gt;=IR$46,IO18&gt;=IR$50,IN18&lt;&gt;""),AND(JP18&gt;=JT$46,JQ18&gt;=JT$50,JP18&lt;&gt;""),AND(KR18&gt;=KV$46,KS18&gt;=KV$50,KR18&lt;&gt;""),AND(LT18&gt;=LX$46,LU18&gt;=LX$50,LT18&lt;&gt;""),AND(MV18&gt;=MZ$46,MW18&gt;=MZ$50,MV18&lt;&gt;""),AND(NX18&gt;=OB$46,NY18&gt;=OB$50,NX18&lt;&gt;""),AND(OZ18&gt;=PD$46,PA18&gt;=PD$50,OZ18&lt;&gt;""),AND(QB18&gt;=QF$46,QC18&gt;=QF$50,QB18&lt;&gt;"")),"Merit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Excellence",IF(K18="P","Worlds Team",IF(H18="P","National Team","")))))</f>
        <v>National Team</v>
      </c>
      <c r="K18" s="3" t="str">
        <f>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P","")</f>
        <v/>
      </c>
      <c r="L18" s="8">
        <f>IF(COUNT(AS18,BV18,CY18)&gt;0,LARGE((AS18,BV18,CY18),1),0)</f>
        <v>49</v>
      </c>
      <c r="M18" s="8" t="str">
        <f>IF(L18=0,"",IF(L18=CY18,$CC$1,IF(L18=BV18,$AZ$1,IF(L18=AS18,$W$1,""))))</f>
        <v>2023 Elite Canada</v>
      </c>
      <c r="N18" s="8">
        <f>IF(COUNT(AS18,BV18,CY18)&gt;1,LARGE((AS18,BV18,CY18),2),0)</f>
        <v>48.800000000000004</v>
      </c>
      <c r="O18" s="8" t="str">
        <f>IF(N18=0,"",IF(N18=CY18,$CC$1,IF(N18=BV18,$AZ$1,IF(N18=AS18,$W$1,""))))</f>
        <v>2023 3rd Domestic Trial</v>
      </c>
      <c r="P18" s="8">
        <f>IF(COUNT(AT18,BW18,CZ18)&gt;0,LARGE((AT18,BW18,CZ18),1),0)</f>
        <v>22.1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49.8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18.899999999999999</v>
      </c>
      <c r="X18" s="19">
        <v>6</v>
      </c>
      <c r="Y18" s="19">
        <v>0.2</v>
      </c>
      <c r="Z18" s="19">
        <v>0</v>
      </c>
      <c r="AA18" s="19">
        <v>18.3</v>
      </c>
      <c r="AB18" s="19">
        <v>6</v>
      </c>
      <c r="AC18" s="19">
        <v>0</v>
      </c>
      <c r="AD18" s="19">
        <v>0</v>
      </c>
      <c r="AE18" s="19">
        <v>17.600000000000001</v>
      </c>
      <c r="AF18" s="19">
        <v>0.7</v>
      </c>
      <c r="AG18" s="19">
        <v>0</v>
      </c>
      <c r="AH18" s="19">
        <v>0</v>
      </c>
      <c r="AI18" s="19">
        <v>18.600000000000001</v>
      </c>
      <c r="AJ18" s="19">
        <v>6</v>
      </c>
      <c r="AK18" s="19">
        <v>0.2</v>
      </c>
      <c r="AL18" s="19">
        <v>0</v>
      </c>
      <c r="AM18" s="19">
        <v>17.899999999999999</v>
      </c>
      <c r="AN18" s="19">
        <v>5.6</v>
      </c>
      <c r="AO18" s="19">
        <v>0.8</v>
      </c>
      <c r="AP18" s="19">
        <v>0</v>
      </c>
      <c r="AQ18" s="27"/>
      <c r="AR18" s="40">
        <f>IF(SUM(X18,AB18)&gt;0,SUM(X18,AB18),"")</f>
        <v>12</v>
      </c>
      <c r="AS18" s="40">
        <f>IF(SUM(W18:X18,Z18:AB18,AD18)-Y18-AC18&gt;0,SUM(W18:X18,Z18:AB18,AD18)-Y18-AC18,"")</f>
        <v>49</v>
      </c>
      <c r="AT18" s="40">
        <f>IF(SUM(AE18:AF18,AH18)-AG18&gt;0,SUM(AE18:AF18,AH18)-AG18,"")</f>
        <v>18.3</v>
      </c>
      <c r="AU18" s="40">
        <f>IF(SUM(X18,AB18,AF18)&gt;0,SUM(X18,AB18,AF18),"")</f>
        <v>12.7</v>
      </c>
      <c r="AV18" s="40">
        <f>IF(SUM(AS18,AT18)&gt;0,SUM(AS18,AT18),"")</f>
        <v>67.3</v>
      </c>
      <c r="AW18" s="40">
        <f>IF(SUM(AJ18,AN18)&gt;0,SUM(AJ18,AN18),"")</f>
        <v>11.6</v>
      </c>
      <c r="AX18" s="40">
        <f>IF(SUM(AI18:AJ18,AL18:AN18,AP18)-SUM(AK18,AO18)&gt;0,SUM(AI18:AJ18,AL18:AN18,AP18)-SUM(AK18,AO18),"")</f>
        <v>47.1</v>
      </c>
      <c r="AY18" s="40">
        <f>IF(SUM(AS18,AT18,AX18)&gt;0,SUM(AS18,AT18,AX18),"")</f>
        <v>114.4</v>
      </c>
      <c r="AZ18" s="18">
        <v>18.3</v>
      </c>
      <c r="BA18" s="18">
        <v>6.4</v>
      </c>
      <c r="BB18" s="18">
        <v>0.8</v>
      </c>
      <c r="BC18" s="18">
        <v>0</v>
      </c>
      <c r="BD18" s="18">
        <v>18.600000000000001</v>
      </c>
      <c r="BE18" s="18">
        <v>6.8</v>
      </c>
      <c r="BF18" s="18">
        <v>0.6</v>
      </c>
      <c r="BG18" s="18">
        <v>0</v>
      </c>
      <c r="BH18" s="18">
        <v>17.399999999999999</v>
      </c>
      <c r="BI18" s="18">
        <v>3.2</v>
      </c>
      <c r="BJ18" s="18">
        <v>0</v>
      </c>
      <c r="BK18" s="18">
        <v>0</v>
      </c>
      <c r="BL18" s="18">
        <v>18.399999999999999</v>
      </c>
      <c r="BM18" s="18">
        <v>7.2</v>
      </c>
      <c r="BN18" s="18">
        <v>0.2</v>
      </c>
      <c r="BO18" s="18">
        <v>0</v>
      </c>
      <c r="BP18" s="18">
        <v>18.2</v>
      </c>
      <c r="BQ18" s="18">
        <v>6.8</v>
      </c>
      <c r="BR18" s="18">
        <v>0.6</v>
      </c>
      <c r="BS18" s="18">
        <v>0</v>
      </c>
      <c r="BT18" s="28"/>
      <c r="BU18" s="11">
        <f>IF(SUM(BA18,BE18)&gt;0,SUM(BA18,BE18),"")</f>
        <v>13.2</v>
      </c>
      <c r="BV18" s="11">
        <f>IF(SUM(AZ18:BA18,BC18:BE18,BG18)-BB18-BF18&gt;0,SUM(AZ18:BA18,BC18:BE18,BG18)-BB18-BF18,"")</f>
        <v>48.7</v>
      </c>
      <c r="BW18" s="11">
        <f>IF(SUM(BH18:BI18,BK18)-BJ18&gt;0,SUM(BH18:BI18,BK18)-BJ18,"")</f>
        <v>20.599999999999998</v>
      </c>
      <c r="BX18" s="11">
        <f>IF(SUM(BA18,BE18,BI18)&gt;0,SUM(BA18,BE18,BI18),"")</f>
        <v>16.399999999999999</v>
      </c>
      <c r="BY18" s="11">
        <f>IF(SUM(BV18,BW18)&gt;0,SUM(BV18,BW18),"")</f>
        <v>69.3</v>
      </c>
      <c r="BZ18" s="11">
        <f>IF(SUM(BM18,BQ18)&gt;0,SUM(BM18,BQ18),"")</f>
        <v>14</v>
      </c>
      <c r="CA18" s="11">
        <f>IF(SUM(BL18:BM18,BO18:BQ18,BS18)-SUM(BN18,BR18)&gt;0,SUM(BL18:BM18,BO18:BQ18,BS18)-SUM(BN18,BR18),"")</f>
        <v>49.8</v>
      </c>
      <c r="CB18" s="11">
        <f>IF(SUM(BV18,BW18,CA18)&gt;0,SUM(BV18,BW18,CA18),"")</f>
        <v>119.1</v>
      </c>
      <c r="CC18" s="19">
        <v>18.399999999999999</v>
      </c>
      <c r="CD18" s="19">
        <v>6.4</v>
      </c>
      <c r="CE18" s="19">
        <v>0.6</v>
      </c>
      <c r="CF18" s="19">
        <v>0</v>
      </c>
      <c r="CG18" s="19">
        <v>18.600000000000001</v>
      </c>
      <c r="CH18" s="19">
        <v>6.8000000000000007</v>
      </c>
      <c r="CI18" s="19">
        <v>0.8</v>
      </c>
      <c r="CJ18" s="19">
        <v>0</v>
      </c>
      <c r="CK18" s="19">
        <v>16.100000000000001</v>
      </c>
      <c r="CL18" s="19">
        <v>6.8000000000000007</v>
      </c>
      <c r="CM18" s="19">
        <v>0.8</v>
      </c>
      <c r="CN18" s="19">
        <v>0</v>
      </c>
      <c r="CO18" s="19">
        <v>18</v>
      </c>
      <c r="CP18" s="19">
        <v>6.4</v>
      </c>
      <c r="CQ18" s="19">
        <v>0</v>
      </c>
      <c r="CR18" s="19">
        <v>0</v>
      </c>
      <c r="CS18" s="19">
        <v>17.399999999999999</v>
      </c>
      <c r="CT18" s="19">
        <v>2.4</v>
      </c>
      <c r="CU18" s="19">
        <v>0</v>
      </c>
      <c r="CV18" s="19">
        <v>0</v>
      </c>
      <c r="CW18" s="27"/>
      <c r="CX18" s="40">
        <f>IF(SUM(CD18,CH18)&gt;0,SUM(CD18,CH18),"")</f>
        <v>13.200000000000001</v>
      </c>
      <c r="CY18" s="40">
        <f>IF(SUM(CC18:CD18,CF18:CH18,CJ18)-CE18-CI18&gt;0,SUM(CC18:CD18,CF18:CH18,CJ18)-CE18-CI18,"")</f>
        <v>48.800000000000004</v>
      </c>
      <c r="CZ18" s="40">
        <f>IF(SUM(CK18:CL18,CN18)-CM18&gt;0,SUM(CK18:CL18,CN18)-CM18,"")</f>
        <v>22.1</v>
      </c>
      <c r="DA18" s="40">
        <f>IF(SUM(CD18,CH18,CL18)&gt;0,SUM(CD18,CH18,CL18),"")</f>
        <v>20</v>
      </c>
      <c r="DB18" s="40">
        <f>IF(SUM(CY18,CZ18)&gt;0,SUM(CY18,CZ18),"")</f>
        <v>70.900000000000006</v>
      </c>
      <c r="DC18" s="40">
        <f>IF(SUM(CP18,CT18)&gt;0,SUM(CP18,CT18),"")</f>
        <v>8.8000000000000007</v>
      </c>
      <c r="DD18" s="40">
        <f>IF(SUM(CO18:CP18,CR18:CT18,CV18)-SUM(CQ18,CU18)&gt;0,SUM(CO18:CP18,CR18:CT18,CV18)-SUM(CQ18,CU18),"")</f>
        <v>44.199999999999996</v>
      </c>
      <c r="DE18" s="40">
        <f>IF(SUM(CY18,CZ18,DD18)&gt;0,SUM(CY18,CZ18,DD18),"")</f>
        <v>115.1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18.350000000000001</v>
      </c>
      <c r="QH18" s="22">
        <f>IF($CW18="P",CD18,(CD18+BA18)/2)</f>
        <v>6.4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18.600000000000001</v>
      </c>
      <c r="QL18" s="22">
        <f>IF($CW18="P",CH18,(CH18+BE18)/2)</f>
        <v>6.8000000000000007</v>
      </c>
      <c r="QM18" s="22">
        <f>IF($CW18="P",CI18,(CI18+BF18)/2)</f>
        <v>0.7</v>
      </c>
      <c r="QN18" s="22">
        <f>IF($CW18="P",CJ18,(CJ18+BG18)/2)</f>
        <v>0</v>
      </c>
      <c r="QO18" s="22">
        <f>IF($CW18="P",CK18,(CK18+BH18)/2)</f>
        <v>16.75</v>
      </c>
      <c r="QP18" s="22">
        <f>IF($CW18="P",CL18,(CL18+BI18)/2)</f>
        <v>5</v>
      </c>
      <c r="QQ18" s="22">
        <f>IF($CW18="P",CM18,(CM18+BJ18)/2)</f>
        <v>0.4</v>
      </c>
      <c r="QR18" s="22">
        <f>IF($CW18="P",CN18,(CN18+BK18)/2)</f>
        <v>0</v>
      </c>
      <c r="QS18" s="22">
        <f>IF($CW18="P",CO18,(CO18+BL18)/2)</f>
        <v>18.2</v>
      </c>
      <c r="QT18" s="22">
        <f>IF($CW18="P",CP18,(CP18+BM18)/2)</f>
        <v>6.8000000000000007</v>
      </c>
      <c r="QU18" s="22">
        <f>IF($CW18="P",CQ18,(CQ18+BN18)/2)</f>
        <v>0.1</v>
      </c>
      <c r="QV18" s="22">
        <f>IF($CW18="P",CR18,(CR18+BO18)/2)</f>
        <v>0</v>
      </c>
      <c r="QW18" s="22">
        <f>IF($CW18="P",CS18,(CS18+BP18)/2)</f>
        <v>17.799999999999997</v>
      </c>
      <c r="QX18" s="22">
        <f>IF($CW18="P",CT18,(CT18+BQ18)/2)</f>
        <v>4.5999999999999996</v>
      </c>
      <c r="QY18" s="22">
        <f>IF($CW18="P",CU18,(CU18+BR18)/2)</f>
        <v>0.3</v>
      </c>
      <c r="QZ18" s="22">
        <f>IF($CW18="P",CV18,(CV18+BS18)/2)</f>
        <v>0</v>
      </c>
      <c r="RA18" s="27" t="s">
        <v>46</v>
      </c>
      <c r="RB18" s="40">
        <f>IF(SUM(QH18,QL18)&gt;0,SUM(QH18,QL18),"")</f>
        <v>13.200000000000001</v>
      </c>
      <c r="RC18" s="40">
        <f>IF(SUM(QG18:QH18,QJ18:QL18,QN18)-QI18-QM18&gt;0,SUM(QG18:QH18,QJ18:QL18,QN18)-QI18-QM18,"")</f>
        <v>48.75</v>
      </c>
      <c r="RD18" s="40">
        <f>IF(SUM(QO18:QP18,QR18)-QQ18&gt;0,SUM(QO18:QP18,QR18)-QQ18,"")</f>
        <v>21.35</v>
      </c>
      <c r="RE18" s="40">
        <f>IF(SUM(QH18,QL18,QP18)&gt;0,SUM(QH18,QL18,QP18),"")</f>
        <v>18.200000000000003</v>
      </c>
      <c r="RF18" s="40">
        <f>IF(SUM(RC18,RD18)&gt;0,SUM(RC18,RD18),"")</f>
        <v>70.099999999999994</v>
      </c>
      <c r="RG18" s="40">
        <f>IF(SUM(QT18,QX18)&gt;0,SUM(QT18,QX18),"")</f>
        <v>11.4</v>
      </c>
      <c r="RH18" s="40">
        <f>IF(SUM(QS18:QT18,QV18:QX18,QZ18)-SUM(QU18,QY18)&gt;0,SUM(QS18:QT18,QV18:QX18,QZ18)-SUM(QU18,QY18),"")</f>
        <v>47</v>
      </c>
      <c r="RI18" s="40">
        <f>IF(SUM(RC18,RD18,RH18)&gt;0,SUM(RC18,RD18,RH18),"")</f>
        <v>117.1</v>
      </c>
    </row>
    <row r="19" spans="1:477" x14ac:dyDescent="0.2">
      <c r="A19" s="4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>16</v>
      </c>
      <c r="B19" s="4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>12</v>
      </c>
      <c r="C19" s="5" t="s">
        <v>216</v>
      </c>
      <c r="D19" s="4" t="s">
        <v>5</v>
      </c>
      <c r="E19" s="4">
        <v>2007</v>
      </c>
      <c r="F19" s="9">
        <f>SUM(L19:T19)+SUM(L19:Q19)*0.0000001+SUM(L19)*0.0000000000001</f>
        <v>169.30001197000485</v>
      </c>
      <c r="G19" s="66"/>
      <c r="H19" s="3" t="str">
        <f>IF(OR(AND(AR19&gt;=AY$43,AS19&gt;=AY$47,AR19&lt;&gt;"",AQ19=""),AND(AW19&gt;=AY$43,AX19&gt;=AY$47,AW19&lt;&gt;"",AQ19=""),AND(BU19&gt;=CB$43,BV19&gt;=CB$47,BU19&lt;&gt;"",BT19=""),AND(BZ19&gt;=CB$43,CA19&gt;=CB$47,BZ19&lt;&gt;"",BT19=""),AND(CX19&gt;=DE$43,CY19&gt;=DE$47,CX19&lt;&gt;"",CW19=""),AND(DC19&gt;=DE$43,DD19&gt;=DE$47,DC19&lt;&gt;""),AND(EC19&gt;=EJ$43,ED19&gt;=EJ$47,EC19&lt;&gt;""),AND(EH19&gt;=EJ$43,EI19&gt;=EJ$47,EH19&lt;&gt;""),AND(FE19&gt;=FL$43,FF19&gt;=FL$47,FE19&lt;&gt;""),AND(FJ19&gt;=FL$43,FK19&gt;=FL$47,FJ19&lt;&gt;""),AND(GG19&gt;=GN$43,GH19&gt;=GN$47,GG19&lt;&gt;""),AND(GL19&gt;=GN$43,GM19&gt;=GN$47,GL19&lt;&gt;""),AND(HI19&gt;=HP$43,HJ19&gt;=HP$47,HI19&lt;&gt;""),AND(HN19&gt;=HP$43,HO19&gt;=HP$47,HN19&lt;&gt;""),AND(IK19&gt;=IR$43,IL19&gt;=IR$47,IK19&lt;&gt;""),AND(IP19&gt;=IR$43,IQ19&gt;=IR$47,IP19&lt;&gt;""),AND(JM19&gt;=JT$43,JN19&gt;=JT$47,JM19&lt;&gt;""),AND(JR19&gt;=JT$43,JS19&gt;=JT$47,JR19&lt;&gt;""),AND(KO19&gt;=KV$43,KP19&gt;=KV$47,KO19&lt;&gt;""),AND(KT19&gt;=KV$43,KU19&gt;=KV$47,KT19&lt;&gt;""),AND(LQ19&gt;=LX$43,LR19&gt;=LX$47,LQ19&lt;&gt;""),AND(LV19&gt;=LX$43,LW19&gt;=LX$47,LV19&lt;&gt;""),AND(MS19&gt;=MZ$43,MT19&gt;=MZ$47,MS19&lt;&gt;""),AND(MX19&gt;=MZ$43,MY19&gt;=MZ$47,MX19&lt;&gt;""),AND(NU19&gt;=OB$43,NV19&gt;=OB$47,NU19&lt;&gt;""),AND(NZ19&gt;=OB$43,OA19&gt;=OB$47,NZ19&lt;&gt;""),AND(OW19&gt;=PD$43,OX19&gt;=PD$47,OW19&lt;&gt;""),AND(PB19&gt;=PD$43,PC19&gt;=PD$47,PB19&lt;&gt;""),AND(PY19&gt;=QF$43,PZ19&gt;=QF$47,PY19&lt;&gt;""),AND(QD19&gt;=QF$43,QE19&gt;=QF$47,QD19&lt;&gt;"")),"P","")</f>
        <v>P</v>
      </c>
      <c r="I19" s="3" t="str">
        <f>IF(OR(AND(AS19&gt;=AY$47,AS19&lt;&gt;"",AQ19=""),AND(AX19&gt;=AY$47,AX19&lt;&gt;"",AQ19=""),AND(BV19&gt;=CB$47,BV19&lt;&gt;"",BT19=""),AND(CA19&gt;=CB$47,CA19&lt;&gt;"",BT19=""),AND(CY19&gt;=DE$47,CY19&lt;&gt;"",CW19=""),AND(DD19&gt;=DE$47,DD19&lt;&gt;"",CW19=""),AND(ED19&gt;=EJ$47,ED19&lt;&gt;""),AND(EI19&gt;=EJ$47,EI19&lt;&gt;""),AND(FF19&gt;=FL$47,FF19&lt;&gt;""),AND(FK19&gt;=FL$47,FK19&lt;&gt;""),AND(GH19&gt;=GN$47,GH19&lt;&gt;""),AND(GM19&gt;=GN$47,GM19&lt;&gt;""),AND(HJ19&gt;=HP$47,HJ19&lt;&gt;""),AND(HO19&gt;=HP$47,HO19&lt;&gt;""),AND(IL19&gt;=IR$47,IL19&lt;&gt;""),AND(IQ19&gt;=IR$47,IQ19&lt;&gt;""),AND(JN19&gt;=JT$47,JN19&lt;&gt;""),AND(JS19&gt;=JT$47,JS19&lt;&gt;""),AND(KP19&gt;=KV$47,KP19&lt;&gt;""),AND(KU19&gt;=KV$47,KU19&lt;&gt;""),AND(LR19&gt;=LX$47,LR19&lt;&gt;""),AND(LW19&gt;=LX$47,LW19&lt;&gt;""),AND(MT19&gt;=MZ$47,MT19&lt;&gt;""),AND(MY19&gt;=MZ$47,MY19&lt;&gt;""),AND(NV19&gt;=OB$47,NV19&lt;&gt;""),AND(OA19&gt;=OB$47,OA19&lt;&gt;""),AND(OX19&gt;=PD$47,OX19&lt;&gt;""),AND(PC19&gt;=PD$47,PC19&lt;&gt;""),AND(PZ19&gt;=QF$47,PZ19&lt;&gt;""),AND(QE19&gt;=QF$47,QE19&lt;&gt;"")),"P","")</f>
        <v>P</v>
      </c>
      <c r="J19" s="36" t="str">
        <f>IF(AND(I19="P",H19=""),"No DD",IF(OR(AND(AU19&gt;=AY$46,AV19&gt;=AY$50,AU19&lt;&gt;"",AQ19=""),AND(BX19&gt;=CB$46,BY19&gt;=CB$50,BX19&lt;&gt;"",BT19=""),AND(DA19&gt;=DE$46,DB19&gt;=DE$50,DA19&lt;&gt;"",CW19=""),AND(EF19&gt;=EJ$46,EG19&gt;=EJ$50,EF19&lt;&gt;""),AND(FH19&gt;=FL$46,FI19&gt;=FL$50,FH19&lt;&gt;""),AND(GJ19&gt;=GN$46,GK19&gt;=GN$50,GJ19&lt;&gt;""),AND(HL19&gt;=HP$46,HM19&gt;=HP$50,HL19&lt;&gt;""),AND(IN19&gt;=IR$46,IO19&gt;=IR$50,IN19&lt;&gt;""),AND(JP19&gt;=JT$46,JQ19&gt;=JT$50,JP19&lt;&gt;""),AND(KR19&gt;=KV$46,KS19&gt;=KV$50,KR19&lt;&gt;""),AND(LT19&gt;=LX$46,LU19&gt;=LX$50,LT19&lt;&gt;""),AND(MV19&gt;=MZ$46,MW19&gt;=MZ$50,MV19&lt;&gt;""),AND(NX19&gt;=OB$46,NY19&gt;=OB$50,NX19&lt;&gt;""),AND(OZ19&gt;=PD$46,PA19&gt;=PD$50,OZ19&lt;&gt;""),AND(QB19&gt;=QF$46,QC19&gt;=QF$50,QB19&lt;&gt;"")),"Merit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Excellence",IF(K19="P","Worlds Team",IF(H19="P","National Team","")))))</f>
        <v>National Team</v>
      </c>
      <c r="K19" s="3" t="str">
        <f>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P","")</f>
        <v/>
      </c>
      <c r="L19" s="8">
        <f>IF(COUNT(AS19,BV19,CY19)&gt;0,LARGE((AS19,BV19,CY19),1),0)</f>
        <v>48.699999999999996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48.499999999999993</v>
      </c>
      <c r="O19" s="8" t="str">
        <f>IF(N19=0,"",IF(N19=CY19,$CC$1,IF(N19=BV19,$AZ$1,IF(N19=AS19,$W$1,""))))</f>
        <v>2023 3rd Domestic Trial</v>
      </c>
      <c r="P19" s="8">
        <f>IF(COUNT(AT19,BW19,CZ19)&gt;0,LARGE((AT19,BW19,CZ19),1),0)</f>
        <v>22.5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49.599999999999994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18.2</v>
      </c>
      <c r="BA19" s="18">
        <v>6</v>
      </c>
      <c r="BB19" s="18">
        <v>0.6</v>
      </c>
      <c r="BC19" s="18">
        <v>0</v>
      </c>
      <c r="BD19" s="18">
        <v>18</v>
      </c>
      <c r="BE19" s="18">
        <v>7.3</v>
      </c>
      <c r="BF19" s="18">
        <v>0.2</v>
      </c>
      <c r="BG19" s="18">
        <v>0</v>
      </c>
      <c r="BH19" s="18">
        <v>18.600000000000001</v>
      </c>
      <c r="BI19" s="18">
        <v>4.3</v>
      </c>
      <c r="BJ19" s="18">
        <v>0.6</v>
      </c>
      <c r="BK19" s="18">
        <v>0</v>
      </c>
      <c r="BL19" s="18">
        <v>18.7</v>
      </c>
      <c r="BM19" s="18">
        <v>5.6</v>
      </c>
      <c r="BN19" s="18">
        <v>0</v>
      </c>
      <c r="BO19" s="18">
        <v>0</v>
      </c>
      <c r="BP19" s="18">
        <v>18.899999999999999</v>
      </c>
      <c r="BQ19" s="18">
        <v>6.4</v>
      </c>
      <c r="BR19" s="18">
        <v>0</v>
      </c>
      <c r="BS19" s="18">
        <v>0</v>
      </c>
      <c r="BT19" s="28"/>
      <c r="BU19" s="11">
        <f>IF(SUM(BA19,BE19)&gt;0,SUM(BA19,BE19),"")</f>
        <v>13.3</v>
      </c>
      <c r="BV19" s="11">
        <f>IF(SUM(AZ19:BA19,BC19:BE19,BG19)-BB19-BF19&gt;0,SUM(AZ19:BA19,BC19:BE19,BG19)-BB19-BF19,"")</f>
        <v>48.699999999999996</v>
      </c>
      <c r="BW19" s="11">
        <f>IF(SUM(BH19:BI19,BK19)-BJ19&gt;0,SUM(BH19:BI19,BK19)-BJ19,"")</f>
        <v>22.3</v>
      </c>
      <c r="BX19" s="11">
        <f>IF(SUM(BA19,BE19,BI19)&gt;0,SUM(BA19,BE19,BI19),"")</f>
        <v>17.600000000000001</v>
      </c>
      <c r="BY19" s="11">
        <f>IF(SUM(BV19,BW19)&gt;0,SUM(BV19,BW19),"")</f>
        <v>71</v>
      </c>
      <c r="BZ19" s="11">
        <f>IF(SUM(BM19,BQ19)&gt;0,SUM(BM19,BQ19),"")</f>
        <v>12</v>
      </c>
      <c r="CA19" s="11">
        <f>IF(SUM(BL19:BM19,BO19:BQ19,BS19)-SUM(BN19,BR19)&gt;0,SUM(BL19:BM19,BO19:BQ19,BS19)-SUM(BN19,BR19),"")</f>
        <v>49.599999999999994</v>
      </c>
      <c r="CB19" s="11">
        <f>IF(SUM(BV19,BW19,CA19)&gt;0,SUM(BV19,BW19,CA19),"")</f>
        <v>120.6</v>
      </c>
      <c r="CC19" s="19">
        <v>18.8</v>
      </c>
      <c r="CD19" s="19">
        <v>6</v>
      </c>
      <c r="CE19" s="19">
        <v>0.2</v>
      </c>
      <c r="CF19" s="19">
        <v>0</v>
      </c>
      <c r="CG19" s="19">
        <v>18.5</v>
      </c>
      <c r="CH19" s="19">
        <v>6</v>
      </c>
      <c r="CI19" s="19">
        <v>0.6</v>
      </c>
      <c r="CJ19" s="19">
        <v>0</v>
      </c>
      <c r="CK19" s="19">
        <v>18.399999999999999</v>
      </c>
      <c r="CL19" s="19">
        <v>4.3</v>
      </c>
      <c r="CM19" s="19">
        <v>0.2</v>
      </c>
      <c r="CN19" s="19">
        <v>0</v>
      </c>
      <c r="CO19" s="19">
        <v>18.399999999999999</v>
      </c>
      <c r="CP19" s="19">
        <v>5.6</v>
      </c>
      <c r="CQ19" s="19">
        <v>0.6</v>
      </c>
      <c r="CR19" s="19">
        <v>0</v>
      </c>
      <c r="CS19" s="19">
        <v>18.3</v>
      </c>
      <c r="CT19" s="19">
        <v>7.3</v>
      </c>
      <c r="CU19" s="19">
        <v>0.8</v>
      </c>
      <c r="CV19" s="19">
        <v>0</v>
      </c>
      <c r="CW19" s="27"/>
      <c r="CX19" s="40">
        <f>IF(SUM(CD19,CH19)&gt;0,SUM(CD19,CH19),"")</f>
        <v>12</v>
      </c>
      <c r="CY19" s="40">
        <f>IF(SUM(CC19:CD19,CF19:CH19,CJ19)-CE19-CI19&gt;0,SUM(CC19:CD19,CF19:CH19,CJ19)-CE19-CI19,"")</f>
        <v>48.499999999999993</v>
      </c>
      <c r="CZ19" s="40">
        <f>IF(SUM(CK19:CL19,CN19)-CM19&gt;0,SUM(CK19:CL19,CN19)-CM19,"")</f>
        <v>22.5</v>
      </c>
      <c r="DA19" s="40">
        <f>IF(SUM(CD19,CH19,CL19)&gt;0,SUM(CD19,CH19,CL19),"")</f>
        <v>16.3</v>
      </c>
      <c r="DB19" s="40">
        <f>IF(SUM(CY19,CZ19)&gt;0,SUM(CY19,CZ19),"")</f>
        <v>71</v>
      </c>
      <c r="DC19" s="40">
        <f>IF(SUM(CP19,CT19)&gt;0,SUM(CP19,CT19),"")</f>
        <v>12.899999999999999</v>
      </c>
      <c r="DD19" s="40">
        <f>IF(SUM(CO19:CP19,CR19:CT19,CV19)-SUM(CQ19,CU19)&gt;0,SUM(CO19:CP19,CR19:CT19,CV19)-SUM(CQ19,CU19),"")</f>
        <v>48.199999999999996</v>
      </c>
      <c r="DE19" s="40">
        <f>IF(SUM(CY19,CZ19,DD19)&gt;0,SUM(CY19,CZ19,DD19),"")</f>
        <v>119.19999999999999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18.5</v>
      </c>
      <c r="QH19" s="22">
        <f>IF($CW19="P",CD19,(CD19+BA19)/2)</f>
        <v>6</v>
      </c>
      <c r="QI19" s="22">
        <f>IF($CW19="P",CE19,(CE19+BB19)/2)</f>
        <v>0.4</v>
      </c>
      <c r="QJ19" s="22">
        <f>IF($CW19="P",CF19,(CF19+BC19)/2)</f>
        <v>0</v>
      </c>
      <c r="QK19" s="22">
        <f>IF($CW19="P",CG19,(CG19+BD19)/2)</f>
        <v>18.25</v>
      </c>
      <c r="QL19" s="22">
        <f>IF($CW19="P",CH19,(CH19+BE19)/2)</f>
        <v>6.65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18.5</v>
      </c>
      <c r="QP19" s="22">
        <f>IF($CW19="P",CL19,(CL19+BI19)/2)</f>
        <v>4.3</v>
      </c>
      <c r="QQ19" s="22">
        <f>IF($CW19="P",CM19,(CM19+BJ19)/2)</f>
        <v>0.4</v>
      </c>
      <c r="QR19" s="22">
        <f>IF($CW19="P",CN19,(CN19+BK19)/2)</f>
        <v>0</v>
      </c>
      <c r="QS19" s="22">
        <f>IF($CW19="P",CO19,(CO19+BL19)/2)</f>
        <v>18.549999999999997</v>
      </c>
      <c r="QT19" s="22">
        <f>IF($CW19="P",CP19,(CP19+BM19)/2)</f>
        <v>5.6</v>
      </c>
      <c r="QU19" s="22">
        <f>IF($CW19="P",CQ19,(CQ19+BN19)/2)</f>
        <v>0.3</v>
      </c>
      <c r="QV19" s="22">
        <f>IF($CW19="P",CR19,(CR19+BO19)/2)</f>
        <v>0</v>
      </c>
      <c r="QW19" s="22">
        <f>IF($CW19="P",CS19,(CS19+BP19)/2)</f>
        <v>18.600000000000001</v>
      </c>
      <c r="QX19" s="22">
        <f>IF($CW19="P",CT19,(CT19+BQ19)/2)</f>
        <v>6.85</v>
      </c>
      <c r="QY19" s="22">
        <f>IF($CW19="P",CU19,(CU19+BR19)/2)</f>
        <v>0.4</v>
      </c>
      <c r="QZ19" s="22">
        <f>IF($CW19="P",CV19,(CV19+BS19)/2)</f>
        <v>0</v>
      </c>
      <c r="RA19" s="27" t="s">
        <v>46</v>
      </c>
      <c r="RB19" s="40">
        <f>IF(SUM(QH19,QL19)&gt;0,SUM(QH19,QL19),"")</f>
        <v>12.65</v>
      </c>
      <c r="RC19" s="40">
        <f>IF(SUM(QG19:QH19,QJ19:QL19,QN19)-QI19-QM19&gt;0,SUM(QG19:QH19,QJ19:QL19,QN19)-QI19-QM19,"")</f>
        <v>48.6</v>
      </c>
      <c r="RD19" s="40">
        <f>IF(SUM(QO19:QP19,QR19)-QQ19&gt;0,SUM(QO19:QP19,QR19)-QQ19,"")</f>
        <v>22.400000000000002</v>
      </c>
      <c r="RE19" s="40">
        <f>IF(SUM(QH19,QL19,QP19)&gt;0,SUM(QH19,QL19,QP19),"")</f>
        <v>16.95</v>
      </c>
      <c r="RF19" s="40">
        <f>IF(SUM(RC19,RD19)&gt;0,SUM(RC19,RD19),"")</f>
        <v>71</v>
      </c>
      <c r="RG19" s="40">
        <f>IF(SUM(QT19,QX19)&gt;0,SUM(QT19,QX19),"")</f>
        <v>12.45</v>
      </c>
      <c r="RH19" s="40">
        <f>IF(SUM(QS19:QT19,QV19:QX19,QZ19)-SUM(QU19,QY19)&gt;0,SUM(QS19:QT19,QV19:QX19,QZ19)-SUM(QU19,QY19),"")</f>
        <v>48.9</v>
      </c>
      <c r="RI19" s="40">
        <f>IF(SUM(RC19,RD19,RH19)&gt;0,SUM(RC19,RD19,RH19),"")</f>
        <v>119.9</v>
      </c>
    </row>
    <row r="20" spans="1:477" x14ac:dyDescent="0.2">
      <c r="A20" s="4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>17</v>
      </c>
      <c r="B20" s="4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>13</v>
      </c>
      <c r="C20" s="5" t="s">
        <v>150</v>
      </c>
      <c r="D20" s="4" t="s">
        <v>6</v>
      </c>
      <c r="E20" s="4">
        <v>2004</v>
      </c>
      <c r="F20" s="9">
        <f>SUM(L20:T20)+SUM(L20:Q20)*0.0000001+SUM(L20)*0.0000000000001</f>
        <v>169.10001214000499</v>
      </c>
      <c r="G20" s="66"/>
      <c r="H20" s="3" t="str">
        <f>IF(OR(AND(AR20&gt;=AY$43,AS20&gt;=AY$47,AR20&lt;&gt;"",AQ20=""),AND(AW20&gt;=AY$43,AX20&gt;=AY$47,AW20&lt;&gt;"",AQ20=""),AND(BU20&gt;=CB$43,BV20&gt;=CB$47,BU20&lt;&gt;"",BT20=""),AND(BZ20&gt;=CB$43,CA20&gt;=CB$47,BZ20&lt;&gt;"",BT20=""),AND(CX20&gt;=DE$43,CY20&gt;=DE$47,CX20&lt;&gt;"",CW20=""),AND(DC20&gt;=DE$43,DD20&gt;=DE$47,DC20&lt;&gt;""),AND(EC20&gt;=EJ$43,ED20&gt;=EJ$47,EC20&lt;&gt;""),AND(EH20&gt;=EJ$43,EI20&gt;=EJ$47,EH20&lt;&gt;""),AND(FE20&gt;=FL$43,FF20&gt;=FL$47,FE20&lt;&gt;""),AND(FJ20&gt;=FL$43,FK20&gt;=FL$47,FJ20&lt;&gt;""),AND(GG20&gt;=GN$43,GH20&gt;=GN$47,GG20&lt;&gt;""),AND(GL20&gt;=GN$43,GM20&gt;=GN$47,GL20&lt;&gt;""),AND(HI20&gt;=HP$43,HJ20&gt;=HP$47,HI20&lt;&gt;""),AND(HN20&gt;=HP$43,HO20&gt;=HP$47,HN20&lt;&gt;""),AND(IK20&gt;=IR$43,IL20&gt;=IR$47,IK20&lt;&gt;""),AND(IP20&gt;=IR$43,IQ20&gt;=IR$47,IP20&lt;&gt;""),AND(JM20&gt;=JT$43,JN20&gt;=JT$47,JM20&lt;&gt;""),AND(JR20&gt;=JT$43,JS20&gt;=JT$47,JR20&lt;&gt;""),AND(KO20&gt;=KV$43,KP20&gt;=KV$47,KO20&lt;&gt;""),AND(KT20&gt;=KV$43,KU20&gt;=KV$47,KT20&lt;&gt;""),AND(LQ20&gt;=LX$43,LR20&gt;=LX$47,LQ20&lt;&gt;""),AND(LV20&gt;=LX$43,LW20&gt;=LX$47,LV20&lt;&gt;""),AND(MS20&gt;=MZ$43,MT20&gt;=MZ$47,MS20&lt;&gt;""),AND(MX20&gt;=MZ$43,MY20&gt;=MZ$47,MX20&lt;&gt;""),AND(NU20&gt;=OB$43,NV20&gt;=OB$47,NU20&lt;&gt;""),AND(NZ20&gt;=OB$43,OA20&gt;=OB$47,NZ20&lt;&gt;""),AND(OW20&gt;=PD$43,OX20&gt;=PD$47,OW20&lt;&gt;""),AND(PB20&gt;=PD$43,PC20&gt;=PD$47,PB20&lt;&gt;""),AND(PY20&gt;=QF$43,PZ20&gt;=QF$47,PY20&lt;&gt;""),AND(QD20&gt;=QF$43,QE20&gt;=QF$47,QD20&lt;&gt;"")),"P","")</f>
        <v>P</v>
      </c>
      <c r="I20" s="3" t="str">
        <f>IF(OR(AND(AS20&gt;=AY$47,AS20&lt;&gt;"",AQ20=""),AND(AX20&gt;=AY$47,AX20&lt;&gt;"",AQ20=""),AND(BV20&gt;=CB$47,BV20&lt;&gt;"",BT20=""),AND(CA20&gt;=CB$47,CA20&lt;&gt;"",BT20=""),AND(CY20&gt;=DE$47,CY20&lt;&gt;"",CW20=""),AND(DD20&gt;=DE$47,DD20&lt;&gt;"",CW20=""),AND(ED20&gt;=EJ$47,ED20&lt;&gt;""),AND(EI20&gt;=EJ$47,EI20&lt;&gt;""),AND(FF20&gt;=FL$47,FF20&lt;&gt;""),AND(FK20&gt;=FL$47,FK20&lt;&gt;""),AND(GH20&gt;=GN$47,GH20&lt;&gt;""),AND(GM20&gt;=GN$47,GM20&lt;&gt;""),AND(HJ20&gt;=HP$47,HJ20&lt;&gt;""),AND(HO20&gt;=HP$47,HO20&lt;&gt;""),AND(IL20&gt;=IR$47,IL20&lt;&gt;""),AND(IQ20&gt;=IR$47,IQ20&lt;&gt;""),AND(JN20&gt;=JT$47,JN20&lt;&gt;""),AND(JS20&gt;=JT$47,JS20&lt;&gt;""),AND(KP20&gt;=KV$47,KP20&lt;&gt;""),AND(KU20&gt;=KV$47,KU20&lt;&gt;""),AND(LR20&gt;=LX$47,LR20&lt;&gt;""),AND(LW20&gt;=LX$47,LW20&lt;&gt;""),AND(MT20&gt;=MZ$47,MT20&lt;&gt;""),AND(MY20&gt;=MZ$47,MY20&lt;&gt;""),AND(NV20&gt;=OB$47,NV20&lt;&gt;""),AND(OA20&gt;=OB$47,OA20&lt;&gt;""),AND(OX20&gt;=PD$47,OX20&lt;&gt;""),AND(PC20&gt;=PD$47,PC20&lt;&gt;""),AND(PZ20&gt;=QF$47,PZ20&lt;&gt;""),AND(QE20&gt;=QF$47,QE20&lt;&gt;"")),"P","")</f>
        <v>P</v>
      </c>
      <c r="J20" s="36" t="str">
        <f>IF(AND(I20="P",H20=""),"No DD",IF(OR(AND(AU20&gt;=AY$46,AV20&gt;=AY$50,AU20&lt;&gt;"",AQ20=""),AND(BX20&gt;=CB$46,BY20&gt;=CB$50,BX20&lt;&gt;"",BT20=""),AND(DA20&gt;=DE$46,DB20&gt;=DE$50,DA20&lt;&gt;"",CW20=""),AND(EF20&gt;=EJ$46,EG20&gt;=EJ$50,EF20&lt;&gt;""),AND(FH20&gt;=FL$46,FI20&gt;=FL$50,FH20&lt;&gt;""),AND(GJ20&gt;=GN$46,GK20&gt;=GN$50,GJ20&lt;&gt;""),AND(HL20&gt;=HP$46,HM20&gt;=HP$50,HL20&lt;&gt;""),AND(IN20&gt;=IR$46,IO20&gt;=IR$50,IN20&lt;&gt;""),AND(JP20&gt;=JT$46,JQ20&gt;=JT$50,JP20&lt;&gt;""),AND(KR20&gt;=KV$46,KS20&gt;=KV$50,KR20&lt;&gt;""),AND(LT20&gt;=LX$46,LU20&gt;=LX$50,LT20&lt;&gt;""),AND(MV20&gt;=MZ$46,MW20&gt;=MZ$50,MV20&lt;&gt;""),AND(NX20&gt;=OB$46,NY20&gt;=OB$50,NX20&lt;&gt;""),AND(OZ20&gt;=PD$46,PA20&gt;=PD$50,OZ20&lt;&gt;""),AND(QB20&gt;=QF$46,QC20&gt;=QF$50,QB20&lt;&gt;"")),"Merit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Excellence",IF(K20="P","Worlds Team",IF(H20="P","National Team","")))))</f>
        <v>National Team</v>
      </c>
      <c r="K20" s="3" t="str">
        <f>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P","")</f>
        <v/>
      </c>
      <c r="L20" s="8">
        <f>IF(COUNT(AS20,BV20,CY20)&gt;0,LARGE((AS20,BV20,CY20),1),0)</f>
        <v>49.9</v>
      </c>
      <c r="M20" s="8" t="str">
        <f>IF(L20=0,"",IF(L20=CY20,$CC$1,IF(L20=BV20,$AZ$1,IF(L20=AS20,$W$1,""))))</f>
        <v>2023 3rd Domestic Trial</v>
      </c>
      <c r="N20" s="8">
        <f>IF(COUNT(AS20,BV20,CY20)&gt;1,LARGE((AS20,BV20,CY20),2),0)</f>
        <v>48.5</v>
      </c>
      <c r="O20" s="8" t="str">
        <f>IF(N20=0,"",IF(N20=CY20,$CC$1,IF(N20=BV20,$AZ$1,IF(N20=AS20,$W$1,""))))</f>
        <v>2023 Nationals</v>
      </c>
      <c r="P20" s="8">
        <f>IF(COUNT(AT20,BW20,CZ20)&gt;0,LARGE((AT20,BW20,CZ20),1),0)</f>
        <v>23</v>
      </c>
      <c r="Q20" s="8" t="str">
        <f>IF(P20=0,"",IF(P20=CZ20,$CC$1,IF(P20=BW20,$AZ$1,IF(P20=AT20,$W$1,""))))</f>
        <v>2023 Nationals</v>
      </c>
      <c r="R20" s="8">
        <f>IF(MAX(AX20,CA20,DD20)&gt;0,MAX(AX20,CA20,DD20),0)</f>
        <v>47.699999999999996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18.8</v>
      </c>
      <c r="BA20" s="18">
        <v>6.8</v>
      </c>
      <c r="BB20" s="18">
        <v>0.6</v>
      </c>
      <c r="BC20" s="18">
        <v>0</v>
      </c>
      <c r="BD20" s="18">
        <v>18.100000000000001</v>
      </c>
      <c r="BE20" s="18">
        <v>6</v>
      </c>
      <c r="BF20" s="18">
        <v>0.6</v>
      </c>
      <c r="BG20" s="18">
        <v>0</v>
      </c>
      <c r="BH20" s="18">
        <v>18.7</v>
      </c>
      <c r="BI20" s="18">
        <v>4.3</v>
      </c>
      <c r="BJ20" s="18">
        <v>0</v>
      </c>
      <c r="BK20" s="18">
        <v>0</v>
      </c>
      <c r="BL20" s="18">
        <v>19</v>
      </c>
      <c r="BM20" s="18">
        <v>6.8</v>
      </c>
      <c r="BN20" s="18">
        <v>0</v>
      </c>
      <c r="BO20" s="18">
        <v>0</v>
      </c>
      <c r="BP20" s="18">
        <v>16.5</v>
      </c>
      <c r="BQ20" s="18">
        <v>6.4</v>
      </c>
      <c r="BR20" s="18">
        <v>1</v>
      </c>
      <c r="BS20" s="18">
        <v>0</v>
      </c>
      <c r="BT20" s="28"/>
      <c r="BU20" s="11">
        <f>IF(SUM(BA20,BE20)&gt;0,SUM(BA20,BE20),"")</f>
        <v>12.8</v>
      </c>
      <c r="BV20" s="11">
        <f>IF(SUM(AZ20:BA20,BC20:BE20,BG20)-BB20-BF20&gt;0,SUM(AZ20:BA20,BC20:BE20,BG20)-BB20-BF20,"")</f>
        <v>48.5</v>
      </c>
      <c r="BW20" s="11">
        <f>IF(SUM(BH20:BI20,BK20)-BJ20&gt;0,SUM(BH20:BI20,BK20)-BJ20,"")</f>
        <v>23</v>
      </c>
      <c r="BX20" s="11">
        <f>IF(SUM(BA20,BE20,BI20)&gt;0,SUM(BA20,BE20,BI20),"")</f>
        <v>17.100000000000001</v>
      </c>
      <c r="BY20" s="11">
        <f>IF(SUM(BV20,BW20)&gt;0,SUM(BV20,BW20),"")</f>
        <v>71.5</v>
      </c>
      <c r="BZ20" s="11">
        <f>IF(SUM(BM20,BQ20)&gt;0,SUM(BM20,BQ20),"")</f>
        <v>13.2</v>
      </c>
      <c r="CA20" s="11">
        <f>IF(SUM(BL20:BM20,BO20:BQ20,BS20)-SUM(BN20,BR20)&gt;0,SUM(BL20:BM20,BO20:BQ20,BS20)-SUM(BN20,BR20),"")</f>
        <v>47.699999999999996</v>
      </c>
      <c r="CB20" s="11">
        <f>IF(SUM(BV20,BW20,CA20)&gt;0,SUM(BV20,BW20,CA20),"")</f>
        <v>119.19999999999999</v>
      </c>
      <c r="CC20" s="19">
        <v>19</v>
      </c>
      <c r="CD20" s="19">
        <v>6.8000000000000007</v>
      </c>
      <c r="CE20" s="19">
        <v>0</v>
      </c>
      <c r="CF20" s="19">
        <v>0</v>
      </c>
      <c r="CG20" s="19">
        <v>18.5</v>
      </c>
      <c r="CH20" s="19">
        <v>6.4</v>
      </c>
      <c r="CI20" s="19">
        <v>0.8</v>
      </c>
      <c r="CJ20" s="19">
        <v>0</v>
      </c>
      <c r="CK20" s="19">
        <v>18.8</v>
      </c>
      <c r="CL20" s="19">
        <v>3.9000000000000004</v>
      </c>
      <c r="CM20" s="19">
        <v>0</v>
      </c>
      <c r="CN20" s="19">
        <v>0</v>
      </c>
      <c r="CO20" s="19">
        <v>19</v>
      </c>
      <c r="CP20" s="19">
        <v>6.8000000000000007</v>
      </c>
      <c r="CQ20" s="19">
        <v>0.6</v>
      </c>
      <c r="CR20" s="19">
        <v>0</v>
      </c>
      <c r="CS20" s="19">
        <v>18.2</v>
      </c>
      <c r="CT20" s="19">
        <v>3.6</v>
      </c>
      <c r="CU20" s="19">
        <v>0.6</v>
      </c>
      <c r="CV20" s="19">
        <v>0</v>
      </c>
      <c r="CW20" s="27"/>
      <c r="CX20" s="40">
        <f>IF(SUM(CD20,CH20)&gt;0,SUM(CD20,CH20),"")</f>
        <v>13.200000000000001</v>
      </c>
      <c r="CY20" s="40">
        <f>IF(SUM(CC20:CD20,CF20:CH20,CJ20)-CE20-CI20&gt;0,SUM(CC20:CD20,CF20:CH20,CJ20)-CE20-CI20,"")</f>
        <v>49.9</v>
      </c>
      <c r="CZ20" s="40">
        <f>IF(SUM(CK20:CL20,CN20)-CM20&gt;0,SUM(CK20:CL20,CN20)-CM20,"")</f>
        <v>22.700000000000003</v>
      </c>
      <c r="DA20" s="40">
        <f>IF(SUM(CD20,CH20,CL20)&gt;0,SUM(CD20,CH20,CL20),"")</f>
        <v>17.100000000000001</v>
      </c>
      <c r="DB20" s="40">
        <f>IF(SUM(CY20,CZ20)&gt;0,SUM(CY20,CZ20),"")</f>
        <v>72.599999999999994</v>
      </c>
      <c r="DC20" s="40">
        <f>IF(SUM(CP20,CT20)&gt;0,SUM(CP20,CT20),"")</f>
        <v>10.4</v>
      </c>
      <c r="DD20" s="40">
        <f>IF(SUM(CO20:CP20,CR20:CT20,CV20)-SUM(CQ20,CU20)&gt;0,SUM(CO20:CP20,CR20:CT20,CV20)-SUM(CQ20,CU20),"")</f>
        <v>46.4</v>
      </c>
      <c r="DE20" s="40">
        <f>IF(SUM(CY20,CZ20,DD20)&gt;0,SUM(CY20,CZ20,DD20),"")</f>
        <v>119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18.899999999999999</v>
      </c>
      <c r="QH20" s="22">
        <f>IF($CW20="P",CD20,(CD20+BA20)/2)</f>
        <v>6.8000000000000007</v>
      </c>
      <c r="QI20" s="22">
        <f>IF($CW20="P",CE20,(CE20+BB20)/2)</f>
        <v>0.3</v>
      </c>
      <c r="QJ20" s="22">
        <f>IF($CW20="P",CF20,(CF20+BC20)/2)</f>
        <v>0</v>
      </c>
      <c r="QK20" s="22">
        <f>IF($CW20="P",CG20,(CG20+BD20)/2)</f>
        <v>18.3</v>
      </c>
      <c r="QL20" s="22">
        <f>IF($CW20="P",CH20,(CH20+BE20)/2)</f>
        <v>6.2</v>
      </c>
      <c r="QM20" s="22">
        <f>IF($CW20="P",CI20,(CI20+BF20)/2)</f>
        <v>0.7</v>
      </c>
      <c r="QN20" s="22">
        <f>IF($CW20="P",CJ20,(CJ20+BG20)/2)</f>
        <v>0</v>
      </c>
      <c r="QO20" s="22">
        <f>IF($CW20="P",CK20,(CK20+BH20)/2)</f>
        <v>18.75</v>
      </c>
      <c r="QP20" s="22">
        <f>IF($CW20="P",CL20,(CL20+BI20)/2)</f>
        <v>4.0999999999999996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19</v>
      </c>
      <c r="QT20" s="22">
        <f>IF($CW20="P",CP20,(CP20+BM20)/2)</f>
        <v>6.8000000000000007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17.350000000000001</v>
      </c>
      <c r="QX20" s="22">
        <f>IF($CW20="P",CT20,(CT20+BQ20)/2)</f>
        <v>5</v>
      </c>
      <c r="QY20" s="22">
        <f>IF($CW20="P",CU20,(CU20+BR20)/2)</f>
        <v>0.8</v>
      </c>
      <c r="QZ20" s="22">
        <f>IF($CW20="P",CV20,(CV20+BS20)/2)</f>
        <v>0</v>
      </c>
      <c r="RA20" s="27" t="s">
        <v>46</v>
      </c>
      <c r="RB20" s="40">
        <f>IF(SUM(QH20,QL20)&gt;0,SUM(QH20,QL20),"")</f>
        <v>13</v>
      </c>
      <c r="RC20" s="40">
        <f>IF(SUM(QG20:QH20,QJ20:QL20,QN20)-QI20-QM20&gt;0,SUM(QG20:QH20,QJ20:QL20,QN20)-QI20-QM20,"")</f>
        <v>49.2</v>
      </c>
      <c r="RD20" s="40">
        <f>IF(SUM(QO20:QP20,QR20)-QQ20&gt;0,SUM(QO20:QP20,QR20)-QQ20,"")</f>
        <v>22.85</v>
      </c>
      <c r="RE20" s="40">
        <f>IF(SUM(QH20,QL20,QP20)&gt;0,SUM(QH20,QL20,QP20),"")</f>
        <v>17.100000000000001</v>
      </c>
      <c r="RF20" s="40">
        <f>IF(SUM(RC20,RD20)&gt;0,SUM(RC20,RD20),"")</f>
        <v>72.050000000000011</v>
      </c>
      <c r="RG20" s="40">
        <f>IF(SUM(QT20,QX20)&gt;0,SUM(QT20,QX20),"")</f>
        <v>11.8</v>
      </c>
      <c r="RH20" s="40">
        <f>IF(SUM(QS20:QT20,QV20:QX20,QZ20)-SUM(QU20,QY20)&gt;0,SUM(QS20:QT20,QV20:QX20,QZ20)-SUM(QU20,QY20),"")</f>
        <v>47.050000000000004</v>
      </c>
      <c r="RI20" s="40">
        <f>IF(SUM(RC20,RD20,RH20)&gt;0,SUM(RC20,RD20,RH20),"")</f>
        <v>119.10000000000002</v>
      </c>
    </row>
    <row r="21" spans="1:477" x14ac:dyDescent="0.2">
      <c r="A21" s="4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>18</v>
      </c>
      <c r="B21" s="4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>14</v>
      </c>
      <c r="C21" s="5" t="s">
        <v>208</v>
      </c>
      <c r="D21" s="4" t="s">
        <v>4</v>
      </c>
      <c r="E21" s="4">
        <v>2007</v>
      </c>
      <c r="F21" s="9">
        <f>SUM(L21:T21)+SUM(L21:Q21)*0.0000001+SUM(L21)*0.0000000000001</f>
        <v>168.00001195000493</v>
      </c>
      <c r="G21" s="66"/>
      <c r="H21" s="3" t="str">
        <f>IF(OR(AND(AR21&gt;=AY$43,AS21&gt;=AY$47,AR21&lt;&gt;"",AQ21=""),AND(AW21&gt;=AY$43,AX21&gt;=AY$47,AW21&lt;&gt;"",AQ21=""),AND(BU21&gt;=CB$43,BV21&gt;=CB$47,BU21&lt;&gt;"",BT21=""),AND(BZ21&gt;=CB$43,CA21&gt;=CB$47,BZ21&lt;&gt;"",BT21=""),AND(CX21&gt;=DE$43,CY21&gt;=DE$47,CX21&lt;&gt;"",CW21=""),AND(DC21&gt;=DE$43,DD21&gt;=DE$47,DC21&lt;&gt;""),AND(EC21&gt;=EJ$43,ED21&gt;=EJ$47,EC21&lt;&gt;""),AND(EH21&gt;=EJ$43,EI21&gt;=EJ$47,EH21&lt;&gt;""),AND(FE21&gt;=FL$43,FF21&gt;=FL$47,FE21&lt;&gt;""),AND(FJ21&gt;=FL$43,FK21&gt;=FL$47,FJ21&lt;&gt;""),AND(GG21&gt;=GN$43,GH21&gt;=GN$47,GG21&lt;&gt;""),AND(GL21&gt;=GN$43,GM21&gt;=GN$47,GL21&lt;&gt;""),AND(HI21&gt;=HP$43,HJ21&gt;=HP$47,HI21&lt;&gt;""),AND(HN21&gt;=HP$43,HO21&gt;=HP$47,HN21&lt;&gt;""),AND(IK21&gt;=IR$43,IL21&gt;=IR$47,IK21&lt;&gt;""),AND(IP21&gt;=IR$43,IQ21&gt;=IR$47,IP21&lt;&gt;""),AND(JM21&gt;=JT$43,JN21&gt;=JT$47,JM21&lt;&gt;""),AND(JR21&gt;=JT$43,JS21&gt;=JT$47,JR21&lt;&gt;""),AND(KO21&gt;=KV$43,KP21&gt;=KV$47,KO21&lt;&gt;""),AND(KT21&gt;=KV$43,KU21&gt;=KV$47,KT21&lt;&gt;""),AND(LQ21&gt;=LX$43,LR21&gt;=LX$47,LQ21&lt;&gt;""),AND(LV21&gt;=LX$43,LW21&gt;=LX$47,LV21&lt;&gt;""),AND(MS21&gt;=MZ$43,MT21&gt;=MZ$47,MS21&lt;&gt;""),AND(MX21&gt;=MZ$43,MY21&gt;=MZ$47,MX21&lt;&gt;""),AND(NU21&gt;=OB$43,NV21&gt;=OB$47,NU21&lt;&gt;""),AND(NZ21&gt;=OB$43,OA21&gt;=OB$47,NZ21&lt;&gt;""),AND(OW21&gt;=PD$43,OX21&gt;=PD$47,OW21&lt;&gt;""),AND(PB21&gt;=PD$43,PC21&gt;=PD$47,PB21&lt;&gt;""),AND(PY21&gt;=QF$43,PZ21&gt;=QF$47,PY21&lt;&gt;""),AND(QD21&gt;=QF$43,QE21&gt;=QF$47,QD21&lt;&gt;"")),"P","")</f>
        <v>P</v>
      </c>
      <c r="I21" s="3" t="str">
        <f>IF(OR(AND(AS21&gt;=AY$47,AS21&lt;&gt;"",AQ21=""),AND(AX21&gt;=AY$47,AX21&lt;&gt;"",AQ21=""),AND(BV21&gt;=CB$47,BV21&lt;&gt;"",BT21=""),AND(CA21&gt;=CB$47,CA21&lt;&gt;"",BT21=""),AND(CY21&gt;=DE$47,CY21&lt;&gt;"",CW21=""),AND(DD21&gt;=DE$47,DD21&lt;&gt;"",CW21=""),AND(ED21&gt;=EJ$47,ED21&lt;&gt;""),AND(EI21&gt;=EJ$47,EI21&lt;&gt;""),AND(FF21&gt;=FL$47,FF21&lt;&gt;""),AND(FK21&gt;=FL$47,FK21&lt;&gt;""),AND(GH21&gt;=GN$47,GH21&lt;&gt;""),AND(GM21&gt;=GN$47,GM21&lt;&gt;""),AND(HJ21&gt;=HP$47,HJ21&lt;&gt;""),AND(HO21&gt;=HP$47,HO21&lt;&gt;""),AND(IL21&gt;=IR$47,IL21&lt;&gt;""),AND(IQ21&gt;=IR$47,IQ21&lt;&gt;""),AND(JN21&gt;=JT$47,JN21&lt;&gt;""),AND(JS21&gt;=JT$47,JS21&lt;&gt;""),AND(KP21&gt;=KV$47,KP21&lt;&gt;""),AND(KU21&gt;=KV$47,KU21&lt;&gt;""),AND(LR21&gt;=LX$47,LR21&lt;&gt;""),AND(LW21&gt;=LX$47,LW21&lt;&gt;""),AND(MT21&gt;=MZ$47,MT21&lt;&gt;""),AND(MY21&gt;=MZ$47,MY21&lt;&gt;""),AND(NV21&gt;=OB$47,NV21&lt;&gt;""),AND(OA21&gt;=OB$47,OA21&lt;&gt;""),AND(OX21&gt;=PD$47,OX21&lt;&gt;""),AND(PC21&gt;=PD$47,PC21&lt;&gt;""),AND(PZ21&gt;=QF$47,PZ21&lt;&gt;""),AND(QE21&gt;=QF$47,QE21&lt;&gt;"")),"P","")</f>
        <v>P</v>
      </c>
      <c r="J21" s="36" t="str">
        <f>IF(AND(I21="P",H21=""),"No DD",IF(OR(AND(AU21&gt;=AY$46,AV21&gt;=AY$50,AU21&lt;&gt;"",AQ21=""),AND(BX21&gt;=CB$46,BY21&gt;=CB$50,BX21&lt;&gt;"",BT21=""),AND(DA21&gt;=DE$46,DB21&gt;=DE$50,DA21&lt;&gt;"",CW21=""),AND(EF21&gt;=EJ$46,EG21&gt;=EJ$50,EF21&lt;&gt;""),AND(FH21&gt;=FL$46,FI21&gt;=FL$50,FH21&lt;&gt;""),AND(GJ21&gt;=GN$46,GK21&gt;=GN$50,GJ21&lt;&gt;""),AND(HL21&gt;=HP$46,HM21&gt;=HP$50,HL21&lt;&gt;""),AND(IN21&gt;=IR$46,IO21&gt;=IR$50,IN21&lt;&gt;""),AND(JP21&gt;=JT$46,JQ21&gt;=JT$50,JP21&lt;&gt;""),AND(KR21&gt;=KV$46,KS21&gt;=KV$50,KR21&lt;&gt;""),AND(LT21&gt;=LX$46,LU21&gt;=LX$50,LT21&lt;&gt;""),AND(MV21&gt;=MZ$46,MW21&gt;=MZ$50,MV21&lt;&gt;""),AND(NX21&gt;=OB$46,NY21&gt;=OB$50,NX21&lt;&gt;""),AND(OZ21&gt;=PD$46,PA21&gt;=PD$50,OZ21&lt;&gt;""),AND(QB21&gt;=QF$46,QC21&gt;=QF$50,QB21&lt;&gt;"")),"Merit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Excellence",IF(K21="P","Worlds Team",IF(H21="P","National Team","")))))</f>
        <v>National Team</v>
      </c>
      <c r="K21" s="3" t="str">
        <f>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P","")</f>
        <v/>
      </c>
      <c r="L21" s="8">
        <f>IF(COUNT(AS21,BV21,CY21)&gt;0,LARGE((AS21,BV21,CY21),1),0)</f>
        <v>49.399999999999991</v>
      </c>
      <c r="M21" s="8" t="str">
        <f>IF(L21=0,"",IF(L21=CY21,$CC$1,IF(L21=BV21,$AZ$1,IF(L21=AS21,$W$1,""))))</f>
        <v>2023 Nationals</v>
      </c>
      <c r="N21" s="8">
        <f>IF(COUNT(AS21,BV21,CY21)&gt;1,LARGE((AS21,BV21,CY21),2),0)</f>
        <v>45.2</v>
      </c>
      <c r="O21" s="8" t="str">
        <f>IF(N21=0,"",IF(N21=CY21,$CC$1,IF(N21=BV21,$AZ$1,IF(N21=AS21,$W$1,""))))</f>
        <v>2023 3rd Domestic Trial</v>
      </c>
      <c r="P21" s="8">
        <f>IF(COUNT(AT21,BW21,CZ21)&gt;0,LARGE((AT21,BW21,CZ21),1),0)</f>
        <v>24.9</v>
      </c>
      <c r="Q21" s="8" t="str">
        <f>IF(P21=0,"",IF(P21=CZ21,$CC$1,IF(P21=BW21,$AZ$1,IF(P21=AT21,$W$1,""))))</f>
        <v>2023 Nationals</v>
      </c>
      <c r="R21" s="8">
        <f>IF(MAX(AX21,CA21,DD21)&gt;0,MAX(AX21,CA21,DD21),0)</f>
        <v>47.4</v>
      </c>
      <c r="S21" s="8" t="str">
        <f>IF(R21=0,"",IF(R21=DD21,$CC$1,IF(R21=CA21,$AZ$1,IF(R21=AX21,$W$1,""))))</f>
        <v>2023 Nationals</v>
      </c>
      <c r="T21" s="8">
        <f>IF(MAX(DF21:DH21)&gt;0,MAX(DF21:DH21),"")</f>
        <v>1.0999999999999872</v>
      </c>
      <c r="U21" s="11" t="str">
        <f>IF(T21="","",IF(T21=DF21,"("&amp;DF$2&amp;")",IF(T21=DG21,"("&amp;DG$2&amp;")",IF(T21=DH21,"("&amp;DH$2&amp;")"))))</f>
        <v>(Q1)</v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>2023 WAGC (Nov 17)</v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18.7</v>
      </c>
      <c r="BA21" s="18">
        <v>6.4</v>
      </c>
      <c r="BB21" s="18">
        <v>0.6</v>
      </c>
      <c r="BC21" s="18">
        <v>0</v>
      </c>
      <c r="BD21" s="18">
        <v>18.7</v>
      </c>
      <c r="BE21" s="18">
        <v>6.4</v>
      </c>
      <c r="BF21" s="18">
        <v>0.2</v>
      </c>
      <c r="BG21" s="18">
        <v>0</v>
      </c>
      <c r="BH21" s="18">
        <v>18.5</v>
      </c>
      <c r="BI21" s="18">
        <v>6.4</v>
      </c>
      <c r="BJ21" s="18">
        <v>0</v>
      </c>
      <c r="BK21" s="18">
        <v>0</v>
      </c>
      <c r="BL21" s="18">
        <v>18.600000000000001</v>
      </c>
      <c r="BM21" s="18">
        <v>5.2</v>
      </c>
      <c r="BN21" s="18">
        <v>1</v>
      </c>
      <c r="BO21" s="18">
        <v>0</v>
      </c>
      <c r="BP21" s="18">
        <v>18.399999999999999</v>
      </c>
      <c r="BQ21" s="18">
        <v>6.4</v>
      </c>
      <c r="BR21" s="18">
        <v>0.2</v>
      </c>
      <c r="BS21" s="18">
        <v>0</v>
      </c>
      <c r="BT21" s="28"/>
      <c r="BU21" s="11">
        <f>IF(SUM(BA21,BE21)&gt;0,SUM(BA21,BE21),"")</f>
        <v>12.8</v>
      </c>
      <c r="BV21" s="11">
        <f>IF(SUM(AZ21:BA21,BC21:BE21,BG21)-BB21-BF21&gt;0,SUM(AZ21:BA21,BC21:BE21,BG21)-BB21-BF21,"")</f>
        <v>49.399999999999991</v>
      </c>
      <c r="BW21" s="11">
        <f>IF(SUM(BH21:BI21,BK21)-BJ21&gt;0,SUM(BH21:BI21,BK21)-BJ21,"")</f>
        <v>24.9</v>
      </c>
      <c r="BX21" s="11">
        <f>IF(SUM(BA21,BE21,BI21)&gt;0,SUM(BA21,BE21,BI21),"")</f>
        <v>19.200000000000003</v>
      </c>
      <c r="BY21" s="11">
        <f>IF(SUM(BV21,BW21)&gt;0,SUM(BV21,BW21),"")</f>
        <v>74.299999999999983</v>
      </c>
      <c r="BZ21" s="11">
        <f>IF(SUM(BM21,BQ21)&gt;0,SUM(BM21,BQ21),"")</f>
        <v>11.600000000000001</v>
      </c>
      <c r="CA21" s="11">
        <f>IF(SUM(BL21:BM21,BO21:BQ21,BS21)-SUM(BN21,BR21)&gt;0,SUM(BL21:BM21,BO21:BQ21,BS21)-SUM(BN21,BR21),"")</f>
        <v>47.4</v>
      </c>
      <c r="CB21" s="11">
        <f>IF(SUM(BV21,BW21,CA21)&gt;0,SUM(BV21,BW21,CA21),"")</f>
        <v>121.69999999999999</v>
      </c>
      <c r="CC21" s="19">
        <v>18.600000000000001</v>
      </c>
      <c r="CD21" s="19">
        <v>6.4</v>
      </c>
      <c r="CE21" s="19">
        <v>0.6</v>
      </c>
      <c r="CF21" s="19">
        <v>0</v>
      </c>
      <c r="CG21" s="19">
        <v>17.2</v>
      </c>
      <c r="CH21" s="19">
        <v>3.6</v>
      </c>
      <c r="CI21" s="19">
        <v>0</v>
      </c>
      <c r="CJ21" s="19">
        <v>0</v>
      </c>
      <c r="CK21" s="19">
        <v>18.8</v>
      </c>
      <c r="CL21" s="19">
        <v>5.6</v>
      </c>
      <c r="CM21" s="19">
        <v>0</v>
      </c>
      <c r="CN21" s="19">
        <v>0</v>
      </c>
      <c r="CO21" s="19">
        <v>18.600000000000001</v>
      </c>
      <c r="CP21" s="19">
        <v>6.8000000000000007</v>
      </c>
      <c r="CQ21" s="19">
        <v>0.2</v>
      </c>
      <c r="CR21" s="19">
        <v>0</v>
      </c>
      <c r="CS21" s="19">
        <v>0</v>
      </c>
      <c r="CT21" s="19">
        <v>0</v>
      </c>
      <c r="CU21" s="19">
        <v>0</v>
      </c>
      <c r="CV21" s="19">
        <v>0</v>
      </c>
      <c r="CW21" s="27"/>
      <c r="CX21" s="40">
        <f>IF(SUM(CD21,CH21)&gt;0,SUM(CD21,CH21),"")</f>
        <v>10</v>
      </c>
      <c r="CY21" s="40">
        <f>IF(SUM(CC21:CD21,CF21:CH21,CJ21)-CE21-CI21&gt;0,SUM(CC21:CD21,CF21:CH21,CJ21)-CE21-CI21,"")</f>
        <v>45.2</v>
      </c>
      <c r="CZ21" s="40">
        <f>IF(SUM(CK21:CL21,CN21)-CM21&gt;0,SUM(CK21:CL21,CN21)-CM21,"")</f>
        <v>24.4</v>
      </c>
      <c r="DA21" s="40">
        <f>IF(SUM(CD21,CH21,CL21)&gt;0,SUM(CD21,CH21,CL21),"")</f>
        <v>15.6</v>
      </c>
      <c r="DB21" s="40">
        <f>IF(SUM(CY21,CZ21)&gt;0,SUM(CY21,CZ21),"")</f>
        <v>69.599999999999994</v>
      </c>
      <c r="DC21" s="40">
        <f>IF(SUM(CP21,CT21)&gt;0,SUM(CP21,CT21),"")</f>
        <v>6.8000000000000007</v>
      </c>
      <c r="DD21" s="40">
        <f>IF(SUM(CO21:CP21,CR21:CT21,CV21)-SUM(CQ21,CU21)&gt;0,SUM(CO21:CP21,CR21:CT21,CV21)-SUM(CQ21,CU21),"")</f>
        <v>25.200000000000003</v>
      </c>
      <c r="DE21" s="40">
        <f>IF(SUM(CY21,CZ21,DD21)&gt;0,SUM(CY21,CZ21,DD21),"")</f>
        <v>94.8</v>
      </c>
      <c r="DF21" s="50">
        <f>IF(MAX(ED21,FF21,GH21,HJ21,IL21,JN21,KP21,LR21,MT21,NV21,OX21,PZ21)-IF(N21="",0,N21)&gt;0.001,MAX(ED21,FF21,GH21,HJ21,IL21,JN21,KP21,LR21,MT21,NV21,OX21,PZ21)-IF(N21="",0,N21),"")</f>
        <v>1.0999999999999872</v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>
        <v>18.399999999999999</v>
      </c>
      <c r="JV21" s="17">
        <v>5.2</v>
      </c>
      <c r="JW21" s="17">
        <v>0</v>
      </c>
      <c r="JX21" s="17">
        <v>0</v>
      </c>
      <c r="JY21" s="17">
        <v>16.5</v>
      </c>
      <c r="JZ21" s="17">
        <v>6.4</v>
      </c>
      <c r="KA21" s="17">
        <v>0.2</v>
      </c>
      <c r="KB21" s="17">
        <v>0</v>
      </c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>
        <f>IF(SUM(JV21,JZ21)&gt;0,SUM(JV21,JZ21),"")</f>
        <v>11.600000000000001</v>
      </c>
      <c r="KP21" s="40">
        <f>IF(SUM(JU21:JV21,JX21:JZ21,KB21)-JW21-KA21&gt;0,SUM(JU21:JV21,JX21:JZ21,KB21)-JW21-KA21,"")</f>
        <v>46.29999999999999</v>
      </c>
      <c r="KQ21" s="40" t="str">
        <f>IF(SUM(KC21:KD21,KF21)-KE21&gt;0,SUM(KC21:KD21,KF21)-KE21,"")</f>
        <v/>
      </c>
      <c r="KR21" s="40">
        <f>IF(SUM(JV21,JZ21,KD21)&gt;0,SUM(JV21,JZ21,KD21),"")</f>
        <v>11.600000000000001</v>
      </c>
      <c r="KS21" s="40">
        <f>IF(SUM(KP21,KQ21)&gt;0,SUM(KP21,KQ21),"")</f>
        <v>46.29999999999999</v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>
        <f>IF(SUM(KP21,KQ21,KU21)&gt;0,SUM(KP21,KQ21,KU21),"")</f>
        <v>46.29999999999999</v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18.649999999999999</v>
      </c>
      <c r="QH21" s="22">
        <f>IF($CW21="P",CD21,(CD21+BA21)/2)</f>
        <v>6.4</v>
      </c>
      <c r="QI21" s="22">
        <f>IF($CW21="P",CE21,(CE21+BB21)/2)</f>
        <v>0.6</v>
      </c>
      <c r="QJ21" s="22">
        <f>IF($CW21="P",CF21,(CF21+BC21)/2)</f>
        <v>0</v>
      </c>
      <c r="QK21" s="22">
        <f>IF($CW21="P",CG21,(CG21+BD21)/2)</f>
        <v>17.95</v>
      </c>
      <c r="QL21" s="22">
        <f>IF($CW21="P",CH21,(CH21+BE21)/2)</f>
        <v>5</v>
      </c>
      <c r="QM21" s="22">
        <f>IF($CW21="P",CI21,(CI21+BF21)/2)</f>
        <v>0.1</v>
      </c>
      <c r="QN21" s="22">
        <f>IF($CW21="P",CJ21,(CJ21+BG21)/2)</f>
        <v>0</v>
      </c>
      <c r="QO21" s="22">
        <f>IF($CW21="P",CK21,(CK21+BH21)/2)</f>
        <v>18.649999999999999</v>
      </c>
      <c r="QP21" s="22">
        <f>IF($CW21="P",CL21,(CL21+BI21)/2)</f>
        <v>6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18.600000000000001</v>
      </c>
      <c r="QT21" s="22">
        <f>IF($CW21="P",CP21,(CP21+BM21)/2)</f>
        <v>6</v>
      </c>
      <c r="QU21" s="22">
        <f>IF($CW21="P",CQ21,(CQ21+BN21)/2)</f>
        <v>0.6</v>
      </c>
      <c r="QV21" s="22">
        <f>IF($CW21="P",CR21,(CR21+BO21)/2)</f>
        <v>0</v>
      </c>
      <c r="QW21" s="22">
        <f>IF($CW21="P",CS21,(CS21+BP21)/2)</f>
        <v>9.1999999999999993</v>
      </c>
      <c r="QX21" s="22">
        <f>IF($CW21="P",CT21,(CT21+BQ21)/2)</f>
        <v>3.2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11.4</v>
      </c>
      <c r="RC21" s="40">
        <f>IF(SUM(QG21:QH21,QJ21:QL21,QN21)-QI21-QM21&gt;0,SUM(QG21:QH21,QJ21:QL21,QN21)-QI21-QM21,"")</f>
        <v>47.3</v>
      </c>
      <c r="RD21" s="40">
        <f>IF(SUM(QO21:QP21,QR21)-QQ21&gt;0,SUM(QO21:QP21,QR21)-QQ21,"")</f>
        <v>24.65</v>
      </c>
      <c r="RE21" s="40">
        <f>IF(SUM(QH21,QL21,QP21)&gt;0,SUM(QH21,QL21,QP21),"")</f>
        <v>17.399999999999999</v>
      </c>
      <c r="RF21" s="40">
        <f>IF(SUM(RC21,RD21)&gt;0,SUM(RC21,RD21),"")</f>
        <v>71.949999999999989</v>
      </c>
      <c r="RG21" s="40">
        <f>IF(SUM(QT21,QX21)&gt;0,SUM(QT21,QX21),"")</f>
        <v>9.1999999999999993</v>
      </c>
      <c r="RH21" s="40">
        <f>IF(SUM(QS21:QT21,QV21:QX21,QZ21)-SUM(QU21,QY21)&gt;0,SUM(QS21:QT21,QV21:QX21,QZ21)-SUM(QU21,QY21),"")</f>
        <v>36.299999999999997</v>
      </c>
      <c r="RI21" s="40">
        <f>IF(SUM(RC21,RD21,RH21)&gt;0,SUM(RC21,RD21,RH21),"")</f>
        <v>108.24999999999999</v>
      </c>
    </row>
    <row r="22" spans="1:477" x14ac:dyDescent="0.2">
      <c r="A22" s="4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>19</v>
      </c>
      <c r="B22" s="4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>15</v>
      </c>
      <c r="C22" s="5" t="s">
        <v>129</v>
      </c>
      <c r="D22" s="4" t="s">
        <v>6</v>
      </c>
      <c r="E22" s="4">
        <v>2004</v>
      </c>
      <c r="F22" s="9">
        <f>SUM(L22:T22)+SUM(L22:Q22)*0.0000001+SUM(L22)*0.0000000000001</f>
        <v>165.50001159000496</v>
      </c>
      <c r="G22" s="66"/>
      <c r="H22" s="3" t="str">
        <f>IF(OR(AND(AR22&gt;=AY$43,AS22&gt;=AY$47,AR22&lt;&gt;"",AQ22=""),AND(AW22&gt;=AY$43,AX22&gt;=AY$47,AW22&lt;&gt;"",AQ22=""),AND(BU22&gt;=CB$43,BV22&gt;=CB$47,BU22&lt;&gt;"",BT22=""),AND(BZ22&gt;=CB$43,CA22&gt;=CB$47,BZ22&lt;&gt;"",BT22=""),AND(CX22&gt;=DE$43,CY22&gt;=DE$47,CX22&lt;&gt;"",CW22=""),AND(DC22&gt;=DE$43,DD22&gt;=DE$47,DC22&lt;&gt;""),AND(EC22&gt;=EJ$43,ED22&gt;=EJ$47,EC22&lt;&gt;""),AND(EH22&gt;=EJ$43,EI22&gt;=EJ$47,EH22&lt;&gt;""),AND(FE22&gt;=FL$43,FF22&gt;=FL$47,FE22&lt;&gt;""),AND(FJ22&gt;=FL$43,FK22&gt;=FL$47,FJ22&lt;&gt;""),AND(GG22&gt;=GN$43,GH22&gt;=GN$47,GG22&lt;&gt;""),AND(GL22&gt;=GN$43,GM22&gt;=GN$47,GL22&lt;&gt;""),AND(HI22&gt;=HP$43,HJ22&gt;=HP$47,HI22&lt;&gt;""),AND(HN22&gt;=HP$43,HO22&gt;=HP$47,HN22&lt;&gt;""),AND(IK22&gt;=IR$43,IL22&gt;=IR$47,IK22&lt;&gt;""),AND(IP22&gt;=IR$43,IQ22&gt;=IR$47,IP22&lt;&gt;""),AND(JM22&gt;=JT$43,JN22&gt;=JT$47,JM22&lt;&gt;""),AND(JR22&gt;=JT$43,JS22&gt;=JT$47,JR22&lt;&gt;""),AND(KO22&gt;=KV$43,KP22&gt;=KV$47,KO22&lt;&gt;""),AND(KT22&gt;=KV$43,KU22&gt;=KV$47,KT22&lt;&gt;""),AND(LQ22&gt;=LX$43,LR22&gt;=LX$47,LQ22&lt;&gt;""),AND(LV22&gt;=LX$43,LW22&gt;=LX$47,LV22&lt;&gt;""),AND(MS22&gt;=MZ$43,MT22&gt;=MZ$47,MS22&lt;&gt;""),AND(MX22&gt;=MZ$43,MY22&gt;=MZ$47,MX22&lt;&gt;""),AND(NU22&gt;=OB$43,NV22&gt;=OB$47,NU22&lt;&gt;""),AND(NZ22&gt;=OB$43,OA22&gt;=OB$47,NZ22&lt;&gt;""),AND(OW22&gt;=PD$43,OX22&gt;=PD$47,OW22&lt;&gt;""),AND(PB22&gt;=PD$43,PC22&gt;=PD$47,PB22&lt;&gt;""),AND(PY22&gt;=QF$43,PZ22&gt;=QF$47,PY22&lt;&gt;""),AND(QD22&gt;=QF$43,QE22&gt;=QF$47,QD22&lt;&gt;"")),"P","")</f>
        <v>P</v>
      </c>
      <c r="I22" s="3" t="str">
        <f>IF(OR(AND(AS22&gt;=AY$47,AS22&lt;&gt;"",AQ22=""),AND(AX22&gt;=AY$47,AX22&lt;&gt;"",AQ22=""),AND(BV22&gt;=CB$47,BV22&lt;&gt;"",BT22=""),AND(CA22&gt;=CB$47,CA22&lt;&gt;"",BT22=""),AND(CY22&gt;=DE$47,CY22&lt;&gt;"",CW22=""),AND(DD22&gt;=DE$47,DD22&lt;&gt;"",CW22=""),AND(ED22&gt;=EJ$47,ED22&lt;&gt;""),AND(EI22&gt;=EJ$47,EI22&lt;&gt;""),AND(FF22&gt;=FL$47,FF22&lt;&gt;""),AND(FK22&gt;=FL$47,FK22&lt;&gt;""),AND(GH22&gt;=GN$47,GH22&lt;&gt;""),AND(GM22&gt;=GN$47,GM22&lt;&gt;""),AND(HJ22&gt;=HP$47,HJ22&lt;&gt;""),AND(HO22&gt;=HP$47,HO22&lt;&gt;""),AND(IL22&gt;=IR$47,IL22&lt;&gt;""),AND(IQ22&gt;=IR$47,IQ22&lt;&gt;""),AND(JN22&gt;=JT$47,JN22&lt;&gt;""),AND(JS22&gt;=JT$47,JS22&lt;&gt;""),AND(KP22&gt;=KV$47,KP22&lt;&gt;""),AND(KU22&gt;=KV$47,KU22&lt;&gt;""),AND(LR22&gt;=LX$47,LR22&lt;&gt;""),AND(LW22&gt;=LX$47,LW22&lt;&gt;""),AND(MT22&gt;=MZ$47,MT22&lt;&gt;""),AND(MY22&gt;=MZ$47,MY22&lt;&gt;""),AND(NV22&gt;=OB$47,NV22&lt;&gt;""),AND(OA22&gt;=OB$47,OA22&lt;&gt;""),AND(OX22&gt;=PD$47,OX22&lt;&gt;""),AND(PC22&gt;=PD$47,PC22&lt;&gt;""),AND(PZ22&gt;=QF$47,PZ22&lt;&gt;""),AND(QE22&gt;=QF$47,QE22&lt;&gt;"")),"P","")</f>
        <v>P</v>
      </c>
      <c r="J22" s="36" t="str">
        <f>IF(AND(I22="P",H22=""),"No DD",IF(OR(AND(AU22&gt;=AY$46,AV22&gt;=AY$50,AU22&lt;&gt;"",AQ22=""),AND(BX22&gt;=CB$46,BY22&gt;=CB$50,BX22&lt;&gt;"",BT22=""),AND(DA22&gt;=DE$46,DB22&gt;=DE$50,DA22&lt;&gt;"",CW22=""),AND(EF22&gt;=EJ$46,EG22&gt;=EJ$50,EF22&lt;&gt;""),AND(FH22&gt;=FL$46,FI22&gt;=FL$50,FH22&lt;&gt;""),AND(GJ22&gt;=GN$46,GK22&gt;=GN$50,GJ22&lt;&gt;""),AND(HL22&gt;=HP$46,HM22&gt;=HP$50,HL22&lt;&gt;""),AND(IN22&gt;=IR$46,IO22&gt;=IR$50,IN22&lt;&gt;""),AND(JP22&gt;=JT$46,JQ22&gt;=JT$50,JP22&lt;&gt;""),AND(KR22&gt;=KV$46,KS22&gt;=KV$50,KR22&lt;&gt;""),AND(LT22&gt;=LX$46,LU22&gt;=LX$50,LT22&lt;&gt;""),AND(MV22&gt;=MZ$46,MW22&gt;=MZ$50,MV22&lt;&gt;""),AND(NX22&gt;=OB$46,NY22&gt;=OB$50,NX22&lt;&gt;""),AND(OZ22&gt;=PD$46,PA22&gt;=PD$50,OZ22&lt;&gt;""),AND(QB22&gt;=QF$46,QC22&gt;=QF$50,QB22&lt;&gt;"")),"Merit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Excellence",IF(K22="P","Worlds Team",IF(H22="P","National Team","")))))</f>
        <v>National Team</v>
      </c>
      <c r="K22" s="3" t="str">
        <f>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P","")</f>
        <v/>
      </c>
      <c r="L22" s="8">
        <f>IF(COUNT(AS22,BV22,CY22)&gt;0,LARGE((AS22,BV22,CY22),1),0)</f>
        <v>49.4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43.29999999999999</v>
      </c>
      <c r="O22" s="8" t="str">
        <f>IF(N22=0,"",IF(N22=CY22,$CC$1,IF(N22=BV22,$AZ$1,IF(N22=AS22,$W$1,""))))</f>
        <v>2023 Elite Canada</v>
      </c>
      <c r="P22" s="8">
        <f>IF(COUNT(AT22,BW22,CZ22)&gt;0,LARGE((AT22,BW22,CZ22),1),0)</f>
        <v>23.2</v>
      </c>
      <c r="Q22" s="8" t="str">
        <f>IF(P22=0,"",IF(P22=CZ22,$CC$1,IF(P22=BW22,$AZ$1,IF(P22=AT22,$W$1,""))))</f>
        <v>2023 Elite Canada</v>
      </c>
      <c r="R22" s="8">
        <f>IF(MAX(AX22,CA22,DD22)&gt;0,MAX(AX22,CA22,DD22),0)</f>
        <v>49.6</v>
      </c>
      <c r="S22" s="8" t="str">
        <f>IF(R22=0,"",IF(R22=DD22,$CC$1,IF(R22=CA22,$AZ$1,IF(R22=AX22,$W$1,""))))</f>
        <v>2023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17.7</v>
      </c>
      <c r="X22" s="19">
        <v>2.4</v>
      </c>
      <c r="Y22" s="19">
        <v>0</v>
      </c>
      <c r="Z22" s="19">
        <v>0</v>
      </c>
      <c r="AA22" s="19">
        <v>19</v>
      </c>
      <c r="AB22" s="19">
        <v>4.8</v>
      </c>
      <c r="AC22" s="19">
        <v>0.6</v>
      </c>
      <c r="AD22" s="19">
        <v>0</v>
      </c>
      <c r="AE22" s="19">
        <v>18.899999999999999</v>
      </c>
      <c r="AF22" s="19">
        <v>4.3</v>
      </c>
      <c r="AG22" s="19">
        <v>0</v>
      </c>
      <c r="AH22" s="19">
        <v>0</v>
      </c>
      <c r="AI22" s="19">
        <v>19.2</v>
      </c>
      <c r="AJ22" s="19">
        <v>6</v>
      </c>
      <c r="AK22" s="19">
        <v>0</v>
      </c>
      <c r="AL22" s="19">
        <v>0</v>
      </c>
      <c r="AM22" s="19">
        <v>18.8</v>
      </c>
      <c r="AN22" s="19">
        <v>5.6</v>
      </c>
      <c r="AO22" s="19">
        <v>0</v>
      </c>
      <c r="AP22" s="19">
        <v>0</v>
      </c>
      <c r="AQ22" s="27"/>
      <c r="AR22" s="40">
        <f>IF(SUM(X22,AB22)&gt;0,SUM(X22,AB22),"")</f>
        <v>7.1999999999999993</v>
      </c>
      <c r="AS22" s="40">
        <f>IF(SUM(W22:X22,Z22:AB22,AD22)-Y22-AC22&gt;0,SUM(W22:X22,Z22:AB22,AD22)-Y22-AC22,"")</f>
        <v>43.29999999999999</v>
      </c>
      <c r="AT22" s="40">
        <f>IF(SUM(AE22:AF22,AH22)-AG22&gt;0,SUM(AE22:AF22,AH22)-AG22,"")</f>
        <v>23.2</v>
      </c>
      <c r="AU22" s="40">
        <f>IF(SUM(X22,AB22,AF22)&gt;0,SUM(X22,AB22,AF22),"")</f>
        <v>11.5</v>
      </c>
      <c r="AV22" s="40">
        <f>IF(SUM(AS22,AT22)&gt;0,SUM(AS22,AT22),"")</f>
        <v>66.499999999999986</v>
      </c>
      <c r="AW22" s="40">
        <f>IF(SUM(AJ22,AN22)&gt;0,SUM(AJ22,AN22),"")</f>
        <v>11.6</v>
      </c>
      <c r="AX22" s="40">
        <f>IF(SUM(AI22:AJ22,AL22:AN22,AP22)-SUM(AK22,AO22)&gt;0,SUM(AI22:AJ22,AL22:AN22,AP22)-SUM(AK22,AO22),"")</f>
        <v>49.6</v>
      </c>
      <c r="AY22" s="40">
        <f>IF(SUM(AS22,AT22,AX22)&gt;0,SUM(AS22,AT22,AX22),"")</f>
        <v>116.1</v>
      </c>
      <c r="AZ22" s="18">
        <v>19.2</v>
      </c>
      <c r="BA22" s="18">
        <v>6</v>
      </c>
      <c r="BB22" s="18">
        <v>0</v>
      </c>
      <c r="BC22" s="18">
        <v>0</v>
      </c>
      <c r="BD22" s="18">
        <v>19.2</v>
      </c>
      <c r="BE22" s="18">
        <v>5.6</v>
      </c>
      <c r="BF22" s="18">
        <v>0.6</v>
      </c>
      <c r="BG22" s="18">
        <v>0</v>
      </c>
      <c r="BH22" s="18">
        <v>19.399999999999999</v>
      </c>
      <c r="BI22" s="18">
        <v>3.5</v>
      </c>
      <c r="BJ22" s="18">
        <v>0.6</v>
      </c>
      <c r="BK22" s="18">
        <v>0</v>
      </c>
      <c r="BL22" s="18">
        <v>19.600000000000001</v>
      </c>
      <c r="BM22" s="18">
        <v>6</v>
      </c>
      <c r="BN22" s="18">
        <v>0</v>
      </c>
      <c r="BO22" s="18">
        <v>0</v>
      </c>
      <c r="BP22" s="18">
        <v>19</v>
      </c>
      <c r="BQ22" s="18">
        <v>4.8</v>
      </c>
      <c r="BR22" s="18">
        <v>0</v>
      </c>
      <c r="BS22" s="18">
        <v>0</v>
      </c>
      <c r="BT22" s="28"/>
      <c r="BU22" s="11">
        <f>IF(SUM(BA22,BE22)&gt;0,SUM(BA22,BE22),"")</f>
        <v>11.6</v>
      </c>
      <c r="BV22" s="11">
        <f>IF(SUM(AZ22:BA22,BC22:BE22,BG22)-BB22-BF22&gt;0,SUM(AZ22:BA22,BC22:BE22,BG22)-BB22-BF22,"")</f>
        <v>49.4</v>
      </c>
      <c r="BW22" s="11">
        <f>IF(SUM(BH22:BI22,BK22)-BJ22&gt;0,SUM(BH22:BI22,BK22)-BJ22,"")</f>
        <v>22.299999999999997</v>
      </c>
      <c r="BX22" s="11">
        <f>IF(SUM(BA22,BE22,BI22)&gt;0,SUM(BA22,BE22,BI22),"")</f>
        <v>15.1</v>
      </c>
      <c r="BY22" s="11">
        <f>IF(SUM(BV22,BW22)&gt;0,SUM(BV22,BW22),"")</f>
        <v>71.699999999999989</v>
      </c>
      <c r="BZ22" s="11">
        <f>IF(SUM(BM22,BQ22)&gt;0,SUM(BM22,BQ22),"")</f>
        <v>10.8</v>
      </c>
      <c r="CA22" s="11">
        <f>IF(SUM(BL22:BM22,BO22:BQ22,BS22)-SUM(BN22,BR22)&gt;0,SUM(BL22:BM22,BO22:BQ22,BS22)-SUM(BN22,BR22),"")</f>
        <v>49.4</v>
      </c>
      <c r="CB22" s="11">
        <f>IF(SUM(BV22,BW22,CA22)&gt;0,SUM(BV22,BW22,CA22),"")</f>
        <v>121.1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9.6</v>
      </c>
      <c r="QH22" s="22">
        <f>IF($CW22="P",CD22,(CD22+BA22)/2)</f>
        <v>3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9.6</v>
      </c>
      <c r="QL22" s="22">
        <f>IF($CW22="P",CH22,(CH22+BE22)/2)</f>
        <v>2.8</v>
      </c>
      <c r="QM22" s="22">
        <f>IF($CW22="P",CI22,(CI22+BF22)/2)</f>
        <v>0.3</v>
      </c>
      <c r="QN22" s="22">
        <f>IF($CW22="P",CJ22,(CJ22+BG22)/2)</f>
        <v>0</v>
      </c>
      <c r="QO22" s="22">
        <f>IF($CW22="P",CK22,(CK22+BH22)/2)</f>
        <v>9.6999999999999993</v>
      </c>
      <c r="QP22" s="22">
        <f>IF($CW22="P",CL22,(CL22+BI22)/2)</f>
        <v>1.75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9.8000000000000007</v>
      </c>
      <c r="QT22" s="22">
        <f>IF($CW22="P",CP22,(CP22+BM22)/2)</f>
        <v>3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9.5</v>
      </c>
      <c r="QX22" s="22">
        <f>IF($CW22="P",CT22,(CT22+BQ22)/2)</f>
        <v>2.4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5.8</v>
      </c>
      <c r="RC22" s="40">
        <f>IF(SUM(QG22:QH22,QJ22:QL22,QN22)-QI22-QM22&gt;0,SUM(QG22:QH22,QJ22:QL22,QN22)-QI22-QM22,"")</f>
        <v>24.7</v>
      </c>
      <c r="RD22" s="40">
        <f>IF(SUM(QO22:QP22,QR22)-QQ22&gt;0,SUM(QO22:QP22,QR22)-QQ22,"")</f>
        <v>11.149999999999999</v>
      </c>
      <c r="RE22" s="40">
        <f>IF(SUM(QH22,QL22,QP22)&gt;0,SUM(QH22,QL22,QP22),"")</f>
        <v>7.55</v>
      </c>
      <c r="RF22" s="40">
        <f>IF(SUM(RC22,RD22)&gt;0,SUM(RC22,RD22),"")</f>
        <v>35.849999999999994</v>
      </c>
      <c r="RG22" s="40">
        <f>IF(SUM(QT22,QX22)&gt;0,SUM(QT22,QX22),"")</f>
        <v>5.4</v>
      </c>
      <c r="RH22" s="40">
        <f>IF(SUM(QS22:QT22,QV22:QX22,QZ22)-SUM(QU22,QY22)&gt;0,SUM(QS22:QT22,QV22:QX22,QZ22)-SUM(QU22,QY22),"")</f>
        <v>24.7</v>
      </c>
      <c r="RI22" s="40">
        <f>IF(SUM(RC22,RD22,RH22)&gt;0,SUM(RC22,RD22,RH22),"")</f>
        <v>60.55</v>
      </c>
    </row>
    <row r="23" spans="1:477" x14ac:dyDescent="0.2">
      <c r="A23" s="4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>20</v>
      </c>
      <c r="B23" s="4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>16</v>
      </c>
      <c r="C23" s="5" t="s">
        <v>209</v>
      </c>
      <c r="D23" s="4" t="s">
        <v>4</v>
      </c>
      <c r="E23" s="4">
        <v>2007</v>
      </c>
      <c r="F23" s="9">
        <f>SUM(L23:T23)+SUM(L23:Q23)*0.0000001+SUM(L23)*0.0000000000001</f>
        <v>163.80001135000452</v>
      </c>
      <c r="G23" s="66"/>
      <c r="H23" s="3" t="str">
        <f>IF(OR(AND(AR23&gt;=AY$43,AS23&gt;=AY$47,AR23&lt;&gt;"",AQ23=""),AND(AW23&gt;=AY$43,AX23&gt;=AY$47,AW23&lt;&gt;"",AQ23=""),AND(BU23&gt;=CB$43,BV23&gt;=CB$47,BU23&lt;&gt;"",BT23=""),AND(BZ23&gt;=CB$43,CA23&gt;=CB$47,BZ23&lt;&gt;"",BT23=""),AND(CX23&gt;=DE$43,CY23&gt;=DE$47,CX23&lt;&gt;"",CW23=""),AND(DC23&gt;=DE$43,DD23&gt;=DE$47,DC23&lt;&gt;""),AND(EC23&gt;=EJ$43,ED23&gt;=EJ$47,EC23&lt;&gt;""),AND(EH23&gt;=EJ$43,EI23&gt;=EJ$47,EH23&lt;&gt;""),AND(FE23&gt;=FL$43,FF23&gt;=FL$47,FE23&lt;&gt;""),AND(FJ23&gt;=FL$43,FK23&gt;=FL$47,FJ23&lt;&gt;""),AND(GG23&gt;=GN$43,GH23&gt;=GN$47,GG23&lt;&gt;""),AND(GL23&gt;=GN$43,GM23&gt;=GN$47,GL23&lt;&gt;""),AND(HI23&gt;=HP$43,HJ23&gt;=HP$47,HI23&lt;&gt;""),AND(HN23&gt;=HP$43,HO23&gt;=HP$47,HN23&lt;&gt;""),AND(IK23&gt;=IR$43,IL23&gt;=IR$47,IK23&lt;&gt;""),AND(IP23&gt;=IR$43,IQ23&gt;=IR$47,IP23&lt;&gt;""),AND(JM23&gt;=JT$43,JN23&gt;=JT$47,JM23&lt;&gt;""),AND(JR23&gt;=JT$43,JS23&gt;=JT$47,JR23&lt;&gt;""),AND(KO23&gt;=KV$43,KP23&gt;=KV$47,KO23&lt;&gt;""),AND(KT23&gt;=KV$43,KU23&gt;=KV$47,KT23&lt;&gt;""),AND(LQ23&gt;=LX$43,LR23&gt;=LX$47,LQ23&lt;&gt;""),AND(LV23&gt;=LX$43,LW23&gt;=LX$47,LV23&lt;&gt;""),AND(MS23&gt;=MZ$43,MT23&gt;=MZ$47,MS23&lt;&gt;""),AND(MX23&gt;=MZ$43,MY23&gt;=MZ$47,MX23&lt;&gt;""),AND(NU23&gt;=OB$43,NV23&gt;=OB$47,NU23&lt;&gt;""),AND(NZ23&gt;=OB$43,OA23&gt;=OB$47,NZ23&lt;&gt;""),AND(OW23&gt;=PD$43,OX23&gt;=PD$47,OW23&lt;&gt;""),AND(PB23&gt;=PD$43,PC23&gt;=PD$47,PB23&lt;&gt;""),AND(PY23&gt;=QF$43,PZ23&gt;=QF$47,PY23&lt;&gt;""),AND(QD23&gt;=QF$43,QE23&gt;=QF$47,QD23&lt;&gt;"")),"P","")</f>
        <v>P</v>
      </c>
      <c r="I23" s="3" t="str">
        <f>IF(OR(AND(AS23&gt;=AY$47,AS23&lt;&gt;"",AQ23=""),AND(AX23&gt;=AY$47,AX23&lt;&gt;"",AQ23=""),AND(BV23&gt;=CB$47,BV23&lt;&gt;"",BT23=""),AND(CA23&gt;=CB$47,CA23&lt;&gt;"",BT23=""),AND(CY23&gt;=DE$47,CY23&lt;&gt;"",CW23=""),AND(DD23&gt;=DE$47,DD23&lt;&gt;"",CW23=""),AND(ED23&gt;=EJ$47,ED23&lt;&gt;""),AND(EI23&gt;=EJ$47,EI23&lt;&gt;""),AND(FF23&gt;=FL$47,FF23&lt;&gt;""),AND(FK23&gt;=FL$47,FK23&lt;&gt;""),AND(GH23&gt;=GN$47,GH23&lt;&gt;""),AND(GM23&gt;=GN$47,GM23&lt;&gt;""),AND(HJ23&gt;=HP$47,HJ23&lt;&gt;""),AND(HO23&gt;=HP$47,HO23&lt;&gt;""),AND(IL23&gt;=IR$47,IL23&lt;&gt;""),AND(IQ23&gt;=IR$47,IQ23&lt;&gt;""),AND(JN23&gt;=JT$47,JN23&lt;&gt;""),AND(JS23&gt;=JT$47,JS23&lt;&gt;""),AND(KP23&gt;=KV$47,KP23&lt;&gt;""),AND(KU23&gt;=KV$47,KU23&lt;&gt;""),AND(LR23&gt;=LX$47,LR23&lt;&gt;""),AND(LW23&gt;=LX$47,LW23&lt;&gt;""),AND(MT23&gt;=MZ$47,MT23&lt;&gt;""),AND(MY23&gt;=MZ$47,MY23&lt;&gt;""),AND(NV23&gt;=OB$47,NV23&lt;&gt;""),AND(OA23&gt;=OB$47,OA23&lt;&gt;""),AND(OX23&gt;=PD$47,OX23&lt;&gt;""),AND(PC23&gt;=PD$47,PC23&lt;&gt;""),AND(PZ23&gt;=QF$47,PZ23&lt;&gt;""),AND(QE23&gt;=QF$47,QE23&lt;&gt;"")),"P","")</f>
        <v>P</v>
      </c>
      <c r="J23" s="36" t="str">
        <f>IF(AND(I23="P",H23=""),"No DD",IF(OR(AND(AU23&gt;=AY$46,AV23&gt;=AY$50,AU23&lt;&gt;"",AQ23=""),AND(BX23&gt;=CB$46,BY23&gt;=CB$50,BX23&lt;&gt;"",BT23=""),AND(DA23&gt;=DE$46,DB23&gt;=DE$50,DA23&lt;&gt;"",CW23=""),AND(EF23&gt;=EJ$46,EG23&gt;=EJ$50,EF23&lt;&gt;""),AND(FH23&gt;=FL$46,FI23&gt;=FL$50,FH23&lt;&gt;""),AND(GJ23&gt;=GN$46,GK23&gt;=GN$50,GJ23&lt;&gt;""),AND(HL23&gt;=HP$46,HM23&gt;=HP$50,HL23&lt;&gt;""),AND(IN23&gt;=IR$46,IO23&gt;=IR$50,IN23&lt;&gt;""),AND(JP23&gt;=JT$46,JQ23&gt;=JT$50,JP23&lt;&gt;""),AND(KR23&gt;=KV$46,KS23&gt;=KV$50,KR23&lt;&gt;""),AND(LT23&gt;=LX$46,LU23&gt;=LX$50,LT23&lt;&gt;""),AND(MV23&gt;=MZ$46,MW23&gt;=MZ$50,MV23&lt;&gt;""),AND(NX23&gt;=OB$46,NY23&gt;=OB$50,NX23&lt;&gt;""),AND(OZ23&gt;=PD$46,PA23&gt;=PD$50,OZ23&lt;&gt;""),AND(QB23&gt;=QF$46,QC23&gt;=QF$50,QB23&lt;&gt;"")),"Merit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Excellence",IF(K23="P","Worlds Team",IF(H23="P","National Team","")))))</f>
        <v>National Team</v>
      </c>
      <c r="K23" s="3" t="str">
        <f>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P","")</f>
        <v/>
      </c>
      <c r="L23" s="8">
        <f>IF(COUNT(AS23,BV23,CY23)&gt;0,LARGE((AS23,BV23,CY23),1),0)</f>
        <v>45.5</v>
      </c>
      <c r="M23" s="8" t="str">
        <f>IF(L23=0,"",IF(L23=CY23,$CC$1,IF(L23=BV23,$AZ$1,IF(L23=AS23,$W$1,""))))</f>
        <v>2023 Nationals</v>
      </c>
      <c r="N23" s="8">
        <f>IF(COUNT(AS23,BV23,CY23)&gt;1,LARGE((AS23,BV23,CY23),2),0)</f>
        <v>43.4</v>
      </c>
      <c r="O23" s="8" t="str">
        <f>IF(N23=0,"",IF(N23=CY23,$CC$1,IF(N23=BV23,$AZ$1,IF(N23=AS23,$W$1,""))))</f>
        <v>2023 3rd Domestic Trial</v>
      </c>
      <c r="P23" s="8">
        <f>IF(COUNT(AT23,BW23,CZ23)&gt;0,LARGE((AT23,BW23,CZ23),1),0)</f>
        <v>24.6</v>
      </c>
      <c r="Q23" s="8" t="str">
        <f>IF(P23=0,"",IF(P23=CZ23,$CC$1,IF(P23=BW23,$AZ$1,IF(P23=AT23,$W$1,""))))</f>
        <v>2023 3rd Domestic Trial</v>
      </c>
      <c r="R23" s="8">
        <f>IF(MAX(AX23,CA23,DD23)&gt;0,MAX(AX23,CA23,DD23),0)</f>
        <v>50.29999999999999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16.399999999999999</v>
      </c>
      <c r="BA23" s="18">
        <v>6.4</v>
      </c>
      <c r="BB23" s="18">
        <v>1</v>
      </c>
      <c r="BC23" s="18">
        <v>0</v>
      </c>
      <c r="BD23" s="18">
        <v>18.5</v>
      </c>
      <c r="BE23" s="18">
        <v>6</v>
      </c>
      <c r="BF23" s="18">
        <v>0.8</v>
      </c>
      <c r="BG23" s="18">
        <v>0</v>
      </c>
      <c r="BH23" s="18">
        <v>18.399999999999999</v>
      </c>
      <c r="BI23" s="18">
        <v>6</v>
      </c>
      <c r="BJ23" s="18">
        <v>0.8</v>
      </c>
      <c r="BK23" s="18">
        <v>0</v>
      </c>
      <c r="BL23" s="18">
        <v>16.600000000000001</v>
      </c>
      <c r="BM23" s="18">
        <v>7.2</v>
      </c>
      <c r="BN23" s="18">
        <v>0.8</v>
      </c>
      <c r="BO23" s="18">
        <v>0</v>
      </c>
      <c r="BP23" s="18">
        <v>19.100000000000001</v>
      </c>
      <c r="BQ23" s="18">
        <v>6</v>
      </c>
      <c r="BR23" s="18">
        <v>0</v>
      </c>
      <c r="BS23" s="18">
        <v>0</v>
      </c>
      <c r="BT23" s="28"/>
      <c r="BU23" s="11">
        <f>IF(SUM(BA23,BE23)&gt;0,SUM(BA23,BE23),"")</f>
        <v>12.4</v>
      </c>
      <c r="BV23" s="11">
        <f>IF(SUM(AZ23:BA23,BC23:BE23,BG23)-BB23-BF23&gt;0,SUM(AZ23:BA23,BC23:BE23,BG23)-BB23-BF23,"")</f>
        <v>45.5</v>
      </c>
      <c r="BW23" s="11">
        <f>IF(SUM(BH23:BI23,BK23)-BJ23&gt;0,SUM(BH23:BI23,BK23)-BJ23,"")</f>
        <v>23.599999999999998</v>
      </c>
      <c r="BX23" s="11">
        <f>IF(SUM(BA23,BE23,BI23)&gt;0,SUM(BA23,BE23,BI23),"")</f>
        <v>18.399999999999999</v>
      </c>
      <c r="BY23" s="11">
        <f>IF(SUM(BV23,BW23)&gt;0,SUM(BV23,BW23),"")</f>
        <v>69.099999999999994</v>
      </c>
      <c r="BZ23" s="11">
        <f>IF(SUM(BM23,BQ23)&gt;0,SUM(BM23,BQ23),"")</f>
        <v>13.2</v>
      </c>
      <c r="CA23" s="11">
        <f>IF(SUM(BL23:BM23,BO23:BQ23,BS23)-SUM(BN23,BR23)&gt;0,SUM(BL23:BM23,BO23:BQ23,BS23)-SUM(BN23,BR23),"")</f>
        <v>48.100000000000009</v>
      </c>
      <c r="CB23" s="11">
        <f>IF(SUM(BV23,BW23,CA23)&gt;0,SUM(BV23,BW23,CA23),"")</f>
        <v>117.2</v>
      </c>
      <c r="CC23" s="19">
        <v>16.7</v>
      </c>
      <c r="CD23" s="19">
        <v>3.4</v>
      </c>
      <c r="CE23" s="19">
        <v>1.7000000000000002</v>
      </c>
      <c r="CF23" s="19">
        <v>0</v>
      </c>
      <c r="CG23" s="19">
        <v>18.8</v>
      </c>
      <c r="CH23" s="19">
        <v>6.8000000000000007</v>
      </c>
      <c r="CI23" s="19">
        <v>0.6</v>
      </c>
      <c r="CJ23" s="19">
        <v>0</v>
      </c>
      <c r="CK23" s="19">
        <v>18.600000000000001</v>
      </c>
      <c r="CL23" s="19">
        <v>6</v>
      </c>
      <c r="CM23" s="19">
        <v>0</v>
      </c>
      <c r="CN23" s="19">
        <v>0</v>
      </c>
      <c r="CO23" s="19">
        <v>18.399999999999999</v>
      </c>
      <c r="CP23" s="19">
        <v>7.2</v>
      </c>
      <c r="CQ23" s="19">
        <v>0</v>
      </c>
      <c r="CR23" s="19">
        <v>0</v>
      </c>
      <c r="CS23" s="19">
        <v>18.5</v>
      </c>
      <c r="CT23" s="19">
        <v>6.8000000000000007</v>
      </c>
      <c r="CU23" s="19">
        <v>0.6</v>
      </c>
      <c r="CV23" s="19">
        <v>0</v>
      </c>
      <c r="CW23" s="27"/>
      <c r="CX23" s="40">
        <f>IF(SUM(CD23,CH23)&gt;0,SUM(CD23,CH23),"")</f>
        <v>10.200000000000001</v>
      </c>
      <c r="CY23" s="40">
        <f>IF(SUM(CC23:CD23,CF23:CH23,CJ23)-CE23-CI23&gt;0,SUM(CC23:CD23,CF23:CH23,CJ23)-CE23-CI23,"")</f>
        <v>43.4</v>
      </c>
      <c r="CZ23" s="40">
        <f>IF(SUM(CK23:CL23,CN23)-CM23&gt;0,SUM(CK23:CL23,CN23)-CM23,"")</f>
        <v>24.6</v>
      </c>
      <c r="DA23" s="40">
        <f>IF(SUM(CD23,CH23,CL23)&gt;0,SUM(CD23,CH23,CL23),"")</f>
        <v>16.200000000000003</v>
      </c>
      <c r="DB23" s="40">
        <f>IF(SUM(CY23,CZ23)&gt;0,SUM(CY23,CZ23),"")</f>
        <v>68</v>
      </c>
      <c r="DC23" s="40">
        <f>IF(SUM(CP23,CT23)&gt;0,SUM(CP23,CT23),"")</f>
        <v>14</v>
      </c>
      <c r="DD23" s="40">
        <f>IF(SUM(CO23:CP23,CR23:CT23,CV23)-SUM(CQ23,CU23)&gt;0,SUM(CO23:CP23,CR23:CT23,CV23)-SUM(CQ23,CU23),"")</f>
        <v>50.29999999999999</v>
      </c>
      <c r="DE23" s="40">
        <f>IF(SUM(CY23,CZ23,DD23)&gt;0,SUM(CY23,CZ23,DD23),"")</f>
        <v>118.29999999999998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>
        <v>18.8</v>
      </c>
      <c r="EX23" s="18">
        <v>6</v>
      </c>
      <c r="EY23" s="18">
        <v>0.2</v>
      </c>
      <c r="EZ23" s="18">
        <v>0</v>
      </c>
      <c r="FA23" s="18">
        <v>18.2</v>
      </c>
      <c r="FB23" s="18">
        <v>7.2</v>
      </c>
      <c r="FC23" s="18">
        <v>0.2</v>
      </c>
      <c r="FD23" s="18">
        <v>0</v>
      </c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>
        <f>IF(SUM(EX23,FB23)&gt;0,SUM(EX23,FB23),"")</f>
        <v>13.2</v>
      </c>
      <c r="FK23" s="11">
        <f>IF(SUM(EW23:EX23,EZ23:FB23,FD23)-SUM(EY23,FC23)&gt;0,SUM(EW23:EX23,EZ23:FB23,FD23)-SUM(EY23,FC23),"")</f>
        <v>49.800000000000004</v>
      </c>
      <c r="FL23" s="11">
        <f>IF(SUM(FF23,FG23,FK23)&gt;0,SUM(FF23,FG23,FK23),"")</f>
        <v>49.800000000000004</v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16.549999999999997</v>
      </c>
      <c r="QH23" s="22">
        <f>IF($CW23="P",CD23,(CD23+BA23)/2)</f>
        <v>4.9000000000000004</v>
      </c>
      <c r="QI23" s="22">
        <f>IF($CW23="P",CE23,(CE23+BB23)/2)</f>
        <v>1.35</v>
      </c>
      <c r="QJ23" s="22">
        <f>IF($CW23="P",CF23,(CF23+BC23)/2)</f>
        <v>0</v>
      </c>
      <c r="QK23" s="22">
        <f>IF($CW23="P",CG23,(CG23+BD23)/2)</f>
        <v>18.649999999999999</v>
      </c>
      <c r="QL23" s="22">
        <f>IF($CW23="P",CH23,(CH23+BE23)/2)</f>
        <v>6.4</v>
      </c>
      <c r="QM23" s="22">
        <f>IF($CW23="P",CI23,(CI23+BF23)/2)</f>
        <v>0.7</v>
      </c>
      <c r="QN23" s="22">
        <f>IF($CW23="P",CJ23,(CJ23+BG23)/2)</f>
        <v>0</v>
      </c>
      <c r="QO23" s="22">
        <f>IF($CW23="P",CK23,(CK23+BH23)/2)</f>
        <v>18.5</v>
      </c>
      <c r="QP23" s="22">
        <f>IF($CW23="P",CL23,(CL23+BI23)/2)</f>
        <v>6</v>
      </c>
      <c r="QQ23" s="22">
        <f>IF($CW23="P",CM23,(CM23+BJ23)/2)</f>
        <v>0.4</v>
      </c>
      <c r="QR23" s="22">
        <f>IF($CW23="P",CN23,(CN23+BK23)/2)</f>
        <v>0</v>
      </c>
      <c r="QS23" s="22">
        <f>IF($CW23="P",CO23,(CO23+BL23)/2)</f>
        <v>17.5</v>
      </c>
      <c r="QT23" s="22">
        <f>IF($CW23="P",CP23,(CP23+BM23)/2)</f>
        <v>7.2</v>
      </c>
      <c r="QU23" s="22">
        <f>IF($CW23="P",CQ23,(CQ23+BN23)/2)</f>
        <v>0.4</v>
      </c>
      <c r="QV23" s="22">
        <f>IF($CW23="P",CR23,(CR23+BO23)/2)</f>
        <v>0</v>
      </c>
      <c r="QW23" s="22">
        <f>IF($CW23="P",CS23,(CS23+BP23)/2)</f>
        <v>18.8</v>
      </c>
      <c r="QX23" s="22">
        <f>IF($CW23="P",CT23,(CT23+BQ23)/2)</f>
        <v>6.4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11.3</v>
      </c>
      <c r="RC23" s="40">
        <f>IF(SUM(QG23:QH23,QJ23:QL23,QN23)-QI23-QM23&gt;0,SUM(QG23:QH23,QJ23:QL23,QN23)-QI23-QM23,"")</f>
        <v>44.449999999999989</v>
      </c>
      <c r="RD23" s="40">
        <f>IF(SUM(QO23:QP23,QR23)-QQ23&gt;0,SUM(QO23:QP23,QR23)-QQ23,"")</f>
        <v>24.1</v>
      </c>
      <c r="RE23" s="40">
        <f>IF(SUM(QH23,QL23,QP23)&gt;0,SUM(QH23,QL23,QP23),"")</f>
        <v>17.3</v>
      </c>
      <c r="RF23" s="40">
        <f>IF(SUM(RC23,RD23)&gt;0,SUM(RC23,RD23),"")</f>
        <v>68.549999999999983</v>
      </c>
      <c r="RG23" s="40">
        <f>IF(SUM(QT23,QX23)&gt;0,SUM(QT23,QX23),"")</f>
        <v>13.600000000000001</v>
      </c>
      <c r="RH23" s="40">
        <f>IF(SUM(QS23:QT23,QV23:QX23,QZ23)-SUM(QU23,QY23)&gt;0,SUM(QS23:QT23,QV23:QX23,QZ23)-SUM(QU23,QY23),"")</f>
        <v>49.199999999999996</v>
      </c>
      <c r="RI23" s="40">
        <f>IF(SUM(RC23,RD23,RH23)&gt;0,SUM(RC23,RD23,RH23),"")</f>
        <v>117.74999999999997</v>
      </c>
    </row>
    <row r="24" spans="1:477" x14ac:dyDescent="0.2">
      <c r="A24" s="4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>21</v>
      </c>
      <c r="B24" s="4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>17</v>
      </c>
      <c r="C24" s="5" t="s">
        <v>173</v>
      </c>
      <c r="D24" s="4" t="s">
        <v>5</v>
      </c>
      <c r="E24" s="4">
        <v>2005</v>
      </c>
      <c r="F24" s="9">
        <f>SUM(L24:T24)+SUM(L24:Q24)*0.0000001+SUM(L24)*0.0000000000001</f>
        <v>162.00001196000488</v>
      </c>
      <c r="G24" s="66"/>
      <c r="H24" s="3" t="str">
        <f>IF(OR(AND(AR24&gt;=AY$43,AS24&gt;=AY$47,AR24&lt;&gt;"",AQ24=""),AND(AW24&gt;=AY$43,AX24&gt;=AY$47,AW24&lt;&gt;"",AQ24=""),AND(BU24&gt;=CB$43,BV24&gt;=CB$47,BU24&lt;&gt;"",BT24=""),AND(BZ24&gt;=CB$43,CA24&gt;=CB$47,BZ24&lt;&gt;"",BT24=""),AND(CX24&gt;=DE$43,CY24&gt;=DE$47,CX24&lt;&gt;"",CW24=""),AND(DC24&gt;=DE$43,DD24&gt;=DE$47,DC24&lt;&gt;""),AND(EC24&gt;=EJ$43,ED24&gt;=EJ$47,EC24&lt;&gt;""),AND(EH24&gt;=EJ$43,EI24&gt;=EJ$47,EH24&lt;&gt;""),AND(FE24&gt;=FL$43,FF24&gt;=FL$47,FE24&lt;&gt;""),AND(FJ24&gt;=FL$43,FK24&gt;=FL$47,FJ24&lt;&gt;""),AND(GG24&gt;=GN$43,GH24&gt;=GN$47,GG24&lt;&gt;""),AND(GL24&gt;=GN$43,GM24&gt;=GN$47,GL24&lt;&gt;""),AND(HI24&gt;=HP$43,HJ24&gt;=HP$47,HI24&lt;&gt;""),AND(HN24&gt;=HP$43,HO24&gt;=HP$47,HN24&lt;&gt;""),AND(IK24&gt;=IR$43,IL24&gt;=IR$47,IK24&lt;&gt;""),AND(IP24&gt;=IR$43,IQ24&gt;=IR$47,IP24&lt;&gt;""),AND(JM24&gt;=JT$43,JN24&gt;=JT$47,JM24&lt;&gt;""),AND(JR24&gt;=JT$43,JS24&gt;=JT$47,JR24&lt;&gt;""),AND(KO24&gt;=KV$43,KP24&gt;=KV$47,KO24&lt;&gt;""),AND(KT24&gt;=KV$43,KU24&gt;=KV$47,KT24&lt;&gt;""),AND(LQ24&gt;=LX$43,LR24&gt;=LX$47,LQ24&lt;&gt;""),AND(LV24&gt;=LX$43,LW24&gt;=LX$47,LV24&lt;&gt;""),AND(MS24&gt;=MZ$43,MT24&gt;=MZ$47,MS24&lt;&gt;""),AND(MX24&gt;=MZ$43,MY24&gt;=MZ$47,MX24&lt;&gt;""),AND(NU24&gt;=OB$43,NV24&gt;=OB$47,NU24&lt;&gt;""),AND(NZ24&gt;=OB$43,OA24&gt;=OB$47,NZ24&lt;&gt;""),AND(OW24&gt;=PD$43,OX24&gt;=PD$47,OW24&lt;&gt;""),AND(PB24&gt;=PD$43,PC24&gt;=PD$47,PB24&lt;&gt;""),AND(PY24&gt;=QF$43,PZ24&gt;=QF$47,PY24&lt;&gt;""),AND(QD24&gt;=QF$43,QE24&gt;=QF$47,QD24&lt;&gt;"")),"P","")</f>
        <v>P</v>
      </c>
      <c r="I24" s="3" t="str">
        <f>IF(OR(AND(AS24&gt;=AY$47,AS24&lt;&gt;"",AQ24=""),AND(AX24&gt;=AY$47,AX24&lt;&gt;"",AQ24=""),AND(BV24&gt;=CB$47,BV24&lt;&gt;"",BT24=""),AND(CA24&gt;=CB$47,CA24&lt;&gt;"",BT24=""),AND(CY24&gt;=DE$47,CY24&lt;&gt;"",CW24=""),AND(DD24&gt;=DE$47,DD24&lt;&gt;"",CW24=""),AND(ED24&gt;=EJ$47,ED24&lt;&gt;""),AND(EI24&gt;=EJ$47,EI24&lt;&gt;""),AND(FF24&gt;=FL$47,FF24&lt;&gt;""),AND(FK24&gt;=FL$47,FK24&lt;&gt;""),AND(GH24&gt;=GN$47,GH24&lt;&gt;""),AND(GM24&gt;=GN$47,GM24&lt;&gt;""),AND(HJ24&gt;=HP$47,HJ24&lt;&gt;""),AND(HO24&gt;=HP$47,HO24&lt;&gt;""),AND(IL24&gt;=IR$47,IL24&lt;&gt;""),AND(IQ24&gt;=IR$47,IQ24&lt;&gt;""),AND(JN24&gt;=JT$47,JN24&lt;&gt;""),AND(JS24&gt;=JT$47,JS24&lt;&gt;""),AND(KP24&gt;=KV$47,KP24&lt;&gt;""),AND(KU24&gt;=KV$47,KU24&lt;&gt;""),AND(LR24&gt;=LX$47,LR24&lt;&gt;""),AND(LW24&gt;=LX$47,LW24&lt;&gt;""),AND(MT24&gt;=MZ$47,MT24&lt;&gt;""),AND(MY24&gt;=MZ$47,MY24&lt;&gt;""),AND(NV24&gt;=OB$47,NV24&lt;&gt;""),AND(OA24&gt;=OB$47,OA24&lt;&gt;""),AND(OX24&gt;=PD$47,OX24&lt;&gt;""),AND(PC24&gt;=PD$47,PC24&lt;&gt;""),AND(PZ24&gt;=QF$47,PZ24&lt;&gt;""),AND(QE24&gt;=QF$47,QE24&lt;&gt;"")),"P","")</f>
        <v>P</v>
      </c>
      <c r="J24" s="36" t="str">
        <f>IF(AND(I24="P",H24=""),"No DD",IF(OR(AND(AU24&gt;=AY$46,AV24&gt;=AY$50,AU24&lt;&gt;"",AQ24=""),AND(BX24&gt;=CB$46,BY24&gt;=CB$50,BX24&lt;&gt;"",BT24=""),AND(DA24&gt;=DE$46,DB24&gt;=DE$50,DA24&lt;&gt;"",CW24=""),AND(EF24&gt;=EJ$46,EG24&gt;=EJ$50,EF24&lt;&gt;""),AND(FH24&gt;=FL$46,FI24&gt;=FL$50,FH24&lt;&gt;""),AND(GJ24&gt;=GN$46,GK24&gt;=GN$50,GJ24&lt;&gt;""),AND(HL24&gt;=HP$46,HM24&gt;=HP$50,HL24&lt;&gt;""),AND(IN24&gt;=IR$46,IO24&gt;=IR$50,IN24&lt;&gt;""),AND(JP24&gt;=JT$46,JQ24&gt;=JT$50,JP24&lt;&gt;""),AND(KR24&gt;=KV$46,KS24&gt;=KV$50,KR24&lt;&gt;""),AND(LT24&gt;=LX$46,LU24&gt;=LX$50,LT24&lt;&gt;""),AND(MV24&gt;=MZ$46,MW24&gt;=MZ$50,MV24&lt;&gt;""),AND(NX24&gt;=OB$46,NY24&gt;=OB$50,NX24&lt;&gt;""),AND(OZ24&gt;=PD$46,PA24&gt;=PD$50,OZ24&lt;&gt;""),AND(QB24&gt;=QF$46,QC24&gt;=QF$50,QB24&lt;&gt;"")),"Merit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Excellence",IF(K24="P","Worlds Team",IF(H24="P","National Team","")))))</f>
        <v>National Team</v>
      </c>
      <c r="K24" s="3" t="str">
        <f>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P","")</f>
        <v/>
      </c>
      <c r="L24" s="8">
        <f>IF(COUNT(AS24,BV24,CY24)&gt;0,LARGE((AS24,BV24,CY24),1),0)</f>
        <v>49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48.399999999999991</v>
      </c>
      <c r="O24" s="8" t="str">
        <f>IF(N24=0,"",IF(N24=CY24,$CC$1,IF(N24=BV24,$AZ$1,IF(N24=AS24,$W$1,""))))</f>
        <v>2023 Nationals</v>
      </c>
      <c r="P24" s="8">
        <f>IF(COUNT(AT24,BW24,CZ24)&gt;0,LARGE((AT24,BW24,CZ24),1),0)</f>
        <v>22.2</v>
      </c>
      <c r="Q24" s="8" t="str">
        <f>IF(P24=0,"",IF(P24=CZ24,$CC$1,IF(P24=BW24,$AZ$1,IF(P24=AT24,$W$1,""))))</f>
        <v>2023 Nationals</v>
      </c>
      <c r="R24" s="8">
        <f>IF(MAX(AX24,CA24,DD24)&gt;0,MAX(AX24,CA24,DD24),0)</f>
        <v>42.399999999999991</v>
      </c>
      <c r="S24" s="8" t="str">
        <f>IF(R24=0,"",IF(R24=DD24,$CC$1,IF(R24=CA24,$AZ$1,IF(R24=AX24,$W$1,""))))</f>
        <v>2023 3rd Domestic Trial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17.5</v>
      </c>
      <c r="BA24" s="18">
        <v>6.9</v>
      </c>
      <c r="BB24" s="18">
        <v>0.6</v>
      </c>
      <c r="BC24" s="18">
        <v>0</v>
      </c>
      <c r="BD24" s="18">
        <v>18.399999999999999</v>
      </c>
      <c r="BE24" s="18">
        <v>6.4</v>
      </c>
      <c r="BF24" s="18">
        <v>0.2</v>
      </c>
      <c r="BG24" s="18">
        <v>0</v>
      </c>
      <c r="BH24" s="18">
        <v>18.7</v>
      </c>
      <c r="BI24" s="18">
        <v>3.5</v>
      </c>
      <c r="BJ24" s="18">
        <v>0</v>
      </c>
      <c r="BK24" s="18">
        <v>0</v>
      </c>
      <c r="BL24" s="18">
        <v>17.3</v>
      </c>
      <c r="BM24" s="18">
        <v>2.4</v>
      </c>
      <c r="BN24" s="18">
        <v>0</v>
      </c>
      <c r="BO24" s="18">
        <v>0</v>
      </c>
      <c r="BP24" s="18">
        <v>17.399999999999999</v>
      </c>
      <c r="BQ24" s="18">
        <v>2.8</v>
      </c>
      <c r="BR24" s="18">
        <v>0</v>
      </c>
      <c r="BS24" s="18">
        <v>0</v>
      </c>
      <c r="BT24" s="28"/>
      <c r="BU24" s="11">
        <f>IF(SUM(BA24,BE24)&gt;0,SUM(BA24,BE24),"")</f>
        <v>13.3</v>
      </c>
      <c r="BV24" s="11">
        <f>IF(SUM(AZ24:BA24,BC24:BE24,BG24)-BB24-BF24&gt;0,SUM(AZ24:BA24,BC24:BE24,BG24)-BB24-BF24,"")</f>
        <v>48.399999999999991</v>
      </c>
      <c r="BW24" s="11">
        <f>IF(SUM(BH24:BI24,BK24)-BJ24&gt;0,SUM(BH24:BI24,BK24)-BJ24,"")</f>
        <v>22.2</v>
      </c>
      <c r="BX24" s="11">
        <f>IF(SUM(BA24,BE24,BI24)&gt;0,SUM(BA24,BE24,BI24),"")</f>
        <v>16.8</v>
      </c>
      <c r="BY24" s="11">
        <f>IF(SUM(BV24,BW24)&gt;0,SUM(BV24,BW24),"")</f>
        <v>70.599999999999994</v>
      </c>
      <c r="BZ24" s="11">
        <f>IF(SUM(BM24,BQ24)&gt;0,SUM(BM24,BQ24),"")</f>
        <v>5.1999999999999993</v>
      </c>
      <c r="CA24" s="11">
        <f>IF(SUM(BL24:BM24,BO24:BQ24,BS24)-SUM(BN24,BR24)&gt;0,SUM(BL24:BM24,BO24:BQ24,BS24)-SUM(BN24,BR24),"")</f>
        <v>39.899999999999991</v>
      </c>
      <c r="CB24" s="11">
        <f>IF(SUM(BV24,BW24,CA24)&gt;0,SUM(BV24,BW24,CA24),"")</f>
        <v>110.49999999999999</v>
      </c>
      <c r="CC24" s="19">
        <v>18.2</v>
      </c>
      <c r="CD24" s="19">
        <v>6</v>
      </c>
      <c r="CE24" s="19">
        <v>0.8</v>
      </c>
      <c r="CF24" s="19">
        <v>0</v>
      </c>
      <c r="CG24" s="19">
        <v>18.600000000000001</v>
      </c>
      <c r="CH24" s="19">
        <v>7.2</v>
      </c>
      <c r="CI24" s="19">
        <v>0.2</v>
      </c>
      <c r="CJ24" s="19">
        <v>0</v>
      </c>
      <c r="CK24" s="19">
        <v>17.399999999999999</v>
      </c>
      <c r="CL24" s="19">
        <v>2.4</v>
      </c>
      <c r="CM24" s="19">
        <v>0</v>
      </c>
      <c r="CN24" s="19">
        <v>0</v>
      </c>
      <c r="CO24" s="19">
        <v>17.2</v>
      </c>
      <c r="CP24" s="19">
        <v>4</v>
      </c>
      <c r="CQ24" s="19">
        <v>0</v>
      </c>
      <c r="CR24" s="19">
        <v>0</v>
      </c>
      <c r="CS24" s="19">
        <v>18.399999999999999</v>
      </c>
      <c r="CT24" s="19">
        <v>3.4</v>
      </c>
      <c r="CU24" s="19">
        <v>0.6</v>
      </c>
      <c r="CV24" s="19">
        <v>0</v>
      </c>
      <c r="CW24" s="27"/>
      <c r="CX24" s="40">
        <f>IF(SUM(CD24,CH24)&gt;0,SUM(CD24,CH24),"")</f>
        <v>13.2</v>
      </c>
      <c r="CY24" s="40">
        <f>IF(SUM(CC24:CD24,CF24:CH24,CJ24)-CE24-CI24&gt;0,SUM(CC24:CD24,CF24:CH24,CJ24)-CE24-CI24,"")</f>
        <v>49</v>
      </c>
      <c r="CZ24" s="40">
        <f>IF(SUM(CK24:CL24,CN24)-CM24&gt;0,SUM(CK24:CL24,CN24)-CM24,"")</f>
        <v>19.799999999999997</v>
      </c>
      <c r="DA24" s="40">
        <f>IF(SUM(CD24,CH24,CL24)&gt;0,SUM(CD24,CH24,CL24),"")</f>
        <v>15.6</v>
      </c>
      <c r="DB24" s="40">
        <f>IF(SUM(CY24,CZ24)&gt;0,SUM(CY24,CZ24),"")</f>
        <v>68.8</v>
      </c>
      <c r="DC24" s="40">
        <f>IF(SUM(CP24,CT24)&gt;0,SUM(CP24,CT24),"")</f>
        <v>7.4</v>
      </c>
      <c r="DD24" s="40">
        <f>IF(SUM(CO24:CP24,CR24:CT24,CV24)-SUM(CQ24,CU24)&gt;0,SUM(CO24:CP24,CR24:CT24,CV24)-SUM(CQ24,CU24),"")</f>
        <v>42.399999999999991</v>
      </c>
      <c r="DE24" s="40">
        <f>IF(SUM(CY24,CZ24,DD24)&gt;0,SUM(CY24,CZ24,DD24),"")</f>
        <v>111.19999999999999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17.850000000000001</v>
      </c>
      <c r="QH24" s="22">
        <f>IF($CW24="P",CD24,(CD24+BA24)/2)</f>
        <v>6.45</v>
      </c>
      <c r="QI24" s="22">
        <f>IF($CW24="P",CE24,(CE24+BB24)/2)</f>
        <v>0.7</v>
      </c>
      <c r="QJ24" s="22">
        <f>IF($CW24="P",CF24,(CF24+BC24)/2)</f>
        <v>0</v>
      </c>
      <c r="QK24" s="22">
        <f>IF($CW24="P",CG24,(CG24+BD24)/2)</f>
        <v>18.5</v>
      </c>
      <c r="QL24" s="22">
        <f>IF($CW24="P",CH24,(CH24+BE24)/2)</f>
        <v>6.8000000000000007</v>
      </c>
      <c r="QM24" s="22">
        <f>IF($CW24="P",CI24,(CI24+BF24)/2)</f>
        <v>0.2</v>
      </c>
      <c r="QN24" s="22">
        <f>IF($CW24="P",CJ24,(CJ24+BG24)/2)</f>
        <v>0</v>
      </c>
      <c r="QO24" s="22">
        <f>IF($CW24="P",CK24,(CK24+BH24)/2)</f>
        <v>18.049999999999997</v>
      </c>
      <c r="QP24" s="22">
        <f>IF($CW24="P",CL24,(CL24+BI24)/2)</f>
        <v>2.95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17.25</v>
      </c>
      <c r="QT24" s="22">
        <f>IF($CW24="P",CP24,(CP24+BM24)/2)</f>
        <v>3.2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17.899999999999999</v>
      </c>
      <c r="QX24" s="22">
        <f>IF($CW24="P",CT24,(CT24+BQ24)/2)</f>
        <v>3.0999999999999996</v>
      </c>
      <c r="QY24" s="22">
        <f>IF($CW24="P",CU24,(CU24+BR24)/2)</f>
        <v>0.3</v>
      </c>
      <c r="QZ24" s="22">
        <f>IF($CW24="P",CV24,(CV24+BS24)/2)</f>
        <v>0</v>
      </c>
      <c r="RA24" s="27" t="s">
        <v>46</v>
      </c>
      <c r="RB24" s="40">
        <f>IF(SUM(QH24,QL24)&gt;0,SUM(QH24,QL24),"")</f>
        <v>13.25</v>
      </c>
      <c r="RC24" s="40">
        <f>IF(SUM(QG24:QH24,QJ24:QL24,QN24)-QI24-QM24&gt;0,SUM(QG24:QH24,QJ24:QL24,QN24)-QI24-QM24,"")</f>
        <v>48.699999999999989</v>
      </c>
      <c r="RD24" s="40">
        <f>IF(SUM(QO24:QP24,QR24)-QQ24&gt;0,SUM(QO24:QP24,QR24)-QQ24,"")</f>
        <v>20.999999999999996</v>
      </c>
      <c r="RE24" s="40">
        <f>IF(SUM(QH24,QL24,QP24)&gt;0,SUM(QH24,QL24,QP24),"")</f>
        <v>16.2</v>
      </c>
      <c r="RF24" s="40">
        <f>IF(SUM(RC24,RD24)&gt;0,SUM(RC24,RD24),"")</f>
        <v>69.699999999999989</v>
      </c>
      <c r="RG24" s="40">
        <f>IF(SUM(QT24,QX24)&gt;0,SUM(QT24,QX24),"")</f>
        <v>6.3</v>
      </c>
      <c r="RH24" s="40">
        <f>IF(SUM(QS24:QT24,QV24:QX24,QZ24)-SUM(QU24,QY24)&gt;0,SUM(QS24:QT24,QV24:QX24,QZ24)-SUM(QU24,QY24),"")</f>
        <v>41.15</v>
      </c>
      <c r="RI24" s="40">
        <f>IF(SUM(RC24,RD24,RH24)&gt;0,SUM(RC24,RD24,RH24),"")</f>
        <v>110.85</v>
      </c>
    </row>
    <row r="25" spans="1:477" x14ac:dyDescent="0.2">
      <c r="A25" s="4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>22</v>
      </c>
      <c r="B25" s="4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>18</v>
      </c>
      <c r="C25" s="5" t="s">
        <v>217</v>
      </c>
      <c r="D25" s="4" t="s">
        <v>5</v>
      </c>
      <c r="E25" s="4">
        <v>2007</v>
      </c>
      <c r="F25" s="9">
        <f>SUM(L25:T25)+SUM(L25:Q25)*0.0000001+SUM(L25)*0.0000000000001</f>
        <v>159.5000114300048</v>
      </c>
      <c r="G25" s="66"/>
      <c r="H25" s="3" t="str">
        <f>IF(OR(AND(AR25&gt;=AY$43,AS25&gt;=AY$47,AR25&lt;&gt;"",AQ25=""),AND(AW25&gt;=AY$43,AX25&gt;=AY$47,AW25&lt;&gt;"",AQ25=""),AND(BU25&gt;=CB$43,BV25&gt;=CB$47,BU25&lt;&gt;"",BT25=""),AND(BZ25&gt;=CB$43,CA25&gt;=CB$47,BZ25&lt;&gt;"",BT25=""),AND(CX25&gt;=DE$43,CY25&gt;=DE$47,CX25&lt;&gt;"",CW25=""),AND(DC25&gt;=DE$43,DD25&gt;=DE$47,DC25&lt;&gt;""),AND(EC25&gt;=EJ$43,ED25&gt;=EJ$47,EC25&lt;&gt;""),AND(EH25&gt;=EJ$43,EI25&gt;=EJ$47,EH25&lt;&gt;""),AND(FE25&gt;=FL$43,FF25&gt;=FL$47,FE25&lt;&gt;""),AND(FJ25&gt;=FL$43,FK25&gt;=FL$47,FJ25&lt;&gt;""),AND(GG25&gt;=GN$43,GH25&gt;=GN$47,GG25&lt;&gt;""),AND(GL25&gt;=GN$43,GM25&gt;=GN$47,GL25&lt;&gt;""),AND(HI25&gt;=HP$43,HJ25&gt;=HP$47,HI25&lt;&gt;""),AND(HN25&gt;=HP$43,HO25&gt;=HP$47,HN25&lt;&gt;""),AND(IK25&gt;=IR$43,IL25&gt;=IR$47,IK25&lt;&gt;""),AND(IP25&gt;=IR$43,IQ25&gt;=IR$47,IP25&lt;&gt;""),AND(JM25&gt;=JT$43,JN25&gt;=JT$47,JM25&lt;&gt;""),AND(JR25&gt;=JT$43,JS25&gt;=JT$47,JR25&lt;&gt;""),AND(KO25&gt;=KV$43,KP25&gt;=KV$47,KO25&lt;&gt;""),AND(KT25&gt;=KV$43,KU25&gt;=KV$47,KT25&lt;&gt;""),AND(LQ25&gt;=LX$43,LR25&gt;=LX$47,LQ25&lt;&gt;""),AND(LV25&gt;=LX$43,LW25&gt;=LX$47,LV25&lt;&gt;""),AND(MS25&gt;=MZ$43,MT25&gt;=MZ$47,MS25&lt;&gt;""),AND(MX25&gt;=MZ$43,MY25&gt;=MZ$47,MX25&lt;&gt;""),AND(NU25&gt;=OB$43,NV25&gt;=OB$47,NU25&lt;&gt;""),AND(NZ25&gt;=OB$43,OA25&gt;=OB$47,NZ25&lt;&gt;""),AND(OW25&gt;=PD$43,OX25&gt;=PD$47,OW25&lt;&gt;""),AND(PB25&gt;=PD$43,PC25&gt;=PD$47,PB25&lt;&gt;""),AND(PY25&gt;=QF$43,PZ25&gt;=QF$47,PY25&lt;&gt;""),AND(QD25&gt;=QF$43,QE25&gt;=QF$47,QD25&lt;&gt;"")),"P","")</f>
        <v>P</v>
      </c>
      <c r="I25" s="3" t="str">
        <f>IF(OR(AND(AS25&gt;=AY$47,AS25&lt;&gt;"",AQ25=""),AND(AX25&gt;=AY$47,AX25&lt;&gt;"",AQ25=""),AND(BV25&gt;=CB$47,BV25&lt;&gt;"",BT25=""),AND(CA25&gt;=CB$47,CA25&lt;&gt;"",BT25=""),AND(CY25&gt;=DE$47,CY25&lt;&gt;"",CW25=""),AND(DD25&gt;=DE$47,DD25&lt;&gt;"",CW25=""),AND(ED25&gt;=EJ$47,ED25&lt;&gt;""),AND(EI25&gt;=EJ$47,EI25&lt;&gt;""),AND(FF25&gt;=FL$47,FF25&lt;&gt;""),AND(FK25&gt;=FL$47,FK25&lt;&gt;""),AND(GH25&gt;=GN$47,GH25&lt;&gt;""),AND(GM25&gt;=GN$47,GM25&lt;&gt;""),AND(HJ25&gt;=HP$47,HJ25&lt;&gt;""),AND(HO25&gt;=HP$47,HO25&lt;&gt;""),AND(IL25&gt;=IR$47,IL25&lt;&gt;""),AND(IQ25&gt;=IR$47,IQ25&lt;&gt;""),AND(JN25&gt;=JT$47,JN25&lt;&gt;""),AND(JS25&gt;=JT$47,JS25&lt;&gt;""),AND(KP25&gt;=KV$47,KP25&lt;&gt;""),AND(KU25&gt;=KV$47,KU25&lt;&gt;""),AND(LR25&gt;=LX$47,LR25&lt;&gt;""),AND(LW25&gt;=LX$47,LW25&lt;&gt;""),AND(MT25&gt;=MZ$47,MT25&lt;&gt;""),AND(MY25&gt;=MZ$47,MY25&lt;&gt;""),AND(NV25&gt;=OB$47,NV25&lt;&gt;""),AND(OA25&gt;=OB$47,OA25&lt;&gt;""),AND(OX25&gt;=PD$47,OX25&lt;&gt;""),AND(PC25&gt;=PD$47,PC25&lt;&gt;""),AND(PZ25&gt;=QF$47,PZ25&lt;&gt;""),AND(QE25&gt;=QF$47,QE25&lt;&gt;"")),"P","")</f>
        <v>P</v>
      </c>
      <c r="J25" s="36" t="str">
        <f>IF(AND(I25="P",H25=""),"No DD",IF(OR(AND(AU25&gt;=AY$46,AV25&gt;=AY$50,AU25&lt;&gt;"",AQ25=""),AND(BX25&gt;=CB$46,BY25&gt;=CB$50,BX25&lt;&gt;"",BT25=""),AND(DA25&gt;=DE$46,DB25&gt;=DE$50,DA25&lt;&gt;"",CW25=""),AND(EF25&gt;=EJ$46,EG25&gt;=EJ$50,EF25&lt;&gt;""),AND(FH25&gt;=FL$46,FI25&gt;=FL$50,FH25&lt;&gt;""),AND(GJ25&gt;=GN$46,GK25&gt;=GN$50,GJ25&lt;&gt;""),AND(HL25&gt;=HP$46,HM25&gt;=HP$50,HL25&lt;&gt;""),AND(IN25&gt;=IR$46,IO25&gt;=IR$50,IN25&lt;&gt;""),AND(JP25&gt;=JT$46,JQ25&gt;=JT$50,JP25&lt;&gt;""),AND(KR25&gt;=KV$46,KS25&gt;=KV$50,KR25&lt;&gt;""),AND(LT25&gt;=LX$46,LU25&gt;=LX$50,LT25&lt;&gt;""),AND(MV25&gt;=MZ$46,MW25&gt;=MZ$50,MV25&lt;&gt;""),AND(NX25&gt;=OB$46,NY25&gt;=OB$50,NX25&lt;&gt;""),AND(OZ25&gt;=PD$46,PA25&gt;=PD$50,OZ25&lt;&gt;""),AND(QB25&gt;=QF$46,QC25&gt;=QF$50,QB25&lt;&gt;"")),"Merit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Excellence",IF(K25="P","Worlds Team",IF(H25="P","National Team","")))))</f>
        <v>National Team</v>
      </c>
      <c r="K25" s="3" t="str">
        <f>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P","")</f>
        <v/>
      </c>
      <c r="L25" s="8">
        <f>IF(COUNT(AS25,BV25,CY25)&gt;0,LARGE((AS25,BV25,CY25),1),0)</f>
        <v>48</v>
      </c>
      <c r="M25" s="8" t="str">
        <f>IF(L25=0,"",IF(L25=CY25,$CC$1,IF(L25=BV25,$AZ$1,IF(L25=AS25,$W$1,""))))</f>
        <v>2023 3rd Domestic Trial</v>
      </c>
      <c r="N25" s="8">
        <f>IF(COUNT(AS25,BV25,CY25)&gt;1,LARGE((AS25,BV25,CY25),2),0)</f>
        <v>43.6</v>
      </c>
      <c r="O25" s="8" t="str">
        <f>IF(N25=0,"",IF(N25=CY25,$CC$1,IF(N25=BV25,$AZ$1,IF(N25=AS25,$W$1,""))))</f>
        <v>2023 Nationals</v>
      </c>
      <c r="P25" s="8">
        <f>IF(COUNT(AT25,BW25,CZ25)&gt;0,LARGE((AT25,BW25,CZ25),1),0)</f>
        <v>22.700000000000003</v>
      </c>
      <c r="Q25" s="8" t="str">
        <f>IF(P25=0,"",IF(P25=CZ25,$CC$1,IF(P25=BW25,$AZ$1,IF(P25=AT25,$W$1,""))))</f>
        <v>2023 Nationals</v>
      </c>
      <c r="R25" s="8">
        <f>IF(MAX(AX25,CA25,DD25)&gt;0,MAX(AX25,CA25,DD25),0)</f>
        <v>45.2</v>
      </c>
      <c r="S25" s="8" t="str">
        <f>IF(R25=0,"",IF(R25=DD25,$CC$1,IF(R25=CA25,$AZ$1,IF(R25=AX25,$W$1,""))))</f>
        <v>2023 Nationals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17.600000000000001</v>
      </c>
      <c r="BA25" s="18">
        <v>2.4</v>
      </c>
      <c r="BB25" s="18">
        <v>0</v>
      </c>
      <c r="BC25" s="18">
        <v>0</v>
      </c>
      <c r="BD25" s="18">
        <v>18</v>
      </c>
      <c r="BE25" s="18">
        <v>6.4</v>
      </c>
      <c r="BF25" s="18">
        <v>0.8</v>
      </c>
      <c r="BG25" s="18">
        <v>0</v>
      </c>
      <c r="BH25" s="18">
        <v>18.600000000000001</v>
      </c>
      <c r="BI25" s="18">
        <v>4.3</v>
      </c>
      <c r="BJ25" s="18">
        <v>0.2</v>
      </c>
      <c r="BK25" s="18">
        <v>0</v>
      </c>
      <c r="BL25" s="18">
        <v>18</v>
      </c>
      <c r="BM25" s="18">
        <v>5.6</v>
      </c>
      <c r="BN25" s="18">
        <v>0.2</v>
      </c>
      <c r="BO25" s="18">
        <v>0</v>
      </c>
      <c r="BP25" s="18">
        <v>16.600000000000001</v>
      </c>
      <c r="BQ25" s="18">
        <v>6</v>
      </c>
      <c r="BR25" s="18">
        <v>0.8</v>
      </c>
      <c r="BS25" s="18">
        <v>0</v>
      </c>
      <c r="BT25" s="28"/>
      <c r="BU25" s="11">
        <f>IF(SUM(BA25,BE25)&gt;0,SUM(BA25,BE25),"")</f>
        <v>8.8000000000000007</v>
      </c>
      <c r="BV25" s="11">
        <f>IF(SUM(AZ25:BA25,BC25:BE25,BG25)-BB25-BF25&gt;0,SUM(AZ25:BA25,BC25:BE25,BG25)-BB25-BF25,"")</f>
        <v>43.6</v>
      </c>
      <c r="BW25" s="11">
        <f>IF(SUM(BH25:BI25,BK25)-BJ25&gt;0,SUM(BH25:BI25,BK25)-BJ25,"")</f>
        <v>22.700000000000003</v>
      </c>
      <c r="BX25" s="11">
        <f>IF(SUM(BA25,BE25,BI25)&gt;0,SUM(BA25,BE25,BI25),"")</f>
        <v>13.100000000000001</v>
      </c>
      <c r="BY25" s="11">
        <f>IF(SUM(BV25,BW25)&gt;0,SUM(BV25,BW25),"")</f>
        <v>66.300000000000011</v>
      </c>
      <c r="BZ25" s="11">
        <f>IF(SUM(BM25,BQ25)&gt;0,SUM(BM25,BQ25),"")</f>
        <v>11.6</v>
      </c>
      <c r="CA25" s="11">
        <f>IF(SUM(BL25:BM25,BO25:BQ25,BS25)-SUM(BN25,BR25)&gt;0,SUM(BL25:BM25,BO25:BQ25,BS25)-SUM(BN25,BR25),"")</f>
        <v>45.2</v>
      </c>
      <c r="CB25" s="11">
        <f>IF(SUM(BV25,BW25,CA25)&gt;0,SUM(BV25,BW25,CA25),"")</f>
        <v>111.50000000000001</v>
      </c>
      <c r="CC25" s="19">
        <v>18.8</v>
      </c>
      <c r="CD25" s="19">
        <v>5.1999999999999993</v>
      </c>
      <c r="CE25" s="19">
        <v>0</v>
      </c>
      <c r="CF25" s="19">
        <v>0</v>
      </c>
      <c r="CG25" s="19">
        <v>18</v>
      </c>
      <c r="CH25" s="19">
        <v>6</v>
      </c>
      <c r="CI25" s="19">
        <v>0</v>
      </c>
      <c r="CJ25" s="19">
        <v>0</v>
      </c>
      <c r="CK25" s="19">
        <v>18.600000000000001</v>
      </c>
      <c r="CL25" s="19">
        <v>1.2999999999999998</v>
      </c>
      <c r="CM25" s="19">
        <v>3.6</v>
      </c>
      <c r="CN25" s="19">
        <v>0</v>
      </c>
      <c r="CO25" s="19">
        <v>18.8</v>
      </c>
      <c r="CP25" s="19">
        <v>5.1999999999999993</v>
      </c>
      <c r="CQ25" s="19">
        <v>0.8</v>
      </c>
      <c r="CR25" s="19">
        <v>0</v>
      </c>
      <c r="CS25" s="19">
        <v>17.100000000000001</v>
      </c>
      <c r="CT25" s="19">
        <v>3.2</v>
      </c>
      <c r="CU25" s="19">
        <v>0</v>
      </c>
      <c r="CV25" s="19">
        <v>0</v>
      </c>
      <c r="CW25" s="27"/>
      <c r="CX25" s="40">
        <f>IF(SUM(CD25,CH25)&gt;0,SUM(CD25,CH25),"")</f>
        <v>11.2</v>
      </c>
      <c r="CY25" s="40">
        <f>IF(SUM(CC25:CD25,CF25:CH25,CJ25)-CE25-CI25&gt;0,SUM(CC25:CD25,CF25:CH25,CJ25)-CE25-CI25,"")</f>
        <v>48</v>
      </c>
      <c r="CZ25" s="40">
        <f>IF(SUM(CK25:CL25,CN25)-CM25&gt;0,SUM(CK25:CL25,CN25)-CM25,"")</f>
        <v>16.3</v>
      </c>
      <c r="DA25" s="40">
        <f>IF(SUM(CD25,CH25,CL25)&gt;0,SUM(CD25,CH25,CL25),"")</f>
        <v>12.5</v>
      </c>
      <c r="DB25" s="40">
        <f>IF(SUM(CY25,CZ25)&gt;0,SUM(CY25,CZ25),"")</f>
        <v>64.3</v>
      </c>
      <c r="DC25" s="40">
        <f>IF(SUM(CP25,CT25)&gt;0,SUM(CP25,CT25),"")</f>
        <v>8.3999999999999986</v>
      </c>
      <c r="DD25" s="40">
        <f>IF(SUM(CO25:CP25,CR25:CT25,CV25)-SUM(CQ25,CU25)&gt;0,SUM(CO25:CP25,CR25:CT25,CV25)-SUM(CQ25,CU25),"")</f>
        <v>43.500000000000007</v>
      </c>
      <c r="DE25" s="40">
        <f>IF(SUM(CY25,CZ25,DD25)&gt;0,SUM(CY25,CZ25,DD25),"")</f>
        <v>107.80000000000001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18.200000000000003</v>
      </c>
      <c r="QH25" s="22">
        <f>IF($CW25="P",CD25,(CD25+BA25)/2)</f>
        <v>3.8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18</v>
      </c>
      <c r="QL25" s="22">
        <f>IF($CW25="P",CH25,(CH25+BE25)/2)</f>
        <v>6.2</v>
      </c>
      <c r="QM25" s="22">
        <f>IF($CW25="P",CI25,(CI25+BF25)/2)</f>
        <v>0.4</v>
      </c>
      <c r="QN25" s="22">
        <f>IF($CW25="P",CJ25,(CJ25+BG25)/2)</f>
        <v>0</v>
      </c>
      <c r="QO25" s="22">
        <f>IF($CW25="P",CK25,(CK25+BH25)/2)</f>
        <v>18.600000000000001</v>
      </c>
      <c r="QP25" s="22">
        <f>IF($CW25="P",CL25,(CL25+BI25)/2)</f>
        <v>2.8</v>
      </c>
      <c r="QQ25" s="22">
        <f>IF($CW25="P",CM25,(CM25+BJ25)/2)</f>
        <v>1.9000000000000001</v>
      </c>
      <c r="QR25" s="22">
        <f>IF($CW25="P",CN25,(CN25+BK25)/2)</f>
        <v>0</v>
      </c>
      <c r="QS25" s="22">
        <f>IF($CW25="P",CO25,(CO25+BL25)/2)</f>
        <v>18.399999999999999</v>
      </c>
      <c r="QT25" s="22">
        <f>IF($CW25="P",CP25,(CP25+BM25)/2)</f>
        <v>5.3999999999999995</v>
      </c>
      <c r="QU25" s="22">
        <f>IF($CW25="P",CQ25,(CQ25+BN25)/2)</f>
        <v>0.5</v>
      </c>
      <c r="QV25" s="22">
        <f>IF($CW25="P",CR25,(CR25+BO25)/2)</f>
        <v>0</v>
      </c>
      <c r="QW25" s="22">
        <f>IF($CW25="P",CS25,(CS25+BP25)/2)</f>
        <v>16.850000000000001</v>
      </c>
      <c r="QX25" s="22">
        <f>IF($CW25="P",CT25,(CT25+BQ25)/2)</f>
        <v>4.5999999999999996</v>
      </c>
      <c r="QY25" s="22">
        <f>IF($CW25="P",CU25,(CU25+BR25)/2)</f>
        <v>0.4</v>
      </c>
      <c r="QZ25" s="22">
        <f>IF($CW25="P",CV25,(CV25+BS25)/2)</f>
        <v>0</v>
      </c>
      <c r="RA25" s="27" t="s">
        <v>46</v>
      </c>
      <c r="RB25" s="40">
        <f>IF(SUM(QH25,QL25)&gt;0,SUM(QH25,QL25),"")</f>
        <v>10</v>
      </c>
      <c r="RC25" s="40">
        <f>IF(SUM(QG25:QH25,QJ25:QL25,QN25)-QI25-QM25&gt;0,SUM(QG25:QH25,QJ25:QL25,QN25)-QI25-QM25,"")</f>
        <v>45.800000000000004</v>
      </c>
      <c r="RD25" s="40">
        <f>IF(SUM(QO25:QP25,QR25)-QQ25&gt;0,SUM(QO25:QP25,QR25)-QQ25,"")</f>
        <v>19.500000000000004</v>
      </c>
      <c r="RE25" s="40">
        <f>IF(SUM(QH25,QL25,QP25)&gt;0,SUM(QH25,QL25,QP25),"")</f>
        <v>12.8</v>
      </c>
      <c r="RF25" s="40">
        <f>IF(SUM(RC25,RD25)&gt;0,SUM(RC25,RD25),"")</f>
        <v>65.300000000000011</v>
      </c>
      <c r="RG25" s="40">
        <f>IF(SUM(QT25,QX25)&gt;0,SUM(QT25,QX25),"")</f>
        <v>10</v>
      </c>
      <c r="RH25" s="40">
        <f>IF(SUM(QS25:QT25,QV25:QX25,QZ25)-SUM(QU25,QY25)&gt;0,SUM(QS25:QT25,QV25:QX25,QZ25)-SUM(QU25,QY25),"")</f>
        <v>44.35</v>
      </c>
      <c r="RI25" s="40">
        <f>IF(SUM(RC25,RD25,RH25)&gt;0,SUM(RC25,RD25,RH25),"")</f>
        <v>109.65</v>
      </c>
    </row>
    <row r="26" spans="1:477" x14ac:dyDescent="0.2">
      <c r="A26" s="4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>23</v>
      </c>
      <c r="B26" s="4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>19</v>
      </c>
      <c r="C26" s="5" t="s">
        <v>128</v>
      </c>
      <c r="D26" s="4" t="s">
        <v>4</v>
      </c>
      <c r="E26" s="4">
        <v>2004</v>
      </c>
      <c r="F26" s="9">
        <f>SUM(L26:T26)+SUM(L26:Q26)*0.0000001+SUM(L26)*0.0000000000001</f>
        <v>135.80000878000439</v>
      </c>
      <c r="G26" s="66"/>
      <c r="H26" s="3" t="str">
        <f>IF(OR(AND(AR26&gt;=AY$43,AS26&gt;=AY$47,AR26&lt;&gt;"",AQ26=""),AND(AW26&gt;=AY$43,AX26&gt;=AY$47,AW26&lt;&gt;"",AQ26=""),AND(BU26&gt;=CB$43,BV26&gt;=CB$47,BU26&lt;&gt;"",BT26=""),AND(BZ26&gt;=CB$43,CA26&gt;=CB$47,BZ26&lt;&gt;"",BT26=""),AND(CX26&gt;=DE$43,CY26&gt;=DE$47,CX26&lt;&gt;"",CW26=""),AND(DC26&gt;=DE$43,DD26&gt;=DE$47,DC26&lt;&gt;""),AND(EC26&gt;=EJ$43,ED26&gt;=EJ$47,EC26&lt;&gt;""),AND(EH26&gt;=EJ$43,EI26&gt;=EJ$47,EH26&lt;&gt;""),AND(FE26&gt;=FL$43,FF26&gt;=FL$47,FE26&lt;&gt;""),AND(FJ26&gt;=FL$43,FK26&gt;=FL$47,FJ26&lt;&gt;""),AND(GG26&gt;=GN$43,GH26&gt;=GN$47,GG26&lt;&gt;""),AND(GL26&gt;=GN$43,GM26&gt;=GN$47,GL26&lt;&gt;""),AND(HI26&gt;=HP$43,HJ26&gt;=HP$47,HI26&lt;&gt;""),AND(HN26&gt;=HP$43,HO26&gt;=HP$47,HN26&lt;&gt;""),AND(IK26&gt;=IR$43,IL26&gt;=IR$47,IK26&lt;&gt;""),AND(IP26&gt;=IR$43,IQ26&gt;=IR$47,IP26&lt;&gt;""),AND(JM26&gt;=JT$43,JN26&gt;=JT$47,JM26&lt;&gt;""),AND(JR26&gt;=JT$43,JS26&gt;=JT$47,JR26&lt;&gt;""),AND(KO26&gt;=KV$43,KP26&gt;=KV$47,KO26&lt;&gt;""),AND(KT26&gt;=KV$43,KU26&gt;=KV$47,KT26&lt;&gt;""),AND(LQ26&gt;=LX$43,LR26&gt;=LX$47,LQ26&lt;&gt;""),AND(LV26&gt;=LX$43,LW26&gt;=LX$47,LV26&lt;&gt;""),AND(MS26&gt;=MZ$43,MT26&gt;=MZ$47,MS26&lt;&gt;""),AND(MX26&gt;=MZ$43,MY26&gt;=MZ$47,MX26&lt;&gt;""),AND(NU26&gt;=OB$43,NV26&gt;=OB$47,NU26&lt;&gt;""),AND(NZ26&gt;=OB$43,OA26&gt;=OB$47,NZ26&lt;&gt;""),AND(OW26&gt;=PD$43,OX26&gt;=PD$47,OW26&lt;&gt;""),AND(PB26&gt;=PD$43,PC26&gt;=PD$47,PB26&lt;&gt;""),AND(PY26&gt;=QF$43,PZ26&gt;=QF$47,PY26&lt;&gt;""),AND(QD26&gt;=QF$43,QE26&gt;=QF$47,QD26&lt;&gt;"")),"P","")</f>
        <v>P</v>
      </c>
      <c r="I26" s="3" t="str">
        <f>IF(OR(AND(AS26&gt;=AY$47,AS26&lt;&gt;"",AQ26=""),AND(AX26&gt;=AY$47,AX26&lt;&gt;"",AQ26=""),AND(BV26&gt;=CB$47,BV26&lt;&gt;"",BT26=""),AND(CA26&gt;=CB$47,CA26&lt;&gt;"",BT26=""),AND(CY26&gt;=DE$47,CY26&lt;&gt;"",CW26=""),AND(DD26&gt;=DE$47,DD26&lt;&gt;"",CW26=""),AND(ED26&gt;=EJ$47,ED26&lt;&gt;""),AND(EI26&gt;=EJ$47,EI26&lt;&gt;""),AND(FF26&gt;=FL$47,FF26&lt;&gt;""),AND(FK26&gt;=FL$47,FK26&lt;&gt;""),AND(GH26&gt;=GN$47,GH26&lt;&gt;""),AND(GM26&gt;=GN$47,GM26&lt;&gt;""),AND(HJ26&gt;=HP$47,HJ26&lt;&gt;""),AND(HO26&gt;=HP$47,HO26&lt;&gt;""),AND(IL26&gt;=IR$47,IL26&lt;&gt;""),AND(IQ26&gt;=IR$47,IQ26&lt;&gt;""),AND(JN26&gt;=JT$47,JN26&lt;&gt;""),AND(JS26&gt;=JT$47,JS26&lt;&gt;""),AND(KP26&gt;=KV$47,KP26&lt;&gt;""),AND(KU26&gt;=KV$47,KU26&lt;&gt;""),AND(LR26&gt;=LX$47,LR26&lt;&gt;""),AND(LW26&gt;=LX$47,LW26&lt;&gt;""),AND(MT26&gt;=MZ$47,MT26&lt;&gt;""),AND(MY26&gt;=MZ$47,MY26&lt;&gt;""),AND(NV26&gt;=OB$47,NV26&lt;&gt;""),AND(OA26&gt;=OB$47,OA26&lt;&gt;""),AND(OX26&gt;=PD$47,OX26&lt;&gt;""),AND(PC26&gt;=PD$47,PC26&lt;&gt;""),AND(PZ26&gt;=QF$47,PZ26&lt;&gt;""),AND(QE26&gt;=QF$47,QE26&lt;&gt;"")),"P","")</f>
        <v>P</v>
      </c>
      <c r="J26" s="36" t="str">
        <f>IF(AND(I26="P",H26=""),"No DD",IF(OR(AND(AU26&gt;=AY$46,AV26&gt;=AY$50,AU26&lt;&gt;"",AQ26=""),AND(BX26&gt;=CB$46,BY26&gt;=CB$50,BX26&lt;&gt;"",BT26=""),AND(DA26&gt;=DE$46,DB26&gt;=DE$50,DA26&lt;&gt;"",CW26=""),AND(EF26&gt;=EJ$46,EG26&gt;=EJ$50,EF26&lt;&gt;""),AND(FH26&gt;=FL$46,FI26&gt;=FL$50,FH26&lt;&gt;""),AND(GJ26&gt;=GN$46,GK26&gt;=GN$50,GJ26&lt;&gt;""),AND(HL26&gt;=HP$46,HM26&gt;=HP$50,HL26&lt;&gt;""),AND(IN26&gt;=IR$46,IO26&gt;=IR$50,IN26&lt;&gt;""),AND(JP26&gt;=JT$46,JQ26&gt;=JT$50,JP26&lt;&gt;""),AND(KR26&gt;=KV$46,KS26&gt;=KV$50,KR26&lt;&gt;""),AND(LT26&gt;=LX$46,LU26&gt;=LX$50,LT26&lt;&gt;""),AND(MV26&gt;=MZ$46,MW26&gt;=MZ$50,MV26&lt;&gt;""),AND(NX26&gt;=OB$46,NY26&gt;=OB$50,NX26&lt;&gt;""),AND(OZ26&gt;=PD$46,PA26&gt;=PD$50,OZ26&lt;&gt;""),AND(QB26&gt;=QF$46,QC26&gt;=QF$50,QB26&lt;&gt;"")),"Merit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Excellence",IF(K26="P","Worlds Team",IF(H26="P","National Team","")))))</f>
        <v>National Team</v>
      </c>
      <c r="K26" s="3" t="str">
        <f>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P","")</f>
        <v/>
      </c>
      <c r="L26" s="8">
        <f>IF(COUNT(AS26,BV26,CY26)&gt;0,LARGE((AS26,BV26,CY26),1),0)</f>
        <v>43.999999999999993</v>
      </c>
      <c r="M26" s="8" t="str">
        <f>IF(L26=0,"",IF(L26=CY26,$CC$1,IF(L26=BV26,$AZ$1,IF(L26=AS26,$W$1,""))))</f>
        <v>2023 3rd Domestic Trial</v>
      </c>
      <c r="N26" s="8">
        <f>IF(COUNT(AS26,BV26,CY26)&gt;1,LARGE((AS26,BV26,CY26),2),0)</f>
        <v>19.799999999999997</v>
      </c>
      <c r="O26" s="8" t="str">
        <f>IF(N26=0,"",IF(N26=CY26,$CC$1,IF(N26=BV26,$AZ$1,IF(N26=AS26,$W$1,""))))</f>
        <v>2023 Nationals</v>
      </c>
      <c r="P26" s="8">
        <f>IF(COUNT(AT26,BW26,CZ26)&gt;0,LARGE((AT26,BW26,CZ26),1),0)</f>
        <v>23.999999999999996</v>
      </c>
      <c r="Q26" s="8" t="str">
        <f>IF(P26=0,"",IF(P26=CZ26,$CC$1,IF(P26=BW26,$AZ$1,IF(P26=AT26,$W$1,""))))</f>
        <v>2023 Nationals</v>
      </c>
      <c r="R26" s="8">
        <f>IF(MAX(AX26,CA26,DD26)&gt;0,MAX(AX26,CA26,DD26),0)</f>
        <v>48</v>
      </c>
      <c r="S26" s="8" t="str">
        <f>IF(R26=0,"",IF(R26=DD26,$CC$1,IF(R26=CA26,$AZ$1,IF(R26=AX26,$W$1,""))))</f>
        <v>2023 3rd Domestic Trial</v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>
        <v>17.399999999999999</v>
      </c>
      <c r="BA26" s="18">
        <v>2.4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18.399999999999999</v>
      </c>
      <c r="BI26" s="18">
        <v>6.4</v>
      </c>
      <c r="BJ26" s="18">
        <v>0.8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2.4</v>
      </c>
      <c r="BV26" s="11">
        <f>IF(SUM(AZ26:BA26,BC26:BE26,BG26)-BB26-BF26&gt;0,SUM(AZ26:BA26,BC26:BE26,BG26)-BB26-BF26,"")</f>
        <v>19.799999999999997</v>
      </c>
      <c r="BW26" s="11">
        <f>IF(SUM(BH26:BI26,BK26)-BJ26&gt;0,SUM(BH26:BI26,BK26)-BJ26,"")</f>
        <v>23.999999999999996</v>
      </c>
      <c r="BX26" s="11">
        <f>IF(SUM(BA26,BE26,BI26)&gt;0,SUM(BA26,BE26,BI26),"")</f>
        <v>8.8000000000000007</v>
      </c>
      <c r="BY26" s="11">
        <f>IF(SUM(BV26,BW26)&gt;0,SUM(BV26,BW26),"")</f>
        <v>43.8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43.8</v>
      </c>
      <c r="CC26" s="19">
        <v>18.399999999999999</v>
      </c>
      <c r="CD26" s="19">
        <v>6</v>
      </c>
      <c r="CE26" s="19">
        <v>0.6</v>
      </c>
      <c r="CF26" s="19">
        <v>0</v>
      </c>
      <c r="CG26" s="19">
        <v>17.399999999999999</v>
      </c>
      <c r="CH26" s="19">
        <v>2.8</v>
      </c>
      <c r="CI26" s="19">
        <v>0</v>
      </c>
      <c r="CJ26" s="19">
        <v>0</v>
      </c>
      <c r="CK26" s="19">
        <v>19.2</v>
      </c>
      <c r="CL26" s="19">
        <v>3.5</v>
      </c>
      <c r="CM26" s="19">
        <v>0</v>
      </c>
      <c r="CN26" s="19">
        <v>0</v>
      </c>
      <c r="CO26" s="19">
        <v>18.600000000000001</v>
      </c>
      <c r="CP26" s="19">
        <v>6</v>
      </c>
      <c r="CQ26" s="19">
        <v>0.2</v>
      </c>
      <c r="CR26" s="19">
        <v>0</v>
      </c>
      <c r="CS26" s="19">
        <v>18.399999999999999</v>
      </c>
      <c r="CT26" s="19">
        <v>6</v>
      </c>
      <c r="CU26" s="19">
        <v>0.8</v>
      </c>
      <c r="CV26" s="19">
        <v>0</v>
      </c>
      <c r="CW26" s="27"/>
      <c r="CX26" s="40">
        <f>IF(SUM(CD26,CH26)&gt;0,SUM(CD26,CH26),"")</f>
        <v>8.8000000000000007</v>
      </c>
      <c r="CY26" s="40">
        <f>IF(SUM(CC26:CD26,CF26:CH26,CJ26)-CE26-CI26&gt;0,SUM(CC26:CD26,CF26:CH26,CJ26)-CE26-CI26,"")</f>
        <v>43.999999999999993</v>
      </c>
      <c r="CZ26" s="40">
        <f>IF(SUM(CK26:CL26,CN26)-CM26&gt;0,SUM(CK26:CL26,CN26)-CM26,"")</f>
        <v>22.7</v>
      </c>
      <c r="DA26" s="40">
        <f>IF(SUM(CD26,CH26,CL26)&gt;0,SUM(CD26,CH26,CL26),"")</f>
        <v>12.3</v>
      </c>
      <c r="DB26" s="40">
        <f>IF(SUM(CY26,CZ26)&gt;0,SUM(CY26,CZ26),"")</f>
        <v>66.699999999999989</v>
      </c>
      <c r="DC26" s="40">
        <f>IF(SUM(CP26,CT26)&gt;0,SUM(CP26,CT26),"")</f>
        <v>12</v>
      </c>
      <c r="DD26" s="40">
        <f>IF(SUM(CO26:CP26,CR26:CT26,CV26)-SUM(CQ26,CU26)&gt;0,SUM(CO26:CP26,CR26:CT26,CV26)-SUM(CQ26,CU26),"")</f>
        <v>48</v>
      </c>
      <c r="DE26" s="40">
        <f>IF(SUM(CY26,CZ26,DD26)&gt;0,SUM(CY26,CZ26,DD26),"")</f>
        <v>114.69999999999999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17.899999999999999</v>
      </c>
      <c r="QH26" s="22">
        <f>IF($CW26="P",CD26,(CD26+BA26)/2)</f>
        <v>4.2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8.6999999999999993</v>
      </c>
      <c r="QL26" s="22">
        <f>IF($CW26="P",CH26,(CH26+BE26)/2)</f>
        <v>1.4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18.799999999999997</v>
      </c>
      <c r="QP26" s="22">
        <f>IF($CW26="P",CL26,(CL26+BI26)/2)</f>
        <v>4.95</v>
      </c>
      <c r="QQ26" s="22">
        <f>IF($CW26="P",CM26,(CM26+BJ26)/2)</f>
        <v>0.4</v>
      </c>
      <c r="QR26" s="22">
        <f>IF($CW26="P",CN26,(CN26+BK26)/2)</f>
        <v>0</v>
      </c>
      <c r="QS26" s="22">
        <f>IF($CW26="P",CO26,(CO26+BL26)/2)</f>
        <v>9.3000000000000007</v>
      </c>
      <c r="QT26" s="22">
        <f>IF($CW26="P",CP26,(CP26+BM26)/2)</f>
        <v>3</v>
      </c>
      <c r="QU26" s="22">
        <f>IF($CW26="P",CQ26,(CQ26+BN26)/2)</f>
        <v>0.1</v>
      </c>
      <c r="QV26" s="22">
        <f>IF($CW26="P",CR26,(CR26+BO26)/2)</f>
        <v>0</v>
      </c>
      <c r="QW26" s="22">
        <f>IF($CW26="P",CS26,(CS26+BP26)/2)</f>
        <v>9.1999999999999993</v>
      </c>
      <c r="QX26" s="22">
        <f>IF($CW26="P",CT26,(CT26+BQ26)/2)</f>
        <v>3</v>
      </c>
      <c r="QY26" s="22">
        <f>IF($CW26="P",CU26,(CU26+BR26)/2)</f>
        <v>0.4</v>
      </c>
      <c r="QZ26" s="22">
        <f>IF($CW26="P",CV26,(CV26+BS26)/2)</f>
        <v>0</v>
      </c>
      <c r="RA26" s="27" t="s">
        <v>46</v>
      </c>
      <c r="RB26" s="40">
        <f>IF(SUM(QH26,QL26)&gt;0,SUM(QH26,QL26),"")</f>
        <v>5.6</v>
      </c>
      <c r="RC26" s="40">
        <f>IF(SUM(QG26:QH26,QJ26:QL26,QN26)-QI26-QM26&gt;0,SUM(QG26:QH26,QJ26:QL26,QN26)-QI26-QM26,"")</f>
        <v>31.899999999999995</v>
      </c>
      <c r="RD26" s="40">
        <f>IF(SUM(QO26:QP26,QR26)-QQ26&gt;0,SUM(QO26:QP26,QR26)-QQ26,"")</f>
        <v>23.349999999999998</v>
      </c>
      <c r="RE26" s="40">
        <f>IF(SUM(QH26,QL26,QP26)&gt;0,SUM(QH26,QL26,QP26),"")</f>
        <v>10.55</v>
      </c>
      <c r="RF26" s="40">
        <f>IF(SUM(RC26,RD26)&gt;0,SUM(RC26,RD26),"")</f>
        <v>55.249999999999993</v>
      </c>
      <c r="RG26" s="40">
        <f>IF(SUM(QT26,QX26)&gt;0,SUM(QT26,QX26),"")</f>
        <v>6</v>
      </c>
      <c r="RH26" s="40">
        <f>IF(SUM(QS26:QT26,QV26:QX26,QZ26)-SUM(QU26,QY26)&gt;0,SUM(QS26:QT26,QV26:QX26,QZ26)-SUM(QU26,QY26),"")</f>
        <v>24</v>
      </c>
      <c r="RI26" s="40">
        <f>IF(SUM(RC26,RD26,RH26)&gt;0,SUM(RC26,RD26,RH26),"")</f>
        <v>79.25</v>
      </c>
    </row>
    <row r="27" spans="1:477" x14ac:dyDescent="0.2">
      <c r="A27" s="4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>24</v>
      </c>
      <c r="B27" s="4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>20</v>
      </c>
      <c r="C27" s="5" t="s">
        <v>69</v>
      </c>
      <c r="D27" s="4" t="s">
        <v>6</v>
      </c>
      <c r="E27" s="4">
        <v>2004</v>
      </c>
      <c r="F27" s="9">
        <f>SUM(L27:T27)+SUM(L27:Q27)*0.0000001+SUM(L27)*0.0000000000001</f>
        <v>123.50000732000495</v>
      </c>
      <c r="G27" s="66"/>
      <c r="H27" s="3" t="str">
        <f>IF(OR(AND(AR27&gt;=AY$43,AS27&gt;=AY$47,AR27&lt;&gt;"",AQ27=""),AND(AW27&gt;=AY$43,AX27&gt;=AY$47,AW27&lt;&gt;"",AQ27=""),AND(BU27&gt;=CB$43,BV27&gt;=CB$47,BU27&lt;&gt;"",BT27=""),AND(BZ27&gt;=CB$43,CA27&gt;=CB$47,BZ27&lt;&gt;"",BT27=""),AND(CX27&gt;=DE$43,CY27&gt;=DE$47,CX27&lt;&gt;"",CW27=""),AND(DC27&gt;=DE$43,DD27&gt;=DE$47,DC27&lt;&gt;""),AND(EC27&gt;=EJ$43,ED27&gt;=EJ$47,EC27&lt;&gt;""),AND(EH27&gt;=EJ$43,EI27&gt;=EJ$47,EH27&lt;&gt;""),AND(FE27&gt;=FL$43,FF27&gt;=FL$47,FE27&lt;&gt;""),AND(FJ27&gt;=FL$43,FK27&gt;=FL$47,FJ27&lt;&gt;""),AND(GG27&gt;=GN$43,GH27&gt;=GN$47,GG27&lt;&gt;""),AND(GL27&gt;=GN$43,GM27&gt;=GN$47,GL27&lt;&gt;""),AND(HI27&gt;=HP$43,HJ27&gt;=HP$47,HI27&lt;&gt;""),AND(HN27&gt;=HP$43,HO27&gt;=HP$47,HN27&lt;&gt;""),AND(IK27&gt;=IR$43,IL27&gt;=IR$47,IK27&lt;&gt;""),AND(IP27&gt;=IR$43,IQ27&gt;=IR$47,IP27&lt;&gt;""),AND(JM27&gt;=JT$43,JN27&gt;=JT$47,JM27&lt;&gt;""),AND(JR27&gt;=JT$43,JS27&gt;=JT$47,JR27&lt;&gt;""),AND(KO27&gt;=KV$43,KP27&gt;=KV$47,KO27&lt;&gt;""),AND(KT27&gt;=KV$43,KU27&gt;=KV$47,KT27&lt;&gt;""),AND(LQ27&gt;=LX$43,LR27&gt;=LX$47,LQ27&lt;&gt;""),AND(LV27&gt;=LX$43,LW27&gt;=LX$47,LV27&lt;&gt;""),AND(MS27&gt;=MZ$43,MT27&gt;=MZ$47,MS27&lt;&gt;""),AND(MX27&gt;=MZ$43,MY27&gt;=MZ$47,MX27&lt;&gt;""),AND(NU27&gt;=OB$43,NV27&gt;=OB$47,NU27&lt;&gt;""),AND(NZ27&gt;=OB$43,OA27&gt;=OB$47,NZ27&lt;&gt;""),AND(OW27&gt;=PD$43,OX27&gt;=PD$47,OW27&lt;&gt;""),AND(PB27&gt;=PD$43,PC27&gt;=PD$47,PB27&lt;&gt;""),AND(PY27&gt;=QF$43,PZ27&gt;=QF$47,PY27&lt;&gt;""),AND(QD27&gt;=QF$43,QE27&gt;=QF$47,QD27&lt;&gt;"")),"P","")</f>
        <v>P</v>
      </c>
      <c r="I27" s="3" t="str">
        <f>IF(OR(AND(AS27&gt;=AY$47,AS27&lt;&gt;"",AQ27=""),AND(AX27&gt;=AY$47,AX27&lt;&gt;"",AQ27=""),AND(BV27&gt;=CB$47,BV27&lt;&gt;"",BT27=""),AND(CA27&gt;=CB$47,CA27&lt;&gt;"",BT27=""),AND(CY27&gt;=DE$47,CY27&lt;&gt;"",CW27=""),AND(DD27&gt;=DE$47,DD27&lt;&gt;"",CW27=""),AND(ED27&gt;=EJ$47,ED27&lt;&gt;""),AND(EI27&gt;=EJ$47,EI27&lt;&gt;""),AND(FF27&gt;=FL$47,FF27&lt;&gt;""),AND(FK27&gt;=FL$47,FK27&lt;&gt;""),AND(GH27&gt;=GN$47,GH27&lt;&gt;""),AND(GM27&gt;=GN$47,GM27&lt;&gt;""),AND(HJ27&gt;=HP$47,HJ27&lt;&gt;""),AND(HO27&gt;=HP$47,HO27&lt;&gt;""),AND(IL27&gt;=IR$47,IL27&lt;&gt;""),AND(IQ27&gt;=IR$47,IQ27&lt;&gt;""),AND(JN27&gt;=JT$47,JN27&lt;&gt;""),AND(JS27&gt;=JT$47,JS27&lt;&gt;""),AND(KP27&gt;=KV$47,KP27&lt;&gt;""),AND(KU27&gt;=KV$47,KU27&lt;&gt;""),AND(LR27&gt;=LX$47,LR27&lt;&gt;""),AND(LW27&gt;=LX$47,LW27&lt;&gt;""),AND(MT27&gt;=MZ$47,MT27&lt;&gt;""),AND(MY27&gt;=MZ$47,MY27&lt;&gt;""),AND(NV27&gt;=OB$47,NV27&lt;&gt;""),AND(OA27&gt;=OB$47,OA27&lt;&gt;""),AND(OX27&gt;=PD$47,OX27&lt;&gt;""),AND(PC27&gt;=PD$47,PC27&lt;&gt;""),AND(PZ27&gt;=QF$47,PZ27&lt;&gt;""),AND(QE27&gt;=QF$47,QE27&lt;&gt;"")),"P","")</f>
        <v>P</v>
      </c>
      <c r="J27" s="36" t="str">
        <f>IF(AND(I27="P",H27=""),"No DD",IF(OR(AND(AU27&gt;=AY$46,AV27&gt;=AY$50,AU27&lt;&gt;"",AQ27=""),AND(BX27&gt;=CB$46,BY27&gt;=CB$50,BX27&lt;&gt;"",BT27=""),AND(DA27&gt;=DE$46,DB27&gt;=DE$50,DA27&lt;&gt;"",CW27=""),AND(EF27&gt;=EJ$46,EG27&gt;=EJ$50,EF27&lt;&gt;""),AND(FH27&gt;=FL$46,FI27&gt;=FL$50,FH27&lt;&gt;""),AND(GJ27&gt;=GN$46,GK27&gt;=GN$50,GJ27&lt;&gt;""),AND(HL27&gt;=HP$46,HM27&gt;=HP$50,HL27&lt;&gt;""),AND(IN27&gt;=IR$46,IO27&gt;=IR$50,IN27&lt;&gt;""),AND(JP27&gt;=JT$46,JQ27&gt;=JT$50,JP27&lt;&gt;""),AND(KR27&gt;=KV$46,KS27&gt;=KV$50,KR27&lt;&gt;""),AND(LT27&gt;=LX$46,LU27&gt;=LX$50,LT27&lt;&gt;""),AND(MV27&gt;=MZ$46,MW27&gt;=MZ$50,MV27&lt;&gt;""),AND(NX27&gt;=OB$46,NY27&gt;=OB$50,NX27&lt;&gt;""),AND(OZ27&gt;=PD$46,PA27&gt;=PD$50,OZ27&lt;&gt;""),AND(QB27&gt;=QF$46,QC27&gt;=QF$50,QB27&lt;&gt;"")),"Merit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Excellence",IF(K27="P","Worlds Team",IF(H27="P","National Team","")))))</f>
        <v>National Team</v>
      </c>
      <c r="K27" s="3" t="str">
        <f>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P","")</f>
        <v/>
      </c>
      <c r="L27" s="8">
        <f>IF(COUNT(AS27,BV27,CY27)&gt;0,LARGE((AS27,BV27,CY27),1),0)</f>
        <v>49.699999999999996</v>
      </c>
      <c r="M27" s="8" t="str">
        <f>IF(L27=0,"",IF(L27=CY27,$CC$1,IF(L27=BV27,$AZ$1,IF(L27=AS27,$W$1,""))))</f>
        <v>2023 Elite Canada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23.5</v>
      </c>
      <c r="Q27" s="8" t="str">
        <f>IF(P27=0,"",IF(P27=CZ27,$CC$1,IF(P27=BW27,$AZ$1,IF(P27=AT27,$W$1,""))))</f>
        <v>2023 Elite Canada</v>
      </c>
      <c r="R27" s="8">
        <f>IF(MAX(AX27,CA27,DD27)&gt;0,MAX(AX27,CA27,DD27),0)</f>
        <v>50.3</v>
      </c>
      <c r="S27" s="8" t="str">
        <f>IF(R27=0,"",IF(R27=DD27,$CC$1,IF(R27=CA27,$AZ$1,IF(R27=AX27,$W$1,""))))</f>
        <v>2023 Elite Canada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18.7</v>
      </c>
      <c r="X27" s="19">
        <v>6</v>
      </c>
      <c r="Y27" s="19">
        <v>0</v>
      </c>
      <c r="Z27" s="19">
        <v>0</v>
      </c>
      <c r="AA27" s="19">
        <v>18.600000000000001</v>
      </c>
      <c r="AB27" s="19">
        <v>6.4</v>
      </c>
      <c r="AC27" s="19">
        <v>0</v>
      </c>
      <c r="AD27" s="19">
        <v>0</v>
      </c>
      <c r="AE27" s="19">
        <v>19.2</v>
      </c>
      <c r="AF27" s="19">
        <v>4.3</v>
      </c>
      <c r="AG27" s="19">
        <v>0</v>
      </c>
      <c r="AH27" s="19">
        <v>0</v>
      </c>
      <c r="AI27" s="19">
        <v>18.899999999999999</v>
      </c>
      <c r="AJ27" s="19">
        <v>6</v>
      </c>
      <c r="AK27" s="19">
        <v>0</v>
      </c>
      <c r="AL27" s="19">
        <v>0</v>
      </c>
      <c r="AM27" s="19">
        <v>19</v>
      </c>
      <c r="AN27" s="19">
        <v>6.4</v>
      </c>
      <c r="AO27" s="19">
        <v>0</v>
      </c>
      <c r="AP27" s="19">
        <v>0</v>
      </c>
      <c r="AQ27" s="27"/>
      <c r="AR27" s="40">
        <f>IF(SUM(X27,AB27)&gt;0,SUM(X27,AB27),"")</f>
        <v>12.4</v>
      </c>
      <c r="AS27" s="40">
        <f>IF(SUM(W27:X27,Z27:AB27,AD27)-Y27-AC27&gt;0,SUM(W27:X27,Z27:AB27,AD27)-Y27-AC27,"")</f>
        <v>49.699999999999996</v>
      </c>
      <c r="AT27" s="40">
        <f>IF(SUM(AE27:AF27,AH27)-AG27&gt;0,SUM(AE27:AF27,AH27)-AG27,"")</f>
        <v>23.5</v>
      </c>
      <c r="AU27" s="40">
        <f>IF(SUM(X27,AB27,AF27)&gt;0,SUM(X27,AB27,AF27),"")</f>
        <v>16.7</v>
      </c>
      <c r="AV27" s="40">
        <f>IF(SUM(AS27,AT27)&gt;0,SUM(AS27,AT27),"")</f>
        <v>73.199999999999989</v>
      </c>
      <c r="AW27" s="40">
        <f>IF(SUM(AJ27,AN27)&gt;0,SUM(AJ27,AN27),"")</f>
        <v>12.4</v>
      </c>
      <c r="AX27" s="40">
        <f>IF(SUM(AI27:AJ27,AL27:AN27,AP27)-SUM(AK27,AO27)&gt;0,SUM(AI27:AJ27,AL27:AN27,AP27)-SUM(AK27,AO27),"")</f>
        <v>50.3</v>
      </c>
      <c r="AY27" s="40">
        <f>IF(SUM(AS27,AT27,AX27)&gt;0,SUM(AS27,AT27,AX27),"")</f>
        <v>123.49999999999999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>25</v>
      </c>
      <c r="B28" s="4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>21</v>
      </c>
      <c r="C28" s="5" t="s">
        <v>98</v>
      </c>
      <c r="D28" s="4" t="s">
        <v>6</v>
      </c>
      <c r="E28" s="4">
        <v>2005</v>
      </c>
      <c r="F28" s="9">
        <f>SUM(L28:T28)+SUM(L28:Q28)*0.0000001+SUM(L28)*0.0000000000001</f>
        <v>120.40000745000495</v>
      </c>
      <c r="G28" s="66"/>
      <c r="H28" s="3" t="str">
        <f>IF(OR(AND(AR28&gt;=AY$43,AS28&gt;=AY$47,AR28&lt;&gt;"",AQ28=""),AND(AW28&gt;=AY$43,AX28&gt;=AY$47,AW28&lt;&gt;"",AQ28=""),AND(BU28&gt;=CB$43,BV28&gt;=CB$47,BU28&lt;&gt;"",BT28=""),AND(BZ28&gt;=CB$43,CA28&gt;=CB$47,BZ28&lt;&gt;"",BT28=""),AND(CX28&gt;=DE$43,CY28&gt;=DE$47,CX28&lt;&gt;"",CW28=""),AND(DC28&gt;=DE$43,DD28&gt;=DE$47,DC28&lt;&gt;""),AND(EC28&gt;=EJ$43,ED28&gt;=EJ$47,EC28&lt;&gt;""),AND(EH28&gt;=EJ$43,EI28&gt;=EJ$47,EH28&lt;&gt;""),AND(FE28&gt;=FL$43,FF28&gt;=FL$47,FE28&lt;&gt;""),AND(FJ28&gt;=FL$43,FK28&gt;=FL$47,FJ28&lt;&gt;""),AND(GG28&gt;=GN$43,GH28&gt;=GN$47,GG28&lt;&gt;""),AND(GL28&gt;=GN$43,GM28&gt;=GN$47,GL28&lt;&gt;""),AND(HI28&gt;=HP$43,HJ28&gt;=HP$47,HI28&lt;&gt;""),AND(HN28&gt;=HP$43,HO28&gt;=HP$47,HN28&lt;&gt;""),AND(IK28&gt;=IR$43,IL28&gt;=IR$47,IK28&lt;&gt;""),AND(IP28&gt;=IR$43,IQ28&gt;=IR$47,IP28&lt;&gt;""),AND(JM28&gt;=JT$43,JN28&gt;=JT$47,JM28&lt;&gt;""),AND(JR28&gt;=JT$43,JS28&gt;=JT$47,JR28&lt;&gt;""),AND(KO28&gt;=KV$43,KP28&gt;=KV$47,KO28&lt;&gt;""),AND(KT28&gt;=KV$43,KU28&gt;=KV$47,KT28&lt;&gt;""),AND(LQ28&gt;=LX$43,LR28&gt;=LX$47,LQ28&lt;&gt;""),AND(LV28&gt;=LX$43,LW28&gt;=LX$47,LV28&lt;&gt;""),AND(MS28&gt;=MZ$43,MT28&gt;=MZ$47,MS28&lt;&gt;""),AND(MX28&gt;=MZ$43,MY28&gt;=MZ$47,MX28&lt;&gt;""),AND(NU28&gt;=OB$43,NV28&gt;=OB$47,NU28&lt;&gt;""),AND(NZ28&gt;=OB$43,OA28&gt;=OB$47,NZ28&lt;&gt;""),AND(OW28&gt;=PD$43,OX28&gt;=PD$47,OW28&lt;&gt;""),AND(PB28&gt;=PD$43,PC28&gt;=PD$47,PB28&lt;&gt;""),AND(PY28&gt;=QF$43,PZ28&gt;=QF$47,PY28&lt;&gt;""),AND(QD28&gt;=QF$43,QE28&gt;=QF$47,QD28&lt;&gt;"")),"P","")</f>
        <v>P</v>
      </c>
      <c r="I28" s="3" t="str">
        <f>IF(OR(AND(AS28&gt;=AY$47,AS28&lt;&gt;"",AQ28=""),AND(AX28&gt;=AY$47,AX28&lt;&gt;"",AQ28=""),AND(BV28&gt;=CB$47,BV28&lt;&gt;"",BT28=""),AND(CA28&gt;=CB$47,CA28&lt;&gt;"",BT28=""),AND(CY28&gt;=DE$47,CY28&lt;&gt;"",CW28=""),AND(DD28&gt;=DE$47,DD28&lt;&gt;"",CW28=""),AND(ED28&gt;=EJ$47,ED28&lt;&gt;""),AND(EI28&gt;=EJ$47,EI28&lt;&gt;""),AND(FF28&gt;=FL$47,FF28&lt;&gt;""),AND(FK28&gt;=FL$47,FK28&lt;&gt;""),AND(GH28&gt;=GN$47,GH28&lt;&gt;""),AND(GM28&gt;=GN$47,GM28&lt;&gt;""),AND(HJ28&gt;=HP$47,HJ28&lt;&gt;""),AND(HO28&gt;=HP$47,HO28&lt;&gt;""),AND(IL28&gt;=IR$47,IL28&lt;&gt;""),AND(IQ28&gt;=IR$47,IQ28&lt;&gt;""),AND(JN28&gt;=JT$47,JN28&lt;&gt;""),AND(JS28&gt;=JT$47,JS28&lt;&gt;""),AND(KP28&gt;=KV$47,KP28&lt;&gt;""),AND(KU28&gt;=KV$47,KU28&lt;&gt;""),AND(LR28&gt;=LX$47,LR28&lt;&gt;""),AND(LW28&gt;=LX$47,LW28&lt;&gt;""),AND(MT28&gt;=MZ$47,MT28&lt;&gt;""),AND(MY28&gt;=MZ$47,MY28&lt;&gt;""),AND(NV28&gt;=OB$47,NV28&lt;&gt;""),AND(OA28&gt;=OB$47,OA28&lt;&gt;""),AND(OX28&gt;=PD$47,OX28&lt;&gt;""),AND(PC28&gt;=PD$47,PC28&lt;&gt;""),AND(PZ28&gt;=QF$47,PZ28&lt;&gt;""),AND(QE28&gt;=QF$47,QE28&lt;&gt;"")),"P","")</f>
        <v>P</v>
      </c>
      <c r="J28" s="36" t="str">
        <f>IF(AND(I28="P",H28=""),"No DD",IF(OR(AND(AU28&gt;=AY$46,AV28&gt;=AY$50,AU28&lt;&gt;"",AQ28=""),AND(BX28&gt;=CB$46,BY28&gt;=CB$50,BX28&lt;&gt;"",BT28=""),AND(DA28&gt;=DE$46,DB28&gt;=DE$50,DA28&lt;&gt;"",CW28=""),AND(EF28&gt;=EJ$46,EG28&gt;=EJ$50,EF28&lt;&gt;""),AND(FH28&gt;=FL$46,FI28&gt;=FL$50,FH28&lt;&gt;""),AND(GJ28&gt;=GN$46,GK28&gt;=GN$50,GJ28&lt;&gt;""),AND(HL28&gt;=HP$46,HM28&gt;=HP$50,HL28&lt;&gt;""),AND(IN28&gt;=IR$46,IO28&gt;=IR$50,IN28&lt;&gt;""),AND(JP28&gt;=JT$46,JQ28&gt;=JT$50,JP28&lt;&gt;""),AND(KR28&gt;=KV$46,KS28&gt;=KV$50,KR28&lt;&gt;""),AND(LT28&gt;=LX$46,LU28&gt;=LX$50,LT28&lt;&gt;""),AND(MV28&gt;=MZ$46,MW28&gt;=MZ$50,MV28&lt;&gt;""),AND(NX28&gt;=OB$46,NY28&gt;=OB$50,NX28&lt;&gt;""),AND(OZ28&gt;=PD$46,PA28&gt;=PD$50,OZ28&lt;&gt;""),AND(QB28&gt;=QF$46,QC28&gt;=QF$50,QB28&lt;&gt;"")),"Merit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Excellence",IF(K28="P","Worlds Team",IF(H28="P","National Team","")))))</f>
        <v>National Team</v>
      </c>
      <c r="K28" s="3" t="str">
        <f>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P","")</f>
        <v/>
      </c>
      <c r="L28" s="8">
        <f>IF(COUNT(AS28,BV28,CY28)&gt;0,LARGE((AS28,BV28,CY28),1),0)</f>
        <v>49.500000000000007</v>
      </c>
      <c r="M28" s="8" t="str">
        <f>IF(L28=0,"",IF(L28=CY28,$CC$1,IF(L28=BV28,$AZ$1,IF(L28=AS28,$W$1,""))))</f>
        <v>2023 Elite Canada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25</v>
      </c>
      <c r="Q28" s="8" t="str">
        <f>IF(P28=0,"",IF(P28=CZ28,$CC$1,IF(P28=BW28,$AZ$1,IF(P28=AT28,$W$1,""))))</f>
        <v>2023 Elite Canada</v>
      </c>
      <c r="R28" s="8">
        <f>IF(MAX(AX28,CA28,DD28)&gt;0,MAX(AX28,CA28,DD28),0)</f>
        <v>45.9</v>
      </c>
      <c r="S28" s="8" t="str">
        <f>IF(R28=0,"",IF(R28=DD28,$CC$1,IF(R28=CA28,$AZ$1,IF(R28=AX28,$W$1,""))))</f>
        <v>2023 Elite Canada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19.3</v>
      </c>
      <c r="X28" s="19">
        <v>6.8</v>
      </c>
      <c r="Y28" s="19">
        <v>0.6</v>
      </c>
      <c r="Z28" s="19">
        <v>0</v>
      </c>
      <c r="AA28" s="19">
        <v>18.8</v>
      </c>
      <c r="AB28" s="19">
        <v>5.6</v>
      </c>
      <c r="AC28" s="19">
        <v>0.4</v>
      </c>
      <c r="AD28" s="19">
        <v>0</v>
      </c>
      <c r="AE28" s="19">
        <v>18.8</v>
      </c>
      <c r="AF28" s="19">
        <v>6.8</v>
      </c>
      <c r="AG28" s="19">
        <v>0.6</v>
      </c>
      <c r="AH28" s="19">
        <v>0</v>
      </c>
      <c r="AI28" s="19">
        <v>19</v>
      </c>
      <c r="AJ28" s="19">
        <v>5.2</v>
      </c>
      <c r="AK28" s="19">
        <v>1.6</v>
      </c>
      <c r="AL28" s="19">
        <v>0</v>
      </c>
      <c r="AM28" s="19">
        <v>18.7</v>
      </c>
      <c r="AN28" s="19">
        <v>5.6</v>
      </c>
      <c r="AO28" s="19">
        <v>1</v>
      </c>
      <c r="AP28" s="19">
        <v>0</v>
      </c>
      <c r="AQ28" s="27"/>
      <c r="AR28" s="40">
        <f>IF(SUM(X28,AB28)&gt;0,SUM(X28,AB28),"")</f>
        <v>12.399999999999999</v>
      </c>
      <c r="AS28" s="40">
        <f>IF(SUM(W28:X28,Z28:AB28,AD28)-Y28-AC28&gt;0,SUM(W28:X28,Z28:AB28,AD28)-Y28-AC28,"")</f>
        <v>49.500000000000007</v>
      </c>
      <c r="AT28" s="40">
        <f>IF(SUM(AE28:AF28,AH28)-AG28&gt;0,SUM(AE28:AF28,AH28)-AG28,"")</f>
        <v>25</v>
      </c>
      <c r="AU28" s="40">
        <f>IF(SUM(X28,AB28,AF28)&gt;0,SUM(X28,AB28,AF28),"")</f>
        <v>19.2</v>
      </c>
      <c r="AV28" s="40">
        <f>IF(SUM(AS28,AT28)&gt;0,SUM(AS28,AT28),"")</f>
        <v>74.5</v>
      </c>
      <c r="AW28" s="40">
        <f>IF(SUM(AJ28,AN28)&gt;0,SUM(AJ28,AN28),"")</f>
        <v>10.8</v>
      </c>
      <c r="AX28" s="40">
        <f>IF(SUM(AI28:AJ28,AL28:AN28,AP28)-SUM(AK28,AO28)&gt;0,SUM(AI28:AJ28,AL28:AN28,AP28)-SUM(AK28,AO28),"")</f>
        <v>45.9</v>
      </c>
      <c r="AY28" s="40">
        <f>IF(SUM(AS28,AT28,AX28)&gt;0,SUM(AS28,AT28,AX28),"")</f>
        <v>120.4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>26</v>
      </c>
      <c r="B29" s="4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>22</v>
      </c>
      <c r="C29" s="5" t="s">
        <v>113</v>
      </c>
      <c r="D29" s="4" t="s">
        <v>5</v>
      </c>
      <c r="E29" s="4">
        <v>2005</v>
      </c>
      <c r="F29" s="9">
        <f>SUM(L29:T29)+SUM(L29:Q29)*0.0000001+SUM(L29)*0.0000000000001</f>
        <v>120.30001203000496</v>
      </c>
      <c r="G29" s="66"/>
      <c r="H29" s="3" t="str">
        <f>IF(OR(AND(AR29&gt;=AY$43,AS29&gt;=AY$47,AR29&lt;&gt;"",AQ29=""),AND(AW29&gt;=AY$43,AX29&gt;=AY$47,AW29&lt;&gt;"",AQ29=""),AND(BU29&gt;=CB$43,BV29&gt;=CB$47,BU29&lt;&gt;"",BT29=""),AND(BZ29&gt;=CB$43,CA29&gt;=CB$47,BZ29&lt;&gt;"",BT29=""),AND(CX29&gt;=DE$43,CY29&gt;=DE$47,CX29&lt;&gt;"",CW29=""),AND(DC29&gt;=DE$43,DD29&gt;=DE$47,DC29&lt;&gt;""),AND(EC29&gt;=EJ$43,ED29&gt;=EJ$47,EC29&lt;&gt;""),AND(EH29&gt;=EJ$43,EI29&gt;=EJ$47,EH29&lt;&gt;""),AND(FE29&gt;=FL$43,FF29&gt;=FL$47,FE29&lt;&gt;""),AND(FJ29&gt;=FL$43,FK29&gt;=FL$47,FJ29&lt;&gt;""),AND(GG29&gt;=GN$43,GH29&gt;=GN$47,GG29&lt;&gt;""),AND(GL29&gt;=GN$43,GM29&gt;=GN$47,GL29&lt;&gt;""),AND(HI29&gt;=HP$43,HJ29&gt;=HP$47,HI29&lt;&gt;""),AND(HN29&gt;=HP$43,HO29&gt;=HP$47,HN29&lt;&gt;""),AND(IK29&gt;=IR$43,IL29&gt;=IR$47,IK29&lt;&gt;""),AND(IP29&gt;=IR$43,IQ29&gt;=IR$47,IP29&lt;&gt;""),AND(JM29&gt;=JT$43,JN29&gt;=JT$47,JM29&lt;&gt;""),AND(JR29&gt;=JT$43,JS29&gt;=JT$47,JR29&lt;&gt;""),AND(KO29&gt;=KV$43,KP29&gt;=KV$47,KO29&lt;&gt;""),AND(KT29&gt;=KV$43,KU29&gt;=KV$47,KT29&lt;&gt;""),AND(LQ29&gt;=LX$43,LR29&gt;=LX$47,LQ29&lt;&gt;""),AND(LV29&gt;=LX$43,LW29&gt;=LX$47,LV29&lt;&gt;""),AND(MS29&gt;=MZ$43,MT29&gt;=MZ$47,MS29&lt;&gt;""),AND(MX29&gt;=MZ$43,MY29&gt;=MZ$47,MX29&lt;&gt;""),AND(NU29&gt;=OB$43,NV29&gt;=OB$47,NU29&lt;&gt;""),AND(NZ29&gt;=OB$43,OA29&gt;=OB$47,NZ29&lt;&gt;""),AND(OW29&gt;=PD$43,OX29&gt;=PD$47,OW29&lt;&gt;""),AND(PB29&gt;=PD$43,PC29&gt;=PD$47,PB29&lt;&gt;""),AND(PY29&gt;=QF$43,PZ29&gt;=QF$47,PY29&lt;&gt;""),AND(QD29&gt;=QF$43,QE29&gt;=QF$47,QD29&lt;&gt;"")),"P","")</f>
        <v>P</v>
      </c>
      <c r="I29" s="3" t="str">
        <f>IF(OR(AND(AS29&gt;=AY$47,AS29&lt;&gt;"",AQ29=""),AND(AX29&gt;=AY$47,AX29&lt;&gt;"",AQ29=""),AND(BV29&gt;=CB$47,BV29&lt;&gt;"",BT29=""),AND(CA29&gt;=CB$47,CA29&lt;&gt;"",BT29=""),AND(CY29&gt;=DE$47,CY29&lt;&gt;"",CW29=""),AND(DD29&gt;=DE$47,DD29&lt;&gt;"",CW29=""),AND(ED29&gt;=EJ$47,ED29&lt;&gt;""),AND(EI29&gt;=EJ$47,EI29&lt;&gt;""),AND(FF29&gt;=FL$47,FF29&lt;&gt;""),AND(FK29&gt;=FL$47,FK29&lt;&gt;""),AND(GH29&gt;=GN$47,GH29&lt;&gt;""),AND(GM29&gt;=GN$47,GM29&lt;&gt;""),AND(HJ29&gt;=HP$47,HJ29&lt;&gt;""),AND(HO29&gt;=HP$47,HO29&lt;&gt;""),AND(IL29&gt;=IR$47,IL29&lt;&gt;""),AND(IQ29&gt;=IR$47,IQ29&lt;&gt;""),AND(JN29&gt;=JT$47,JN29&lt;&gt;""),AND(JS29&gt;=JT$47,JS29&lt;&gt;""),AND(KP29&gt;=KV$47,KP29&lt;&gt;""),AND(KU29&gt;=KV$47,KU29&lt;&gt;""),AND(LR29&gt;=LX$47,LR29&lt;&gt;""),AND(LW29&gt;=LX$47,LW29&lt;&gt;""),AND(MT29&gt;=MZ$47,MT29&lt;&gt;""),AND(MY29&gt;=MZ$47,MY29&lt;&gt;""),AND(NV29&gt;=OB$47,NV29&lt;&gt;""),AND(OA29&gt;=OB$47,OA29&lt;&gt;""),AND(OX29&gt;=PD$47,OX29&lt;&gt;""),AND(PC29&gt;=PD$47,PC29&lt;&gt;""),AND(PZ29&gt;=QF$47,PZ29&lt;&gt;""),AND(QE29&gt;=QF$47,QE29&lt;&gt;"")),"P","")</f>
        <v>P</v>
      </c>
      <c r="J29" s="36" t="str">
        <f>IF(AND(I29="P",H29=""),"No DD",IF(OR(AND(AU29&gt;=AY$46,AV29&gt;=AY$50,AU29&lt;&gt;"",AQ29=""),AND(BX29&gt;=CB$46,BY29&gt;=CB$50,BX29&lt;&gt;"",BT29=""),AND(DA29&gt;=DE$46,DB29&gt;=DE$50,DA29&lt;&gt;"",CW29=""),AND(EF29&gt;=EJ$46,EG29&gt;=EJ$50,EF29&lt;&gt;""),AND(FH29&gt;=FL$46,FI29&gt;=FL$50,FH29&lt;&gt;""),AND(GJ29&gt;=GN$46,GK29&gt;=GN$50,GJ29&lt;&gt;""),AND(HL29&gt;=HP$46,HM29&gt;=HP$50,HL29&lt;&gt;""),AND(IN29&gt;=IR$46,IO29&gt;=IR$50,IN29&lt;&gt;""),AND(JP29&gt;=JT$46,JQ29&gt;=JT$50,JP29&lt;&gt;""),AND(KR29&gt;=KV$46,KS29&gt;=KV$50,KR29&lt;&gt;""),AND(LT29&gt;=LX$46,LU29&gt;=LX$50,LT29&lt;&gt;""),AND(MV29&gt;=MZ$46,MW29&gt;=MZ$50,MV29&lt;&gt;""),AND(NX29&gt;=OB$46,NY29&gt;=OB$50,NX29&lt;&gt;""),AND(OZ29&gt;=PD$46,PA29&gt;=PD$50,OZ29&lt;&gt;""),AND(QB29&gt;=QF$46,QC29&gt;=QF$50,QB29&lt;&gt;"")),"Merit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Excellence",IF(K29="P","Worlds Team",IF(H29="P","National Team","")))))</f>
        <v>National Team</v>
      </c>
      <c r="K29" s="3" t="str">
        <f>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P","")</f>
        <v/>
      </c>
      <c r="L29" s="8">
        <f>IF(COUNT(AS29,BV29,CY29)&gt;0,LARGE((AS29,BV29,CY29),1),0)</f>
        <v>49.7</v>
      </c>
      <c r="M29" s="8" t="str">
        <f>IF(L29=0,"",IF(L29=CY29,$CC$1,IF(L29=BV29,$AZ$1,IF(L29=AS29,$W$1,""))))</f>
        <v>2023 Elite Canada</v>
      </c>
      <c r="N29" s="8">
        <f>IF(COUNT(AS29,BV29,CY29)&gt;1,LARGE((AS29,BV29,CY29),2),0)</f>
        <v>44.300000000000004</v>
      </c>
      <c r="O29" s="8" t="str">
        <f>IF(N29=0,"",IF(N29=CY29,$CC$1,IF(N29=BV29,$AZ$1,IF(N29=AS29,$W$1,""))))</f>
        <v>2023 3rd Domestic Trial</v>
      </c>
      <c r="P29" s="8">
        <f>IF(COUNT(AT29,BW29,CZ29)&gt;0,LARGE((AT29,BW29,CZ29),1),0)</f>
        <v>26.299999999999997</v>
      </c>
      <c r="Q29" s="8" t="str">
        <f>IF(P29=0,"",IF(P29=CZ29,$CC$1,IF(P29=BW29,$AZ$1,IF(P29=AT29,$W$1,""))))</f>
        <v>2023 3rd Domestic Trial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18.5</v>
      </c>
      <c r="X29" s="19">
        <v>7.2</v>
      </c>
      <c r="Y29" s="19">
        <v>0</v>
      </c>
      <c r="Z29" s="19">
        <v>0</v>
      </c>
      <c r="AA29" s="19">
        <v>18</v>
      </c>
      <c r="AB29" s="19">
        <v>6.8</v>
      </c>
      <c r="AC29" s="19">
        <v>0.8</v>
      </c>
      <c r="AD29" s="19">
        <v>0</v>
      </c>
      <c r="AE29" s="19">
        <v>17.600000000000001</v>
      </c>
      <c r="AF29" s="19">
        <v>4.4000000000000004</v>
      </c>
      <c r="AG29" s="19">
        <v>1.2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14</v>
      </c>
      <c r="AS29" s="40">
        <f>IF(SUM(W29:X29,Z29:AB29,AD29)-Y29-AC29&gt;0,SUM(W29:X29,Z29:AB29,AD29)-Y29-AC29,"")</f>
        <v>49.7</v>
      </c>
      <c r="AT29" s="40">
        <f>IF(SUM(AE29:AF29,AH29)-AG29&gt;0,SUM(AE29:AF29,AH29)-AG29,"")</f>
        <v>20.8</v>
      </c>
      <c r="AU29" s="40">
        <f>IF(SUM(X29,AB29,AF29)&gt;0,SUM(X29,AB29,AF29),"")</f>
        <v>18.399999999999999</v>
      </c>
      <c r="AV29" s="40">
        <f>IF(SUM(AS29,AT29)&gt;0,SUM(AS29,AT29),"")</f>
        <v>70.5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70.5</v>
      </c>
      <c r="AZ29" s="18">
        <v>16.8</v>
      </c>
      <c r="BA29" s="18">
        <v>3.4</v>
      </c>
      <c r="BB29" s="18">
        <v>1.8</v>
      </c>
      <c r="BC29" s="18">
        <v>0</v>
      </c>
      <c r="BD29" s="18">
        <v>0</v>
      </c>
      <c r="BE29" s="18">
        <v>0</v>
      </c>
      <c r="BF29" s="18">
        <v>0</v>
      </c>
      <c r="BG29" s="18">
        <v>0</v>
      </c>
      <c r="BH29" s="18">
        <v>0</v>
      </c>
      <c r="BI29" s="18">
        <v>0</v>
      </c>
      <c r="BJ29" s="18">
        <v>0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3.4</v>
      </c>
      <c r="BV29" s="11">
        <f>IF(SUM(AZ29:BA29,BC29:BE29,BG29)-BB29-BF29&gt;0,SUM(AZ29:BA29,BC29:BE29,BG29)-BB29-BF29,"")</f>
        <v>18.399999999999999</v>
      </c>
      <c r="BW29" s="11" t="str">
        <f>IF(SUM(BH29:BI29,BK29)-BJ29&gt;0,SUM(BH29:BI29,BK29)-BJ29,"")</f>
        <v/>
      </c>
      <c r="BX29" s="11">
        <f>IF(SUM(BA29,BE29,BI29)&gt;0,SUM(BA29,BE29,BI29),"")</f>
        <v>3.4</v>
      </c>
      <c r="BY29" s="11">
        <f>IF(SUM(BV29,BW29)&gt;0,SUM(BV29,BW29),"")</f>
        <v>18.399999999999999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18.399999999999999</v>
      </c>
      <c r="CC29" s="19">
        <v>18.100000000000001</v>
      </c>
      <c r="CD29" s="19">
        <v>6.8</v>
      </c>
      <c r="CE29" s="19">
        <v>0</v>
      </c>
      <c r="CF29" s="19">
        <v>0</v>
      </c>
      <c r="CG29" s="19">
        <v>17</v>
      </c>
      <c r="CH29" s="19">
        <v>2.4</v>
      </c>
      <c r="CI29" s="19">
        <v>0</v>
      </c>
      <c r="CJ29" s="19">
        <v>0</v>
      </c>
      <c r="CK29" s="19">
        <v>18.2</v>
      </c>
      <c r="CL29" s="19">
        <v>8.1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9.1999999999999993</v>
      </c>
      <c r="CY29" s="40">
        <f>IF(SUM(CC29:CD29,CF29:CH29,CJ29)-CE29-CI29&gt;0,SUM(CC29:CD29,CF29:CH29,CJ29)-CE29-CI29,"")</f>
        <v>44.300000000000004</v>
      </c>
      <c r="CZ29" s="40">
        <f>IF(SUM(CK29:CL29,CN29)-CM29&gt;0,SUM(CK29:CL29,CN29)-CM29,"")</f>
        <v>26.299999999999997</v>
      </c>
      <c r="DA29" s="40">
        <f>IF(SUM(CD29,CH29,CL29)&gt;0,SUM(CD29,CH29,CL29),"")</f>
        <v>17.299999999999997</v>
      </c>
      <c r="DB29" s="40">
        <f>IF(SUM(CY29,CZ29)&gt;0,SUM(CY29,CZ29),"")</f>
        <v>70.599999999999994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70.599999999999994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17.450000000000003</v>
      </c>
      <c r="QH29" s="22">
        <f>IF($CW29="P",CD29,(CD29+BA29)/2)</f>
        <v>5.0999999999999996</v>
      </c>
      <c r="QI29" s="22">
        <f>IF($CW29="P",CE29,(CE29+BB29)/2)</f>
        <v>0.9</v>
      </c>
      <c r="QJ29" s="22">
        <f>IF($CW29="P",CF29,(CF29+BC29)/2)</f>
        <v>0</v>
      </c>
      <c r="QK29" s="22">
        <f>IF($CW29="P",CG29,(CG29+BD29)/2)</f>
        <v>8.5</v>
      </c>
      <c r="QL29" s="22">
        <f>IF($CW29="P",CH29,(CH29+BE29)/2)</f>
        <v>1.2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9.1</v>
      </c>
      <c r="QP29" s="22">
        <f>IF($CW29="P",CL29,(CL29+BI29)/2)</f>
        <v>4.05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6.3</v>
      </c>
      <c r="RC29" s="40">
        <f>IF(SUM(QG29:QH29,QJ29:QL29,QN29)-QI29-QM29&gt;0,SUM(QG29:QH29,QJ29:QL29,QN29)-QI29-QM29,"")</f>
        <v>31.350000000000009</v>
      </c>
      <c r="RD29" s="40">
        <f>IF(SUM(QO29:QP29,QR29)-QQ29&gt;0,SUM(QO29:QP29,QR29)-QQ29,"")</f>
        <v>13.149999999999999</v>
      </c>
      <c r="RE29" s="40">
        <f>IF(SUM(QH29,QL29,QP29)&gt;0,SUM(QH29,QL29,QP29),"")</f>
        <v>10.35</v>
      </c>
      <c r="RF29" s="40">
        <f>IF(SUM(RC29,RD29)&gt;0,SUM(RC29,RD29),"")</f>
        <v>44.500000000000007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44.500000000000007</v>
      </c>
    </row>
    <row r="30" spans="1:477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151</v>
      </c>
      <c r="D30" s="4" t="s">
        <v>3</v>
      </c>
      <c r="E30" s="4">
        <v>2003</v>
      </c>
      <c r="F30" s="9">
        <f>SUM(L30:T30)+SUM(L30:Q30)*0.0000001+SUM(L30)*0.0000000000001</f>
        <v>162.80001153000472</v>
      </c>
      <c r="G30" s="66"/>
      <c r="H30" s="3" t="str">
        <f>IF(OR(AND(AR30&gt;=AY$43,AS30&gt;=AY$47,AR30&lt;&gt;"",AQ30=""),AND(AW30&gt;=AY$43,AX30&gt;=AY$47,AW30&lt;&gt;"",AQ30=""),AND(BU30&gt;=CB$43,BV30&gt;=CB$47,BU30&lt;&gt;"",BT30=""),AND(BZ30&gt;=CB$43,CA30&gt;=CB$47,BZ30&lt;&gt;"",BT30=""),AND(CX30&gt;=DE$43,CY30&gt;=DE$47,CX30&lt;&gt;"",CW30=""),AND(DC30&gt;=DE$43,DD30&gt;=DE$47,DC30&lt;&gt;""),AND(EC30&gt;=EJ$43,ED30&gt;=EJ$47,EC30&lt;&gt;""),AND(EH30&gt;=EJ$43,EI30&gt;=EJ$47,EH30&lt;&gt;""),AND(FE30&gt;=FL$43,FF30&gt;=FL$47,FE30&lt;&gt;""),AND(FJ30&gt;=FL$43,FK30&gt;=FL$47,FJ30&lt;&gt;""),AND(GG30&gt;=GN$43,GH30&gt;=GN$47,GG30&lt;&gt;""),AND(GL30&gt;=GN$43,GM30&gt;=GN$47,GL30&lt;&gt;""),AND(HI30&gt;=HP$43,HJ30&gt;=HP$47,HI30&lt;&gt;""),AND(HN30&gt;=HP$43,HO30&gt;=HP$47,HN30&lt;&gt;""),AND(IK30&gt;=IR$43,IL30&gt;=IR$47,IK30&lt;&gt;""),AND(IP30&gt;=IR$43,IQ30&gt;=IR$47,IP30&lt;&gt;""),AND(JM30&gt;=JT$43,JN30&gt;=JT$47,JM30&lt;&gt;""),AND(JR30&gt;=JT$43,JS30&gt;=JT$47,JR30&lt;&gt;""),AND(KO30&gt;=KV$43,KP30&gt;=KV$47,KO30&lt;&gt;""),AND(KT30&gt;=KV$43,KU30&gt;=KV$47,KT30&lt;&gt;""),AND(LQ30&gt;=LX$43,LR30&gt;=LX$47,LQ30&lt;&gt;""),AND(LV30&gt;=LX$43,LW30&gt;=LX$47,LV30&lt;&gt;""),AND(MS30&gt;=MZ$43,MT30&gt;=MZ$47,MS30&lt;&gt;""),AND(MX30&gt;=MZ$43,MY30&gt;=MZ$47,MX30&lt;&gt;""),AND(NU30&gt;=OB$43,NV30&gt;=OB$47,NU30&lt;&gt;""),AND(NZ30&gt;=OB$43,OA30&gt;=OB$47,NZ30&lt;&gt;""),AND(OW30&gt;=PD$43,OX30&gt;=PD$47,OW30&lt;&gt;""),AND(PB30&gt;=PD$43,PC30&gt;=PD$47,PB30&lt;&gt;""),AND(PY30&gt;=QF$43,PZ30&gt;=QF$47,PY30&lt;&gt;""),AND(QD30&gt;=QF$43,QE30&gt;=QF$47,QD30&lt;&gt;"")),"P","")</f>
        <v/>
      </c>
      <c r="I30" s="3" t="str">
        <f>IF(OR(AND(AS30&gt;=AY$47,AS30&lt;&gt;"",AQ30=""),AND(AX30&gt;=AY$47,AX30&lt;&gt;"",AQ30=""),AND(BV30&gt;=CB$47,BV30&lt;&gt;"",BT30=""),AND(CA30&gt;=CB$47,CA30&lt;&gt;"",BT30=""),AND(CY30&gt;=DE$47,CY30&lt;&gt;"",CW30=""),AND(DD30&gt;=DE$47,DD30&lt;&gt;"",CW30=""),AND(ED30&gt;=EJ$47,ED30&lt;&gt;""),AND(EI30&gt;=EJ$47,EI30&lt;&gt;""),AND(FF30&gt;=FL$47,FF30&lt;&gt;""),AND(FK30&gt;=FL$47,FK30&lt;&gt;""),AND(GH30&gt;=GN$47,GH30&lt;&gt;""),AND(GM30&gt;=GN$47,GM30&lt;&gt;""),AND(HJ30&gt;=HP$47,HJ30&lt;&gt;""),AND(HO30&gt;=HP$47,HO30&lt;&gt;""),AND(IL30&gt;=IR$47,IL30&lt;&gt;""),AND(IQ30&gt;=IR$47,IQ30&lt;&gt;""),AND(JN30&gt;=JT$47,JN30&lt;&gt;""),AND(JS30&gt;=JT$47,JS30&lt;&gt;""),AND(KP30&gt;=KV$47,KP30&lt;&gt;""),AND(KU30&gt;=KV$47,KU30&lt;&gt;""),AND(LR30&gt;=LX$47,LR30&lt;&gt;""),AND(LW30&gt;=LX$47,LW30&lt;&gt;""),AND(MT30&gt;=MZ$47,MT30&lt;&gt;""),AND(MY30&gt;=MZ$47,MY30&lt;&gt;""),AND(NV30&gt;=OB$47,NV30&lt;&gt;""),AND(OA30&gt;=OB$47,OA30&lt;&gt;""),AND(OX30&gt;=PD$47,OX30&lt;&gt;""),AND(PC30&gt;=PD$47,PC30&lt;&gt;""),AND(PZ30&gt;=QF$47,PZ30&lt;&gt;""),AND(QE30&gt;=QF$47,QE30&lt;&gt;"")),"P","")</f>
        <v/>
      </c>
      <c r="J30" s="36" t="str">
        <f>IF(AND(I30="P",H30=""),"No DD",IF(OR(AND(AU30&gt;=AY$46,AV30&gt;=AY$50,AU30&lt;&gt;"",AQ30=""),AND(BX30&gt;=CB$46,BY30&gt;=CB$50,BX30&lt;&gt;"",BT30=""),AND(DA30&gt;=DE$46,DB30&gt;=DE$50,DA30&lt;&gt;"",CW30=""),AND(EF30&gt;=EJ$46,EG30&gt;=EJ$50,EF30&lt;&gt;""),AND(FH30&gt;=FL$46,FI30&gt;=FL$50,FH30&lt;&gt;""),AND(GJ30&gt;=GN$46,GK30&gt;=GN$50,GJ30&lt;&gt;""),AND(HL30&gt;=HP$46,HM30&gt;=HP$50,HL30&lt;&gt;""),AND(IN30&gt;=IR$46,IO30&gt;=IR$50,IN30&lt;&gt;""),AND(JP30&gt;=JT$46,JQ30&gt;=JT$50,JP30&lt;&gt;""),AND(KR30&gt;=KV$46,KS30&gt;=KV$50,KR30&lt;&gt;""),AND(LT30&gt;=LX$46,LU30&gt;=LX$50,LT30&lt;&gt;""),AND(MV30&gt;=MZ$46,MW30&gt;=MZ$50,MV30&lt;&gt;""),AND(NX30&gt;=OB$46,NY30&gt;=OB$50,NX30&lt;&gt;""),AND(OZ30&gt;=PD$46,PA30&gt;=PD$50,OZ30&lt;&gt;""),AND(QB30&gt;=QF$46,QC30&gt;=QF$50,QB30&lt;&gt;"")),"Merit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Excellence",IF(K30="P","Worlds Team",IF(H30="P","National Team","")))))</f>
        <v/>
      </c>
      <c r="K30" s="3" t="str">
        <f>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P","")</f>
        <v/>
      </c>
      <c r="L30" s="8">
        <f>IF(COUNT(AS30,BV30,CY30)&gt;0,LARGE((AS30,BV30,CY30),1),0)</f>
        <v>47.100000000000009</v>
      </c>
      <c r="M30" s="8" t="str">
        <f>IF(L30=0,"",IF(L30=CY30,$CC$1,IF(L30=BV30,$AZ$1,IF(L30=AS30,$W$1,""))))</f>
        <v>2023 Elite Canada</v>
      </c>
      <c r="N30" s="8">
        <f>IF(COUNT(AS30,BV30,CY30)&gt;1,LARGE((AS30,BV30,CY30),2),0)</f>
        <v>45.999999999999993</v>
      </c>
      <c r="O30" s="8" t="str">
        <f>IF(N30=0,"",IF(N30=CY30,$CC$1,IF(N30=BV30,$AZ$1,IF(N30=AS30,$W$1,""))))</f>
        <v>2023 Nationals</v>
      </c>
      <c r="P30" s="8">
        <f>IF(COUNT(AT30,BW30,CZ30)&gt;0,LARGE((AT30,BW30,CZ30),1),0)</f>
        <v>22.200000000000003</v>
      </c>
      <c r="Q30" s="8" t="str">
        <f>IF(P30=0,"",IF(P30=CZ30,$CC$1,IF(P30=BW30,$AZ$1,IF(P30=AT30,$W$1,""))))</f>
        <v>2023 Nationals</v>
      </c>
      <c r="R30" s="8">
        <f>IF(MAX(AX30,CA30,DD30)&gt;0,MAX(AX30,CA30,DD30),0)</f>
        <v>47.500000000000007</v>
      </c>
      <c r="S30" s="8" t="str">
        <f>IF(R30=0,"",IF(R30=DD30,$CC$1,IF(R30=CA30,$AZ$1,IF(R30=AX30,$W$1,""))))</f>
        <v>2023 Elite Canada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18.8</v>
      </c>
      <c r="X30" s="19">
        <v>5.2</v>
      </c>
      <c r="Y30" s="19">
        <v>0.8</v>
      </c>
      <c r="Z30" s="19">
        <v>0</v>
      </c>
      <c r="AA30" s="19">
        <v>18.7</v>
      </c>
      <c r="AB30" s="19">
        <v>5.2</v>
      </c>
      <c r="AC30" s="19">
        <v>0</v>
      </c>
      <c r="AD30" s="19">
        <v>0</v>
      </c>
      <c r="AE30" s="19">
        <v>19.8</v>
      </c>
      <c r="AF30" s="19">
        <v>0</v>
      </c>
      <c r="AG30" s="19">
        <v>0</v>
      </c>
      <c r="AH30" s="19">
        <v>0</v>
      </c>
      <c r="AI30" s="19">
        <v>18.8</v>
      </c>
      <c r="AJ30" s="19">
        <v>5.2</v>
      </c>
      <c r="AK30" s="19">
        <v>0.2</v>
      </c>
      <c r="AL30" s="19">
        <v>0</v>
      </c>
      <c r="AM30" s="19">
        <v>18.7</v>
      </c>
      <c r="AN30" s="19">
        <v>5.2</v>
      </c>
      <c r="AO30" s="19">
        <v>0.2</v>
      </c>
      <c r="AP30" s="19">
        <v>0</v>
      </c>
      <c r="AQ30" s="27"/>
      <c r="AR30" s="40">
        <f>IF(SUM(X30,AB30)&gt;0,SUM(X30,AB30),"")</f>
        <v>10.4</v>
      </c>
      <c r="AS30" s="40">
        <f>IF(SUM(W30:X30,Z30:AB30,AD30)-Y30-AC30&gt;0,SUM(W30:X30,Z30:AB30,AD30)-Y30-AC30,"")</f>
        <v>47.100000000000009</v>
      </c>
      <c r="AT30" s="40">
        <f>IF(SUM(AE30:AF30,AH30)-AG30&gt;0,SUM(AE30:AF30,AH30)-AG30,"")</f>
        <v>19.8</v>
      </c>
      <c r="AU30" s="40">
        <f>IF(SUM(X30,AB30,AF30)&gt;0,SUM(X30,AB30,AF30),"")</f>
        <v>10.4</v>
      </c>
      <c r="AV30" s="40">
        <f>IF(SUM(AS30,AT30)&gt;0,SUM(AS30,AT30),"")</f>
        <v>66.900000000000006</v>
      </c>
      <c r="AW30" s="40">
        <f>IF(SUM(AJ30,AN30)&gt;0,SUM(AJ30,AN30),"")</f>
        <v>10.4</v>
      </c>
      <c r="AX30" s="40">
        <f>IF(SUM(AI30:AJ30,AL30:AN30,AP30)-SUM(AK30,AO30)&gt;0,SUM(AI30:AJ30,AL30:AN30,AP30)-SUM(AK30,AO30),"")</f>
        <v>47.500000000000007</v>
      </c>
      <c r="AY30" s="40">
        <f>IF(SUM(AS30,AT30,AX30)&gt;0,SUM(AS30,AT30,AX30),"")</f>
        <v>114.4</v>
      </c>
      <c r="AZ30" s="18">
        <v>19</v>
      </c>
      <c r="BA30" s="18">
        <v>4.8</v>
      </c>
      <c r="BB30" s="18">
        <v>0.6</v>
      </c>
      <c r="BC30" s="18">
        <v>0</v>
      </c>
      <c r="BD30" s="18">
        <v>18.2</v>
      </c>
      <c r="BE30" s="18">
        <v>4.8</v>
      </c>
      <c r="BF30" s="18">
        <v>0.2</v>
      </c>
      <c r="BG30" s="18">
        <v>0</v>
      </c>
      <c r="BH30" s="18">
        <v>19.100000000000001</v>
      </c>
      <c r="BI30" s="18">
        <v>3.5</v>
      </c>
      <c r="BJ30" s="18">
        <v>0.4</v>
      </c>
      <c r="BK30" s="18">
        <v>0</v>
      </c>
      <c r="BL30" s="18">
        <v>18.8</v>
      </c>
      <c r="BM30" s="18">
        <v>5.2</v>
      </c>
      <c r="BN30" s="18">
        <v>0.8</v>
      </c>
      <c r="BO30" s="18">
        <v>0</v>
      </c>
      <c r="BP30" s="18">
        <v>18.899999999999999</v>
      </c>
      <c r="BQ30" s="18">
        <v>5.2</v>
      </c>
      <c r="BR30" s="18">
        <v>0</v>
      </c>
      <c r="BS30" s="18">
        <v>0</v>
      </c>
      <c r="BT30" s="28"/>
      <c r="BU30" s="11">
        <f>IF(SUM(BA30,BE30)&gt;0,SUM(BA30,BE30),"")</f>
        <v>9.6</v>
      </c>
      <c r="BV30" s="11">
        <f>IF(SUM(AZ30:BA30,BC30:BE30,BG30)-BB30-BF30&gt;0,SUM(AZ30:BA30,BC30:BE30,BG30)-BB30-BF30,"")</f>
        <v>45.999999999999993</v>
      </c>
      <c r="BW30" s="11">
        <f>IF(SUM(BH30:BI30,BK30)-BJ30&gt;0,SUM(BH30:BI30,BK30)-BJ30,"")</f>
        <v>22.200000000000003</v>
      </c>
      <c r="BX30" s="11">
        <f>IF(SUM(BA30,BE30,BI30)&gt;0,SUM(BA30,BE30,BI30),"")</f>
        <v>13.1</v>
      </c>
      <c r="BY30" s="11">
        <f>IF(SUM(BV30,BW30)&gt;0,SUM(BV30,BW30),"")</f>
        <v>68.199999999999989</v>
      </c>
      <c r="BZ30" s="11">
        <f>IF(SUM(BM30,BQ30)&gt;0,SUM(BM30,BQ30),"")</f>
        <v>10.4</v>
      </c>
      <c r="CA30" s="11">
        <f>IF(SUM(BL30:BM30,BO30:BQ30,BS30)-SUM(BN30,BR30)&gt;0,SUM(BL30:BM30,BO30:BQ30,BS30)-SUM(BN30,BR30),"")</f>
        <v>47.300000000000004</v>
      </c>
      <c r="CB30" s="11">
        <f>IF(SUM(BV30,BW30,CA30)&gt;0,SUM(BV30,BW30,CA30),"")</f>
        <v>115.5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9.5</v>
      </c>
      <c r="QH30" s="22">
        <f>IF($CW30="P",CD30,(CD30+BA30)/2)</f>
        <v>2.4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9.1</v>
      </c>
      <c r="QL30" s="22">
        <f>IF($CW30="P",CH30,(CH30+BE30)/2)</f>
        <v>2.4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9.5500000000000007</v>
      </c>
      <c r="QP30" s="22">
        <f>IF($CW30="P",CL30,(CL30+BI30)/2)</f>
        <v>1.75</v>
      </c>
      <c r="QQ30" s="22">
        <f>IF($CW30="P",CM30,(CM30+BJ30)/2)</f>
        <v>0.2</v>
      </c>
      <c r="QR30" s="22">
        <f>IF($CW30="P",CN30,(CN30+BK30)/2)</f>
        <v>0</v>
      </c>
      <c r="QS30" s="22">
        <f>IF($CW30="P",CO30,(CO30+BL30)/2)</f>
        <v>9.4</v>
      </c>
      <c r="QT30" s="22">
        <f>IF($CW30="P",CP30,(CP30+BM30)/2)</f>
        <v>2.6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4.8</v>
      </c>
      <c r="RC30" s="40">
        <f>IF(SUM(QG30:QH30,QJ30:QL30,QN30)-QI30-QM30&gt;0,SUM(QG30:QH30,QJ30:QL30,QN30)-QI30-QM30,"")</f>
        <v>22.999999999999996</v>
      </c>
      <c r="RD30" s="40">
        <f>IF(SUM(QO30:QP30,QR30)-QQ30&gt;0,SUM(QO30:QP30,QR30)-QQ30,"")</f>
        <v>11.100000000000001</v>
      </c>
      <c r="RE30" s="40">
        <f>IF(SUM(QH30,QL30,QP30)&gt;0,SUM(QH30,QL30,QP30),"")</f>
        <v>6.55</v>
      </c>
      <c r="RF30" s="40">
        <f>IF(SUM(RC30,RD30)&gt;0,SUM(RC30,RD30),"")</f>
        <v>34.099999999999994</v>
      </c>
      <c r="RG30" s="40">
        <f>IF(SUM(QT30,QX30)&gt;0,SUM(QT30,QX30),"")</f>
        <v>5.2</v>
      </c>
      <c r="RH30" s="40">
        <f>IF(SUM(QS30:QT30,QV30:QX30,QZ30)-SUM(QU30,QY30)&gt;0,SUM(QS30:QT30,QV30:QX30,QZ30)-SUM(QU30,QY30),"")</f>
        <v>23.650000000000002</v>
      </c>
      <c r="RI30" s="40">
        <f>IF(SUM(RC30,RD30,RH30)&gt;0,SUM(RC30,RD30,RH30),"")</f>
        <v>57.75</v>
      </c>
    </row>
    <row r="31" spans="1:477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172</v>
      </c>
      <c r="D31" s="4" t="s">
        <v>3</v>
      </c>
      <c r="E31" s="4">
        <v>2006</v>
      </c>
      <c r="F31" s="9">
        <f>SUM(L31:T31)+SUM(L31:Q31)*0.0000001+SUM(L31)*0.0000000000001</f>
        <v>158.40001109000454</v>
      </c>
      <c r="G31" s="66"/>
      <c r="H31" s="3" t="str">
        <f>IF(OR(AND(AR31&gt;=AY$43,AS31&gt;=AY$47,AR31&lt;&gt;"",AQ31=""),AND(AW31&gt;=AY$43,AX31&gt;=AY$47,AW31&lt;&gt;"",AQ31=""),AND(BU31&gt;=CB$43,BV31&gt;=CB$47,BU31&lt;&gt;"",BT31=""),AND(BZ31&gt;=CB$43,CA31&gt;=CB$47,BZ31&lt;&gt;"",BT31=""),AND(CX31&gt;=DE$43,CY31&gt;=DE$47,CX31&lt;&gt;"",CW31=""),AND(DC31&gt;=DE$43,DD31&gt;=DE$47,DC31&lt;&gt;""),AND(EC31&gt;=EJ$43,ED31&gt;=EJ$47,EC31&lt;&gt;""),AND(EH31&gt;=EJ$43,EI31&gt;=EJ$47,EH31&lt;&gt;""),AND(FE31&gt;=FL$43,FF31&gt;=FL$47,FE31&lt;&gt;""),AND(FJ31&gt;=FL$43,FK31&gt;=FL$47,FJ31&lt;&gt;""),AND(GG31&gt;=GN$43,GH31&gt;=GN$47,GG31&lt;&gt;""),AND(GL31&gt;=GN$43,GM31&gt;=GN$47,GL31&lt;&gt;""),AND(HI31&gt;=HP$43,HJ31&gt;=HP$47,HI31&lt;&gt;""),AND(HN31&gt;=HP$43,HO31&gt;=HP$47,HN31&lt;&gt;""),AND(IK31&gt;=IR$43,IL31&gt;=IR$47,IK31&lt;&gt;""),AND(IP31&gt;=IR$43,IQ31&gt;=IR$47,IP31&lt;&gt;""),AND(JM31&gt;=JT$43,JN31&gt;=JT$47,JM31&lt;&gt;""),AND(JR31&gt;=JT$43,JS31&gt;=JT$47,JR31&lt;&gt;""),AND(KO31&gt;=KV$43,KP31&gt;=KV$47,KO31&lt;&gt;""),AND(KT31&gt;=KV$43,KU31&gt;=KV$47,KT31&lt;&gt;""),AND(LQ31&gt;=LX$43,LR31&gt;=LX$47,LQ31&lt;&gt;""),AND(LV31&gt;=LX$43,LW31&gt;=LX$47,LV31&lt;&gt;""),AND(MS31&gt;=MZ$43,MT31&gt;=MZ$47,MS31&lt;&gt;""),AND(MX31&gt;=MZ$43,MY31&gt;=MZ$47,MX31&lt;&gt;""),AND(NU31&gt;=OB$43,NV31&gt;=OB$47,NU31&lt;&gt;""),AND(NZ31&gt;=OB$43,OA31&gt;=OB$47,NZ31&lt;&gt;""),AND(OW31&gt;=PD$43,OX31&gt;=PD$47,OW31&lt;&gt;""),AND(PB31&gt;=PD$43,PC31&gt;=PD$47,PB31&lt;&gt;""),AND(PY31&gt;=QF$43,PZ31&gt;=QF$47,PY31&lt;&gt;""),AND(QD31&gt;=QF$43,QE31&gt;=QF$47,QD31&lt;&gt;"")),"P","")</f>
        <v/>
      </c>
      <c r="I31" s="3" t="str">
        <f>IF(OR(AND(AS31&gt;=AY$47,AS31&lt;&gt;"",AQ31=""),AND(AX31&gt;=AY$47,AX31&lt;&gt;"",AQ31=""),AND(BV31&gt;=CB$47,BV31&lt;&gt;"",BT31=""),AND(CA31&gt;=CB$47,CA31&lt;&gt;"",BT31=""),AND(CY31&gt;=DE$47,CY31&lt;&gt;"",CW31=""),AND(DD31&gt;=DE$47,DD31&lt;&gt;"",CW31=""),AND(ED31&gt;=EJ$47,ED31&lt;&gt;""),AND(EI31&gt;=EJ$47,EI31&lt;&gt;""),AND(FF31&gt;=FL$47,FF31&lt;&gt;""),AND(FK31&gt;=FL$47,FK31&lt;&gt;""),AND(GH31&gt;=GN$47,GH31&lt;&gt;""),AND(GM31&gt;=GN$47,GM31&lt;&gt;""),AND(HJ31&gt;=HP$47,HJ31&lt;&gt;""),AND(HO31&gt;=HP$47,HO31&lt;&gt;""),AND(IL31&gt;=IR$47,IL31&lt;&gt;""),AND(IQ31&gt;=IR$47,IQ31&lt;&gt;""),AND(JN31&gt;=JT$47,JN31&lt;&gt;""),AND(JS31&gt;=JT$47,JS31&lt;&gt;""),AND(KP31&gt;=KV$47,KP31&lt;&gt;""),AND(KU31&gt;=KV$47,KU31&lt;&gt;""),AND(LR31&gt;=LX$47,LR31&lt;&gt;""),AND(LW31&gt;=LX$47,LW31&lt;&gt;""),AND(MT31&gt;=MZ$47,MT31&lt;&gt;""),AND(MY31&gt;=MZ$47,MY31&lt;&gt;""),AND(NV31&gt;=OB$47,NV31&lt;&gt;""),AND(OA31&gt;=OB$47,OA31&lt;&gt;""),AND(OX31&gt;=PD$47,OX31&lt;&gt;""),AND(PC31&gt;=PD$47,PC31&lt;&gt;""),AND(PZ31&gt;=QF$47,PZ31&lt;&gt;""),AND(QE31&gt;=QF$47,QE31&lt;&gt;"")),"P","")</f>
        <v/>
      </c>
      <c r="J31" s="36" t="str">
        <f>IF(AND(I31="P",H31=""),"No DD",IF(OR(AND(AU31&gt;=AY$46,AV31&gt;=AY$50,AU31&lt;&gt;"",AQ31=""),AND(BX31&gt;=CB$46,BY31&gt;=CB$50,BX31&lt;&gt;"",BT31=""),AND(DA31&gt;=DE$46,DB31&gt;=DE$50,DA31&lt;&gt;"",CW31=""),AND(EF31&gt;=EJ$46,EG31&gt;=EJ$50,EF31&lt;&gt;""),AND(FH31&gt;=FL$46,FI31&gt;=FL$50,FH31&lt;&gt;""),AND(GJ31&gt;=GN$46,GK31&gt;=GN$50,GJ31&lt;&gt;""),AND(HL31&gt;=HP$46,HM31&gt;=HP$50,HL31&lt;&gt;""),AND(IN31&gt;=IR$46,IO31&gt;=IR$50,IN31&lt;&gt;""),AND(JP31&gt;=JT$46,JQ31&gt;=JT$50,JP31&lt;&gt;""),AND(KR31&gt;=KV$46,KS31&gt;=KV$50,KR31&lt;&gt;""),AND(LT31&gt;=LX$46,LU31&gt;=LX$50,LT31&lt;&gt;""),AND(MV31&gt;=MZ$46,MW31&gt;=MZ$50,MV31&lt;&gt;""),AND(NX31&gt;=OB$46,NY31&gt;=OB$50,NX31&lt;&gt;""),AND(OZ31&gt;=PD$46,PA31&gt;=PD$50,OZ31&lt;&gt;""),AND(QB31&gt;=QF$46,QC31&gt;=QF$50,QB31&lt;&gt;"")),"Merit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Excellence",IF(K31="P","Worlds Team",IF(H31="P","National Team","")))))</f>
        <v/>
      </c>
      <c r="K31" s="3" t="str">
        <f>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P","")</f>
        <v/>
      </c>
      <c r="L31" s="8">
        <f>IF(COUNT(AS31,BV31,CY31)&gt;0,LARGE((AS31,BV31,CY31),1),0)</f>
        <v>45.7</v>
      </c>
      <c r="M31" s="8" t="str">
        <f>IF(L31=0,"",IF(L31=CY31,$CC$1,IF(L31=BV31,$AZ$1,IF(L31=AS31,$W$1,""))))</f>
        <v>2023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22.3</v>
      </c>
      <c r="Q31" s="8" t="str">
        <f>IF(P31=0,"",IF(P31=CZ31,$CC$1,IF(P31=BW31,$AZ$1,IF(P31=AT31,$W$1,""))))</f>
        <v>2023 Nationals</v>
      </c>
      <c r="R31" s="8">
        <f>IF(MAX(AX31,CA31,DD31)&gt;0,MAX(AX31,CA31,DD31),0)</f>
        <v>47.5</v>
      </c>
      <c r="S31" s="8" t="str">
        <f>IF(R31=0,"",IF(R31=DD31,$CC$1,IF(R31=CA31,$AZ$1,IF(R31=AX31,$W$1,""))))</f>
        <v>2023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18.3</v>
      </c>
      <c r="BA31" s="18">
        <v>5.6</v>
      </c>
      <c r="BB31" s="18">
        <v>0.2</v>
      </c>
      <c r="BC31" s="18">
        <v>0</v>
      </c>
      <c r="BD31" s="18">
        <v>17.8</v>
      </c>
      <c r="BE31" s="18">
        <v>5.2</v>
      </c>
      <c r="BF31" s="18">
        <v>1</v>
      </c>
      <c r="BG31" s="18">
        <v>0</v>
      </c>
      <c r="BH31" s="18">
        <v>18.7</v>
      </c>
      <c r="BI31" s="18">
        <v>3.6</v>
      </c>
      <c r="BJ31" s="18">
        <v>0</v>
      </c>
      <c r="BK31" s="18">
        <v>0</v>
      </c>
      <c r="BL31" s="18">
        <v>18.7</v>
      </c>
      <c r="BM31" s="18">
        <v>5.2</v>
      </c>
      <c r="BN31" s="18">
        <v>0.2</v>
      </c>
      <c r="BO31" s="18">
        <v>0</v>
      </c>
      <c r="BP31" s="18">
        <v>18.600000000000001</v>
      </c>
      <c r="BQ31" s="18">
        <v>5.2</v>
      </c>
      <c r="BR31" s="18">
        <v>0</v>
      </c>
      <c r="BS31" s="18">
        <v>0</v>
      </c>
      <c r="BT31" s="28"/>
      <c r="BU31" s="11">
        <f>IF(SUM(BA31,BE31)&gt;0,SUM(BA31,BE31),"")</f>
        <v>10.8</v>
      </c>
      <c r="BV31" s="11">
        <f>IF(SUM(AZ31:BA31,BC31:BE31,BG31)-BB31-BF31&gt;0,SUM(AZ31:BA31,BC31:BE31,BG31)-BB31-BF31,"")</f>
        <v>45.7</v>
      </c>
      <c r="BW31" s="11">
        <f>IF(SUM(BH31:BI31,BK31)-BJ31&gt;0,SUM(BH31:BI31,BK31)-BJ31,"")</f>
        <v>22.3</v>
      </c>
      <c r="BX31" s="11">
        <f>IF(SUM(BA31,BE31,BI31)&gt;0,SUM(BA31,BE31,BI31),"")</f>
        <v>14.4</v>
      </c>
      <c r="BY31" s="11">
        <f>IF(SUM(BV31,BW31)&gt;0,SUM(BV31,BW31),"")</f>
        <v>68</v>
      </c>
      <c r="BZ31" s="11">
        <f>IF(SUM(BM31,BQ31)&gt;0,SUM(BM31,BQ31),"")</f>
        <v>10.4</v>
      </c>
      <c r="CA31" s="11">
        <f>IF(SUM(BL31:BM31,BO31:BQ31,BS31)-SUM(BN31,BR31)&gt;0,SUM(BL31:BM31,BO31:BQ31,BS31)-SUM(BN31,BR31),"")</f>
        <v>47.5</v>
      </c>
      <c r="CB31" s="11">
        <f>IF(SUM(BV31,BW31,CA31)&gt;0,SUM(BV31,BW31,CA31),"")</f>
        <v>115.5</v>
      </c>
      <c r="CC31" s="19">
        <v>18.2</v>
      </c>
      <c r="CD31" s="19">
        <v>5.6</v>
      </c>
      <c r="CE31" s="19">
        <v>1</v>
      </c>
      <c r="CF31" s="19">
        <v>0</v>
      </c>
      <c r="CG31" s="19">
        <v>18.399999999999999</v>
      </c>
      <c r="CH31" s="19">
        <v>2.8</v>
      </c>
      <c r="CI31" s="19">
        <v>1.1000000000000001</v>
      </c>
      <c r="CJ31" s="19">
        <v>0</v>
      </c>
      <c r="CK31" s="19">
        <v>17.8</v>
      </c>
      <c r="CL31" s="19">
        <v>4</v>
      </c>
      <c r="CM31" s="19">
        <v>1</v>
      </c>
      <c r="CN31" s="19">
        <v>0</v>
      </c>
      <c r="CO31" s="19">
        <v>18.399999999999999</v>
      </c>
      <c r="CP31" s="19">
        <v>5.6</v>
      </c>
      <c r="CQ31" s="19">
        <v>0.6</v>
      </c>
      <c r="CR31" s="19">
        <v>0</v>
      </c>
      <c r="CS31" s="19">
        <v>17.899999999999999</v>
      </c>
      <c r="CT31" s="19">
        <v>6</v>
      </c>
      <c r="CU31" s="19">
        <v>0.4</v>
      </c>
      <c r="CV31" s="19">
        <v>0</v>
      </c>
      <c r="CW31" s="27"/>
      <c r="CX31" s="40">
        <f>IF(SUM(CD31,CH31)&gt;0,SUM(CD31,CH31),"")</f>
        <v>8.3999999999999986</v>
      </c>
      <c r="CY31" s="40">
        <f>IF(SUM(CC31:CD31,CF31:CH31,CJ31)-CE31-CI31&gt;0,SUM(CC31:CD31,CF31:CH31,CJ31)-CE31-CI31,"")</f>
        <v>42.899999999999991</v>
      </c>
      <c r="CZ31" s="40">
        <f>IF(SUM(CK31:CL31,CN31)-CM31&gt;0,SUM(CK31:CL31,CN31)-CM31,"")</f>
        <v>20.8</v>
      </c>
      <c r="DA31" s="40">
        <f>IF(SUM(CD31,CH31,CL31)&gt;0,SUM(CD31,CH31,CL31),"")</f>
        <v>12.399999999999999</v>
      </c>
      <c r="DB31" s="40">
        <f>IF(SUM(CY31,CZ31)&gt;0,SUM(CY31,CZ31),"")</f>
        <v>63.699999999999989</v>
      </c>
      <c r="DC31" s="40">
        <f>IF(SUM(CP31,CT31)&gt;0,SUM(CP31,CT31),"")</f>
        <v>11.6</v>
      </c>
      <c r="DD31" s="40">
        <f>IF(SUM(CO31:CP31,CR31:CT31,CV31)-SUM(CQ31,CU31)&gt;0,SUM(CO31:CP31,CR31:CT31,CV31)-SUM(CQ31,CU31),"")</f>
        <v>46.9</v>
      </c>
      <c r="DE31" s="40">
        <f>IF(SUM(CY31,CZ31,DD31)&gt;0,SUM(CY31,CZ31,DD31),"")</f>
        <v>110.6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18.25</v>
      </c>
      <c r="QH31" s="22">
        <f>IF($CW31="P",CD31,(CD31+BA31)/2)</f>
        <v>5.6</v>
      </c>
      <c r="QI31" s="22">
        <f>IF($CW31="P",CE31,(CE31+BB31)/2)</f>
        <v>0.6</v>
      </c>
      <c r="QJ31" s="22">
        <f>IF($CW31="P",CF31,(CF31+BC31)/2)</f>
        <v>0</v>
      </c>
      <c r="QK31" s="22">
        <f>IF($CW31="P",CG31,(CG31+BD31)/2)</f>
        <v>18.100000000000001</v>
      </c>
      <c r="QL31" s="22">
        <f>IF($CW31="P",CH31,(CH31+BE31)/2)</f>
        <v>4</v>
      </c>
      <c r="QM31" s="22">
        <f>IF($CW31="P",CI31,(CI31+BF31)/2)</f>
        <v>1.05</v>
      </c>
      <c r="QN31" s="22">
        <f>IF($CW31="P",CJ31,(CJ31+BG31)/2)</f>
        <v>0</v>
      </c>
      <c r="QO31" s="22">
        <f>IF($CW31="P",CK31,(CK31+BH31)/2)</f>
        <v>18.25</v>
      </c>
      <c r="QP31" s="22">
        <f>IF($CW31="P",CL31,(CL31+BI31)/2)</f>
        <v>3.8</v>
      </c>
      <c r="QQ31" s="22">
        <f>IF($CW31="P",CM31,(CM31+BJ31)/2)</f>
        <v>0.5</v>
      </c>
      <c r="QR31" s="22">
        <f>IF($CW31="P",CN31,(CN31+BK31)/2)</f>
        <v>0</v>
      </c>
      <c r="QS31" s="22">
        <f>IF($CW31="P",CO31,(CO31+BL31)/2)</f>
        <v>18.549999999999997</v>
      </c>
      <c r="QT31" s="22">
        <f>IF($CW31="P",CP31,(CP31+BM31)/2)</f>
        <v>5.4</v>
      </c>
      <c r="QU31" s="22">
        <f>IF($CW31="P",CQ31,(CQ31+BN31)/2)</f>
        <v>0.4</v>
      </c>
      <c r="QV31" s="22">
        <f>IF($CW31="P",CR31,(CR31+BO31)/2)</f>
        <v>0</v>
      </c>
      <c r="QW31" s="22">
        <f>IF($CW31="P",CS31,(CS31+BP31)/2)</f>
        <v>18.25</v>
      </c>
      <c r="QX31" s="22">
        <f>IF($CW31="P",CT31,(CT31+BQ31)/2)</f>
        <v>5.6</v>
      </c>
      <c r="QY31" s="22">
        <f>IF($CW31="P",CU31,(CU31+BR31)/2)</f>
        <v>0.2</v>
      </c>
      <c r="QZ31" s="22">
        <f>IF($CW31="P",CV31,(CV31+BS31)/2)</f>
        <v>0</v>
      </c>
      <c r="RA31" s="27" t="s">
        <v>46</v>
      </c>
      <c r="RB31" s="40">
        <f>IF(SUM(QH31,QL31)&gt;0,SUM(QH31,QL31),"")</f>
        <v>9.6</v>
      </c>
      <c r="RC31" s="40">
        <f>IF(SUM(QG31:QH31,QJ31:QL31,QN31)-QI31-QM31&gt;0,SUM(QG31:QH31,QJ31:QL31,QN31)-QI31-QM31,"")</f>
        <v>44.300000000000004</v>
      </c>
      <c r="RD31" s="40">
        <f>IF(SUM(QO31:QP31,QR31)-QQ31&gt;0,SUM(QO31:QP31,QR31)-QQ31,"")</f>
        <v>21.55</v>
      </c>
      <c r="RE31" s="40">
        <f>IF(SUM(QH31,QL31,QP31)&gt;0,SUM(QH31,QL31,QP31),"")</f>
        <v>13.399999999999999</v>
      </c>
      <c r="RF31" s="40">
        <f>IF(SUM(RC31,RD31)&gt;0,SUM(RC31,RD31),"")</f>
        <v>65.850000000000009</v>
      </c>
      <c r="RG31" s="40">
        <f>IF(SUM(QT31,QX31)&gt;0,SUM(QT31,QX31),"")</f>
        <v>11</v>
      </c>
      <c r="RH31" s="40">
        <f>IF(SUM(QS31:QT31,QV31:QX31,QZ31)-SUM(QU31,QY31)&gt;0,SUM(QS31:QT31,QV31:QX31,QZ31)-SUM(QU31,QY31),"")</f>
        <v>47.199999999999996</v>
      </c>
      <c r="RI31" s="40">
        <f>IF(SUM(RC31,RD31,RH31)&gt;0,SUM(RC31,RD31,RH31),"")</f>
        <v>113.05000000000001</v>
      </c>
    </row>
    <row r="32" spans="1:477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132</v>
      </c>
      <c r="D32" s="4" t="s">
        <v>5</v>
      </c>
      <c r="E32" s="4">
        <v>2005</v>
      </c>
      <c r="F32" s="9">
        <f>SUM(L32:T32)+SUM(L32:Q32)*0.0000001+SUM(L32)*0.0000000000001</f>
        <v>155.30001101000457</v>
      </c>
      <c r="G32" s="66"/>
      <c r="H32" s="3" t="str">
        <f>IF(OR(AND(AR32&gt;=AY$43,AS32&gt;=AY$47,AR32&lt;&gt;"",AQ32=""),AND(AW32&gt;=AY$43,AX32&gt;=AY$47,AW32&lt;&gt;"",AQ32=""),AND(BU32&gt;=CB$43,BV32&gt;=CB$47,BU32&lt;&gt;"",BT32=""),AND(BZ32&gt;=CB$43,CA32&gt;=CB$47,BZ32&lt;&gt;"",BT32=""),AND(CX32&gt;=DE$43,CY32&gt;=DE$47,CX32&lt;&gt;"",CW32=""),AND(DC32&gt;=DE$43,DD32&gt;=DE$47,DC32&lt;&gt;""),AND(EC32&gt;=EJ$43,ED32&gt;=EJ$47,EC32&lt;&gt;""),AND(EH32&gt;=EJ$43,EI32&gt;=EJ$47,EH32&lt;&gt;""),AND(FE32&gt;=FL$43,FF32&gt;=FL$47,FE32&lt;&gt;""),AND(FJ32&gt;=FL$43,FK32&gt;=FL$47,FJ32&lt;&gt;""),AND(GG32&gt;=GN$43,GH32&gt;=GN$47,GG32&lt;&gt;""),AND(GL32&gt;=GN$43,GM32&gt;=GN$47,GL32&lt;&gt;""),AND(HI32&gt;=HP$43,HJ32&gt;=HP$47,HI32&lt;&gt;""),AND(HN32&gt;=HP$43,HO32&gt;=HP$47,HN32&lt;&gt;""),AND(IK32&gt;=IR$43,IL32&gt;=IR$47,IK32&lt;&gt;""),AND(IP32&gt;=IR$43,IQ32&gt;=IR$47,IP32&lt;&gt;""),AND(JM32&gt;=JT$43,JN32&gt;=JT$47,JM32&lt;&gt;""),AND(JR32&gt;=JT$43,JS32&gt;=JT$47,JR32&lt;&gt;""),AND(KO32&gt;=KV$43,KP32&gt;=KV$47,KO32&lt;&gt;""),AND(KT32&gt;=KV$43,KU32&gt;=KV$47,KT32&lt;&gt;""),AND(LQ32&gt;=LX$43,LR32&gt;=LX$47,LQ32&lt;&gt;""),AND(LV32&gt;=LX$43,LW32&gt;=LX$47,LV32&lt;&gt;""),AND(MS32&gt;=MZ$43,MT32&gt;=MZ$47,MS32&lt;&gt;""),AND(MX32&gt;=MZ$43,MY32&gt;=MZ$47,MX32&lt;&gt;""),AND(NU32&gt;=OB$43,NV32&gt;=OB$47,NU32&lt;&gt;""),AND(NZ32&gt;=OB$43,OA32&gt;=OB$47,NZ32&lt;&gt;""),AND(OW32&gt;=PD$43,OX32&gt;=PD$47,OW32&lt;&gt;""),AND(PB32&gt;=PD$43,PC32&gt;=PD$47,PB32&lt;&gt;""),AND(PY32&gt;=QF$43,PZ32&gt;=QF$47,PY32&lt;&gt;""),AND(QD32&gt;=QF$43,QE32&gt;=QF$47,QD32&lt;&gt;"")),"P","")</f>
        <v/>
      </c>
      <c r="I32" s="3" t="str">
        <f>IF(OR(AND(AS32&gt;=AY$47,AS32&lt;&gt;"",AQ32=""),AND(AX32&gt;=AY$47,AX32&lt;&gt;"",AQ32=""),AND(BV32&gt;=CB$47,BV32&lt;&gt;"",BT32=""),AND(CA32&gt;=CB$47,CA32&lt;&gt;"",BT32=""),AND(CY32&gt;=DE$47,CY32&lt;&gt;"",CW32=""),AND(DD32&gt;=DE$47,DD32&lt;&gt;"",CW32=""),AND(ED32&gt;=EJ$47,ED32&lt;&gt;""),AND(EI32&gt;=EJ$47,EI32&lt;&gt;""),AND(FF32&gt;=FL$47,FF32&lt;&gt;""),AND(FK32&gt;=FL$47,FK32&lt;&gt;""),AND(GH32&gt;=GN$47,GH32&lt;&gt;""),AND(GM32&gt;=GN$47,GM32&lt;&gt;""),AND(HJ32&gt;=HP$47,HJ32&lt;&gt;""),AND(HO32&gt;=HP$47,HO32&lt;&gt;""),AND(IL32&gt;=IR$47,IL32&lt;&gt;""),AND(IQ32&gt;=IR$47,IQ32&lt;&gt;""),AND(JN32&gt;=JT$47,JN32&lt;&gt;""),AND(JS32&gt;=JT$47,JS32&lt;&gt;""),AND(KP32&gt;=KV$47,KP32&lt;&gt;""),AND(KU32&gt;=KV$47,KU32&lt;&gt;""),AND(LR32&gt;=LX$47,LR32&lt;&gt;""),AND(LW32&gt;=LX$47,LW32&lt;&gt;""),AND(MT32&gt;=MZ$47,MT32&lt;&gt;""),AND(MY32&gt;=MZ$47,MY32&lt;&gt;""),AND(NV32&gt;=OB$47,NV32&lt;&gt;""),AND(OA32&gt;=OB$47,OA32&lt;&gt;""),AND(OX32&gt;=PD$47,OX32&lt;&gt;""),AND(PC32&gt;=PD$47,PC32&lt;&gt;""),AND(PZ32&gt;=QF$47,PZ32&lt;&gt;""),AND(QE32&gt;=QF$47,QE32&lt;&gt;"")),"P","")</f>
        <v/>
      </c>
      <c r="J32" s="36" t="str">
        <f>IF(AND(I32="P",H32=""),"No DD",IF(OR(AND(AU32&gt;=AY$46,AV32&gt;=AY$50,AU32&lt;&gt;"",AQ32=""),AND(BX32&gt;=CB$46,BY32&gt;=CB$50,BX32&lt;&gt;"",BT32=""),AND(DA32&gt;=DE$46,DB32&gt;=DE$50,DA32&lt;&gt;"",CW32=""),AND(EF32&gt;=EJ$46,EG32&gt;=EJ$50,EF32&lt;&gt;""),AND(FH32&gt;=FL$46,FI32&gt;=FL$50,FH32&lt;&gt;""),AND(GJ32&gt;=GN$46,GK32&gt;=GN$50,GJ32&lt;&gt;""),AND(HL32&gt;=HP$46,HM32&gt;=HP$50,HL32&lt;&gt;""),AND(IN32&gt;=IR$46,IO32&gt;=IR$50,IN32&lt;&gt;""),AND(JP32&gt;=JT$46,JQ32&gt;=JT$50,JP32&lt;&gt;""),AND(KR32&gt;=KV$46,KS32&gt;=KV$50,KR32&lt;&gt;""),AND(LT32&gt;=LX$46,LU32&gt;=LX$50,LT32&lt;&gt;""),AND(MV32&gt;=MZ$46,MW32&gt;=MZ$50,MV32&lt;&gt;""),AND(NX32&gt;=OB$46,NY32&gt;=OB$50,NX32&lt;&gt;""),AND(OZ32&gt;=PD$46,PA32&gt;=PD$50,OZ32&lt;&gt;""),AND(QB32&gt;=QF$46,QC32&gt;=QF$50,QB32&lt;&gt;"")),"Merit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Excellence",IF(K32="P","Worlds Team",IF(H32="P","National Team","")))))</f>
        <v/>
      </c>
      <c r="K32" s="3" t="str">
        <f>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P","")</f>
        <v/>
      </c>
      <c r="L32" s="8">
        <f>IF(COUNT(AS32,BV32,CY32)&gt;0,LARGE((AS32,BV32,CY32),1),0)</f>
        <v>45.600000000000009</v>
      </c>
      <c r="M32" s="8" t="str">
        <f>IF(L32=0,"",IF(L32=CY32,$CC$1,IF(L32=BV32,$AZ$1,IF(L32=AS32,$W$1,""))))</f>
        <v>2023 Elite Canada</v>
      </c>
      <c r="N32" s="8">
        <f>IF(COUNT(AS32,BV32,CY32)&gt;1,LARGE((AS32,BV32,CY32),2),0)</f>
        <v>43</v>
      </c>
      <c r="O32" s="8" t="str">
        <f>IF(N32=0,"",IF(N32=CY32,$CC$1,IF(N32=BV32,$AZ$1,IF(N32=AS32,$W$1,""))))</f>
        <v>2023 Nationals</v>
      </c>
      <c r="P32" s="8">
        <f>IF(COUNT(AT32,BW32,CZ32)&gt;0,LARGE((AT32,BW32,CZ32),1),0)</f>
        <v>21.499999999999996</v>
      </c>
      <c r="Q32" s="8" t="str">
        <f>IF(P32=0,"",IF(P32=CZ32,$CC$1,IF(P32=BW32,$AZ$1,IF(P32=AT32,$W$1,""))))</f>
        <v>2023 Elite Canada</v>
      </c>
      <c r="R32" s="8">
        <f>IF(MAX(AX32,CA32,DD32)&gt;0,MAX(AX32,CA32,DD32),0)</f>
        <v>45.2</v>
      </c>
      <c r="S32" s="8" t="str">
        <f>IF(R32=0,"",IF(R32=DD32,$CC$1,IF(R32=CA32,$AZ$1,IF(R32=AX32,$W$1,""))))</f>
        <v>2023 Elite Canada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18</v>
      </c>
      <c r="X32" s="19">
        <v>5.2</v>
      </c>
      <c r="Y32" s="19">
        <v>0.8</v>
      </c>
      <c r="Z32" s="19">
        <v>0</v>
      </c>
      <c r="AA32" s="19">
        <v>18</v>
      </c>
      <c r="AB32" s="19">
        <v>5.2</v>
      </c>
      <c r="AC32" s="19">
        <v>0</v>
      </c>
      <c r="AD32" s="19">
        <v>0</v>
      </c>
      <c r="AE32" s="19">
        <v>18.2</v>
      </c>
      <c r="AF32" s="19">
        <v>3.9</v>
      </c>
      <c r="AG32" s="19">
        <v>0.6</v>
      </c>
      <c r="AH32" s="19">
        <v>0</v>
      </c>
      <c r="AI32" s="19">
        <v>18</v>
      </c>
      <c r="AJ32" s="19">
        <v>5.2</v>
      </c>
      <c r="AK32" s="19">
        <v>0.6</v>
      </c>
      <c r="AL32" s="19">
        <v>0</v>
      </c>
      <c r="AM32" s="19">
        <v>18.2</v>
      </c>
      <c r="AN32" s="19">
        <v>5.2</v>
      </c>
      <c r="AO32" s="19">
        <v>0.8</v>
      </c>
      <c r="AP32" s="19">
        <v>0</v>
      </c>
      <c r="AQ32" s="27"/>
      <c r="AR32" s="40">
        <f>IF(SUM(X32,AB32)&gt;0,SUM(X32,AB32),"")</f>
        <v>10.4</v>
      </c>
      <c r="AS32" s="40">
        <f>IF(SUM(W32:X32,Z32:AB32,AD32)-Y32-AC32&gt;0,SUM(W32:X32,Z32:AB32,AD32)-Y32-AC32,"")</f>
        <v>45.600000000000009</v>
      </c>
      <c r="AT32" s="40">
        <f>IF(SUM(AE32:AF32,AH32)-AG32&gt;0,SUM(AE32:AF32,AH32)-AG32,"")</f>
        <v>21.499999999999996</v>
      </c>
      <c r="AU32" s="40">
        <f>IF(SUM(X32,AB32,AF32)&gt;0,SUM(X32,AB32,AF32),"")</f>
        <v>14.3</v>
      </c>
      <c r="AV32" s="40">
        <f>IF(SUM(AS32,AT32)&gt;0,SUM(AS32,AT32),"")</f>
        <v>67.100000000000009</v>
      </c>
      <c r="AW32" s="40">
        <f>IF(SUM(AJ32,AN32)&gt;0,SUM(AJ32,AN32),"")</f>
        <v>10.4</v>
      </c>
      <c r="AX32" s="40">
        <f>IF(SUM(AI32:AJ32,AL32:AN32,AP32)-SUM(AK32,AO32)&gt;0,SUM(AI32:AJ32,AL32:AN32,AP32)-SUM(AK32,AO32),"")</f>
        <v>45.2</v>
      </c>
      <c r="AY32" s="40">
        <f>IF(SUM(AS32,AT32,AX32)&gt;0,SUM(AS32,AT32,AX32),"")</f>
        <v>112.30000000000001</v>
      </c>
      <c r="AZ32" s="18">
        <v>17.600000000000001</v>
      </c>
      <c r="BA32" s="18">
        <v>2.4</v>
      </c>
      <c r="BB32" s="18">
        <v>0</v>
      </c>
      <c r="BC32" s="18">
        <v>0</v>
      </c>
      <c r="BD32" s="18">
        <v>18.399999999999999</v>
      </c>
      <c r="BE32" s="18">
        <v>5.2</v>
      </c>
      <c r="BF32" s="18">
        <v>0.6</v>
      </c>
      <c r="BG32" s="18">
        <v>0</v>
      </c>
      <c r="BH32" s="18">
        <v>16.3</v>
      </c>
      <c r="BI32" s="18">
        <v>4.4000000000000004</v>
      </c>
      <c r="BJ32" s="18">
        <v>1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7.6</v>
      </c>
      <c r="BV32" s="11">
        <f>IF(SUM(AZ32:BA32,BC32:BE32,BG32)-BB32-BF32&gt;0,SUM(AZ32:BA32,BC32:BE32,BG32)-BB32-BF32,"")</f>
        <v>43</v>
      </c>
      <c r="BW32" s="11">
        <f>IF(SUM(BH32:BI32,BK32)-BJ32&gt;0,SUM(BH32:BI32,BK32)-BJ32,"")</f>
        <v>19.700000000000003</v>
      </c>
      <c r="BX32" s="11">
        <f>IF(SUM(BA32,BE32,BI32)&gt;0,SUM(BA32,BE32,BI32),"")</f>
        <v>12</v>
      </c>
      <c r="BY32" s="11">
        <f>IF(SUM(BV32,BW32)&gt;0,SUM(BV32,BW32),"")</f>
        <v>62.7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62.7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8.8000000000000007</v>
      </c>
      <c r="QH32" s="22">
        <f>IF($CW32="P",CD32,(CD32+BA32)/2)</f>
        <v>1.2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9.1999999999999993</v>
      </c>
      <c r="QL32" s="22">
        <f>IF($CW32="P",CH32,(CH32+BE32)/2)</f>
        <v>2.6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8.15</v>
      </c>
      <c r="QP32" s="22">
        <f>IF($CW32="P",CL32,(CL32+BI32)/2)</f>
        <v>2.2000000000000002</v>
      </c>
      <c r="QQ32" s="22">
        <f>IF($CW32="P",CM32,(CM32+BJ32)/2)</f>
        <v>0.5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3.8</v>
      </c>
      <c r="RC32" s="40">
        <f>IF(SUM(QG32:QH32,QJ32:QL32,QN32)-QI32-QM32&gt;0,SUM(QG32:QH32,QJ32:QL32,QN32)-QI32-QM32,"")</f>
        <v>21.5</v>
      </c>
      <c r="RD32" s="40">
        <f>IF(SUM(QO32:QP32,QR32)-QQ32&gt;0,SUM(QO32:QP32,QR32)-QQ32,"")</f>
        <v>9.8500000000000014</v>
      </c>
      <c r="RE32" s="40">
        <f>IF(SUM(QH32,QL32,QP32)&gt;0,SUM(QH32,QL32,QP32),"")</f>
        <v>6</v>
      </c>
      <c r="RF32" s="40">
        <f>IF(SUM(RC32,RD32)&gt;0,SUM(RC32,RD32),"")</f>
        <v>31.35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31.35</v>
      </c>
    </row>
    <row r="33" spans="1:477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197</v>
      </c>
      <c r="D33" s="4" t="s">
        <v>3</v>
      </c>
      <c r="E33" s="4">
        <v>2008</v>
      </c>
      <c r="F33" s="9">
        <f>SUM(L33:T33)+SUM(L33:Q33)*0.0000001+SUM(L33)*0.0000000000001</f>
        <v>116.90000701000471</v>
      </c>
      <c r="G33" s="66"/>
      <c r="H33" s="3" t="str">
        <f>IF(OR(AND(AR33&gt;=AY$43,AS33&gt;=AY$47,AR33&lt;&gt;"",AQ33=""),AND(AW33&gt;=AY$43,AX33&gt;=AY$47,AW33&lt;&gt;"",AQ33=""),AND(BU33&gt;=CB$43,BV33&gt;=CB$47,BU33&lt;&gt;"",BT33=""),AND(BZ33&gt;=CB$43,CA33&gt;=CB$47,BZ33&lt;&gt;"",BT33=""),AND(CX33&gt;=DE$43,CY33&gt;=DE$47,CX33&lt;&gt;"",CW33=""),AND(DC33&gt;=DE$43,DD33&gt;=DE$47,DC33&lt;&gt;""),AND(EC33&gt;=EJ$43,ED33&gt;=EJ$47,EC33&lt;&gt;""),AND(EH33&gt;=EJ$43,EI33&gt;=EJ$47,EH33&lt;&gt;""),AND(FE33&gt;=FL$43,FF33&gt;=FL$47,FE33&lt;&gt;""),AND(FJ33&gt;=FL$43,FK33&gt;=FL$47,FJ33&lt;&gt;""),AND(GG33&gt;=GN$43,GH33&gt;=GN$47,GG33&lt;&gt;""),AND(GL33&gt;=GN$43,GM33&gt;=GN$47,GL33&lt;&gt;""),AND(HI33&gt;=HP$43,HJ33&gt;=HP$47,HI33&lt;&gt;""),AND(HN33&gt;=HP$43,HO33&gt;=HP$47,HN33&lt;&gt;""),AND(IK33&gt;=IR$43,IL33&gt;=IR$47,IK33&lt;&gt;""),AND(IP33&gt;=IR$43,IQ33&gt;=IR$47,IP33&lt;&gt;""),AND(JM33&gt;=JT$43,JN33&gt;=JT$47,JM33&lt;&gt;""),AND(JR33&gt;=JT$43,JS33&gt;=JT$47,JR33&lt;&gt;""),AND(KO33&gt;=KV$43,KP33&gt;=KV$47,KO33&lt;&gt;""),AND(KT33&gt;=KV$43,KU33&gt;=KV$47,KT33&lt;&gt;""),AND(LQ33&gt;=LX$43,LR33&gt;=LX$47,LQ33&lt;&gt;""),AND(LV33&gt;=LX$43,LW33&gt;=LX$47,LV33&lt;&gt;""),AND(MS33&gt;=MZ$43,MT33&gt;=MZ$47,MS33&lt;&gt;""),AND(MX33&gt;=MZ$43,MY33&gt;=MZ$47,MX33&lt;&gt;""),AND(NU33&gt;=OB$43,NV33&gt;=OB$47,NU33&lt;&gt;""),AND(NZ33&gt;=OB$43,OA33&gt;=OB$47,NZ33&lt;&gt;""),AND(OW33&gt;=PD$43,OX33&gt;=PD$47,OW33&lt;&gt;""),AND(PB33&gt;=PD$43,PC33&gt;=PD$47,PB33&lt;&gt;""),AND(PY33&gt;=QF$43,PZ33&gt;=QF$47,PY33&lt;&gt;""),AND(QD33&gt;=QF$43,QE33&gt;=QF$47,QD33&lt;&gt;"")),"P","")</f>
        <v/>
      </c>
      <c r="I33" s="3" t="str">
        <f>IF(OR(AND(AS33&gt;=AY$47,AS33&lt;&gt;"",AQ33=""),AND(AX33&gt;=AY$47,AX33&lt;&gt;"",AQ33=""),AND(BV33&gt;=CB$47,BV33&lt;&gt;"",BT33=""),AND(CA33&gt;=CB$47,CA33&lt;&gt;"",BT33=""),AND(CY33&gt;=DE$47,CY33&lt;&gt;"",CW33=""),AND(DD33&gt;=DE$47,DD33&lt;&gt;"",CW33=""),AND(ED33&gt;=EJ$47,ED33&lt;&gt;""),AND(EI33&gt;=EJ$47,EI33&lt;&gt;""),AND(FF33&gt;=FL$47,FF33&lt;&gt;""),AND(FK33&gt;=FL$47,FK33&lt;&gt;""),AND(GH33&gt;=GN$47,GH33&lt;&gt;""),AND(GM33&gt;=GN$47,GM33&lt;&gt;""),AND(HJ33&gt;=HP$47,HJ33&lt;&gt;""),AND(HO33&gt;=HP$47,HO33&lt;&gt;""),AND(IL33&gt;=IR$47,IL33&lt;&gt;""),AND(IQ33&gt;=IR$47,IQ33&lt;&gt;""),AND(JN33&gt;=JT$47,JN33&lt;&gt;""),AND(JS33&gt;=JT$47,JS33&lt;&gt;""),AND(KP33&gt;=KV$47,KP33&lt;&gt;""),AND(KU33&gt;=KV$47,KU33&lt;&gt;""),AND(LR33&gt;=LX$47,LR33&lt;&gt;""),AND(LW33&gt;=LX$47,LW33&lt;&gt;""),AND(MT33&gt;=MZ$47,MT33&lt;&gt;""),AND(MY33&gt;=MZ$47,MY33&lt;&gt;""),AND(NV33&gt;=OB$47,NV33&lt;&gt;""),AND(OA33&gt;=OB$47,OA33&lt;&gt;""),AND(OX33&gt;=PD$47,OX33&lt;&gt;""),AND(PC33&gt;=PD$47,PC33&lt;&gt;""),AND(PZ33&gt;=QF$47,PZ33&lt;&gt;""),AND(QE33&gt;=QF$47,QE33&lt;&gt;"")),"P","")</f>
        <v/>
      </c>
      <c r="J33" s="36" t="str">
        <f>IF(AND(I33="P",H33=""),"No DD",IF(OR(AND(AU33&gt;=AY$46,AV33&gt;=AY$50,AU33&lt;&gt;"",AQ33=""),AND(BX33&gt;=CB$46,BY33&gt;=CB$50,BX33&lt;&gt;"",BT33=""),AND(DA33&gt;=DE$46,DB33&gt;=DE$50,DA33&lt;&gt;"",CW33=""),AND(EF33&gt;=EJ$46,EG33&gt;=EJ$50,EF33&lt;&gt;""),AND(FH33&gt;=FL$46,FI33&gt;=FL$50,FH33&lt;&gt;""),AND(GJ33&gt;=GN$46,GK33&gt;=GN$50,GJ33&lt;&gt;""),AND(HL33&gt;=HP$46,HM33&gt;=HP$50,HL33&lt;&gt;""),AND(IN33&gt;=IR$46,IO33&gt;=IR$50,IN33&lt;&gt;""),AND(JP33&gt;=JT$46,JQ33&gt;=JT$50,JP33&lt;&gt;""),AND(KR33&gt;=KV$46,KS33&gt;=KV$50,KR33&lt;&gt;""),AND(LT33&gt;=LX$46,LU33&gt;=LX$50,LT33&lt;&gt;""),AND(MV33&gt;=MZ$46,MW33&gt;=MZ$50,MV33&lt;&gt;""),AND(NX33&gt;=OB$46,NY33&gt;=OB$50,NX33&lt;&gt;""),AND(OZ33&gt;=PD$46,PA33&gt;=PD$50,OZ33&lt;&gt;""),AND(QB33&gt;=QF$46,QC33&gt;=QF$50,QB33&lt;&gt;"")),"Merit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Excellence",IF(K33="P","Worlds Team",IF(H33="P","National Team","")))))</f>
        <v/>
      </c>
      <c r="K33" s="3" t="str">
        <f>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P","")</f>
        <v/>
      </c>
      <c r="L33" s="8">
        <f>IF(COUNT(AS33,BV33,CY33)&gt;0,LARGE((AS33,BV33,CY33),1),0)</f>
        <v>47.099999999999994</v>
      </c>
      <c r="M33" s="8" t="str">
        <f>IF(L33=0,"",IF(L33=CY33,$CC$1,IF(L33=BV33,$AZ$1,IF(L33=AS33,$W$1,""))))</f>
        <v>2023 3rd Domestic Trial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23</v>
      </c>
      <c r="Q33" s="8" t="str">
        <f>IF(P33=0,"",IF(P33=CZ33,$CC$1,IF(P33=BW33,$AZ$1,IF(P33=AT33,$W$1,""))))</f>
        <v>2023 3rd Domestic Trial</v>
      </c>
      <c r="R33" s="8">
        <f>IF(MAX(AX33,CA33,DD33)&gt;0,MAX(AX33,CA33,DD33),0)</f>
        <v>46.800000000000004</v>
      </c>
      <c r="S33" s="8" t="str">
        <f>IF(R33=0,"",IF(R33=DD33,$CC$1,IF(R33=CA33,$AZ$1,IF(R33=AX33,$W$1,""))))</f>
        <v>2023 3rd Domestic Trial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>
        <v>18.2</v>
      </c>
      <c r="CD33" s="19">
        <v>5.1999999999999993</v>
      </c>
      <c r="CE33" s="19">
        <v>0</v>
      </c>
      <c r="CF33" s="19">
        <v>0</v>
      </c>
      <c r="CG33" s="19">
        <v>18.5</v>
      </c>
      <c r="CH33" s="19">
        <v>5.1999999999999993</v>
      </c>
      <c r="CI33" s="19">
        <v>0</v>
      </c>
      <c r="CJ33" s="19">
        <v>0</v>
      </c>
      <c r="CK33" s="19">
        <v>19</v>
      </c>
      <c r="CL33" s="19">
        <v>4</v>
      </c>
      <c r="CM33" s="19">
        <v>0</v>
      </c>
      <c r="CN33" s="19">
        <v>0</v>
      </c>
      <c r="CO33" s="19">
        <v>18.8</v>
      </c>
      <c r="CP33" s="19">
        <v>5.1999999999999993</v>
      </c>
      <c r="CQ33" s="19">
        <v>0</v>
      </c>
      <c r="CR33" s="19">
        <v>0</v>
      </c>
      <c r="CS33" s="19">
        <v>18.2</v>
      </c>
      <c r="CT33" s="19">
        <v>5.1999999999999993</v>
      </c>
      <c r="CU33" s="19">
        <v>0.6</v>
      </c>
      <c r="CV33" s="19">
        <v>0</v>
      </c>
      <c r="CW33" s="27"/>
      <c r="CX33" s="40">
        <f>IF(SUM(CD33,CH33)&gt;0,SUM(CD33,CH33),"")</f>
        <v>10.399999999999999</v>
      </c>
      <c r="CY33" s="40">
        <f>IF(SUM(CC33:CD33,CF33:CH33,CJ33)-CE33-CI33&gt;0,SUM(CC33:CD33,CF33:CH33,CJ33)-CE33-CI33,"")</f>
        <v>47.099999999999994</v>
      </c>
      <c r="CZ33" s="40">
        <f>IF(SUM(CK33:CL33,CN33)-CM33&gt;0,SUM(CK33:CL33,CN33)-CM33,"")</f>
        <v>23</v>
      </c>
      <c r="DA33" s="40">
        <f>IF(SUM(CD33,CH33,CL33)&gt;0,SUM(CD33,CH33,CL33),"")</f>
        <v>14.399999999999999</v>
      </c>
      <c r="DB33" s="40">
        <f>IF(SUM(CY33,CZ33)&gt;0,SUM(CY33,CZ33),"")</f>
        <v>70.099999999999994</v>
      </c>
      <c r="DC33" s="40">
        <f>IF(SUM(CP33,CT33)&gt;0,SUM(CP33,CT33),"")</f>
        <v>10.399999999999999</v>
      </c>
      <c r="DD33" s="40">
        <f>IF(SUM(CO33:CP33,CR33:CT33,CV33)-SUM(CQ33,CU33)&gt;0,SUM(CO33:CP33,CR33:CT33,CV33)-SUM(CQ33,CU33),"")</f>
        <v>46.800000000000004</v>
      </c>
      <c r="DE33" s="40">
        <f>IF(SUM(CY33,CZ33,DD33)&gt;0,SUM(CY33,CZ33,DD33),"")</f>
        <v>116.9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9.1</v>
      </c>
      <c r="QH33" s="22">
        <f>IF($CW33="P",CD33,(CD33+BA33)/2)</f>
        <v>2.5999999999999996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9.25</v>
      </c>
      <c r="QL33" s="22">
        <f>IF($CW33="P",CH33,(CH33+BE33)/2)</f>
        <v>2.5999999999999996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9.5</v>
      </c>
      <c r="QP33" s="22">
        <f>IF($CW33="P",CL33,(CL33+BI33)/2)</f>
        <v>2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9.4</v>
      </c>
      <c r="QT33" s="22">
        <f>IF($CW33="P",CP33,(CP33+BM33)/2)</f>
        <v>2.5999999999999996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9.1</v>
      </c>
      <c r="QX33" s="22">
        <f>IF($CW33="P",CT33,(CT33+BQ33)/2)</f>
        <v>2.5999999999999996</v>
      </c>
      <c r="QY33" s="22">
        <f>IF($CW33="P",CU33,(CU33+BR33)/2)</f>
        <v>0.3</v>
      </c>
      <c r="QZ33" s="22">
        <f>IF($CW33="P",CV33,(CV33+BS33)/2)</f>
        <v>0</v>
      </c>
      <c r="RA33" s="27" t="s">
        <v>46</v>
      </c>
      <c r="RB33" s="40">
        <f>IF(SUM(QH33,QL33)&gt;0,SUM(QH33,QL33),"")</f>
        <v>5.1999999999999993</v>
      </c>
      <c r="RC33" s="40">
        <f>IF(SUM(QG33:QH33,QJ33:QL33,QN33)-QI33-QM33&gt;0,SUM(QG33:QH33,QJ33:QL33,QN33)-QI33-QM33,"")</f>
        <v>23.549999999999997</v>
      </c>
      <c r="RD33" s="40">
        <f>IF(SUM(QO33:QP33,QR33)-QQ33&gt;0,SUM(QO33:QP33,QR33)-QQ33,"")</f>
        <v>11.5</v>
      </c>
      <c r="RE33" s="40">
        <f>IF(SUM(QH33,QL33,QP33)&gt;0,SUM(QH33,QL33,QP33),"")</f>
        <v>7.1999999999999993</v>
      </c>
      <c r="RF33" s="40">
        <f>IF(SUM(RC33,RD33)&gt;0,SUM(RC33,RD33),"")</f>
        <v>35.049999999999997</v>
      </c>
      <c r="RG33" s="40">
        <f>IF(SUM(QT33,QX33)&gt;0,SUM(QT33,QX33),"")</f>
        <v>5.1999999999999993</v>
      </c>
      <c r="RH33" s="40">
        <f>IF(SUM(QS33:QT33,QV33:QX33,QZ33)-SUM(QU33,QY33)&gt;0,SUM(QS33:QT33,QV33:QX33,QZ33)-SUM(QU33,QY33),"")</f>
        <v>23.400000000000002</v>
      </c>
      <c r="RI33" s="40">
        <f>IF(SUM(RC33,RD33,RH33)&gt;0,SUM(RC33,RD33,RH33),"")</f>
        <v>58.45</v>
      </c>
    </row>
    <row r="34" spans="1:477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171</v>
      </c>
      <c r="D34" s="4" t="s">
        <v>6</v>
      </c>
      <c r="E34" s="4">
        <v>2005</v>
      </c>
      <c r="F34" s="9">
        <f>SUM(L34:T34)+SUM(L34:Q34)*0.0000001+SUM(L34)*0.0000000000001</f>
        <v>108.30001083000474</v>
      </c>
      <c r="G34" s="66"/>
      <c r="H34" s="3" t="str">
        <f>IF(OR(AND(AR34&gt;=AY$43,AS34&gt;=AY$47,AR34&lt;&gt;"",AQ34=""),AND(AW34&gt;=AY$43,AX34&gt;=AY$47,AW34&lt;&gt;"",AQ34=""),AND(BU34&gt;=CB$43,BV34&gt;=CB$47,BU34&lt;&gt;"",BT34=""),AND(BZ34&gt;=CB$43,CA34&gt;=CB$47,BZ34&lt;&gt;"",BT34=""),AND(CX34&gt;=DE$43,CY34&gt;=DE$47,CX34&lt;&gt;"",CW34=""),AND(DC34&gt;=DE$43,DD34&gt;=DE$47,DC34&lt;&gt;""),AND(EC34&gt;=EJ$43,ED34&gt;=EJ$47,EC34&lt;&gt;""),AND(EH34&gt;=EJ$43,EI34&gt;=EJ$47,EH34&lt;&gt;""),AND(FE34&gt;=FL$43,FF34&gt;=FL$47,FE34&lt;&gt;""),AND(FJ34&gt;=FL$43,FK34&gt;=FL$47,FJ34&lt;&gt;""),AND(GG34&gt;=GN$43,GH34&gt;=GN$47,GG34&lt;&gt;""),AND(GL34&gt;=GN$43,GM34&gt;=GN$47,GL34&lt;&gt;""),AND(HI34&gt;=HP$43,HJ34&gt;=HP$47,HI34&lt;&gt;""),AND(HN34&gt;=HP$43,HO34&gt;=HP$47,HN34&lt;&gt;""),AND(IK34&gt;=IR$43,IL34&gt;=IR$47,IK34&lt;&gt;""),AND(IP34&gt;=IR$43,IQ34&gt;=IR$47,IP34&lt;&gt;""),AND(JM34&gt;=JT$43,JN34&gt;=JT$47,JM34&lt;&gt;""),AND(JR34&gt;=JT$43,JS34&gt;=JT$47,JR34&lt;&gt;""),AND(KO34&gt;=KV$43,KP34&gt;=KV$47,KO34&lt;&gt;""),AND(KT34&gt;=KV$43,KU34&gt;=KV$47,KT34&lt;&gt;""),AND(LQ34&gt;=LX$43,LR34&gt;=LX$47,LQ34&lt;&gt;""),AND(LV34&gt;=LX$43,LW34&gt;=LX$47,LV34&lt;&gt;""),AND(MS34&gt;=MZ$43,MT34&gt;=MZ$47,MS34&lt;&gt;""),AND(MX34&gt;=MZ$43,MY34&gt;=MZ$47,MX34&lt;&gt;""),AND(NU34&gt;=OB$43,NV34&gt;=OB$47,NU34&lt;&gt;""),AND(NZ34&gt;=OB$43,OA34&gt;=OB$47,NZ34&lt;&gt;""),AND(OW34&gt;=PD$43,OX34&gt;=PD$47,OW34&lt;&gt;""),AND(PB34&gt;=PD$43,PC34&gt;=PD$47,PB34&lt;&gt;""),AND(PY34&gt;=QF$43,PZ34&gt;=QF$47,PY34&lt;&gt;""),AND(QD34&gt;=QF$43,QE34&gt;=QF$47,QD34&lt;&gt;"")),"P","")</f>
        <v/>
      </c>
      <c r="I34" s="3" t="str">
        <f>IF(OR(AND(AS34&gt;=AY$47,AS34&lt;&gt;"",AQ34=""),AND(AX34&gt;=AY$47,AX34&lt;&gt;"",AQ34=""),AND(BV34&gt;=CB$47,BV34&lt;&gt;"",BT34=""),AND(CA34&gt;=CB$47,CA34&lt;&gt;"",BT34=""),AND(CY34&gt;=DE$47,CY34&lt;&gt;"",CW34=""),AND(DD34&gt;=DE$47,DD34&lt;&gt;"",CW34=""),AND(ED34&gt;=EJ$47,ED34&lt;&gt;""),AND(EI34&gt;=EJ$47,EI34&lt;&gt;""),AND(FF34&gt;=FL$47,FF34&lt;&gt;""),AND(FK34&gt;=FL$47,FK34&lt;&gt;""),AND(GH34&gt;=GN$47,GH34&lt;&gt;""),AND(GM34&gt;=GN$47,GM34&lt;&gt;""),AND(HJ34&gt;=HP$47,HJ34&lt;&gt;""),AND(HO34&gt;=HP$47,HO34&lt;&gt;""),AND(IL34&gt;=IR$47,IL34&lt;&gt;""),AND(IQ34&gt;=IR$47,IQ34&lt;&gt;""),AND(JN34&gt;=JT$47,JN34&lt;&gt;""),AND(JS34&gt;=JT$47,JS34&lt;&gt;""),AND(KP34&gt;=KV$47,KP34&lt;&gt;""),AND(KU34&gt;=KV$47,KU34&lt;&gt;""),AND(LR34&gt;=LX$47,LR34&lt;&gt;""),AND(LW34&gt;=LX$47,LW34&lt;&gt;""),AND(MT34&gt;=MZ$47,MT34&lt;&gt;""),AND(MY34&gt;=MZ$47,MY34&lt;&gt;""),AND(NV34&gt;=OB$47,NV34&lt;&gt;""),AND(OA34&gt;=OB$47,OA34&lt;&gt;""),AND(OX34&gt;=PD$47,OX34&lt;&gt;""),AND(PC34&gt;=PD$47,PC34&lt;&gt;""),AND(PZ34&gt;=QF$47,PZ34&lt;&gt;""),AND(QE34&gt;=QF$47,QE34&lt;&gt;"")),"P","")</f>
        <v/>
      </c>
      <c r="J34" s="36" t="str">
        <f>IF(AND(I34="P",H34=""),"No DD",IF(OR(AND(AU34&gt;=AY$46,AV34&gt;=AY$50,AU34&lt;&gt;"",AQ34=""),AND(BX34&gt;=CB$46,BY34&gt;=CB$50,BX34&lt;&gt;"",BT34=""),AND(DA34&gt;=DE$46,DB34&gt;=DE$50,DA34&lt;&gt;"",CW34=""),AND(EF34&gt;=EJ$46,EG34&gt;=EJ$50,EF34&lt;&gt;""),AND(FH34&gt;=FL$46,FI34&gt;=FL$50,FH34&lt;&gt;""),AND(GJ34&gt;=GN$46,GK34&gt;=GN$50,GJ34&lt;&gt;""),AND(HL34&gt;=HP$46,HM34&gt;=HP$50,HL34&lt;&gt;""),AND(IN34&gt;=IR$46,IO34&gt;=IR$50,IN34&lt;&gt;""),AND(JP34&gt;=JT$46,JQ34&gt;=JT$50,JP34&lt;&gt;""),AND(KR34&gt;=KV$46,KS34&gt;=KV$50,KR34&lt;&gt;""),AND(LT34&gt;=LX$46,LU34&gt;=LX$50,LT34&lt;&gt;""),AND(MV34&gt;=MZ$46,MW34&gt;=MZ$50,MV34&lt;&gt;""),AND(NX34&gt;=OB$46,NY34&gt;=OB$50,NX34&lt;&gt;""),AND(OZ34&gt;=PD$46,PA34&gt;=PD$50,OZ34&lt;&gt;""),AND(QB34&gt;=QF$46,QC34&gt;=QF$50,QB34&lt;&gt;"")),"Merit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Excellence",IF(K34="P","Worlds Team",IF(H34="P","National Team","")))))</f>
        <v/>
      </c>
      <c r="K34" s="3" t="str">
        <f>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P","")</f>
        <v/>
      </c>
      <c r="L34" s="8">
        <f>IF(COUNT(AS34,BV34,CY34)&gt;0,LARGE((AS34,BV34,CY34),1),0)</f>
        <v>47.4</v>
      </c>
      <c r="M34" s="8" t="str">
        <f>IF(L34=0,"",IF(L34=CY34,$CC$1,IF(L34=BV34,$AZ$1,IF(L34=AS34,$W$1,""))))</f>
        <v>2023 Elite Canada</v>
      </c>
      <c r="N34" s="8">
        <f>IF(COUNT(AS34,BV34,CY34)&gt;1,LARGE((AS34,BV34,CY34),2),0)</f>
        <v>47.2</v>
      </c>
      <c r="O34" s="8" t="str">
        <f>IF(N34=0,"",IF(N34=CY34,$CC$1,IF(N34=BV34,$AZ$1,IF(N34=AS34,$W$1,""))))</f>
        <v>2023 Nationals</v>
      </c>
      <c r="P34" s="8">
        <f>IF(COUNT(AT34,BW34,CZ34)&gt;0,LARGE((AT34,BW34,CZ34),1),0)</f>
        <v>13.7</v>
      </c>
      <c r="Q34" s="8" t="str">
        <f>IF(P34=0,"",IF(P34=CZ34,$CC$1,IF(P34=BW34,$AZ$1,IF(P34=AT34,$W$1,""))))</f>
        <v>2023 Nationals</v>
      </c>
      <c r="R34" s="8">
        <f>IF(MAX(AX34,CA34,DD34)&gt;0,MAX(AX34,CA34,DD34),0)</f>
        <v>0</v>
      </c>
      <c r="S34" s="8" t="str">
        <f>IF(R34=0,"",IF(R34=DD34,$CC$1,IF(R34=CA34,$AZ$1,IF(R34=AX34,$W$1,""))))</f>
        <v/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>
        <v>18.8</v>
      </c>
      <c r="X34" s="19">
        <v>5.2</v>
      </c>
      <c r="Y34" s="19">
        <v>0</v>
      </c>
      <c r="Z34" s="19">
        <v>0</v>
      </c>
      <c r="AA34" s="19">
        <v>19</v>
      </c>
      <c r="AB34" s="19">
        <v>4.4000000000000004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/>
      <c r="AJ34" s="19"/>
      <c r="AK34" s="19"/>
      <c r="AL34" s="19"/>
      <c r="AM34" s="19"/>
      <c r="AN34" s="19"/>
      <c r="AO34" s="19"/>
      <c r="AP34" s="19"/>
      <c r="AQ34" s="27"/>
      <c r="AR34" s="40">
        <f>IF(SUM(X34,AB34)&gt;0,SUM(X34,AB34),"")</f>
        <v>9.6000000000000014</v>
      </c>
      <c r="AS34" s="40">
        <f>IF(SUM(W34:X34,Z34:AB34,AD34)-Y34-AC34&gt;0,SUM(W34:X34,Z34:AB34,AD34)-Y34-AC34,"")</f>
        <v>47.4</v>
      </c>
      <c r="AT34" s="40" t="str">
        <f>IF(SUM(AE34:AF34,AH34)-AG34&gt;0,SUM(AE34:AF34,AH34)-AG34,"")</f>
        <v/>
      </c>
      <c r="AU34" s="40">
        <f>IF(SUM(X34,AB34,AF34)&gt;0,SUM(X34,AB34,AF34),"")</f>
        <v>9.6000000000000014</v>
      </c>
      <c r="AV34" s="40">
        <f>IF(SUM(AS34,AT34)&gt;0,SUM(AS34,AT34),"")</f>
        <v>47.4</v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>
        <f>IF(SUM(AS34,AT34,AX34)&gt;0,SUM(AS34,AT34,AX34),"")</f>
        <v>47.4</v>
      </c>
      <c r="AZ34" s="18">
        <v>18.8</v>
      </c>
      <c r="BA34" s="18">
        <v>4.8</v>
      </c>
      <c r="BB34" s="18">
        <v>0</v>
      </c>
      <c r="BC34" s="18">
        <v>0</v>
      </c>
      <c r="BD34" s="18">
        <v>18.8</v>
      </c>
      <c r="BE34" s="18">
        <v>4.8</v>
      </c>
      <c r="BF34" s="18">
        <v>0</v>
      </c>
      <c r="BG34" s="18">
        <v>0</v>
      </c>
      <c r="BH34" s="18">
        <v>16.3</v>
      </c>
      <c r="BI34" s="18">
        <v>1.4</v>
      </c>
      <c r="BJ34" s="18">
        <v>4</v>
      </c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28"/>
      <c r="BU34" s="11">
        <f>IF(SUM(BA34,BE34)&gt;0,SUM(BA34,BE34),"")</f>
        <v>9.6</v>
      </c>
      <c r="BV34" s="11">
        <f>IF(SUM(AZ34:BA34,BC34:BE34,BG34)-BB34-BF34&gt;0,SUM(AZ34:BA34,BC34:BE34,BG34)-BB34-BF34,"")</f>
        <v>47.2</v>
      </c>
      <c r="BW34" s="11">
        <f>IF(SUM(BH34:BI34,BK34)-BJ34&gt;0,SUM(BH34:BI34,BK34)-BJ34,"")</f>
        <v>13.7</v>
      </c>
      <c r="BX34" s="11">
        <f>IF(SUM(BA34,BE34,BI34)&gt;0,SUM(BA34,BE34,BI34),"")</f>
        <v>11</v>
      </c>
      <c r="BY34" s="11">
        <f>IF(SUM(BV34,BW34)&gt;0,SUM(BV34,BW34),"")</f>
        <v>60.900000000000006</v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>
        <f>IF(SUM(BV34,BW34,CA34)&gt;0,SUM(BV34,BW34,CA34),"")</f>
        <v>60.900000000000006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>IF(SUM(CD34,CH34)&gt;0,SUM(CD34,CH34),"")</f>
        <v/>
      </c>
      <c r="CY34" s="40" t="str">
        <f>IF(SUM(CC34:CD34,CF34:CH34,CJ34)-CE34-CI34&gt;0,SUM(CC34:CD34,CF34:CH34,CJ34)-CE34-CI34,"")</f>
        <v/>
      </c>
      <c r="CZ34" s="40" t="str">
        <f>IF(SUM(CK34:CL34,CN34)-CM34&gt;0,SUM(CK34:CL34,CN34)-CM34,"")</f>
        <v/>
      </c>
      <c r="DA34" s="40" t="str">
        <f>IF(SUM(CD34,CH34,CL34)&gt;0,SUM(CD34,CH34,CL34),"")</f>
        <v/>
      </c>
      <c r="DB34" s="40" t="str">
        <f>IF(SUM(CY34,CZ34)&gt;0,SUM(CY34,CZ34),"")</f>
        <v/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 t="str">
        <f>IF(SUM(CY34,CZ34,DD34)&gt;0,SUM(CY34,CZ34,DD34),"")</f>
        <v/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9.4</v>
      </c>
      <c r="QH34" s="22">
        <f>IF($CW34="P",CD34,(CD34+BA34)/2)</f>
        <v>2.4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9.4</v>
      </c>
      <c r="QL34" s="22">
        <f>IF($CW34="P",CH34,(CH34+BE34)/2)</f>
        <v>2.4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8.15</v>
      </c>
      <c r="QP34" s="22">
        <f>IF($CW34="P",CL34,(CL34+BI34)/2)</f>
        <v>0.7</v>
      </c>
      <c r="QQ34" s="22">
        <f>IF($CW34="P",CM34,(CM34+BJ34)/2)</f>
        <v>2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0</v>
      </c>
      <c r="QX34" s="22">
        <f>IF($CW34="P",CT34,(CT34+BQ34)/2)</f>
        <v>0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4.8</v>
      </c>
      <c r="RC34" s="40">
        <f>IF(SUM(QG34:QH34,QJ34:QL34,QN34)-QI34-QM34&gt;0,SUM(QG34:QH34,QJ34:QL34,QN34)-QI34-QM34,"")</f>
        <v>23.6</v>
      </c>
      <c r="RD34" s="40">
        <f>IF(SUM(QO34:QP34,QR34)-QQ34&gt;0,SUM(QO34:QP34,QR34)-QQ34,"")</f>
        <v>6.85</v>
      </c>
      <c r="RE34" s="40">
        <f>IF(SUM(QH34,QL34,QP34)&gt;0,SUM(QH34,QL34,QP34),"")</f>
        <v>5.5</v>
      </c>
      <c r="RF34" s="40">
        <f>IF(SUM(RC34,RD34)&gt;0,SUM(RC34,RD34),"")</f>
        <v>30.450000000000003</v>
      </c>
      <c r="RG34" s="40" t="str">
        <f>IF(SUM(QT34,QX34)&gt;0,SUM(QT34,QX34),"")</f>
        <v/>
      </c>
      <c r="RH34" s="40" t="str">
        <f>IF(SUM(QS34:QT34,QV34:QX34,QZ34)-SUM(QU34,QY34)&gt;0,SUM(QS34:QT34,QV34:QX34,QZ34)-SUM(QU34,QY34),"")</f>
        <v/>
      </c>
      <c r="RI34" s="40">
        <f>IF(SUM(RC34,RD34,RH34)&gt;0,SUM(RC34,RD34,RH34),"")</f>
        <v>30.450000000000003</v>
      </c>
    </row>
    <row r="35" spans="1:477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160</v>
      </c>
      <c r="D35" s="4" t="s">
        <v>4</v>
      </c>
      <c r="E35" s="4">
        <v>2005</v>
      </c>
      <c r="F35" s="9">
        <f>SUM(L35:T35)+SUM(L35:Q35)*0.0000001+SUM(L35)*0.0000000000001</f>
        <v>102.20001022000427</v>
      </c>
      <c r="G35" s="66"/>
      <c r="H35" s="3" t="str">
        <f>IF(OR(AND(AR35&gt;=AY$43,AS35&gt;=AY$47,AR35&lt;&gt;"",AQ35=""),AND(AW35&gt;=AY$43,AX35&gt;=AY$47,AW35&lt;&gt;"",AQ35=""),AND(BU35&gt;=CB$43,BV35&gt;=CB$47,BU35&lt;&gt;"",BT35=""),AND(BZ35&gt;=CB$43,CA35&gt;=CB$47,BZ35&lt;&gt;"",BT35=""),AND(CX35&gt;=DE$43,CY35&gt;=DE$47,CX35&lt;&gt;"",CW35=""),AND(DC35&gt;=DE$43,DD35&gt;=DE$47,DC35&lt;&gt;""),AND(EC35&gt;=EJ$43,ED35&gt;=EJ$47,EC35&lt;&gt;""),AND(EH35&gt;=EJ$43,EI35&gt;=EJ$47,EH35&lt;&gt;""),AND(FE35&gt;=FL$43,FF35&gt;=FL$47,FE35&lt;&gt;""),AND(FJ35&gt;=FL$43,FK35&gt;=FL$47,FJ35&lt;&gt;""),AND(GG35&gt;=GN$43,GH35&gt;=GN$47,GG35&lt;&gt;""),AND(GL35&gt;=GN$43,GM35&gt;=GN$47,GL35&lt;&gt;""),AND(HI35&gt;=HP$43,HJ35&gt;=HP$47,HI35&lt;&gt;""),AND(HN35&gt;=HP$43,HO35&gt;=HP$47,HN35&lt;&gt;""),AND(IK35&gt;=IR$43,IL35&gt;=IR$47,IK35&lt;&gt;""),AND(IP35&gt;=IR$43,IQ35&gt;=IR$47,IP35&lt;&gt;""),AND(JM35&gt;=JT$43,JN35&gt;=JT$47,JM35&lt;&gt;""),AND(JR35&gt;=JT$43,JS35&gt;=JT$47,JR35&lt;&gt;""),AND(KO35&gt;=KV$43,KP35&gt;=KV$47,KO35&lt;&gt;""),AND(KT35&gt;=KV$43,KU35&gt;=KV$47,KT35&lt;&gt;""),AND(LQ35&gt;=LX$43,LR35&gt;=LX$47,LQ35&lt;&gt;""),AND(LV35&gt;=LX$43,LW35&gt;=LX$47,LV35&lt;&gt;""),AND(MS35&gt;=MZ$43,MT35&gt;=MZ$47,MS35&lt;&gt;""),AND(MX35&gt;=MZ$43,MY35&gt;=MZ$47,MX35&lt;&gt;""),AND(NU35&gt;=OB$43,NV35&gt;=OB$47,NU35&lt;&gt;""),AND(NZ35&gt;=OB$43,OA35&gt;=OB$47,NZ35&lt;&gt;""),AND(OW35&gt;=PD$43,OX35&gt;=PD$47,OW35&lt;&gt;""),AND(PB35&gt;=PD$43,PC35&gt;=PD$47,PB35&lt;&gt;""),AND(PY35&gt;=QF$43,PZ35&gt;=QF$47,PY35&lt;&gt;""),AND(QD35&gt;=QF$43,QE35&gt;=QF$47,QD35&lt;&gt;"")),"P","")</f>
        <v/>
      </c>
      <c r="I35" s="3" t="str">
        <f>IF(OR(AND(AS35&gt;=AY$47,AS35&lt;&gt;"",AQ35=""),AND(AX35&gt;=AY$47,AX35&lt;&gt;"",AQ35=""),AND(BV35&gt;=CB$47,BV35&lt;&gt;"",BT35=""),AND(CA35&gt;=CB$47,CA35&lt;&gt;"",BT35=""),AND(CY35&gt;=DE$47,CY35&lt;&gt;"",CW35=""),AND(DD35&gt;=DE$47,DD35&lt;&gt;"",CW35=""),AND(ED35&gt;=EJ$47,ED35&lt;&gt;""),AND(EI35&gt;=EJ$47,EI35&lt;&gt;""),AND(FF35&gt;=FL$47,FF35&lt;&gt;""),AND(FK35&gt;=FL$47,FK35&lt;&gt;""),AND(GH35&gt;=GN$47,GH35&lt;&gt;""),AND(GM35&gt;=GN$47,GM35&lt;&gt;""),AND(HJ35&gt;=HP$47,HJ35&lt;&gt;""),AND(HO35&gt;=HP$47,HO35&lt;&gt;""),AND(IL35&gt;=IR$47,IL35&lt;&gt;""),AND(IQ35&gt;=IR$47,IQ35&lt;&gt;""),AND(JN35&gt;=JT$47,JN35&lt;&gt;""),AND(JS35&gt;=JT$47,JS35&lt;&gt;""),AND(KP35&gt;=KV$47,KP35&lt;&gt;""),AND(KU35&gt;=KV$47,KU35&lt;&gt;""),AND(LR35&gt;=LX$47,LR35&lt;&gt;""),AND(LW35&gt;=LX$47,LW35&lt;&gt;""),AND(MT35&gt;=MZ$47,MT35&lt;&gt;""),AND(MY35&gt;=MZ$47,MY35&lt;&gt;""),AND(NV35&gt;=OB$47,NV35&lt;&gt;""),AND(OA35&gt;=OB$47,OA35&lt;&gt;""),AND(OX35&gt;=PD$47,OX35&lt;&gt;""),AND(PC35&gt;=PD$47,PC35&lt;&gt;""),AND(PZ35&gt;=QF$47,PZ35&lt;&gt;""),AND(QE35&gt;=QF$47,QE35&lt;&gt;"")),"P","")</f>
        <v/>
      </c>
      <c r="J35" s="36" t="str">
        <f>IF(AND(I35="P",H35=""),"No DD",IF(OR(AND(AU35&gt;=AY$46,AV35&gt;=AY$50,AU35&lt;&gt;"",AQ35=""),AND(BX35&gt;=CB$46,BY35&gt;=CB$50,BX35&lt;&gt;"",BT35=""),AND(DA35&gt;=DE$46,DB35&gt;=DE$50,DA35&lt;&gt;"",CW35=""),AND(EF35&gt;=EJ$46,EG35&gt;=EJ$50,EF35&lt;&gt;""),AND(FH35&gt;=FL$46,FI35&gt;=FL$50,FH35&lt;&gt;""),AND(GJ35&gt;=GN$46,GK35&gt;=GN$50,GJ35&lt;&gt;""),AND(HL35&gt;=HP$46,HM35&gt;=HP$50,HL35&lt;&gt;""),AND(IN35&gt;=IR$46,IO35&gt;=IR$50,IN35&lt;&gt;""),AND(JP35&gt;=JT$46,JQ35&gt;=JT$50,JP35&lt;&gt;""),AND(KR35&gt;=KV$46,KS35&gt;=KV$50,KR35&lt;&gt;""),AND(LT35&gt;=LX$46,LU35&gt;=LX$50,LT35&lt;&gt;""),AND(MV35&gt;=MZ$46,MW35&gt;=MZ$50,MV35&lt;&gt;""),AND(NX35&gt;=OB$46,NY35&gt;=OB$50,NX35&lt;&gt;""),AND(OZ35&gt;=PD$46,PA35&gt;=PD$50,OZ35&lt;&gt;""),AND(QB35&gt;=QF$46,QC35&gt;=QF$50,QB35&lt;&gt;"")),"Merit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Excellence",IF(K35="P","Worlds Team",IF(H35="P","National Team","")))))</f>
        <v/>
      </c>
      <c r="K35" s="3" t="str">
        <f>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P","")</f>
        <v/>
      </c>
      <c r="L35" s="8">
        <f>IF(COUNT(AS35,BV35,CY35)&gt;0,LARGE((AS35,BV35,CY35),1),0)</f>
        <v>42.9</v>
      </c>
      <c r="M35" s="8" t="str">
        <f>IF(L35=0,"",IF(L35=CY35,$CC$1,IF(L35=BV35,$AZ$1,IF(L35=AS35,$W$1,""))))</f>
        <v>2023 Nationals</v>
      </c>
      <c r="N35" s="8">
        <f>IF(COUNT(AS35,BV35,CY35)&gt;1,LARGE((AS35,BV35,CY35),2),0)</f>
        <v>35.799999999999997</v>
      </c>
      <c r="O35" s="8" t="str">
        <f>IF(N35=0,"",IF(N35=CY35,$CC$1,IF(N35=BV35,$AZ$1,IF(N35=AS35,$W$1,""))))</f>
        <v>2023 Elite Canada</v>
      </c>
      <c r="P35" s="8">
        <f>IF(COUNT(AT35,BW35,CZ35)&gt;0,LARGE((AT35,BW35,CZ35),1),0)</f>
        <v>23.5</v>
      </c>
      <c r="Q35" s="8" t="str">
        <f>IF(P35=0,"",IF(P35=CZ35,$CC$1,IF(P35=BW35,$AZ$1,IF(P35=AT35,$W$1,""))))</f>
        <v>2023 Elite Canada</v>
      </c>
      <c r="R35" s="8">
        <f>IF(MAX(AX35,CA35,DD35)&gt;0,MAX(AX35,CA35,DD35),0)</f>
        <v>0</v>
      </c>
      <c r="S35" s="8" t="str">
        <f>IF(R35=0,"",IF(R35=DD35,$CC$1,IF(R35=CA35,$AZ$1,IF(R35=AX35,$W$1,""))))</f>
        <v/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18.100000000000001</v>
      </c>
      <c r="X35" s="19">
        <v>4.8</v>
      </c>
      <c r="Y35" s="19">
        <v>1</v>
      </c>
      <c r="Z35" s="19">
        <v>0</v>
      </c>
      <c r="AA35" s="19">
        <v>16.600000000000001</v>
      </c>
      <c r="AB35" s="19">
        <v>1.3</v>
      </c>
      <c r="AC35" s="19">
        <v>4</v>
      </c>
      <c r="AD35" s="19">
        <v>0</v>
      </c>
      <c r="AE35" s="19">
        <v>18.3</v>
      </c>
      <c r="AF35" s="19">
        <v>5.2</v>
      </c>
      <c r="AG35" s="19">
        <v>0</v>
      </c>
      <c r="AH35" s="19">
        <v>0</v>
      </c>
      <c r="AI35" s="19"/>
      <c r="AJ35" s="19"/>
      <c r="AK35" s="19"/>
      <c r="AL35" s="19"/>
      <c r="AM35" s="19"/>
      <c r="AN35" s="19"/>
      <c r="AO35" s="19"/>
      <c r="AP35" s="19"/>
      <c r="AQ35" s="27"/>
      <c r="AR35" s="40">
        <f>IF(SUM(X35,AB35)&gt;0,SUM(X35,AB35),"")</f>
        <v>6.1</v>
      </c>
      <c r="AS35" s="40">
        <f>IF(SUM(W35:X35,Z35:AB35,AD35)-Y35-AC35&gt;0,SUM(W35:X35,Z35:AB35,AD35)-Y35-AC35,"")</f>
        <v>35.799999999999997</v>
      </c>
      <c r="AT35" s="40">
        <f>IF(SUM(AE35:AF35,AH35)-AG35&gt;0,SUM(AE35:AF35,AH35)-AG35,"")</f>
        <v>23.5</v>
      </c>
      <c r="AU35" s="40">
        <f>IF(SUM(X35,AB35,AF35)&gt;0,SUM(X35,AB35,AF35),"")</f>
        <v>11.3</v>
      </c>
      <c r="AV35" s="40">
        <f>IF(SUM(AS35,AT35)&gt;0,SUM(AS35,AT35),"")</f>
        <v>59.3</v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>
        <f>IF(SUM(AS35,AT35,AX35)&gt;0,SUM(AS35,AT35,AX35),"")</f>
        <v>59.3</v>
      </c>
      <c r="AZ35" s="18">
        <v>18.600000000000001</v>
      </c>
      <c r="BA35" s="18">
        <v>5.2</v>
      </c>
      <c r="BB35" s="18">
        <v>0.6</v>
      </c>
      <c r="BC35" s="18">
        <v>0</v>
      </c>
      <c r="BD35" s="18">
        <v>17.3</v>
      </c>
      <c r="BE35" s="18">
        <v>2.4</v>
      </c>
      <c r="BF35" s="18">
        <v>0</v>
      </c>
      <c r="BG35" s="18">
        <v>0</v>
      </c>
      <c r="BH35" s="18">
        <v>17.600000000000001</v>
      </c>
      <c r="BI35" s="18">
        <v>3.5</v>
      </c>
      <c r="BJ35" s="18">
        <v>0.6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>IF(SUM(BA35,BE35)&gt;0,SUM(BA35,BE35),"")</f>
        <v>7.6</v>
      </c>
      <c r="BV35" s="11">
        <f>IF(SUM(AZ35:BA35,BC35:BE35,BG35)-BB35-BF35&gt;0,SUM(AZ35:BA35,BC35:BE35,BG35)-BB35-BF35,"")</f>
        <v>42.9</v>
      </c>
      <c r="BW35" s="11">
        <f>IF(SUM(BH35:BI35,BK35)-BJ35&gt;0,SUM(BH35:BI35,BK35)-BJ35,"")</f>
        <v>20.5</v>
      </c>
      <c r="BX35" s="11">
        <f>IF(SUM(BA35,BE35,BI35)&gt;0,SUM(BA35,BE35,BI35),"")</f>
        <v>11.1</v>
      </c>
      <c r="BY35" s="11">
        <f>IF(SUM(BV35,BW35)&gt;0,SUM(BV35,BW35),"")</f>
        <v>63.4</v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>
        <f>IF(SUM(BV35,BW35,CA35)&gt;0,SUM(BV35,BW35,CA35),"")</f>
        <v>63.4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9.3000000000000007</v>
      </c>
      <c r="QH35" s="22">
        <f>IF($CW35="P",CD35,(CD35+BA35)/2)</f>
        <v>2.6</v>
      </c>
      <c r="QI35" s="22">
        <f>IF($CW35="P",CE35,(CE35+BB35)/2)</f>
        <v>0.3</v>
      </c>
      <c r="QJ35" s="22">
        <f>IF($CW35="P",CF35,(CF35+BC35)/2)</f>
        <v>0</v>
      </c>
      <c r="QK35" s="22">
        <f>IF($CW35="P",CG35,(CG35+BD35)/2)</f>
        <v>8.65</v>
      </c>
      <c r="QL35" s="22">
        <f>IF($CW35="P",CH35,(CH35+BE35)/2)</f>
        <v>1.2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8.8000000000000007</v>
      </c>
      <c r="QP35" s="22">
        <f>IF($CW35="P",CL35,(CL35+BI35)/2)</f>
        <v>1.75</v>
      </c>
      <c r="QQ35" s="22">
        <f>IF($CW35="P",CM35,(CM35+BJ35)/2)</f>
        <v>0.3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3.8</v>
      </c>
      <c r="RC35" s="40">
        <f>IF(SUM(QG35:QH35,QJ35:QL35,QN35)-QI35-QM35&gt;0,SUM(QG35:QH35,QJ35:QL35,QN35)-QI35-QM35,"")</f>
        <v>21.45</v>
      </c>
      <c r="RD35" s="40">
        <f>IF(SUM(QO35:QP35,QR35)-QQ35&gt;0,SUM(QO35:QP35,QR35)-QQ35,"")</f>
        <v>10.25</v>
      </c>
      <c r="RE35" s="40">
        <f>IF(SUM(QH35,QL35,QP35)&gt;0,SUM(QH35,QL35,QP35),"")</f>
        <v>5.55</v>
      </c>
      <c r="RF35" s="40">
        <f>IF(SUM(RC35,RD35)&gt;0,SUM(RC35,RD35),"")</f>
        <v>31.7</v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>
        <f>IF(SUM(RC35,RD35,RH35)&gt;0,SUM(RC35,RD35,RH35),"")</f>
        <v>31.7</v>
      </c>
    </row>
    <row r="36" spans="1:477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174</v>
      </c>
      <c r="D36" s="4" t="s">
        <v>4</v>
      </c>
      <c r="E36" s="4">
        <v>2005</v>
      </c>
      <c r="F36" s="9">
        <f>SUM(L36:T36)+SUM(L36:Q36)*0.0000001+SUM(L36)*0.0000000000001</f>
        <v>65.400006540004327</v>
      </c>
      <c r="H36" s="3" t="str">
        <f>IF(OR(AND(AR36&gt;=AY$43,AS36&gt;=AY$47,AR36&lt;&gt;"",AQ36=""),AND(AW36&gt;=AY$43,AX36&gt;=AY$47,AW36&lt;&gt;"",AQ36=""),AND(BU36&gt;=CB$43,BV36&gt;=CB$47,BU36&lt;&gt;"",BT36=""),AND(BZ36&gt;=CB$43,CA36&gt;=CB$47,BZ36&lt;&gt;"",BT36=""),AND(CX36&gt;=DE$43,CY36&gt;=DE$47,CX36&lt;&gt;"",CW36=""),AND(DC36&gt;=DE$43,DD36&gt;=DE$47,DC36&lt;&gt;""),AND(EC36&gt;=EJ$43,ED36&gt;=EJ$47,EC36&lt;&gt;""),AND(EH36&gt;=EJ$43,EI36&gt;=EJ$47,EH36&lt;&gt;""),AND(FE36&gt;=FL$43,FF36&gt;=FL$47,FE36&lt;&gt;""),AND(FJ36&gt;=FL$43,FK36&gt;=FL$47,FJ36&lt;&gt;""),AND(GG36&gt;=GN$43,GH36&gt;=GN$47,GG36&lt;&gt;""),AND(GL36&gt;=GN$43,GM36&gt;=GN$47,GL36&lt;&gt;""),AND(HI36&gt;=HP$43,HJ36&gt;=HP$47,HI36&lt;&gt;""),AND(HN36&gt;=HP$43,HO36&gt;=HP$47,HN36&lt;&gt;""),AND(IK36&gt;=IR$43,IL36&gt;=IR$47,IK36&lt;&gt;""),AND(IP36&gt;=IR$43,IQ36&gt;=IR$47,IP36&lt;&gt;""),AND(JM36&gt;=JT$43,JN36&gt;=JT$47,JM36&lt;&gt;""),AND(JR36&gt;=JT$43,JS36&gt;=JT$47,JR36&lt;&gt;""),AND(KO36&gt;=KV$43,KP36&gt;=KV$47,KO36&lt;&gt;""),AND(KT36&gt;=KV$43,KU36&gt;=KV$47,KT36&lt;&gt;""),AND(LQ36&gt;=LX$43,LR36&gt;=LX$47,LQ36&lt;&gt;""),AND(LV36&gt;=LX$43,LW36&gt;=LX$47,LV36&lt;&gt;""),AND(MS36&gt;=MZ$43,MT36&gt;=MZ$47,MS36&lt;&gt;""),AND(MX36&gt;=MZ$43,MY36&gt;=MZ$47,MX36&lt;&gt;""),AND(NU36&gt;=OB$43,NV36&gt;=OB$47,NU36&lt;&gt;""),AND(NZ36&gt;=OB$43,OA36&gt;=OB$47,NZ36&lt;&gt;""),AND(OW36&gt;=PD$43,OX36&gt;=PD$47,OW36&lt;&gt;""),AND(PB36&gt;=PD$43,PC36&gt;=PD$47,PB36&lt;&gt;""),AND(PY36&gt;=QF$43,PZ36&gt;=QF$47,PY36&lt;&gt;""),AND(QD36&gt;=QF$43,QE36&gt;=QF$47,QD36&lt;&gt;"")),"P","")</f>
        <v/>
      </c>
      <c r="I36" s="3" t="str">
        <f>IF(OR(AND(AS36&gt;=AY$47,AS36&lt;&gt;"",AQ36=""),AND(AX36&gt;=AY$47,AX36&lt;&gt;"",AQ36=""),AND(BV36&gt;=CB$47,BV36&lt;&gt;"",BT36=""),AND(CA36&gt;=CB$47,CA36&lt;&gt;"",BT36=""),AND(CY36&gt;=DE$47,CY36&lt;&gt;"",CW36=""),AND(DD36&gt;=DE$47,DD36&lt;&gt;"",CW36=""),AND(ED36&gt;=EJ$47,ED36&lt;&gt;""),AND(EI36&gt;=EJ$47,EI36&lt;&gt;""),AND(FF36&gt;=FL$47,FF36&lt;&gt;""),AND(FK36&gt;=FL$47,FK36&lt;&gt;""),AND(GH36&gt;=GN$47,GH36&lt;&gt;""),AND(GM36&gt;=GN$47,GM36&lt;&gt;""),AND(HJ36&gt;=HP$47,HJ36&lt;&gt;""),AND(HO36&gt;=HP$47,HO36&lt;&gt;""),AND(IL36&gt;=IR$47,IL36&lt;&gt;""),AND(IQ36&gt;=IR$47,IQ36&lt;&gt;""),AND(JN36&gt;=JT$47,JN36&lt;&gt;""),AND(JS36&gt;=JT$47,JS36&lt;&gt;""),AND(KP36&gt;=KV$47,KP36&lt;&gt;""),AND(KU36&gt;=KV$47,KU36&lt;&gt;""),AND(LR36&gt;=LX$47,LR36&lt;&gt;""),AND(LW36&gt;=LX$47,LW36&lt;&gt;""),AND(MT36&gt;=MZ$47,MT36&lt;&gt;""),AND(MY36&gt;=MZ$47,MY36&lt;&gt;""),AND(NV36&gt;=OB$47,NV36&lt;&gt;""),AND(OA36&gt;=OB$47,OA36&lt;&gt;""),AND(OX36&gt;=PD$47,OX36&lt;&gt;""),AND(PC36&gt;=PD$47,PC36&lt;&gt;""),AND(PZ36&gt;=QF$47,PZ36&lt;&gt;""),AND(QE36&gt;=QF$47,QE36&lt;&gt;"")),"P","")</f>
        <v/>
      </c>
      <c r="J36" s="36" t="str">
        <f>IF(AND(I36="P",H36=""),"No DD",IF(OR(AND(AU36&gt;=AY$46,AV36&gt;=AY$50,AU36&lt;&gt;"",AQ36=""),AND(BX36&gt;=CB$46,BY36&gt;=CB$50,BX36&lt;&gt;"",BT36=""),AND(DA36&gt;=DE$46,DB36&gt;=DE$50,DA36&lt;&gt;"",CW36=""),AND(EF36&gt;=EJ$46,EG36&gt;=EJ$50,EF36&lt;&gt;""),AND(FH36&gt;=FL$46,FI36&gt;=FL$50,FH36&lt;&gt;""),AND(GJ36&gt;=GN$46,GK36&gt;=GN$50,GJ36&lt;&gt;""),AND(HL36&gt;=HP$46,HM36&gt;=HP$50,HL36&lt;&gt;""),AND(IN36&gt;=IR$46,IO36&gt;=IR$50,IN36&lt;&gt;""),AND(JP36&gt;=JT$46,JQ36&gt;=JT$50,JP36&lt;&gt;""),AND(KR36&gt;=KV$46,KS36&gt;=KV$50,KR36&lt;&gt;""),AND(LT36&gt;=LX$46,LU36&gt;=LX$50,LT36&lt;&gt;""),AND(MV36&gt;=MZ$46,MW36&gt;=MZ$50,MV36&lt;&gt;""),AND(NX36&gt;=OB$46,NY36&gt;=OB$50,NX36&lt;&gt;""),AND(OZ36&gt;=PD$46,PA36&gt;=PD$50,OZ36&lt;&gt;""),AND(QB36&gt;=QF$46,QC36&gt;=QF$50,QB36&lt;&gt;"")),"Merit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Excellence",IF(K36="P","Worlds Team",IF(H36="P","National Team","")))))</f>
        <v/>
      </c>
      <c r="K36" s="3" t="str">
        <f>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P","")</f>
        <v/>
      </c>
      <c r="L36" s="8">
        <f>IF(COUNT(AS36,BV36,CY36)&gt;0,LARGE((AS36,BV36,CY36),1),0)</f>
        <v>43.2</v>
      </c>
      <c r="M36" s="8" t="str">
        <f>IF(L36=0,"",IF(L36=CY36,$CC$1,IF(L36=BV36,$AZ$1,IF(L36=AS36,$W$1,""))))</f>
        <v>2023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22.2</v>
      </c>
      <c r="Q36" s="8" t="str">
        <f>IF(P36=0,"",IF(P36=CZ36,$CC$1,IF(P36=BW36,$AZ$1,IF(P36=AT36,$W$1,""))))</f>
        <v>2023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18.399999999999999</v>
      </c>
      <c r="BA36" s="18">
        <v>5.6</v>
      </c>
      <c r="BB36" s="18">
        <v>0.8</v>
      </c>
      <c r="BC36" s="18">
        <v>0</v>
      </c>
      <c r="BD36" s="18">
        <v>17.600000000000001</v>
      </c>
      <c r="BE36" s="18">
        <v>2.4</v>
      </c>
      <c r="BF36" s="18">
        <v>0</v>
      </c>
      <c r="BG36" s="18">
        <v>0</v>
      </c>
      <c r="BH36" s="18">
        <v>19.3</v>
      </c>
      <c r="BI36" s="18">
        <v>3.5</v>
      </c>
      <c r="BJ36" s="18">
        <v>0.6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8</v>
      </c>
      <c r="BV36" s="11">
        <f>IF(SUM(AZ36:BA36,BC36:BE36,BG36)-BB36-BF36&gt;0,SUM(AZ36:BA36,BC36:BE36,BG36)-BB36-BF36,"")</f>
        <v>43.2</v>
      </c>
      <c r="BW36" s="11">
        <f>IF(SUM(BH36:BI36,BK36)-BJ36&gt;0,SUM(BH36:BI36,BK36)-BJ36,"")</f>
        <v>22.2</v>
      </c>
      <c r="BX36" s="11">
        <f>IF(SUM(BA36,BE36,BI36)&gt;0,SUM(BA36,BE36,BI36),"")</f>
        <v>11.5</v>
      </c>
      <c r="BY36" s="11">
        <f>IF(SUM(BV36,BW36)&gt;0,SUM(BV36,BW36),"")</f>
        <v>65.400000000000006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65.400000000000006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9.1999999999999993</v>
      </c>
      <c r="QH36" s="22">
        <f>IF($CW36="P",CD36,(CD36+BA36)/2)</f>
        <v>2.8</v>
      </c>
      <c r="QI36" s="22">
        <f>IF($CW36="P",CE36,(CE36+BB36)/2)</f>
        <v>0.4</v>
      </c>
      <c r="QJ36" s="22">
        <f>IF($CW36="P",CF36,(CF36+BC36)/2)</f>
        <v>0</v>
      </c>
      <c r="QK36" s="22">
        <f>IF($CW36="P",CG36,(CG36+BD36)/2)</f>
        <v>8.8000000000000007</v>
      </c>
      <c r="QL36" s="22">
        <f>IF($CW36="P",CH36,(CH36+BE36)/2)</f>
        <v>1.2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9.65</v>
      </c>
      <c r="QP36" s="22">
        <f>IF($CW36="P",CL36,(CL36+BI36)/2)</f>
        <v>1.75</v>
      </c>
      <c r="QQ36" s="22">
        <f>IF($CW36="P",CM36,(CM36+BJ36)/2)</f>
        <v>0.3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4</v>
      </c>
      <c r="RC36" s="40">
        <f>IF(SUM(QG36:QH36,QJ36:QL36,QN36)-QI36-QM36&gt;0,SUM(QG36:QH36,QJ36:QL36,QN36)-QI36-QM36,"")</f>
        <v>21.6</v>
      </c>
      <c r="RD36" s="40">
        <f>IF(SUM(QO36:QP36,QR36)-QQ36&gt;0,SUM(QO36:QP36,QR36)-QQ36,"")</f>
        <v>11.1</v>
      </c>
      <c r="RE36" s="40">
        <f>IF(SUM(QH36,QL36,QP36)&gt;0,SUM(QH36,QL36,QP36),"")</f>
        <v>5.75</v>
      </c>
      <c r="RF36" s="40">
        <f>IF(SUM(RC36,RD36)&gt;0,SUM(RC36,RD36),"")</f>
        <v>32.700000000000003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32.700000000000003</v>
      </c>
    </row>
    <row r="37" spans="1:477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175</v>
      </c>
      <c r="D37" s="4" t="s">
        <v>4</v>
      </c>
      <c r="E37" s="4">
        <v>2004</v>
      </c>
      <c r="F37" s="9">
        <f>SUM(L37:T37)+SUM(L37:Q37)*0.0000001+SUM(L37)*0.0000000000001</f>
        <v>64.600006460004437</v>
      </c>
      <c r="H37" s="3" t="str">
        <f>IF(OR(AND(AR37&gt;=AY$43,AS37&gt;=AY$47,AR37&lt;&gt;"",AQ37=""),AND(AW37&gt;=AY$43,AX37&gt;=AY$47,AW37&lt;&gt;"",AQ37=""),AND(BU37&gt;=CB$43,BV37&gt;=CB$47,BU37&lt;&gt;"",BT37=""),AND(BZ37&gt;=CB$43,CA37&gt;=CB$47,BZ37&lt;&gt;"",BT37=""),AND(CX37&gt;=DE$43,CY37&gt;=DE$47,CX37&lt;&gt;"",CW37=""),AND(DC37&gt;=DE$43,DD37&gt;=DE$47,DC37&lt;&gt;""),AND(EC37&gt;=EJ$43,ED37&gt;=EJ$47,EC37&lt;&gt;""),AND(EH37&gt;=EJ$43,EI37&gt;=EJ$47,EH37&lt;&gt;""),AND(FE37&gt;=FL$43,FF37&gt;=FL$47,FE37&lt;&gt;""),AND(FJ37&gt;=FL$43,FK37&gt;=FL$47,FJ37&lt;&gt;""),AND(GG37&gt;=GN$43,GH37&gt;=GN$47,GG37&lt;&gt;""),AND(GL37&gt;=GN$43,GM37&gt;=GN$47,GL37&lt;&gt;""),AND(HI37&gt;=HP$43,HJ37&gt;=HP$47,HI37&lt;&gt;""),AND(HN37&gt;=HP$43,HO37&gt;=HP$47,HN37&lt;&gt;""),AND(IK37&gt;=IR$43,IL37&gt;=IR$47,IK37&lt;&gt;""),AND(IP37&gt;=IR$43,IQ37&gt;=IR$47,IP37&lt;&gt;""),AND(JM37&gt;=JT$43,JN37&gt;=JT$47,JM37&lt;&gt;""),AND(JR37&gt;=JT$43,JS37&gt;=JT$47,JR37&lt;&gt;""),AND(KO37&gt;=KV$43,KP37&gt;=KV$47,KO37&lt;&gt;""),AND(KT37&gt;=KV$43,KU37&gt;=KV$47,KT37&lt;&gt;""),AND(LQ37&gt;=LX$43,LR37&gt;=LX$47,LQ37&lt;&gt;""),AND(LV37&gt;=LX$43,LW37&gt;=LX$47,LV37&lt;&gt;""),AND(MS37&gt;=MZ$43,MT37&gt;=MZ$47,MS37&lt;&gt;""),AND(MX37&gt;=MZ$43,MY37&gt;=MZ$47,MX37&lt;&gt;""),AND(NU37&gt;=OB$43,NV37&gt;=OB$47,NU37&lt;&gt;""),AND(NZ37&gt;=OB$43,OA37&gt;=OB$47,NZ37&lt;&gt;""),AND(OW37&gt;=PD$43,OX37&gt;=PD$47,OW37&lt;&gt;""),AND(PB37&gt;=PD$43,PC37&gt;=PD$47,PB37&lt;&gt;""),AND(PY37&gt;=QF$43,PZ37&gt;=QF$47,PY37&lt;&gt;""),AND(QD37&gt;=QF$43,QE37&gt;=QF$47,QD37&lt;&gt;"")),"P","")</f>
        <v/>
      </c>
      <c r="I37" s="3" t="str">
        <f>IF(OR(AND(AS37&gt;=AY$47,AS37&lt;&gt;"",AQ37=""),AND(AX37&gt;=AY$47,AX37&lt;&gt;"",AQ37=""),AND(BV37&gt;=CB$47,BV37&lt;&gt;"",BT37=""),AND(CA37&gt;=CB$47,CA37&lt;&gt;"",BT37=""),AND(CY37&gt;=DE$47,CY37&lt;&gt;"",CW37=""),AND(DD37&gt;=DE$47,DD37&lt;&gt;"",CW37=""),AND(ED37&gt;=EJ$47,ED37&lt;&gt;""),AND(EI37&gt;=EJ$47,EI37&lt;&gt;""),AND(FF37&gt;=FL$47,FF37&lt;&gt;""),AND(FK37&gt;=FL$47,FK37&lt;&gt;""),AND(GH37&gt;=GN$47,GH37&lt;&gt;""),AND(GM37&gt;=GN$47,GM37&lt;&gt;""),AND(HJ37&gt;=HP$47,HJ37&lt;&gt;""),AND(HO37&gt;=HP$47,HO37&lt;&gt;""),AND(IL37&gt;=IR$47,IL37&lt;&gt;""),AND(IQ37&gt;=IR$47,IQ37&lt;&gt;""),AND(JN37&gt;=JT$47,JN37&lt;&gt;""),AND(JS37&gt;=JT$47,JS37&lt;&gt;""),AND(KP37&gt;=KV$47,KP37&lt;&gt;""),AND(KU37&gt;=KV$47,KU37&lt;&gt;""),AND(LR37&gt;=LX$47,LR37&lt;&gt;""),AND(LW37&gt;=LX$47,LW37&lt;&gt;""),AND(MT37&gt;=MZ$47,MT37&lt;&gt;""),AND(MY37&gt;=MZ$47,MY37&lt;&gt;""),AND(NV37&gt;=OB$47,NV37&lt;&gt;""),AND(OA37&gt;=OB$47,OA37&lt;&gt;""),AND(OX37&gt;=PD$47,OX37&lt;&gt;""),AND(PC37&gt;=PD$47,PC37&lt;&gt;""),AND(PZ37&gt;=QF$47,PZ37&lt;&gt;""),AND(QE37&gt;=QF$47,QE37&lt;&gt;"")),"P","")</f>
        <v/>
      </c>
      <c r="J37" s="36" t="str">
        <f>IF(AND(I37="P",H37=""),"No DD",IF(OR(AND(AU37&gt;=AY$46,AV37&gt;=AY$50,AU37&lt;&gt;"",AQ37=""),AND(BX37&gt;=CB$46,BY37&gt;=CB$50,BX37&lt;&gt;"",BT37=""),AND(DA37&gt;=DE$46,DB37&gt;=DE$50,DA37&lt;&gt;"",CW37=""),AND(EF37&gt;=EJ$46,EG37&gt;=EJ$50,EF37&lt;&gt;""),AND(FH37&gt;=FL$46,FI37&gt;=FL$50,FH37&lt;&gt;""),AND(GJ37&gt;=GN$46,GK37&gt;=GN$50,GJ37&lt;&gt;""),AND(HL37&gt;=HP$46,HM37&gt;=HP$50,HL37&lt;&gt;""),AND(IN37&gt;=IR$46,IO37&gt;=IR$50,IN37&lt;&gt;""),AND(JP37&gt;=JT$46,JQ37&gt;=JT$50,JP37&lt;&gt;""),AND(KR37&gt;=KV$46,KS37&gt;=KV$50,KR37&lt;&gt;""),AND(LT37&gt;=LX$46,LU37&gt;=LX$50,LT37&lt;&gt;""),AND(MV37&gt;=MZ$46,MW37&gt;=MZ$50,MV37&lt;&gt;""),AND(NX37&gt;=OB$46,NY37&gt;=OB$50,NX37&lt;&gt;""),AND(OZ37&gt;=PD$46,PA37&gt;=PD$50,OZ37&lt;&gt;""),AND(QB37&gt;=QF$46,QC37&gt;=QF$50,QB37&lt;&gt;"")),"Merit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Excellence",IF(K37="P","Worlds Team",IF(H37="P","National Team","")))))</f>
        <v/>
      </c>
      <c r="K37" s="3" t="str">
        <f>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P","")</f>
        <v/>
      </c>
      <c r="L37" s="8">
        <f>IF(COUNT(AS37,BV37,CY37)&gt;0,LARGE((AS37,BV37,CY37),1),0)</f>
        <v>44.400000000000006</v>
      </c>
      <c r="M37" s="8" t="str">
        <f>IF(L37=0,"",IF(L37=CY37,$CC$1,IF(L37=BV37,$AZ$1,IF(L37=AS37,$W$1,""))))</f>
        <v>2023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20.2</v>
      </c>
      <c r="Q37" s="8" t="str">
        <f>IF(P37=0,"",IF(P37=CZ37,$CC$1,IF(P37=BW37,$AZ$1,IF(P37=AT37,$W$1,""))))</f>
        <v>2023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>
        <v>18.2</v>
      </c>
      <c r="BA37" s="18">
        <v>4.3</v>
      </c>
      <c r="BB37" s="18">
        <v>0.8</v>
      </c>
      <c r="BC37" s="18">
        <v>0</v>
      </c>
      <c r="BD37" s="18">
        <v>17.899999999999999</v>
      </c>
      <c r="BE37" s="18">
        <v>5.6</v>
      </c>
      <c r="BF37" s="18">
        <v>0.8</v>
      </c>
      <c r="BG37" s="18">
        <v>0</v>
      </c>
      <c r="BH37" s="18">
        <v>18.5</v>
      </c>
      <c r="BI37" s="18">
        <v>2.8</v>
      </c>
      <c r="BJ37" s="18">
        <v>1.1000000000000001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>IF(SUM(BA37,BE37)&gt;0,SUM(BA37,BE37),"")</f>
        <v>9.8999999999999986</v>
      </c>
      <c r="BV37" s="11">
        <f>IF(SUM(AZ37:BA37,BC37:BE37,BG37)-BB37-BF37&gt;0,SUM(AZ37:BA37,BC37:BE37,BG37)-BB37-BF37,"")</f>
        <v>44.400000000000006</v>
      </c>
      <c r="BW37" s="11">
        <f>IF(SUM(BH37:BI37,BK37)-BJ37&gt;0,SUM(BH37:BI37,BK37)-BJ37,"")</f>
        <v>20.2</v>
      </c>
      <c r="BX37" s="11">
        <f>IF(SUM(BA37,BE37,BI37)&gt;0,SUM(BA37,BE37,BI37),"")</f>
        <v>12.7</v>
      </c>
      <c r="BY37" s="11">
        <f>IF(SUM(BV37,BW37)&gt;0,SUM(BV37,BW37),"")</f>
        <v>64.600000000000009</v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>
        <f>IF(SUM(BV37,BW37,CA37)&gt;0,SUM(BV37,BW37,CA37),"")</f>
        <v>64.600000000000009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9.1</v>
      </c>
      <c r="QH37" s="22">
        <f>IF($CW37="P",CD37,(CD37+BA37)/2)</f>
        <v>2.15</v>
      </c>
      <c r="QI37" s="22">
        <f>IF($CW37="P",CE37,(CE37+BB37)/2)</f>
        <v>0.4</v>
      </c>
      <c r="QJ37" s="22">
        <f>IF($CW37="P",CF37,(CF37+BC37)/2)</f>
        <v>0</v>
      </c>
      <c r="QK37" s="22">
        <f>IF($CW37="P",CG37,(CG37+BD37)/2)</f>
        <v>8.9499999999999993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9.25</v>
      </c>
      <c r="QP37" s="22">
        <f>IF($CW37="P",CL37,(CL37+BI37)/2)</f>
        <v>1.4</v>
      </c>
      <c r="QQ37" s="22">
        <f>IF($CW37="P",CM37,(CM37+BJ37)/2)</f>
        <v>0.55000000000000004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>
        <f>IF(SUM(QH37,QL37)&gt;0,SUM(QH37,QL37),"")</f>
        <v>4.9499999999999993</v>
      </c>
      <c r="RC37" s="40">
        <f>IF(SUM(QG37:QH37,QJ37:QL37,QN37)-QI37-QM37&gt;0,SUM(QG37:QH37,QJ37:QL37,QN37)-QI37-QM37,"")</f>
        <v>22.200000000000003</v>
      </c>
      <c r="RD37" s="40">
        <f>IF(SUM(QO37:QP37,QR37)-QQ37&gt;0,SUM(QO37:QP37,QR37)-QQ37,"")</f>
        <v>10.1</v>
      </c>
      <c r="RE37" s="40">
        <f>IF(SUM(QH37,QL37,QP37)&gt;0,SUM(QH37,QL37,QP37),"")</f>
        <v>6.35</v>
      </c>
      <c r="RF37" s="40">
        <f>IF(SUM(RC37,RD37)&gt;0,SUM(RC37,RD37),"")</f>
        <v>32.300000000000004</v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>
        <f>IF(SUM(RC37,RD37,RH37)&gt;0,SUM(RC37,RD37,RH37),"")</f>
        <v>32.300000000000004</v>
      </c>
    </row>
    <row r="38" spans="1:477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131</v>
      </c>
      <c r="D38" s="4" t="s">
        <v>5</v>
      </c>
      <c r="E38" s="4">
        <v>2004</v>
      </c>
      <c r="F38" s="9">
        <f>SUM(L38:T38)+SUM(L38:Q38)*0.0000001+SUM(L38)*0.0000000000001</f>
        <v>63.200006320003865</v>
      </c>
      <c r="H38" s="3" t="str">
        <f>IF(OR(AND(AR38&gt;=AY$43,AS38&gt;=AY$47,AR38&lt;&gt;"",AQ38=""),AND(AW38&gt;=AY$43,AX38&gt;=AY$47,AW38&lt;&gt;"",AQ38=""),AND(BU38&gt;=CB$43,BV38&gt;=CB$47,BU38&lt;&gt;"",BT38=""),AND(BZ38&gt;=CB$43,CA38&gt;=CB$47,BZ38&lt;&gt;"",BT38=""),AND(CX38&gt;=DE$43,CY38&gt;=DE$47,CX38&lt;&gt;"",CW38=""),AND(DC38&gt;=DE$43,DD38&gt;=DE$47,DC38&lt;&gt;""),AND(EC38&gt;=EJ$43,ED38&gt;=EJ$47,EC38&lt;&gt;""),AND(EH38&gt;=EJ$43,EI38&gt;=EJ$47,EH38&lt;&gt;""),AND(FE38&gt;=FL$43,FF38&gt;=FL$47,FE38&lt;&gt;""),AND(FJ38&gt;=FL$43,FK38&gt;=FL$47,FJ38&lt;&gt;""),AND(GG38&gt;=GN$43,GH38&gt;=GN$47,GG38&lt;&gt;""),AND(GL38&gt;=GN$43,GM38&gt;=GN$47,GL38&lt;&gt;""),AND(HI38&gt;=HP$43,HJ38&gt;=HP$47,HI38&lt;&gt;""),AND(HN38&gt;=HP$43,HO38&gt;=HP$47,HN38&lt;&gt;""),AND(IK38&gt;=IR$43,IL38&gt;=IR$47,IK38&lt;&gt;""),AND(IP38&gt;=IR$43,IQ38&gt;=IR$47,IP38&lt;&gt;""),AND(JM38&gt;=JT$43,JN38&gt;=JT$47,JM38&lt;&gt;""),AND(JR38&gt;=JT$43,JS38&gt;=JT$47,JR38&lt;&gt;""),AND(KO38&gt;=KV$43,KP38&gt;=KV$47,KO38&lt;&gt;""),AND(KT38&gt;=KV$43,KU38&gt;=KV$47,KT38&lt;&gt;""),AND(LQ38&gt;=LX$43,LR38&gt;=LX$47,LQ38&lt;&gt;""),AND(LV38&gt;=LX$43,LW38&gt;=LX$47,LV38&lt;&gt;""),AND(MS38&gt;=MZ$43,MT38&gt;=MZ$47,MS38&lt;&gt;""),AND(MX38&gt;=MZ$43,MY38&gt;=MZ$47,MX38&lt;&gt;""),AND(NU38&gt;=OB$43,NV38&gt;=OB$47,NU38&lt;&gt;""),AND(NZ38&gt;=OB$43,OA38&gt;=OB$47,NZ38&lt;&gt;""),AND(OW38&gt;=PD$43,OX38&gt;=PD$47,OW38&lt;&gt;""),AND(PB38&gt;=PD$43,PC38&gt;=PD$47,PB38&lt;&gt;""),AND(PY38&gt;=QF$43,PZ38&gt;=QF$47,PY38&lt;&gt;""),AND(QD38&gt;=QF$43,QE38&gt;=QF$47,QD38&lt;&gt;"")),"P","")</f>
        <v/>
      </c>
      <c r="I38" s="3" t="str">
        <f>IF(OR(AND(AS38&gt;=AY$47,AS38&lt;&gt;"",AQ38=""),AND(AX38&gt;=AY$47,AX38&lt;&gt;"",AQ38=""),AND(BV38&gt;=CB$47,BV38&lt;&gt;"",BT38=""),AND(CA38&gt;=CB$47,CA38&lt;&gt;"",BT38=""),AND(CY38&gt;=DE$47,CY38&lt;&gt;"",CW38=""),AND(DD38&gt;=DE$47,DD38&lt;&gt;"",CW38=""),AND(ED38&gt;=EJ$47,ED38&lt;&gt;""),AND(EI38&gt;=EJ$47,EI38&lt;&gt;""),AND(FF38&gt;=FL$47,FF38&lt;&gt;""),AND(FK38&gt;=FL$47,FK38&lt;&gt;""),AND(GH38&gt;=GN$47,GH38&lt;&gt;""),AND(GM38&gt;=GN$47,GM38&lt;&gt;""),AND(HJ38&gt;=HP$47,HJ38&lt;&gt;""),AND(HO38&gt;=HP$47,HO38&lt;&gt;""),AND(IL38&gt;=IR$47,IL38&lt;&gt;""),AND(IQ38&gt;=IR$47,IQ38&lt;&gt;""),AND(JN38&gt;=JT$47,JN38&lt;&gt;""),AND(JS38&gt;=JT$47,JS38&lt;&gt;""),AND(KP38&gt;=KV$47,KP38&lt;&gt;""),AND(KU38&gt;=KV$47,KU38&lt;&gt;""),AND(LR38&gt;=LX$47,LR38&lt;&gt;""),AND(LW38&gt;=LX$47,LW38&lt;&gt;""),AND(MT38&gt;=MZ$47,MT38&lt;&gt;""),AND(MY38&gt;=MZ$47,MY38&lt;&gt;""),AND(NV38&gt;=OB$47,NV38&lt;&gt;""),AND(OA38&gt;=OB$47,OA38&lt;&gt;""),AND(OX38&gt;=PD$47,OX38&lt;&gt;""),AND(PC38&gt;=PD$47,PC38&lt;&gt;""),AND(PZ38&gt;=QF$47,PZ38&lt;&gt;""),AND(QE38&gt;=QF$47,QE38&lt;&gt;"")),"P","")</f>
        <v/>
      </c>
      <c r="J38" s="36" t="str">
        <f>IF(AND(I38="P",H38=""),"No DD",IF(OR(AND(AU38&gt;=AY$46,AV38&gt;=AY$50,AU38&lt;&gt;"",AQ38=""),AND(BX38&gt;=CB$46,BY38&gt;=CB$50,BX38&lt;&gt;"",BT38=""),AND(DA38&gt;=DE$46,DB38&gt;=DE$50,DA38&lt;&gt;"",CW38=""),AND(EF38&gt;=EJ$46,EG38&gt;=EJ$50,EF38&lt;&gt;""),AND(FH38&gt;=FL$46,FI38&gt;=FL$50,FH38&lt;&gt;""),AND(GJ38&gt;=GN$46,GK38&gt;=GN$50,GJ38&lt;&gt;""),AND(HL38&gt;=HP$46,HM38&gt;=HP$50,HL38&lt;&gt;""),AND(IN38&gt;=IR$46,IO38&gt;=IR$50,IN38&lt;&gt;""),AND(JP38&gt;=JT$46,JQ38&gt;=JT$50,JP38&lt;&gt;""),AND(KR38&gt;=KV$46,KS38&gt;=KV$50,KR38&lt;&gt;""),AND(LT38&gt;=LX$46,LU38&gt;=LX$50,LT38&lt;&gt;""),AND(MV38&gt;=MZ$46,MW38&gt;=MZ$50,MV38&lt;&gt;""),AND(NX38&gt;=OB$46,NY38&gt;=OB$50,NX38&lt;&gt;""),AND(OZ38&gt;=PD$46,PA38&gt;=PD$50,OZ38&lt;&gt;""),AND(QB38&gt;=QF$46,QC38&gt;=QF$50,QB38&lt;&gt;"")),"Merit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Excellence",IF(K38="P","Worlds Team",IF(H38="P","National Team","")))))</f>
        <v/>
      </c>
      <c r="K38" s="3" t="str">
        <f>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P","")</f>
        <v/>
      </c>
      <c r="L38" s="8">
        <f>IF(COUNT(AS38,BV38,CY38)&gt;0,LARGE((AS38,BV38,CY38),1),0)</f>
        <v>38.600000000000009</v>
      </c>
      <c r="M38" s="8" t="str">
        <f>IF(L38=0,"",IF(L38=CY38,$CC$1,IF(L38=BV38,$AZ$1,IF(L38=AS38,$W$1,""))))</f>
        <v>2023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24.6</v>
      </c>
      <c r="Q38" s="8" t="str">
        <f>IF(P38=0,"",IF(P38=CZ38,$CC$1,IF(P38=BW38,$AZ$1,IF(P38=AT38,$W$1,""))))</f>
        <v>2023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>
        <v>18</v>
      </c>
      <c r="BA38" s="18">
        <v>5.2</v>
      </c>
      <c r="BB38" s="18">
        <v>0.8</v>
      </c>
      <c r="BC38" s="18">
        <v>0</v>
      </c>
      <c r="BD38" s="18">
        <v>18</v>
      </c>
      <c r="BE38" s="18">
        <v>0</v>
      </c>
      <c r="BF38" s="18">
        <v>1.8</v>
      </c>
      <c r="BG38" s="18">
        <v>0</v>
      </c>
      <c r="BH38" s="18">
        <v>18.600000000000001</v>
      </c>
      <c r="BI38" s="18">
        <v>6</v>
      </c>
      <c r="BJ38" s="18">
        <v>0</v>
      </c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28"/>
      <c r="BU38" s="11">
        <f>IF(SUM(BA38,BE38)&gt;0,SUM(BA38,BE38),"")</f>
        <v>5.2</v>
      </c>
      <c r="BV38" s="11">
        <f>IF(SUM(AZ38:BA38,BC38:BE38,BG38)-BB38-BF38&gt;0,SUM(AZ38:BA38,BC38:BE38,BG38)-BB38-BF38,"")</f>
        <v>38.600000000000009</v>
      </c>
      <c r="BW38" s="11">
        <f>IF(SUM(BH38:BI38,BK38)-BJ38&gt;0,SUM(BH38:BI38,BK38)-BJ38,"")</f>
        <v>24.6</v>
      </c>
      <c r="BX38" s="11">
        <f>IF(SUM(BA38,BE38,BI38)&gt;0,SUM(BA38,BE38,BI38),"")</f>
        <v>11.2</v>
      </c>
      <c r="BY38" s="11">
        <f>IF(SUM(BV38,BW38)&gt;0,SUM(BV38,BW38),"")</f>
        <v>63.20000000000001</v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>
        <f>IF(SUM(BV38,BW38,CA38)&gt;0,SUM(BV38,BW38,CA38),"")</f>
        <v>63.20000000000001</v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>IF(SUM(CD38,CH38)&gt;0,SUM(CD38,CH38),"")</f>
        <v/>
      </c>
      <c r="CY38" s="40" t="str">
        <f>IF(SUM(CC38:CD38,CF38:CH38,CJ38)-CE38-CI38&gt;0,SUM(CC38:CD38,CF38:CH38,CJ38)-CE38-CI38,"")</f>
        <v/>
      </c>
      <c r="CZ38" s="40" t="str">
        <f>IF(SUM(CK38:CL38,CN38)-CM38&gt;0,SUM(CK38:CL38,CN38)-CM38,"")</f>
        <v/>
      </c>
      <c r="DA38" s="40" t="str">
        <f>IF(SUM(CD38,CH38,CL38)&gt;0,SUM(CD38,CH38,CL38),"")</f>
        <v/>
      </c>
      <c r="DB38" s="40" t="str">
        <f>IF(SUM(CY38,CZ38)&gt;0,SUM(CY38,CZ38),"")</f>
        <v/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 t="str">
        <f>IF(SUM(CY38,CZ38,DD38)&gt;0,SUM(CY38,CZ38,DD38),"")</f>
        <v/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</v>
      </c>
      <c r="QH38" s="22">
        <f>IF($CW38="P",CD38,(CD38+BA38)/2)</f>
        <v>2.6</v>
      </c>
      <c r="QI38" s="22">
        <f>IF($CW38="P",CE38,(CE38+BB38)/2)</f>
        <v>0.4</v>
      </c>
      <c r="QJ38" s="22">
        <f>IF($CW38="P",CF38,(CF38+BC38)/2)</f>
        <v>0</v>
      </c>
      <c r="QK38" s="22">
        <f>IF($CW38="P",CG38,(CG38+BD38)/2)</f>
        <v>9</v>
      </c>
      <c r="QL38" s="22">
        <f>IF($CW38="P",CH38,(CH38+BE38)/2)</f>
        <v>0</v>
      </c>
      <c r="QM38" s="22">
        <f>IF($CW38="P",CI38,(CI38+BF38)/2)</f>
        <v>0.9</v>
      </c>
      <c r="QN38" s="22">
        <f>IF($CW38="P",CJ38,(CJ38+BG38)/2)</f>
        <v>0</v>
      </c>
      <c r="QO38" s="22">
        <f>IF($CW38="P",CK38,(CK38+BH38)/2)</f>
        <v>9.3000000000000007</v>
      </c>
      <c r="QP38" s="22">
        <f>IF($CW38="P",CL38,(CL38+BI38)/2)</f>
        <v>3</v>
      </c>
      <c r="QQ38" s="22">
        <f>IF($CW38="P",CM38,(CM38+BJ38)/2)</f>
        <v>0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2.6</v>
      </c>
      <c r="RC38" s="40">
        <f>IF(SUM(QG38:QH38,QJ38:QL38,QN38)-QI38-QM38&gt;0,SUM(QG38:QH38,QJ38:QL38,QN38)-QI38-QM38,"")</f>
        <v>19.300000000000004</v>
      </c>
      <c r="RD38" s="40">
        <f>IF(SUM(QO38:QP38,QR38)-QQ38&gt;0,SUM(QO38:QP38,QR38)-QQ38,"")</f>
        <v>12.3</v>
      </c>
      <c r="RE38" s="40">
        <f>IF(SUM(QH38,QL38,QP38)&gt;0,SUM(QH38,QL38,QP38),"")</f>
        <v>5.6</v>
      </c>
      <c r="RF38" s="40">
        <f>IF(SUM(RC38,RD38)&gt;0,SUM(RC38,RD38),"")</f>
        <v>31.600000000000005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31.600000000000005</v>
      </c>
    </row>
    <row r="39" spans="1:477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>SUM(L39:T39)+SUM(L39:Q39)*0.0000001+SUM(L39)*0.0000000000001</f>
        <v>60.800006080003818</v>
      </c>
      <c r="H39" s="3" t="str">
        <f>IF(OR(AND(AR39&gt;=AY$43,AS39&gt;=AY$47,AR39&lt;&gt;"",AQ39=""),AND(AW39&gt;=AY$43,AX39&gt;=AY$47,AW39&lt;&gt;"",AQ39=""),AND(BU39&gt;=CB$43,BV39&gt;=CB$47,BU39&lt;&gt;"",BT39=""),AND(BZ39&gt;=CB$43,CA39&gt;=CB$47,BZ39&lt;&gt;"",BT39=""),AND(CX39&gt;=DE$43,CY39&gt;=DE$47,CX39&lt;&gt;"",CW39=""),AND(DC39&gt;=DE$43,DD39&gt;=DE$47,DC39&lt;&gt;""),AND(EC39&gt;=EJ$43,ED39&gt;=EJ$47,EC39&lt;&gt;""),AND(EH39&gt;=EJ$43,EI39&gt;=EJ$47,EH39&lt;&gt;""),AND(FE39&gt;=FL$43,FF39&gt;=FL$47,FE39&lt;&gt;""),AND(FJ39&gt;=FL$43,FK39&gt;=FL$47,FJ39&lt;&gt;""),AND(GG39&gt;=GN$43,GH39&gt;=GN$47,GG39&lt;&gt;""),AND(GL39&gt;=GN$43,GM39&gt;=GN$47,GL39&lt;&gt;""),AND(HI39&gt;=HP$43,HJ39&gt;=HP$47,HI39&lt;&gt;""),AND(HN39&gt;=HP$43,HO39&gt;=HP$47,HN39&lt;&gt;""),AND(IK39&gt;=IR$43,IL39&gt;=IR$47,IK39&lt;&gt;""),AND(IP39&gt;=IR$43,IQ39&gt;=IR$47,IP39&lt;&gt;""),AND(JM39&gt;=JT$43,JN39&gt;=JT$47,JM39&lt;&gt;""),AND(JR39&gt;=JT$43,JS39&gt;=JT$47,JR39&lt;&gt;""),AND(KO39&gt;=KV$43,KP39&gt;=KV$47,KO39&lt;&gt;""),AND(KT39&gt;=KV$43,KU39&gt;=KV$47,KT39&lt;&gt;""),AND(LQ39&gt;=LX$43,LR39&gt;=LX$47,LQ39&lt;&gt;""),AND(LV39&gt;=LX$43,LW39&gt;=LX$47,LV39&lt;&gt;""),AND(MS39&gt;=MZ$43,MT39&gt;=MZ$47,MS39&lt;&gt;""),AND(MX39&gt;=MZ$43,MY39&gt;=MZ$47,MX39&lt;&gt;""),AND(NU39&gt;=OB$43,NV39&gt;=OB$47,NU39&lt;&gt;""),AND(NZ39&gt;=OB$43,OA39&gt;=OB$47,NZ39&lt;&gt;""),AND(OW39&gt;=PD$43,OX39&gt;=PD$47,OW39&lt;&gt;""),AND(PB39&gt;=PD$43,PC39&gt;=PD$47,PB39&lt;&gt;""),AND(PY39&gt;=QF$43,PZ39&gt;=QF$47,PY39&lt;&gt;""),AND(QD39&gt;=QF$43,QE39&gt;=QF$47,QD39&lt;&gt;"")),"P","")</f>
        <v/>
      </c>
      <c r="I39" s="3" t="str">
        <f>IF(OR(AND(AS39&gt;=AY$47,AS39&lt;&gt;"",AQ39=""),AND(AX39&gt;=AY$47,AX39&lt;&gt;"",AQ39=""),AND(BV39&gt;=CB$47,BV39&lt;&gt;"",BT39=""),AND(CA39&gt;=CB$47,CA39&lt;&gt;"",BT39=""),AND(CY39&gt;=DE$47,CY39&lt;&gt;"",CW39=""),AND(DD39&gt;=DE$47,DD39&lt;&gt;"",CW39=""),AND(ED39&gt;=EJ$47,ED39&lt;&gt;""),AND(EI39&gt;=EJ$47,EI39&lt;&gt;""),AND(FF39&gt;=FL$47,FF39&lt;&gt;""),AND(FK39&gt;=FL$47,FK39&lt;&gt;""),AND(GH39&gt;=GN$47,GH39&lt;&gt;""),AND(GM39&gt;=GN$47,GM39&lt;&gt;""),AND(HJ39&gt;=HP$47,HJ39&lt;&gt;""),AND(HO39&gt;=HP$47,HO39&lt;&gt;""),AND(IL39&gt;=IR$47,IL39&lt;&gt;""),AND(IQ39&gt;=IR$47,IQ39&lt;&gt;""),AND(JN39&gt;=JT$47,JN39&lt;&gt;""),AND(JS39&gt;=JT$47,JS39&lt;&gt;""),AND(KP39&gt;=KV$47,KP39&lt;&gt;""),AND(KU39&gt;=KV$47,KU39&lt;&gt;""),AND(LR39&gt;=LX$47,LR39&lt;&gt;""),AND(LW39&gt;=LX$47,LW39&lt;&gt;""),AND(MT39&gt;=MZ$47,MT39&lt;&gt;""),AND(MY39&gt;=MZ$47,MY39&lt;&gt;""),AND(NV39&gt;=OB$47,NV39&lt;&gt;""),AND(OA39&gt;=OB$47,OA39&lt;&gt;""),AND(OX39&gt;=PD$47,OX39&lt;&gt;""),AND(PC39&gt;=PD$47,PC39&lt;&gt;""),AND(PZ39&gt;=QF$47,PZ39&lt;&gt;""),AND(QE39&gt;=QF$47,QE39&lt;&gt;"")),"P","")</f>
        <v/>
      </c>
      <c r="J39" s="36" t="str">
        <f>IF(AND(I39="P",H39=""),"No DD",IF(OR(AND(AU39&gt;=AY$46,AV39&gt;=AY$50,AU39&lt;&gt;"",AQ39=""),AND(BX39&gt;=CB$46,BY39&gt;=CB$50,BX39&lt;&gt;"",BT39=""),AND(DA39&gt;=DE$46,DB39&gt;=DE$50,DA39&lt;&gt;"",CW39=""),AND(EF39&gt;=EJ$46,EG39&gt;=EJ$50,EF39&lt;&gt;""),AND(FH39&gt;=FL$46,FI39&gt;=FL$50,FH39&lt;&gt;""),AND(GJ39&gt;=GN$46,GK39&gt;=GN$50,GJ39&lt;&gt;""),AND(HL39&gt;=HP$46,HM39&gt;=HP$50,HL39&lt;&gt;""),AND(IN39&gt;=IR$46,IO39&gt;=IR$50,IN39&lt;&gt;""),AND(JP39&gt;=JT$46,JQ39&gt;=JT$50,JP39&lt;&gt;""),AND(KR39&gt;=KV$46,KS39&gt;=KV$50,KR39&lt;&gt;""),AND(LT39&gt;=LX$46,LU39&gt;=LX$50,LT39&lt;&gt;""),AND(MV39&gt;=MZ$46,MW39&gt;=MZ$50,MV39&lt;&gt;""),AND(NX39&gt;=OB$46,NY39&gt;=OB$50,NX39&lt;&gt;""),AND(OZ39&gt;=PD$46,PA39&gt;=PD$50,OZ39&lt;&gt;""),AND(QB39&gt;=QF$46,QC39&gt;=QF$50,QB39&lt;&gt;"")),"Merit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Excellence",IF(K39="P","Worlds Team",IF(H39="P","National Team","")))))</f>
        <v/>
      </c>
      <c r="K39" s="3" t="str">
        <f>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P","")</f>
        <v/>
      </c>
      <c r="L39" s="8">
        <f>IF(COUNT(AS39,BV39,CY39)&gt;0,LARGE((AS39,BV39,CY39),1),0)</f>
        <v>38.199999999999996</v>
      </c>
      <c r="M39" s="8" t="str">
        <f>IF(L39=0,"",IF(L39=CY39,$CC$1,IF(L39=BV39,$AZ$1,IF(L39=AS39,$W$1,""))))</f>
        <v>2023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22.6</v>
      </c>
      <c r="Q39" s="8" t="str">
        <f>IF(P39=0,"",IF(P39=CZ39,$CC$1,IF(P39=BW39,$AZ$1,IF(P39=AT39,$W$1,""))))</f>
        <v>2023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>
        <v>17.8</v>
      </c>
      <c r="BA39" s="18">
        <v>1.2</v>
      </c>
      <c r="BB39" s="18">
        <v>3.6</v>
      </c>
      <c r="BC39" s="18">
        <v>0</v>
      </c>
      <c r="BD39" s="18">
        <v>18.8</v>
      </c>
      <c r="BE39" s="18">
        <v>4</v>
      </c>
      <c r="BF39" s="18">
        <v>0</v>
      </c>
      <c r="BG39" s="18">
        <v>0</v>
      </c>
      <c r="BH39" s="18">
        <v>18.8</v>
      </c>
      <c r="BI39" s="18">
        <v>4.4000000000000004</v>
      </c>
      <c r="BJ39" s="18">
        <v>0.6</v>
      </c>
      <c r="BK39" s="18">
        <v>0</v>
      </c>
      <c r="BL39" s="18"/>
      <c r="BM39" s="18"/>
      <c r="BN39" s="18"/>
      <c r="BO39" s="18"/>
      <c r="BP39" s="18"/>
      <c r="BQ39" s="18"/>
      <c r="BR39" s="18"/>
      <c r="BS39" s="18"/>
      <c r="BT39" s="28"/>
      <c r="BU39" s="11">
        <f>IF(SUM(BA39,BE39)&gt;0,SUM(BA39,BE39),"")</f>
        <v>5.2</v>
      </c>
      <c r="BV39" s="11">
        <f>IF(SUM(AZ39:BA39,BC39:BE39,BG39)-BB39-BF39&gt;0,SUM(AZ39:BA39,BC39:BE39,BG39)-BB39-BF39,"")</f>
        <v>38.199999999999996</v>
      </c>
      <c r="BW39" s="11">
        <f>IF(SUM(BH39:BI39,BK39)-BJ39&gt;0,SUM(BH39:BI39,BK39)-BJ39,"")</f>
        <v>22.6</v>
      </c>
      <c r="BX39" s="11">
        <f>IF(SUM(BA39,BE39,BI39)&gt;0,SUM(BA39,BE39,BI39),"")</f>
        <v>9.6000000000000014</v>
      </c>
      <c r="BY39" s="11">
        <f>IF(SUM(BV39,BW39)&gt;0,SUM(BV39,BW39),"")</f>
        <v>60.8</v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>
        <f>IF(SUM(BV39,BW39,CA39)&gt;0,SUM(BV39,BW39,CA39),"")</f>
        <v>60.8</v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>IF(SUM(CD39,CH39)&gt;0,SUM(CD39,CH39),"")</f>
        <v/>
      </c>
      <c r="CY39" s="40" t="str">
        <f>IF(SUM(CC39:CD39,CF39:CH39,CJ39)-CE39-CI39&gt;0,SUM(CC39:CD39,CF39:CH39,CJ39)-CE39-CI39,"")</f>
        <v/>
      </c>
      <c r="CZ39" s="40" t="str">
        <f>IF(SUM(CK39:CL39,CN39)-CM39&gt;0,SUM(CK39:CL39,CN39)-CM39,"")</f>
        <v/>
      </c>
      <c r="DA39" s="40" t="str">
        <f>IF(SUM(CD39,CH39,CL39)&gt;0,SUM(CD39,CH39,CL39),"")</f>
        <v/>
      </c>
      <c r="DB39" s="40" t="str">
        <f>IF(SUM(CY39,CZ39)&gt;0,SUM(CY39,CZ39),"")</f>
        <v/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 t="str">
        <f>IF(SUM(CY39,CZ39,DD39)&gt;0,SUM(CY39,CZ39,DD39),"")</f>
        <v/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8.9</v>
      </c>
      <c r="QH39" s="22">
        <f>IF($CW39="P",CD39,(CD39+BA39)/2)</f>
        <v>0.6</v>
      </c>
      <c r="QI39" s="22">
        <f>IF($CW39="P",CE39,(CE39+BB39)/2)</f>
        <v>1.8</v>
      </c>
      <c r="QJ39" s="22">
        <f>IF($CW39="P",CF39,(CF39+BC39)/2)</f>
        <v>0</v>
      </c>
      <c r="QK39" s="22">
        <f>IF($CW39="P",CG39,(CG39+BD39)/2)</f>
        <v>9.4</v>
      </c>
      <c r="QL39" s="22">
        <f>IF($CW39="P",CH39,(CH39+BE39)/2)</f>
        <v>2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9.4</v>
      </c>
      <c r="QP39" s="22">
        <f>IF($CW39="P",CL39,(CL39+BI39)/2)</f>
        <v>2.2000000000000002</v>
      </c>
      <c r="QQ39" s="22">
        <f>IF($CW39="P",CM39,(CM39+BJ39)/2)</f>
        <v>0.3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2.6</v>
      </c>
      <c r="RC39" s="40">
        <f>IF(SUM(QG39:QH39,QJ39:QL39,QN39)-QI39-QM39&gt;0,SUM(QG39:QH39,QJ39:QL39,QN39)-QI39-QM39,"")</f>
        <v>19.099999999999998</v>
      </c>
      <c r="RD39" s="40">
        <f>IF(SUM(QO39:QP39,QR39)-QQ39&gt;0,SUM(QO39:QP39,QR39)-QQ39,"")</f>
        <v>11.3</v>
      </c>
      <c r="RE39" s="40">
        <f>IF(SUM(QH39,QL39,QP39)&gt;0,SUM(QH39,QL39,QP39),"")</f>
        <v>4.8000000000000007</v>
      </c>
      <c r="RF39" s="40">
        <f>IF(SUM(RC39,RD39)&gt;0,SUM(RC39,RD39),"")</f>
        <v>30.4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30.4</v>
      </c>
    </row>
    <row r="40" spans="1:477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115</v>
      </c>
      <c r="D40" s="4" t="s">
        <v>5</v>
      </c>
      <c r="E40" s="4">
        <v>2005</v>
      </c>
      <c r="F40" s="9">
        <f>SUM(L40:T40)+SUM(L40:Q40)*0.0000001+SUM(L40)*0.0000000000001</f>
        <v>44.000004400002403</v>
      </c>
      <c r="G40" s="66"/>
      <c r="H40" s="3" t="str">
        <f>IF(OR(AND(AR40&gt;=AY$43,AS40&gt;=AY$47,AR40&lt;&gt;"",AQ40=""),AND(AW40&gt;=AY$43,AX40&gt;=AY$47,AW40&lt;&gt;"",AQ40=""),AND(BU40&gt;=CB$43,BV40&gt;=CB$47,BU40&lt;&gt;"",BT40=""),AND(BZ40&gt;=CB$43,CA40&gt;=CB$47,BZ40&lt;&gt;"",BT40=""),AND(CX40&gt;=DE$43,CY40&gt;=DE$47,CX40&lt;&gt;"",CW40=""),AND(DC40&gt;=DE$43,DD40&gt;=DE$47,DC40&lt;&gt;""),AND(EC40&gt;=EJ$43,ED40&gt;=EJ$47,EC40&lt;&gt;""),AND(EH40&gt;=EJ$43,EI40&gt;=EJ$47,EH40&lt;&gt;""),AND(FE40&gt;=FL$43,FF40&gt;=FL$47,FE40&lt;&gt;""),AND(FJ40&gt;=FL$43,FK40&gt;=FL$47,FJ40&lt;&gt;""),AND(GG40&gt;=GN$43,GH40&gt;=GN$47,GG40&lt;&gt;""),AND(GL40&gt;=GN$43,GM40&gt;=GN$47,GL40&lt;&gt;""),AND(HI40&gt;=HP$43,HJ40&gt;=HP$47,HI40&lt;&gt;""),AND(HN40&gt;=HP$43,HO40&gt;=HP$47,HN40&lt;&gt;""),AND(IK40&gt;=IR$43,IL40&gt;=IR$47,IK40&lt;&gt;""),AND(IP40&gt;=IR$43,IQ40&gt;=IR$47,IP40&lt;&gt;""),AND(JM40&gt;=JT$43,JN40&gt;=JT$47,JM40&lt;&gt;""),AND(JR40&gt;=JT$43,JS40&gt;=JT$47,JR40&lt;&gt;""),AND(KO40&gt;=KV$43,KP40&gt;=KV$47,KO40&lt;&gt;""),AND(KT40&gt;=KV$43,KU40&gt;=KV$47,KT40&lt;&gt;""),AND(LQ40&gt;=LX$43,LR40&gt;=LX$47,LQ40&lt;&gt;""),AND(LV40&gt;=LX$43,LW40&gt;=LX$47,LV40&lt;&gt;""),AND(MS40&gt;=MZ$43,MT40&gt;=MZ$47,MS40&lt;&gt;""),AND(MX40&gt;=MZ$43,MY40&gt;=MZ$47,MX40&lt;&gt;""),AND(NU40&gt;=OB$43,NV40&gt;=OB$47,NU40&lt;&gt;""),AND(NZ40&gt;=OB$43,OA40&gt;=OB$47,NZ40&lt;&gt;""),AND(OW40&gt;=PD$43,OX40&gt;=PD$47,OW40&lt;&gt;""),AND(PB40&gt;=PD$43,PC40&gt;=PD$47,PB40&lt;&gt;""),AND(PY40&gt;=QF$43,PZ40&gt;=QF$47,PY40&lt;&gt;""),AND(QD40&gt;=QF$43,QE40&gt;=QF$47,QD40&lt;&gt;"")),"P","")</f>
        <v/>
      </c>
      <c r="I40" s="3" t="str">
        <f>IF(OR(AND(AS40&gt;=AY$47,AS40&lt;&gt;"",AQ40=""),AND(AX40&gt;=AY$47,AX40&lt;&gt;"",AQ40=""),AND(BV40&gt;=CB$47,BV40&lt;&gt;"",BT40=""),AND(CA40&gt;=CB$47,CA40&lt;&gt;"",BT40=""),AND(CY40&gt;=DE$47,CY40&lt;&gt;"",CW40=""),AND(DD40&gt;=DE$47,DD40&lt;&gt;"",CW40=""),AND(ED40&gt;=EJ$47,ED40&lt;&gt;""),AND(EI40&gt;=EJ$47,EI40&lt;&gt;""),AND(FF40&gt;=FL$47,FF40&lt;&gt;""),AND(FK40&gt;=FL$47,FK40&lt;&gt;""),AND(GH40&gt;=GN$47,GH40&lt;&gt;""),AND(GM40&gt;=GN$47,GM40&lt;&gt;""),AND(HJ40&gt;=HP$47,HJ40&lt;&gt;""),AND(HO40&gt;=HP$47,HO40&lt;&gt;""),AND(IL40&gt;=IR$47,IL40&lt;&gt;""),AND(IQ40&gt;=IR$47,IQ40&lt;&gt;""),AND(JN40&gt;=JT$47,JN40&lt;&gt;""),AND(JS40&gt;=JT$47,JS40&lt;&gt;""),AND(KP40&gt;=KV$47,KP40&lt;&gt;""),AND(KU40&gt;=KV$47,KU40&lt;&gt;""),AND(LR40&gt;=LX$47,LR40&lt;&gt;""),AND(LW40&gt;=LX$47,LW40&lt;&gt;""),AND(MT40&gt;=MZ$47,MT40&lt;&gt;""),AND(MY40&gt;=MZ$47,MY40&lt;&gt;""),AND(NV40&gt;=OB$47,NV40&lt;&gt;""),AND(OA40&gt;=OB$47,OA40&lt;&gt;""),AND(OX40&gt;=PD$47,OX40&lt;&gt;""),AND(PC40&gt;=PD$47,PC40&lt;&gt;""),AND(PZ40&gt;=QF$47,PZ40&lt;&gt;""),AND(QE40&gt;=QF$47,QE40&lt;&gt;"")),"P","")</f>
        <v/>
      </c>
      <c r="J40" s="36" t="str">
        <f>IF(AND(I40="P",H40=""),"No DD",IF(OR(AND(AU40&gt;=AY$46,AV40&gt;=AY$50,AU40&lt;&gt;"",AQ40=""),AND(BX40&gt;=CB$46,BY40&gt;=CB$50,BX40&lt;&gt;"",BT40=""),AND(DA40&gt;=DE$46,DB40&gt;=DE$50,DA40&lt;&gt;"",CW40=""),AND(EF40&gt;=EJ$46,EG40&gt;=EJ$50,EF40&lt;&gt;""),AND(FH40&gt;=FL$46,FI40&gt;=FL$50,FH40&lt;&gt;""),AND(GJ40&gt;=GN$46,GK40&gt;=GN$50,GJ40&lt;&gt;""),AND(HL40&gt;=HP$46,HM40&gt;=HP$50,HL40&lt;&gt;""),AND(IN40&gt;=IR$46,IO40&gt;=IR$50,IN40&lt;&gt;""),AND(JP40&gt;=JT$46,JQ40&gt;=JT$50,JP40&lt;&gt;""),AND(KR40&gt;=KV$46,KS40&gt;=KV$50,KR40&lt;&gt;""),AND(LT40&gt;=LX$46,LU40&gt;=LX$50,LT40&lt;&gt;""),AND(MV40&gt;=MZ$46,MW40&gt;=MZ$50,MV40&lt;&gt;""),AND(NX40&gt;=OB$46,NY40&gt;=OB$50,NX40&lt;&gt;""),AND(OZ40&gt;=PD$46,PA40&gt;=PD$50,OZ40&lt;&gt;""),AND(QB40&gt;=QF$46,QC40&gt;=QF$50,QB40&lt;&gt;"")),"Merit",IF(OR(AND(AU40&gt;=AY$45,AV40&gt;=AY$49,AU40&lt;&gt;"",AQ40=""),AND(BX40&gt;=CB$45,BY40&gt;=CB$49,BX40&lt;&gt;"",BT40=""),AND(DA40&gt;=DE$45,DB40&gt;=DE$49,DA40&lt;&gt;"",CW40=""),AND(EF40&gt;=EJ$45,EG40&gt;=EJ$49,EF40&lt;&gt;""),AND(FH40&gt;=FL$45,FI40&gt;=FL$49,FH40&lt;&gt;""),AND(GJ40&gt;=GN$45,GK40&gt;=GN$49,GJ40&lt;&gt;""),AND(HL40&gt;=HP$45,HM40&gt;=HP$49,HL40&lt;&gt;""),AND(IN40&gt;=IR$45,IO40&gt;=IR$49,IN40&lt;&gt;""),AND(JP40&gt;=JT$45,JQ40&gt;=JT$49,JP40&lt;&gt;""),AND(KR40&gt;=KV$45,KS40&gt;=KV$49,KR40&lt;&gt;""),AND(LT40&gt;=LX$45,LU40&gt;=LX$49,LT40&lt;&gt;""),AND(MV40&gt;=MZ$45,MW40&gt;=MZ$49,MV40&lt;&gt;""),AND(NX40&gt;=OB$45,NY40&gt;=OB$49,NX40&lt;&gt;""),AND(OZ40&gt;=PD$45,PA40&gt;=PD$49,OZ40&lt;&gt;""),AND(QB40&gt;=QF$45,QC40&gt;=QF$49,QB40&lt;&gt;"")),"Excellence",IF(K40="P","Worlds Team",IF(H40="P","National Team","")))))</f>
        <v/>
      </c>
      <c r="K40" s="3" t="str">
        <f>IF(OR(AND(AU40&gt;=AY$44,AV40&gt;=AY$48,AU40&lt;&gt;"",AQ40=""),AND(BX40&gt;=CB$44,BY40&gt;=CB$48,BX40&lt;&gt;"",BT40=""),AND(DA40&gt;=DE$44,DB40&gt;=DE$48,DA40&lt;&gt;"",CW40=""),AND(EF40&gt;=EJ$44,EG40&gt;=EJ$48,EF40&lt;&gt;""),AND(FH40&gt;=FL$44,FI40&gt;=FL$48,FH40&lt;&gt;""),AND(GJ40&gt;=GN$44,GK40&gt;=GN$48,GJ40&lt;&gt;""),AND(HL40&gt;=HP$44,HM40&gt;=HP$48,HL40&lt;&gt;""),AND(IN40&gt;=IR$44,IO40&gt;=IR$48,IN40&lt;&gt;""),AND(JP40&gt;=JT$44,JQ40&gt;=JT$48,JP40&lt;&gt;""),AND(KR40&gt;=KV$44,KS40&gt;=KV$48,KR40&lt;&gt;""),AND(LT40&gt;=LX$44,LU40&gt;=LX$48,LT40&lt;&gt;""),AND(MV40&gt;=MZ$44,MW40&gt;=MZ$48,MV40&lt;&gt;""),AND(NX40&gt;=OB$44,NY40&gt;=OB$48,NX40&lt;&gt;""),AND(OZ40&gt;=PD$44,PA40&gt;=PD$48,OZ40&lt;&gt;""),AND(QB40&gt;=QF$44,QC40&gt;=QF$48,QB40&lt;&gt;"")),"P","")</f>
        <v/>
      </c>
      <c r="L40" s="8">
        <f>IF(COUNT(AS40,BV40,CY40)&gt;0,LARGE((AS40,BV40,CY40),1),0)</f>
        <v>24</v>
      </c>
      <c r="M40" s="8" t="str">
        <f>IF(L40=0,"",IF(L40=CY40,$CC$1,IF(L40=BV40,$AZ$1,IF(L40=AS40,$W$1,""))))</f>
        <v>2023 Elite Canada</v>
      </c>
      <c r="N40" s="8">
        <f>IF(COUNT(AS40,BV40,CY40)&gt;1,LARGE((AS40,BV40,CY40),2),0)</f>
        <v>0</v>
      </c>
      <c r="O40" s="8" t="str">
        <f>IF(N40=0,"",IF(N40=CY40,$CC$1,IF(N40=BV40,$AZ$1,IF(N40=AS40,$W$1,""))))</f>
        <v/>
      </c>
      <c r="P40" s="8">
        <f>IF(COUNT(AT40,BW40,CZ40)&gt;0,LARGE((AT40,BW40,CZ40),1),0)</f>
        <v>20</v>
      </c>
      <c r="Q40" s="8" t="str">
        <f>IF(P40=0,"",IF(P40=CZ40,$CC$1,IF(P40=BW40,$AZ$1,IF(P40=AT40,$W$1,""))))</f>
        <v>2023 Elite Canada</v>
      </c>
      <c r="R40" s="8">
        <f>IF(MAX(AX40,CA40,DD40)&gt;0,MAX(AX40,CA40,DD40),0)</f>
        <v>0</v>
      </c>
      <c r="S40" s="8" t="str">
        <f>IF(R40=0,"",IF(R40=DD40,$CC$1,IF(R40=CA40,$AZ$1,IF(R40=AX40,$W$1,""))))</f>
        <v/>
      </c>
      <c r="T40" s="8" t="str">
        <f>IF(MAX(DF40:DH40)&gt;0,MAX(DF40:DH40),"")</f>
        <v/>
      </c>
      <c r="U40" s="11" t="str">
        <f>IF(T40="","",IF(T40=DF40,"("&amp;DF$2&amp;")",IF(T40=DG40,"("&amp;DG$2&amp;")",IF(T40=DH40,"("&amp;DH$2&amp;")"))))</f>
        <v/>
      </c>
      <c r="V40" s="8" t="str">
        <f>IF(T40="","",IF(T40=DF40,IF(T40+IF(N40="",0,N40)=PZ40,$PE$1,IF(T40+IF(N40="",0,N40)=OX40,$OC$1,IF(T40+IF(N40="",0,N40)=NV40,$NA$1,IF(T40+IF(N40="",0,N40)=MT40,$LY$1,IF(T40+IF(N40="",0,N40)=LR40,$KW$1,IF(T40+IF(N40="",0,N40)=KP40,$JU$1,IF(T40+IF(N40="",0,N40)=JN40,$IS$1,IF(T40+IF(N40="",0,N40)=IL40,$HQ$1,IF(T40+IF(N40="",0,N40)=HJ40,$GO$1,IF(T40+IF(N40="",0,N40)=GH40,$FM$1,IF(T40+IF(N40="",0,N40)=FF40,$EK$1,IF(T40+IF(N40="",0,N40)=ED40,$DI$1)))))))))))),IF(T40=DG40,IF(T40+IF(P40="",0,P40)=QA40,$PE$1,IF(T40+IF(P40="",0,P40)=OY40,$OC$1,IF(T40+IF(P40="",0,P40)=NW40,$NA$1,IF(T40+IF(P40="",0,P40)=MU40,$LY$1,IF(T40+IF(P40="",0,P40)=LS40,$KW$1,IF(T40+IF(P40="",0,P40)=KQ40,$JU$1,IF(T40+IF(P40="",0,P40)=JO40,$IS$1,IF(T40+IF(P40="",0,P40)=IM40,$HQ$1,IF(T40+IF(P40="",0,P40)=HK40,$GO$1,IF(T40+IF(P40="",0,P40)=GI40,$FM$1,IF(T40+IF(P40="",0,P40)=FG40,$EK$1,IF(T40+IF(P40="",0,P40)=EE40,$DI$1)))))))))))),IF(T40=DH40,IF(T40+IF(R40="",0,R40)=QE40,$PE$1,IF(T40+IF(R40="",0,R40)=PC40,$OC$1,IF(T40+IF(R40="",0,R40)=OA40,$NA$1,IF(T40+IF(R40="",0,R40)=MY40,$LY$1,IF(T40+IF(R40="",0,R40)=LW40,$KW$1,IF(T40+IF(R40="",0,R40)=KU40,$JU$1,IF(T40+IF(R40="",0,R40)=JS40,$IS$1,IF(T40+IF(R40="",0,R40)=IQ40,$HQ$1,IF(T40+IF(R40="",0,R40)=HO40,$GO$1,IF(T40+IF(R40="",0,R40)=GM40,$FM$1,IF(T40+IF(R40="",0,R40)=FK40,$EK$1,IF(T40+IF(R40="",0,R40)=EI40,$DI$1))))))))))))))))</f>
        <v/>
      </c>
      <c r="W40" s="19">
        <v>18</v>
      </c>
      <c r="X40" s="19">
        <v>6.8</v>
      </c>
      <c r="Y40" s="19">
        <v>0.8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9">
        <v>17.2</v>
      </c>
      <c r="AF40" s="19">
        <v>2.8</v>
      </c>
      <c r="AG40" s="19">
        <v>0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>IF(SUM(X40,AB40)&gt;0,SUM(X40,AB40),"")</f>
        <v>6.8</v>
      </c>
      <c r="AS40" s="40">
        <f>IF(SUM(W40:X40,Z40:AB40,AD40)-Y40-AC40&gt;0,SUM(W40:X40,Z40:AB40,AD40)-Y40-AC40,"")</f>
        <v>24</v>
      </c>
      <c r="AT40" s="40">
        <f>IF(SUM(AE40:AF40,AH40)-AG40&gt;0,SUM(AE40:AF40,AH40)-AG40,"")</f>
        <v>20</v>
      </c>
      <c r="AU40" s="40">
        <f>IF(SUM(X40,AB40,AF40)&gt;0,SUM(X40,AB40,AF40),"")</f>
        <v>9.6</v>
      </c>
      <c r="AV40" s="40">
        <f>IF(SUM(AS40,AT40)&gt;0,SUM(AS40,AT40),"")</f>
        <v>44</v>
      </c>
      <c r="AW40" s="40" t="str">
        <f>IF(SUM(AJ40,AN40)&gt;0,SUM(AJ40,AN40),"")</f>
        <v/>
      </c>
      <c r="AX40" s="40" t="str">
        <f>IF(SUM(AI40:AJ40,AL40:AN40,AP40)-SUM(AK40,AO40)&gt;0,SUM(AI40:AJ40,AL40:AN40,AP40)-SUM(AK40,AO40),"")</f>
        <v/>
      </c>
      <c r="AY40" s="40">
        <f>IF(SUM(AS40,AT40,AX40)&gt;0,SUM(AS40,AT40,AX40),"")</f>
        <v>44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>IF(SUM(BA40,BE40)&gt;0,SUM(BA40,BE40),"")</f>
        <v/>
      </c>
      <c r="BV40" s="11" t="str">
        <f>IF(SUM(AZ40:BA40,BC40:BE40,BG40)-BB40-BF40&gt;0,SUM(AZ40:BA40,BC40:BE40,BG40)-BB40-BF40,"")</f>
        <v/>
      </c>
      <c r="BW40" s="11" t="str">
        <f>IF(SUM(BH40:BI40,BK40)-BJ40&gt;0,SUM(BH40:BI40,BK40)-BJ40,"")</f>
        <v/>
      </c>
      <c r="BX40" s="11" t="str">
        <f>IF(SUM(BA40,BE40,BI40)&gt;0,SUM(BA40,BE40,BI40),"")</f>
        <v/>
      </c>
      <c r="BY40" s="11" t="str">
        <f>IF(SUM(BV40,BW40)&gt;0,SUM(BV40,BW40),"")</f>
        <v/>
      </c>
      <c r="BZ40" s="11" t="str">
        <f>IF(SUM(BM40,BQ40)&gt;0,SUM(BM40,BQ40),"")</f>
        <v/>
      </c>
      <c r="CA40" s="11" t="str">
        <f>IF(SUM(BL40:BM40,BO40:BQ40,BS40)-SUM(BN40,BR40)&gt;0,SUM(BL40:BM40,BO40:BQ40,BS40)-SUM(BN40,BR40),"")</f>
        <v/>
      </c>
      <c r="CB40" s="11" t="str">
        <f>IF(SUM(BV40,BW40,CA40)&gt;0,SUM(BV40,BW40,CA40),"")</f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>IF(SUM(CD40,CH40)&gt;0,SUM(CD40,CH40),"")</f>
        <v/>
      </c>
      <c r="CY40" s="40" t="str">
        <f>IF(SUM(CC40:CD40,CF40:CH40,CJ40)-CE40-CI40&gt;0,SUM(CC40:CD40,CF40:CH40,CJ40)-CE40-CI40,"")</f>
        <v/>
      </c>
      <c r="CZ40" s="40" t="str">
        <f>IF(SUM(CK40:CL40,CN40)-CM40&gt;0,SUM(CK40:CL40,CN40)-CM40,"")</f>
        <v/>
      </c>
      <c r="DA40" s="40" t="str">
        <f>IF(SUM(CD40,CH40,CL40)&gt;0,SUM(CD40,CH40,CL40),"")</f>
        <v/>
      </c>
      <c r="DB40" s="40" t="str">
        <f>IF(SUM(CY40,CZ40)&gt;0,SUM(CY40,CZ40),"")</f>
        <v/>
      </c>
      <c r="DC40" s="40" t="str">
        <f>IF(SUM(CP40,CT40)&gt;0,SUM(CP40,CT40),"")</f>
        <v/>
      </c>
      <c r="DD40" s="40" t="str">
        <f>IF(SUM(CO40:CP40,CR40:CT40,CV40)-SUM(CQ40,CU40)&gt;0,SUM(CO40:CP40,CR40:CT40,CV40)-SUM(CQ40,CU40),"")</f>
        <v/>
      </c>
      <c r="DE40" s="40" t="str">
        <f>IF(SUM(CY40,CZ40,DD40)&gt;0,SUM(CY40,CZ40,DD40),"")</f>
        <v/>
      </c>
      <c r="DF40" s="50" t="str">
        <f>IF(MAX(ED40,FF40,GH40,HJ40,IL40,JN40,KP40,LR40,MT40,NV40,OX40,PZ40)-IF(N40="",0,N40)&gt;0.001,MAX(ED40,FF40,GH40,HJ40,IL40,JN40,KP40,LR40,MT40,NV40,OX40,PZ40)-IF(N40="",0,N40),"")</f>
        <v/>
      </c>
      <c r="DG40" s="50" t="str">
        <f>IF(MAX(EE40,FG40,GI40,HK40,IM40,JO40,KQ40,LS40,MU40,NW40,OY40,QA40)-IF(P40="",0,P40)&gt;0.001,MAX(EE40,FG40,GI40,HK40,IM40,JO40,KQ40,LS40,MU40,NW40,OY40,QA40)-IF(P40="",0,P40),"")</f>
        <v/>
      </c>
      <c r="DH40" s="50" t="str">
        <f>IF(MAX(EI40,FK40,GM40,HO40,IQ40,JS40,KU40,LW40,MY40,OA40,PC40,QE40)-IF(R40="",0,R40)&gt;0.001,MAX(EI40,FK40,GM40,HO40,IQ40,JS40,KU40,LW40,MY40,OA40,PC40,QE40)-IF(R40="",0,R40),"")</f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>IF(SUM(DJ40,DN40)&gt;0,SUM(DJ40,DN40),"")</f>
        <v/>
      </c>
      <c r="ED40" s="40" t="str">
        <f>IF(SUM(DI40:DJ40,DL40:DN40,DP40)-DK40-DO40&gt;0,SUM(DI40:DJ40,DL40:DN40,DP40)-DK40-DO40,"")</f>
        <v/>
      </c>
      <c r="EE40" s="40" t="str">
        <f>IF(SUM(DQ40:DR40,DT40)-DS40&gt;0,SUM(DQ40:DR40,DT40)-DS40,"")</f>
        <v/>
      </c>
      <c r="EF40" s="40" t="str">
        <f>IF(SUM(DJ40,DN40,DR40)&gt;0,SUM(DJ40,DN40,DR40),"")</f>
        <v/>
      </c>
      <c r="EG40" s="40" t="str">
        <f>IF(SUM(ED40,EE40)&gt;0,SUM(ED40,EE40),"")</f>
        <v/>
      </c>
      <c r="EH40" s="40" t="str">
        <f>IF(SUM(DV40,DZ40)&gt;0,SUM(DV40,DZ40),"")</f>
        <v/>
      </c>
      <c r="EI40" s="40" t="str">
        <f>IF(SUM(DU40:DV40,DX40:DZ40,EB40)-SUM(DW40,EA40)&gt;0,SUM(DU40:DV40,DX40:DZ40,EB40)-SUM(DW40,EA40),"")</f>
        <v/>
      </c>
      <c r="EJ40" s="40" t="str">
        <f>IF(SUM(ED40,EE40,EI40)&gt;0,SUM(ED40,EE40,EI40),"")</f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>IF(SUM(EL40,EP40)&gt;0,SUM(EL40,EP40),"")</f>
        <v/>
      </c>
      <c r="FF40" s="11" t="str">
        <f>IF(SUM(EK40:EL40,EN40:EP40,ER40)-EM40-EQ40&gt;0,SUM(EK40:EL40,EN40:EP40,ER40)-EM40-EQ40,"")</f>
        <v/>
      </c>
      <c r="FG40" s="11" t="str">
        <f>IF(SUM(ES40:ET40,EV40)-EU40&gt;0,SUM(ES40:ET40,EV40)-EU40,"")</f>
        <v/>
      </c>
      <c r="FH40" s="11" t="str">
        <f>IF(SUM(EL40,EP40,ET40)&gt;0,SUM(EL40,EP40,ET40),"")</f>
        <v/>
      </c>
      <c r="FI40" s="11" t="str">
        <f>IF(SUM(FF40,FG40)&gt;0,SUM(FF40,FG40),"")</f>
        <v/>
      </c>
      <c r="FJ40" s="11" t="str">
        <f>IF(SUM(EX40,FB40)&gt;0,SUM(EX40,FB40),"")</f>
        <v/>
      </c>
      <c r="FK40" s="11" t="str">
        <f>IF(SUM(EW40:EX40,EZ40:FB40,FD40)-SUM(EY40,FC40)&gt;0,SUM(EW40:EX40,EZ40:FB40,FD40)-SUM(EY40,FC40),"")</f>
        <v/>
      </c>
      <c r="FL40" s="11" t="str">
        <f>IF(SUM(FF40,FG40,FK40)&gt;0,SUM(FF40,FG40,FK40),"")</f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>IF(SUM(FN40,FR40)&gt;0,SUM(FN40,FR40),"")</f>
        <v/>
      </c>
      <c r="GH40" s="40" t="str">
        <f>IF(SUM(FM40:FN40,FP40:FR40,FT40)-FO40-FS40&gt;0,SUM(FM40:FN40,FP40:FR40,FT40)-FO40-FS40,"")</f>
        <v/>
      </c>
      <c r="GI40" s="40" t="str">
        <f>IF(SUM(FU40:FV40,FX40)-FW40&gt;0,SUM(FU40:FV40,FX40)-FW40,"")</f>
        <v/>
      </c>
      <c r="GJ40" s="40" t="str">
        <f>IF(SUM(FN40,FR40,FV40)&gt;0,SUM(FN40,FR40,FV40),"")</f>
        <v/>
      </c>
      <c r="GK40" s="40" t="str">
        <f>IF(SUM(GH40,GI40)&gt;0,SUM(GH40,GI40),"")</f>
        <v/>
      </c>
      <c r="GL40" s="40" t="str">
        <f>IF(SUM(FZ40,GD40)&gt;0,SUM(FZ40,GD40),"")</f>
        <v/>
      </c>
      <c r="GM40" s="40" t="str">
        <f>IF(SUM(FY40:FZ40,GB40:GD40,GF40)-SUM(GA40,GE40)&gt;0,SUM(FY40:FZ40,GB40:GD40,GF40)-SUM(GA40,GE40),"")</f>
        <v/>
      </c>
      <c r="GN40" s="40" t="str">
        <f>IF(SUM(GH40,GI40,GM40)&gt;0,SUM(GH40,GI40,GM40),"")</f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>IF(SUM(GP40,GT40)&gt;0,SUM(GP40,GT40),"")</f>
        <v/>
      </c>
      <c r="HJ40" s="11" t="str">
        <f>IF(SUM(GO40:GP40,GR40:GT40,GV40)-GQ40-GU40&gt;0,SUM(GO40:GP40,GR40:GT40,GV40)-GQ40-GU40,"")</f>
        <v/>
      </c>
      <c r="HK40" s="11" t="str">
        <f>IF(SUM(GW40:GX40,GZ40)-GY40&gt;0,SUM(GW40:GX40,GZ40)-GY40,"")</f>
        <v/>
      </c>
      <c r="HL40" s="11" t="str">
        <f>IF(SUM(GP40,GT40,GX40)&gt;0,SUM(GP40,GT40,GX40),"")</f>
        <v/>
      </c>
      <c r="HM40" s="11" t="str">
        <f>IF(SUM(HJ40,HK40)&gt;0,SUM(HJ40,HK40),"")</f>
        <v/>
      </c>
      <c r="HN40" s="11" t="str">
        <f>IF(SUM(HB40,HF40)&gt;0,SUM(HB40,HF40),"")</f>
        <v/>
      </c>
      <c r="HO40" s="11" t="str">
        <f>IF(SUM(HA40:HB40,HD40:HF40,HH40)-SUM(HC40,HG40)&gt;0,SUM(HA40:HB40,HD40:HF40,HH40)-SUM(HC40,HG40),"")</f>
        <v/>
      </c>
      <c r="HP40" s="11" t="str">
        <f>IF(SUM(HJ40,HK40,HO40)&gt;0,SUM(HJ40,HK40,HO40),"")</f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>IF(SUM(HR40,HV40)&gt;0,SUM(HR40,HV40),"")</f>
        <v/>
      </c>
      <c r="IL40" s="40" t="str">
        <f>IF(SUM(HQ40:HR40,HT40:HV40,HX40)-HS40-HW40&gt;0,SUM(HQ40:HR40,HT40:HV40,HX40)-HS40-HW40,"")</f>
        <v/>
      </c>
      <c r="IM40" s="40" t="str">
        <f>IF(SUM(HY40:HZ40,IB40)-IA40&gt;0,SUM(HY40:HZ40,IB40)-IA40,"")</f>
        <v/>
      </c>
      <c r="IN40" s="40" t="str">
        <f>IF(SUM(HR40,HV40,HZ40)&gt;0,SUM(HR40,HV40,HZ40),"")</f>
        <v/>
      </c>
      <c r="IO40" s="40" t="str">
        <f>IF(SUM(IL40,IM40)&gt;0,SUM(IL40,IM40),"")</f>
        <v/>
      </c>
      <c r="IP40" s="40" t="str">
        <f>IF(SUM(ID40,IH40)&gt;0,SUM(ID40,IH40),"")</f>
        <v/>
      </c>
      <c r="IQ40" s="40" t="str">
        <f>IF(SUM(IC40:ID40,IF40:IH40,IJ40)-SUM(IE40,II40)&gt;0,SUM(IC40:ID40,IF40:IH40,IJ40)-SUM(IE40,II40),"")</f>
        <v/>
      </c>
      <c r="IR40" s="40" t="str">
        <f>IF(SUM(IL40,IM40,IQ40)&gt;0,SUM(IL40,IM40,IQ40),"")</f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>IF(SUM(IT40,IX40)&gt;0,SUM(IT40,IX40),"")</f>
        <v/>
      </c>
      <c r="JN40" s="11" t="str">
        <f>IF(SUM(IS40:IT40,IV40:IX40,IZ40)-IU40-IY40&gt;0,SUM(IS40:IT40,IV40:IX40,IZ40)-IU40-IY40,"")</f>
        <v/>
      </c>
      <c r="JO40" s="11" t="str">
        <f>IF(SUM(JA40:JB40,JD40)-JC40&gt;0,SUM(JA40:JB40,JD40)-JC40,"")</f>
        <v/>
      </c>
      <c r="JP40" s="11" t="str">
        <f>IF(SUM(IT40,IX40,JB40)&gt;0,SUM(IT40,IX40,JB40),"")</f>
        <v/>
      </c>
      <c r="JQ40" s="11" t="str">
        <f>IF(SUM(JN40,JO40)&gt;0,SUM(JN40,JO40),"")</f>
        <v/>
      </c>
      <c r="JR40" s="11" t="str">
        <f>IF(SUM(JF40,JJ40)&gt;0,SUM(JF40,JJ40),"")</f>
        <v/>
      </c>
      <c r="JS40" s="11" t="str">
        <f>IF(SUM(JE40:JF40,JH40:JJ40,JL40)-SUM(JG40,JK40)&gt;0,SUM(JE40:JF40,JH40:JJ40,JL40)-SUM(JG40,JK40),"")</f>
        <v/>
      </c>
      <c r="JT40" s="11" t="str">
        <f>IF(SUM(JN40,JO40,JS40)&gt;0,SUM(JN40,JO40,JS40),"")</f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>IF(SUM(JV40,JZ40)&gt;0,SUM(JV40,JZ40),"")</f>
        <v/>
      </c>
      <c r="KP40" s="40" t="str">
        <f>IF(SUM(JU40:JV40,JX40:JZ40,KB40)-JW40-KA40&gt;0,SUM(JU40:JV40,JX40:JZ40,KB40)-JW40-KA40,"")</f>
        <v/>
      </c>
      <c r="KQ40" s="40" t="str">
        <f>IF(SUM(KC40:KD40,KF40)-KE40&gt;0,SUM(KC40:KD40,KF40)-KE40,"")</f>
        <v/>
      </c>
      <c r="KR40" s="40" t="str">
        <f>IF(SUM(JV40,JZ40,KD40)&gt;0,SUM(JV40,JZ40,KD40),"")</f>
        <v/>
      </c>
      <c r="KS40" s="40" t="str">
        <f>IF(SUM(KP40,KQ40)&gt;0,SUM(KP40,KQ40),"")</f>
        <v/>
      </c>
      <c r="KT40" s="40" t="str">
        <f>IF(SUM(KH40,KL40)&gt;0,SUM(KH40,KL40),"")</f>
        <v/>
      </c>
      <c r="KU40" s="40" t="str">
        <f>IF(SUM(KG40:KH40,KJ40:KL40,KN40)-SUM(KI40,KM40)&gt;0,SUM(KG40:KH40,KJ40:KL40,KN40)-SUM(KI40,KM40),"")</f>
        <v/>
      </c>
      <c r="KV40" s="40" t="str">
        <f>IF(SUM(KP40,KQ40,KU40)&gt;0,SUM(KP40,KQ40,KU40),"")</f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>IF(SUM(KX40,LB40)&gt;0,SUM(KX40,LB40),"")</f>
        <v/>
      </c>
      <c r="LR40" s="11" t="str">
        <f>IF(SUM(KW40:KX40,KZ40:LB40,LD40)-KY40-LC40&gt;0,SUM(KW40:KX40,KZ40:LB40,LD40)-KY40-LC40,"")</f>
        <v/>
      </c>
      <c r="LS40" s="11" t="str">
        <f>IF(SUM(LE40:LF40,LH40)-LG40&gt;0,SUM(LE40:LF40,LH40)-LG40,"")</f>
        <v/>
      </c>
      <c r="LT40" s="11" t="str">
        <f>IF(SUM(KX40,LB40,LF40)&gt;0,SUM(KX40,LB40,LF40),"")</f>
        <v/>
      </c>
      <c r="LU40" s="11" t="str">
        <f>IF(SUM(LR40,LS40)&gt;0,SUM(LR40,LS40),"")</f>
        <v/>
      </c>
      <c r="LV40" s="11" t="str">
        <f>IF(SUM(LJ40,LN40)&gt;0,SUM(LJ40,LN40),"")</f>
        <v/>
      </c>
      <c r="LW40" s="11" t="str">
        <f>IF(SUM(LI40:LJ40,LL40:LN40,LP40)-SUM(LK40,LO40)&gt;0,SUM(LI40:LJ40,LL40:LN40,LP40)-SUM(LK40,LO40),"")</f>
        <v/>
      </c>
      <c r="LX40" s="11" t="str">
        <f>IF(SUM(LR40,LS40,LW40)&gt;0,SUM(LR40,LS40,LW40),"")</f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>IF(SUM(LZ40,MD40)&gt;0,SUM(LZ40,MD40),"")</f>
        <v/>
      </c>
      <c r="MT40" s="40" t="str">
        <f>IF(SUM(LY40:LZ40,MB40:MD40,MF40)-MA40-ME40&gt;0,SUM(LY40:LZ40,MB40:MD40,MF40)-MA40-ME40,"")</f>
        <v/>
      </c>
      <c r="MU40" s="40" t="str">
        <f>IF(SUM(MG40:MH40,MJ40)-MI40&gt;0,SUM(MG40:MH40,MJ40)-MI40,"")</f>
        <v/>
      </c>
      <c r="MV40" s="40" t="str">
        <f>IF(SUM(LZ40,MD40,MH40)&gt;0,SUM(LZ40,MD40,MH40),"")</f>
        <v/>
      </c>
      <c r="MW40" s="40" t="str">
        <f>IF(SUM(MT40,MU40)&gt;0,SUM(MT40,MU40),"")</f>
        <v/>
      </c>
      <c r="MX40" s="40" t="str">
        <f>IF(SUM(ML40,MP40)&gt;0,SUM(ML40,MP40),"")</f>
        <v/>
      </c>
      <c r="MY40" s="40" t="str">
        <f>IF(SUM(MK40:ML40,MN40:MP40,MR40)-SUM(MM40,MQ40)&gt;0,SUM(MK40:ML40,MN40:MP40,MR40)-SUM(MM40,MQ40),"")</f>
        <v/>
      </c>
      <c r="MZ40" s="40" t="str">
        <f>IF(SUM(MT40,MU40,MY40)&gt;0,SUM(MT40,MU40,MY40),"")</f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>IF(SUM(NB40,NF40)&gt;0,SUM(NB40,NF40),"")</f>
        <v/>
      </c>
      <c r="NV40" s="11" t="str">
        <f>IF(SUM(NA40:NB40,ND40:NF40,NH40)-NC40-NG40&gt;0,SUM(NA40:NB40,ND40:NF40,NH40)-NC40-NG40,"")</f>
        <v/>
      </c>
      <c r="NW40" s="11" t="str">
        <f>IF(SUM(NI40:NJ40,NL40)-NK40&gt;0,SUM(NI40:NJ40,NL40)-NK40,"")</f>
        <v/>
      </c>
      <c r="NX40" s="11" t="str">
        <f>IF(SUM(NB40,NF40,NJ40)&gt;0,SUM(NB40,NF40,NJ40),"")</f>
        <v/>
      </c>
      <c r="NY40" s="11" t="str">
        <f>IF(SUM(NV40,NW40)&gt;0,SUM(NV40,NW40),"")</f>
        <v/>
      </c>
      <c r="NZ40" s="11" t="str">
        <f>IF(SUM(NN40,NR40)&gt;0,SUM(NN40,NR40),"")</f>
        <v/>
      </c>
      <c r="OA40" s="11" t="str">
        <f>IF(SUM(NM40:NN40,NP40:NR40,NT40)-SUM(NO40,NS40)&gt;0,SUM(NM40:NN40,NP40:NR40,NT40)-SUM(NO40,NS40),"")</f>
        <v/>
      </c>
      <c r="OB40" s="11" t="str">
        <f>IF(SUM(NV40,NW40,OA40)&gt;0,SUM(NV40,NW40,OA40),"")</f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>IF(SUM(OD40,OH40)&gt;0,SUM(OD40,OH40),"")</f>
        <v/>
      </c>
      <c r="OX40" s="40" t="str">
        <f>IF(SUM(OC40:OD40,OF40:OH40,OJ40)-OE40-OI40&gt;0,SUM(OC40:OD40,OF40:OH40,OJ40)-OE40-OI40,"")</f>
        <v/>
      </c>
      <c r="OY40" s="40" t="str">
        <f>IF(SUM(OK40:OL40,ON40)-OM40&gt;0,SUM(OK40:OL40,ON40)-OM40,"")</f>
        <v/>
      </c>
      <c r="OZ40" s="40" t="str">
        <f>IF(SUM(OD40,OH40,OL40)&gt;0,SUM(OD40,OH40,OL40),"")</f>
        <v/>
      </c>
      <c r="PA40" s="40" t="str">
        <f>IF(SUM(OX40,OY40)&gt;0,SUM(OX40,OY40),"")</f>
        <v/>
      </c>
      <c r="PB40" s="40" t="str">
        <f>IF(SUM(OP40,OT40)&gt;0,SUM(OP40,OT40),"")</f>
        <v/>
      </c>
      <c r="PC40" s="40" t="str">
        <f>IF(SUM(OO40:OP40,OR40:OT40,OV40)-SUM(OQ40,OU40)&gt;0,SUM(OO40:OP40,OR40:OT40,OV40)-SUM(OQ40,OU40),"")</f>
        <v/>
      </c>
      <c r="PD40" s="40" t="str">
        <f>IF(SUM(OX40,OY40,PC40)&gt;0,SUM(OX40,OY40,PC40),"")</f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>IF(SUM(PF40,PJ40)&gt;0,SUM(PF40,PJ40),"")</f>
        <v/>
      </c>
      <c r="PZ40" s="11" t="str">
        <f>IF(SUM(PE40:PF40,PH40:PJ40,PL40)-PG40-PK40&gt;0,SUM(PE40:PF40,PH40:PJ40,PL40)-PG40-PK40,"")</f>
        <v/>
      </c>
      <c r="QA40" s="11" t="str">
        <f>IF(SUM(PM40:PN40,PP40)-PO40&gt;0,SUM(PM40:PN40,PP40)-PO40,"")</f>
        <v/>
      </c>
      <c r="QB40" s="11" t="str">
        <f>IF(SUM(PF40,PJ40,PN40)&gt;0,SUM(PF40,PJ40,PN40),"")</f>
        <v/>
      </c>
      <c r="QC40" s="11" t="str">
        <f>IF(SUM(PZ40,QA40)&gt;0,SUM(PZ40,QA40),"")</f>
        <v/>
      </c>
      <c r="QD40" s="11" t="str">
        <f>IF(SUM(PR40,PV40)&gt;0,SUM(PR40,PV40),"")</f>
        <v/>
      </c>
      <c r="QE40" s="11" t="str">
        <f>IF(SUM(PQ40:PR40,PT40:PV40,PX40)-SUM(PS40,PW40)&gt;0,SUM(PQ40:PR40,PT40:PV40,PX40)-SUM(PS40,PW40),"")</f>
        <v/>
      </c>
      <c r="QF40" s="11" t="str">
        <f>IF(SUM(PZ40,QA40,QE40)&gt;0,SUM(PZ40,QA40,QE40),"")</f>
        <v/>
      </c>
      <c r="QG40" s="22">
        <f>IF($CW40="P",CC40,(CC40+AZ40)/2)</f>
        <v>0</v>
      </c>
      <c r="QH40" s="22">
        <f>IF($CW40="P",CD40,(CD40+BA40)/2)</f>
        <v>0</v>
      </c>
      <c r="QI40" s="22">
        <f>IF($CW40="P",CE40,(CE40+BB40)/2)</f>
        <v>0</v>
      </c>
      <c r="QJ40" s="22">
        <f>IF($CW40="P",CF40,(CF40+BC40)/2)</f>
        <v>0</v>
      </c>
      <c r="QK40" s="22">
        <f>IF($CW40="P",CG40,(CG40+BD40)/2)</f>
        <v>0</v>
      </c>
      <c r="QL40" s="22">
        <f>IF($CW40="P",CH40,(CH40+BE40)/2)</f>
        <v>0</v>
      </c>
      <c r="QM40" s="22">
        <f>IF($CW40="P",CI40,(CI40+BF40)/2)</f>
        <v>0</v>
      </c>
      <c r="QN40" s="22">
        <f>IF($CW40="P",CJ40,(CJ40+BG40)/2)</f>
        <v>0</v>
      </c>
      <c r="QO40" s="22">
        <f>IF($CW40="P",CK40,(CK40+BH40)/2)</f>
        <v>0</v>
      </c>
      <c r="QP40" s="22">
        <f>IF($CW40="P",CL40,(CL40+BI40)/2)</f>
        <v>0</v>
      </c>
      <c r="QQ40" s="22">
        <f>IF($CW40="P",CM40,(CM40+BJ40)/2)</f>
        <v>0</v>
      </c>
      <c r="QR40" s="22">
        <f>IF($CW40="P",CN40,(CN40+BK40)/2)</f>
        <v>0</v>
      </c>
      <c r="QS40" s="22">
        <f>IF($CW40="P",CO40,(CO40+BL40)/2)</f>
        <v>0</v>
      </c>
      <c r="QT40" s="22">
        <f>IF($CW40="P",CP40,(CP40+BM40)/2)</f>
        <v>0</v>
      </c>
      <c r="QU40" s="22">
        <f>IF($CW40="P",CQ40,(CQ40+BN40)/2)</f>
        <v>0</v>
      </c>
      <c r="QV40" s="22">
        <f>IF($CW40="P",CR40,(CR40+BO40)/2)</f>
        <v>0</v>
      </c>
      <c r="QW40" s="22">
        <f>IF($CW40="P",CS40,(CS40+BP40)/2)</f>
        <v>0</v>
      </c>
      <c r="QX40" s="22">
        <f>IF($CW40="P",CT40,(CT40+BQ40)/2)</f>
        <v>0</v>
      </c>
      <c r="QY40" s="22">
        <f>IF($CW40="P",CU40,(CU40+BR40)/2)</f>
        <v>0</v>
      </c>
      <c r="QZ40" s="22">
        <f>IF($CW40="P",CV40,(CV40+BS40)/2)</f>
        <v>0</v>
      </c>
      <c r="RA40" s="27" t="s">
        <v>46</v>
      </c>
      <c r="RB40" s="40" t="str">
        <f>IF(SUM(QH40,QL40)&gt;0,SUM(QH40,QL40),"")</f>
        <v/>
      </c>
      <c r="RC40" s="40" t="str">
        <f>IF(SUM(QG40:QH40,QJ40:QL40,QN40)-QI40-QM40&gt;0,SUM(QG40:QH40,QJ40:QL40,QN40)-QI40-QM40,"")</f>
        <v/>
      </c>
      <c r="RD40" s="40" t="str">
        <f>IF(SUM(QO40:QP40,QR40)-QQ40&gt;0,SUM(QO40:QP40,QR40)-QQ40,"")</f>
        <v/>
      </c>
      <c r="RE40" s="40" t="str">
        <f>IF(SUM(QH40,QL40,QP40)&gt;0,SUM(QH40,QL40,QP40),"")</f>
        <v/>
      </c>
      <c r="RF40" s="40" t="str">
        <f>IF(SUM(RC40,RD40)&gt;0,SUM(RC40,RD40),"")</f>
        <v/>
      </c>
      <c r="RG40" s="40" t="str">
        <f>IF(SUM(QT40,QX40)&gt;0,SUM(QT40,QX40),"")</f>
        <v/>
      </c>
      <c r="RH40" s="40" t="str">
        <f>IF(SUM(QS40:QT40,QV40:QX40,QZ40)-SUM(QU40,QY40)&gt;0,SUM(QS40:QT40,QV40:QX40,QZ40)-SUM(QU40,QY40),"")</f>
        <v/>
      </c>
      <c r="RI40" s="40" t="str">
        <f>IF(SUM(RC40,RD40,RH40)&gt;0,SUM(RC40,RD40,RH40),"")</f>
        <v/>
      </c>
    </row>
    <row r="41" spans="1:477" ht="17" x14ac:dyDescent="0.2">
      <c r="T41" s="10"/>
      <c r="U41" s="10"/>
      <c r="V41" s="10"/>
    </row>
    <row r="42" spans="1:477" ht="17" x14ac:dyDescent="0.2">
      <c r="T42" s="10"/>
      <c r="U42" s="10"/>
      <c r="V42" s="10"/>
    </row>
    <row r="43" spans="1:477" ht="17" x14ac:dyDescent="0.2">
      <c r="C43" s="23" t="s">
        <v>44</v>
      </c>
      <c r="T43" s="10"/>
      <c r="U43" s="10"/>
      <c r="V43" s="10"/>
      <c r="AR43" s="4"/>
      <c r="AY43" s="42">
        <v>11.2</v>
      </c>
      <c r="BU43" s="4"/>
      <c r="CB43" s="42">
        <v>11.2</v>
      </c>
      <c r="CX43" s="4"/>
      <c r="DE43" s="42">
        <v>11.2</v>
      </c>
      <c r="EC43" s="4"/>
      <c r="EJ43" s="42">
        <v>11.2</v>
      </c>
      <c r="FE43" s="4"/>
      <c r="FL43" s="42">
        <v>11.2</v>
      </c>
      <c r="GG43" s="4"/>
      <c r="GN43" s="42">
        <v>11.2</v>
      </c>
      <c r="HI43" s="4"/>
      <c r="HP43" s="42">
        <v>11.2</v>
      </c>
      <c r="IK43" s="4"/>
      <c r="IR43" s="42">
        <v>11.2</v>
      </c>
      <c r="JM43" s="4"/>
      <c r="JT43" s="42">
        <v>11.2</v>
      </c>
      <c r="KO43" s="4"/>
      <c r="KV43" s="42">
        <v>11.2</v>
      </c>
      <c r="LQ43" s="4"/>
      <c r="LX43" s="42">
        <v>11.2</v>
      </c>
      <c r="MS43" s="4"/>
      <c r="MZ43" s="42">
        <v>11.2</v>
      </c>
      <c r="NU43" s="4"/>
      <c r="OB43" s="42">
        <v>11.2</v>
      </c>
      <c r="OW43" s="4"/>
      <c r="PD43" s="42">
        <v>11.2</v>
      </c>
      <c r="PY43" s="4"/>
      <c r="QF43" s="42">
        <v>11.2</v>
      </c>
    </row>
    <row r="44" spans="1:477" ht="17" hidden="1" x14ac:dyDescent="0.2">
      <c r="C44" s="30" t="s">
        <v>43</v>
      </c>
      <c r="T44" s="10"/>
      <c r="U44" s="10"/>
      <c r="V44" s="10"/>
      <c r="AR44" s="4"/>
      <c r="AY44" s="51">
        <v>1000</v>
      </c>
      <c r="BU44" s="4"/>
      <c r="CB44" s="51">
        <v>1000</v>
      </c>
      <c r="CX44" s="4"/>
      <c r="DE44" s="51">
        <v>1000</v>
      </c>
      <c r="EC44" s="4"/>
      <c r="EJ44" s="51">
        <v>1000</v>
      </c>
      <c r="FE44" s="4"/>
      <c r="FL44" s="51">
        <v>1000</v>
      </c>
      <c r="GG44" s="4"/>
      <c r="GN44" s="51">
        <v>1000</v>
      </c>
      <c r="HI44" s="4"/>
      <c r="HP44" s="51">
        <v>1000</v>
      </c>
      <c r="IK44" s="4"/>
      <c r="IR44" s="51">
        <v>1000</v>
      </c>
      <c r="JM44" s="4"/>
      <c r="JT44" s="51">
        <v>1000</v>
      </c>
      <c r="KO44" s="4"/>
      <c r="KV44" s="51">
        <v>1000</v>
      </c>
      <c r="LQ44" s="4"/>
      <c r="LX44" s="51">
        <v>1000</v>
      </c>
      <c r="MS44" s="4"/>
      <c r="MZ44" s="51">
        <v>1000</v>
      </c>
      <c r="NU44" s="4"/>
      <c r="OB44" s="51">
        <v>1000</v>
      </c>
      <c r="OW44" s="4"/>
      <c r="PD44" s="51">
        <v>1000</v>
      </c>
      <c r="PY44" s="4"/>
      <c r="QF44" s="51">
        <v>1000</v>
      </c>
    </row>
    <row r="45" spans="1:477" ht="17" hidden="1" x14ac:dyDescent="0.2">
      <c r="A45" s="5"/>
      <c r="B45" s="5"/>
      <c r="C45" s="31" t="s">
        <v>55</v>
      </c>
      <c r="D45" s="20"/>
      <c r="T45" s="10"/>
      <c r="U45" s="10"/>
      <c r="V45" s="10"/>
      <c r="AR45" s="4"/>
      <c r="AY45" s="43">
        <v>1000</v>
      </c>
      <c r="BU45" s="4"/>
      <c r="CB45" s="43">
        <v>1000</v>
      </c>
      <c r="CX45" s="4"/>
      <c r="DE45" s="43">
        <v>1000</v>
      </c>
      <c r="EC45" s="4"/>
      <c r="EJ45" s="43">
        <v>1000</v>
      </c>
      <c r="FE45" s="4"/>
      <c r="FL45" s="43">
        <v>1000</v>
      </c>
      <c r="GG45" s="4"/>
      <c r="GN45" s="43">
        <v>1000</v>
      </c>
      <c r="HI45" s="4"/>
      <c r="HP45" s="43">
        <v>1000</v>
      </c>
      <c r="IK45" s="4"/>
      <c r="IR45" s="43">
        <v>1000</v>
      </c>
      <c r="JM45" s="4"/>
      <c r="JT45" s="43">
        <v>1000</v>
      </c>
      <c r="KO45" s="4"/>
      <c r="KV45" s="43">
        <v>1000</v>
      </c>
      <c r="LQ45" s="4"/>
      <c r="LX45" s="43">
        <v>1000</v>
      </c>
      <c r="MS45" s="4"/>
      <c r="MZ45" s="43">
        <v>1000</v>
      </c>
      <c r="NU45" s="4"/>
      <c r="OB45" s="43">
        <v>1000</v>
      </c>
      <c r="OW45" s="4"/>
      <c r="PD45" s="43">
        <v>1000</v>
      </c>
      <c r="PY45" s="4"/>
      <c r="QF45" s="43">
        <v>1000</v>
      </c>
    </row>
    <row r="46" spans="1:477" ht="17" hidden="1" x14ac:dyDescent="0.2">
      <c r="A46" s="5"/>
      <c r="B46" s="5"/>
      <c r="C46" s="35" t="s">
        <v>62</v>
      </c>
      <c r="D46" s="20"/>
      <c r="T46" s="10"/>
      <c r="U46" s="10"/>
      <c r="V46" s="10"/>
      <c r="AR46" s="4"/>
      <c r="AY46" s="62">
        <v>1000</v>
      </c>
      <c r="BU46" s="4"/>
      <c r="CB46" s="62">
        <v>1000</v>
      </c>
      <c r="CX46" s="4"/>
      <c r="DE46" s="62">
        <v>1000</v>
      </c>
      <c r="EC46" s="4"/>
      <c r="EJ46" s="62">
        <v>1000</v>
      </c>
      <c r="FE46" s="4"/>
      <c r="FL46" s="62">
        <v>1000</v>
      </c>
      <c r="GG46" s="4"/>
      <c r="GN46" s="62">
        <v>1000</v>
      </c>
      <c r="HI46" s="4"/>
      <c r="HP46" s="62">
        <v>1000</v>
      </c>
      <c r="IK46" s="4"/>
      <c r="IR46" s="62">
        <v>1000</v>
      </c>
      <c r="JM46" s="4"/>
      <c r="JT46" s="62">
        <v>1000</v>
      </c>
      <c r="KO46" s="4"/>
      <c r="KV46" s="62">
        <v>1000</v>
      </c>
      <c r="LQ46" s="4"/>
      <c r="LX46" s="62">
        <v>1000</v>
      </c>
      <c r="MS46" s="4"/>
      <c r="MZ46" s="62">
        <v>1000</v>
      </c>
      <c r="NU46" s="4"/>
      <c r="OB46" s="62">
        <v>1000</v>
      </c>
      <c r="OW46" s="4"/>
      <c r="PD46" s="62">
        <v>1000</v>
      </c>
      <c r="PY46" s="4"/>
      <c r="QF46" s="62">
        <v>1000</v>
      </c>
    </row>
    <row r="47" spans="1:477" ht="17" x14ac:dyDescent="0.2">
      <c r="A47" s="5"/>
      <c r="B47" s="5"/>
      <c r="C47" s="34" t="s">
        <v>41</v>
      </c>
      <c r="D47" s="20"/>
      <c r="T47" s="10"/>
      <c r="U47" s="10"/>
      <c r="V47" s="10"/>
      <c r="AR47" s="4"/>
      <c r="AY47" s="63">
        <v>48</v>
      </c>
      <c r="BU47" s="4"/>
      <c r="CB47" s="63">
        <v>48</v>
      </c>
      <c r="CX47" s="4"/>
      <c r="DE47" s="63">
        <v>48</v>
      </c>
      <c r="EC47" s="4"/>
      <c r="EJ47" s="63">
        <v>48</v>
      </c>
      <c r="FE47" s="4"/>
      <c r="FL47" s="63">
        <v>48</v>
      </c>
      <c r="GG47" s="4"/>
      <c r="GN47" s="63">
        <v>48</v>
      </c>
      <c r="HI47" s="4"/>
      <c r="HP47" s="63">
        <v>48</v>
      </c>
      <c r="IK47" s="4"/>
      <c r="IR47" s="63">
        <v>48</v>
      </c>
      <c r="JM47" s="4"/>
      <c r="JT47" s="63">
        <v>48</v>
      </c>
      <c r="KO47" s="4"/>
      <c r="KV47" s="63">
        <v>48</v>
      </c>
      <c r="LQ47" s="4"/>
      <c r="LX47" s="63">
        <v>48</v>
      </c>
      <c r="MS47" s="4"/>
      <c r="MZ47" s="63">
        <v>48</v>
      </c>
      <c r="NU47" s="4"/>
      <c r="OB47" s="63">
        <v>48</v>
      </c>
      <c r="OW47" s="4"/>
      <c r="PD47" s="63">
        <v>48</v>
      </c>
      <c r="PY47" s="4"/>
      <c r="QF47" s="63">
        <v>48</v>
      </c>
    </row>
    <row r="48" spans="1:477" ht="17" hidden="1" x14ac:dyDescent="0.2">
      <c r="A48" s="5"/>
      <c r="B48" s="5"/>
      <c r="C48" s="24" t="s">
        <v>42</v>
      </c>
      <c r="D48" s="20"/>
      <c r="T48" s="10"/>
      <c r="U48" s="10"/>
      <c r="V48" s="10"/>
      <c r="AR48" s="4"/>
      <c r="AY48" s="46">
        <v>1000</v>
      </c>
      <c r="BU48" s="4"/>
      <c r="CB48" s="46">
        <v>1000</v>
      </c>
      <c r="CX48" s="4"/>
      <c r="DE48" s="46">
        <v>1000</v>
      </c>
      <c r="EC48" s="4"/>
      <c r="EJ48" s="46">
        <v>1000</v>
      </c>
      <c r="FE48" s="4"/>
      <c r="FL48" s="46">
        <v>1000</v>
      </c>
      <c r="GG48" s="4"/>
      <c r="GN48" s="46">
        <v>1000</v>
      </c>
      <c r="HI48" s="4"/>
      <c r="HP48" s="46">
        <v>1000</v>
      </c>
      <c r="IK48" s="4"/>
      <c r="IR48" s="46">
        <v>1000</v>
      </c>
      <c r="JM48" s="4"/>
      <c r="JT48" s="46">
        <v>1000</v>
      </c>
      <c r="KO48" s="4"/>
      <c r="KV48" s="46">
        <v>1000</v>
      </c>
      <c r="LQ48" s="4"/>
      <c r="LX48" s="46">
        <v>1000</v>
      </c>
      <c r="MS48" s="4"/>
      <c r="MZ48" s="46">
        <v>1000</v>
      </c>
      <c r="NU48" s="4"/>
      <c r="OB48" s="46">
        <v>1000</v>
      </c>
      <c r="OW48" s="4"/>
      <c r="PD48" s="46">
        <v>1000</v>
      </c>
      <c r="PY48" s="4"/>
      <c r="QF48" s="46">
        <v>1000</v>
      </c>
    </row>
    <row r="49" spans="1:458" ht="17" hidden="1" x14ac:dyDescent="0.2">
      <c r="A49" s="5"/>
      <c r="B49" s="5"/>
      <c r="C49" s="33" t="s">
        <v>54</v>
      </c>
      <c r="D49" s="20"/>
      <c r="T49" s="10"/>
      <c r="U49" s="10"/>
      <c r="V49" s="10"/>
      <c r="AR49" s="4"/>
      <c r="AY49" s="47">
        <v>1000</v>
      </c>
      <c r="BU49" s="4"/>
      <c r="CB49" s="47">
        <v>1000</v>
      </c>
      <c r="CX49" s="4"/>
      <c r="DE49" s="47">
        <v>1000</v>
      </c>
      <c r="EC49" s="4"/>
      <c r="EJ49" s="47">
        <v>1000</v>
      </c>
      <c r="FE49" s="4"/>
      <c r="FL49" s="47">
        <v>1000</v>
      </c>
      <c r="GG49" s="4"/>
      <c r="GN49" s="47">
        <v>1000</v>
      </c>
      <c r="HI49" s="4"/>
      <c r="HP49" s="47">
        <v>1000</v>
      </c>
      <c r="IK49" s="4"/>
      <c r="IR49" s="47">
        <v>1000</v>
      </c>
      <c r="JM49" s="4"/>
      <c r="JT49" s="47">
        <v>1000</v>
      </c>
      <c r="KO49" s="4"/>
      <c r="KV49" s="47">
        <v>1000</v>
      </c>
      <c r="LQ49" s="4"/>
      <c r="LX49" s="47">
        <v>1000</v>
      </c>
      <c r="MS49" s="4"/>
      <c r="MZ49" s="47">
        <v>1000</v>
      </c>
      <c r="NU49" s="4"/>
      <c r="OB49" s="47">
        <v>1000</v>
      </c>
      <c r="OW49" s="4"/>
      <c r="PD49" s="47">
        <v>1000</v>
      </c>
      <c r="PY49" s="4"/>
      <c r="QF49" s="47">
        <v>1000</v>
      </c>
    </row>
    <row r="50" spans="1:458" ht="17" hidden="1" x14ac:dyDescent="0.2">
      <c r="A50" s="5"/>
      <c r="B50" s="5"/>
      <c r="C50" s="25" t="s">
        <v>27</v>
      </c>
      <c r="D50" s="20"/>
      <c r="T50" s="10"/>
      <c r="U50" s="10"/>
      <c r="V50" s="10"/>
      <c r="AR50" s="4"/>
      <c r="AY50" s="48">
        <v>1000</v>
      </c>
      <c r="BU50" s="4"/>
      <c r="CB50" s="48">
        <v>1000</v>
      </c>
      <c r="CX50" s="4"/>
      <c r="DE50" s="48">
        <v>1000</v>
      </c>
      <c r="EC50" s="4"/>
      <c r="EJ50" s="48">
        <v>1000</v>
      </c>
      <c r="FE50" s="4"/>
      <c r="FL50" s="48">
        <v>1000</v>
      </c>
      <c r="GG50" s="4"/>
      <c r="GN50" s="48">
        <v>1000</v>
      </c>
      <c r="HI50" s="4"/>
      <c r="HP50" s="48">
        <v>1000</v>
      </c>
      <c r="IK50" s="4"/>
      <c r="IR50" s="48">
        <v>1000</v>
      </c>
      <c r="JM50" s="4"/>
      <c r="JT50" s="48">
        <v>1000</v>
      </c>
      <c r="KO50" s="4"/>
      <c r="KV50" s="48">
        <v>1000</v>
      </c>
      <c r="LQ50" s="4"/>
      <c r="LX50" s="48">
        <v>1000</v>
      </c>
      <c r="MS50" s="4"/>
      <c r="MZ50" s="48">
        <v>1000</v>
      </c>
      <c r="NU50" s="4"/>
      <c r="OB50" s="48">
        <v>1000</v>
      </c>
      <c r="OW50" s="4"/>
      <c r="PD50" s="48">
        <v>1000</v>
      </c>
      <c r="PY50" s="4"/>
      <c r="QF50" s="48">
        <v>1000</v>
      </c>
    </row>
    <row r="51" spans="1:458" x14ac:dyDescent="0.2">
      <c r="C51" s="29" t="s">
        <v>47</v>
      </c>
      <c r="D51" s="2"/>
    </row>
    <row r="52" spans="1:458" x14ac:dyDescent="0.2">
      <c r="A52" s="5"/>
      <c r="B52" s="5"/>
      <c r="C52" s="5"/>
      <c r="D52" s="20"/>
      <c r="QH52" s="2"/>
      <c r="QI52" s="2"/>
      <c r="QJ52" s="2"/>
      <c r="QK52" s="2"/>
      <c r="QL52" s="2"/>
      <c r="QM52" s="2"/>
      <c r="QN52" s="2"/>
      <c r="QO52" s="2"/>
      <c r="QP52" s="2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40">
      <sortCondition descending="1" ref="H1:H41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40">
    <cfRule type="expression" dxfId="59" priority="7" stopIfTrue="1">
      <formula>IF($AQ4&lt;&gt;"",1,0)</formula>
    </cfRule>
  </conditionalFormatting>
  <conditionalFormatting sqref="AZ4:CB40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0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1:AV1048576 BY51:BY1048576 EG51:EG1048576 FI51:FI1048576 BY1:BY49 DB1:DB1048576 EG1:EG49 FI1:FI49 GK1:GK1048576 HM1:HM1048576 IO1:IO1048576 JQ1:JQ1048576 KS1:KS1048576 LU1:LU1048576 MW1:MW1048576 NY1:NY1048576 PA1:PA1048576 QC1:QC1048576 AV1:AV49">
    <cfRule type="cellIs" dxfId="46" priority="59088" operator="between">
      <formula>AY$50</formula>
      <formula>1000</formula>
    </cfRule>
    <cfRule type="cellIs" dxfId="45" priority="59089" operator="between">
      <formula>AY$49</formula>
      <formula>AY$50</formula>
    </cfRule>
    <cfRule type="cellIs" dxfId="44" priority="59090" operator="between">
      <formula>AY$48</formula>
      <formula>AY$49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36138" operator="between">
      <formula>AY$43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36183" operator="between">
      <formula>AY$47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36228" operator="between">
      <formula>AY$43</formula>
      <formula>AY$44</formula>
    </cfRule>
    <cfRule type="cellIs" dxfId="39" priority="136229" operator="between">
      <formula>AY$44</formula>
      <formula>AY$45</formula>
    </cfRule>
    <cfRule type="cellIs" dxfId="38" priority="136230" operator="between">
      <formula>AY$45</formula>
      <formula>AY$46</formula>
    </cfRule>
    <cfRule type="cellIs" dxfId="37" priority="136231" operator="between">
      <formula>AY$46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36408" operator="between">
      <formula>AY$47</formula>
      <formula>AY$48</formula>
    </cfRule>
    <cfRule type="cellIs" dxfId="35" priority="136409" operator="between">
      <formula>AY$48</formula>
      <formula>AY$49</formula>
    </cfRule>
    <cfRule type="cellIs" dxfId="34" priority="136410" operator="between">
      <formula>AY$49</formula>
      <formula>AY$50</formula>
    </cfRule>
    <cfRule type="cellIs" dxfId="33" priority="136411" operator="between">
      <formula>AY$50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36588" operator="between">
      <formula>AY$46</formula>
      <formula>1000</formula>
    </cfRule>
    <cfRule type="cellIs" dxfId="31" priority="136589" operator="between">
      <formula>AY$45</formula>
      <formula>AY$46</formula>
    </cfRule>
    <cfRule type="cellIs" dxfId="30" priority="136590" operator="between">
      <formula>AY$44</formula>
      <formula>AY$45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6"/>
  <sheetViews>
    <sheetView workbookViewId="0">
      <pane xSplit="4" topLeftCell="E1" activePane="topRight" state="frozen"/>
      <selection pane="topRight" activeCell="G6" sqref="G6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200</v>
      </c>
      <c r="B1" s="70" t="s">
        <v>201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202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144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169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196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165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167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168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195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204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206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218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64</v>
      </c>
      <c r="D4" s="4" t="s">
        <v>4</v>
      </c>
      <c r="E4" s="4">
        <v>2003</v>
      </c>
      <c r="F4" s="9">
        <f>SUM(L4:T4)+SUM(L4:P4)*0.0000001+SUM(L4)*0.0000000000001</f>
        <v>173.70001239000499</v>
      </c>
      <c r="G4" s="66" t="s">
        <v>46</v>
      </c>
      <c r="H4" s="3" t="str">
        <f>IF(OR(AND(AR4&gt;=AY$24,AS4&gt;=AY$28,AR4&lt;&gt;"",AQ4=""),AND(AW4&gt;=AY$24,AX4&gt;=AY$28,AW4&lt;&gt;"",AQ4=""),AND(BU4&gt;=CB$24,BV4&gt;=CB$28,BU4&lt;&gt;"",BT4=""),AND(BZ4&gt;=CB$24,CA4&gt;=CB$28,BZ4&lt;&gt;"",BT4=""),AND(CX4&gt;=DE$24,CY4&gt;=DE$28,CX4&lt;&gt;"",CW4=""),AND(DC4&gt;=DE$24,DD4&gt;=DE$28,DC4&lt;&gt;""),AND(EC4&gt;=EJ$24,ED4&gt;=EJ$28,EC4&lt;&gt;""),AND(EH4&gt;=EJ$24,EI4&gt;=EJ$28,EH4&lt;&gt;""),AND(FE4&gt;=FL$24,FF4&gt;=FL$28,FE4&lt;&gt;""),AND(FJ4&gt;=FL$24,FK4&gt;=FL$28,FJ4&lt;&gt;""),AND(GG4&gt;=GN$24,GH4&gt;=GN$28,GG4&lt;&gt;""),AND(GL4&gt;=GN$24,GM4&gt;=GN$28,GL4&lt;&gt;""),AND(HI4&gt;=HP$24,HJ4&gt;=HP$28,HI4&lt;&gt;""),AND(HN4&gt;=HP$24,HO4&gt;=HP$28,HN4&lt;&gt;""),AND(IK4&gt;=IR$24,IL4&gt;=IR$28,IK4&lt;&gt;""),AND(IP4&gt;=IR$24,IQ4&gt;=IR$28,IP4&lt;&gt;""),AND(JM4&gt;=JT$24,JN4&gt;=JT$28,JM4&lt;&gt;""),AND(JR4&gt;=JT$24,JS4&gt;=JT$28,JR4&lt;&gt;""),AND(KO4&gt;=KV$24,KP4&gt;=KV$28,KO4&lt;&gt;""),AND(KT4&gt;=KV$24,KU4&gt;=KV$28,KT4&lt;&gt;""),AND(LQ4&gt;=LX$24,LR4&gt;=LX$28,LQ4&lt;&gt;""),AND(LV4&gt;=LX$24,LW4&gt;=LX$28,LV4&lt;&gt;""),AND(MS4&gt;=MZ$24,MT4&gt;=MZ$28,MS4&lt;&gt;""),AND(MX4&gt;=MZ$24,MY4&gt;=MZ$28,MX4&lt;&gt;""),AND(NU4&gt;=OB$24,NV4&gt;=OB$28,NU4&lt;&gt;""),AND(NZ4&gt;=OB$24,OA4&gt;=OB$28,NZ4&lt;&gt;""),AND(OW4&gt;=PD$24,OX4&gt;=PD$28,OW4&lt;&gt;""),AND(PB4&gt;=PD$24,PC4&gt;=PD$28,PB4&lt;&gt;""),AND(PY4&gt;=QF$24,PZ4&gt;=QF$28,PY4&lt;&gt;""),AND(QD4&gt;=QF$24,QE4&gt;=QF$28,QD4&lt;&gt;"")),"P","")</f>
        <v>P</v>
      </c>
      <c r="I4" s="3" t="str">
        <f>IF(OR(AND(AS4&gt;=AY$28,AS4&lt;&gt;"",AQ4=""),AND(AX4&gt;=AY$28,AX4&lt;&gt;"",AQ4=""),AND(BV4&gt;=CB$28,BV4&lt;&gt;"",BT4=""),AND(CA4&gt;=CB$28,CA4&lt;&gt;"",BT4=""),AND(CY4&gt;=DE$28,CY4&lt;&gt;"",CW4=""),AND(DD4&gt;=DE$28,DD4&lt;&gt;"",CW4=""),AND(ED4&gt;=EJ$28,ED4&lt;&gt;""),AND(EI4&gt;=EJ$28,EI4&lt;&gt;""),AND(FF4&gt;=FL$28,FF4&lt;&gt;""),AND(FK4&gt;=FL$28,FK4&lt;&gt;""),AND(GH4&gt;=GN$28,GH4&lt;&gt;""),AND(GM4&gt;=GN$28,GM4&lt;&gt;""),AND(HJ4&gt;=HP$28,HJ4&lt;&gt;""),AND(HO4&gt;=HP$28,HO4&lt;&gt;""),AND(IL4&gt;=IR$28,IL4&lt;&gt;""),AND(IQ4&gt;=IR$28,IQ4&lt;&gt;""),AND(JN4&gt;=JT$28,JN4&lt;&gt;""),AND(JS4&gt;=JT$28,JS4&lt;&gt;""),AND(KP4&gt;=KV$28,KP4&lt;&gt;""),AND(KU4&gt;=KV$28,KU4&lt;&gt;""),AND(LR4&gt;=LX$28,LR4&lt;&gt;""),AND(LW4&gt;=LX$28,LW4&lt;&gt;""),AND(MT4&gt;=MZ$28,MT4&lt;&gt;""),AND(MY4&gt;=MZ$28,MY4&lt;&gt;""),AND(NV4&gt;=OB$28,NV4&lt;&gt;""),AND(OA4&gt;=OB$28,OA4&lt;&gt;""),AND(OX4&gt;=PD$28,OX4&lt;&gt;""),AND(PC4&gt;=PD$28,PC4&lt;&gt;""),AND(PZ4&gt;=QF$28,PZ4&lt;&gt;""),AND(QE4&gt;=QF$28,QE4&lt;&gt;"")),"P","")</f>
        <v>P</v>
      </c>
      <c r="J4" s="36" t="str">
        <f>IF(AND(I4="P",H4=""),"No DD",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Merit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Excellence",IF(K4="P","Worlds Team",IF(H4="P","National Team","")))))</f>
        <v>National Team</v>
      </c>
      <c r="K4" s="3" t="str">
        <f>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P","")</f>
        <v/>
      </c>
      <c r="L4" s="8">
        <f>IF(COUNT(AS4,BV4,CY4)&gt;0,LARGE((AS4,BV4,CY4),1),0)</f>
        <v>49.9</v>
      </c>
      <c r="M4" s="8" t="str">
        <f>IF(L4=0,"",IF(L4=CY4,$CC$1,IF(L4=BV4,$AZ$1,IF(L4=AS4,$W$1,""))))</f>
        <v>2023 Elite Canada</v>
      </c>
      <c r="N4" s="8">
        <f>IF(COUNT(AS4,BV4,CY4)&gt;1,LARGE((AS4,BV4,CY4),2),0)</f>
        <v>49.3</v>
      </c>
      <c r="O4" s="8" t="str">
        <f>IF(N4=0,"",IF(N4=CY4,$CC$1,IF(N4=BV4,$AZ$1,IF(N4=AS4,$W$1,""))))</f>
        <v>2023 Nationals</v>
      </c>
      <c r="P4" s="8">
        <f>IF(COUNT(AT4,BW4,CZ4)&gt;0,LARGE((AT4,BW4,CZ4),1),0)</f>
        <v>24.700000000000003</v>
      </c>
      <c r="Q4" s="8" t="str">
        <f>IF(P4=0,"",IF(P4=CZ4,$CC$1,IF(P4=BW4,$AZ$1,IF(P4=AT4,$W$1,""))))</f>
        <v>2023 3rd Domestic Trial</v>
      </c>
      <c r="R4" s="8">
        <f>IF(MAX(AX4,CA4,DD4)&gt;0,MAX(AX4,CA4,DD4),0)</f>
        <v>49.7</v>
      </c>
      <c r="S4" s="8" t="str">
        <f>IF(R4=0,"",IF(R4=DD4,$CC$1,IF(R4=CA4,$AZ$1,IF(R4=AX4,$W$1,""))))</f>
        <v>2023 3rd Domestic Trial</v>
      </c>
      <c r="T4" s="8">
        <f>IF(MAX(DF4:DH4)&gt;0,MAX(DF4:DH4),"")</f>
        <v>0.10000000000000142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18.600000000000001</v>
      </c>
      <c r="X4" s="19">
        <v>6.4</v>
      </c>
      <c r="Y4" s="19">
        <v>0</v>
      </c>
      <c r="Z4" s="19">
        <v>0</v>
      </c>
      <c r="AA4" s="19">
        <v>18.600000000000001</v>
      </c>
      <c r="AB4" s="19">
        <v>6</v>
      </c>
      <c r="AC4" s="19">
        <v>0</v>
      </c>
      <c r="AD4" s="19">
        <v>0.3</v>
      </c>
      <c r="AE4" s="19">
        <v>18.100000000000001</v>
      </c>
      <c r="AF4" s="19">
        <v>5.2</v>
      </c>
      <c r="AG4" s="19">
        <v>0.6</v>
      </c>
      <c r="AH4" s="19">
        <v>0</v>
      </c>
      <c r="AI4" s="19">
        <v>18.7</v>
      </c>
      <c r="AJ4" s="19">
        <v>6.4</v>
      </c>
      <c r="AK4" s="19">
        <v>0</v>
      </c>
      <c r="AL4" s="19">
        <v>0</v>
      </c>
      <c r="AM4" s="19">
        <v>18.399999999999999</v>
      </c>
      <c r="AN4" s="19">
        <v>6</v>
      </c>
      <c r="AO4" s="19">
        <v>0.6</v>
      </c>
      <c r="AP4" s="19">
        <v>0.3</v>
      </c>
      <c r="AQ4" s="27"/>
      <c r="AR4" s="40">
        <f>IF(SUM(X4,AB4)&gt;0,SUM(X4,AB4),"")</f>
        <v>12.4</v>
      </c>
      <c r="AS4" s="40">
        <f>IF(SUM(W4:X4,Z4:AB4,AD4)-Y4-AC4&gt;0,SUM(W4:X4,Z4:AB4,AD4)-Y4-AC4,"")</f>
        <v>49.9</v>
      </c>
      <c r="AT4" s="40">
        <f>IF(SUM(AE4:AF4,AH4)-AG4&gt;0,SUM(AE4:AF4,AH4)-AG4,"")</f>
        <v>22.7</v>
      </c>
      <c r="AU4" s="40">
        <f>IF(SUM(X4,AB4,AF4)&gt;0,SUM(X4,AB4,AF4),"")</f>
        <v>17.600000000000001</v>
      </c>
      <c r="AV4" s="40">
        <f>IF(SUM(AS4,AT4)&gt;0,SUM(AS4,AT4),"")</f>
        <v>72.599999999999994</v>
      </c>
      <c r="AW4" s="40">
        <f>IF(SUM(AJ4,AN4)&gt;0,SUM(AJ4,AN4),"")</f>
        <v>12.4</v>
      </c>
      <c r="AX4" s="40">
        <f>IF(SUM(AI4:AJ4,AL4:AN4,AP4)-SUM(AK4,AO4)&gt;0,SUM(AI4:AJ4,AL4:AN4,AP4)-SUM(AK4,AO4),"")</f>
        <v>49.199999999999996</v>
      </c>
      <c r="AY4" s="40">
        <f>IF(SUM(AS4,AT4,AX4)&gt;0,SUM(AS4,AT4,AX4),"")</f>
        <v>121.79999999999998</v>
      </c>
      <c r="AZ4" s="18">
        <v>18.600000000000001</v>
      </c>
      <c r="BA4" s="18">
        <v>6.4</v>
      </c>
      <c r="BB4" s="18">
        <v>0</v>
      </c>
      <c r="BC4" s="18">
        <v>0</v>
      </c>
      <c r="BD4" s="18">
        <v>18.2</v>
      </c>
      <c r="BE4" s="18">
        <v>6</v>
      </c>
      <c r="BF4" s="18">
        <v>0.2</v>
      </c>
      <c r="BG4" s="18">
        <v>0.3</v>
      </c>
      <c r="BH4" s="18">
        <v>18</v>
      </c>
      <c r="BI4" s="18">
        <v>5.2</v>
      </c>
      <c r="BJ4" s="18">
        <v>0.2</v>
      </c>
      <c r="BK4" s="18">
        <v>0</v>
      </c>
      <c r="BL4" s="18">
        <v>18.600000000000001</v>
      </c>
      <c r="BM4" s="18">
        <v>6.4</v>
      </c>
      <c r="BN4" s="18">
        <v>0</v>
      </c>
      <c r="BO4" s="18">
        <v>0</v>
      </c>
      <c r="BP4" s="18">
        <v>16.3</v>
      </c>
      <c r="BQ4" s="18">
        <v>2.9</v>
      </c>
      <c r="BR4" s="18">
        <v>1.8</v>
      </c>
      <c r="BS4" s="18">
        <v>0</v>
      </c>
      <c r="BT4" s="28"/>
      <c r="BU4" s="11">
        <f>IF(SUM(BA4,BE4)&gt;0,SUM(BA4,BE4),"")</f>
        <v>12.4</v>
      </c>
      <c r="BV4" s="11">
        <f>IF(SUM(AZ4:BA4,BC4:BE4,BG4)-BB4-BF4&gt;0,SUM(AZ4:BA4,BC4:BE4,BG4)-BB4-BF4,"")</f>
        <v>49.3</v>
      </c>
      <c r="BW4" s="11">
        <f>IF(SUM(BH4:BI4,BK4)-BJ4&gt;0,SUM(BH4:BI4,BK4)-BJ4,"")</f>
        <v>23</v>
      </c>
      <c r="BX4" s="11">
        <f>IF(SUM(BA4,BE4,BI4)&gt;0,SUM(BA4,BE4,BI4),"")</f>
        <v>17.600000000000001</v>
      </c>
      <c r="BY4" s="11">
        <f>IF(SUM(BV4,BW4)&gt;0,SUM(BV4,BW4),"")</f>
        <v>72.3</v>
      </c>
      <c r="BZ4" s="11">
        <f>IF(SUM(BM4,BQ4)&gt;0,SUM(BM4,BQ4),"")</f>
        <v>9.3000000000000007</v>
      </c>
      <c r="CA4" s="11">
        <f>IF(SUM(BL4:BM4,BO4:BQ4,BS4)-SUM(BN4,BR4)&gt;0,SUM(BL4:BM4,BO4:BQ4,BS4)-SUM(BN4,BR4),"")</f>
        <v>42.4</v>
      </c>
      <c r="CB4" s="11">
        <f>IF(SUM(BV4,BW4,CA4)&gt;0,SUM(BV4,BW4,CA4),"")</f>
        <v>114.69999999999999</v>
      </c>
      <c r="CC4" s="19">
        <v>18</v>
      </c>
      <c r="CD4" s="19">
        <v>6</v>
      </c>
      <c r="CE4" s="19">
        <v>0</v>
      </c>
      <c r="CF4" s="19">
        <v>0.3</v>
      </c>
      <c r="CG4" s="19">
        <v>18.8</v>
      </c>
      <c r="CH4" s="19">
        <v>5.2</v>
      </c>
      <c r="CI4" s="19">
        <v>0</v>
      </c>
      <c r="CJ4" s="19">
        <v>0</v>
      </c>
      <c r="CK4" s="19">
        <v>18.3</v>
      </c>
      <c r="CL4" s="19">
        <v>6.4</v>
      </c>
      <c r="CM4" s="19">
        <v>0</v>
      </c>
      <c r="CN4" s="19">
        <v>0</v>
      </c>
      <c r="CO4" s="19">
        <v>18.399999999999999</v>
      </c>
      <c r="CP4" s="19">
        <v>7.2</v>
      </c>
      <c r="CQ4" s="19">
        <v>0.2</v>
      </c>
      <c r="CR4" s="19">
        <v>0.3</v>
      </c>
      <c r="CS4" s="19">
        <v>18.600000000000001</v>
      </c>
      <c r="CT4" s="19">
        <v>6</v>
      </c>
      <c r="CU4" s="19">
        <v>0.6</v>
      </c>
      <c r="CV4" s="19">
        <v>0</v>
      </c>
      <c r="CW4" s="27"/>
      <c r="CX4" s="40">
        <f>IF(SUM(CD4,CH4)&gt;0,SUM(CD4,CH4),"")</f>
        <v>11.2</v>
      </c>
      <c r="CY4" s="40">
        <f>IF(SUM(CC4:CD4,CF4:CH4,CJ4)-CE4-CI4&gt;0,SUM(CC4:CD4,CF4:CH4,CJ4)-CE4-CI4,"")</f>
        <v>48.300000000000004</v>
      </c>
      <c r="CZ4" s="40">
        <f>IF(SUM(CK4:CL4,CN4)-CM4&gt;0,SUM(CK4:CL4,CN4)-CM4,"")</f>
        <v>24.700000000000003</v>
      </c>
      <c r="DA4" s="40">
        <f>IF(SUM(CD4,CH4,CL4)&gt;0,SUM(CD4,CH4,CL4),"")</f>
        <v>17.600000000000001</v>
      </c>
      <c r="DB4" s="40">
        <f>IF(SUM(CY4,CZ4)&gt;0,SUM(CY4,CZ4),"")</f>
        <v>73</v>
      </c>
      <c r="DC4" s="40">
        <f>IF(SUM(CP4,CT4)&gt;0,SUM(CP4,CT4),"")</f>
        <v>13.2</v>
      </c>
      <c r="DD4" s="40">
        <f>IF(SUM(CO4:CP4,CR4:CT4,CV4)-SUM(CQ4,CU4)&gt;0,SUM(CO4:CP4,CR4:CT4,CV4)-SUM(CQ4,CU4),"")</f>
        <v>49.7</v>
      </c>
      <c r="DE4" s="40">
        <f>IF(SUM(CY4,CZ4,DD4)&gt;0,SUM(CY4,CZ4,DD4),"")</f>
        <v>122.7</v>
      </c>
      <c r="DF4" s="50">
        <f>IF(MAX(ED4,FF4,GH4,HJ4,IL4,JN4,KP4,LR4,MT4,NV4,OX4,PZ4)-IF(N4="",0,N4)&gt;0.001,MAX(ED4,FF4,GH4,HJ4,IL4,JN4,KP4,LR4,MT4,NV4,OX4,PZ4)-IF(N4="",0,N4),"")</f>
        <v>0.10000000000000142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18.100000000000001</v>
      </c>
      <c r="GP4" s="18">
        <v>6.4</v>
      </c>
      <c r="GQ4" s="18">
        <v>0</v>
      </c>
      <c r="GR4" s="18">
        <v>0</v>
      </c>
      <c r="GS4" s="18">
        <v>18.3</v>
      </c>
      <c r="GT4" s="18">
        <v>5.2</v>
      </c>
      <c r="GU4" s="18">
        <v>0.8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>IF(SUM(GP4,GT4)&gt;0,SUM(GP4,GT4),"")</f>
        <v>11.600000000000001</v>
      </c>
      <c r="HJ4" s="11">
        <f>IF(SUM(GO4:GP4,GR4:GT4,GV4)-GQ4-GU4&gt;0,SUM(GO4:GP4,GR4:GT4,GV4)-GQ4-GU4,"")</f>
        <v>47.2</v>
      </c>
      <c r="HK4" s="11" t="str">
        <f>IF(SUM(GW4:GX4,GZ4)-GY4&gt;0,SUM(GW4:GX4,GZ4)-GY4,"")</f>
        <v/>
      </c>
      <c r="HL4" s="11">
        <f>IF(SUM(GP4,GT4,GX4)&gt;0,SUM(GP4,GT4,GX4),"")</f>
        <v>11.600000000000001</v>
      </c>
      <c r="HM4" s="11">
        <f>IF(SUM(HJ4,HK4)&gt;0,SUM(HJ4,HK4),"")</f>
        <v>47.2</v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>
        <f>IF(SUM(HJ4,HK4,HO4)&gt;0,SUM(HJ4,HK4,HO4),"")</f>
        <v>47.2</v>
      </c>
      <c r="HQ4" s="17">
        <v>18.399999999999999</v>
      </c>
      <c r="HR4" s="17">
        <v>7.2</v>
      </c>
      <c r="HS4" s="17">
        <v>0</v>
      </c>
      <c r="HT4" s="17">
        <v>0</v>
      </c>
      <c r="HU4" s="17">
        <v>18.399999999999999</v>
      </c>
      <c r="HV4" s="17">
        <v>6</v>
      </c>
      <c r="HW4" s="17">
        <v>0.6</v>
      </c>
      <c r="HX4" s="17">
        <v>0</v>
      </c>
      <c r="HY4" s="17">
        <v>18.100000000000001</v>
      </c>
      <c r="HZ4" s="17">
        <v>6</v>
      </c>
      <c r="IA4" s="17">
        <v>0</v>
      </c>
      <c r="IB4" s="17">
        <v>0</v>
      </c>
      <c r="IC4" s="17">
        <v>18.399999999999999</v>
      </c>
      <c r="ID4" s="17">
        <v>6.4</v>
      </c>
      <c r="IE4" s="17">
        <v>0</v>
      </c>
      <c r="IF4" s="17">
        <v>0</v>
      </c>
      <c r="IG4" s="17"/>
      <c r="IH4" s="17"/>
      <c r="II4" s="17"/>
      <c r="IJ4" s="17"/>
      <c r="IK4" s="40">
        <f>IF(SUM(HR4,HV4)&gt;0,SUM(HR4,HV4),"")</f>
        <v>13.2</v>
      </c>
      <c r="IL4" s="40">
        <f>IF(SUM(HQ4:HR4,HT4:HV4,HX4)-HS4-HW4&gt;0,SUM(HQ4:HR4,HT4:HV4,HX4)-HS4-HW4,"")</f>
        <v>49.4</v>
      </c>
      <c r="IM4" s="40">
        <f>IF(SUM(HY4:HZ4,IB4)-IA4&gt;0,SUM(HY4:HZ4,IB4)-IA4,"")</f>
        <v>24.1</v>
      </c>
      <c r="IN4" s="40">
        <f>IF(SUM(HR4,HV4,HZ4)&gt;0,SUM(HR4,HV4,HZ4),"")</f>
        <v>19.2</v>
      </c>
      <c r="IO4" s="40">
        <f>IF(SUM(IL4,IM4)&gt;0,SUM(IL4,IM4),"")</f>
        <v>73.5</v>
      </c>
      <c r="IP4" s="40">
        <f>IF(SUM(ID4,IH4)&gt;0,SUM(ID4,IH4),"")</f>
        <v>6.4</v>
      </c>
      <c r="IQ4" s="40">
        <f>IF(SUM(IC4:ID4,IF4:IH4,IJ4)-SUM(IE4,II4)&gt;0,SUM(IC4:ID4,IF4:IH4,IJ4)-SUM(IE4,II4),"")</f>
        <v>24.799999999999997</v>
      </c>
      <c r="IR4" s="40">
        <f>IF(SUM(IL4,IM4,IQ4)&gt;0,SUM(IL4,IM4,IQ4),"")</f>
        <v>98.3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18.3</v>
      </c>
      <c r="QH4" s="22">
        <f>IF($CW4="P",CD4,(CD4+BA4)/2)</f>
        <v>6.2</v>
      </c>
      <c r="QI4" s="22">
        <f>IF($CW4="P",CE4,(CE4+BB4)/2)</f>
        <v>0</v>
      </c>
      <c r="QJ4" s="22">
        <f>IF($CW4="P",CF4,(CF4+BC4)/2)</f>
        <v>0.15</v>
      </c>
      <c r="QK4" s="22">
        <f>IF($CW4="P",CG4,(CG4+BD4)/2)</f>
        <v>18.5</v>
      </c>
      <c r="QL4" s="22">
        <f>IF($CW4="P",CH4,(CH4+BE4)/2)</f>
        <v>5.6</v>
      </c>
      <c r="QM4" s="22">
        <f>IF($CW4="P",CI4,(CI4+BF4)/2)</f>
        <v>0.1</v>
      </c>
      <c r="QN4" s="22">
        <f>IF($CW4="P",CJ4,(CJ4+BG4)/2)</f>
        <v>0.15</v>
      </c>
      <c r="QO4" s="22">
        <f>IF($CW4="P",CK4,(CK4+BH4)/2)</f>
        <v>18.149999999999999</v>
      </c>
      <c r="QP4" s="22">
        <f>IF($CW4="P",CL4,(CL4+BI4)/2)</f>
        <v>5.8000000000000007</v>
      </c>
      <c r="QQ4" s="22">
        <f>IF($CW4="P",CM4,(CM4+BJ4)/2)</f>
        <v>0.1</v>
      </c>
      <c r="QR4" s="22">
        <f>IF($CW4="P",CN4,(CN4+BK4)/2)</f>
        <v>0</v>
      </c>
      <c r="QS4" s="22">
        <f>IF($CW4="P",CO4,(CO4+BL4)/2)</f>
        <v>18.5</v>
      </c>
      <c r="QT4" s="22">
        <f>IF($CW4="P",CP4,(CP4+BM4)/2)</f>
        <v>6.8000000000000007</v>
      </c>
      <c r="QU4" s="22">
        <f>IF($CW4="P",CQ4,(CQ4+BN4)/2)</f>
        <v>0.1</v>
      </c>
      <c r="QV4" s="22">
        <f>IF($CW4="P",CR4,(CR4+BO4)/2)</f>
        <v>0.15</v>
      </c>
      <c r="QW4" s="22">
        <f>IF($CW4="P",CS4,(CS4+BP4)/2)</f>
        <v>17.450000000000003</v>
      </c>
      <c r="QX4" s="22">
        <f>IF($CW4="P",CT4,(CT4+BQ4)/2)</f>
        <v>4.45</v>
      </c>
      <c r="QY4" s="22">
        <f>IF($CW4="P",CU4,(CU4+BR4)/2)</f>
        <v>1.2</v>
      </c>
      <c r="QZ4" s="22">
        <f>IF($CW4="P",CV4,(CV4+BS4)/2)</f>
        <v>0</v>
      </c>
      <c r="RA4" s="27" t="s">
        <v>46</v>
      </c>
      <c r="RB4" s="40">
        <f>IF(SUM(QH4,QL4)&gt;0,SUM(QH4,QL4),"")</f>
        <v>11.8</v>
      </c>
      <c r="RC4" s="40">
        <f>IF(SUM(QG4:QH4,QJ4:QL4,QN4)-QI4-QM4&gt;0,SUM(QG4:QH4,QJ4:QL4,QN4)-QI4-QM4,"")</f>
        <v>48.8</v>
      </c>
      <c r="RD4" s="40">
        <f>IF(SUM(QO4:QP4,QR4)-QQ4&gt;0,SUM(QO4:QP4,QR4)-QQ4,"")</f>
        <v>23.849999999999998</v>
      </c>
      <c r="RE4" s="40">
        <f>IF(SUM(QH4,QL4,QP4)&gt;0,SUM(QH4,QL4,QP4),"")</f>
        <v>17.600000000000001</v>
      </c>
      <c r="RF4" s="40">
        <f>IF(SUM(RC4,RD4)&gt;0,SUM(RC4,RD4),"")</f>
        <v>72.649999999999991</v>
      </c>
      <c r="RG4" s="40">
        <f>IF(SUM(QT4,QX4)&gt;0,SUM(QT4,QX4),"")</f>
        <v>11.25</v>
      </c>
      <c r="RH4" s="40">
        <f>IF(SUM(QS4:QT4,QV4:QX4,QZ4)-SUM(QU4,QY4)&gt;0,SUM(QS4:QT4,QV4:QX4,QZ4)-SUM(QU4,QY4),"")</f>
        <v>46.050000000000011</v>
      </c>
      <c r="RI4" s="40">
        <f>IF(SUM(RC4,RD4,RH4)&gt;0,SUM(RC4,RD4,RH4),"")</f>
        <v>118.7</v>
      </c>
    </row>
    <row r="5" spans="1:477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212</v>
      </c>
      <c r="D5" s="4" t="s">
        <v>5</v>
      </c>
      <c r="E5" s="4">
        <v>2007</v>
      </c>
      <c r="F5" s="9">
        <f>SUM(L5:T5)+SUM(L5:P5)*0.0000001+SUM(L5)*0.0000000000001</f>
        <v>169.6000118800049</v>
      </c>
      <c r="G5" s="66" t="s">
        <v>46</v>
      </c>
      <c r="H5" s="3" t="str">
        <f>IF(OR(AND(AR5&gt;=AY$24,AS5&gt;=AY$28,AR5&lt;&gt;"",AQ5=""),AND(AW5&gt;=AY$24,AX5&gt;=AY$28,AW5&lt;&gt;"",AQ5=""),AND(BU5&gt;=CB$24,BV5&gt;=CB$28,BU5&lt;&gt;"",BT5=""),AND(BZ5&gt;=CB$24,CA5&gt;=CB$28,BZ5&lt;&gt;"",BT5=""),AND(CX5&gt;=DE$24,CY5&gt;=DE$28,CX5&lt;&gt;"",CW5=""),AND(DC5&gt;=DE$24,DD5&gt;=DE$28,DC5&lt;&gt;""),AND(EC5&gt;=EJ$24,ED5&gt;=EJ$28,EC5&lt;&gt;""),AND(EH5&gt;=EJ$24,EI5&gt;=EJ$28,EH5&lt;&gt;""),AND(FE5&gt;=FL$24,FF5&gt;=FL$28,FE5&lt;&gt;""),AND(FJ5&gt;=FL$24,FK5&gt;=FL$28,FJ5&lt;&gt;""),AND(GG5&gt;=GN$24,GH5&gt;=GN$28,GG5&lt;&gt;""),AND(GL5&gt;=GN$24,GM5&gt;=GN$28,GL5&lt;&gt;""),AND(HI5&gt;=HP$24,HJ5&gt;=HP$28,HI5&lt;&gt;""),AND(HN5&gt;=HP$24,HO5&gt;=HP$28,HN5&lt;&gt;""),AND(IK5&gt;=IR$24,IL5&gt;=IR$28,IK5&lt;&gt;""),AND(IP5&gt;=IR$24,IQ5&gt;=IR$28,IP5&lt;&gt;""),AND(JM5&gt;=JT$24,JN5&gt;=JT$28,JM5&lt;&gt;""),AND(JR5&gt;=JT$24,JS5&gt;=JT$28,JR5&lt;&gt;""),AND(KO5&gt;=KV$24,KP5&gt;=KV$28,KO5&lt;&gt;""),AND(KT5&gt;=KV$24,KU5&gt;=KV$28,KT5&lt;&gt;""),AND(LQ5&gt;=LX$24,LR5&gt;=LX$28,LQ5&lt;&gt;""),AND(LV5&gt;=LX$24,LW5&gt;=LX$28,LV5&lt;&gt;""),AND(MS5&gt;=MZ$24,MT5&gt;=MZ$28,MS5&lt;&gt;""),AND(MX5&gt;=MZ$24,MY5&gt;=MZ$28,MX5&lt;&gt;""),AND(NU5&gt;=OB$24,NV5&gt;=OB$28,NU5&lt;&gt;""),AND(NZ5&gt;=OB$24,OA5&gt;=OB$28,NZ5&lt;&gt;""),AND(OW5&gt;=PD$24,OX5&gt;=PD$28,OW5&lt;&gt;""),AND(PB5&gt;=PD$24,PC5&gt;=PD$28,PB5&lt;&gt;""),AND(PY5&gt;=QF$24,PZ5&gt;=QF$28,PY5&lt;&gt;""),AND(QD5&gt;=QF$24,QE5&gt;=QF$28,QD5&lt;&gt;"")),"P","")</f>
        <v>P</v>
      </c>
      <c r="I5" s="3" t="str">
        <f>IF(OR(AND(AS5&gt;=AY$28,AS5&lt;&gt;"",AQ5=""),AND(AX5&gt;=AY$28,AX5&lt;&gt;"",AQ5=""),AND(BV5&gt;=CB$28,BV5&lt;&gt;"",BT5=""),AND(CA5&gt;=CB$28,CA5&lt;&gt;"",BT5=""),AND(CY5&gt;=DE$28,CY5&lt;&gt;"",CW5=""),AND(DD5&gt;=DE$28,DD5&lt;&gt;"",CW5=""),AND(ED5&gt;=EJ$28,ED5&lt;&gt;""),AND(EI5&gt;=EJ$28,EI5&lt;&gt;""),AND(FF5&gt;=FL$28,FF5&lt;&gt;""),AND(FK5&gt;=FL$28,FK5&lt;&gt;""),AND(GH5&gt;=GN$28,GH5&lt;&gt;""),AND(GM5&gt;=GN$28,GM5&lt;&gt;""),AND(HJ5&gt;=HP$28,HJ5&lt;&gt;""),AND(HO5&gt;=HP$28,HO5&lt;&gt;""),AND(IL5&gt;=IR$28,IL5&lt;&gt;""),AND(IQ5&gt;=IR$28,IQ5&lt;&gt;""),AND(JN5&gt;=JT$28,JN5&lt;&gt;""),AND(JS5&gt;=JT$28,JS5&lt;&gt;""),AND(KP5&gt;=KV$28,KP5&lt;&gt;""),AND(KU5&gt;=KV$28,KU5&lt;&gt;""),AND(LR5&gt;=LX$28,LR5&lt;&gt;""),AND(LW5&gt;=LX$28,LW5&lt;&gt;""),AND(MT5&gt;=MZ$28,MT5&lt;&gt;""),AND(MY5&gt;=MZ$28,MY5&lt;&gt;""),AND(NV5&gt;=OB$28,NV5&lt;&gt;""),AND(OA5&gt;=OB$28,OA5&lt;&gt;""),AND(OX5&gt;=PD$28,OX5&lt;&gt;""),AND(PC5&gt;=PD$28,PC5&lt;&gt;""),AND(PZ5&gt;=QF$28,PZ5&lt;&gt;""),AND(QE5&gt;=QF$28,QE5&lt;&gt;"")),"P","")</f>
        <v>P</v>
      </c>
      <c r="J5" s="36" t="str">
        <f>IF(AND(I5="P",H5=""),"No DD",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Merit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Excellence",IF(K5="P","Worlds Team",IF(H5="P","National Team","")))))</f>
        <v>National Team</v>
      </c>
      <c r="K5" s="3" t="str">
        <f>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P","")</f>
        <v/>
      </c>
      <c r="L5" s="8">
        <f>IF(COUNT(AS5,BV5,CY5)&gt;0,LARGE((AS5,BV5,CY5),1),0)</f>
        <v>49.300000000000004</v>
      </c>
      <c r="M5" s="8" t="str">
        <f>IF(L5=0,"",IF(L5=CY5,$CC$1,IF(L5=BV5,$AZ$1,IF(L5=AS5,$W$1,""))))</f>
        <v>2023 Nationals</v>
      </c>
      <c r="N5" s="8">
        <f>IF(COUNT(AS5,BV5,CY5)&gt;1,LARGE((AS5,BV5,CY5),2),0)</f>
        <v>46.599999999999994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22.9</v>
      </c>
      <c r="Q5" s="8" t="str">
        <f>IF(P5=0,"",IF(P5=CZ5,$CC$1,IF(P5=BW5,$AZ$1,IF(P5=AT5,$W$1,""))))</f>
        <v>2023 Nationals</v>
      </c>
      <c r="R5" s="8">
        <f>IF(MAX(AX5,CA5,DD5)&gt;0,MAX(AX5,CA5,DD5),0)</f>
        <v>48.699999999999996</v>
      </c>
      <c r="S5" s="8" t="str">
        <f>IF(R5=0,"",IF(R5=DD5,$CC$1,IF(R5=CA5,$AZ$1,IF(R5=AX5,$W$1,""))))</f>
        <v>2023 3rd Domestic Trial</v>
      </c>
      <c r="T5" s="8">
        <f>IF(MAX(DF5:DH5)&gt;0,MAX(DF5:DH5),"")</f>
        <v>2.1000000000000014</v>
      </c>
      <c r="U5" s="11" t="str">
        <f>IF(T5="","",IF(T5=DF5,"("&amp;DF$2&amp;")",IF(T5=DG5,"("&amp;DG$2&amp;")",IF(T5=DH5,"("&amp;DH$2&amp;")"))))</f>
        <v>(Q2)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Junior Worlds (Nov 19)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27"/>
      <c r="AR5" s="40" t="str">
        <f>IF(SUM(X5,AB5)&gt;0,SUM(X5,AB5),"")</f>
        <v/>
      </c>
      <c r="AS5" s="40" t="str">
        <f>IF(SUM(W5:X5,Z5:AB5,AD5)-Y5-AC5&gt;0,SUM(W5:X5,Z5:AB5,AD5)-Y5-AC5,"")</f>
        <v/>
      </c>
      <c r="AT5" s="40" t="str">
        <f>IF(SUM(AE5:AF5,AH5)-AG5&gt;0,SUM(AE5:AF5,AH5)-AG5,"")</f>
        <v/>
      </c>
      <c r="AU5" s="40" t="str">
        <f>IF(SUM(X5,AB5,AF5)&gt;0,SUM(X5,AB5,AF5),"")</f>
        <v/>
      </c>
      <c r="AV5" s="40" t="str">
        <f>IF(SUM(AS5,AT5)&gt;0,SUM(AS5,AT5),"")</f>
        <v/>
      </c>
      <c r="AW5" s="40" t="str">
        <f>IF(SUM(AJ5,AN5)&gt;0,SUM(AJ5,AN5),"")</f>
        <v/>
      </c>
      <c r="AX5" s="40" t="str">
        <f>IF(SUM(AI5:AJ5,AL5:AN5,AP5)-SUM(AK5,AO5)&gt;0,SUM(AI5:AJ5,AL5:AN5,AP5)-SUM(AK5,AO5),"")</f>
        <v/>
      </c>
      <c r="AY5" s="40" t="str">
        <f>IF(SUM(AS5,AT5,AX5)&gt;0,SUM(AS5,AT5,AX5),"")</f>
        <v/>
      </c>
      <c r="AZ5" s="18">
        <v>18.3</v>
      </c>
      <c r="BA5" s="18">
        <v>6</v>
      </c>
      <c r="BB5" s="18">
        <v>0</v>
      </c>
      <c r="BC5" s="18">
        <v>0</v>
      </c>
      <c r="BD5" s="18">
        <v>18.600000000000001</v>
      </c>
      <c r="BE5" s="18">
        <v>6.4</v>
      </c>
      <c r="BF5" s="18">
        <v>0</v>
      </c>
      <c r="BG5" s="18">
        <v>0</v>
      </c>
      <c r="BH5" s="18">
        <v>17.899999999999999</v>
      </c>
      <c r="BI5" s="18">
        <v>5.2</v>
      </c>
      <c r="BJ5" s="18">
        <v>0.2</v>
      </c>
      <c r="BK5" s="18">
        <v>0</v>
      </c>
      <c r="BL5" s="18">
        <v>18.5</v>
      </c>
      <c r="BM5" s="18">
        <v>6</v>
      </c>
      <c r="BN5" s="18">
        <v>0.6</v>
      </c>
      <c r="BO5" s="18">
        <v>0</v>
      </c>
      <c r="BP5" s="18">
        <v>19</v>
      </c>
      <c r="BQ5" s="18">
        <v>5.6</v>
      </c>
      <c r="BR5" s="18">
        <v>0</v>
      </c>
      <c r="BS5" s="18">
        <v>0</v>
      </c>
      <c r="BT5" s="28"/>
      <c r="BU5" s="11">
        <f>IF(SUM(BA5,BE5)&gt;0,SUM(BA5,BE5),"")</f>
        <v>12.4</v>
      </c>
      <c r="BV5" s="11">
        <f>IF(SUM(AZ5:BA5,BC5:BE5,BG5)-BB5-BF5&gt;0,SUM(AZ5:BA5,BC5:BE5,BG5)-BB5-BF5,"")</f>
        <v>49.300000000000004</v>
      </c>
      <c r="BW5" s="11">
        <f>IF(SUM(BH5:BI5,BK5)-BJ5&gt;0,SUM(BH5:BI5,BK5)-BJ5,"")</f>
        <v>22.9</v>
      </c>
      <c r="BX5" s="11">
        <f>IF(SUM(BA5,BE5,BI5)&gt;0,SUM(BA5,BE5,BI5),"")</f>
        <v>17.600000000000001</v>
      </c>
      <c r="BY5" s="11">
        <f>IF(SUM(BV5,BW5)&gt;0,SUM(BV5,BW5),"")</f>
        <v>72.2</v>
      </c>
      <c r="BZ5" s="11">
        <f>IF(SUM(BM5,BQ5)&gt;0,SUM(BM5,BQ5),"")</f>
        <v>11.6</v>
      </c>
      <c r="CA5" s="11">
        <f>IF(SUM(BL5:BM5,BO5:BQ5,BS5)-SUM(BN5,BR5)&gt;0,SUM(BL5:BM5,BO5:BQ5,BS5)-SUM(BN5,BR5),"")</f>
        <v>48.5</v>
      </c>
      <c r="CB5" s="11">
        <f>IF(SUM(BV5,BW5,CA5)&gt;0,SUM(BV5,BW5,CA5),"")</f>
        <v>120.7</v>
      </c>
      <c r="CC5" s="19">
        <v>18.2</v>
      </c>
      <c r="CD5" s="19">
        <v>5.1999999999999993</v>
      </c>
      <c r="CE5" s="19">
        <v>0</v>
      </c>
      <c r="CF5" s="19">
        <v>0</v>
      </c>
      <c r="CG5" s="19">
        <v>18.2</v>
      </c>
      <c r="CH5" s="19">
        <v>5.1999999999999993</v>
      </c>
      <c r="CI5" s="19">
        <v>0.2</v>
      </c>
      <c r="CJ5" s="19">
        <v>0</v>
      </c>
      <c r="CK5" s="19">
        <v>17</v>
      </c>
      <c r="CL5" s="19">
        <v>3.2</v>
      </c>
      <c r="CM5" s="19">
        <v>0</v>
      </c>
      <c r="CN5" s="19">
        <v>0</v>
      </c>
      <c r="CO5" s="19">
        <v>18.7</v>
      </c>
      <c r="CP5" s="19">
        <v>6</v>
      </c>
      <c r="CQ5" s="19">
        <v>0.2</v>
      </c>
      <c r="CR5" s="19">
        <v>0</v>
      </c>
      <c r="CS5" s="19">
        <v>18.600000000000001</v>
      </c>
      <c r="CT5" s="19">
        <v>5.6</v>
      </c>
      <c r="CU5" s="19">
        <v>0</v>
      </c>
      <c r="CV5" s="19">
        <v>0</v>
      </c>
      <c r="CW5" s="27"/>
      <c r="CX5" s="40">
        <f>IF(SUM(CD5,CH5)&gt;0,SUM(CD5,CH5),"")</f>
        <v>10.399999999999999</v>
      </c>
      <c r="CY5" s="40">
        <f>IF(SUM(CC5:CD5,CF5:CH5,CJ5)-CE5-CI5&gt;0,SUM(CC5:CD5,CF5:CH5,CJ5)-CE5-CI5,"")</f>
        <v>46.599999999999994</v>
      </c>
      <c r="CZ5" s="40">
        <f>IF(SUM(CK5:CL5,CN5)-CM5&gt;0,SUM(CK5:CL5,CN5)-CM5,"")</f>
        <v>20.2</v>
      </c>
      <c r="DA5" s="40">
        <f>IF(SUM(CD5,CH5,CL5)&gt;0,SUM(CD5,CH5,CL5),"")</f>
        <v>13.599999999999998</v>
      </c>
      <c r="DB5" s="40">
        <f>IF(SUM(CY5,CZ5)&gt;0,SUM(CY5,CZ5),"")</f>
        <v>66.8</v>
      </c>
      <c r="DC5" s="40">
        <f>IF(SUM(CP5,CT5)&gt;0,SUM(CP5,CT5),"")</f>
        <v>11.6</v>
      </c>
      <c r="DD5" s="40">
        <f>IF(SUM(CO5:CP5,CR5:CT5,CV5)-SUM(CQ5,CU5)&gt;0,SUM(CO5:CP5,CR5:CT5,CV5)-SUM(CQ5,CU5),"")</f>
        <v>48.699999999999996</v>
      </c>
      <c r="DE5" s="40">
        <f>IF(SUM(CY5,CZ5,DD5)&gt;0,SUM(CY5,CZ5,DD5),"")</f>
        <v>115.5</v>
      </c>
      <c r="DF5" s="50" t="str">
        <f>IF(MAX(ED5,FF5,GH5,HJ5,IL5,JN5,KP5,LR5,MT5,NV5,OX5,PZ5)-IF(N5="",0,N5)&gt;0.001,MAX(ED5,FF5,GH5,HJ5,IL5,JN5,KP5,LR5,MT5,NV5,OX5,PZ5)-IF(N5="",0,N5),"")</f>
        <v/>
      </c>
      <c r="DG5" s="50">
        <f>IF(MAX(EE5,FG5,GI5,HK5,IM5,JO5,KQ5,LS5,MU5,NW5,OY5,QA5)-IF(P5="",0,P5)&gt;0.001,MAX(EE5,FG5,GI5,HK5,IM5,JO5,KQ5,LS5,MU5,NW5,OY5,QA5)-IF(P5="",0,P5),"")</f>
        <v>2.1000000000000014</v>
      </c>
      <c r="DH5" s="50">
        <f>IF(MAX(EI5,FK5,GM5,HO5,IQ5,JS5,KU5,LW5,MY5,OA5,PC5,QE5)-IF(R5="",0,R5)&gt;0.001,MAX(EI5,FK5,GM5,HO5,IQ5,JS5,KU5,LW5,MY5,OA5,PC5,QE5)-IF(R5="",0,R5),"")</f>
        <v>0.10000000000000142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>
        <v>18.600000000000001</v>
      </c>
      <c r="KD5" s="17">
        <v>6.4</v>
      </c>
      <c r="KE5" s="17">
        <v>0</v>
      </c>
      <c r="KF5" s="17">
        <v>0</v>
      </c>
      <c r="KG5" s="17">
        <v>18.8</v>
      </c>
      <c r="KH5" s="17">
        <v>5.6</v>
      </c>
      <c r="KI5" s="17">
        <v>0</v>
      </c>
      <c r="KJ5" s="17">
        <v>0</v>
      </c>
      <c r="KK5" s="17">
        <v>18.399999999999999</v>
      </c>
      <c r="KL5" s="17">
        <v>6</v>
      </c>
      <c r="KM5" s="17">
        <v>0</v>
      </c>
      <c r="KN5" s="17">
        <v>0</v>
      </c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>
        <f>IF(SUM(KC5:KD5,KF5)-KE5&gt;0,SUM(KC5:KD5,KF5)-KE5,"")</f>
        <v>25</v>
      </c>
      <c r="KR5" s="40">
        <f>IF(SUM(JV5,JZ5,KD5)&gt;0,SUM(JV5,JZ5,KD5),"")</f>
        <v>6.4</v>
      </c>
      <c r="KS5" s="40">
        <f>IF(SUM(KP5,KQ5)&gt;0,SUM(KP5,KQ5),"")</f>
        <v>25</v>
      </c>
      <c r="KT5" s="40">
        <f>IF(SUM(KH5,KL5)&gt;0,SUM(KH5,KL5),"")</f>
        <v>11.6</v>
      </c>
      <c r="KU5" s="40">
        <f>IF(SUM(KG5:KH5,KJ5:KL5,KN5)-SUM(KI5,KM5)&gt;0,SUM(KG5:KH5,KJ5:KL5,KN5)-SUM(KI5,KM5),"")</f>
        <v>48.8</v>
      </c>
      <c r="KV5" s="40">
        <f>IF(SUM(KP5,KQ5,KU5)&gt;0,SUM(KP5,KQ5,KU5),"")</f>
        <v>73.8</v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18.25</v>
      </c>
      <c r="QH5" s="22">
        <f>IF($CW5="P",CD5,(CD5+BA5)/2)</f>
        <v>5.6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18.399999999999999</v>
      </c>
      <c r="QL5" s="22">
        <f>IF($CW5="P",CH5,(CH5+BE5)/2)</f>
        <v>5.8</v>
      </c>
      <c r="QM5" s="22">
        <f>IF($CW5="P",CI5,(CI5+BF5)/2)</f>
        <v>0.1</v>
      </c>
      <c r="QN5" s="22">
        <f>IF($CW5="P",CJ5,(CJ5+BG5)/2)</f>
        <v>0</v>
      </c>
      <c r="QO5" s="22">
        <f>IF($CW5="P",CK5,(CK5+BH5)/2)</f>
        <v>17.45</v>
      </c>
      <c r="QP5" s="22">
        <f>IF($CW5="P",CL5,(CL5+BI5)/2)</f>
        <v>4.2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18.600000000000001</v>
      </c>
      <c r="QT5" s="22">
        <f>IF($CW5="P",CP5,(CP5+BM5)/2)</f>
        <v>6</v>
      </c>
      <c r="QU5" s="22">
        <f>IF($CW5="P",CQ5,(CQ5+BN5)/2)</f>
        <v>0.4</v>
      </c>
      <c r="QV5" s="22">
        <f>IF($CW5="P",CR5,(CR5+BO5)/2)</f>
        <v>0</v>
      </c>
      <c r="QW5" s="22">
        <f>IF($CW5="P",CS5,(CS5+BP5)/2)</f>
        <v>18.8</v>
      </c>
      <c r="QX5" s="22">
        <f>IF($CW5="P",CT5,(CT5+BQ5)/2)</f>
        <v>5.6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11.399999999999999</v>
      </c>
      <c r="RC5" s="40">
        <f>IF(SUM(QG5:QH5,QJ5:QL5,QN5)-QI5-QM5&gt;0,SUM(QG5:QH5,QJ5:QL5,QN5)-QI5-QM5,"")</f>
        <v>47.949999999999996</v>
      </c>
      <c r="RD5" s="40">
        <f>IF(SUM(QO5:QP5,QR5)-QQ5&gt;0,SUM(QO5:QP5,QR5)-QQ5,"")</f>
        <v>21.549999999999997</v>
      </c>
      <c r="RE5" s="40">
        <f>IF(SUM(QH5,QL5,QP5)&gt;0,SUM(QH5,QL5,QP5),"")</f>
        <v>15.599999999999998</v>
      </c>
      <c r="RF5" s="40">
        <f>IF(SUM(RC5,RD5)&gt;0,SUM(RC5,RD5),"")</f>
        <v>69.5</v>
      </c>
      <c r="RG5" s="40">
        <f>IF(SUM(QT5,QX5)&gt;0,SUM(QT5,QX5),"")</f>
        <v>11.6</v>
      </c>
      <c r="RH5" s="40">
        <f>IF(SUM(QS5:QT5,QV5:QX5,QZ5)-SUM(QU5,QY5)&gt;0,SUM(QS5:QT5,QV5:QX5,QZ5)-SUM(QU5,QY5),"")</f>
        <v>48.600000000000009</v>
      </c>
      <c r="RI5" s="40">
        <f>IF(SUM(RC5,RD5,RH5)&gt;0,SUM(RC5,RD5,RH5),"")</f>
        <v>118.10000000000001</v>
      </c>
    </row>
    <row r="6" spans="1:477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>1</v>
      </c>
      <c r="C6" s="5" t="s">
        <v>70</v>
      </c>
      <c r="D6" s="4" t="s">
        <v>5</v>
      </c>
      <c r="E6" s="4">
        <v>2004</v>
      </c>
      <c r="F6" s="9">
        <f>SUM(L6:T6)+SUM(L6:P6)*0.0000001+SUM(L6)*0.0000000000001</f>
        <v>167.90001197000487</v>
      </c>
      <c r="G6" s="66"/>
      <c r="H6" s="3" t="str">
        <f>IF(OR(AND(AR6&gt;=AY$24,AS6&gt;=AY$28,AR6&lt;&gt;"",AQ6=""),AND(AW6&gt;=AY$24,AX6&gt;=AY$28,AW6&lt;&gt;"",AQ6=""),AND(BU6&gt;=CB$24,BV6&gt;=CB$28,BU6&lt;&gt;"",BT6=""),AND(BZ6&gt;=CB$24,CA6&gt;=CB$28,BZ6&lt;&gt;"",BT6=""),AND(CX6&gt;=DE$24,CY6&gt;=DE$28,CX6&lt;&gt;"",CW6=""),AND(DC6&gt;=DE$24,DD6&gt;=DE$28,DC6&lt;&gt;""),AND(EC6&gt;=EJ$24,ED6&gt;=EJ$28,EC6&lt;&gt;""),AND(EH6&gt;=EJ$24,EI6&gt;=EJ$28,EH6&lt;&gt;""),AND(FE6&gt;=FL$24,FF6&gt;=FL$28,FE6&lt;&gt;""),AND(FJ6&gt;=FL$24,FK6&gt;=FL$28,FJ6&lt;&gt;""),AND(GG6&gt;=GN$24,GH6&gt;=GN$28,GG6&lt;&gt;""),AND(GL6&gt;=GN$24,GM6&gt;=GN$28,GL6&lt;&gt;""),AND(HI6&gt;=HP$24,HJ6&gt;=HP$28,HI6&lt;&gt;""),AND(HN6&gt;=HP$24,HO6&gt;=HP$28,HN6&lt;&gt;""),AND(IK6&gt;=IR$24,IL6&gt;=IR$28,IK6&lt;&gt;""),AND(IP6&gt;=IR$24,IQ6&gt;=IR$28,IP6&lt;&gt;""),AND(JM6&gt;=JT$24,JN6&gt;=JT$28,JM6&lt;&gt;""),AND(JR6&gt;=JT$24,JS6&gt;=JT$28,JR6&lt;&gt;""),AND(KO6&gt;=KV$24,KP6&gt;=KV$28,KO6&lt;&gt;""),AND(KT6&gt;=KV$24,KU6&gt;=KV$28,KT6&lt;&gt;""),AND(LQ6&gt;=LX$24,LR6&gt;=LX$28,LQ6&lt;&gt;""),AND(LV6&gt;=LX$24,LW6&gt;=LX$28,LV6&lt;&gt;""),AND(MS6&gt;=MZ$24,MT6&gt;=MZ$28,MS6&lt;&gt;""),AND(MX6&gt;=MZ$24,MY6&gt;=MZ$28,MX6&lt;&gt;""),AND(NU6&gt;=OB$24,NV6&gt;=OB$28,NU6&lt;&gt;""),AND(NZ6&gt;=OB$24,OA6&gt;=OB$28,NZ6&lt;&gt;""),AND(OW6&gt;=PD$24,OX6&gt;=PD$28,OW6&lt;&gt;""),AND(PB6&gt;=PD$24,PC6&gt;=PD$28,PB6&lt;&gt;""),AND(PY6&gt;=QF$24,PZ6&gt;=QF$28,PY6&lt;&gt;""),AND(QD6&gt;=QF$24,QE6&gt;=QF$28,QD6&lt;&gt;"")),"P","")</f>
        <v>P</v>
      </c>
      <c r="I6" s="3" t="str">
        <f>IF(OR(AND(AS6&gt;=AY$28,AS6&lt;&gt;"",AQ6=""),AND(AX6&gt;=AY$28,AX6&lt;&gt;"",AQ6=""),AND(BV6&gt;=CB$28,BV6&lt;&gt;"",BT6=""),AND(CA6&gt;=CB$28,CA6&lt;&gt;"",BT6=""),AND(CY6&gt;=DE$28,CY6&lt;&gt;"",CW6=""),AND(DD6&gt;=DE$28,DD6&lt;&gt;"",CW6=""),AND(ED6&gt;=EJ$28,ED6&lt;&gt;""),AND(EI6&gt;=EJ$28,EI6&lt;&gt;""),AND(FF6&gt;=FL$28,FF6&lt;&gt;""),AND(FK6&gt;=FL$28,FK6&lt;&gt;""),AND(GH6&gt;=GN$28,GH6&lt;&gt;""),AND(GM6&gt;=GN$28,GM6&lt;&gt;""),AND(HJ6&gt;=HP$28,HJ6&lt;&gt;""),AND(HO6&gt;=HP$28,HO6&lt;&gt;""),AND(IL6&gt;=IR$28,IL6&lt;&gt;""),AND(IQ6&gt;=IR$28,IQ6&lt;&gt;""),AND(JN6&gt;=JT$28,JN6&lt;&gt;""),AND(JS6&gt;=JT$28,JS6&lt;&gt;""),AND(KP6&gt;=KV$28,KP6&lt;&gt;""),AND(KU6&gt;=KV$28,KU6&lt;&gt;""),AND(LR6&gt;=LX$28,LR6&lt;&gt;""),AND(LW6&gt;=LX$28,LW6&lt;&gt;""),AND(MT6&gt;=MZ$28,MT6&lt;&gt;""),AND(MY6&gt;=MZ$28,MY6&lt;&gt;""),AND(NV6&gt;=OB$28,NV6&lt;&gt;""),AND(OA6&gt;=OB$28,OA6&lt;&gt;""),AND(OX6&gt;=PD$28,OX6&lt;&gt;""),AND(PC6&gt;=PD$28,PC6&lt;&gt;""),AND(PZ6&gt;=QF$28,PZ6&lt;&gt;""),AND(QE6&gt;=QF$28,QE6&lt;&gt;"")),"P","")</f>
        <v>P</v>
      </c>
      <c r="J6" s="36" t="str">
        <f>IF(AND(I6="P",H6=""),"No DD",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Merit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Excellence",IF(K6="P","Worlds Team",IF(H6="P","National Team","")))))</f>
        <v>National Team</v>
      </c>
      <c r="K6" s="3" t="str">
        <f>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P","")</f>
        <v/>
      </c>
      <c r="L6" s="8">
        <f>IF(COUNT(AS6,BV6,CY6)&gt;0,LARGE((AS6,BV6,CY6),1),0)</f>
        <v>48.6</v>
      </c>
      <c r="M6" s="8" t="str">
        <f>IF(L6=0,"",IF(L6=CY6,$CC$1,IF(L6=BV6,$AZ$1,IF(L6=AS6,$W$1,""))))</f>
        <v>2023 Elite Canada</v>
      </c>
      <c r="N6" s="8">
        <f>IF(COUNT(AS6,BV6,CY6)&gt;1,LARGE((AS6,BV6,CY6),2),0)</f>
        <v>47.100000000000009</v>
      </c>
      <c r="O6" s="8" t="str">
        <f>IF(N6=0,"",IF(N6=CY6,$CC$1,IF(N6=BV6,$AZ$1,IF(N6=AS6,$W$1,""))))</f>
        <v>2023 Nationals</v>
      </c>
      <c r="P6" s="8">
        <f>IF(COUNT(AT6,BW6,CZ6)&gt;0,LARGE((AT6,BW6,CZ6),1),0)</f>
        <v>24</v>
      </c>
      <c r="Q6" s="8" t="str">
        <f>IF(P6=0,"",IF(P6=CZ6,$CC$1,IF(P6=BW6,$AZ$1,IF(P6=AT6,$W$1,""))))</f>
        <v>2023 Elite Canada</v>
      </c>
      <c r="R6" s="8">
        <f>IF(MAX(AX6,CA6,DD6)&gt;0,MAX(AX6,CA6,DD6),0)</f>
        <v>47.1</v>
      </c>
      <c r="S6" s="8" t="str">
        <f>IF(R6=0,"",IF(R6=DD6,$CC$1,IF(R6=CA6,$AZ$1,IF(R6=AX6,$W$1,""))))</f>
        <v>2023 Elite Canada</v>
      </c>
      <c r="T6" s="8">
        <f>IF(MAX(DF6:DH6)&gt;0,MAX(DF6:DH6),"")</f>
        <v>1.0999999999999872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18.5</v>
      </c>
      <c r="X6" s="19">
        <v>6</v>
      </c>
      <c r="Y6" s="19">
        <v>0.2</v>
      </c>
      <c r="Z6" s="19">
        <v>0</v>
      </c>
      <c r="AA6" s="19">
        <v>18.7</v>
      </c>
      <c r="AB6" s="19">
        <v>5.6</v>
      </c>
      <c r="AC6" s="19">
        <v>0</v>
      </c>
      <c r="AD6" s="19">
        <v>0</v>
      </c>
      <c r="AE6" s="19">
        <v>18.8</v>
      </c>
      <c r="AF6" s="19">
        <v>5.2</v>
      </c>
      <c r="AG6" s="19">
        <v>0</v>
      </c>
      <c r="AH6" s="19">
        <v>0</v>
      </c>
      <c r="AI6" s="19">
        <v>18.2</v>
      </c>
      <c r="AJ6" s="19">
        <v>5.6</v>
      </c>
      <c r="AK6" s="19">
        <v>0.2</v>
      </c>
      <c r="AL6" s="19">
        <v>0</v>
      </c>
      <c r="AM6" s="19">
        <v>18.7</v>
      </c>
      <c r="AN6" s="19">
        <v>5.6</v>
      </c>
      <c r="AO6" s="19">
        <v>0.8</v>
      </c>
      <c r="AP6" s="19">
        <v>0</v>
      </c>
      <c r="AQ6" s="27"/>
      <c r="AR6" s="40">
        <f>IF(SUM(X6,AB6)&gt;0,SUM(X6,AB6),"")</f>
        <v>11.6</v>
      </c>
      <c r="AS6" s="40">
        <f>IF(SUM(W6:X6,Z6:AB6,AD6)-Y6-AC6&gt;0,SUM(W6:X6,Z6:AB6,AD6)-Y6-AC6,"")</f>
        <v>48.6</v>
      </c>
      <c r="AT6" s="40">
        <f>IF(SUM(AE6:AF6,AH6)-AG6&gt;0,SUM(AE6:AF6,AH6)-AG6,"")</f>
        <v>24</v>
      </c>
      <c r="AU6" s="40">
        <f>IF(SUM(X6,AB6,AF6)&gt;0,SUM(X6,AB6,AF6),"")</f>
        <v>16.8</v>
      </c>
      <c r="AV6" s="40">
        <f>IF(SUM(AS6,AT6)&gt;0,SUM(AS6,AT6),"")</f>
        <v>72.599999999999994</v>
      </c>
      <c r="AW6" s="40">
        <f>IF(SUM(AJ6,AN6)&gt;0,SUM(AJ6,AN6),"")</f>
        <v>11.2</v>
      </c>
      <c r="AX6" s="40">
        <f>IF(SUM(AI6:AJ6,AL6:AN6,AP6)-SUM(AK6,AO6)&gt;0,SUM(AI6:AJ6,AL6:AN6,AP6)-SUM(AK6,AO6),"")</f>
        <v>47.1</v>
      </c>
      <c r="AY6" s="40">
        <f>IF(SUM(AS6,AT6,AX6)&gt;0,SUM(AS6,AT6,AX6),"")</f>
        <v>119.69999999999999</v>
      </c>
      <c r="AZ6" s="18">
        <v>17</v>
      </c>
      <c r="BA6" s="18">
        <v>6.4</v>
      </c>
      <c r="BB6" s="18">
        <v>0.8</v>
      </c>
      <c r="BC6" s="18">
        <v>0</v>
      </c>
      <c r="BD6" s="18">
        <v>19.3</v>
      </c>
      <c r="BE6" s="18">
        <v>5.2</v>
      </c>
      <c r="BF6" s="18">
        <v>0</v>
      </c>
      <c r="BG6" s="18">
        <v>0</v>
      </c>
      <c r="BH6" s="18">
        <v>18.7</v>
      </c>
      <c r="BI6" s="18">
        <v>5.2</v>
      </c>
      <c r="BJ6" s="18">
        <v>0</v>
      </c>
      <c r="BK6" s="18">
        <v>0</v>
      </c>
      <c r="BL6" s="18">
        <v>17.600000000000001</v>
      </c>
      <c r="BM6" s="18">
        <v>2.8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0.6</v>
      </c>
      <c r="BS6" s="18">
        <v>0</v>
      </c>
      <c r="BT6" s="28"/>
      <c r="BU6" s="11">
        <f>IF(SUM(BA6,BE6)&gt;0,SUM(BA6,BE6),"")</f>
        <v>11.600000000000001</v>
      </c>
      <c r="BV6" s="11">
        <f>IF(SUM(AZ6:BA6,BC6:BE6,BG6)-BB6-BF6&gt;0,SUM(AZ6:BA6,BC6:BE6,BG6)-BB6-BF6,"")</f>
        <v>47.100000000000009</v>
      </c>
      <c r="BW6" s="11">
        <f>IF(SUM(BH6:BI6,BK6)-BJ6&gt;0,SUM(BH6:BI6,BK6)-BJ6,"")</f>
        <v>23.9</v>
      </c>
      <c r="BX6" s="11">
        <f>IF(SUM(BA6,BE6,BI6)&gt;0,SUM(BA6,BE6,BI6),"")</f>
        <v>16.8</v>
      </c>
      <c r="BY6" s="11">
        <f>IF(SUM(BV6,BW6)&gt;0,SUM(BV6,BW6),"")</f>
        <v>71</v>
      </c>
      <c r="BZ6" s="11">
        <f>IF(SUM(BM6,BQ6)&gt;0,SUM(BM6,BQ6),"")</f>
        <v>8.8000000000000007</v>
      </c>
      <c r="CA6" s="11">
        <f>IF(SUM(BL6:BM6,BO6:BQ6,BS6)-SUM(BN6,BR6)&gt;0,SUM(BL6:BM6,BO6:BQ6,BS6)-SUM(BN6,BR6),"")</f>
        <v>44.4</v>
      </c>
      <c r="CB6" s="11">
        <f>IF(SUM(BV6,BW6,CA6)&gt;0,SUM(BV6,BW6,CA6),"")</f>
        <v>115.4</v>
      </c>
      <c r="CC6" s="19">
        <v>18.600000000000001</v>
      </c>
      <c r="CD6" s="19">
        <v>6.4</v>
      </c>
      <c r="CE6" s="19">
        <v>0</v>
      </c>
      <c r="CF6" s="19">
        <v>0</v>
      </c>
      <c r="CG6" s="19">
        <v>18.100000000000001</v>
      </c>
      <c r="CH6" s="19">
        <v>4.4000000000000004</v>
      </c>
      <c r="CI6" s="19">
        <v>0.6</v>
      </c>
      <c r="CJ6" s="19">
        <v>0</v>
      </c>
      <c r="CK6" s="19">
        <v>18.100000000000001</v>
      </c>
      <c r="CL6" s="19">
        <v>5.2</v>
      </c>
      <c r="CM6" s="19">
        <v>0.6</v>
      </c>
      <c r="CN6" s="19">
        <v>0</v>
      </c>
      <c r="CO6" s="19">
        <v>18</v>
      </c>
      <c r="CP6" s="19">
        <v>6.4</v>
      </c>
      <c r="CQ6" s="19">
        <v>0.6</v>
      </c>
      <c r="CR6" s="19">
        <v>0</v>
      </c>
      <c r="CS6" s="19">
        <v>0</v>
      </c>
      <c r="CT6" s="19">
        <v>0</v>
      </c>
      <c r="CU6" s="19">
        <v>0</v>
      </c>
      <c r="CV6" s="19">
        <v>0</v>
      </c>
      <c r="CW6" s="27"/>
      <c r="CX6" s="40">
        <f>IF(SUM(CD6,CH6)&gt;0,SUM(CD6,CH6),"")</f>
        <v>10.8</v>
      </c>
      <c r="CY6" s="40">
        <f>IF(SUM(CC6:CD6,CF6:CH6,CJ6)-CE6-CI6&gt;0,SUM(CC6:CD6,CF6:CH6,CJ6)-CE6-CI6,"")</f>
        <v>46.9</v>
      </c>
      <c r="CZ6" s="40">
        <f>IF(SUM(CK6:CL6,CN6)-CM6&gt;0,SUM(CK6:CL6,CN6)-CM6,"")</f>
        <v>22.7</v>
      </c>
      <c r="DA6" s="40">
        <f>IF(SUM(CD6,CH6,CL6)&gt;0,SUM(CD6,CH6,CL6),"")</f>
        <v>16</v>
      </c>
      <c r="DB6" s="40">
        <f>IF(SUM(CY6,CZ6)&gt;0,SUM(CY6,CZ6),"")</f>
        <v>69.599999999999994</v>
      </c>
      <c r="DC6" s="40">
        <f>IF(SUM(CP6,CT6)&gt;0,SUM(CP6,CT6),"")</f>
        <v>6.4</v>
      </c>
      <c r="DD6" s="40">
        <f>IF(SUM(CO6:CP6,CR6:CT6,CV6)-SUM(CQ6,CU6)&gt;0,SUM(CO6:CP6,CR6:CT6,CV6)-SUM(CQ6,CU6),"")</f>
        <v>23.799999999999997</v>
      </c>
      <c r="DE6" s="40">
        <f>IF(SUM(CY6,CZ6,DD6)&gt;0,SUM(CY6,CZ6,DD6),"")</f>
        <v>93.399999999999991</v>
      </c>
      <c r="DF6" s="50">
        <f>IF(MAX(ED6,FF6,GH6,HJ6,IL6,JN6,KP6,LR6,MT6,NV6,OX6,PZ6)-IF(N6="",0,N6)&gt;0.001,MAX(ED6,FF6,GH6,HJ6,IL6,JN6,KP6,LR6,MT6,NV6,OX6,PZ6)-IF(N6="",0,N6),"")</f>
        <v>1.0999999999999872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>
        <v>16.7</v>
      </c>
      <c r="DV6" s="17">
        <v>6.9</v>
      </c>
      <c r="DW6" s="17">
        <v>0.2</v>
      </c>
      <c r="DX6" s="17">
        <v>0</v>
      </c>
      <c r="DY6" s="17">
        <v>17.600000000000001</v>
      </c>
      <c r="DZ6" s="17">
        <v>2.8</v>
      </c>
      <c r="EA6" s="17">
        <v>0</v>
      </c>
      <c r="EB6" s="17">
        <v>0</v>
      </c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>
        <f>IF(SUM(DV6,DZ6)&gt;0,SUM(DV6,DZ6),"")</f>
        <v>9.6999999999999993</v>
      </c>
      <c r="EI6" s="40">
        <f>IF(SUM(DU6:DV6,DX6:DZ6,EB6)-SUM(DW6,EA6)&gt;0,SUM(DU6:DV6,DX6:DZ6,EB6)-SUM(DW6,EA6),"")</f>
        <v>43.8</v>
      </c>
      <c r="EJ6" s="40">
        <f>IF(SUM(ED6,EE6,EI6)&gt;0,SUM(ED6,EE6,EI6),"")</f>
        <v>43.8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18.7</v>
      </c>
      <c r="FN6" s="17">
        <v>6.4</v>
      </c>
      <c r="FO6" s="17">
        <v>0.2</v>
      </c>
      <c r="FP6" s="17">
        <v>0</v>
      </c>
      <c r="FQ6" s="17">
        <v>16.600000000000001</v>
      </c>
      <c r="FR6" s="17">
        <v>6.9</v>
      </c>
      <c r="FS6" s="17">
        <v>0.2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13.3</v>
      </c>
      <c r="GH6" s="40">
        <f>IF(SUM(FM6:FN6,FP6:FR6,FT6)-FO6-FS6&gt;0,SUM(FM6:FN6,FP6:FR6,FT6)-FO6-FS6,"")</f>
        <v>48.199999999999996</v>
      </c>
      <c r="GI6" s="40" t="str">
        <f>IF(SUM(FU6:FV6,FX6)-FW6&gt;0,SUM(FU6:FV6,FX6)-FW6,"")</f>
        <v/>
      </c>
      <c r="GJ6" s="40">
        <f>IF(SUM(FN6,FR6,FV6)&gt;0,SUM(FN6,FR6,FV6),"")</f>
        <v>13.3</v>
      </c>
      <c r="GK6" s="40">
        <f>IF(SUM(GH6,GI6)&gt;0,SUM(GH6,GI6),"")</f>
        <v>48.199999999999996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48.199999999999996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0</v>
      </c>
      <c r="IT6" s="18">
        <v>0</v>
      </c>
      <c r="IU6" s="18">
        <v>0</v>
      </c>
      <c r="IV6" s="18">
        <v>0</v>
      </c>
      <c r="IW6" s="18">
        <v>17.399999999999999</v>
      </c>
      <c r="IX6" s="18">
        <v>2.8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2.8</v>
      </c>
      <c r="JN6" s="11">
        <f>IF(SUM(IS6:IT6,IV6:IX6,IZ6)-IU6-IY6&gt;0,SUM(IS6:IT6,IV6:IX6,IZ6)-IU6-IY6,"")</f>
        <v>20.2</v>
      </c>
      <c r="JO6" s="11" t="str">
        <f>IF(SUM(JA6:JB6,JD6)-JC6&gt;0,SUM(JA6:JB6,JD6)-JC6,"")</f>
        <v/>
      </c>
      <c r="JP6" s="11">
        <f>IF(SUM(IT6,IX6,JB6)&gt;0,SUM(IT6,IX6,JB6),"")</f>
        <v>2.8</v>
      </c>
      <c r="JQ6" s="11">
        <f>IF(SUM(JN6,JO6)&gt;0,SUM(JN6,JO6),"")</f>
        <v>20.2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20.2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18.700000000000003</v>
      </c>
      <c r="QL6" s="22">
        <f>IF($CW6="P",CH6,(CH6+BE6)/2)</f>
        <v>4.8000000000000007</v>
      </c>
      <c r="QM6" s="22">
        <f>IF($CW6="P",CI6,(CI6+BF6)/2)</f>
        <v>0.3</v>
      </c>
      <c r="QN6" s="22">
        <f>IF($CW6="P",CJ6,(CJ6+BG6)/2)</f>
        <v>0</v>
      </c>
      <c r="QO6" s="22">
        <f>IF($CW6="P",CK6,(CK6+BH6)/2)</f>
        <v>18.399999999999999</v>
      </c>
      <c r="QP6" s="22">
        <f>IF($CW6="P",CL6,(CL6+BI6)/2)</f>
        <v>5.2</v>
      </c>
      <c r="QQ6" s="22">
        <f>IF($CW6="P",CM6,(CM6+BJ6)/2)</f>
        <v>0.3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4.5999999999999996</v>
      </c>
      <c r="QU6" s="22">
        <f>IF($CW6="P",CQ6,(CQ6+BN6)/2)</f>
        <v>0.3</v>
      </c>
      <c r="QV6" s="22">
        <f>IF($CW6="P",CR6,(CR6+BO6)/2)</f>
        <v>0</v>
      </c>
      <c r="QW6" s="22">
        <f>IF($CW6="P",CS6,(CS6+BP6)/2)</f>
        <v>9.3000000000000007</v>
      </c>
      <c r="QX6" s="22">
        <f>IF($CW6="P",CT6,(CT6+BQ6)/2)</f>
        <v>3</v>
      </c>
      <c r="QY6" s="22">
        <f>IF($CW6="P",CU6,(CU6+BR6)/2)</f>
        <v>0.3</v>
      </c>
      <c r="QZ6" s="22">
        <f>IF($CW6="P",CV6,(CV6+BS6)/2)</f>
        <v>0</v>
      </c>
      <c r="RA6" s="27" t="s">
        <v>46</v>
      </c>
      <c r="RB6" s="40">
        <f>IF(SUM(QH6,QL6)&gt;0,SUM(QH6,QL6),"")</f>
        <v>11.200000000000001</v>
      </c>
      <c r="RC6" s="40">
        <f>IF(SUM(QG6:QH6,QJ6:QL6,QN6)-QI6-QM6&gt;0,SUM(QG6:QH6,QJ6:QL6,QN6)-QI6-QM6,"")</f>
        <v>47.000000000000007</v>
      </c>
      <c r="RD6" s="40">
        <f>IF(SUM(QO6:QP6,QR6)-QQ6&gt;0,SUM(QO6:QP6,QR6)-QQ6,"")</f>
        <v>23.299999999999997</v>
      </c>
      <c r="RE6" s="40">
        <f>IF(SUM(QH6,QL6,QP6)&gt;0,SUM(QH6,QL6,QP6),"")</f>
        <v>16.400000000000002</v>
      </c>
      <c r="RF6" s="40">
        <f>IF(SUM(RC6,RD6)&gt;0,SUM(RC6,RD6),"")</f>
        <v>70.300000000000011</v>
      </c>
      <c r="RG6" s="40">
        <f>IF(SUM(QT6,QX6)&gt;0,SUM(QT6,QX6),"")</f>
        <v>7.6</v>
      </c>
      <c r="RH6" s="40">
        <f>IF(SUM(QS6:QT6,QV6:QX6,QZ6)-SUM(QU6,QY6)&gt;0,SUM(QS6:QT6,QV6:QX6,QZ6)-SUM(QU6,QY6),"")</f>
        <v>34.1</v>
      </c>
      <c r="RI6" s="40">
        <f>IF(SUM(RC6,RD6,RH6)&gt;0,SUM(RC6,RD6,RH6),"")</f>
        <v>104.4</v>
      </c>
    </row>
    <row r="7" spans="1:477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>2</v>
      </c>
      <c r="C7" s="5" t="s">
        <v>154</v>
      </c>
      <c r="D7" s="4" t="s">
        <v>4</v>
      </c>
      <c r="E7" s="4">
        <v>2006</v>
      </c>
      <c r="F7" s="9">
        <f>SUM(L7:T7)+SUM(L7:P7)*0.0000001+SUM(L7)*0.0000000000001</f>
        <v>165.30001176000485</v>
      </c>
      <c r="G7" s="66"/>
      <c r="H7" s="3" t="str">
        <f>IF(OR(AND(AR7&gt;=AY$24,AS7&gt;=AY$28,AR7&lt;&gt;"",AQ7=""),AND(AW7&gt;=AY$24,AX7&gt;=AY$28,AW7&lt;&gt;"",AQ7=""),AND(BU7&gt;=CB$24,BV7&gt;=CB$28,BU7&lt;&gt;"",BT7=""),AND(BZ7&gt;=CB$24,CA7&gt;=CB$28,BZ7&lt;&gt;"",BT7=""),AND(CX7&gt;=DE$24,CY7&gt;=DE$28,CX7&lt;&gt;"",CW7=""),AND(DC7&gt;=DE$24,DD7&gt;=DE$28,DC7&lt;&gt;""),AND(EC7&gt;=EJ$24,ED7&gt;=EJ$28,EC7&lt;&gt;""),AND(EH7&gt;=EJ$24,EI7&gt;=EJ$28,EH7&lt;&gt;""),AND(FE7&gt;=FL$24,FF7&gt;=FL$28,FE7&lt;&gt;""),AND(FJ7&gt;=FL$24,FK7&gt;=FL$28,FJ7&lt;&gt;""),AND(GG7&gt;=GN$24,GH7&gt;=GN$28,GG7&lt;&gt;""),AND(GL7&gt;=GN$24,GM7&gt;=GN$28,GL7&lt;&gt;""),AND(HI7&gt;=HP$24,HJ7&gt;=HP$28,HI7&lt;&gt;""),AND(HN7&gt;=HP$24,HO7&gt;=HP$28,HN7&lt;&gt;""),AND(IK7&gt;=IR$24,IL7&gt;=IR$28,IK7&lt;&gt;""),AND(IP7&gt;=IR$24,IQ7&gt;=IR$28,IP7&lt;&gt;""),AND(JM7&gt;=JT$24,JN7&gt;=JT$28,JM7&lt;&gt;""),AND(JR7&gt;=JT$24,JS7&gt;=JT$28,JR7&lt;&gt;""),AND(KO7&gt;=KV$24,KP7&gt;=KV$28,KO7&lt;&gt;""),AND(KT7&gt;=KV$24,KU7&gt;=KV$28,KT7&lt;&gt;""),AND(LQ7&gt;=LX$24,LR7&gt;=LX$28,LQ7&lt;&gt;""),AND(LV7&gt;=LX$24,LW7&gt;=LX$28,LV7&lt;&gt;""),AND(MS7&gt;=MZ$24,MT7&gt;=MZ$28,MS7&lt;&gt;""),AND(MX7&gt;=MZ$24,MY7&gt;=MZ$28,MX7&lt;&gt;""),AND(NU7&gt;=OB$24,NV7&gt;=OB$28,NU7&lt;&gt;""),AND(NZ7&gt;=OB$24,OA7&gt;=OB$28,NZ7&lt;&gt;""),AND(OW7&gt;=PD$24,OX7&gt;=PD$28,OW7&lt;&gt;""),AND(PB7&gt;=PD$24,PC7&gt;=PD$28,PB7&lt;&gt;""),AND(PY7&gt;=QF$24,PZ7&gt;=QF$28,PY7&lt;&gt;""),AND(QD7&gt;=QF$24,QE7&gt;=QF$28,QD7&lt;&gt;"")),"P","")</f>
        <v>P</v>
      </c>
      <c r="I7" s="3" t="str">
        <f>IF(OR(AND(AS7&gt;=AY$28,AS7&lt;&gt;"",AQ7=""),AND(AX7&gt;=AY$28,AX7&lt;&gt;"",AQ7=""),AND(BV7&gt;=CB$28,BV7&lt;&gt;"",BT7=""),AND(CA7&gt;=CB$28,CA7&lt;&gt;"",BT7=""),AND(CY7&gt;=DE$28,CY7&lt;&gt;"",CW7=""),AND(DD7&gt;=DE$28,DD7&lt;&gt;"",CW7=""),AND(ED7&gt;=EJ$28,ED7&lt;&gt;""),AND(EI7&gt;=EJ$28,EI7&lt;&gt;""),AND(FF7&gt;=FL$28,FF7&lt;&gt;""),AND(FK7&gt;=FL$28,FK7&lt;&gt;""),AND(GH7&gt;=GN$28,GH7&lt;&gt;""),AND(GM7&gt;=GN$28,GM7&lt;&gt;""),AND(HJ7&gt;=HP$28,HJ7&lt;&gt;""),AND(HO7&gt;=HP$28,HO7&lt;&gt;""),AND(IL7&gt;=IR$28,IL7&lt;&gt;""),AND(IQ7&gt;=IR$28,IQ7&lt;&gt;""),AND(JN7&gt;=JT$28,JN7&lt;&gt;""),AND(JS7&gt;=JT$28,JS7&lt;&gt;""),AND(KP7&gt;=KV$28,KP7&lt;&gt;""),AND(KU7&gt;=KV$28,KU7&lt;&gt;""),AND(LR7&gt;=LX$28,LR7&lt;&gt;""),AND(LW7&gt;=LX$28,LW7&lt;&gt;""),AND(MT7&gt;=MZ$28,MT7&lt;&gt;""),AND(MY7&gt;=MZ$28,MY7&lt;&gt;""),AND(NV7&gt;=OB$28,NV7&lt;&gt;""),AND(OA7&gt;=OB$28,OA7&lt;&gt;""),AND(OX7&gt;=PD$28,OX7&lt;&gt;""),AND(PC7&gt;=PD$28,PC7&lt;&gt;""),AND(PZ7&gt;=QF$28,PZ7&lt;&gt;""),AND(QE7&gt;=QF$28,QE7&lt;&gt;"")),"P","")</f>
        <v>P</v>
      </c>
      <c r="J7" s="36" t="str">
        <f>IF(AND(I7="P",H7=""),"No DD",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Merit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Excellence",IF(K7="P","Worlds Team",IF(H7="P","National Team","")))))</f>
        <v>National Team</v>
      </c>
      <c r="K7" s="3" t="str">
        <f>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P","")</f>
        <v/>
      </c>
      <c r="L7" s="8">
        <f>IF(COUNT(AS7,BV7,CY7)&gt;0,LARGE((AS7,BV7,CY7),1),0)</f>
        <v>48.599999999999994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46.6</v>
      </c>
      <c r="O7" s="8" t="str">
        <f>IF(N7=0,"",IF(N7=CY7,$CC$1,IF(N7=BV7,$AZ$1,IF(N7=AS7,$W$1,""))))</f>
        <v>2023 Nationals</v>
      </c>
      <c r="P7" s="8">
        <f>IF(COUNT(AT7,BW7,CZ7)&gt;0,LARGE((AT7,BW7,CZ7),1),0)</f>
        <v>22.4</v>
      </c>
      <c r="Q7" s="8" t="str">
        <f>IF(P7=0,"",IF(P7=CZ7,$CC$1,IF(P7=BW7,$AZ$1,IF(P7=AT7,$W$1,""))))</f>
        <v>2023 Nationals</v>
      </c>
      <c r="R7" s="8">
        <f>IF(MAX(AX7,CA7,DD7)&gt;0,MAX(AX7,CA7,DD7),0)</f>
        <v>47.699999999999996</v>
      </c>
      <c r="S7" s="8" t="str">
        <f>IF(R7=0,"",IF(R7=DD7,$CC$1,IF(R7=CA7,$AZ$1,IF(R7=AX7,$W$1,""))))</f>
        <v>2023 3rd Domestic Trial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18.399999999999999</v>
      </c>
      <c r="BA7" s="18">
        <v>5.6</v>
      </c>
      <c r="BB7" s="18">
        <v>0.8</v>
      </c>
      <c r="BC7" s="18">
        <v>0</v>
      </c>
      <c r="BD7" s="18">
        <v>18.399999999999999</v>
      </c>
      <c r="BE7" s="18">
        <v>6</v>
      </c>
      <c r="BF7" s="18">
        <v>1</v>
      </c>
      <c r="BG7" s="18">
        <v>0</v>
      </c>
      <c r="BH7" s="18">
        <v>17.7</v>
      </c>
      <c r="BI7" s="18">
        <v>5.2</v>
      </c>
      <c r="BJ7" s="18">
        <v>0.8</v>
      </c>
      <c r="BK7" s="18">
        <v>0.3</v>
      </c>
      <c r="BL7" s="18">
        <v>18</v>
      </c>
      <c r="BM7" s="18">
        <v>4.8</v>
      </c>
      <c r="BN7" s="18">
        <v>0.2</v>
      </c>
      <c r="BO7" s="18">
        <v>0</v>
      </c>
      <c r="BP7" s="18">
        <v>18</v>
      </c>
      <c r="BQ7" s="18">
        <v>5.2</v>
      </c>
      <c r="BR7" s="18">
        <v>0.8</v>
      </c>
      <c r="BS7" s="18">
        <v>0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46.6</v>
      </c>
      <c r="BW7" s="11">
        <f>IF(SUM(BH7:BI7,BK7)-BJ7&gt;0,SUM(BH7:BI7,BK7)-BJ7,"")</f>
        <v>22.4</v>
      </c>
      <c r="BX7" s="11">
        <f>IF(SUM(BA7,BE7,BI7)&gt;0,SUM(BA7,BE7,BI7),"")</f>
        <v>16.8</v>
      </c>
      <c r="BY7" s="11">
        <f>IF(SUM(BV7,BW7)&gt;0,SUM(BV7,BW7),"")</f>
        <v>69</v>
      </c>
      <c r="BZ7" s="11">
        <f>IF(SUM(BM7,BQ7)&gt;0,SUM(BM7,BQ7),"")</f>
        <v>10</v>
      </c>
      <c r="CA7" s="11">
        <f>IF(SUM(BL7:BM7,BO7:BQ7,BS7)-SUM(BN7,BR7)&gt;0,SUM(BL7:BM7,BO7:BQ7,BS7)-SUM(BN7,BR7),"")</f>
        <v>45</v>
      </c>
      <c r="CB7" s="11">
        <f>IF(SUM(BV7,BW7,CA7)&gt;0,SUM(BV7,BW7,CA7),"")</f>
        <v>114</v>
      </c>
      <c r="CC7" s="19">
        <v>18.7</v>
      </c>
      <c r="CD7" s="19">
        <v>5.6</v>
      </c>
      <c r="CE7" s="19">
        <v>0</v>
      </c>
      <c r="CF7" s="19">
        <v>0</v>
      </c>
      <c r="CG7" s="19">
        <v>18.3</v>
      </c>
      <c r="CH7" s="19">
        <v>6</v>
      </c>
      <c r="CI7" s="19">
        <v>0</v>
      </c>
      <c r="CJ7" s="19">
        <v>0</v>
      </c>
      <c r="CK7" s="19">
        <v>17.2</v>
      </c>
      <c r="CL7" s="19">
        <v>2</v>
      </c>
      <c r="CM7" s="19">
        <v>0</v>
      </c>
      <c r="CN7" s="19">
        <v>0</v>
      </c>
      <c r="CO7" s="19">
        <v>18.3</v>
      </c>
      <c r="CP7" s="19">
        <v>5.6</v>
      </c>
      <c r="CQ7" s="19">
        <v>0</v>
      </c>
      <c r="CR7" s="19">
        <v>0</v>
      </c>
      <c r="CS7" s="19">
        <v>18.399999999999999</v>
      </c>
      <c r="CT7" s="19">
        <v>6</v>
      </c>
      <c r="CU7" s="19">
        <v>0.6</v>
      </c>
      <c r="CV7" s="19">
        <v>0</v>
      </c>
      <c r="CW7" s="27"/>
      <c r="CX7" s="40">
        <f>IF(SUM(CD7,CH7)&gt;0,SUM(CD7,CH7),"")</f>
        <v>11.6</v>
      </c>
      <c r="CY7" s="40">
        <f>IF(SUM(CC7:CD7,CF7:CH7,CJ7)-CE7-CI7&gt;0,SUM(CC7:CD7,CF7:CH7,CJ7)-CE7-CI7,"")</f>
        <v>48.599999999999994</v>
      </c>
      <c r="CZ7" s="40">
        <f>IF(SUM(CK7:CL7,CN7)-CM7&gt;0,SUM(CK7:CL7,CN7)-CM7,"")</f>
        <v>19.2</v>
      </c>
      <c r="DA7" s="40">
        <f>IF(SUM(CD7,CH7,CL7)&gt;0,SUM(CD7,CH7,CL7),"")</f>
        <v>13.6</v>
      </c>
      <c r="DB7" s="40">
        <f>IF(SUM(CY7,CZ7)&gt;0,SUM(CY7,CZ7),"")</f>
        <v>67.8</v>
      </c>
      <c r="DC7" s="40">
        <f>IF(SUM(CP7,CT7)&gt;0,SUM(CP7,CT7),"")</f>
        <v>11.6</v>
      </c>
      <c r="DD7" s="40">
        <f>IF(SUM(CO7:CP7,CR7:CT7,CV7)-SUM(CQ7,CU7)&gt;0,SUM(CO7:CP7,CR7:CT7,CV7)-SUM(CQ7,CU7),"")</f>
        <v>47.699999999999996</v>
      </c>
      <c r="DE7" s="40">
        <f>IF(SUM(CY7,CZ7,DD7)&gt;0,SUM(CY7,CZ7,DD7),"")</f>
        <v>115.5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18.549999999999997</v>
      </c>
      <c r="QH7" s="22">
        <f>IF($CW7="P",CD7,(CD7+BA7)/2)</f>
        <v>5.6</v>
      </c>
      <c r="QI7" s="22">
        <f>IF($CW7="P",CE7,(CE7+BB7)/2)</f>
        <v>0.4</v>
      </c>
      <c r="QJ7" s="22">
        <f>IF($CW7="P",CF7,(CF7+BC7)/2)</f>
        <v>0</v>
      </c>
      <c r="QK7" s="22">
        <f>IF($CW7="P",CG7,(CG7+BD7)/2)</f>
        <v>18.350000000000001</v>
      </c>
      <c r="QL7" s="22">
        <f>IF($CW7="P",CH7,(CH7+BE7)/2)</f>
        <v>6</v>
      </c>
      <c r="QM7" s="22">
        <f>IF($CW7="P",CI7,(CI7+BF7)/2)</f>
        <v>0.5</v>
      </c>
      <c r="QN7" s="22">
        <f>IF($CW7="P",CJ7,(CJ7+BG7)/2)</f>
        <v>0</v>
      </c>
      <c r="QO7" s="22">
        <f>IF($CW7="P",CK7,(CK7+BH7)/2)</f>
        <v>17.45</v>
      </c>
      <c r="QP7" s="22">
        <f>IF($CW7="P",CL7,(CL7+BI7)/2)</f>
        <v>3.6</v>
      </c>
      <c r="QQ7" s="22">
        <f>IF($CW7="P",CM7,(CM7+BJ7)/2)</f>
        <v>0.4</v>
      </c>
      <c r="QR7" s="22">
        <f>IF($CW7="P",CN7,(CN7+BK7)/2)</f>
        <v>0.15</v>
      </c>
      <c r="QS7" s="22">
        <f>IF($CW7="P",CO7,(CO7+BL7)/2)</f>
        <v>18.149999999999999</v>
      </c>
      <c r="QT7" s="22">
        <f>IF($CW7="P",CP7,(CP7+BM7)/2)</f>
        <v>5.1999999999999993</v>
      </c>
      <c r="QU7" s="22">
        <f>IF($CW7="P",CQ7,(CQ7+BN7)/2)</f>
        <v>0.1</v>
      </c>
      <c r="QV7" s="22">
        <f>IF($CW7="P",CR7,(CR7+BO7)/2)</f>
        <v>0</v>
      </c>
      <c r="QW7" s="22">
        <f>IF($CW7="P",CS7,(CS7+BP7)/2)</f>
        <v>18.2</v>
      </c>
      <c r="QX7" s="22">
        <f>IF($CW7="P",CT7,(CT7+BQ7)/2)</f>
        <v>5.6</v>
      </c>
      <c r="QY7" s="22">
        <f>IF($CW7="P",CU7,(CU7+BR7)/2)</f>
        <v>0.7</v>
      </c>
      <c r="QZ7" s="22">
        <f>IF($CW7="P",CV7,(CV7+BS7)/2)</f>
        <v>0</v>
      </c>
      <c r="RA7" s="27" t="s">
        <v>46</v>
      </c>
      <c r="RB7" s="40">
        <f>IF(SUM(QH7,QL7)&gt;0,SUM(QH7,QL7),"")</f>
        <v>11.6</v>
      </c>
      <c r="RC7" s="40">
        <f>IF(SUM(QG7:QH7,QJ7:QL7,QN7)-QI7-QM7&gt;0,SUM(QG7:QH7,QJ7:QL7,QN7)-QI7-QM7,"")</f>
        <v>47.6</v>
      </c>
      <c r="RD7" s="40">
        <f>IF(SUM(QO7:QP7,QR7)-QQ7&gt;0,SUM(QO7:QP7,QR7)-QQ7,"")</f>
        <v>20.8</v>
      </c>
      <c r="RE7" s="40">
        <f>IF(SUM(QH7,QL7,QP7)&gt;0,SUM(QH7,QL7,QP7),"")</f>
        <v>15.2</v>
      </c>
      <c r="RF7" s="40">
        <f>IF(SUM(RC7,RD7)&gt;0,SUM(RC7,RD7),"")</f>
        <v>68.400000000000006</v>
      </c>
      <c r="RG7" s="40">
        <f>IF(SUM(QT7,QX7)&gt;0,SUM(QT7,QX7),"")</f>
        <v>10.799999999999999</v>
      </c>
      <c r="RH7" s="40">
        <f>IF(SUM(QS7:QT7,QV7:QX7,QZ7)-SUM(QU7,QY7)&gt;0,SUM(QS7:QT7,QV7:QX7,QZ7)-SUM(QU7,QY7),"")</f>
        <v>46.35</v>
      </c>
      <c r="RI7" s="40">
        <f>IF(SUM(RC7,RD7,RH7)&gt;0,SUM(RC7,RD7,RH7),"")</f>
        <v>114.75</v>
      </c>
    </row>
    <row r="8" spans="1:477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>3</v>
      </c>
      <c r="C8" s="5" t="s">
        <v>155</v>
      </c>
      <c r="D8" s="4" t="s">
        <v>4</v>
      </c>
      <c r="E8" s="4">
        <v>2005</v>
      </c>
      <c r="F8" s="9">
        <f>SUM(L8:T8)+SUM(L8:P8)*0.0000001+SUM(L8)*0.0000000000001</f>
        <v>164.20001161000471</v>
      </c>
      <c r="G8" s="66"/>
      <c r="H8" s="3" t="str">
        <f>IF(OR(AND(AR8&gt;=AY$24,AS8&gt;=AY$28,AR8&lt;&gt;"",AQ8=""),AND(AW8&gt;=AY$24,AX8&gt;=AY$28,AW8&lt;&gt;"",AQ8=""),AND(BU8&gt;=CB$24,BV8&gt;=CB$28,BU8&lt;&gt;"",BT8=""),AND(BZ8&gt;=CB$24,CA8&gt;=CB$28,BZ8&lt;&gt;"",BT8=""),AND(CX8&gt;=DE$24,CY8&gt;=DE$28,CX8&lt;&gt;"",CW8=""),AND(DC8&gt;=DE$24,DD8&gt;=DE$28,DC8&lt;&gt;""),AND(EC8&gt;=EJ$24,ED8&gt;=EJ$28,EC8&lt;&gt;""),AND(EH8&gt;=EJ$24,EI8&gt;=EJ$28,EH8&lt;&gt;""),AND(FE8&gt;=FL$24,FF8&gt;=FL$28,FE8&lt;&gt;""),AND(FJ8&gt;=FL$24,FK8&gt;=FL$28,FJ8&lt;&gt;""),AND(GG8&gt;=GN$24,GH8&gt;=GN$28,GG8&lt;&gt;""),AND(GL8&gt;=GN$24,GM8&gt;=GN$28,GL8&lt;&gt;""),AND(HI8&gt;=HP$24,HJ8&gt;=HP$28,HI8&lt;&gt;""),AND(HN8&gt;=HP$24,HO8&gt;=HP$28,HN8&lt;&gt;""),AND(IK8&gt;=IR$24,IL8&gt;=IR$28,IK8&lt;&gt;""),AND(IP8&gt;=IR$24,IQ8&gt;=IR$28,IP8&lt;&gt;""),AND(JM8&gt;=JT$24,JN8&gt;=JT$28,JM8&lt;&gt;""),AND(JR8&gt;=JT$24,JS8&gt;=JT$28,JR8&lt;&gt;""),AND(KO8&gt;=KV$24,KP8&gt;=KV$28,KO8&lt;&gt;""),AND(KT8&gt;=KV$24,KU8&gt;=KV$28,KT8&lt;&gt;""),AND(LQ8&gt;=LX$24,LR8&gt;=LX$28,LQ8&lt;&gt;""),AND(LV8&gt;=LX$24,LW8&gt;=LX$28,LV8&lt;&gt;""),AND(MS8&gt;=MZ$24,MT8&gt;=MZ$28,MS8&lt;&gt;""),AND(MX8&gt;=MZ$24,MY8&gt;=MZ$28,MX8&lt;&gt;""),AND(NU8&gt;=OB$24,NV8&gt;=OB$28,NU8&lt;&gt;""),AND(NZ8&gt;=OB$24,OA8&gt;=OB$28,NZ8&lt;&gt;""),AND(OW8&gt;=PD$24,OX8&gt;=PD$28,OW8&lt;&gt;""),AND(PB8&gt;=PD$24,PC8&gt;=PD$28,PB8&lt;&gt;""),AND(PY8&gt;=QF$24,PZ8&gt;=QF$28,PY8&lt;&gt;""),AND(QD8&gt;=QF$24,QE8&gt;=QF$28,QD8&lt;&gt;"")),"P","")</f>
        <v>P</v>
      </c>
      <c r="I8" s="3" t="str">
        <f>IF(OR(AND(AS8&gt;=AY$28,AS8&lt;&gt;"",AQ8=""),AND(AX8&gt;=AY$28,AX8&lt;&gt;"",AQ8=""),AND(BV8&gt;=CB$28,BV8&lt;&gt;"",BT8=""),AND(CA8&gt;=CB$28,CA8&lt;&gt;"",BT8=""),AND(CY8&gt;=DE$28,CY8&lt;&gt;"",CW8=""),AND(DD8&gt;=DE$28,DD8&lt;&gt;"",CW8=""),AND(ED8&gt;=EJ$28,ED8&lt;&gt;""),AND(EI8&gt;=EJ$28,EI8&lt;&gt;""),AND(FF8&gt;=FL$28,FF8&lt;&gt;""),AND(FK8&gt;=FL$28,FK8&lt;&gt;""),AND(GH8&gt;=GN$28,GH8&lt;&gt;""),AND(GM8&gt;=GN$28,GM8&lt;&gt;""),AND(HJ8&gt;=HP$28,HJ8&lt;&gt;""),AND(HO8&gt;=HP$28,HO8&lt;&gt;""),AND(IL8&gt;=IR$28,IL8&lt;&gt;""),AND(IQ8&gt;=IR$28,IQ8&lt;&gt;""),AND(JN8&gt;=JT$28,JN8&lt;&gt;""),AND(JS8&gt;=JT$28,JS8&lt;&gt;""),AND(KP8&gt;=KV$28,KP8&lt;&gt;""),AND(KU8&gt;=KV$28,KU8&lt;&gt;""),AND(LR8&gt;=LX$28,LR8&lt;&gt;""),AND(LW8&gt;=LX$28,LW8&lt;&gt;""),AND(MT8&gt;=MZ$28,MT8&lt;&gt;""),AND(MY8&gt;=MZ$28,MY8&lt;&gt;""),AND(NV8&gt;=OB$28,NV8&lt;&gt;""),AND(OA8&gt;=OB$28,OA8&lt;&gt;""),AND(OX8&gt;=PD$28,OX8&lt;&gt;""),AND(PC8&gt;=PD$28,PC8&lt;&gt;""),AND(PZ8&gt;=QF$28,PZ8&lt;&gt;""),AND(QE8&gt;=QF$28,QE8&lt;&gt;"")),"P","")</f>
        <v>P</v>
      </c>
      <c r="J8" s="36" t="str">
        <f>IF(AND(I8="P",H8=""),"No DD",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Merit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Excellence",IF(K8="P","Worlds Team",IF(H8="P","National Team","")))))</f>
        <v>National Team</v>
      </c>
      <c r="K8" s="3" t="str">
        <f>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P","")</f>
        <v/>
      </c>
      <c r="L8" s="8">
        <f>IF(COUNT(AS8,BV8,CY8)&gt;0,LARGE((AS8,BV8,CY8),1),0)</f>
        <v>47.199999999999996</v>
      </c>
      <c r="M8" s="8" t="str">
        <f>IF(L8=0,"",IF(L8=CY8,$CC$1,IF(L8=BV8,$AZ$1,IF(L8=AS8,$W$1,""))))</f>
        <v>2023 Nationals</v>
      </c>
      <c r="N8" s="8">
        <f>IF(COUNT(AS8,BV8,CY8)&gt;1,LARGE((AS8,BV8,CY8),2),0)</f>
        <v>46.999999999999993</v>
      </c>
      <c r="O8" s="8" t="str">
        <f>IF(N8=0,"",IF(N8=CY8,$CC$1,IF(N8=BV8,$AZ$1,IF(N8=AS8,$W$1,""))))</f>
        <v>2023 Elite Canada</v>
      </c>
      <c r="P8" s="8">
        <f>IF(COUNT(AT8,BW8,CZ8)&gt;0,LARGE((AT8,BW8,CZ8),1),0)</f>
        <v>21.9</v>
      </c>
      <c r="Q8" s="8" t="str">
        <f>IF(P8=0,"",IF(P8=CZ8,$CC$1,IF(P8=BW8,$AZ$1,IF(P8=AT8,$W$1,""))))</f>
        <v>2023 Elite Canada</v>
      </c>
      <c r="R8" s="8">
        <f>IF(MAX(AX8,CA8,DD8)&gt;0,MAX(AX8,CA8,DD8),0)</f>
        <v>47.3</v>
      </c>
      <c r="S8" s="8" t="str">
        <f>IF(R8=0,"",IF(R8=DD8,$CC$1,IF(R8=CA8,$AZ$1,IF(R8=AX8,$W$1,""))))</f>
        <v>2023 Nationals</v>
      </c>
      <c r="T8" s="8">
        <f>IF(MAX(DF8:DH8)&gt;0,MAX(DF8:DH8),"")</f>
        <v>0.80000000000001137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18.7</v>
      </c>
      <c r="X8" s="19">
        <v>5.2</v>
      </c>
      <c r="Y8" s="19">
        <v>0.2</v>
      </c>
      <c r="Z8" s="19">
        <v>0</v>
      </c>
      <c r="AA8" s="19">
        <v>18.399999999999999</v>
      </c>
      <c r="AB8" s="19">
        <v>5.2</v>
      </c>
      <c r="AC8" s="19">
        <v>0.6</v>
      </c>
      <c r="AD8" s="19">
        <v>0.3</v>
      </c>
      <c r="AE8" s="19">
        <v>18.399999999999999</v>
      </c>
      <c r="AF8" s="19">
        <v>3.5</v>
      </c>
      <c r="AG8" s="19">
        <v>0</v>
      </c>
      <c r="AH8" s="19">
        <v>0</v>
      </c>
      <c r="AI8" s="19">
        <v>18.100000000000001</v>
      </c>
      <c r="AJ8" s="19">
        <v>5.2</v>
      </c>
      <c r="AK8" s="19">
        <v>0.8</v>
      </c>
      <c r="AL8" s="19">
        <v>0</v>
      </c>
      <c r="AM8" s="19">
        <v>18.7</v>
      </c>
      <c r="AN8" s="19">
        <v>5.2</v>
      </c>
      <c r="AO8" s="19">
        <v>0.6</v>
      </c>
      <c r="AP8" s="19">
        <v>0.3</v>
      </c>
      <c r="AQ8" s="27"/>
      <c r="AR8" s="40">
        <f>IF(SUM(X8,AB8)&gt;0,SUM(X8,AB8),"")</f>
        <v>10.4</v>
      </c>
      <c r="AS8" s="40">
        <f>IF(SUM(W8:X8,Z8:AB8,AD8)-Y8-AC8&gt;0,SUM(W8:X8,Z8:AB8,AD8)-Y8-AC8,"")</f>
        <v>46.999999999999993</v>
      </c>
      <c r="AT8" s="40">
        <f>IF(SUM(AE8:AF8,AH8)-AG8&gt;0,SUM(AE8:AF8,AH8)-AG8,"")</f>
        <v>21.9</v>
      </c>
      <c r="AU8" s="40">
        <f>IF(SUM(X8,AB8,AF8)&gt;0,SUM(X8,AB8,AF8),"")</f>
        <v>13.9</v>
      </c>
      <c r="AV8" s="40">
        <f>IF(SUM(AS8,AT8)&gt;0,SUM(AS8,AT8),"")</f>
        <v>68.899999999999991</v>
      </c>
      <c r="AW8" s="40">
        <f>IF(SUM(AJ8,AN8)&gt;0,SUM(AJ8,AN8),"")</f>
        <v>10.4</v>
      </c>
      <c r="AX8" s="40">
        <f>IF(SUM(AI8:AJ8,AL8:AN8,AP8)-SUM(AK8,AO8)&gt;0,SUM(AI8:AJ8,AL8:AN8,AP8)-SUM(AK8,AO8),"")</f>
        <v>46.1</v>
      </c>
      <c r="AY8" s="40">
        <f>IF(SUM(AS8,AT8,AX8)&gt;0,SUM(AS8,AT8,AX8),"")</f>
        <v>115</v>
      </c>
      <c r="AZ8" s="18">
        <v>18.399999999999999</v>
      </c>
      <c r="BA8" s="18">
        <v>6</v>
      </c>
      <c r="BB8" s="18">
        <v>0.6</v>
      </c>
      <c r="BC8" s="18">
        <v>0</v>
      </c>
      <c r="BD8" s="18">
        <v>18.5</v>
      </c>
      <c r="BE8" s="18">
        <v>5.6</v>
      </c>
      <c r="BF8" s="18">
        <v>1</v>
      </c>
      <c r="BG8" s="18">
        <v>0.3</v>
      </c>
      <c r="BH8" s="18">
        <v>17.2</v>
      </c>
      <c r="BI8" s="18">
        <v>2.4</v>
      </c>
      <c r="BJ8" s="18">
        <v>0</v>
      </c>
      <c r="BK8" s="18">
        <v>0</v>
      </c>
      <c r="BL8" s="18">
        <v>18.399999999999999</v>
      </c>
      <c r="BM8" s="18">
        <v>6</v>
      </c>
      <c r="BN8" s="18">
        <v>1</v>
      </c>
      <c r="BO8" s="18">
        <v>0</v>
      </c>
      <c r="BP8" s="18">
        <v>18.600000000000001</v>
      </c>
      <c r="BQ8" s="18">
        <v>5.6</v>
      </c>
      <c r="BR8" s="18">
        <v>0.6</v>
      </c>
      <c r="BS8" s="18">
        <v>0.3</v>
      </c>
      <c r="BT8" s="28"/>
      <c r="BU8" s="11">
        <f>IF(SUM(BA8,BE8)&gt;0,SUM(BA8,BE8),"")</f>
        <v>11.6</v>
      </c>
      <c r="BV8" s="11">
        <f>IF(SUM(AZ8:BA8,BC8:BE8,BG8)-BB8-BF8&gt;0,SUM(AZ8:BA8,BC8:BE8,BG8)-BB8-BF8,"")</f>
        <v>47.199999999999996</v>
      </c>
      <c r="BW8" s="11">
        <f>IF(SUM(BH8:BI8,BK8)-BJ8&gt;0,SUM(BH8:BI8,BK8)-BJ8,"")</f>
        <v>19.599999999999998</v>
      </c>
      <c r="BX8" s="11">
        <f>IF(SUM(BA8,BE8,BI8)&gt;0,SUM(BA8,BE8,BI8),"")</f>
        <v>14</v>
      </c>
      <c r="BY8" s="11">
        <f>IF(SUM(BV8,BW8)&gt;0,SUM(BV8,BW8),"")</f>
        <v>66.8</v>
      </c>
      <c r="BZ8" s="11">
        <f>IF(SUM(BM8,BQ8)&gt;0,SUM(BM8,BQ8),"")</f>
        <v>11.6</v>
      </c>
      <c r="CA8" s="11">
        <f>IF(SUM(BL8:BM8,BO8:BQ8,BS8)-SUM(BN8,BR8)&gt;0,SUM(BL8:BM8,BO8:BQ8,BS8)-SUM(BN8,BR8),"")</f>
        <v>47.3</v>
      </c>
      <c r="CB8" s="11">
        <f>IF(SUM(BV8,BW8,CA8)&gt;0,SUM(BV8,BW8,CA8),"")</f>
        <v>114.1</v>
      </c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27"/>
      <c r="CX8" s="40" t="str">
        <f>IF(SUM(CD8,CH8)&gt;0,SUM(CD8,CH8),"")</f>
        <v/>
      </c>
      <c r="CY8" s="40" t="str">
        <f>IF(SUM(CC8:CD8,CF8:CH8,CJ8)-CE8-CI8&gt;0,SUM(CC8:CD8,CF8:CH8,CJ8)-CE8-CI8,"")</f>
        <v/>
      </c>
      <c r="CZ8" s="40" t="str">
        <f>IF(SUM(CK8:CL8,CN8)-CM8&gt;0,SUM(CK8:CL8,CN8)-CM8,"")</f>
        <v/>
      </c>
      <c r="DA8" s="40" t="str">
        <f>IF(SUM(CD8,CH8,CL8)&gt;0,SUM(CD8,CH8,CL8),"")</f>
        <v/>
      </c>
      <c r="DB8" s="40" t="str">
        <f>IF(SUM(CY8,CZ8)&gt;0,SUM(CY8,CZ8),"")</f>
        <v/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 t="str">
        <f>IF(SUM(CY8,CZ8,DD8)&gt;0,SUM(CY8,CZ8,DD8),"")</f>
        <v/>
      </c>
      <c r="DF8" s="50">
        <f>IF(MAX(ED8,FF8,GH8,HJ8,IL8,JN8,KP8,LR8,MT8,NV8,OX8,PZ8)-IF(N8="",0,N8)&gt;0.001,MAX(ED8,FF8,GH8,HJ8,IL8,JN8,KP8,LR8,MT8,NV8,OX8,PZ8)-IF(N8="",0,N8),"")</f>
        <v>0.80000000000001137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>
        <v>18.3</v>
      </c>
      <c r="IT8" s="18">
        <v>6</v>
      </c>
      <c r="IU8" s="18">
        <v>0.8</v>
      </c>
      <c r="IV8" s="18">
        <v>0</v>
      </c>
      <c r="IW8" s="18">
        <v>18.7</v>
      </c>
      <c r="IX8" s="18">
        <v>5.6</v>
      </c>
      <c r="IY8" s="18">
        <v>0</v>
      </c>
      <c r="IZ8" s="18">
        <v>0</v>
      </c>
      <c r="JA8" s="18"/>
      <c r="JB8" s="18"/>
      <c r="JC8" s="18"/>
      <c r="JD8" s="18"/>
      <c r="JE8" s="18">
        <v>18.2</v>
      </c>
      <c r="JF8" s="18">
        <v>6</v>
      </c>
      <c r="JG8" s="18">
        <v>0.8</v>
      </c>
      <c r="JH8" s="18">
        <v>0</v>
      </c>
      <c r="JI8" s="18"/>
      <c r="JJ8" s="18"/>
      <c r="JK8" s="18"/>
      <c r="JL8" s="18"/>
      <c r="JM8" s="11">
        <f>IF(SUM(IT8,IX8)&gt;0,SUM(IT8,IX8),"")</f>
        <v>11.6</v>
      </c>
      <c r="JN8" s="11">
        <f>IF(SUM(IS8:IT8,IV8:IX8,IZ8)-IU8-IY8&gt;0,SUM(IS8:IT8,IV8:IX8,IZ8)-IU8-IY8,"")</f>
        <v>47.800000000000004</v>
      </c>
      <c r="JO8" s="11" t="str">
        <f>IF(SUM(JA8:JB8,JD8)-JC8&gt;0,SUM(JA8:JB8,JD8)-JC8,"")</f>
        <v/>
      </c>
      <c r="JP8" s="11">
        <f>IF(SUM(IT8,IX8,JB8)&gt;0,SUM(IT8,IX8,JB8),"")</f>
        <v>11.6</v>
      </c>
      <c r="JQ8" s="11">
        <f>IF(SUM(JN8,JO8)&gt;0,SUM(JN8,JO8),"")</f>
        <v>47.800000000000004</v>
      </c>
      <c r="JR8" s="11">
        <f>IF(SUM(JF8,JJ8)&gt;0,SUM(JF8,JJ8),"")</f>
        <v>6</v>
      </c>
      <c r="JS8" s="11">
        <f>IF(SUM(JE8:JF8,JH8:JJ8,JL8)-SUM(JG8,JK8)&gt;0,SUM(JE8:JF8,JH8:JJ8,JL8)-SUM(JG8,JK8),"")</f>
        <v>23.4</v>
      </c>
      <c r="JT8" s="11">
        <f>IF(SUM(JN8,JO8,JS8)&gt;0,SUM(JN8,JO8,JS8),"")</f>
        <v>71.2</v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9.1999999999999993</v>
      </c>
      <c r="QH8" s="22">
        <f>IF($CW8="P",CD8,(CD8+BA8)/2)</f>
        <v>3</v>
      </c>
      <c r="QI8" s="22">
        <f>IF($CW8="P",CE8,(CE8+BB8)/2)</f>
        <v>0.3</v>
      </c>
      <c r="QJ8" s="22">
        <f>IF($CW8="P",CF8,(CF8+BC8)/2)</f>
        <v>0</v>
      </c>
      <c r="QK8" s="22">
        <f>IF($CW8="P",CG8,(CG8+BD8)/2)</f>
        <v>9.25</v>
      </c>
      <c r="QL8" s="22">
        <f>IF($CW8="P",CH8,(CH8+BE8)/2)</f>
        <v>2.8</v>
      </c>
      <c r="QM8" s="22">
        <f>IF($CW8="P",CI8,(CI8+BF8)/2)</f>
        <v>0.5</v>
      </c>
      <c r="QN8" s="22">
        <f>IF($CW8="P",CJ8,(CJ8+BG8)/2)</f>
        <v>0.15</v>
      </c>
      <c r="QO8" s="22">
        <f>IF($CW8="P",CK8,(CK8+BH8)/2)</f>
        <v>8.6</v>
      </c>
      <c r="QP8" s="22">
        <f>IF($CW8="P",CL8,(CL8+BI8)/2)</f>
        <v>1.2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9.1999999999999993</v>
      </c>
      <c r="QT8" s="22">
        <f>IF($CW8="P",CP8,(CP8+BM8)/2)</f>
        <v>3</v>
      </c>
      <c r="QU8" s="22">
        <f>IF($CW8="P",CQ8,(CQ8+BN8)/2)</f>
        <v>0.5</v>
      </c>
      <c r="QV8" s="22">
        <f>IF($CW8="P",CR8,(CR8+BO8)/2)</f>
        <v>0</v>
      </c>
      <c r="QW8" s="22">
        <f>IF($CW8="P",CS8,(CS8+BP8)/2)</f>
        <v>9.3000000000000007</v>
      </c>
      <c r="QX8" s="22">
        <f>IF($CW8="P",CT8,(CT8+BQ8)/2)</f>
        <v>2.8</v>
      </c>
      <c r="QY8" s="22">
        <f>IF($CW8="P",CU8,(CU8+BR8)/2)</f>
        <v>0.3</v>
      </c>
      <c r="QZ8" s="22">
        <f>IF($CW8="P",CV8,(CV8+BS8)/2)</f>
        <v>0.15</v>
      </c>
      <c r="RA8" s="27" t="s">
        <v>46</v>
      </c>
      <c r="RB8" s="40">
        <f>IF(SUM(QH8,QL8)&gt;0,SUM(QH8,QL8),"")</f>
        <v>5.8</v>
      </c>
      <c r="RC8" s="40">
        <f>IF(SUM(QG8:QH8,QJ8:QL8,QN8)-QI8-QM8&gt;0,SUM(QG8:QH8,QJ8:QL8,QN8)-QI8-QM8,"")</f>
        <v>23.599999999999998</v>
      </c>
      <c r="RD8" s="40">
        <f>IF(SUM(QO8:QP8,QR8)-QQ8&gt;0,SUM(QO8:QP8,QR8)-QQ8,"")</f>
        <v>9.7999999999999989</v>
      </c>
      <c r="RE8" s="40">
        <f>IF(SUM(QH8,QL8,QP8)&gt;0,SUM(QH8,QL8,QP8),"")</f>
        <v>7</v>
      </c>
      <c r="RF8" s="40">
        <f>IF(SUM(RC8,RD8)&gt;0,SUM(RC8,RD8),"")</f>
        <v>33.4</v>
      </c>
      <c r="RG8" s="40">
        <f>IF(SUM(QT8,QX8)&gt;0,SUM(QT8,QX8),"")</f>
        <v>5.8</v>
      </c>
      <c r="RH8" s="40">
        <f>IF(SUM(QS8:QT8,QV8:QX8,QZ8)-SUM(QU8,QY8)&gt;0,SUM(QS8:QT8,QV8:QX8,QZ8)-SUM(QU8,QY8),"")</f>
        <v>23.65</v>
      </c>
      <c r="RI8" s="40">
        <f>IF(SUM(RC8,RD8,RH8)&gt;0,SUM(RC8,RD8,RH8),"")</f>
        <v>57.05</v>
      </c>
    </row>
    <row r="9" spans="1:477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>4</v>
      </c>
      <c r="C9" s="5" t="s">
        <v>170</v>
      </c>
      <c r="D9" s="4" t="s">
        <v>5</v>
      </c>
      <c r="E9" s="4">
        <v>2005</v>
      </c>
      <c r="F9" s="9">
        <f>SUM(L9:T9)+SUM(L9:P9)*0.0000001+SUM(L9)*0.0000000000001</f>
        <v>161.10001153000468</v>
      </c>
      <c r="G9" s="66"/>
      <c r="H9" s="3" t="str">
        <f>IF(OR(AND(AR9&gt;=AY$24,AS9&gt;=AY$28,AR9&lt;&gt;"",AQ9=""),AND(AW9&gt;=AY$24,AX9&gt;=AY$28,AW9&lt;&gt;"",AQ9=""),AND(BU9&gt;=CB$24,BV9&gt;=CB$28,BU9&lt;&gt;"",BT9=""),AND(BZ9&gt;=CB$24,CA9&gt;=CB$28,BZ9&lt;&gt;"",BT9=""),AND(CX9&gt;=DE$24,CY9&gt;=DE$28,CX9&lt;&gt;"",CW9=""),AND(DC9&gt;=DE$24,DD9&gt;=DE$28,DC9&lt;&gt;""),AND(EC9&gt;=EJ$24,ED9&gt;=EJ$28,EC9&lt;&gt;""),AND(EH9&gt;=EJ$24,EI9&gt;=EJ$28,EH9&lt;&gt;""),AND(FE9&gt;=FL$24,FF9&gt;=FL$28,FE9&lt;&gt;""),AND(FJ9&gt;=FL$24,FK9&gt;=FL$28,FJ9&lt;&gt;""),AND(GG9&gt;=GN$24,GH9&gt;=GN$28,GG9&lt;&gt;""),AND(GL9&gt;=GN$24,GM9&gt;=GN$28,GL9&lt;&gt;""),AND(HI9&gt;=HP$24,HJ9&gt;=HP$28,HI9&lt;&gt;""),AND(HN9&gt;=HP$24,HO9&gt;=HP$28,HN9&lt;&gt;""),AND(IK9&gt;=IR$24,IL9&gt;=IR$28,IK9&lt;&gt;""),AND(IP9&gt;=IR$24,IQ9&gt;=IR$28,IP9&lt;&gt;""),AND(JM9&gt;=JT$24,JN9&gt;=JT$28,JM9&lt;&gt;""),AND(JR9&gt;=JT$24,JS9&gt;=JT$28,JR9&lt;&gt;""),AND(KO9&gt;=KV$24,KP9&gt;=KV$28,KO9&lt;&gt;""),AND(KT9&gt;=KV$24,KU9&gt;=KV$28,KT9&lt;&gt;""),AND(LQ9&gt;=LX$24,LR9&gt;=LX$28,LQ9&lt;&gt;""),AND(LV9&gt;=LX$24,LW9&gt;=LX$28,LV9&lt;&gt;""),AND(MS9&gt;=MZ$24,MT9&gt;=MZ$28,MS9&lt;&gt;""),AND(MX9&gt;=MZ$24,MY9&gt;=MZ$28,MX9&lt;&gt;""),AND(NU9&gt;=OB$24,NV9&gt;=OB$28,NU9&lt;&gt;""),AND(NZ9&gt;=OB$24,OA9&gt;=OB$28,NZ9&lt;&gt;""),AND(OW9&gt;=PD$24,OX9&gt;=PD$28,OW9&lt;&gt;""),AND(PB9&gt;=PD$24,PC9&gt;=PD$28,PB9&lt;&gt;""),AND(PY9&gt;=QF$24,PZ9&gt;=QF$28,PY9&lt;&gt;""),AND(QD9&gt;=QF$24,QE9&gt;=QF$28,QD9&lt;&gt;"")),"P","")</f>
        <v>P</v>
      </c>
      <c r="I9" s="3" t="str">
        <f>IF(OR(AND(AS9&gt;=AY$28,AS9&lt;&gt;"",AQ9=""),AND(AX9&gt;=AY$28,AX9&lt;&gt;"",AQ9=""),AND(BV9&gt;=CB$28,BV9&lt;&gt;"",BT9=""),AND(CA9&gt;=CB$28,CA9&lt;&gt;"",BT9=""),AND(CY9&gt;=DE$28,CY9&lt;&gt;"",CW9=""),AND(DD9&gt;=DE$28,DD9&lt;&gt;"",CW9=""),AND(ED9&gt;=EJ$28,ED9&lt;&gt;""),AND(EI9&gt;=EJ$28,EI9&lt;&gt;""),AND(FF9&gt;=FL$28,FF9&lt;&gt;""),AND(FK9&gt;=FL$28,FK9&lt;&gt;""),AND(GH9&gt;=GN$28,GH9&lt;&gt;""),AND(GM9&gt;=GN$28,GM9&lt;&gt;""),AND(HJ9&gt;=HP$28,HJ9&lt;&gt;""),AND(HO9&gt;=HP$28,HO9&lt;&gt;""),AND(IL9&gt;=IR$28,IL9&lt;&gt;""),AND(IQ9&gt;=IR$28,IQ9&lt;&gt;""),AND(JN9&gt;=JT$28,JN9&lt;&gt;""),AND(JS9&gt;=JT$28,JS9&lt;&gt;""),AND(KP9&gt;=KV$28,KP9&lt;&gt;""),AND(KU9&gt;=KV$28,KU9&lt;&gt;""),AND(LR9&gt;=LX$28,LR9&lt;&gt;""),AND(LW9&gt;=LX$28,LW9&lt;&gt;""),AND(MT9&gt;=MZ$28,MT9&lt;&gt;""),AND(MY9&gt;=MZ$28,MY9&lt;&gt;""),AND(NV9&gt;=OB$28,NV9&lt;&gt;""),AND(OA9&gt;=OB$28,OA9&lt;&gt;""),AND(OX9&gt;=PD$28,OX9&lt;&gt;""),AND(PC9&gt;=PD$28,PC9&lt;&gt;""),AND(PZ9&gt;=QF$28,PZ9&lt;&gt;""),AND(QE9&gt;=QF$28,QE9&lt;&gt;"")),"P","")</f>
        <v>P</v>
      </c>
      <c r="J9" s="36" t="str">
        <f>IF(AND(I9="P",H9=""),"No DD",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Merit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Excellence",IF(K9="P","Worlds Team",IF(H9="P","National Team","")))))</f>
        <v>National Team</v>
      </c>
      <c r="K9" s="3" t="str">
        <f>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P","")</f>
        <v/>
      </c>
      <c r="L9" s="8">
        <f>IF(COUNT(AS9,BV9,CY9)&gt;0,LARGE((AS9,BV9,CY9),1),0)</f>
        <v>47</v>
      </c>
      <c r="M9" s="8" t="str">
        <f>IF(L9=0,"",IF(L9=CY9,$CC$1,IF(L9=BV9,$AZ$1,IF(L9=AS9,$W$1,""))))</f>
        <v>2023 3rd Domestic Trial</v>
      </c>
      <c r="N9" s="8">
        <f>IF(COUNT(AS9,BV9,CY9)&gt;1,LARGE((AS9,BV9,CY9),2),0)</f>
        <v>46.6</v>
      </c>
      <c r="O9" s="8" t="str">
        <f>IF(N9=0,"",IF(N9=CY9,$CC$1,IF(N9=BV9,$AZ$1,IF(N9=AS9,$W$1,""))))</f>
        <v>2023 Nationals</v>
      </c>
      <c r="P9" s="8">
        <f>IF(COUNT(AT9,BW9,CZ9)&gt;0,LARGE((AT9,BW9,CZ9),1),0)</f>
        <v>21.7</v>
      </c>
      <c r="Q9" s="8" t="str">
        <f>IF(P9=0,"",IF(P9=CZ9,$CC$1,IF(P9=BW9,$AZ$1,IF(P9=AT9,$W$1,""))))</f>
        <v>2023 Nationals</v>
      </c>
      <c r="R9" s="8">
        <f>IF(MAX(AX9,CA9,DD9)&gt;0,MAX(AX9,CA9,DD9),0)</f>
        <v>45.8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18.600000000000001</v>
      </c>
      <c r="BA9" s="18">
        <v>5.2</v>
      </c>
      <c r="BB9" s="18">
        <v>0.2</v>
      </c>
      <c r="BC9" s="18">
        <v>0</v>
      </c>
      <c r="BD9" s="18">
        <v>18.3</v>
      </c>
      <c r="BE9" s="18">
        <v>5.2</v>
      </c>
      <c r="BF9" s="18">
        <v>0.8</v>
      </c>
      <c r="BG9" s="18">
        <v>0.3</v>
      </c>
      <c r="BH9" s="18">
        <v>18.8</v>
      </c>
      <c r="BI9" s="18">
        <v>3.7</v>
      </c>
      <c r="BJ9" s="18">
        <v>0.8</v>
      </c>
      <c r="BK9" s="18">
        <v>0</v>
      </c>
      <c r="BL9" s="18">
        <v>17.5</v>
      </c>
      <c r="BM9" s="18">
        <v>5.2</v>
      </c>
      <c r="BN9" s="18">
        <v>0.8</v>
      </c>
      <c r="BO9" s="18">
        <v>0</v>
      </c>
      <c r="BP9" s="18">
        <v>18.8</v>
      </c>
      <c r="BQ9" s="18">
        <v>5.6</v>
      </c>
      <c r="BR9" s="18">
        <v>0.8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46.6</v>
      </c>
      <c r="BW9" s="11">
        <f>IF(SUM(BH9:BI9,BK9)-BJ9&gt;0,SUM(BH9:BI9,BK9)-BJ9,"")</f>
        <v>21.7</v>
      </c>
      <c r="BX9" s="11">
        <f>IF(SUM(BA9,BE9,BI9)&gt;0,SUM(BA9,BE9,BI9),"")</f>
        <v>14.100000000000001</v>
      </c>
      <c r="BY9" s="11">
        <f>IF(SUM(BV9,BW9)&gt;0,SUM(BV9,BW9),"")</f>
        <v>68.3</v>
      </c>
      <c r="BZ9" s="11">
        <f>IF(SUM(BM9,BQ9)&gt;0,SUM(BM9,BQ9),"")</f>
        <v>10.8</v>
      </c>
      <c r="CA9" s="11">
        <f>IF(SUM(BL9:BM9,BO9:BQ9,BS9)-SUM(BN9,BR9)&gt;0,SUM(BL9:BM9,BO9:BQ9,BS9)-SUM(BN9,BR9),"")</f>
        <v>45.8</v>
      </c>
      <c r="CB9" s="11">
        <f>IF(SUM(BV9,BW9,CA9)&gt;0,SUM(BV9,BW9,CA9),"")</f>
        <v>114.1</v>
      </c>
      <c r="CC9" s="19">
        <v>18.600000000000001</v>
      </c>
      <c r="CD9" s="19">
        <v>5.1999999999999993</v>
      </c>
      <c r="CE9" s="19">
        <v>0.2</v>
      </c>
      <c r="CF9" s="19">
        <v>0</v>
      </c>
      <c r="CG9" s="19">
        <v>18.7</v>
      </c>
      <c r="CH9" s="19">
        <v>5.1999999999999993</v>
      </c>
      <c r="CI9" s="19">
        <v>0.8</v>
      </c>
      <c r="CJ9" s="19">
        <v>0.3</v>
      </c>
      <c r="CK9" s="19">
        <v>16.8</v>
      </c>
      <c r="CL9" s="19">
        <v>3.3</v>
      </c>
      <c r="CM9" s="19">
        <v>1</v>
      </c>
      <c r="CN9" s="19">
        <v>0</v>
      </c>
      <c r="CO9" s="19">
        <v>16.8</v>
      </c>
      <c r="CP9" s="19">
        <v>5.1999999999999993</v>
      </c>
      <c r="CQ9" s="19">
        <v>0.8</v>
      </c>
      <c r="CR9" s="19">
        <v>0</v>
      </c>
      <c r="CS9" s="19">
        <v>0</v>
      </c>
      <c r="CT9" s="19">
        <v>0</v>
      </c>
      <c r="CU9" s="19">
        <v>0</v>
      </c>
      <c r="CV9" s="19">
        <v>0</v>
      </c>
      <c r="CW9" s="27"/>
      <c r="CX9" s="40">
        <f>IF(SUM(CD9,CH9)&gt;0,SUM(CD9,CH9),"")</f>
        <v>10.399999999999999</v>
      </c>
      <c r="CY9" s="40">
        <f>IF(SUM(CC9:CD9,CF9:CH9,CJ9)-CE9-CI9&gt;0,SUM(CC9:CD9,CF9:CH9,CJ9)-CE9-CI9,"")</f>
        <v>47</v>
      </c>
      <c r="CZ9" s="40">
        <f>IF(SUM(CK9:CL9,CN9)-CM9&gt;0,SUM(CK9:CL9,CN9)-CM9,"")</f>
        <v>19.100000000000001</v>
      </c>
      <c r="DA9" s="40">
        <f>IF(SUM(CD9,CH9,CL9)&gt;0,SUM(CD9,CH9,CL9),"")</f>
        <v>13.7</v>
      </c>
      <c r="DB9" s="40">
        <f>IF(SUM(CY9,CZ9)&gt;0,SUM(CY9,CZ9),"")</f>
        <v>66.099999999999994</v>
      </c>
      <c r="DC9" s="40">
        <f>IF(SUM(CP9,CT9)&gt;0,SUM(CP9,CT9),"")</f>
        <v>5.1999999999999993</v>
      </c>
      <c r="DD9" s="40">
        <f>IF(SUM(CO9:CP9,CR9:CT9,CV9)-SUM(CQ9,CU9)&gt;0,SUM(CO9:CP9,CR9:CT9,CV9)-SUM(CQ9,CU9),"")</f>
        <v>21.2</v>
      </c>
      <c r="DE9" s="40">
        <f>IF(SUM(CY9,CZ9,DD9)&gt;0,SUM(CY9,CZ9,DD9),"")</f>
        <v>87.3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16.7</v>
      </c>
      <c r="IX9" s="18">
        <v>5.2</v>
      </c>
      <c r="IY9" s="18">
        <v>0.2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10.4</v>
      </c>
      <c r="JN9" s="11">
        <f>IF(SUM(IS9:IT9,IV9:IX9,IZ9)-IU9-IY9&gt;0,SUM(IS9:IT9,IV9:IX9,IZ9)-IU9-IY9,"")</f>
        <v>42.900000000000006</v>
      </c>
      <c r="JO9" s="11" t="str">
        <f>IF(SUM(JA9:JB9,JD9)-JC9&gt;0,SUM(JA9:JB9,JD9)-JC9,"")</f>
        <v/>
      </c>
      <c r="JP9" s="11">
        <f>IF(SUM(IT9,IX9,JB9)&gt;0,SUM(IT9,IX9,JB9),"")</f>
        <v>10.4</v>
      </c>
      <c r="JQ9" s="11">
        <f>IF(SUM(JN9,JO9)&gt;0,SUM(JN9,JO9),"")</f>
        <v>42.900000000000006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42.900000000000006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18.600000000000001</v>
      </c>
      <c r="QH9" s="22">
        <f>IF($CW9="P",CD9,(CD9+BA9)/2)</f>
        <v>5.1999999999999993</v>
      </c>
      <c r="QI9" s="22">
        <f>IF($CW9="P",CE9,(CE9+BB9)/2)</f>
        <v>0.2</v>
      </c>
      <c r="QJ9" s="22">
        <f>IF($CW9="P",CF9,(CF9+BC9)/2)</f>
        <v>0</v>
      </c>
      <c r="QK9" s="22">
        <f>IF($CW9="P",CG9,(CG9+BD9)/2)</f>
        <v>18.5</v>
      </c>
      <c r="QL9" s="22">
        <f>IF($CW9="P",CH9,(CH9+BE9)/2)</f>
        <v>5.1999999999999993</v>
      </c>
      <c r="QM9" s="22">
        <f>IF($CW9="P",CI9,(CI9+BF9)/2)</f>
        <v>0.8</v>
      </c>
      <c r="QN9" s="22">
        <f>IF($CW9="P",CJ9,(CJ9+BG9)/2)</f>
        <v>0.3</v>
      </c>
      <c r="QO9" s="22">
        <f>IF($CW9="P",CK9,(CK9+BH9)/2)</f>
        <v>17.8</v>
      </c>
      <c r="QP9" s="22">
        <f>IF($CW9="P",CL9,(CL9+BI9)/2)</f>
        <v>3.5</v>
      </c>
      <c r="QQ9" s="22">
        <f>IF($CW9="P",CM9,(CM9+BJ9)/2)</f>
        <v>0.9</v>
      </c>
      <c r="QR9" s="22">
        <f>IF($CW9="P",CN9,(CN9+BK9)/2)</f>
        <v>0</v>
      </c>
      <c r="QS9" s="22">
        <f>IF($CW9="P",CO9,(CO9+BL9)/2)</f>
        <v>17.149999999999999</v>
      </c>
      <c r="QT9" s="22">
        <f>IF($CW9="P",CP9,(CP9+BM9)/2)</f>
        <v>5.1999999999999993</v>
      </c>
      <c r="QU9" s="22">
        <f>IF($CW9="P",CQ9,(CQ9+BN9)/2)</f>
        <v>0.8</v>
      </c>
      <c r="QV9" s="22">
        <f>IF($CW9="P",CR9,(CR9+BO9)/2)</f>
        <v>0</v>
      </c>
      <c r="QW9" s="22">
        <f>IF($CW9="P",CS9,(CS9+BP9)/2)</f>
        <v>9.4</v>
      </c>
      <c r="QX9" s="22">
        <f>IF($CW9="P",CT9,(CT9+BQ9)/2)</f>
        <v>2.8</v>
      </c>
      <c r="QY9" s="22">
        <f>IF($CW9="P",CU9,(CU9+BR9)/2)</f>
        <v>0.4</v>
      </c>
      <c r="QZ9" s="22">
        <f>IF($CW9="P",CV9,(CV9+BS9)/2)</f>
        <v>0.15</v>
      </c>
      <c r="RA9" s="27" t="s">
        <v>46</v>
      </c>
      <c r="RB9" s="40">
        <f>IF(SUM(QH9,QL9)&gt;0,SUM(QH9,QL9),"")</f>
        <v>10.399999999999999</v>
      </c>
      <c r="RC9" s="40">
        <f>IF(SUM(QG9:QH9,QJ9:QL9,QN9)-QI9-QM9&gt;0,SUM(QG9:QH9,QJ9:QL9,QN9)-QI9-QM9,"")</f>
        <v>46.8</v>
      </c>
      <c r="RD9" s="40">
        <f>IF(SUM(QO9:QP9,QR9)-QQ9&gt;0,SUM(QO9:QP9,QR9)-QQ9,"")</f>
        <v>20.400000000000002</v>
      </c>
      <c r="RE9" s="40">
        <f>IF(SUM(QH9,QL9,QP9)&gt;0,SUM(QH9,QL9,QP9),"")</f>
        <v>13.899999999999999</v>
      </c>
      <c r="RF9" s="40">
        <f>IF(SUM(RC9,RD9)&gt;0,SUM(RC9,RD9),"")</f>
        <v>67.2</v>
      </c>
      <c r="RG9" s="40">
        <f>IF(SUM(QT9,QX9)&gt;0,SUM(QT9,QX9),"")</f>
        <v>7.9999999999999991</v>
      </c>
      <c r="RH9" s="40">
        <f>IF(SUM(QS9:QT9,QV9:QX9,QZ9)-SUM(QU9,QY9)&gt;0,SUM(QS9:QT9,QV9:QX9,QZ9)-SUM(QU9,QY9),"")</f>
        <v>33.499999999999993</v>
      </c>
      <c r="RI9" s="40">
        <f>IF(SUM(RC9,RD9,RH9)&gt;0,SUM(RC9,RD9,RH9),"")</f>
        <v>100.69999999999999</v>
      </c>
    </row>
    <row r="10" spans="1:477" x14ac:dyDescent="0.2">
      <c r="A10" s="4" t="str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/>
      </c>
      <c r="B10" s="4" t="str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/>
      </c>
      <c r="C10" s="5" t="s">
        <v>117</v>
      </c>
      <c r="D10" s="4" t="s">
        <v>4</v>
      </c>
      <c r="E10" s="4">
        <v>2005</v>
      </c>
      <c r="F10" s="9">
        <f>SUM(L10:T10)+SUM(L10:P10)*0.0000001+SUM(L10)*0.0000000000001</f>
        <v>156.70001119000452</v>
      </c>
      <c r="G10" s="66"/>
      <c r="H10" s="3" t="str">
        <f>IF(OR(AND(AR10&gt;=AY$24,AS10&gt;=AY$28,AR10&lt;&gt;"",AQ10=""),AND(AW10&gt;=AY$24,AX10&gt;=AY$28,AW10&lt;&gt;"",AQ10=""),AND(BU10&gt;=CB$24,BV10&gt;=CB$28,BU10&lt;&gt;"",BT10=""),AND(BZ10&gt;=CB$24,CA10&gt;=CB$28,BZ10&lt;&gt;"",BT10=""),AND(CX10&gt;=DE$24,CY10&gt;=DE$28,CX10&lt;&gt;"",CW10=""),AND(DC10&gt;=DE$24,DD10&gt;=DE$28,DC10&lt;&gt;""),AND(EC10&gt;=EJ$24,ED10&gt;=EJ$28,EC10&lt;&gt;""),AND(EH10&gt;=EJ$24,EI10&gt;=EJ$28,EH10&lt;&gt;""),AND(FE10&gt;=FL$24,FF10&gt;=FL$28,FE10&lt;&gt;""),AND(FJ10&gt;=FL$24,FK10&gt;=FL$28,FJ10&lt;&gt;""),AND(GG10&gt;=GN$24,GH10&gt;=GN$28,GG10&lt;&gt;""),AND(GL10&gt;=GN$24,GM10&gt;=GN$28,GL10&lt;&gt;""),AND(HI10&gt;=HP$24,HJ10&gt;=HP$28,HI10&lt;&gt;""),AND(HN10&gt;=HP$24,HO10&gt;=HP$28,HN10&lt;&gt;""),AND(IK10&gt;=IR$24,IL10&gt;=IR$28,IK10&lt;&gt;""),AND(IP10&gt;=IR$24,IQ10&gt;=IR$28,IP10&lt;&gt;""),AND(JM10&gt;=JT$24,JN10&gt;=JT$28,JM10&lt;&gt;""),AND(JR10&gt;=JT$24,JS10&gt;=JT$28,JR10&lt;&gt;""),AND(KO10&gt;=KV$24,KP10&gt;=KV$28,KO10&lt;&gt;""),AND(KT10&gt;=KV$24,KU10&gt;=KV$28,KT10&lt;&gt;""),AND(LQ10&gt;=LX$24,LR10&gt;=LX$28,LQ10&lt;&gt;""),AND(LV10&gt;=LX$24,LW10&gt;=LX$28,LV10&lt;&gt;""),AND(MS10&gt;=MZ$24,MT10&gt;=MZ$28,MS10&lt;&gt;""),AND(MX10&gt;=MZ$24,MY10&gt;=MZ$28,MX10&lt;&gt;""),AND(NU10&gt;=OB$24,NV10&gt;=OB$28,NU10&lt;&gt;""),AND(NZ10&gt;=OB$24,OA10&gt;=OB$28,NZ10&lt;&gt;""),AND(OW10&gt;=PD$24,OX10&gt;=PD$28,OW10&lt;&gt;""),AND(PB10&gt;=PD$24,PC10&gt;=PD$28,PB10&lt;&gt;""),AND(PY10&gt;=QF$24,PZ10&gt;=QF$28,PY10&lt;&gt;""),AND(QD10&gt;=QF$24,QE10&gt;=QF$28,QD10&lt;&gt;"")),"P","")</f>
        <v/>
      </c>
      <c r="I10" s="3" t="str">
        <f>IF(OR(AND(AS10&gt;=AY$28,AS10&lt;&gt;"",AQ10=""),AND(AX10&gt;=AY$28,AX10&lt;&gt;"",AQ10=""),AND(BV10&gt;=CB$28,BV10&lt;&gt;"",BT10=""),AND(CA10&gt;=CB$28,CA10&lt;&gt;"",BT10=""),AND(CY10&gt;=DE$28,CY10&lt;&gt;"",CW10=""),AND(DD10&gt;=DE$28,DD10&lt;&gt;"",CW10=""),AND(ED10&gt;=EJ$28,ED10&lt;&gt;""),AND(EI10&gt;=EJ$28,EI10&lt;&gt;""),AND(FF10&gt;=FL$28,FF10&lt;&gt;""),AND(FK10&gt;=FL$28,FK10&lt;&gt;""),AND(GH10&gt;=GN$28,GH10&lt;&gt;""),AND(GM10&gt;=GN$28,GM10&lt;&gt;""),AND(HJ10&gt;=HP$28,HJ10&lt;&gt;""),AND(HO10&gt;=HP$28,HO10&lt;&gt;""),AND(IL10&gt;=IR$28,IL10&lt;&gt;""),AND(IQ10&gt;=IR$28,IQ10&lt;&gt;""),AND(JN10&gt;=JT$28,JN10&lt;&gt;""),AND(JS10&gt;=JT$28,JS10&lt;&gt;""),AND(KP10&gt;=KV$28,KP10&lt;&gt;""),AND(KU10&gt;=KV$28,KU10&lt;&gt;""),AND(LR10&gt;=LX$28,LR10&lt;&gt;""),AND(LW10&gt;=LX$28,LW10&lt;&gt;""),AND(MT10&gt;=MZ$28,MT10&lt;&gt;""),AND(MY10&gt;=MZ$28,MY10&lt;&gt;""),AND(NV10&gt;=OB$28,NV10&lt;&gt;""),AND(OA10&gt;=OB$28,OA10&lt;&gt;""),AND(OX10&gt;=PD$28,OX10&lt;&gt;""),AND(PC10&gt;=PD$28,PC10&lt;&gt;""),AND(PZ10&gt;=QF$28,PZ10&lt;&gt;""),AND(QE10&gt;=QF$28,QE10&lt;&gt;"")),"P","")</f>
        <v/>
      </c>
      <c r="J10" s="36" t="str">
        <f>IF(AND(I10="P",H10=""),"No DD",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Merit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Excellence",IF(K10="P","Worlds Team",IF(H10="P","National Team","")))))</f>
        <v/>
      </c>
      <c r="K10" s="3" t="str">
        <f>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P","")</f>
        <v/>
      </c>
      <c r="L10" s="8">
        <f>IF(COUNT(AS10,BV10,CY10)&gt;0,LARGE((AS10,BV10,CY10),1),0)</f>
        <v>45.1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44.7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22.099999999999998</v>
      </c>
      <c r="Q10" s="8" t="str">
        <f>IF(P10=0,"",IF(P10=CZ10,$CC$1,IF(P10=BW10,$AZ$1,IF(P10=AT10,$W$1,""))))</f>
        <v>2023 Elite Canada</v>
      </c>
      <c r="R10" s="8">
        <f>IF(MAX(AX10,CA10,DD10)&gt;0,MAX(AX10,CA10,DD10),0)</f>
        <v>44.79999999999999</v>
      </c>
      <c r="S10" s="8" t="str">
        <f>IF(R10=0,"",IF(R10=DD10,$CC$1,IF(R10=CA10,$AZ$1,IF(R10=AX10,$W$1,""))))</f>
        <v>2023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19</v>
      </c>
      <c r="X10" s="19">
        <v>3.5</v>
      </c>
      <c r="Y10" s="19">
        <v>0</v>
      </c>
      <c r="Z10" s="19">
        <v>0</v>
      </c>
      <c r="AA10" s="19">
        <v>18.2</v>
      </c>
      <c r="AB10" s="19">
        <v>4.8</v>
      </c>
      <c r="AC10" s="19">
        <v>0.8</v>
      </c>
      <c r="AD10" s="19">
        <v>0</v>
      </c>
      <c r="AE10" s="19">
        <v>17.899999999999999</v>
      </c>
      <c r="AF10" s="19">
        <v>4.4000000000000004</v>
      </c>
      <c r="AG10" s="19">
        <v>0.2</v>
      </c>
      <c r="AH10" s="19">
        <v>0</v>
      </c>
      <c r="AI10" s="19">
        <v>18.7</v>
      </c>
      <c r="AJ10" s="19">
        <v>3.5</v>
      </c>
      <c r="AK10" s="19">
        <v>0</v>
      </c>
      <c r="AL10" s="19">
        <v>0</v>
      </c>
      <c r="AM10" s="19">
        <v>18.399999999999999</v>
      </c>
      <c r="AN10" s="19">
        <v>4.8</v>
      </c>
      <c r="AO10" s="19">
        <v>0.6</v>
      </c>
      <c r="AP10" s="19">
        <v>0</v>
      </c>
      <c r="AQ10" s="27"/>
      <c r="AR10" s="40">
        <f>IF(SUM(X10,AB10)&gt;0,SUM(X10,AB10),"")</f>
        <v>8.3000000000000007</v>
      </c>
      <c r="AS10" s="40">
        <f>IF(SUM(W10:X10,Z10:AB10,AD10)-Y10-AC10&gt;0,SUM(W10:X10,Z10:AB10,AD10)-Y10-AC10,"")</f>
        <v>44.7</v>
      </c>
      <c r="AT10" s="40">
        <f>IF(SUM(AE10:AF10,AH10)-AG10&gt;0,SUM(AE10:AF10,AH10)-AG10,"")</f>
        <v>22.099999999999998</v>
      </c>
      <c r="AU10" s="40">
        <f>IF(SUM(X10,AB10,AF10)&gt;0,SUM(X10,AB10,AF10),"")</f>
        <v>12.700000000000001</v>
      </c>
      <c r="AV10" s="40">
        <f>IF(SUM(AS10,AT10)&gt;0,SUM(AS10,AT10),"")</f>
        <v>66.8</v>
      </c>
      <c r="AW10" s="40">
        <f>IF(SUM(AJ10,AN10)&gt;0,SUM(AJ10,AN10),"")</f>
        <v>8.3000000000000007</v>
      </c>
      <c r="AX10" s="40">
        <f>IF(SUM(AI10:AJ10,AL10:AN10,AP10)-SUM(AK10,AO10)&gt;0,SUM(AI10:AJ10,AL10:AN10,AP10)-SUM(AK10,AO10),"")</f>
        <v>44.79999999999999</v>
      </c>
      <c r="AY10" s="40">
        <f>IF(SUM(AS10,AT10,AX10)&gt;0,SUM(AS10,AT10,AX10),"")</f>
        <v>111.6</v>
      </c>
      <c r="AZ10" s="18">
        <v>19.2</v>
      </c>
      <c r="BA10" s="18">
        <v>3.5</v>
      </c>
      <c r="BB10" s="18">
        <v>0</v>
      </c>
      <c r="BC10" s="18">
        <v>0</v>
      </c>
      <c r="BD10" s="18">
        <v>18.8</v>
      </c>
      <c r="BE10" s="18">
        <v>3.6</v>
      </c>
      <c r="BF10" s="18">
        <v>0</v>
      </c>
      <c r="BG10" s="18">
        <v>0</v>
      </c>
      <c r="BH10" s="18">
        <v>0</v>
      </c>
      <c r="BI10" s="18">
        <v>0</v>
      </c>
      <c r="BJ10" s="18">
        <v>0</v>
      </c>
      <c r="BK10" s="18">
        <v>0</v>
      </c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7.1</v>
      </c>
      <c r="BV10" s="11">
        <f>IF(SUM(AZ10:BA10,BC10:BE10,BG10)-BB10-BF10&gt;0,SUM(AZ10:BA10,BC10:BE10,BG10)-BB10-BF10,"")</f>
        <v>45.1</v>
      </c>
      <c r="BW10" s="11" t="str">
        <f>IF(SUM(BH10:BI10,BK10)-BJ10&gt;0,SUM(BH10:BI10,BK10)-BJ10,"")</f>
        <v/>
      </c>
      <c r="BX10" s="11">
        <f>IF(SUM(BA10,BE10,BI10)&gt;0,SUM(BA10,BE10,BI10),"")</f>
        <v>7.1</v>
      </c>
      <c r="BY10" s="11">
        <f>IF(SUM(BV10,BW10)&gt;0,SUM(BV10,BW10),"")</f>
        <v>45.1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45.1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9.6</v>
      </c>
      <c r="QH10" s="22">
        <f>IF($CW10="P",CD10,(CD10+BA10)/2)</f>
        <v>1.75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9.4</v>
      </c>
      <c r="QL10" s="22">
        <f>IF($CW10="P",CH10,(CH10+BE10)/2)</f>
        <v>1.8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3.55</v>
      </c>
      <c r="RC10" s="40">
        <f>IF(SUM(QG10:QH10,QJ10:QL10,QN10)-QI10-QM10&gt;0,SUM(QG10:QH10,QJ10:QL10,QN10)-QI10-QM10,"")</f>
        <v>22.55</v>
      </c>
      <c r="RD10" s="40" t="str">
        <f>IF(SUM(QO10:QP10,QR10)-QQ10&gt;0,SUM(QO10:QP10,QR10)-QQ10,"")</f>
        <v/>
      </c>
      <c r="RE10" s="40">
        <f>IF(SUM(QH10,QL10,QP10)&gt;0,SUM(QH10,QL10,QP10),"")</f>
        <v>3.55</v>
      </c>
      <c r="RF10" s="40">
        <f>IF(SUM(RC10,RD10)&gt;0,SUM(RC10,RD10),"")</f>
        <v>22.55</v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>
        <f>IF(SUM(RC10,RD10,RH10)&gt;0,SUM(RC10,RD10,RH10),"")</f>
        <v>22.55</v>
      </c>
    </row>
    <row r="11" spans="1:477" x14ac:dyDescent="0.2">
      <c r="A11" s="4" t="str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/>
      </c>
      <c r="B11" s="4" t="str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/>
      </c>
      <c r="C11" s="5" t="s">
        <v>163</v>
      </c>
      <c r="D11" s="4" t="s">
        <v>31</v>
      </c>
      <c r="E11" s="4">
        <v>2006</v>
      </c>
      <c r="F11" s="9">
        <f>SUM(L11:T11)+SUM(L11:P11)*0.0000001+SUM(L11)*0.0000000000001</f>
        <v>155.10001102000444</v>
      </c>
      <c r="G11" s="66"/>
      <c r="H11" s="3" t="str">
        <f>IF(OR(AND(AR11&gt;=AY$24,AS11&gt;=AY$28,AR11&lt;&gt;"",AQ11=""),AND(AW11&gt;=AY$24,AX11&gt;=AY$28,AW11&lt;&gt;"",AQ11=""),AND(BU11&gt;=CB$24,BV11&gt;=CB$28,BU11&lt;&gt;"",BT11=""),AND(BZ11&gt;=CB$24,CA11&gt;=CB$28,BZ11&lt;&gt;"",BT11=""),AND(CX11&gt;=DE$24,CY11&gt;=DE$28,CX11&lt;&gt;"",CW11=""),AND(DC11&gt;=DE$24,DD11&gt;=DE$28,DC11&lt;&gt;""),AND(EC11&gt;=EJ$24,ED11&gt;=EJ$28,EC11&lt;&gt;""),AND(EH11&gt;=EJ$24,EI11&gt;=EJ$28,EH11&lt;&gt;""),AND(FE11&gt;=FL$24,FF11&gt;=FL$28,FE11&lt;&gt;""),AND(FJ11&gt;=FL$24,FK11&gt;=FL$28,FJ11&lt;&gt;""),AND(GG11&gt;=GN$24,GH11&gt;=GN$28,GG11&lt;&gt;""),AND(GL11&gt;=GN$24,GM11&gt;=GN$28,GL11&lt;&gt;""),AND(HI11&gt;=HP$24,HJ11&gt;=HP$28,HI11&lt;&gt;""),AND(HN11&gt;=HP$24,HO11&gt;=HP$28,HN11&lt;&gt;""),AND(IK11&gt;=IR$24,IL11&gt;=IR$28,IK11&lt;&gt;""),AND(IP11&gt;=IR$24,IQ11&gt;=IR$28,IP11&lt;&gt;""),AND(JM11&gt;=JT$24,JN11&gt;=JT$28,JM11&lt;&gt;""),AND(JR11&gt;=JT$24,JS11&gt;=JT$28,JR11&lt;&gt;""),AND(KO11&gt;=KV$24,KP11&gt;=KV$28,KO11&lt;&gt;""),AND(KT11&gt;=KV$24,KU11&gt;=KV$28,KT11&lt;&gt;""),AND(LQ11&gt;=LX$24,LR11&gt;=LX$28,LQ11&lt;&gt;""),AND(LV11&gt;=LX$24,LW11&gt;=LX$28,LV11&lt;&gt;""),AND(MS11&gt;=MZ$24,MT11&gt;=MZ$28,MS11&lt;&gt;""),AND(MX11&gt;=MZ$24,MY11&gt;=MZ$28,MX11&lt;&gt;""),AND(NU11&gt;=OB$24,NV11&gt;=OB$28,NU11&lt;&gt;""),AND(NZ11&gt;=OB$24,OA11&gt;=OB$28,NZ11&lt;&gt;""),AND(OW11&gt;=PD$24,OX11&gt;=PD$28,OW11&lt;&gt;""),AND(PB11&gt;=PD$24,PC11&gt;=PD$28,PB11&lt;&gt;""),AND(PY11&gt;=QF$24,PZ11&gt;=QF$28,PY11&lt;&gt;""),AND(QD11&gt;=QF$24,QE11&gt;=QF$28,QD11&lt;&gt;"")),"P","")</f>
        <v/>
      </c>
      <c r="I11" s="3" t="str">
        <f>IF(OR(AND(AS11&gt;=AY$28,AS11&lt;&gt;"",AQ11=""),AND(AX11&gt;=AY$28,AX11&lt;&gt;"",AQ11=""),AND(BV11&gt;=CB$28,BV11&lt;&gt;"",BT11=""),AND(CA11&gt;=CB$28,CA11&lt;&gt;"",BT11=""),AND(CY11&gt;=DE$28,CY11&lt;&gt;"",CW11=""),AND(DD11&gt;=DE$28,DD11&lt;&gt;"",CW11=""),AND(ED11&gt;=EJ$28,ED11&lt;&gt;""),AND(EI11&gt;=EJ$28,EI11&lt;&gt;""),AND(FF11&gt;=FL$28,FF11&lt;&gt;""),AND(FK11&gt;=FL$28,FK11&lt;&gt;""),AND(GH11&gt;=GN$28,GH11&lt;&gt;""),AND(GM11&gt;=GN$28,GM11&lt;&gt;""),AND(HJ11&gt;=HP$28,HJ11&lt;&gt;""),AND(HO11&gt;=HP$28,HO11&lt;&gt;""),AND(IL11&gt;=IR$28,IL11&lt;&gt;""),AND(IQ11&gt;=IR$28,IQ11&lt;&gt;""),AND(JN11&gt;=JT$28,JN11&lt;&gt;""),AND(JS11&gt;=JT$28,JS11&lt;&gt;""),AND(KP11&gt;=KV$28,KP11&lt;&gt;""),AND(KU11&gt;=KV$28,KU11&lt;&gt;""),AND(LR11&gt;=LX$28,LR11&lt;&gt;""),AND(LW11&gt;=LX$28,LW11&lt;&gt;""),AND(MT11&gt;=MZ$28,MT11&lt;&gt;""),AND(MY11&gt;=MZ$28,MY11&lt;&gt;""),AND(NV11&gt;=OB$28,NV11&lt;&gt;""),AND(OA11&gt;=OB$28,OA11&lt;&gt;""),AND(OX11&gt;=PD$28,OX11&lt;&gt;""),AND(PC11&gt;=PD$28,PC11&lt;&gt;""),AND(PZ11&gt;=QF$28,PZ11&lt;&gt;""),AND(QE11&gt;=QF$28,QE11&lt;&gt;"")),"P","")</f>
        <v/>
      </c>
      <c r="J11" s="36" t="str">
        <f>IF(AND(I11="P",H11=""),"No DD",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Merit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Excellence",IF(K11="P","Worlds Team",IF(H11="P","National Team","")))))</f>
        <v/>
      </c>
      <c r="K11" s="3" t="str">
        <f>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P","")</f>
        <v/>
      </c>
      <c r="L11" s="8">
        <f>IF(COUNT(AS11,BV11,CY11)&gt;0,LARGE((AS11,BV11,CY11),1),0)</f>
        <v>44.2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43.3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22.7</v>
      </c>
      <c r="Q11" s="8" t="str">
        <f>IF(P11=0,"",IF(P11=CZ11,$CC$1,IF(P11=BW11,$AZ$1,IF(P11=AT11,$W$1,""))))</f>
        <v>2023 Nationals</v>
      </c>
      <c r="R11" s="8">
        <f>IF(MAX(AX11,CA11,DD11)&gt;0,MAX(AX11,CA11,DD11),0)</f>
        <v>44.900000000000006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18.2</v>
      </c>
      <c r="X11" s="19">
        <v>3.5</v>
      </c>
      <c r="Y11" s="19">
        <v>0.2</v>
      </c>
      <c r="Z11" s="19">
        <v>0</v>
      </c>
      <c r="AA11" s="19">
        <v>18.2</v>
      </c>
      <c r="AB11" s="19">
        <v>3.6</v>
      </c>
      <c r="AC11" s="19">
        <v>0</v>
      </c>
      <c r="AD11" s="19">
        <v>0</v>
      </c>
      <c r="AE11" s="19">
        <v>18.5</v>
      </c>
      <c r="AF11" s="19">
        <v>3.7</v>
      </c>
      <c r="AG11" s="19">
        <v>0.2</v>
      </c>
      <c r="AH11" s="19">
        <v>0</v>
      </c>
      <c r="AI11" s="19">
        <v>18.600000000000001</v>
      </c>
      <c r="AJ11" s="19">
        <v>3.5</v>
      </c>
      <c r="AK11" s="19">
        <v>0</v>
      </c>
      <c r="AL11" s="19">
        <v>0</v>
      </c>
      <c r="AM11" s="19">
        <v>18.600000000000001</v>
      </c>
      <c r="AN11" s="19">
        <v>3.6</v>
      </c>
      <c r="AO11" s="19">
        <v>0</v>
      </c>
      <c r="AP11" s="19">
        <v>0</v>
      </c>
      <c r="AQ11" s="27"/>
      <c r="AR11" s="40">
        <f>IF(SUM(X11,AB11)&gt;0,SUM(X11,AB11),"")</f>
        <v>7.1</v>
      </c>
      <c r="AS11" s="40">
        <f>IF(SUM(W11:X11,Z11:AB11,AD11)-Y11-AC11&gt;0,SUM(W11:X11,Z11:AB11,AD11)-Y11-AC11,"")</f>
        <v>43.3</v>
      </c>
      <c r="AT11" s="40">
        <f>IF(SUM(AE11:AF11,AH11)-AG11&gt;0,SUM(AE11:AF11,AH11)-AG11,"")</f>
        <v>22</v>
      </c>
      <c r="AU11" s="40">
        <f>IF(SUM(X11,AB11,AF11)&gt;0,SUM(X11,AB11,AF11),"")</f>
        <v>10.8</v>
      </c>
      <c r="AV11" s="40">
        <f>IF(SUM(AS11,AT11)&gt;0,SUM(AS11,AT11),"")</f>
        <v>65.3</v>
      </c>
      <c r="AW11" s="40">
        <f>IF(SUM(AJ11,AN11)&gt;0,SUM(AJ11,AN11),"")</f>
        <v>7.1</v>
      </c>
      <c r="AX11" s="40">
        <f>IF(SUM(AI11:AJ11,AL11:AN11,AP11)-SUM(AK11,AO11)&gt;0,SUM(AI11:AJ11,AL11:AN11,AP11)-SUM(AK11,AO11),"")</f>
        <v>44.300000000000004</v>
      </c>
      <c r="AY11" s="40">
        <f>IF(SUM(AS11,AT11,AX11)&gt;0,SUM(AS11,AT11,AX11),"")</f>
        <v>109.6</v>
      </c>
      <c r="AZ11" s="18">
        <v>18.5</v>
      </c>
      <c r="BA11" s="18">
        <v>3.6</v>
      </c>
      <c r="BB11" s="18">
        <v>0.2</v>
      </c>
      <c r="BC11" s="18">
        <v>0</v>
      </c>
      <c r="BD11" s="18">
        <v>18.8</v>
      </c>
      <c r="BE11" s="18">
        <v>3.5</v>
      </c>
      <c r="BF11" s="18">
        <v>0</v>
      </c>
      <c r="BG11" s="18">
        <v>0</v>
      </c>
      <c r="BH11" s="18">
        <v>19</v>
      </c>
      <c r="BI11" s="18">
        <v>3.7</v>
      </c>
      <c r="BJ11" s="18">
        <v>0</v>
      </c>
      <c r="BK11" s="18">
        <v>0</v>
      </c>
      <c r="BL11" s="18">
        <v>19.100000000000001</v>
      </c>
      <c r="BM11" s="18">
        <v>3.5</v>
      </c>
      <c r="BN11" s="18">
        <v>0</v>
      </c>
      <c r="BO11" s="18">
        <v>0</v>
      </c>
      <c r="BP11" s="18">
        <v>18.600000000000001</v>
      </c>
      <c r="BQ11" s="18">
        <v>3.7</v>
      </c>
      <c r="BR11" s="18">
        <v>0</v>
      </c>
      <c r="BS11" s="18">
        <v>0</v>
      </c>
      <c r="BT11" s="28"/>
      <c r="BU11" s="11">
        <f>IF(SUM(BA11,BE11)&gt;0,SUM(BA11,BE11),"")</f>
        <v>7.1</v>
      </c>
      <c r="BV11" s="11">
        <f>IF(SUM(AZ11:BA11,BC11:BE11,BG11)-BB11-BF11&gt;0,SUM(AZ11:BA11,BC11:BE11,BG11)-BB11-BF11,"")</f>
        <v>44.2</v>
      </c>
      <c r="BW11" s="11">
        <f>IF(SUM(BH11:BI11,BK11)-BJ11&gt;0,SUM(BH11:BI11,BK11)-BJ11,"")</f>
        <v>22.7</v>
      </c>
      <c r="BX11" s="11">
        <f>IF(SUM(BA11,BE11,BI11)&gt;0,SUM(BA11,BE11,BI11),"")</f>
        <v>10.8</v>
      </c>
      <c r="BY11" s="11">
        <f>IF(SUM(BV11,BW11)&gt;0,SUM(BV11,BW11),"")</f>
        <v>66.900000000000006</v>
      </c>
      <c r="BZ11" s="11">
        <f>IF(SUM(BM11,BQ11)&gt;0,SUM(BM11,BQ11),"")</f>
        <v>7.2</v>
      </c>
      <c r="CA11" s="11">
        <f>IF(SUM(BL11:BM11,BO11:BQ11,BS11)-SUM(BN11,BR11)&gt;0,SUM(BL11:BM11,BO11:BQ11,BS11)-SUM(BN11,BR11),"")</f>
        <v>44.900000000000006</v>
      </c>
      <c r="CB11" s="11">
        <f>IF(SUM(BV11,BW11,CA11)&gt;0,SUM(BV11,BW11,CA11),"")</f>
        <v>111.80000000000001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9.25</v>
      </c>
      <c r="QH11" s="22">
        <f>IF($CW11="P",CD11,(CD11+BA11)/2)</f>
        <v>1.8</v>
      </c>
      <c r="QI11" s="22">
        <f>IF($CW11="P",CE11,(CE11+BB11)/2)</f>
        <v>0.1</v>
      </c>
      <c r="QJ11" s="22">
        <f>IF($CW11="P",CF11,(CF11+BC11)/2)</f>
        <v>0</v>
      </c>
      <c r="QK11" s="22">
        <f>IF($CW11="P",CG11,(CG11+BD11)/2)</f>
        <v>9.4</v>
      </c>
      <c r="QL11" s="22">
        <f>IF($CW11="P",CH11,(CH11+BE11)/2)</f>
        <v>1.75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9.5</v>
      </c>
      <c r="QP11" s="22">
        <f>IF($CW11="P",CL11,(CL11+BI11)/2)</f>
        <v>1.85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9.5500000000000007</v>
      </c>
      <c r="QT11" s="22">
        <f>IF($CW11="P",CP11,(CP11+BM11)/2)</f>
        <v>1.75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9.3000000000000007</v>
      </c>
      <c r="QX11" s="22">
        <f>IF($CW11="P",CT11,(CT11+BQ11)/2)</f>
        <v>1.85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3.55</v>
      </c>
      <c r="RC11" s="40">
        <f>IF(SUM(QG11:QH11,QJ11:QL11,QN11)-QI11-QM11&gt;0,SUM(QG11:QH11,QJ11:QL11,QN11)-QI11-QM11,"")</f>
        <v>22.1</v>
      </c>
      <c r="RD11" s="40">
        <f>IF(SUM(QO11:QP11,QR11)-QQ11&gt;0,SUM(QO11:QP11,QR11)-QQ11,"")</f>
        <v>11.35</v>
      </c>
      <c r="RE11" s="40">
        <f>IF(SUM(QH11,QL11,QP11)&gt;0,SUM(QH11,QL11,QP11),"")</f>
        <v>5.4</v>
      </c>
      <c r="RF11" s="40">
        <f>IF(SUM(RC11,RD11)&gt;0,SUM(RC11,RD11),"")</f>
        <v>33.450000000000003</v>
      </c>
      <c r="RG11" s="40">
        <f>IF(SUM(QT11,QX11)&gt;0,SUM(QT11,QX11),"")</f>
        <v>3.6</v>
      </c>
      <c r="RH11" s="40">
        <f>IF(SUM(QS11:QT11,QV11:QX11,QZ11)-SUM(QU11,QY11)&gt;0,SUM(QS11:QT11,QV11:QX11,QZ11)-SUM(QU11,QY11),"")</f>
        <v>22.450000000000003</v>
      </c>
      <c r="RI11" s="40">
        <f>IF(SUM(RC11,RD11,RH11)&gt;0,SUM(RC11,RD11,RH11),"")</f>
        <v>55.900000000000006</v>
      </c>
    </row>
    <row r="12" spans="1:477" x14ac:dyDescent="0.2">
      <c r="A12" s="4" t="str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/>
      </c>
      <c r="B12" s="4" t="str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/>
      </c>
      <c r="C12" s="5" t="s">
        <v>121</v>
      </c>
      <c r="D12" s="4" t="s">
        <v>31</v>
      </c>
      <c r="E12" s="4">
        <v>2003</v>
      </c>
      <c r="F12" s="9">
        <f>SUM(L12:T12)+SUM(L12:P12)*0.0000001+SUM(L12)*0.0000000000001</f>
        <v>154.00001094000453</v>
      </c>
      <c r="G12" s="66"/>
      <c r="H12" s="3" t="str">
        <f>IF(OR(AND(AR12&gt;=AY$24,AS12&gt;=AY$28,AR12&lt;&gt;"",AQ12=""),AND(AW12&gt;=AY$24,AX12&gt;=AY$28,AW12&lt;&gt;"",AQ12=""),AND(BU12&gt;=CB$24,BV12&gt;=CB$28,BU12&lt;&gt;"",BT12=""),AND(BZ12&gt;=CB$24,CA12&gt;=CB$28,BZ12&lt;&gt;"",BT12=""),AND(CX12&gt;=DE$24,CY12&gt;=DE$28,CX12&lt;&gt;"",CW12=""),AND(DC12&gt;=DE$24,DD12&gt;=DE$28,DC12&lt;&gt;""),AND(EC12&gt;=EJ$24,ED12&gt;=EJ$28,EC12&lt;&gt;""),AND(EH12&gt;=EJ$24,EI12&gt;=EJ$28,EH12&lt;&gt;""),AND(FE12&gt;=FL$24,FF12&gt;=FL$28,FE12&lt;&gt;""),AND(FJ12&gt;=FL$24,FK12&gt;=FL$28,FJ12&lt;&gt;""),AND(GG12&gt;=GN$24,GH12&gt;=GN$28,GG12&lt;&gt;""),AND(GL12&gt;=GN$24,GM12&gt;=GN$28,GL12&lt;&gt;""),AND(HI12&gt;=HP$24,HJ12&gt;=HP$28,HI12&lt;&gt;""),AND(HN12&gt;=HP$24,HO12&gt;=HP$28,HN12&lt;&gt;""),AND(IK12&gt;=IR$24,IL12&gt;=IR$28,IK12&lt;&gt;""),AND(IP12&gt;=IR$24,IQ12&gt;=IR$28,IP12&lt;&gt;""),AND(JM12&gt;=JT$24,JN12&gt;=JT$28,JM12&lt;&gt;""),AND(JR12&gt;=JT$24,JS12&gt;=JT$28,JR12&lt;&gt;""),AND(KO12&gt;=KV$24,KP12&gt;=KV$28,KO12&lt;&gt;""),AND(KT12&gt;=KV$24,KU12&gt;=KV$28,KT12&lt;&gt;""),AND(LQ12&gt;=LX$24,LR12&gt;=LX$28,LQ12&lt;&gt;""),AND(LV12&gt;=LX$24,LW12&gt;=LX$28,LV12&lt;&gt;""),AND(MS12&gt;=MZ$24,MT12&gt;=MZ$28,MS12&lt;&gt;""),AND(MX12&gt;=MZ$24,MY12&gt;=MZ$28,MX12&lt;&gt;""),AND(NU12&gt;=OB$24,NV12&gt;=OB$28,NU12&lt;&gt;""),AND(NZ12&gt;=OB$24,OA12&gt;=OB$28,NZ12&lt;&gt;""),AND(OW12&gt;=PD$24,OX12&gt;=PD$28,OW12&lt;&gt;""),AND(PB12&gt;=PD$24,PC12&gt;=PD$28,PB12&lt;&gt;""),AND(PY12&gt;=QF$24,PZ12&gt;=QF$28,PY12&lt;&gt;""),AND(QD12&gt;=QF$24,QE12&gt;=QF$28,QD12&lt;&gt;"")),"P","")</f>
        <v/>
      </c>
      <c r="I12" s="3" t="str">
        <f>IF(OR(AND(AS12&gt;=AY$28,AS12&lt;&gt;"",AQ12=""),AND(AX12&gt;=AY$28,AX12&lt;&gt;"",AQ12=""),AND(BV12&gt;=CB$28,BV12&lt;&gt;"",BT12=""),AND(CA12&gt;=CB$28,CA12&lt;&gt;"",BT12=""),AND(CY12&gt;=DE$28,CY12&lt;&gt;"",CW12=""),AND(DD12&gt;=DE$28,DD12&lt;&gt;"",CW12=""),AND(ED12&gt;=EJ$28,ED12&lt;&gt;""),AND(EI12&gt;=EJ$28,EI12&lt;&gt;""),AND(FF12&gt;=FL$28,FF12&lt;&gt;""),AND(FK12&gt;=FL$28,FK12&lt;&gt;""),AND(GH12&gt;=GN$28,GH12&lt;&gt;""),AND(GM12&gt;=GN$28,GM12&lt;&gt;""),AND(HJ12&gt;=HP$28,HJ12&lt;&gt;""),AND(HO12&gt;=HP$28,HO12&lt;&gt;""),AND(IL12&gt;=IR$28,IL12&lt;&gt;""),AND(IQ12&gt;=IR$28,IQ12&lt;&gt;""),AND(JN12&gt;=JT$28,JN12&lt;&gt;""),AND(JS12&gt;=JT$28,JS12&lt;&gt;""),AND(KP12&gt;=KV$28,KP12&lt;&gt;""),AND(KU12&gt;=KV$28,KU12&lt;&gt;""),AND(LR12&gt;=LX$28,LR12&lt;&gt;""),AND(LW12&gt;=LX$28,LW12&lt;&gt;""),AND(MT12&gt;=MZ$28,MT12&lt;&gt;""),AND(MY12&gt;=MZ$28,MY12&lt;&gt;""),AND(NV12&gt;=OB$28,NV12&lt;&gt;""),AND(OA12&gt;=OB$28,OA12&lt;&gt;""),AND(OX12&gt;=PD$28,OX12&lt;&gt;""),AND(PC12&gt;=PD$28,PC12&lt;&gt;""),AND(PZ12&gt;=QF$28,PZ12&lt;&gt;""),AND(QE12&gt;=QF$28,QE12&lt;&gt;"")),"P","")</f>
        <v/>
      </c>
      <c r="J12" s="36" t="str">
        <f>IF(AND(I12="P",H12=""),"No DD",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Merit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Excellence",IF(K12="P","Worlds Team",IF(H12="P","National Team","")))))</f>
        <v/>
      </c>
      <c r="K12" s="3" t="str">
        <f>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P","")</f>
        <v/>
      </c>
      <c r="L12" s="8">
        <f>IF(COUNT(AS12,BV12,CY12)&gt;0,LARGE((AS12,BV12,CY12),1),0)</f>
        <v>45.300000000000011</v>
      </c>
      <c r="M12" s="8" t="str">
        <f>IF(L12=0,"",IF(L12=CY12,$CC$1,IF(L12=BV12,$AZ$1,IF(L12=AS12,$W$1,""))))</f>
        <v>2023 Elite Canada</v>
      </c>
      <c r="N12" s="8">
        <f>IF(COUNT(AS12,BV12,CY12)&gt;1,LARGE((AS12,BV12,CY12),2),0)</f>
        <v>41.8</v>
      </c>
      <c r="O12" s="8" t="str">
        <f>IF(N12=0,"",IF(N12=CY12,$CC$1,IF(N12=BV12,$AZ$1,IF(N12=AS12,$W$1,""))))</f>
        <v>2023 3rd Domestic Trial</v>
      </c>
      <c r="P12" s="8">
        <f>IF(COUNT(AT12,BW12,CZ12)&gt;0,LARGE((AT12,BW12,CZ12),1),0)</f>
        <v>22.3</v>
      </c>
      <c r="Q12" s="8" t="str">
        <f>IF(P12=0,"",IF(P12=CZ12,$CC$1,IF(P12=BW12,$AZ$1,IF(P12=AT12,$W$1,""))))</f>
        <v>2023 3rd Domestic Trial</v>
      </c>
      <c r="R12" s="8">
        <f>IF(MAX(AX12,CA12,DD12)&gt;0,MAX(AX12,CA12,DD12),0)</f>
        <v>44.600000000000009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18.100000000000001</v>
      </c>
      <c r="X12" s="19">
        <v>5.2</v>
      </c>
      <c r="Y12" s="19">
        <v>0.8</v>
      </c>
      <c r="Z12" s="19">
        <v>0.3</v>
      </c>
      <c r="AA12" s="19">
        <v>18.100000000000001</v>
      </c>
      <c r="AB12" s="19">
        <v>5.2</v>
      </c>
      <c r="AC12" s="19">
        <v>0.8</v>
      </c>
      <c r="AD12" s="19">
        <v>0</v>
      </c>
      <c r="AE12" s="19">
        <v>18.600000000000001</v>
      </c>
      <c r="AF12" s="19">
        <v>3.7</v>
      </c>
      <c r="AG12" s="19">
        <v>0</v>
      </c>
      <c r="AH12" s="19">
        <v>0</v>
      </c>
      <c r="AI12" s="19">
        <v>18.600000000000001</v>
      </c>
      <c r="AJ12" s="19">
        <v>5.2</v>
      </c>
      <c r="AK12" s="19">
        <v>0.2</v>
      </c>
      <c r="AL12" s="19">
        <v>0.3</v>
      </c>
      <c r="AM12" s="19">
        <v>16.3</v>
      </c>
      <c r="AN12" s="19">
        <v>5.2</v>
      </c>
      <c r="AO12" s="19">
        <v>0.8</v>
      </c>
      <c r="AP12" s="19">
        <v>0</v>
      </c>
      <c r="AQ12" s="27"/>
      <c r="AR12" s="40">
        <f>IF(SUM(X12,AB12)&gt;0,SUM(X12,AB12),"")</f>
        <v>10.4</v>
      </c>
      <c r="AS12" s="40">
        <f>IF(SUM(W12:X12,Z12:AB12,AD12)-Y12-AC12&gt;0,SUM(W12:X12,Z12:AB12,AD12)-Y12-AC12,"")</f>
        <v>45.300000000000011</v>
      </c>
      <c r="AT12" s="40">
        <f>IF(SUM(AE12:AF12,AH12)-AG12&gt;0,SUM(AE12:AF12,AH12)-AG12,"")</f>
        <v>22.3</v>
      </c>
      <c r="AU12" s="40">
        <f>IF(SUM(X12,AB12,AF12)&gt;0,SUM(X12,AB12,AF12),"")</f>
        <v>14.100000000000001</v>
      </c>
      <c r="AV12" s="40">
        <f>IF(SUM(AS12,AT12)&gt;0,SUM(AS12,AT12),"")</f>
        <v>67.600000000000009</v>
      </c>
      <c r="AW12" s="40">
        <f>IF(SUM(AJ12,AN12)&gt;0,SUM(AJ12,AN12),"")</f>
        <v>10.4</v>
      </c>
      <c r="AX12" s="40">
        <f>IF(SUM(AI12:AJ12,AL12:AN12,AP12)-SUM(AK12,AO12)&gt;0,SUM(AI12:AJ12,AL12:AN12,AP12)-SUM(AK12,AO12),"")</f>
        <v>44.600000000000009</v>
      </c>
      <c r="AY12" s="40">
        <f>IF(SUM(AS12,AT12,AX12)&gt;0,SUM(AS12,AT12,AX12),"")</f>
        <v>112.20000000000002</v>
      </c>
      <c r="AZ12" s="18">
        <v>17.3</v>
      </c>
      <c r="BA12" s="18">
        <v>2.8</v>
      </c>
      <c r="BB12" s="18">
        <v>0</v>
      </c>
      <c r="BC12" s="18">
        <v>0.3</v>
      </c>
      <c r="BD12" s="18">
        <v>17.2</v>
      </c>
      <c r="BE12" s="18">
        <v>2.4</v>
      </c>
      <c r="BF12" s="18">
        <v>0</v>
      </c>
      <c r="BG12" s="18">
        <v>0</v>
      </c>
      <c r="BH12" s="18">
        <v>17.399999999999999</v>
      </c>
      <c r="BI12" s="18">
        <v>0.9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>IF(SUM(BA12,BE12)&gt;0,SUM(BA12,BE12),"")</f>
        <v>5.1999999999999993</v>
      </c>
      <c r="BV12" s="11">
        <f>IF(SUM(AZ12:BA12,BC12:BE12,BG12)-BB12-BF12&gt;0,SUM(AZ12:BA12,BC12:BE12,BG12)-BB12-BF12,"")</f>
        <v>40</v>
      </c>
      <c r="BW12" s="11">
        <f>IF(SUM(BH12:BI12,BK12)-BJ12&gt;0,SUM(BH12:BI12,BK12)-BJ12,"")</f>
        <v>18.299999999999997</v>
      </c>
      <c r="BX12" s="11">
        <f>IF(SUM(BA12,BE12,BI12)&gt;0,SUM(BA12,BE12,BI12),"")</f>
        <v>6.1</v>
      </c>
      <c r="BY12" s="11">
        <f>IF(SUM(BV12,BW12)&gt;0,SUM(BV12,BW12),"")</f>
        <v>58.3</v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>
        <f>IF(SUM(BV12,BW12,CA12)&gt;0,SUM(BV12,BW12,CA12),"")</f>
        <v>58.3</v>
      </c>
      <c r="CC12" s="19">
        <v>17.600000000000001</v>
      </c>
      <c r="CD12" s="19">
        <v>5.1999999999999993</v>
      </c>
      <c r="CE12" s="19">
        <v>0.8</v>
      </c>
      <c r="CF12" s="19">
        <v>0</v>
      </c>
      <c r="CG12" s="19">
        <v>17.2</v>
      </c>
      <c r="CH12" s="19">
        <v>2.8</v>
      </c>
      <c r="CI12" s="19">
        <v>0.2</v>
      </c>
      <c r="CJ12" s="19">
        <v>0</v>
      </c>
      <c r="CK12" s="19">
        <v>18.600000000000001</v>
      </c>
      <c r="CL12" s="19">
        <v>3.6999999999999997</v>
      </c>
      <c r="CM12" s="19">
        <v>0</v>
      </c>
      <c r="CN12" s="19">
        <v>0</v>
      </c>
      <c r="CO12" s="19">
        <v>18.2</v>
      </c>
      <c r="CP12" s="19">
        <v>4.4000000000000004</v>
      </c>
      <c r="CQ12" s="19">
        <v>0.4</v>
      </c>
      <c r="CR12" s="19">
        <v>0</v>
      </c>
      <c r="CS12" s="19">
        <v>17.2</v>
      </c>
      <c r="CT12" s="19">
        <v>0</v>
      </c>
      <c r="CU12" s="19">
        <v>0</v>
      </c>
      <c r="CV12" s="19">
        <v>0</v>
      </c>
      <c r="CW12" s="27"/>
      <c r="CX12" s="40">
        <f>IF(SUM(CD12,CH12)&gt;0,SUM(CD12,CH12),"")</f>
        <v>7.9999999999999991</v>
      </c>
      <c r="CY12" s="40">
        <f>IF(SUM(CC12:CD12,CF12:CH12,CJ12)-CE12-CI12&gt;0,SUM(CC12:CD12,CF12:CH12,CJ12)-CE12-CI12,"")</f>
        <v>41.8</v>
      </c>
      <c r="CZ12" s="40">
        <f>IF(SUM(CK12:CL12,CN12)-CM12&gt;0,SUM(CK12:CL12,CN12)-CM12,"")</f>
        <v>22.3</v>
      </c>
      <c r="DA12" s="40">
        <f>IF(SUM(CD12,CH12,CL12)&gt;0,SUM(CD12,CH12,CL12),"")</f>
        <v>11.7</v>
      </c>
      <c r="DB12" s="40">
        <f>IF(SUM(CY12,CZ12)&gt;0,SUM(CY12,CZ12),"")</f>
        <v>64.099999999999994</v>
      </c>
      <c r="DC12" s="40">
        <f>IF(SUM(CP12,CT12)&gt;0,SUM(CP12,CT12),"")</f>
        <v>4.4000000000000004</v>
      </c>
      <c r="DD12" s="40">
        <f>IF(SUM(CO12:CP12,CR12:CT12,CV12)-SUM(CQ12,CU12)&gt;0,SUM(CO12:CP12,CR12:CT12,CV12)-SUM(CQ12,CU12),"")</f>
        <v>39.4</v>
      </c>
      <c r="DE12" s="40">
        <f>IF(SUM(CY12,CZ12,DD12)&gt;0,SUM(CY12,CZ12,DD12),"")</f>
        <v>103.5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17.450000000000003</v>
      </c>
      <c r="QH12" s="22">
        <f>IF($CW12="P",CD12,(CD12+BA12)/2)</f>
        <v>3.9999999999999996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17.2</v>
      </c>
      <c r="QL12" s="22">
        <f>IF($CW12="P",CH12,(CH12+BE12)/2)</f>
        <v>2.5999999999999996</v>
      </c>
      <c r="QM12" s="22">
        <f>IF($CW12="P",CI12,(CI12+BF12)/2)</f>
        <v>0.1</v>
      </c>
      <c r="QN12" s="22">
        <f>IF($CW12="P",CJ12,(CJ12+BG12)/2)</f>
        <v>0</v>
      </c>
      <c r="QO12" s="22">
        <f>IF($CW12="P",CK12,(CK12+BH12)/2)</f>
        <v>18</v>
      </c>
      <c r="QP12" s="22">
        <f>IF($CW12="P",CL12,(CL12+BI12)/2)</f>
        <v>2.2999999999999998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9.1</v>
      </c>
      <c r="QT12" s="22">
        <f>IF($CW12="P",CP12,(CP12+BM12)/2)</f>
        <v>2.2000000000000002</v>
      </c>
      <c r="QU12" s="22">
        <f>IF($CW12="P",CQ12,(CQ12+BN12)/2)</f>
        <v>0.2</v>
      </c>
      <c r="QV12" s="22">
        <f>IF($CW12="P",CR12,(CR12+BO12)/2)</f>
        <v>0</v>
      </c>
      <c r="QW12" s="22">
        <f>IF($CW12="P",CS12,(CS12+BP12)/2)</f>
        <v>8.6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6.6</v>
      </c>
      <c r="RC12" s="40">
        <f>IF(SUM(QG12:QH12,QJ12:QL12,QN12)-QI12-QM12&gt;0,SUM(QG12:QH12,QJ12:QL12,QN12)-QI12-QM12,"")</f>
        <v>40.9</v>
      </c>
      <c r="RD12" s="40">
        <f>IF(SUM(QO12:QP12,QR12)-QQ12&gt;0,SUM(QO12:QP12,QR12)-QQ12,"")</f>
        <v>20.3</v>
      </c>
      <c r="RE12" s="40">
        <f>IF(SUM(QH12,QL12,QP12)&gt;0,SUM(QH12,QL12,QP12),"")</f>
        <v>8.8999999999999986</v>
      </c>
      <c r="RF12" s="40">
        <f>IF(SUM(RC12,RD12)&gt;0,SUM(RC12,RD12),"")</f>
        <v>61.2</v>
      </c>
      <c r="RG12" s="40">
        <f>IF(SUM(QT12,QX12)&gt;0,SUM(QT12,QX12),"")</f>
        <v>2.2000000000000002</v>
      </c>
      <c r="RH12" s="40">
        <f>IF(SUM(QS12:QT12,QV12:QX12,QZ12)-SUM(QU12,QY12)&gt;0,SUM(QS12:QT12,QV12:QX12,QZ12)-SUM(QU12,QY12),"")</f>
        <v>19.7</v>
      </c>
      <c r="RI12" s="40">
        <f>IF(SUM(RC12,RD12,RH12)&gt;0,SUM(RC12,RD12,RH12),"")</f>
        <v>80.900000000000006</v>
      </c>
    </row>
    <row r="13" spans="1:477" x14ac:dyDescent="0.2">
      <c r="A13" s="4" t="str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/>
      </c>
      <c r="B13" s="4" t="str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/>
      </c>
      <c r="C13" s="5" t="s">
        <v>133</v>
      </c>
      <c r="D13" s="4" t="s">
        <v>5</v>
      </c>
      <c r="E13" s="4">
        <v>2005</v>
      </c>
      <c r="F13" s="9">
        <f>SUM(L13:T13)+SUM(L13:P13)*0.0000001+SUM(L13)*0.0000000000001</f>
        <v>153.00001103000443</v>
      </c>
      <c r="G13" s="66"/>
      <c r="H13" s="3" t="str">
        <f>IF(OR(AND(AR13&gt;=AY$24,AS13&gt;=AY$28,AR13&lt;&gt;"",AQ13=""),AND(AW13&gt;=AY$24,AX13&gt;=AY$28,AW13&lt;&gt;"",AQ13=""),AND(BU13&gt;=CB$24,BV13&gt;=CB$28,BU13&lt;&gt;"",BT13=""),AND(BZ13&gt;=CB$24,CA13&gt;=CB$28,BZ13&lt;&gt;"",BT13=""),AND(CX13&gt;=DE$24,CY13&gt;=DE$28,CX13&lt;&gt;"",CW13=""),AND(DC13&gt;=DE$24,DD13&gt;=DE$28,DC13&lt;&gt;""),AND(EC13&gt;=EJ$24,ED13&gt;=EJ$28,EC13&lt;&gt;""),AND(EH13&gt;=EJ$24,EI13&gt;=EJ$28,EH13&lt;&gt;""),AND(FE13&gt;=FL$24,FF13&gt;=FL$28,FE13&lt;&gt;""),AND(FJ13&gt;=FL$24,FK13&gt;=FL$28,FJ13&lt;&gt;""),AND(GG13&gt;=GN$24,GH13&gt;=GN$28,GG13&lt;&gt;""),AND(GL13&gt;=GN$24,GM13&gt;=GN$28,GL13&lt;&gt;""),AND(HI13&gt;=HP$24,HJ13&gt;=HP$28,HI13&lt;&gt;""),AND(HN13&gt;=HP$24,HO13&gt;=HP$28,HN13&lt;&gt;""),AND(IK13&gt;=IR$24,IL13&gt;=IR$28,IK13&lt;&gt;""),AND(IP13&gt;=IR$24,IQ13&gt;=IR$28,IP13&lt;&gt;""),AND(JM13&gt;=JT$24,JN13&gt;=JT$28,JM13&lt;&gt;""),AND(JR13&gt;=JT$24,JS13&gt;=JT$28,JR13&lt;&gt;""),AND(KO13&gt;=KV$24,KP13&gt;=KV$28,KO13&lt;&gt;""),AND(KT13&gt;=KV$24,KU13&gt;=KV$28,KT13&lt;&gt;""),AND(LQ13&gt;=LX$24,LR13&gt;=LX$28,LQ13&lt;&gt;""),AND(LV13&gt;=LX$24,LW13&gt;=LX$28,LV13&lt;&gt;""),AND(MS13&gt;=MZ$24,MT13&gt;=MZ$28,MS13&lt;&gt;""),AND(MX13&gt;=MZ$24,MY13&gt;=MZ$28,MX13&lt;&gt;""),AND(NU13&gt;=OB$24,NV13&gt;=OB$28,NU13&lt;&gt;""),AND(NZ13&gt;=OB$24,OA13&gt;=OB$28,NZ13&lt;&gt;""),AND(OW13&gt;=PD$24,OX13&gt;=PD$28,OW13&lt;&gt;""),AND(PB13&gt;=PD$24,PC13&gt;=PD$28,PB13&lt;&gt;""),AND(PY13&gt;=QF$24,PZ13&gt;=QF$28,PY13&lt;&gt;""),AND(QD13&gt;=QF$24,QE13&gt;=QF$28,QD13&lt;&gt;"")),"P","")</f>
        <v/>
      </c>
      <c r="I13" s="3" t="str">
        <f>IF(OR(AND(AS13&gt;=AY$28,AS13&lt;&gt;"",AQ13=""),AND(AX13&gt;=AY$28,AX13&lt;&gt;"",AQ13=""),AND(BV13&gt;=CB$28,BV13&lt;&gt;"",BT13=""),AND(CA13&gt;=CB$28,CA13&lt;&gt;"",BT13=""),AND(CY13&gt;=DE$28,CY13&lt;&gt;"",CW13=""),AND(DD13&gt;=DE$28,DD13&lt;&gt;"",CW13=""),AND(ED13&gt;=EJ$28,ED13&lt;&gt;""),AND(EI13&gt;=EJ$28,EI13&lt;&gt;""),AND(FF13&gt;=FL$28,FF13&lt;&gt;""),AND(FK13&gt;=FL$28,FK13&lt;&gt;""),AND(GH13&gt;=GN$28,GH13&lt;&gt;""),AND(GM13&gt;=GN$28,GM13&lt;&gt;""),AND(HJ13&gt;=HP$28,HJ13&lt;&gt;""),AND(HO13&gt;=HP$28,HO13&lt;&gt;""),AND(IL13&gt;=IR$28,IL13&lt;&gt;""),AND(IQ13&gt;=IR$28,IQ13&lt;&gt;""),AND(JN13&gt;=JT$28,JN13&lt;&gt;""),AND(JS13&gt;=JT$28,JS13&lt;&gt;""),AND(KP13&gt;=KV$28,KP13&lt;&gt;""),AND(KU13&gt;=KV$28,KU13&lt;&gt;""),AND(LR13&gt;=LX$28,LR13&lt;&gt;""),AND(LW13&gt;=LX$28,LW13&lt;&gt;""),AND(MT13&gt;=MZ$28,MT13&lt;&gt;""),AND(MY13&gt;=MZ$28,MY13&lt;&gt;""),AND(NV13&gt;=OB$28,NV13&lt;&gt;""),AND(OA13&gt;=OB$28,OA13&lt;&gt;""),AND(OX13&gt;=PD$28,OX13&lt;&gt;""),AND(PC13&gt;=PD$28,PC13&lt;&gt;""),AND(PZ13&gt;=QF$28,PZ13&lt;&gt;""),AND(QE13&gt;=QF$28,QE13&lt;&gt;"")),"P","")</f>
        <v/>
      </c>
      <c r="J13" s="36" t="str">
        <f>IF(AND(I13="P",H13=""),"No DD",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Merit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Excellence",IF(K13="P","Worlds Team",IF(H13="P","National Team","")))))</f>
        <v/>
      </c>
      <c r="K13" s="3" t="str">
        <f>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P","")</f>
        <v/>
      </c>
      <c r="L13" s="8">
        <f>IF(COUNT(AS13,BV13,CY13)&gt;0,LARGE((AS13,BV13,CY13),1),0)</f>
        <v>44.3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43.6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22.4</v>
      </c>
      <c r="Q13" s="8" t="str">
        <f>IF(P13=0,"",IF(P13=CZ13,$CC$1,IF(P13=BW13,$AZ$1,IF(P13=AT13,$W$1,""))))</f>
        <v>2023 Elite Canada</v>
      </c>
      <c r="R13" s="8">
        <f>IF(MAX(AX13,CA13,DD13)&gt;0,MAX(AX13,CA13,DD13),0)</f>
        <v>42.7</v>
      </c>
      <c r="S13" s="8" t="str">
        <f>IF(R13=0,"",IF(R13=DD13,$CC$1,IF(R13=CA13,$AZ$1,IF(R13=AX13,$W$1,""))))</f>
        <v>2023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17</v>
      </c>
      <c r="X13" s="19">
        <v>2.4</v>
      </c>
      <c r="Y13" s="19">
        <v>0</v>
      </c>
      <c r="Z13" s="19">
        <v>0</v>
      </c>
      <c r="AA13" s="19">
        <v>18.600000000000001</v>
      </c>
      <c r="AB13" s="19">
        <v>3.6</v>
      </c>
      <c r="AC13" s="19">
        <v>0</v>
      </c>
      <c r="AD13" s="19">
        <v>0</v>
      </c>
      <c r="AE13" s="19">
        <v>18.899999999999999</v>
      </c>
      <c r="AF13" s="19">
        <v>3.5</v>
      </c>
      <c r="AG13" s="19">
        <v>0</v>
      </c>
      <c r="AH13" s="19">
        <v>0</v>
      </c>
      <c r="AI13" s="19">
        <v>18.2</v>
      </c>
      <c r="AJ13" s="19">
        <v>2.7</v>
      </c>
      <c r="AK13" s="19">
        <v>0.3</v>
      </c>
      <c r="AL13" s="19">
        <v>0</v>
      </c>
      <c r="AM13" s="19">
        <v>18.5</v>
      </c>
      <c r="AN13" s="19">
        <v>3.6</v>
      </c>
      <c r="AO13" s="19">
        <v>0</v>
      </c>
      <c r="AP13" s="19">
        <v>0</v>
      </c>
      <c r="AQ13" s="27"/>
      <c r="AR13" s="40">
        <f>IF(SUM(X13,AB13)&gt;0,SUM(X13,AB13),"")</f>
        <v>6</v>
      </c>
      <c r="AS13" s="40">
        <f>IF(SUM(W13:X13,Z13:AB13,AD13)-Y13-AC13&gt;0,SUM(W13:X13,Z13:AB13,AD13)-Y13-AC13,"")</f>
        <v>41.6</v>
      </c>
      <c r="AT13" s="40">
        <f>IF(SUM(AE13:AF13,AH13)-AG13&gt;0,SUM(AE13:AF13,AH13)-AG13,"")</f>
        <v>22.4</v>
      </c>
      <c r="AU13" s="40">
        <f>IF(SUM(X13,AB13,AF13)&gt;0,SUM(X13,AB13,AF13),"")</f>
        <v>9.5</v>
      </c>
      <c r="AV13" s="40">
        <f>IF(SUM(AS13,AT13)&gt;0,SUM(AS13,AT13),"")</f>
        <v>64</v>
      </c>
      <c r="AW13" s="40">
        <f>IF(SUM(AJ13,AN13)&gt;0,SUM(AJ13,AN13),"")</f>
        <v>6.3000000000000007</v>
      </c>
      <c r="AX13" s="40">
        <f>IF(SUM(AI13:AJ13,AL13:AN13,AP13)-SUM(AK13,AO13)&gt;0,SUM(AI13:AJ13,AL13:AN13,AP13)-SUM(AK13,AO13),"")</f>
        <v>42.7</v>
      </c>
      <c r="AY13" s="40">
        <f>IF(SUM(AS13,AT13,AX13)&gt;0,SUM(AS13,AT13,AX13),"")</f>
        <v>106.7</v>
      </c>
      <c r="AZ13" s="18">
        <v>18.3</v>
      </c>
      <c r="BA13" s="18">
        <v>3.1</v>
      </c>
      <c r="BB13" s="18">
        <v>0</v>
      </c>
      <c r="BC13" s="18">
        <v>0</v>
      </c>
      <c r="BD13" s="18">
        <v>17.8</v>
      </c>
      <c r="BE13" s="18">
        <v>4.4000000000000004</v>
      </c>
      <c r="BF13" s="18">
        <v>0</v>
      </c>
      <c r="BG13" s="18">
        <v>0</v>
      </c>
      <c r="BH13" s="18">
        <v>18.899999999999999</v>
      </c>
      <c r="BI13" s="18">
        <v>1.2</v>
      </c>
      <c r="BJ13" s="18">
        <v>1.2</v>
      </c>
      <c r="BK13" s="18">
        <v>0</v>
      </c>
      <c r="BL13" s="18">
        <v>17.7</v>
      </c>
      <c r="BM13" s="18">
        <v>4.4000000000000004</v>
      </c>
      <c r="BN13" s="18">
        <v>0.4</v>
      </c>
      <c r="BO13" s="18">
        <v>0</v>
      </c>
      <c r="BP13" s="18">
        <v>17.2</v>
      </c>
      <c r="BQ13" s="18">
        <v>2.8</v>
      </c>
      <c r="BR13" s="18">
        <v>0</v>
      </c>
      <c r="BS13" s="18">
        <v>0.3</v>
      </c>
      <c r="BT13" s="28"/>
      <c r="BU13" s="11">
        <f>IF(SUM(BA13,BE13)&gt;0,SUM(BA13,BE13),"")</f>
        <v>7.5</v>
      </c>
      <c r="BV13" s="11">
        <f>IF(SUM(AZ13:BA13,BC13:BE13,BG13)-BB13-BF13&gt;0,SUM(AZ13:BA13,BC13:BE13,BG13)-BB13-BF13,"")</f>
        <v>43.6</v>
      </c>
      <c r="BW13" s="11">
        <f>IF(SUM(BH13:BI13,BK13)-BJ13&gt;0,SUM(BH13:BI13,BK13)-BJ13,"")</f>
        <v>18.899999999999999</v>
      </c>
      <c r="BX13" s="11">
        <f>IF(SUM(BA13,BE13,BI13)&gt;0,SUM(BA13,BE13,BI13),"")</f>
        <v>8.6999999999999993</v>
      </c>
      <c r="BY13" s="11">
        <f>IF(SUM(BV13,BW13)&gt;0,SUM(BV13,BW13),"")</f>
        <v>62.5</v>
      </c>
      <c r="BZ13" s="11">
        <f>IF(SUM(BM13,BQ13)&gt;0,SUM(BM13,BQ13),"")</f>
        <v>7.2</v>
      </c>
      <c r="CA13" s="11">
        <f>IF(SUM(BL13:BM13,BO13:BQ13,BS13)-SUM(BN13,BR13)&gt;0,SUM(BL13:BM13,BO13:BQ13,BS13)-SUM(BN13,BR13),"")</f>
        <v>41.999999999999993</v>
      </c>
      <c r="CB13" s="11">
        <f>IF(SUM(BV13,BW13,CA13)&gt;0,SUM(BV13,BW13,CA13),"")</f>
        <v>104.5</v>
      </c>
      <c r="CC13" s="19">
        <v>18.2</v>
      </c>
      <c r="CD13" s="19">
        <v>4.4000000000000004</v>
      </c>
      <c r="CE13" s="19">
        <v>0.8</v>
      </c>
      <c r="CF13" s="19">
        <v>0</v>
      </c>
      <c r="CG13" s="19">
        <v>17.2</v>
      </c>
      <c r="CH13" s="19">
        <v>5.1999999999999993</v>
      </c>
      <c r="CI13" s="19">
        <v>0.2</v>
      </c>
      <c r="CJ13" s="19">
        <v>0.3</v>
      </c>
      <c r="CK13" s="19">
        <v>17.5</v>
      </c>
      <c r="CL13" s="19">
        <v>1.2</v>
      </c>
      <c r="CM13" s="19">
        <v>0</v>
      </c>
      <c r="CN13" s="19">
        <v>0</v>
      </c>
      <c r="CO13" s="19">
        <v>18.399999999999999</v>
      </c>
      <c r="CP13" s="19">
        <v>3.2</v>
      </c>
      <c r="CQ13" s="19">
        <v>0.2</v>
      </c>
      <c r="CR13" s="19">
        <v>0</v>
      </c>
      <c r="CS13" s="19">
        <v>17</v>
      </c>
      <c r="CT13" s="19">
        <v>2.4</v>
      </c>
      <c r="CU13" s="19">
        <v>0</v>
      </c>
      <c r="CV13" s="19">
        <v>0</v>
      </c>
      <c r="CW13" s="27"/>
      <c r="CX13" s="40">
        <f>IF(SUM(CD13,CH13)&gt;0,SUM(CD13,CH13),"")</f>
        <v>9.6</v>
      </c>
      <c r="CY13" s="40">
        <f>IF(SUM(CC13:CD13,CF13:CH13,CJ13)-CE13-CI13&gt;0,SUM(CC13:CD13,CF13:CH13,CJ13)-CE13-CI13,"")</f>
        <v>44.3</v>
      </c>
      <c r="CZ13" s="40">
        <f>IF(SUM(CK13:CL13,CN13)-CM13&gt;0,SUM(CK13:CL13,CN13)-CM13,"")</f>
        <v>18.7</v>
      </c>
      <c r="DA13" s="40">
        <f>IF(SUM(CD13,CH13,CL13)&gt;0,SUM(CD13,CH13,CL13),"")</f>
        <v>10.799999999999999</v>
      </c>
      <c r="DB13" s="40">
        <f>IF(SUM(CY13,CZ13)&gt;0,SUM(CY13,CZ13),"")</f>
        <v>63</v>
      </c>
      <c r="DC13" s="40">
        <f>IF(SUM(CP13,CT13)&gt;0,SUM(CP13,CT13),"")</f>
        <v>5.6</v>
      </c>
      <c r="DD13" s="40">
        <f>IF(SUM(CO13:CP13,CR13:CT13,CV13)-SUM(CQ13,CU13)&gt;0,SUM(CO13:CP13,CR13:CT13,CV13)-SUM(CQ13,CU13),"")</f>
        <v>40.79999999999999</v>
      </c>
      <c r="DE13" s="40">
        <f>IF(SUM(CY13,CZ13,DD13)&gt;0,SUM(CY13,CZ13,DD13),"")</f>
        <v>103.79999999999998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18.25</v>
      </c>
      <c r="QH13" s="22">
        <f>IF($CW13="P",CD13,(CD13+BA13)/2)</f>
        <v>3.75</v>
      </c>
      <c r="QI13" s="22">
        <f>IF($CW13="P",CE13,(CE13+BB13)/2)</f>
        <v>0.4</v>
      </c>
      <c r="QJ13" s="22">
        <f>IF($CW13="P",CF13,(CF13+BC13)/2)</f>
        <v>0</v>
      </c>
      <c r="QK13" s="22">
        <f>IF($CW13="P",CG13,(CG13+BD13)/2)</f>
        <v>17.5</v>
      </c>
      <c r="QL13" s="22">
        <f>IF($CW13="P",CH13,(CH13+BE13)/2)</f>
        <v>4.8</v>
      </c>
      <c r="QM13" s="22">
        <f>IF($CW13="P",CI13,(CI13+BF13)/2)</f>
        <v>0.1</v>
      </c>
      <c r="QN13" s="22">
        <f>IF($CW13="P",CJ13,(CJ13+BG13)/2)</f>
        <v>0.15</v>
      </c>
      <c r="QO13" s="22">
        <f>IF($CW13="P",CK13,(CK13+BH13)/2)</f>
        <v>18.2</v>
      </c>
      <c r="QP13" s="22">
        <f>IF($CW13="P",CL13,(CL13+BI13)/2)</f>
        <v>1.2</v>
      </c>
      <c r="QQ13" s="22">
        <f>IF($CW13="P",CM13,(CM13+BJ13)/2)</f>
        <v>0.6</v>
      </c>
      <c r="QR13" s="22">
        <f>IF($CW13="P",CN13,(CN13+BK13)/2)</f>
        <v>0</v>
      </c>
      <c r="QS13" s="22">
        <f>IF($CW13="P",CO13,(CO13+BL13)/2)</f>
        <v>18.049999999999997</v>
      </c>
      <c r="QT13" s="22">
        <f>IF($CW13="P",CP13,(CP13+BM13)/2)</f>
        <v>3.8000000000000003</v>
      </c>
      <c r="QU13" s="22">
        <f>IF($CW13="P",CQ13,(CQ13+BN13)/2)</f>
        <v>0.30000000000000004</v>
      </c>
      <c r="QV13" s="22">
        <f>IF($CW13="P",CR13,(CR13+BO13)/2)</f>
        <v>0</v>
      </c>
      <c r="QW13" s="22">
        <f>IF($CW13="P",CS13,(CS13+BP13)/2)</f>
        <v>17.100000000000001</v>
      </c>
      <c r="QX13" s="22">
        <f>IF($CW13="P",CT13,(CT13+BQ13)/2)</f>
        <v>2.5999999999999996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8.5500000000000007</v>
      </c>
      <c r="RC13" s="40">
        <f>IF(SUM(QG13:QH13,QJ13:QL13,QN13)-QI13-QM13&gt;0,SUM(QG13:QH13,QJ13:QL13,QN13)-QI13-QM13,"")</f>
        <v>43.949999999999996</v>
      </c>
      <c r="RD13" s="40">
        <f>IF(SUM(QO13:QP13,QR13)-QQ13&gt;0,SUM(QO13:QP13,QR13)-QQ13,"")</f>
        <v>18.799999999999997</v>
      </c>
      <c r="RE13" s="40">
        <f>IF(SUM(QH13,QL13,QP13)&gt;0,SUM(QH13,QL13,QP13),"")</f>
        <v>9.75</v>
      </c>
      <c r="RF13" s="40">
        <f>IF(SUM(RC13,RD13)&gt;0,SUM(RC13,RD13),"")</f>
        <v>62.749999999999993</v>
      </c>
      <c r="RG13" s="40">
        <f>IF(SUM(QT13,QX13)&gt;0,SUM(QT13,QX13),"")</f>
        <v>6.4</v>
      </c>
      <c r="RH13" s="40">
        <f>IF(SUM(QS13:QT13,QV13:QX13,QZ13)-SUM(QU13,QY13)&gt;0,SUM(QS13:QT13,QV13:QX13,QZ13)-SUM(QU13,QY13),"")</f>
        <v>41.400000000000006</v>
      </c>
      <c r="RI13" s="40">
        <f>IF(SUM(RC13,RD13,RH13)&gt;0,SUM(RC13,RD13,RH13),"")</f>
        <v>104.15</v>
      </c>
    </row>
    <row r="14" spans="1:477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135</v>
      </c>
      <c r="D14" s="4" t="s">
        <v>31</v>
      </c>
      <c r="E14" s="4">
        <v>2005</v>
      </c>
      <c r="F14" s="9">
        <f>SUM(L14:T14)+SUM(L14:P14)*0.0000001+SUM(L14)*0.0000000000001</f>
        <v>151.80001069000437</v>
      </c>
      <c r="G14" s="66"/>
      <c r="H14" s="3" t="str">
        <f>IF(OR(AND(AR14&gt;=AY$24,AS14&gt;=AY$28,AR14&lt;&gt;"",AQ14=""),AND(AW14&gt;=AY$24,AX14&gt;=AY$28,AW14&lt;&gt;"",AQ14=""),AND(BU14&gt;=CB$24,BV14&gt;=CB$28,BU14&lt;&gt;"",BT14=""),AND(BZ14&gt;=CB$24,CA14&gt;=CB$28,BZ14&lt;&gt;"",BT14=""),AND(CX14&gt;=DE$24,CY14&gt;=DE$28,CX14&lt;&gt;"",CW14=""),AND(DC14&gt;=DE$24,DD14&gt;=DE$28,DC14&lt;&gt;""),AND(EC14&gt;=EJ$24,ED14&gt;=EJ$28,EC14&lt;&gt;""),AND(EH14&gt;=EJ$24,EI14&gt;=EJ$28,EH14&lt;&gt;""),AND(FE14&gt;=FL$24,FF14&gt;=FL$28,FE14&lt;&gt;""),AND(FJ14&gt;=FL$24,FK14&gt;=FL$28,FJ14&lt;&gt;""),AND(GG14&gt;=GN$24,GH14&gt;=GN$28,GG14&lt;&gt;""),AND(GL14&gt;=GN$24,GM14&gt;=GN$28,GL14&lt;&gt;""),AND(HI14&gt;=HP$24,HJ14&gt;=HP$28,HI14&lt;&gt;""),AND(HN14&gt;=HP$24,HO14&gt;=HP$28,HN14&lt;&gt;""),AND(IK14&gt;=IR$24,IL14&gt;=IR$28,IK14&lt;&gt;""),AND(IP14&gt;=IR$24,IQ14&gt;=IR$28,IP14&lt;&gt;""),AND(JM14&gt;=JT$24,JN14&gt;=JT$28,JM14&lt;&gt;""),AND(JR14&gt;=JT$24,JS14&gt;=JT$28,JR14&lt;&gt;""),AND(KO14&gt;=KV$24,KP14&gt;=KV$28,KO14&lt;&gt;""),AND(KT14&gt;=KV$24,KU14&gt;=KV$28,KT14&lt;&gt;""),AND(LQ14&gt;=LX$24,LR14&gt;=LX$28,LQ14&lt;&gt;""),AND(LV14&gt;=LX$24,LW14&gt;=LX$28,LV14&lt;&gt;""),AND(MS14&gt;=MZ$24,MT14&gt;=MZ$28,MS14&lt;&gt;""),AND(MX14&gt;=MZ$24,MY14&gt;=MZ$28,MX14&lt;&gt;""),AND(NU14&gt;=OB$24,NV14&gt;=OB$28,NU14&lt;&gt;""),AND(NZ14&gt;=OB$24,OA14&gt;=OB$28,NZ14&lt;&gt;""),AND(OW14&gt;=PD$24,OX14&gt;=PD$28,OW14&lt;&gt;""),AND(PB14&gt;=PD$24,PC14&gt;=PD$28,PB14&lt;&gt;""),AND(PY14&gt;=QF$24,PZ14&gt;=QF$28,PY14&lt;&gt;""),AND(QD14&gt;=QF$24,QE14&gt;=QF$28,QD14&lt;&gt;"")),"P","")</f>
        <v/>
      </c>
      <c r="I14" s="3" t="str">
        <f>IF(OR(AND(AS14&gt;=AY$28,AS14&lt;&gt;"",AQ14=""),AND(AX14&gt;=AY$28,AX14&lt;&gt;"",AQ14=""),AND(BV14&gt;=CB$28,BV14&lt;&gt;"",BT14=""),AND(CA14&gt;=CB$28,CA14&lt;&gt;"",BT14=""),AND(CY14&gt;=DE$28,CY14&lt;&gt;"",CW14=""),AND(DD14&gt;=DE$28,DD14&lt;&gt;"",CW14=""),AND(ED14&gt;=EJ$28,ED14&lt;&gt;""),AND(EI14&gt;=EJ$28,EI14&lt;&gt;""),AND(FF14&gt;=FL$28,FF14&lt;&gt;""),AND(FK14&gt;=FL$28,FK14&lt;&gt;""),AND(GH14&gt;=GN$28,GH14&lt;&gt;""),AND(GM14&gt;=GN$28,GM14&lt;&gt;""),AND(HJ14&gt;=HP$28,HJ14&lt;&gt;""),AND(HO14&gt;=HP$28,HO14&lt;&gt;""),AND(IL14&gt;=IR$28,IL14&lt;&gt;""),AND(IQ14&gt;=IR$28,IQ14&lt;&gt;""),AND(JN14&gt;=JT$28,JN14&lt;&gt;""),AND(JS14&gt;=JT$28,JS14&lt;&gt;""),AND(KP14&gt;=KV$28,KP14&lt;&gt;""),AND(KU14&gt;=KV$28,KU14&lt;&gt;""),AND(LR14&gt;=LX$28,LR14&lt;&gt;""),AND(LW14&gt;=LX$28,LW14&lt;&gt;""),AND(MT14&gt;=MZ$28,MT14&lt;&gt;""),AND(MY14&gt;=MZ$28,MY14&lt;&gt;""),AND(NV14&gt;=OB$28,NV14&lt;&gt;""),AND(OA14&gt;=OB$28,OA14&lt;&gt;""),AND(OX14&gt;=PD$28,OX14&lt;&gt;""),AND(PC14&gt;=PD$28,PC14&lt;&gt;""),AND(PZ14&gt;=QF$28,PZ14&lt;&gt;""),AND(QE14&gt;=QF$28,QE14&lt;&gt;"")),"P","")</f>
        <v/>
      </c>
      <c r="J14" s="36" t="str">
        <f>IF(AND(I14="P",H14=""),"No DD",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Merit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Excellence",IF(K14="P","Worlds Team",IF(H14="P","National Team","")))))</f>
        <v/>
      </c>
      <c r="K14" s="3" t="str">
        <f>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P","")</f>
        <v/>
      </c>
      <c r="L14" s="8">
        <f>IF(COUNT(AS14,BV14,CY14)&gt;0,LARGE((AS14,BV14,CY14),1),0)</f>
        <v>43.5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41.5</v>
      </c>
      <c r="O14" s="8" t="str">
        <f>IF(N14=0,"",IF(N14=CY14,$CC$1,IF(N14=BV14,$AZ$1,IF(N14=AS14,$W$1,""))))</f>
        <v>2023 Elite Canada</v>
      </c>
      <c r="P14" s="8">
        <f>IF(COUNT(AT14,BW14,CZ14)&gt;0,LARGE((AT14,BW14,CZ14),1),0)</f>
        <v>21.900000000000002</v>
      </c>
      <c r="Q14" s="8" t="str">
        <f>IF(P14=0,"",IF(P14=CZ14,$CC$1,IF(P14=BW14,$AZ$1,IF(P14=AT14,$W$1,""))))</f>
        <v>2023 Nationals</v>
      </c>
      <c r="R14" s="8">
        <f>IF(MAX(AX14,CA14,DD14)&gt;0,MAX(AX14,CA14,DD14),0)</f>
        <v>44.9</v>
      </c>
      <c r="S14" s="8" t="str">
        <f>IF(R14=0,"",IF(R14=DD14,$CC$1,IF(R14=CA14,$AZ$1,IF(R14=AX14,$W$1,""))))</f>
        <v>2023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4</v>
      </c>
      <c r="Y14" s="19">
        <v>0.8</v>
      </c>
      <c r="Z14" s="19">
        <v>0</v>
      </c>
      <c r="AA14" s="19">
        <v>16.2</v>
      </c>
      <c r="AB14" s="19">
        <v>4.4000000000000004</v>
      </c>
      <c r="AC14" s="19">
        <v>0.6</v>
      </c>
      <c r="AD14" s="19">
        <v>0</v>
      </c>
      <c r="AE14" s="19">
        <v>18</v>
      </c>
      <c r="AF14" s="19">
        <v>3.5</v>
      </c>
      <c r="AG14" s="19">
        <v>0.8</v>
      </c>
      <c r="AH14" s="19">
        <v>0</v>
      </c>
      <c r="AI14" s="19">
        <v>18.2</v>
      </c>
      <c r="AJ14" s="19">
        <v>4</v>
      </c>
      <c r="AK14" s="19">
        <v>0.2</v>
      </c>
      <c r="AL14" s="19">
        <v>0</v>
      </c>
      <c r="AM14" s="19">
        <v>18.5</v>
      </c>
      <c r="AN14" s="19">
        <v>4.4000000000000004</v>
      </c>
      <c r="AO14" s="19">
        <v>0</v>
      </c>
      <c r="AP14" s="19">
        <v>0</v>
      </c>
      <c r="AQ14" s="27"/>
      <c r="AR14" s="40">
        <f>IF(SUM(X14,AB14)&gt;0,SUM(X14,AB14),"")</f>
        <v>8.4</v>
      </c>
      <c r="AS14" s="40">
        <f>IF(SUM(W14:X14,Z14:AB14,AD14)-Y14-AC14&gt;0,SUM(W14:X14,Z14:AB14,AD14)-Y14-AC14,"")</f>
        <v>41.5</v>
      </c>
      <c r="AT14" s="40">
        <f>IF(SUM(AE14:AF14,AH14)-AG14&gt;0,SUM(AE14:AF14,AH14)-AG14,"")</f>
        <v>20.7</v>
      </c>
      <c r="AU14" s="40">
        <f>IF(SUM(X14,AB14,AF14)&gt;0,SUM(X14,AB14,AF14),"")</f>
        <v>11.9</v>
      </c>
      <c r="AV14" s="40">
        <f>IF(SUM(AS14,AT14)&gt;0,SUM(AS14,AT14),"")</f>
        <v>62.2</v>
      </c>
      <c r="AW14" s="40">
        <f>IF(SUM(AJ14,AN14)&gt;0,SUM(AJ14,AN14),"")</f>
        <v>8.4</v>
      </c>
      <c r="AX14" s="40">
        <f>IF(SUM(AI14:AJ14,AL14:AN14,AP14)-SUM(AK14,AO14)&gt;0,SUM(AI14:AJ14,AL14:AN14,AP14)-SUM(AK14,AO14),"")</f>
        <v>44.9</v>
      </c>
      <c r="AY14" s="40">
        <f>IF(SUM(AS14,AT14,AX14)&gt;0,SUM(AS14,AT14,AX14),"")</f>
        <v>107.1</v>
      </c>
      <c r="AZ14" s="18">
        <v>16.2</v>
      </c>
      <c r="BA14" s="18">
        <v>5.2</v>
      </c>
      <c r="BB14" s="18">
        <v>1</v>
      </c>
      <c r="BC14" s="18">
        <v>0.3</v>
      </c>
      <c r="BD14" s="18">
        <v>18.399999999999999</v>
      </c>
      <c r="BE14" s="18">
        <v>5.2</v>
      </c>
      <c r="BF14" s="18">
        <v>0.8</v>
      </c>
      <c r="BG14" s="18">
        <v>0</v>
      </c>
      <c r="BH14" s="18">
        <v>18.600000000000001</v>
      </c>
      <c r="BI14" s="18">
        <v>3.5</v>
      </c>
      <c r="BJ14" s="18">
        <v>0.2</v>
      </c>
      <c r="BK14" s="18">
        <v>0</v>
      </c>
      <c r="BL14" s="18">
        <v>18</v>
      </c>
      <c r="BM14" s="18">
        <v>5.2</v>
      </c>
      <c r="BN14" s="18">
        <v>0.8</v>
      </c>
      <c r="BO14" s="18">
        <v>0</v>
      </c>
      <c r="BP14" s="18">
        <v>16.399999999999999</v>
      </c>
      <c r="BQ14" s="18">
        <v>3.5</v>
      </c>
      <c r="BR14" s="18">
        <v>0.2</v>
      </c>
      <c r="BS14" s="18">
        <v>0</v>
      </c>
      <c r="BT14" s="28"/>
      <c r="BU14" s="11">
        <f>IF(SUM(BA14,BE14)&gt;0,SUM(BA14,BE14),"")</f>
        <v>10.4</v>
      </c>
      <c r="BV14" s="11">
        <f>IF(SUM(AZ14:BA14,BC14:BE14,BG14)-BB14-BF14&gt;0,SUM(AZ14:BA14,BC14:BE14,BG14)-BB14-BF14,"")</f>
        <v>43.5</v>
      </c>
      <c r="BW14" s="11">
        <f>IF(SUM(BH14:BI14,BK14)-BJ14&gt;0,SUM(BH14:BI14,BK14)-BJ14,"")</f>
        <v>21.900000000000002</v>
      </c>
      <c r="BX14" s="11">
        <f>IF(SUM(BA14,BE14,BI14)&gt;0,SUM(BA14,BE14,BI14),"")</f>
        <v>13.9</v>
      </c>
      <c r="BY14" s="11">
        <f>IF(SUM(BV14,BW14)&gt;0,SUM(BV14,BW14),"")</f>
        <v>65.400000000000006</v>
      </c>
      <c r="BZ14" s="11">
        <f>IF(SUM(BM14,BQ14)&gt;0,SUM(BM14,BQ14),"")</f>
        <v>8.6999999999999993</v>
      </c>
      <c r="CA14" s="11">
        <f>IF(SUM(BL14:BM14,BO14:BQ14,BS14)-SUM(BN14,BR14)&gt;0,SUM(BL14:BM14,BO14:BQ14,BS14)-SUM(BN14,BR14),"")</f>
        <v>42.099999999999994</v>
      </c>
      <c r="CB14" s="11">
        <f>IF(SUM(BV14,BW14,CA14)&gt;0,SUM(BV14,BW14,CA14),"")</f>
        <v>107.5</v>
      </c>
      <c r="CC14" s="19">
        <v>18</v>
      </c>
      <c r="CD14" s="19">
        <v>5.1999999999999993</v>
      </c>
      <c r="CE14" s="19">
        <v>0.6</v>
      </c>
      <c r="CF14" s="19">
        <v>0</v>
      </c>
      <c r="CG14" s="19">
        <v>16.2</v>
      </c>
      <c r="CH14" s="19">
        <v>2</v>
      </c>
      <c r="CI14" s="19">
        <v>2</v>
      </c>
      <c r="CJ14" s="19">
        <v>0</v>
      </c>
      <c r="CK14" s="19">
        <v>18.100000000000001</v>
      </c>
      <c r="CL14" s="19">
        <v>3.5</v>
      </c>
      <c r="CM14" s="19">
        <v>0.6</v>
      </c>
      <c r="CN14" s="19">
        <v>0</v>
      </c>
      <c r="CO14" s="19">
        <v>0</v>
      </c>
      <c r="CP14" s="19">
        <v>0</v>
      </c>
      <c r="CQ14" s="19">
        <v>0</v>
      </c>
      <c r="CR14" s="19">
        <v>0</v>
      </c>
      <c r="CS14" s="19">
        <v>0</v>
      </c>
      <c r="CT14" s="19">
        <v>0</v>
      </c>
      <c r="CU14" s="19">
        <v>0</v>
      </c>
      <c r="CV14" s="19">
        <v>0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38.799999999999997</v>
      </c>
      <c r="CZ14" s="40">
        <f>IF(SUM(CK14:CL14,CN14)-CM14&gt;0,SUM(CK14:CL14,CN14)-CM14,"")</f>
        <v>21</v>
      </c>
      <c r="DA14" s="40">
        <f>IF(SUM(CD14,CH14,CL14)&gt;0,SUM(CD14,CH14,CL14),"")</f>
        <v>10.7</v>
      </c>
      <c r="DB14" s="40">
        <f>IF(SUM(CY14,CZ14)&gt;0,SUM(CY14,CZ14),"")</f>
        <v>59.8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59.8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17.100000000000001</v>
      </c>
      <c r="QH14" s="22">
        <f>IF($CW14="P",CD14,(CD14+BA14)/2)</f>
        <v>5.1999999999999993</v>
      </c>
      <c r="QI14" s="22">
        <f>IF($CW14="P",CE14,(CE14+BB14)/2)</f>
        <v>0.8</v>
      </c>
      <c r="QJ14" s="22">
        <f>IF($CW14="P",CF14,(CF14+BC14)/2)</f>
        <v>0.15</v>
      </c>
      <c r="QK14" s="22">
        <f>IF($CW14="P",CG14,(CG14+BD14)/2)</f>
        <v>17.299999999999997</v>
      </c>
      <c r="QL14" s="22">
        <f>IF($CW14="P",CH14,(CH14+BE14)/2)</f>
        <v>3.6</v>
      </c>
      <c r="QM14" s="22">
        <f>IF($CW14="P",CI14,(CI14+BF14)/2)</f>
        <v>1.4</v>
      </c>
      <c r="QN14" s="22">
        <f>IF($CW14="P",CJ14,(CJ14+BG14)/2)</f>
        <v>0</v>
      </c>
      <c r="QO14" s="22">
        <f>IF($CW14="P",CK14,(CK14+BH14)/2)</f>
        <v>18.350000000000001</v>
      </c>
      <c r="QP14" s="22">
        <f>IF($CW14="P",CL14,(CL14+BI14)/2)</f>
        <v>3.5</v>
      </c>
      <c r="QQ14" s="22">
        <f>IF($CW14="P",CM14,(CM14+BJ14)/2)</f>
        <v>0.4</v>
      </c>
      <c r="QR14" s="22">
        <f>IF($CW14="P",CN14,(CN14+BK14)/2)</f>
        <v>0</v>
      </c>
      <c r="QS14" s="22">
        <f>IF($CW14="P",CO14,(CO14+BL14)/2)</f>
        <v>9</v>
      </c>
      <c r="QT14" s="22">
        <f>IF($CW14="P",CP14,(CP14+BM14)/2)</f>
        <v>2.6</v>
      </c>
      <c r="QU14" s="22">
        <f>IF($CW14="P",CQ14,(CQ14+BN14)/2)</f>
        <v>0.4</v>
      </c>
      <c r="QV14" s="22">
        <f>IF($CW14="P",CR14,(CR14+BO14)/2)</f>
        <v>0</v>
      </c>
      <c r="QW14" s="22">
        <f>IF($CW14="P",CS14,(CS14+BP14)/2)</f>
        <v>8.1999999999999993</v>
      </c>
      <c r="QX14" s="22">
        <f>IF($CW14="P",CT14,(CT14+BQ14)/2)</f>
        <v>1.75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8.7999999999999989</v>
      </c>
      <c r="RC14" s="40">
        <f>IF(SUM(QG14:QH14,QJ14:QL14,QN14)-QI14-QM14&gt;0,SUM(QG14:QH14,QJ14:QL14,QN14)-QI14-QM14,"")</f>
        <v>41.150000000000006</v>
      </c>
      <c r="RD14" s="40">
        <f>IF(SUM(QO14:QP14,QR14)-QQ14&gt;0,SUM(QO14:QP14,QR14)-QQ14,"")</f>
        <v>21.450000000000003</v>
      </c>
      <c r="RE14" s="40">
        <f>IF(SUM(QH14,QL14,QP14)&gt;0,SUM(QH14,QL14,QP14),"")</f>
        <v>12.299999999999999</v>
      </c>
      <c r="RF14" s="40">
        <f>IF(SUM(RC14,RD14)&gt;0,SUM(RC14,RD14),"")</f>
        <v>62.600000000000009</v>
      </c>
      <c r="RG14" s="40">
        <f>IF(SUM(QT14,QX14)&gt;0,SUM(QT14,QX14),"")</f>
        <v>4.3499999999999996</v>
      </c>
      <c r="RH14" s="40">
        <f>IF(SUM(QS14:QT14,QV14:QX14,QZ14)-SUM(QU14,QY14)&gt;0,SUM(QS14:QT14,QV14:QX14,QZ14)-SUM(QU14,QY14),"")</f>
        <v>21.049999999999997</v>
      </c>
      <c r="RI14" s="40">
        <f>IF(SUM(RC14,RD14,RH14)&gt;0,SUM(RC14,RD14,RH14),"")</f>
        <v>83.65</v>
      </c>
    </row>
    <row r="15" spans="1:477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164</v>
      </c>
      <c r="D15" s="4" t="s">
        <v>5</v>
      </c>
      <c r="E15" s="4">
        <v>2006</v>
      </c>
      <c r="F15" s="9">
        <f>SUM(L15:T15)+SUM(L15:P15)*0.0000001+SUM(L15)*0.0000000000001</f>
        <v>151.00001077000431</v>
      </c>
      <c r="G15" s="66"/>
      <c r="H15" s="3" t="str">
        <f>IF(OR(AND(AR15&gt;=AY$24,AS15&gt;=AY$28,AR15&lt;&gt;"",AQ15=""),AND(AW15&gt;=AY$24,AX15&gt;=AY$28,AW15&lt;&gt;"",AQ15=""),AND(BU15&gt;=CB$24,BV15&gt;=CB$28,BU15&lt;&gt;"",BT15=""),AND(BZ15&gt;=CB$24,CA15&gt;=CB$28,BZ15&lt;&gt;"",BT15=""),AND(CX15&gt;=DE$24,CY15&gt;=DE$28,CX15&lt;&gt;"",CW15=""),AND(DC15&gt;=DE$24,DD15&gt;=DE$28,DC15&lt;&gt;""),AND(EC15&gt;=EJ$24,ED15&gt;=EJ$28,EC15&lt;&gt;""),AND(EH15&gt;=EJ$24,EI15&gt;=EJ$28,EH15&lt;&gt;""),AND(FE15&gt;=FL$24,FF15&gt;=FL$28,FE15&lt;&gt;""),AND(FJ15&gt;=FL$24,FK15&gt;=FL$28,FJ15&lt;&gt;""),AND(GG15&gt;=GN$24,GH15&gt;=GN$28,GG15&lt;&gt;""),AND(GL15&gt;=GN$24,GM15&gt;=GN$28,GL15&lt;&gt;""),AND(HI15&gt;=HP$24,HJ15&gt;=HP$28,HI15&lt;&gt;""),AND(HN15&gt;=HP$24,HO15&gt;=HP$28,HN15&lt;&gt;""),AND(IK15&gt;=IR$24,IL15&gt;=IR$28,IK15&lt;&gt;""),AND(IP15&gt;=IR$24,IQ15&gt;=IR$28,IP15&lt;&gt;""),AND(JM15&gt;=JT$24,JN15&gt;=JT$28,JM15&lt;&gt;""),AND(JR15&gt;=JT$24,JS15&gt;=JT$28,JR15&lt;&gt;""),AND(KO15&gt;=KV$24,KP15&gt;=KV$28,KO15&lt;&gt;""),AND(KT15&gt;=KV$24,KU15&gt;=KV$28,KT15&lt;&gt;""),AND(LQ15&gt;=LX$24,LR15&gt;=LX$28,LQ15&lt;&gt;""),AND(LV15&gt;=LX$24,LW15&gt;=LX$28,LV15&lt;&gt;""),AND(MS15&gt;=MZ$24,MT15&gt;=MZ$28,MS15&lt;&gt;""),AND(MX15&gt;=MZ$24,MY15&gt;=MZ$28,MX15&lt;&gt;""),AND(NU15&gt;=OB$24,NV15&gt;=OB$28,NU15&lt;&gt;""),AND(NZ15&gt;=OB$24,OA15&gt;=OB$28,NZ15&lt;&gt;""),AND(OW15&gt;=PD$24,OX15&gt;=PD$28,OW15&lt;&gt;""),AND(PB15&gt;=PD$24,PC15&gt;=PD$28,PB15&lt;&gt;""),AND(PY15&gt;=QF$24,PZ15&gt;=QF$28,PY15&lt;&gt;""),AND(QD15&gt;=QF$24,QE15&gt;=QF$28,QD15&lt;&gt;"")),"P","")</f>
        <v/>
      </c>
      <c r="I15" s="3" t="str">
        <f>IF(OR(AND(AS15&gt;=AY$28,AS15&lt;&gt;"",AQ15=""),AND(AX15&gt;=AY$28,AX15&lt;&gt;"",AQ15=""),AND(BV15&gt;=CB$28,BV15&lt;&gt;"",BT15=""),AND(CA15&gt;=CB$28,CA15&lt;&gt;"",BT15=""),AND(CY15&gt;=DE$28,CY15&lt;&gt;"",CW15=""),AND(DD15&gt;=DE$28,DD15&lt;&gt;"",CW15=""),AND(ED15&gt;=EJ$28,ED15&lt;&gt;""),AND(EI15&gt;=EJ$28,EI15&lt;&gt;""),AND(FF15&gt;=FL$28,FF15&lt;&gt;""),AND(FK15&gt;=FL$28,FK15&lt;&gt;""),AND(GH15&gt;=GN$28,GH15&lt;&gt;""),AND(GM15&gt;=GN$28,GM15&lt;&gt;""),AND(HJ15&gt;=HP$28,HJ15&lt;&gt;""),AND(HO15&gt;=HP$28,HO15&lt;&gt;""),AND(IL15&gt;=IR$28,IL15&lt;&gt;""),AND(IQ15&gt;=IR$28,IQ15&lt;&gt;""),AND(JN15&gt;=JT$28,JN15&lt;&gt;""),AND(JS15&gt;=JT$28,JS15&lt;&gt;""),AND(KP15&gt;=KV$28,KP15&lt;&gt;""),AND(KU15&gt;=KV$28,KU15&lt;&gt;""),AND(LR15&gt;=LX$28,LR15&lt;&gt;""),AND(LW15&gt;=LX$28,LW15&lt;&gt;""),AND(MT15&gt;=MZ$28,MT15&lt;&gt;""),AND(MY15&gt;=MZ$28,MY15&lt;&gt;""),AND(NV15&gt;=OB$28,NV15&lt;&gt;""),AND(OA15&gt;=OB$28,OA15&lt;&gt;""),AND(OX15&gt;=PD$28,OX15&lt;&gt;""),AND(PC15&gt;=PD$28,PC15&lt;&gt;""),AND(PZ15&gt;=QF$28,PZ15&lt;&gt;""),AND(QE15&gt;=QF$28,QE15&lt;&gt;"")),"P","")</f>
        <v/>
      </c>
      <c r="J15" s="36" t="str">
        <f>IF(AND(I15="P",H15=""),"No DD",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Merit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Excellence",IF(K15="P","Worlds Team",IF(H15="P","National Team","")))))</f>
        <v/>
      </c>
      <c r="K15" s="3" t="str">
        <f>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P","")</f>
        <v/>
      </c>
      <c r="L15" s="8">
        <f>IF(COUNT(AS15,BV15,CY15)&gt;0,LARGE((AS15,BV15,CY15),1),0)</f>
        <v>43.599999999999987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41.79999999999999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22.3</v>
      </c>
      <c r="Q15" s="8" t="str">
        <f>IF(P15=0,"",IF(P15=CZ15,$CC$1,IF(P15=BW15,$AZ$1,IF(P15=AT15,$W$1,""))))</f>
        <v>2023 Nationals</v>
      </c>
      <c r="R15" s="8">
        <f>IF(MAX(AX15,CA15,DD15)&gt;0,MAX(AX15,CA15,DD15),0)</f>
        <v>43.29999999999999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18.899999999999999</v>
      </c>
      <c r="X15" s="19">
        <v>5.2</v>
      </c>
      <c r="Y15" s="19">
        <v>0.2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/>
      <c r="AJ15" s="19"/>
      <c r="AK15" s="19"/>
      <c r="AL15" s="19"/>
      <c r="AM15" s="19"/>
      <c r="AN15" s="19"/>
      <c r="AO15" s="19"/>
      <c r="AP15" s="19"/>
      <c r="AQ15" s="27"/>
      <c r="AR15" s="40">
        <f>IF(SUM(X15,AB15)&gt;0,SUM(X15,AB15),"")</f>
        <v>5.2</v>
      </c>
      <c r="AS15" s="40">
        <f>IF(SUM(W15:X15,Z15:AB15,AD15)-Y15-AC15&gt;0,SUM(W15:X15,Z15:AB15,AD15)-Y15-AC15,"")</f>
        <v>23.9</v>
      </c>
      <c r="AT15" s="40" t="str">
        <f>IF(SUM(AE15:AF15,AH15)-AG15&gt;0,SUM(AE15:AF15,AH15)-AG15,"")</f>
        <v/>
      </c>
      <c r="AU15" s="40">
        <f>IF(SUM(X15,AB15,AF15)&gt;0,SUM(X15,AB15,AF15),"")</f>
        <v>5.2</v>
      </c>
      <c r="AV15" s="40">
        <f>IF(SUM(AS15,AT15)&gt;0,SUM(AS15,AT15),"")</f>
        <v>23.9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23.9</v>
      </c>
      <c r="AZ15" s="18">
        <v>16.899999999999999</v>
      </c>
      <c r="BA15" s="18">
        <v>4.8</v>
      </c>
      <c r="BB15" s="18">
        <v>0.2</v>
      </c>
      <c r="BC15" s="18">
        <v>0</v>
      </c>
      <c r="BD15" s="18">
        <v>17.2</v>
      </c>
      <c r="BE15" s="18">
        <v>2.8</v>
      </c>
      <c r="BF15" s="18">
        <v>0</v>
      </c>
      <c r="BG15" s="18">
        <v>0.3</v>
      </c>
      <c r="BH15" s="18">
        <v>19</v>
      </c>
      <c r="BI15" s="18">
        <v>3.5</v>
      </c>
      <c r="BJ15" s="18">
        <v>0.2</v>
      </c>
      <c r="BK15" s="18">
        <v>0</v>
      </c>
      <c r="BL15" s="18">
        <v>18.100000000000001</v>
      </c>
      <c r="BM15" s="18">
        <v>4.4000000000000004</v>
      </c>
      <c r="BN15" s="18">
        <v>0.2</v>
      </c>
      <c r="BO15" s="18">
        <v>0</v>
      </c>
      <c r="BP15" s="18">
        <v>18.3</v>
      </c>
      <c r="BQ15" s="18">
        <v>2.8</v>
      </c>
      <c r="BR15" s="18">
        <v>0.4</v>
      </c>
      <c r="BS15" s="18">
        <v>0.3</v>
      </c>
      <c r="BT15" s="28"/>
      <c r="BU15" s="11">
        <f>IF(SUM(BA15,BE15)&gt;0,SUM(BA15,BE15),"")</f>
        <v>7.6</v>
      </c>
      <c r="BV15" s="11">
        <f>IF(SUM(AZ15:BA15,BC15:BE15,BG15)-BB15-BF15&gt;0,SUM(AZ15:BA15,BC15:BE15,BG15)-BB15-BF15,"")</f>
        <v>41.79999999999999</v>
      </c>
      <c r="BW15" s="11">
        <f>IF(SUM(BH15:BI15,BK15)-BJ15&gt;0,SUM(BH15:BI15,BK15)-BJ15,"")</f>
        <v>22.3</v>
      </c>
      <c r="BX15" s="11">
        <f>IF(SUM(BA15,BE15,BI15)&gt;0,SUM(BA15,BE15,BI15),"")</f>
        <v>11.1</v>
      </c>
      <c r="BY15" s="11">
        <f>IF(SUM(BV15,BW15)&gt;0,SUM(BV15,BW15),"")</f>
        <v>64.099999999999994</v>
      </c>
      <c r="BZ15" s="11">
        <f>IF(SUM(BM15,BQ15)&gt;0,SUM(BM15,BQ15),"")</f>
        <v>7.2</v>
      </c>
      <c r="CA15" s="11">
        <f>IF(SUM(BL15:BM15,BO15:BQ15,BS15)-SUM(BN15,BR15)&gt;0,SUM(BL15:BM15,BO15:BQ15,BS15)-SUM(BN15,BR15),"")</f>
        <v>43.29999999999999</v>
      </c>
      <c r="CB15" s="11">
        <f>IF(SUM(BV15,BW15,CA15)&gt;0,SUM(BV15,BW15,CA15),"")</f>
        <v>107.39999999999998</v>
      </c>
      <c r="CC15" s="19">
        <v>18.5</v>
      </c>
      <c r="CD15" s="19">
        <v>4.4000000000000004</v>
      </c>
      <c r="CE15" s="19">
        <v>0.2</v>
      </c>
      <c r="CF15" s="19">
        <v>0</v>
      </c>
      <c r="CG15" s="19">
        <v>18</v>
      </c>
      <c r="CH15" s="19">
        <v>2.8</v>
      </c>
      <c r="CI15" s="19">
        <v>0.2</v>
      </c>
      <c r="CJ15" s="19">
        <v>0.3</v>
      </c>
      <c r="CK15" s="19">
        <v>19.100000000000001</v>
      </c>
      <c r="CL15" s="19">
        <v>1.2999999999999998</v>
      </c>
      <c r="CM15" s="19">
        <v>3.6</v>
      </c>
      <c r="CN15" s="19">
        <v>0</v>
      </c>
      <c r="CO15" s="19">
        <v>0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19">
        <v>0</v>
      </c>
      <c r="CV15" s="19">
        <v>0</v>
      </c>
      <c r="CW15" s="27"/>
      <c r="CX15" s="40">
        <f>IF(SUM(CD15,CH15)&gt;0,SUM(CD15,CH15),"")</f>
        <v>7.2</v>
      </c>
      <c r="CY15" s="40">
        <f>IF(SUM(CC15:CD15,CF15:CH15,CJ15)-CE15-CI15&gt;0,SUM(CC15:CD15,CF15:CH15,CJ15)-CE15-CI15,"")</f>
        <v>43.599999999999987</v>
      </c>
      <c r="CZ15" s="40">
        <f>IF(SUM(CK15:CL15,CN15)-CM15&gt;0,SUM(CK15:CL15,CN15)-CM15,"")</f>
        <v>16.8</v>
      </c>
      <c r="DA15" s="40">
        <f>IF(SUM(CD15,CH15,CL15)&gt;0,SUM(CD15,CH15,CL15),"")</f>
        <v>8.5</v>
      </c>
      <c r="DB15" s="40">
        <f>IF(SUM(CY15,CZ15)&gt;0,SUM(CY15,CZ15),"")</f>
        <v>60.399999999999991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60.399999999999991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17.7</v>
      </c>
      <c r="QH15" s="22">
        <f>IF($CW15="P",CD15,(CD15+BA15)/2)</f>
        <v>4.5999999999999996</v>
      </c>
      <c r="QI15" s="22">
        <f>IF($CW15="P",CE15,(CE15+BB15)/2)</f>
        <v>0.2</v>
      </c>
      <c r="QJ15" s="22">
        <f>IF($CW15="P",CF15,(CF15+BC15)/2)</f>
        <v>0</v>
      </c>
      <c r="QK15" s="22">
        <f>IF($CW15="P",CG15,(CG15+BD15)/2)</f>
        <v>17.600000000000001</v>
      </c>
      <c r="QL15" s="22">
        <f>IF($CW15="P",CH15,(CH15+BE15)/2)</f>
        <v>2.8</v>
      </c>
      <c r="QM15" s="22">
        <f>IF($CW15="P",CI15,(CI15+BF15)/2)</f>
        <v>0.1</v>
      </c>
      <c r="QN15" s="22">
        <f>IF($CW15="P",CJ15,(CJ15+BG15)/2)</f>
        <v>0.3</v>
      </c>
      <c r="QO15" s="22">
        <f>IF($CW15="P",CK15,(CK15+BH15)/2)</f>
        <v>19.05</v>
      </c>
      <c r="QP15" s="22">
        <f>IF($CW15="P",CL15,(CL15+BI15)/2)</f>
        <v>2.4</v>
      </c>
      <c r="QQ15" s="22">
        <f>IF($CW15="P",CM15,(CM15+BJ15)/2)</f>
        <v>1.9000000000000001</v>
      </c>
      <c r="QR15" s="22">
        <f>IF($CW15="P",CN15,(CN15+BK15)/2)</f>
        <v>0</v>
      </c>
      <c r="QS15" s="22">
        <f>IF($CW15="P",CO15,(CO15+BL15)/2)</f>
        <v>9.0500000000000007</v>
      </c>
      <c r="QT15" s="22">
        <f>IF($CW15="P",CP15,(CP15+BM15)/2)</f>
        <v>2.2000000000000002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9.15</v>
      </c>
      <c r="QX15" s="22">
        <f>IF($CW15="P",CT15,(CT15+BQ15)/2)</f>
        <v>1.4</v>
      </c>
      <c r="QY15" s="22">
        <f>IF($CW15="P",CU15,(CU15+BR15)/2)</f>
        <v>0.2</v>
      </c>
      <c r="QZ15" s="22">
        <f>IF($CW15="P",CV15,(CV15+BS15)/2)</f>
        <v>0.15</v>
      </c>
      <c r="RA15" s="27" t="s">
        <v>46</v>
      </c>
      <c r="RB15" s="40">
        <f>IF(SUM(QH15,QL15)&gt;0,SUM(QH15,QL15),"")</f>
        <v>7.3999999999999995</v>
      </c>
      <c r="RC15" s="40">
        <f>IF(SUM(QG15:QH15,QJ15:QL15,QN15)-QI15-QM15&gt;0,SUM(QG15:QH15,QJ15:QL15,QN15)-QI15-QM15,"")</f>
        <v>42.699999999999989</v>
      </c>
      <c r="RD15" s="40">
        <f>IF(SUM(QO15:QP15,QR15)-QQ15&gt;0,SUM(QO15:QP15,QR15)-QQ15,"")</f>
        <v>19.55</v>
      </c>
      <c r="RE15" s="40">
        <f>IF(SUM(QH15,QL15,QP15)&gt;0,SUM(QH15,QL15,QP15),"")</f>
        <v>9.7999999999999989</v>
      </c>
      <c r="RF15" s="40">
        <f>IF(SUM(RC15,RD15)&gt;0,SUM(RC15,RD15),"")</f>
        <v>62.249999999999986</v>
      </c>
      <c r="RG15" s="40">
        <f>IF(SUM(QT15,QX15)&gt;0,SUM(QT15,QX15),"")</f>
        <v>3.6</v>
      </c>
      <c r="RH15" s="40">
        <f>IF(SUM(QS15:QT15,QV15:QX15,QZ15)-SUM(QU15,QY15)&gt;0,SUM(QS15:QT15,QV15:QX15,QZ15)-SUM(QU15,QY15),"")</f>
        <v>21.649999999999995</v>
      </c>
      <c r="RI15" s="40">
        <f>IF(SUM(RC15,RD15,RH15)&gt;0,SUM(RC15,RD15,RH15),"")</f>
        <v>83.899999999999977</v>
      </c>
    </row>
    <row r="16" spans="1:477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119</v>
      </c>
      <c r="D16" s="4" t="s">
        <v>4</v>
      </c>
      <c r="E16" s="4">
        <v>2004</v>
      </c>
      <c r="F16" s="9">
        <f>SUM(L16:T16)+SUM(L16:P16)*0.0000001+SUM(L16)*0.0000000000001</f>
        <v>140.30000991000398</v>
      </c>
      <c r="G16" s="66"/>
      <c r="H16" s="3" t="str">
        <f>IF(OR(AND(AR16&gt;=AY$24,AS16&gt;=AY$28,AR16&lt;&gt;"",AQ16=""),AND(AW16&gt;=AY$24,AX16&gt;=AY$28,AW16&lt;&gt;"",AQ16=""),AND(BU16&gt;=CB$24,BV16&gt;=CB$28,BU16&lt;&gt;"",BT16=""),AND(BZ16&gt;=CB$24,CA16&gt;=CB$28,BZ16&lt;&gt;"",BT16=""),AND(CX16&gt;=DE$24,CY16&gt;=DE$28,CX16&lt;&gt;"",CW16=""),AND(DC16&gt;=DE$24,DD16&gt;=DE$28,DC16&lt;&gt;""),AND(EC16&gt;=EJ$24,ED16&gt;=EJ$28,EC16&lt;&gt;""),AND(EH16&gt;=EJ$24,EI16&gt;=EJ$28,EH16&lt;&gt;""),AND(FE16&gt;=FL$24,FF16&gt;=FL$28,FE16&lt;&gt;""),AND(FJ16&gt;=FL$24,FK16&gt;=FL$28,FJ16&lt;&gt;""),AND(GG16&gt;=GN$24,GH16&gt;=GN$28,GG16&lt;&gt;""),AND(GL16&gt;=GN$24,GM16&gt;=GN$28,GL16&lt;&gt;""),AND(HI16&gt;=HP$24,HJ16&gt;=HP$28,HI16&lt;&gt;""),AND(HN16&gt;=HP$24,HO16&gt;=HP$28,HN16&lt;&gt;""),AND(IK16&gt;=IR$24,IL16&gt;=IR$28,IK16&lt;&gt;""),AND(IP16&gt;=IR$24,IQ16&gt;=IR$28,IP16&lt;&gt;""),AND(JM16&gt;=JT$24,JN16&gt;=JT$28,JM16&lt;&gt;""),AND(JR16&gt;=JT$24,JS16&gt;=JT$28,JR16&lt;&gt;""),AND(KO16&gt;=KV$24,KP16&gt;=KV$28,KO16&lt;&gt;""),AND(KT16&gt;=KV$24,KU16&gt;=KV$28,KT16&lt;&gt;""),AND(LQ16&gt;=LX$24,LR16&gt;=LX$28,LQ16&lt;&gt;""),AND(LV16&gt;=LX$24,LW16&gt;=LX$28,LV16&lt;&gt;""),AND(MS16&gt;=MZ$24,MT16&gt;=MZ$28,MS16&lt;&gt;""),AND(MX16&gt;=MZ$24,MY16&gt;=MZ$28,MX16&lt;&gt;""),AND(NU16&gt;=OB$24,NV16&gt;=OB$28,NU16&lt;&gt;""),AND(NZ16&gt;=OB$24,OA16&gt;=OB$28,NZ16&lt;&gt;""),AND(OW16&gt;=PD$24,OX16&gt;=PD$28,OW16&lt;&gt;""),AND(PB16&gt;=PD$24,PC16&gt;=PD$28,PB16&lt;&gt;""),AND(PY16&gt;=QF$24,PZ16&gt;=QF$28,PY16&lt;&gt;""),AND(QD16&gt;=QF$24,QE16&gt;=QF$28,QD16&lt;&gt;"")),"P","")</f>
        <v/>
      </c>
      <c r="I16" s="3" t="str">
        <f>IF(OR(AND(AS16&gt;=AY$28,AS16&lt;&gt;"",AQ16=""),AND(AX16&gt;=AY$28,AX16&lt;&gt;"",AQ16=""),AND(BV16&gt;=CB$28,BV16&lt;&gt;"",BT16=""),AND(CA16&gt;=CB$28,CA16&lt;&gt;"",BT16=""),AND(CY16&gt;=DE$28,CY16&lt;&gt;"",CW16=""),AND(DD16&gt;=DE$28,DD16&lt;&gt;"",CW16=""),AND(ED16&gt;=EJ$28,ED16&lt;&gt;""),AND(EI16&gt;=EJ$28,EI16&lt;&gt;""),AND(FF16&gt;=FL$28,FF16&lt;&gt;""),AND(FK16&gt;=FL$28,FK16&lt;&gt;""),AND(GH16&gt;=GN$28,GH16&lt;&gt;""),AND(GM16&gt;=GN$28,GM16&lt;&gt;""),AND(HJ16&gt;=HP$28,HJ16&lt;&gt;""),AND(HO16&gt;=HP$28,HO16&lt;&gt;""),AND(IL16&gt;=IR$28,IL16&lt;&gt;""),AND(IQ16&gt;=IR$28,IQ16&lt;&gt;""),AND(JN16&gt;=JT$28,JN16&lt;&gt;""),AND(JS16&gt;=JT$28,JS16&lt;&gt;""),AND(KP16&gt;=KV$28,KP16&lt;&gt;""),AND(KU16&gt;=KV$28,KU16&lt;&gt;""),AND(LR16&gt;=LX$28,LR16&lt;&gt;""),AND(LW16&gt;=LX$28,LW16&lt;&gt;""),AND(MT16&gt;=MZ$28,MT16&lt;&gt;""),AND(MY16&gt;=MZ$28,MY16&lt;&gt;""),AND(NV16&gt;=OB$28,NV16&lt;&gt;""),AND(OA16&gt;=OB$28,OA16&lt;&gt;""),AND(OX16&gt;=PD$28,OX16&lt;&gt;""),AND(PC16&gt;=PD$28,PC16&lt;&gt;""),AND(PZ16&gt;=QF$28,PZ16&lt;&gt;""),AND(QE16&gt;=QF$28,QE16&lt;&gt;"")),"P","")</f>
        <v/>
      </c>
      <c r="J16" s="36" t="str">
        <f>IF(AND(I16="P",H16=""),"No DD",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Merit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Excellence",IF(K16="P","Worlds Team",IF(H16="P","National Team","")))))</f>
        <v/>
      </c>
      <c r="K16" s="3" t="str">
        <f>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P","")</f>
        <v/>
      </c>
      <c r="L16" s="8">
        <f>IF(COUNT(AS16,BV16,CY16)&gt;0,LARGE((AS16,BV16,CY16),1),0)</f>
        <v>39.700000000000003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37.300000000000004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22.1</v>
      </c>
      <c r="Q16" s="8" t="str">
        <f>IF(P16=0,"",IF(P16=CZ16,$CC$1,IF(P16=BW16,$AZ$1,IF(P16=AT16,$W$1,""))))</f>
        <v>2023 Nationals</v>
      </c>
      <c r="R16" s="8">
        <f>IF(MAX(AX16,CA16,DD16)&gt;0,MAX(AX16,CA16,DD16),0)</f>
        <v>41.2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18.7</v>
      </c>
      <c r="X16" s="19">
        <v>2.7</v>
      </c>
      <c r="Y16" s="19">
        <v>0.3</v>
      </c>
      <c r="Z16" s="19">
        <v>0</v>
      </c>
      <c r="AA16" s="19">
        <v>17.399999999999999</v>
      </c>
      <c r="AB16" s="19">
        <v>1.2</v>
      </c>
      <c r="AC16" s="19">
        <v>0</v>
      </c>
      <c r="AD16" s="19">
        <v>0</v>
      </c>
      <c r="AE16" s="19">
        <v>18.399999999999999</v>
      </c>
      <c r="AF16" s="19">
        <v>3.3</v>
      </c>
      <c r="AG16" s="19">
        <v>0</v>
      </c>
      <c r="AH16" s="19">
        <v>0</v>
      </c>
      <c r="AI16" s="19">
        <v>18.600000000000001</v>
      </c>
      <c r="AJ16" s="19">
        <v>2.7</v>
      </c>
      <c r="AK16" s="19">
        <v>0.3</v>
      </c>
      <c r="AL16" s="19">
        <v>0</v>
      </c>
      <c r="AM16" s="19">
        <v>16.8</v>
      </c>
      <c r="AN16" s="19">
        <v>3.6</v>
      </c>
      <c r="AO16" s="19">
        <v>0.2</v>
      </c>
      <c r="AP16" s="19">
        <v>0</v>
      </c>
      <c r="AQ16" s="27"/>
      <c r="AR16" s="40">
        <f>IF(SUM(X16,AB16)&gt;0,SUM(X16,AB16),"")</f>
        <v>3.9000000000000004</v>
      </c>
      <c r="AS16" s="40">
        <f>IF(SUM(W16:X16,Z16:AB16,AD16)-Y16-AC16&gt;0,SUM(W16:X16,Z16:AB16,AD16)-Y16-AC16,"")</f>
        <v>39.700000000000003</v>
      </c>
      <c r="AT16" s="40">
        <f>IF(SUM(AE16:AF16,AH16)-AG16&gt;0,SUM(AE16:AF16,AH16)-AG16,"")</f>
        <v>21.7</v>
      </c>
      <c r="AU16" s="40">
        <f>IF(SUM(X16,AB16,AF16)&gt;0,SUM(X16,AB16,AF16),"")</f>
        <v>7.2</v>
      </c>
      <c r="AV16" s="40">
        <f>IF(SUM(AS16,AT16)&gt;0,SUM(AS16,AT16),"")</f>
        <v>61.400000000000006</v>
      </c>
      <c r="AW16" s="40">
        <f>IF(SUM(AJ16,AN16)&gt;0,SUM(AJ16,AN16),"")</f>
        <v>6.3000000000000007</v>
      </c>
      <c r="AX16" s="40">
        <f>IF(SUM(AI16:AJ16,AL16:AN16,AP16)-SUM(AK16,AO16)&gt;0,SUM(AI16:AJ16,AL16:AN16,AP16)-SUM(AK16,AO16),"")</f>
        <v>41.2</v>
      </c>
      <c r="AY16" s="40">
        <f>IF(SUM(AS16,AT16,AX16)&gt;0,SUM(AS16,AT16,AX16),"")</f>
        <v>102.60000000000001</v>
      </c>
      <c r="AZ16" s="18">
        <v>17.8</v>
      </c>
      <c r="BA16" s="18">
        <v>0.7</v>
      </c>
      <c r="BB16" s="18">
        <v>0</v>
      </c>
      <c r="BC16" s="18">
        <v>0</v>
      </c>
      <c r="BD16" s="18">
        <v>17.600000000000001</v>
      </c>
      <c r="BE16" s="18">
        <v>1.2</v>
      </c>
      <c r="BF16" s="18">
        <v>0</v>
      </c>
      <c r="BG16" s="18">
        <v>0</v>
      </c>
      <c r="BH16" s="18">
        <v>18.8</v>
      </c>
      <c r="BI16" s="18">
        <v>3.3</v>
      </c>
      <c r="BJ16" s="18">
        <v>0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1.9</v>
      </c>
      <c r="BV16" s="11">
        <f>IF(SUM(AZ16:BA16,BC16:BE16,BG16)-BB16-BF16&gt;0,SUM(AZ16:BA16,BC16:BE16,BG16)-BB16-BF16,"")</f>
        <v>37.300000000000004</v>
      </c>
      <c r="BW16" s="11">
        <f>IF(SUM(BH16:BI16,BK16)-BJ16&gt;0,SUM(BH16:BI16,BK16)-BJ16,"")</f>
        <v>22.1</v>
      </c>
      <c r="BX16" s="11">
        <f>IF(SUM(BA16,BE16,BI16)&gt;0,SUM(BA16,BE16,BI16),"")</f>
        <v>5.1999999999999993</v>
      </c>
      <c r="BY16" s="11">
        <f>IF(SUM(BV16,BW16)&gt;0,SUM(BV16,BW16),"")</f>
        <v>59.400000000000006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59.400000000000006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8.9</v>
      </c>
      <c r="QH16" s="22">
        <f>IF($CW16="P",CD16,(CD16+BA16)/2)</f>
        <v>0.35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8.8000000000000007</v>
      </c>
      <c r="QL16" s="22">
        <f>IF($CW16="P",CH16,(CH16+BE16)/2)</f>
        <v>0.6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9.4</v>
      </c>
      <c r="QP16" s="22">
        <f>IF($CW16="P",CL16,(CL16+BI16)/2)</f>
        <v>1.65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0.95</v>
      </c>
      <c r="RC16" s="40">
        <f>IF(SUM(QG16:QH16,QJ16:QL16,QN16)-QI16-QM16&gt;0,SUM(QG16:QH16,QJ16:QL16,QN16)-QI16-QM16,"")</f>
        <v>18.650000000000002</v>
      </c>
      <c r="RD16" s="40">
        <f>IF(SUM(QO16:QP16,QR16)-QQ16&gt;0,SUM(QO16:QP16,QR16)-QQ16,"")</f>
        <v>11.05</v>
      </c>
      <c r="RE16" s="40">
        <f>IF(SUM(QH16,QL16,QP16)&gt;0,SUM(QH16,QL16,QP16),"")</f>
        <v>2.5999999999999996</v>
      </c>
      <c r="RF16" s="40">
        <f>IF(SUM(RC16,RD16)&gt;0,SUM(RC16,RD16),"")</f>
        <v>29.700000000000003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29.700000000000003</v>
      </c>
    </row>
    <row r="17" spans="1:477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110.6000110600045</v>
      </c>
      <c r="G17" s="66"/>
      <c r="H17" s="3" t="str">
        <f>IF(OR(AND(AR17&gt;=AY$24,AS17&gt;=AY$28,AR17&lt;&gt;"",AQ17=""),AND(AW17&gt;=AY$24,AX17&gt;=AY$28,AW17&lt;&gt;"",AQ17=""),AND(BU17&gt;=CB$24,BV17&gt;=CB$28,BU17&lt;&gt;"",BT17=""),AND(BZ17&gt;=CB$24,CA17&gt;=CB$28,BZ17&lt;&gt;"",BT17=""),AND(CX17&gt;=DE$24,CY17&gt;=DE$28,CX17&lt;&gt;"",CW17=""),AND(DC17&gt;=DE$24,DD17&gt;=DE$28,DC17&lt;&gt;""),AND(EC17&gt;=EJ$24,ED17&gt;=EJ$28,EC17&lt;&gt;""),AND(EH17&gt;=EJ$24,EI17&gt;=EJ$28,EH17&lt;&gt;""),AND(FE17&gt;=FL$24,FF17&gt;=FL$28,FE17&lt;&gt;""),AND(FJ17&gt;=FL$24,FK17&gt;=FL$28,FJ17&lt;&gt;""),AND(GG17&gt;=GN$24,GH17&gt;=GN$28,GG17&lt;&gt;""),AND(GL17&gt;=GN$24,GM17&gt;=GN$28,GL17&lt;&gt;""),AND(HI17&gt;=HP$24,HJ17&gt;=HP$28,HI17&lt;&gt;""),AND(HN17&gt;=HP$24,HO17&gt;=HP$28,HN17&lt;&gt;""),AND(IK17&gt;=IR$24,IL17&gt;=IR$28,IK17&lt;&gt;""),AND(IP17&gt;=IR$24,IQ17&gt;=IR$28,IP17&lt;&gt;""),AND(JM17&gt;=JT$24,JN17&gt;=JT$28,JM17&lt;&gt;""),AND(JR17&gt;=JT$24,JS17&gt;=JT$28,JR17&lt;&gt;""),AND(KO17&gt;=KV$24,KP17&gt;=KV$28,KO17&lt;&gt;""),AND(KT17&gt;=KV$24,KU17&gt;=KV$28,KT17&lt;&gt;""),AND(LQ17&gt;=LX$24,LR17&gt;=LX$28,LQ17&lt;&gt;""),AND(LV17&gt;=LX$24,LW17&gt;=LX$28,LV17&lt;&gt;""),AND(MS17&gt;=MZ$24,MT17&gt;=MZ$28,MS17&lt;&gt;""),AND(MX17&gt;=MZ$24,MY17&gt;=MZ$28,MX17&lt;&gt;""),AND(NU17&gt;=OB$24,NV17&gt;=OB$28,NU17&lt;&gt;""),AND(NZ17&gt;=OB$24,OA17&gt;=OB$28,NZ17&lt;&gt;""),AND(OW17&gt;=PD$24,OX17&gt;=PD$28,OW17&lt;&gt;""),AND(PB17&gt;=PD$24,PC17&gt;=PD$28,PB17&lt;&gt;""),AND(PY17&gt;=QF$24,PZ17&gt;=QF$28,PY17&lt;&gt;""),AND(QD17&gt;=QF$24,QE17&gt;=QF$28,QD17&lt;&gt;"")),"P","")</f>
        <v/>
      </c>
      <c r="I17" s="3" t="str">
        <f>IF(OR(AND(AS17&gt;=AY$28,AS17&lt;&gt;"",AQ17=""),AND(AX17&gt;=AY$28,AX17&lt;&gt;"",AQ17=""),AND(BV17&gt;=CB$28,BV17&lt;&gt;"",BT17=""),AND(CA17&gt;=CB$28,CA17&lt;&gt;"",BT17=""),AND(CY17&gt;=DE$28,CY17&lt;&gt;"",CW17=""),AND(DD17&gt;=DE$28,DD17&lt;&gt;"",CW17=""),AND(ED17&gt;=EJ$28,ED17&lt;&gt;""),AND(EI17&gt;=EJ$28,EI17&lt;&gt;""),AND(FF17&gt;=FL$28,FF17&lt;&gt;""),AND(FK17&gt;=FL$28,FK17&lt;&gt;""),AND(GH17&gt;=GN$28,GH17&lt;&gt;""),AND(GM17&gt;=GN$28,GM17&lt;&gt;""),AND(HJ17&gt;=HP$28,HJ17&lt;&gt;""),AND(HO17&gt;=HP$28,HO17&lt;&gt;""),AND(IL17&gt;=IR$28,IL17&lt;&gt;""),AND(IQ17&gt;=IR$28,IQ17&lt;&gt;""),AND(JN17&gt;=JT$28,JN17&lt;&gt;""),AND(JS17&gt;=JT$28,JS17&lt;&gt;""),AND(KP17&gt;=KV$28,KP17&lt;&gt;""),AND(KU17&gt;=KV$28,KU17&lt;&gt;""),AND(LR17&gt;=LX$28,LR17&lt;&gt;""),AND(LW17&gt;=LX$28,LW17&lt;&gt;""),AND(MT17&gt;=MZ$28,MT17&lt;&gt;""),AND(MY17&gt;=MZ$28,MY17&lt;&gt;""),AND(NV17&gt;=OB$28,NV17&lt;&gt;""),AND(OA17&gt;=OB$28,OA17&lt;&gt;""),AND(OX17&gt;=PD$28,OX17&lt;&gt;""),AND(PC17&gt;=PD$28,PC17&lt;&gt;""),AND(PZ17&gt;=QF$28,PZ17&lt;&gt;""),AND(QE17&gt;=QF$28,QE17&lt;&gt;"")),"P","")</f>
        <v/>
      </c>
      <c r="J17" s="36" t="str">
        <f>IF(AND(I17="P",H17=""),"No DD",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Merit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Excellence",IF(K17="P","Worlds Team",IF(H17="P","National Team","")))))</f>
        <v/>
      </c>
      <c r="K17" s="3" t="str">
        <f>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P","")</f>
        <v/>
      </c>
      <c r="L17" s="8">
        <f>IF(COUNT(AS17,BV17,CY17)&gt;0,LARGE((AS17,BV17,CY17),1),0)</f>
        <v>45.099999999999994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42.9</v>
      </c>
      <c r="O17" s="8" t="str">
        <f>IF(N17=0,"",IF(N17=CY17,$CC$1,IF(N17=BV17,$AZ$1,IF(N17=AS17,$W$1,""))))</f>
        <v>2023 Elite Canada</v>
      </c>
      <c r="P17" s="8">
        <f>IF(COUNT(AT17,BW17,CZ17)&gt;0,LARGE((AT17,BW17,CZ17),1),0)</f>
        <v>22.6</v>
      </c>
      <c r="Q17" s="8" t="str">
        <f>IF(P17=0,"",IF(P17=CZ17,$CC$1,IF(P17=BW17,$AZ$1,IF(P17=AT17,$W$1,""))))</f>
        <v>2023 Nationals</v>
      </c>
      <c r="R17" s="8">
        <f>IF(MAX(AX17,CA17,DD17)&gt;0,MAX(AX17,CA17,DD17),0)</f>
        <v>0</v>
      </c>
      <c r="S17" s="8" t="str">
        <f>IF(R17=0,"",IF(R17=DD17,$CC$1,IF(R17=CA17,$AZ$1,IF(R17=AX17,$W$1,""))))</f>
        <v/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17.399999999999999</v>
      </c>
      <c r="X17" s="19">
        <v>2.9</v>
      </c>
      <c r="Y17" s="19">
        <v>1.2</v>
      </c>
      <c r="Z17" s="19">
        <v>0</v>
      </c>
      <c r="AA17" s="19">
        <v>18.2</v>
      </c>
      <c r="AB17" s="19">
        <v>5.6</v>
      </c>
      <c r="AC17" s="19">
        <v>0</v>
      </c>
      <c r="AD17" s="19">
        <v>0</v>
      </c>
      <c r="AE17" s="19">
        <v>17</v>
      </c>
      <c r="AF17" s="19">
        <v>2.8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8.5</v>
      </c>
      <c r="AS17" s="40">
        <f>IF(SUM(W17:X17,Z17:AB17,AD17)-Y17-AC17&gt;0,SUM(W17:X17,Z17:AB17,AD17)-Y17-AC17,"")</f>
        <v>42.9</v>
      </c>
      <c r="AT17" s="40">
        <f>IF(SUM(AE17:AF17,AH17)-AG17&gt;0,SUM(AE17:AF17,AH17)-AG17,"")</f>
        <v>19.8</v>
      </c>
      <c r="AU17" s="40">
        <f>IF(SUM(X17,AB17,AF17)&gt;0,SUM(X17,AB17,AF17),"")</f>
        <v>11.3</v>
      </c>
      <c r="AV17" s="40">
        <f>IF(SUM(AS17,AT17)&gt;0,SUM(AS17,AT17),"")</f>
        <v>62.7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62.7</v>
      </c>
      <c r="AZ17" s="18">
        <v>18</v>
      </c>
      <c r="BA17" s="18">
        <v>5.6</v>
      </c>
      <c r="BB17" s="18">
        <v>0.2</v>
      </c>
      <c r="BC17" s="18">
        <v>0</v>
      </c>
      <c r="BD17" s="18">
        <v>16.2</v>
      </c>
      <c r="BE17" s="18">
        <v>6</v>
      </c>
      <c r="BF17" s="18">
        <v>0.8</v>
      </c>
      <c r="BG17" s="18">
        <v>0.3</v>
      </c>
      <c r="BH17" s="18">
        <v>18</v>
      </c>
      <c r="BI17" s="18">
        <v>4.8</v>
      </c>
      <c r="BJ17" s="18">
        <v>0.2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11.6</v>
      </c>
      <c r="BV17" s="11">
        <f>IF(SUM(AZ17:BA17,BC17:BE17,BG17)-BB17-BF17&gt;0,SUM(AZ17:BA17,BC17:BE17,BG17)-BB17-BF17,"")</f>
        <v>45.099999999999994</v>
      </c>
      <c r="BW17" s="11">
        <f>IF(SUM(BH17:BI17,BK17)-BJ17&gt;0,SUM(BH17:BI17,BK17)-BJ17,"")</f>
        <v>22.6</v>
      </c>
      <c r="BX17" s="11">
        <f>IF(SUM(BA17,BE17,BI17)&gt;0,SUM(BA17,BE17,BI17),"")</f>
        <v>16.399999999999999</v>
      </c>
      <c r="BY17" s="11">
        <f>IF(SUM(BV17,BW17)&gt;0,SUM(BV17,BW17),"")</f>
        <v>67.699999999999989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67.699999999999989</v>
      </c>
      <c r="CC17" s="19">
        <v>16.399999999999999</v>
      </c>
      <c r="CD17" s="19">
        <v>5.2</v>
      </c>
      <c r="CE17" s="19">
        <v>0.8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5.2</v>
      </c>
      <c r="CY17" s="40">
        <f>IF(SUM(CC17:CD17,CF17:CH17,CJ17)-CE17-CI17&gt;0,SUM(CC17:CD17,CF17:CH17,CJ17)-CE17-CI17,"")</f>
        <v>20.799999999999997</v>
      </c>
      <c r="CZ17" s="40" t="str">
        <f>IF(SUM(CK17:CL17,CN17)-CM17&gt;0,SUM(CK17:CL17,CN17)-CM17,"")</f>
        <v/>
      </c>
      <c r="DA17" s="40">
        <f>IF(SUM(CD17,CH17,CL17)&gt;0,SUM(CD17,CH17,CL17),"")</f>
        <v>5.2</v>
      </c>
      <c r="DB17" s="40">
        <f>IF(SUM(CY17,CZ17)&gt;0,SUM(CY17,CZ17),"")</f>
        <v>20.799999999999997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20.799999999999997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17.2</v>
      </c>
      <c r="QH17" s="22">
        <f>IF($CW17="P",CD17,(CD17+BA17)/2)</f>
        <v>5.4</v>
      </c>
      <c r="QI17" s="22">
        <f>IF($CW17="P",CE17,(CE17+BB17)/2)</f>
        <v>0.5</v>
      </c>
      <c r="QJ17" s="22">
        <f>IF($CW17="P",CF17,(CF17+BC17)/2)</f>
        <v>0</v>
      </c>
      <c r="QK17" s="22">
        <f>IF($CW17="P",CG17,(CG17+BD17)/2)</f>
        <v>8.1</v>
      </c>
      <c r="QL17" s="22">
        <f>IF($CW17="P",CH17,(CH17+BE17)/2)</f>
        <v>3</v>
      </c>
      <c r="QM17" s="22">
        <f>IF($CW17="P",CI17,(CI17+BF17)/2)</f>
        <v>0.4</v>
      </c>
      <c r="QN17" s="22">
        <f>IF($CW17="P",CJ17,(CJ17+BG17)/2)</f>
        <v>0.15</v>
      </c>
      <c r="QO17" s="22">
        <f>IF($CW17="P",CK17,(CK17+BH17)/2)</f>
        <v>9</v>
      </c>
      <c r="QP17" s="22">
        <f>IF($CW17="P",CL17,(CL17+BI17)/2)</f>
        <v>2.4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8.4</v>
      </c>
      <c r="RC17" s="40">
        <f>IF(SUM(QG17:QH17,QJ17:QL17,QN17)-QI17-QM17&gt;0,SUM(QG17:QH17,QJ17:QL17,QN17)-QI17-QM17,"")</f>
        <v>32.950000000000003</v>
      </c>
      <c r="RD17" s="40">
        <f>IF(SUM(QO17:QP17,QR17)-QQ17&gt;0,SUM(QO17:QP17,QR17)-QQ17,"")</f>
        <v>11.3</v>
      </c>
      <c r="RE17" s="40">
        <f>IF(SUM(QH17,QL17,QP17)&gt;0,SUM(QH17,QL17,QP17),"")</f>
        <v>10.8</v>
      </c>
      <c r="RF17" s="40">
        <f>IF(SUM(RC17,RD17)&gt;0,SUM(RC17,RD17),"")</f>
        <v>44.25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44.25</v>
      </c>
    </row>
    <row r="18" spans="1:477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147</v>
      </c>
      <c r="D18" s="4" t="s">
        <v>31</v>
      </c>
      <c r="E18" s="4">
        <v>2006</v>
      </c>
      <c r="F18" s="9">
        <f>SUM(L18:T18)+SUM(L18:P18)*0.0000001+SUM(L18)*0.0000000000001</f>
        <v>108.10000645000426</v>
      </c>
      <c r="G18" s="66"/>
      <c r="H18" s="3" t="str">
        <f>IF(OR(AND(AR18&gt;=AY$24,AS18&gt;=AY$28,AR18&lt;&gt;"",AQ18=""),AND(AW18&gt;=AY$24,AX18&gt;=AY$28,AW18&lt;&gt;"",AQ18=""),AND(BU18&gt;=CB$24,BV18&gt;=CB$28,BU18&lt;&gt;"",BT18=""),AND(BZ18&gt;=CB$24,CA18&gt;=CB$28,BZ18&lt;&gt;"",BT18=""),AND(CX18&gt;=DE$24,CY18&gt;=DE$28,CX18&lt;&gt;"",CW18=""),AND(DC18&gt;=DE$24,DD18&gt;=DE$28,DC18&lt;&gt;""),AND(EC18&gt;=EJ$24,ED18&gt;=EJ$28,EC18&lt;&gt;""),AND(EH18&gt;=EJ$24,EI18&gt;=EJ$28,EH18&lt;&gt;""),AND(FE18&gt;=FL$24,FF18&gt;=FL$28,FE18&lt;&gt;""),AND(FJ18&gt;=FL$24,FK18&gt;=FL$28,FJ18&lt;&gt;""),AND(GG18&gt;=GN$24,GH18&gt;=GN$28,GG18&lt;&gt;""),AND(GL18&gt;=GN$24,GM18&gt;=GN$28,GL18&lt;&gt;""),AND(HI18&gt;=HP$24,HJ18&gt;=HP$28,HI18&lt;&gt;""),AND(HN18&gt;=HP$24,HO18&gt;=HP$28,HN18&lt;&gt;""),AND(IK18&gt;=IR$24,IL18&gt;=IR$28,IK18&lt;&gt;""),AND(IP18&gt;=IR$24,IQ18&gt;=IR$28,IP18&lt;&gt;""),AND(JM18&gt;=JT$24,JN18&gt;=JT$28,JM18&lt;&gt;""),AND(JR18&gt;=JT$24,JS18&gt;=JT$28,JR18&lt;&gt;""),AND(KO18&gt;=KV$24,KP18&gt;=KV$28,KO18&lt;&gt;""),AND(KT18&gt;=KV$24,KU18&gt;=KV$28,KT18&lt;&gt;""),AND(LQ18&gt;=LX$24,LR18&gt;=LX$28,LQ18&lt;&gt;""),AND(LV18&gt;=LX$24,LW18&gt;=LX$28,LV18&lt;&gt;""),AND(MS18&gt;=MZ$24,MT18&gt;=MZ$28,MS18&lt;&gt;""),AND(MX18&gt;=MZ$24,MY18&gt;=MZ$28,MX18&lt;&gt;""),AND(NU18&gt;=OB$24,NV18&gt;=OB$28,NU18&lt;&gt;""),AND(NZ18&gt;=OB$24,OA18&gt;=OB$28,NZ18&lt;&gt;""),AND(OW18&gt;=PD$24,OX18&gt;=PD$28,OW18&lt;&gt;""),AND(PB18&gt;=PD$24,PC18&gt;=PD$28,PB18&lt;&gt;""),AND(PY18&gt;=QF$24,PZ18&gt;=QF$28,PY18&lt;&gt;""),AND(QD18&gt;=QF$24,QE18&gt;=QF$28,QD18&lt;&gt;"")),"P","")</f>
        <v/>
      </c>
      <c r="I18" s="3" t="str">
        <f>IF(OR(AND(AS18&gt;=AY$28,AS18&lt;&gt;"",AQ18=""),AND(AX18&gt;=AY$28,AX18&lt;&gt;"",AQ18=""),AND(BV18&gt;=CB$28,BV18&lt;&gt;"",BT18=""),AND(CA18&gt;=CB$28,CA18&lt;&gt;"",BT18=""),AND(CY18&gt;=DE$28,CY18&lt;&gt;"",CW18=""),AND(DD18&gt;=DE$28,DD18&lt;&gt;"",CW18=""),AND(ED18&gt;=EJ$28,ED18&lt;&gt;""),AND(EI18&gt;=EJ$28,EI18&lt;&gt;""),AND(FF18&gt;=FL$28,FF18&lt;&gt;""),AND(FK18&gt;=FL$28,FK18&lt;&gt;""),AND(GH18&gt;=GN$28,GH18&lt;&gt;""),AND(GM18&gt;=GN$28,GM18&lt;&gt;""),AND(HJ18&gt;=HP$28,HJ18&lt;&gt;""),AND(HO18&gt;=HP$28,HO18&lt;&gt;""),AND(IL18&gt;=IR$28,IL18&lt;&gt;""),AND(IQ18&gt;=IR$28,IQ18&lt;&gt;""),AND(JN18&gt;=JT$28,JN18&lt;&gt;""),AND(JS18&gt;=JT$28,JS18&lt;&gt;""),AND(KP18&gt;=KV$28,KP18&lt;&gt;""),AND(KU18&gt;=KV$28,KU18&lt;&gt;""),AND(LR18&gt;=LX$28,LR18&lt;&gt;""),AND(LW18&gt;=LX$28,LW18&lt;&gt;""),AND(MT18&gt;=MZ$28,MT18&lt;&gt;""),AND(MY18&gt;=MZ$28,MY18&lt;&gt;""),AND(NV18&gt;=OB$28,NV18&lt;&gt;""),AND(OA18&gt;=OB$28,OA18&lt;&gt;""),AND(OX18&gt;=PD$28,OX18&lt;&gt;""),AND(PC18&gt;=PD$28,PC18&lt;&gt;""),AND(PZ18&gt;=QF$28,PZ18&lt;&gt;""),AND(QE18&gt;=QF$28,QE18&lt;&gt;"")),"P","")</f>
        <v/>
      </c>
      <c r="J18" s="36" t="str">
        <f>IF(AND(I18="P",H18=""),"No DD",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Merit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Excellence",IF(K18="P","Worlds Team",IF(H18="P","National Team","")))))</f>
        <v/>
      </c>
      <c r="K18" s="3" t="str">
        <f>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P","")</f>
        <v/>
      </c>
      <c r="L18" s="8">
        <f>IF(COUNT(AS18,BV18,CY18)&gt;0,LARGE((AS18,BV18,CY18),1),0)</f>
        <v>42.6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21.900000000000002</v>
      </c>
      <c r="Q18" s="8" t="str">
        <f>IF(P18=0,"",IF(P18=CZ18,$CC$1,IF(P18=BW18,$AZ$1,IF(P18=AT18,$W$1,""))))</f>
        <v>2023 Nationals</v>
      </c>
      <c r="R18" s="8">
        <f>IF(MAX(AX18,CA18,DD18)&gt;0,MAX(AX18,CA18,DD18),0)</f>
        <v>43.599999999999994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18.600000000000001</v>
      </c>
      <c r="BA18" s="18">
        <v>3.2</v>
      </c>
      <c r="BB18" s="18">
        <v>0.6</v>
      </c>
      <c r="BC18" s="18">
        <v>0</v>
      </c>
      <c r="BD18" s="18">
        <v>18.3</v>
      </c>
      <c r="BE18" s="18">
        <v>3.1</v>
      </c>
      <c r="BF18" s="18">
        <v>0</v>
      </c>
      <c r="BG18" s="18">
        <v>0</v>
      </c>
      <c r="BH18" s="18">
        <v>18.600000000000001</v>
      </c>
      <c r="BI18" s="18">
        <v>3.3</v>
      </c>
      <c r="BJ18" s="18">
        <v>0</v>
      </c>
      <c r="BK18" s="18">
        <v>0</v>
      </c>
      <c r="BL18" s="18">
        <v>18.399999999999999</v>
      </c>
      <c r="BM18" s="18">
        <v>3.2</v>
      </c>
      <c r="BN18" s="18">
        <v>0</v>
      </c>
      <c r="BO18" s="18">
        <v>0</v>
      </c>
      <c r="BP18" s="18">
        <v>18.7</v>
      </c>
      <c r="BQ18" s="18">
        <v>3.3</v>
      </c>
      <c r="BR18" s="18">
        <v>0</v>
      </c>
      <c r="BS18" s="18">
        <v>0</v>
      </c>
      <c r="BT18" s="28"/>
      <c r="BU18" s="11">
        <f>IF(SUM(BA18,BE18)&gt;0,SUM(BA18,BE18),"")</f>
        <v>6.3000000000000007</v>
      </c>
      <c r="BV18" s="11">
        <f>IF(SUM(AZ18:BA18,BC18:BE18,BG18)-BB18-BF18&gt;0,SUM(AZ18:BA18,BC18:BE18,BG18)-BB18-BF18,"")</f>
        <v>42.6</v>
      </c>
      <c r="BW18" s="11">
        <f>IF(SUM(BH18:BI18,BK18)-BJ18&gt;0,SUM(BH18:BI18,BK18)-BJ18,"")</f>
        <v>21.900000000000002</v>
      </c>
      <c r="BX18" s="11">
        <f>IF(SUM(BA18,BE18,BI18)&gt;0,SUM(BA18,BE18,BI18),"")</f>
        <v>9.6000000000000014</v>
      </c>
      <c r="BY18" s="11">
        <f>IF(SUM(BV18,BW18)&gt;0,SUM(BV18,BW18),"")</f>
        <v>64.5</v>
      </c>
      <c r="BZ18" s="11">
        <f>IF(SUM(BM18,BQ18)&gt;0,SUM(BM18,BQ18),"")</f>
        <v>6.5</v>
      </c>
      <c r="CA18" s="11">
        <f>IF(SUM(BL18:BM18,BO18:BQ18,BS18)-SUM(BN18,BR18)&gt;0,SUM(BL18:BM18,BO18:BQ18,BS18)-SUM(BN18,BR18),"")</f>
        <v>43.599999999999994</v>
      </c>
      <c r="CB18" s="11">
        <f>IF(SUM(BV18,BW18,CA18)&gt;0,SUM(BV18,BW18,CA18),"")</f>
        <v>108.1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9.3000000000000007</v>
      </c>
      <c r="QH18" s="22">
        <f>IF($CW18="P",CD18,(CD18+BA18)/2)</f>
        <v>1.6</v>
      </c>
      <c r="QI18" s="22">
        <f>IF($CW18="P",CE18,(CE18+BB18)/2)</f>
        <v>0.3</v>
      </c>
      <c r="QJ18" s="22">
        <f>IF($CW18="P",CF18,(CF18+BC18)/2)</f>
        <v>0</v>
      </c>
      <c r="QK18" s="22">
        <f>IF($CW18="P",CG18,(CG18+BD18)/2)</f>
        <v>9.15</v>
      </c>
      <c r="QL18" s="22">
        <f>IF($CW18="P",CH18,(CH18+BE18)/2)</f>
        <v>1.55</v>
      </c>
      <c r="QM18" s="22">
        <f>IF($CW18="P",CI18,(CI18+BF18)/2)</f>
        <v>0</v>
      </c>
      <c r="QN18" s="22">
        <f>IF($CW18="P",CJ18,(CJ18+BG18)/2)</f>
        <v>0</v>
      </c>
      <c r="QO18" s="22">
        <f>IF($CW18="P",CK18,(CK18+BH18)/2)</f>
        <v>9.3000000000000007</v>
      </c>
      <c r="QP18" s="22">
        <f>IF($CW18="P",CL18,(CL18+BI18)/2)</f>
        <v>1.65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9.1999999999999993</v>
      </c>
      <c r="QT18" s="22">
        <f>IF($CW18="P",CP18,(CP18+BM18)/2)</f>
        <v>1.6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9.35</v>
      </c>
      <c r="QX18" s="22">
        <f>IF($CW18="P",CT18,(CT18+BQ18)/2)</f>
        <v>1.65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3.1500000000000004</v>
      </c>
      <c r="RC18" s="40">
        <f>IF(SUM(QG18:QH18,QJ18:QL18,QN18)-QI18-QM18&gt;0,SUM(QG18:QH18,QJ18:QL18,QN18)-QI18-QM18,"")</f>
        <v>21.3</v>
      </c>
      <c r="RD18" s="40">
        <f>IF(SUM(QO18:QP18,QR18)-QQ18&gt;0,SUM(QO18:QP18,QR18)-QQ18,"")</f>
        <v>10.950000000000001</v>
      </c>
      <c r="RE18" s="40">
        <f>IF(SUM(QH18,QL18,QP18)&gt;0,SUM(QH18,QL18,QP18),"")</f>
        <v>4.8000000000000007</v>
      </c>
      <c r="RF18" s="40">
        <f>IF(SUM(RC18,RD18)&gt;0,SUM(RC18,RD18),"")</f>
        <v>32.25</v>
      </c>
      <c r="RG18" s="40">
        <f>IF(SUM(QT18,QX18)&gt;0,SUM(QT18,QX18),"")</f>
        <v>3.25</v>
      </c>
      <c r="RH18" s="40">
        <f>IF(SUM(QS18:QT18,QV18:QX18,QZ18)-SUM(QU18,QY18)&gt;0,SUM(QS18:QT18,QV18:QX18,QZ18)-SUM(QU18,QY18),"")</f>
        <v>21.799999999999997</v>
      </c>
      <c r="RI18" s="40">
        <f>IF(SUM(RC18,RD18,RH18)&gt;0,SUM(RC18,RD18,RH18),"")</f>
        <v>54.05</v>
      </c>
    </row>
    <row r="19" spans="1:477" x14ac:dyDescent="0.2">
      <c r="A19" s="4" t="str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/>
      </c>
      <c r="B19" s="4" t="str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/>
      </c>
      <c r="C19" s="5" t="s">
        <v>134</v>
      </c>
      <c r="D19" s="4" t="s">
        <v>5</v>
      </c>
      <c r="E19" s="4">
        <v>2004</v>
      </c>
      <c r="F19" s="9">
        <f>SUM(L19:T19)+SUM(L19:P19)*0.0000001+SUM(L19)*0.0000000000001</f>
        <v>103.40001034000427</v>
      </c>
      <c r="G19" s="66"/>
      <c r="H19" s="3" t="str">
        <f>IF(OR(AND(AR19&gt;=AY$24,AS19&gt;=AY$28,AR19&lt;&gt;"",AQ19=""),AND(AW19&gt;=AY$24,AX19&gt;=AY$28,AW19&lt;&gt;"",AQ19=""),AND(BU19&gt;=CB$24,BV19&gt;=CB$28,BU19&lt;&gt;"",BT19=""),AND(BZ19&gt;=CB$24,CA19&gt;=CB$28,BZ19&lt;&gt;"",BT19=""),AND(CX19&gt;=DE$24,CY19&gt;=DE$28,CX19&lt;&gt;"",CW19=""),AND(DC19&gt;=DE$24,DD19&gt;=DE$28,DC19&lt;&gt;""),AND(EC19&gt;=EJ$24,ED19&gt;=EJ$28,EC19&lt;&gt;""),AND(EH19&gt;=EJ$24,EI19&gt;=EJ$28,EH19&lt;&gt;""),AND(FE19&gt;=FL$24,FF19&gt;=FL$28,FE19&lt;&gt;""),AND(FJ19&gt;=FL$24,FK19&gt;=FL$28,FJ19&lt;&gt;""),AND(GG19&gt;=GN$24,GH19&gt;=GN$28,GG19&lt;&gt;""),AND(GL19&gt;=GN$24,GM19&gt;=GN$28,GL19&lt;&gt;""),AND(HI19&gt;=HP$24,HJ19&gt;=HP$28,HI19&lt;&gt;""),AND(HN19&gt;=HP$24,HO19&gt;=HP$28,HN19&lt;&gt;""),AND(IK19&gt;=IR$24,IL19&gt;=IR$28,IK19&lt;&gt;""),AND(IP19&gt;=IR$24,IQ19&gt;=IR$28,IP19&lt;&gt;""),AND(JM19&gt;=JT$24,JN19&gt;=JT$28,JM19&lt;&gt;""),AND(JR19&gt;=JT$24,JS19&gt;=JT$28,JR19&lt;&gt;""),AND(KO19&gt;=KV$24,KP19&gt;=KV$28,KO19&lt;&gt;""),AND(KT19&gt;=KV$24,KU19&gt;=KV$28,KT19&lt;&gt;""),AND(LQ19&gt;=LX$24,LR19&gt;=LX$28,LQ19&lt;&gt;""),AND(LV19&gt;=LX$24,LW19&gt;=LX$28,LV19&lt;&gt;""),AND(MS19&gt;=MZ$24,MT19&gt;=MZ$28,MS19&lt;&gt;""),AND(MX19&gt;=MZ$24,MY19&gt;=MZ$28,MX19&lt;&gt;""),AND(NU19&gt;=OB$24,NV19&gt;=OB$28,NU19&lt;&gt;""),AND(NZ19&gt;=OB$24,OA19&gt;=OB$28,NZ19&lt;&gt;""),AND(OW19&gt;=PD$24,OX19&gt;=PD$28,OW19&lt;&gt;""),AND(PB19&gt;=PD$24,PC19&gt;=PD$28,PB19&lt;&gt;""),AND(PY19&gt;=QF$24,PZ19&gt;=QF$28,PY19&lt;&gt;""),AND(QD19&gt;=QF$24,QE19&gt;=QF$28,QD19&lt;&gt;"")),"P","")</f>
        <v/>
      </c>
      <c r="I19" s="3" t="str">
        <f>IF(OR(AND(AS19&gt;=AY$28,AS19&lt;&gt;"",AQ19=""),AND(AX19&gt;=AY$28,AX19&lt;&gt;"",AQ19=""),AND(BV19&gt;=CB$28,BV19&lt;&gt;"",BT19=""),AND(CA19&gt;=CB$28,CA19&lt;&gt;"",BT19=""),AND(CY19&gt;=DE$28,CY19&lt;&gt;"",CW19=""),AND(DD19&gt;=DE$28,DD19&lt;&gt;"",CW19=""),AND(ED19&gt;=EJ$28,ED19&lt;&gt;""),AND(EI19&gt;=EJ$28,EI19&lt;&gt;""),AND(FF19&gt;=FL$28,FF19&lt;&gt;""),AND(FK19&gt;=FL$28,FK19&lt;&gt;""),AND(GH19&gt;=GN$28,GH19&lt;&gt;""),AND(GM19&gt;=GN$28,GM19&lt;&gt;""),AND(HJ19&gt;=HP$28,HJ19&lt;&gt;""),AND(HO19&gt;=HP$28,HO19&lt;&gt;""),AND(IL19&gt;=IR$28,IL19&lt;&gt;""),AND(IQ19&gt;=IR$28,IQ19&lt;&gt;""),AND(JN19&gt;=JT$28,JN19&lt;&gt;""),AND(JS19&gt;=JT$28,JS19&lt;&gt;""),AND(KP19&gt;=KV$28,KP19&lt;&gt;""),AND(KU19&gt;=KV$28,KU19&lt;&gt;""),AND(LR19&gt;=LX$28,LR19&lt;&gt;""),AND(LW19&gt;=LX$28,LW19&lt;&gt;""),AND(MT19&gt;=MZ$28,MT19&lt;&gt;""),AND(MY19&gt;=MZ$28,MY19&lt;&gt;""),AND(NV19&gt;=OB$28,NV19&lt;&gt;""),AND(OA19&gt;=OB$28,OA19&lt;&gt;""),AND(OX19&gt;=PD$28,OX19&lt;&gt;""),AND(PC19&gt;=PD$28,PC19&lt;&gt;""),AND(PZ19&gt;=QF$28,PZ19&lt;&gt;""),AND(QE19&gt;=QF$28,QE19&lt;&gt;"")),"P","")</f>
        <v/>
      </c>
      <c r="J19" s="36" t="str">
        <f>IF(AND(I19="P",H19=""),"No DD",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Merit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Excellence",IF(K19="P","Worlds Team",IF(H19="P","National Team","")))))</f>
        <v/>
      </c>
      <c r="K19" s="3" t="str">
        <f>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P","")</f>
        <v/>
      </c>
      <c r="L19" s="8">
        <f>IF(COUNT(AS19,BV19,CY19)&gt;0,LARGE((AS19,BV19,CY19),1),0)</f>
        <v>42.6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39.400000000000006</v>
      </c>
      <c r="O19" s="8" t="str">
        <f>IF(N19=0,"",IF(N19=CY19,$CC$1,IF(N19=BV19,$AZ$1,IF(N19=AS19,$W$1,""))))</f>
        <v>2023 Elite Canada</v>
      </c>
      <c r="P19" s="8">
        <f>IF(COUNT(AT19,BW19,CZ19)&gt;0,LARGE((AT19,BW19,CZ19),1),0)</f>
        <v>21.4</v>
      </c>
      <c r="Q19" s="8" t="str">
        <f>IF(P19=0,"",IF(P19=CZ19,$CC$1,IF(P19=BW19,$AZ$1,IF(P19=AT19,$W$1,""))))</f>
        <v>2023 Elite Canada</v>
      </c>
      <c r="R19" s="8">
        <f>IF(MAX(AX19,CA19,DD19)&gt;0,MAX(AX19,CA19,DD19),0)</f>
        <v>0</v>
      </c>
      <c r="S19" s="8" t="str">
        <f>IF(R19=0,"",IF(R19=DD19,$CC$1,IF(R19=CA19,$AZ$1,IF(R19=AX19,$W$1,""))))</f>
        <v/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</v>
      </c>
      <c r="X19" s="19">
        <v>3.1</v>
      </c>
      <c r="Y19" s="19">
        <v>0</v>
      </c>
      <c r="Z19" s="19">
        <v>0</v>
      </c>
      <c r="AA19" s="19">
        <v>17.8</v>
      </c>
      <c r="AB19" s="19">
        <v>1.7</v>
      </c>
      <c r="AC19" s="19">
        <v>1.2</v>
      </c>
      <c r="AD19" s="19">
        <v>0</v>
      </c>
      <c r="AE19" s="19">
        <v>18.399999999999999</v>
      </c>
      <c r="AF19" s="19">
        <v>3</v>
      </c>
      <c r="AG19" s="19">
        <v>0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4.8</v>
      </c>
      <c r="AS19" s="40">
        <f>IF(SUM(W19:X19,Z19:AB19,AD19)-Y19-AC19&gt;0,SUM(W19:X19,Z19:AB19,AD19)-Y19-AC19,"")</f>
        <v>39.400000000000006</v>
      </c>
      <c r="AT19" s="40">
        <f>IF(SUM(AE19:AF19,AH19)-AG19&gt;0,SUM(AE19:AF19,AH19)-AG19,"")</f>
        <v>21.4</v>
      </c>
      <c r="AU19" s="40">
        <f>IF(SUM(X19,AB19,AF19)&gt;0,SUM(X19,AB19,AF19),"")</f>
        <v>7.8</v>
      </c>
      <c r="AV19" s="40">
        <f>IF(SUM(AS19,AT19)&gt;0,SUM(AS19,AT19),"")</f>
        <v>60.800000000000004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60.800000000000004</v>
      </c>
      <c r="AZ19" s="18">
        <v>18.8</v>
      </c>
      <c r="BA19" s="18">
        <v>2.7</v>
      </c>
      <c r="BB19" s="18">
        <v>0.9</v>
      </c>
      <c r="BC19" s="18">
        <v>0</v>
      </c>
      <c r="BD19" s="18">
        <v>18.399999999999999</v>
      </c>
      <c r="BE19" s="18">
        <v>3.6</v>
      </c>
      <c r="BF19" s="18">
        <v>0</v>
      </c>
      <c r="BG19" s="18">
        <v>0</v>
      </c>
      <c r="BH19" s="18">
        <v>17.600000000000001</v>
      </c>
      <c r="BI19" s="18">
        <v>0.7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6.3000000000000007</v>
      </c>
      <c r="BV19" s="11">
        <f>IF(SUM(AZ19:BA19,BC19:BE19,BG19)-BB19-BF19&gt;0,SUM(AZ19:BA19,BC19:BE19,BG19)-BB19-BF19,"")</f>
        <v>42.6</v>
      </c>
      <c r="BW19" s="11">
        <f>IF(SUM(BH19:BI19,BK19)-BJ19&gt;0,SUM(BH19:BI19,BK19)-BJ19,"")</f>
        <v>18.3</v>
      </c>
      <c r="BX19" s="11">
        <f>IF(SUM(BA19,BE19,BI19)&gt;0,SUM(BA19,BE19,BI19),"")</f>
        <v>7.0000000000000009</v>
      </c>
      <c r="BY19" s="11">
        <f>IF(SUM(BV19,BW19)&gt;0,SUM(BV19,BW19),"")</f>
        <v>60.900000000000006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60.900000000000006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9.4</v>
      </c>
      <c r="QH19" s="22">
        <f>IF($CW19="P",CD19,(CD19+BA19)/2)</f>
        <v>1.35</v>
      </c>
      <c r="QI19" s="22">
        <f>IF($CW19="P",CE19,(CE19+BB19)/2)</f>
        <v>0.45</v>
      </c>
      <c r="QJ19" s="22">
        <f>IF($CW19="P",CF19,(CF19+BC19)/2)</f>
        <v>0</v>
      </c>
      <c r="QK19" s="22">
        <f>IF($CW19="P",CG19,(CG19+BD19)/2)</f>
        <v>9.1999999999999993</v>
      </c>
      <c r="QL19" s="22">
        <f>IF($CW19="P",CH19,(CH19+BE19)/2)</f>
        <v>1.8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8.8000000000000007</v>
      </c>
      <c r="QP19" s="22">
        <f>IF($CW19="P",CL19,(CL19+BI19)/2)</f>
        <v>0.35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3.1500000000000004</v>
      </c>
      <c r="RC19" s="40">
        <f>IF(SUM(QG19:QH19,QJ19:QL19,QN19)-QI19-QM19&gt;0,SUM(QG19:QH19,QJ19:QL19,QN19)-QI19-QM19,"")</f>
        <v>21.3</v>
      </c>
      <c r="RD19" s="40">
        <f>IF(SUM(QO19:QP19,QR19)-QQ19&gt;0,SUM(QO19:QP19,QR19)-QQ19,"")</f>
        <v>9.15</v>
      </c>
      <c r="RE19" s="40">
        <f>IF(SUM(QH19,QL19,QP19)&gt;0,SUM(QH19,QL19,QP19),"")</f>
        <v>3.5000000000000004</v>
      </c>
      <c r="RF19" s="40">
        <f>IF(SUM(RC19,RD19)&gt;0,SUM(RC19,RD19),"")</f>
        <v>30.450000000000003</v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>
        <f>IF(SUM(RC19,RD19,RH19)&gt;0,SUM(RC19,RD19,RH19),"")</f>
        <v>30.450000000000003</v>
      </c>
    </row>
    <row r="20" spans="1:477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136</v>
      </c>
      <c r="D20" s="4" t="s">
        <v>4</v>
      </c>
      <c r="E20" s="4">
        <v>2003</v>
      </c>
      <c r="F20" s="9">
        <f>SUM(L20:T20)+SUM(L20:P20)*0.0000001+SUM(L20)*0.0000000000001</f>
        <v>99.60000996000413</v>
      </c>
      <c r="G20" s="66"/>
      <c r="H20" s="3" t="str">
        <f>IF(OR(AND(AR20&gt;=AY$24,AS20&gt;=AY$28,AR20&lt;&gt;"",AQ20=""),AND(AW20&gt;=AY$24,AX20&gt;=AY$28,AW20&lt;&gt;"",AQ20=""),AND(BU20&gt;=CB$24,BV20&gt;=CB$28,BU20&lt;&gt;"",BT20=""),AND(BZ20&gt;=CB$24,CA20&gt;=CB$28,BZ20&lt;&gt;"",BT20=""),AND(CX20&gt;=DE$24,CY20&gt;=DE$28,CX20&lt;&gt;"",CW20=""),AND(DC20&gt;=DE$24,DD20&gt;=DE$28,DC20&lt;&gt;""),AND(EC20&gt;=EJ$24,ED20&gt;=EJ$28,EC20&lt;&gt;""),AND(EH20&gt;=EJ$24,EI20&gt;=EJ$28,EH20&lt;&gt;""),AND(FE20&gt;=FL$24,FF20&gt;=FL$28,FE20&lt;&gt;""),AND(FJ20&gt;=FL$24,FK20&gt;=FL$28,FJ20&lt;&gt;""),AND(GG20&gt;=GN$24,GH20&gt;=GN$28,GG20&lt;&gt;""),AND(GL20&gt;=GN$24,GM20&gt;=GN$28,GL20&lt;&gt;""),AND(HI20&gt;=HP$24,HJ20&gt;=HP$28,HI20&lt;&gt;""),AND(HN20&gt;=HP$24,HO20&gt;=HP$28,HN20&lt;&gt;""),AND(IK20&gt;=IR$24,IL20&gt;=IR$28,IK20&lt;&gt;""),AND(IP20&gt;=IR$24,IQ20&gt;=IR$28,IP20&lt;&gt;""),AND(JM20&gt;=JT$24,JN20&gt;=JT$28,JM20&lt;&gt;""),AND(JR20&gt;=JT$24,JS20&gt;=JT$28,JR20&lt;&gt;""),AND(KO20&gt;=KV$24,KP20&gt;=KV$28,KO20&lt;&gt;""),AND(KT20&gt;=KV$24,KU20&gt;=KV$28,KT20&lt;&gt;""),AND(LQ20&gt;=LX$24,LR20&gt;=LX$28,LQ20&lt;&gt;""),AND(LV20&gt;=LX$24,LW20&gt;=LX$28,LV20&lt;&gt;""),AND(MS20&gt;=MZ$24,MT20&gt;=MZ$28,MS20&lt;&gt;""),AND(MX20&gt;=MZ$24,MY20&gt;=MZ$28,MX20&lt;&gt;""),AND(NU20&gt;=OB$24,NV20&gt;=OB$28,NU20&lt;&gt;""),AND(NZ20&gt;=OB$24,OA20&gt;=OB$28,NZ20&lt;&gt;""),AND(OW20&gt;=PD$24,OX20&gt;=PD$28,OW20&lt;&gt;""),AND(PB20&gt;=PD$24,PC20&gt;=PD$28,PB20&lt;&gt;""),AND(PY20&gt;=QF$24,PZ20&gt;=QF$28,PY20&lt;&gt;""),AND(QD20&gt;=QF$24,QE20&gt;=QF$28,QD20&lt;&gt;"")),"P","")</f>
        <v/>
      </c>
      <c r="I20" s="3" t="str">
        <f>IF(OR(AND(AS20&gt;=AY$28,AS20&lt;&gt;"",AQ20=""),AND(AX20&gt;=AY$28,AX20&lt;&gt;"",AQ20=""),AND(BV20&gt;=CB$28,BV20&lt;&gt;"",BT20=""),AND(CA20&gt;=CB$28,CA20&lt;&gt;"",BT20=""),AND(CY20&gt;=DE$28,CY20&lt;&gt;"",CW20=""),AND(DD20&gt;=DE$28,DD20&lt;&gt;"",CW20=""),AND(ED20&gt;=EJ$28,ED20&lt;&gt;""),AND(EI20&gt;=EJ$28,EI20&lt;&gt;""),AND(FF20&gt;=FL$28,FF20&lt;&gt;""),AND(FK20&gt;=FL$28,FK20&lt;&gt;""),AND(GH20&gt;=GN$28,GH20&lt;&gt;""),AND(GM20&gt;=GN$28,GM20&lt;&gt;""),AND(HJ20&gt;=HP$28,HJ20&lt;&gt;""),AND(HO20&gt;=HP$28,HO20&lt;&gt;""),AND(IL20&gt;=IR$28,IL20&lt;&gt;""),AND(IQ20&gt;=IR$28,IQ20&lt;&gt;""),AND(JN20&gt;=JT$28,JN20&lt;&gt;""),AND(JS20&gt;=JT$28,JS20&lt;&gt;""),AND(KP20&gt;=KV$28,KP20&lt;&gt;""),AND(KU20&gt;=KV$28,KU20&lt;&gt;""),AND(LR20&gt;=LX$28,LR20&lt;&gt;""),AND(LW20&gt;=LX$28,LW20&lt;&gt;""),AND(MT20&gt;=MZ$28,MT20&lt;&gt;""),AND(MY20&gt;=MZ$28,MY20&lt;&gt;""),AND(NV20&gt;=OB$28,NV20&lt;&gt;""),AND(OA20&gt;=OB$28,OA20&lt;&gt;""),AND(OX20&gt;=PD$28,OX20&lt;&gt;""),AND(PC20&gt;=PD$28,PC20&lt;&gt;""),AND(PZ20&gt;=QF$28,PZ20&lt;&gt;""),AND(QE20&gt;=QF$28,QE20&lt;&gt;"")),"P","")</f>
        <v/>
      </c>
      <c r="J20" s="36" t="str">
        <f>IF(AND(I20="P",H20=""),"No DD",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Merit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Excellence",IF(K20="P","Worlds Team",IF(H20="P","National Team","")))))</f>
        <v/>
      </c>
      <c r="K20" s="3" t="str">
        <f>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P","")</f>
        <v/>
      </c>
      <c r="L20" s="8">
        <f>IF(COUNT(AS20,BV20,CY20)&gt;0,LARGE((AS20,BV20,CY20),1),0)</f>
        <v>41.000000000000007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37.700000000000003</v>
      </c>
      <c r="O20" s="8" t="str">
        <f>IF(N20=0,"",IF(N20=CY20,$CC$1,IF(N20=BV20,$AZ$1,IF(N20=AS20,$W$1,""))))</f>
        <v>2023 Elite Canada</v>
      </c>
      <c r="P20" s="8">
        <f>IF(COUNT(AT20,BW20,CZ20)&gt;0,LARGE((AT20,BW20,CZ20),1),0)</f>
        <v>20.9</v>
      </c>
      <c r="Q20" s="8" t="str">
        <f>IF(P20=0,"",IF(P20=CZ20,$CC$1,IF(P20=BW20,$AZ$1,IF(P20=AT20,$W$1,""))))</f>
        <v>2023 Elite Canada</v>
      </c>
      <c r="R20" s="8">
        <f>IF(MAX(AX20,CA20,DD20)&gt;0,MAX(AX20,CA20,DD20),0)</f>
        <v>0</v>
      </c>
      <c r="S20" s="8" t="str">
        <f>IF(R20=0,"",IF(R20=DD20,$CC$1,IF(R20=CA20,$AZ$1,IF(R20=AX20,$W$1,""))))</f>
        <v/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18.2</v>
      </c>
      <c r="X20" s="19">
        <v>2.7</v>
      </c>
      <c r="Y20" s="19">
        <v>1.1000000000000001</v>
      </c>
      <c r="Z20" s="19">
        <v>0</v>
      </c>
      <c r="AA20" s="19">
        <v>17.3</v>
      </c>
      <c r="AB20" s="19">
        <v>0.6</v>
      </c>
      <c r="AC20" s="19">
        <v>0</v>
      </c>
      <c r="AD20" s="19">
        <v>0</v>
      </c>
      <c r="AE20" s="19">
        <v>17.399999999999999</v>
      </c>
      <c r="AF20" s="19">
        <v>1.1000000000000001</v>
      </c>
      <c r="AG20" s="19">
        <v>0.6</v>
      </c>
      <c r="AH20" s="19">
        <v>3</v>
      </c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3.3000000000000003</v>
      </c>
      <c r="AS20" s="40">
        <f>IF(SUM(W20:X20,Z20:AB20,AD20)-Y20-AC20&gt;0,SUM(W20:X20,Z20:AB20,AD20)-Y20-AC20,"")</f>
        <v>37.700000000000003</v>
      </c>
      <c r="AT20" s="40">
        <f>IF(SUM(AE20:AF20,AH20)-AG20&gt;0,SUM(AE20:AF20,AH20)-AG20,"")</f>
        <v>20.9</v>
      </c>
      <c r="AU20" s="40">
        <f>IF(SUM(X20,AB20,AF20)&gt;0,SUM(X20,AB20,AF20),"")</f>
        <v>4.4000000000000004</v>
      </c>
      <c r="AV20" s="40">
        <f>IF(SUM(AS20,AT20)&gt;0,SUM(AS20,AT20),"")</f>
        <v>58.6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58.6</v>
      </c>
      <c r="AZ20" s="18">
        <v>18.8</v>
      </c>
      <c r="BA20" s="18">
        <v>3</v>
      </c>
      <c r="BB20" s="18">
        <v>0</v>
      </c>
      <c r="BC20" s="18">
        <v>0</v>
      </c>
      <c r="BD20" s="18">
        <v>17.600000000000001</v>
      </c>
      <c r="BE20" s="18">
        <v>2.5</v>
      </c>
      <c r="BF20" s="18">
        <v>0.9</v>
      </c>
      <c r="BG20" s="18">
        <v>0</v>
      </c>
      <c r="BH20" s="18">
        <v>17.5</v>
      </c>
      <c r="BI20" s="18">
        <v>0.7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5.5</v>
      </c>
      <c r="BV20" s="11">
        <f>IF(SUM(AZ20:BA20,BC20:BE20,BG20)-BB20-BF20&gt;0,SUM(AZ20:BA20,BC20:BE20,BG20)-BB20-BF20,"")</f>
        <v>41.000000000000007</v>
      </c>
      <c r="BW20" s="11">
        <f>IF(SUM(BH20:BI20,BK20)-BJ20&gt;0,SUM(BH20:BI20,BK20)-BJ20,"")</f>
        <v>18.2</v>
      </c>
      <c r="BX20" s="11">
        <f>IF(SUM(BA20,BE20,BI20)&gt;0,SUM(BA20,BE20,BI20),"")</f>
        <v>6.2</v>
      </c>
      <c r="BY20" s="11">
        <f>IF(SUM(BV20,BW20)&gt;0,SUM(BV20,BW20),"")</f>
        <v>59.2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59.2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9.4</v>
      </c>
      <c r="QH20" s="22">
        <f>IF($CW20="P",CD20,(CD20+BA20)/2)</f>
        <v>1.5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8.8000000000000007</v>
      </c>
      <c r="QL20" s="22">
        <f>IF($CW20="P",CH20,(CH20+BE20)/2)</f>
        <v>1.25</v>
      </c>
      <c r="QM20" s="22">
        <f>IF($CW20="P",CI20,(CI20+BF20)/2)</f>
        <v>0.45</v>
      </c>
      <c r="QN20" s="22">
        <f>IF($CW20="P",CJ20,(CJ20+BG20)/2)</f>
        <v>0</v>
      </c>
      <c r="QO20" s="22">
        <f>IF($CW20="P",CK20,(CK20+BH20)/2)</f>
        <v>8.75</v>
      </c>
      <c r="QP20" s="22">
        <f>IF($CW20="P",CL20,(CL20+BI20)/2)</f>
        <v>0.35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2.75</v>
      </c>
      <c r="RC20" s="40">
        <f>IF(SUM(QG20:QH20,QJ20:QL20,QN20)-QI20-QM20&gt;0,SUM(QG20:QH20,QJ20:QL20,QN20)-QI20-QM20,"")</f>
        <v>20.500000000000004</v>
      </c>
      <c r="RD20" s="40">
        <f>IF(SUM(QO20:QP20,QR20)-QQ20&gt;0,SUM(QO20:QP20,QR20)-QQ20,"")</f>
        <v>9.1</v>
      </c>
      <c r="RE20" s="40">
        <f>IF(SUM(QH20,QL20,QP20)&gt;0,SUM(QH20,QL20,QP20),"")</f>
        <v>3.1</v>
      </c>
      <c r="RF20" s="40">
        <f>IF(SUM(RC20,RD20)&gt;0,SUM(RC20,RD20),"")</f>
        <v>29.6</v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>
        <f>IF(SUM(RC20,RD20,RH20)&gt;0,SUM(RC20,RD20,RH20),"")</f>
        <v>29.6</v>
      </c>
    </row>
    <row r="21" spans="1:477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137</v>
      </c>
      <c r="D21" s="4" t="s">
        <v>4</v>
      </c>
      <c r="E21" s="4">
        <v>2005</v>
      </c>
      <c r="F21" s="9">
        <f>SUM(L21:T21)+SUM(L21:P21)*0.0000001+SUM(L21)*0.0000000000001</f>
        <v>59.800005980004194</v>
      </c>
      <c r="G21" s="66"/>
      <c r="H21" s="3" t="str">
        <f>IF(OR(AND(AR21&gt;=AY$24,AS21&gt;=AY$28,AR21&lt;&gt;"",AQ21=""),AND(AW21&gt;=AY$24,AX21&gt;=AY$28,AW21&lt;&gt;"",AQ21=""),AND(BU21&gt;=CB$24,BV21&gt;=CB$28,BU21&lt;&gt;"",BT21=""),AND(BZ21&gt;=CB$24,CA21&gt;=CB$28,BZ21&lt;&gt;"",BT21=""),AND(CX21&gt;=DE$24,CY21&gt;=DE$28,CX21&lt;&gt;"",CW21=""),AND(DC21&gt;=DE$24,DD21&gt;=DE$28,DC21&lt;&gt;""),AND(EC21&gt;=EJ$24,ED21&gt;=EJ$28,EC21&lt;&gt;""),AND(EH21&gt;=EJ$24,EI21&gt;=EJ$28,EH21&lt;&gt;""),AND(FE21&gt;=FL$24,FF21&gt;=FL$28,FE21&lt;&gt;""),AND(FJ21&gt;=FL$24,FK21&gt;=FL$28,FJ21&lt;&gt;""),AND(GG21&gt;=GN$24,GH21&gt;=GN$28,GG21&lt;&gt;""),AND(GL21&gt;=GN$24,GM21&gt;=GN$28,GL21&lt;&gt;""),AND(HI21&gt;=HP$24,HJ21&gt;=HP$28,HI21&lt;&gt;""),AND(HN21&gt;=HP$24,HO21&gt;=HP$28,HN21&lt;&gt;""),AND(IK21&gt;=IR$24,IL21&gt;=IR$28,IK21&lt;&gt;""),AND(IP21&gt;=IR$24,IQ21&gt;=IR$28,IP21&lt;&gt;""),AND(JM21&gt;=JT$24,JN21&gt;=JT$28,JM21&lt;&gt;""),AND(JR21&gt;=JT$24,JS21&gt;=JT$28,JR21&lt;&gt;""),AND(KO21&gt;=KV$24,KP21&gt;=KV$28,KO21&lt;&gt;""),AND(KT21&gt;=KV$24,KU21&gt;=KV$28,KT21&lt;&gt;""),AND(LQ21&gt;=LX$24,LR21&gt;=LX$28,LQ21&lt;&gt;""),AND(LV21&gt;=LX$24,LW21&gt;=LX$28,LV21&lt;&gt;""),AND(MS21&gt;=MZ$24,MT21&gt;=MZ$28,MS21&lt;&gt;""),AND(MX21&gt;=MZ$24,MY21&gt;=MZ$28,MX21&lt;&gt;""),AND(NU21&gt;=OB$24,NV21&gt;=OB$28,NU21&lt;&gt;""),AND(NZ21&gt;=OB$24,OA21&gt;=OB$28,NZ21&lt;&gt;""),AND(OW21&gt;=PD$24,OX21&gt;=PD$28,OW21&lt;&gt;""),AND(PB21&gt;=PD$24,PC21&gt;=PD$28,PB21&lt;&gt;""),AND(PY21&gt;=QF$24,PZ21&gt;=QF$28,PY21&lt;&gt;""),AND(QD21&gt;=QF$24,QE21&gt;=QF$28,QD21&lt;&gt;"")),"P","")</f>
        <v/>
      </c>
      <c r="I21" s="3" t="str">
        <f>IF(OR(AND(AS21&gt;=AY$28,AS21&lt;&gt;"",AQ21=""),AND(AX21&gt;=AY$28,AX21&lt;&gt;"",AQ21=""),AND(BV21&gt;=CB$28,BV21&lt;&gt;"",BT21=""),AND(CA21&gt;=CB$28,CA21&lt;&gt;"",BT21=""),AND(CY21&gt;=DE$28,CY21&lt;&gt;"",CW21=""),AND(DD21&gt;=DE$28,DD21&lt;&gt;"",CW21=""),AND(ED21&gt;=EJ$28,ED21&lt;&gt;""),AND(EI21&gt;=EJ$28,EI21&lt;&gt;""),AND(FF21&gt;=FL$28,FF21&lt;&gt;""),AND(FK21&gt;=FL$28,FK21&lt;&gt;""),AND(GH21&gt;=GN$28,GH21&lt;&gt;""),AND(GM21&gt;=GN$28,GM21&lt;&gt;""),AND(HJ21&gt;=HP$28,HJ21&lt;&gt;""),AND(HO21&gt;=HP$28,HO21&lt;&gt;""),AND(IL21&gt;=IR$28,IL21&lt;&gt;""),AND(IQ21&gt;=IR$28,IQ21&lt;&gt;""),AND(JN21&gt;=JT$28,JN21&lt;&gt;""),AND(JS21&gt;=JT$28,JS21&lt;&gt;""),AND(KP21&gt;=KV$28,KP21&lt;&gt;""),AND(KU21&gt;=KV$28,KU21&lt;&gt;""),AND(LR21&gt;=LX$28,LR21&lt;&gt;""),AND(LW21&gt;=LX$28,LW21&lt;&gt;""),AND(MT21&gt;=MZ$28,MT21&lt;&gt;""),AND(MY21&gt;=MZ$28,MY21&lt;&gt;""),AND(NV21&gt;=OB$28,NV21&lt;&gt;""),AND(OA21&gt;=OB$28,OA21&lt;&gt;""),AND(OX21&gt;=PD$28,OX21&lt;&gt;""),AND(PC21&gt;=PD$28,PC21&lt;&gt;""),AND(PZ21&gt;=QF$28,PZ21&lt;&gt;""),AND(QE21&gt;=QF$28,QE21&lt;&gt;"")),"P","")</f>
        <v/>
      </c>
      <c r="J21" s="36" t="str">
        <f>IF(AND(I21="P",H21=""),"No DD",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Merit",IF(OR(AND(AU21&gt;=AY$26,AV21&gt;=AY$30,AU21&lt;&gt;"",AQ21=""),AND(BX21&gt;=CB$26,BY21&gt;=CB$30,BX21&lt;&gt;"",BT21=""),AND(DA21&gt;=DE$26,DB21&gt;=DE$30,DA21&lt;&gt;"",CW21=""),AND(EF21&gt;=EJ$26,EG21&gt;=EJ$30,EF21&lt;&gt;""),AND(FH21&gt;=FL$26,FI21&gt;=FL$30,FH21&lt;&gt;""),AND(GJ21&gt;=GN$26,GK21&gt;=GN$30,GJ21&lt;&gt;""),AND(HL21&gt;=HP$26,HM21&gt;=HP$30,HL21&lt;&gt;""),AND(IN21&gt;=IR$26,IO21&gt;=IR$30,IN21&lt;&gt;""),AND(JP21&gt;=JT$26,JQ21&gt;=JT$30,JP21&lt;&gt;""),AND(KR21&gt;=KV$26,KS21&gt;=KV$30,KR21&lt;&gt;""),AND(LT21&gt;=LX$26,LU21&gt;=LX$30,LT21&lt;&gt;""),AND(MV21&gt;=MZ$26,MW21&gt;=MZ$30,MV21&lt;&gt;""),AND(NX21&gt;=OB$26,NY21&gt;=OB$30,NX21&lt;&gt;""),AND(OZ21&gt;=PD$26,PA21&gt;=PD$30,OZ21&lt;&gt;""),AND(QB21&gt;=QF$26,QC21&gt;=QF$30,QB21&lt;&gt;"")),"Excellence",IF(K21="P","Worlds Team",IF(H21="P","National Team","")))))</f>
        <v/>
      </c>
      <c r="K21" s="3" t="str">
        <f>IF(OR(AND(AU21&gt;=AY$25,AV21&gt;=AY$29,AU21&lt;&gt;"",AQ21=""),AND(BX21&gt;=CB$25,BY21&gt;=CB$29,BX21&lt;&gt;"",BT21=""),AND(DA21&gt;=DE$25,DB21&gt;=DE$29,DA21&lt;&gt;"",CW21=""),AND(EF21&gt;=EJ$25,EG21&gt;=EJ$29,EF21&lt;&gt;""),AND(FH21&gt;=FL$25,FI21&gt;=FL$29,FH21&lt;&gt;""),AND(GJ21&gt;=GN$25,GK21&gt;=GN$29,GJ21&lt;&gt;""),AND(HL21&gt;=HP$25,HM21&gt;=HP$29,HL21&lt;&gt;""),AND(IN21&gt;=IR$25,IO21&gt;=IR$29,IN21&lt;&gt;""),AND(JP21&gt;=JT$25,JQ21&gt;=JT$29,JP21&lt;&gt;""),AND(KR21&gt;=KV$25,KS21&gt;=KV$29,KR21&lt;&gt;""),AND(LT21&gt;=LX$25,LU21&gt;=LX$29,LT21&lt;&gt;""),AND(MV21&gt;=MZ$25,MW21&gt;=MZ$29,MV21&lt;&gt;""),AND(NX21&gt;=OB$25,NY21&gt;=OB$29,NX21&lt;&gt;""),AND(OZ21&gt;=PD$25,PA21&gt;=PD$29,OZ21&lt;&gt;""),AND(QB21&gt;=QF$25,QC21&gt;=QF$29,QB21&lt;&gt;"")),"P","")</f>
        <v/>
      </c>
      <c r="L21" s="8">
        <f>IF(COUNT(AS21,BV21,CY21)&gt;0,LARGE((AS21,BV21,CY21),1),0)</f>
        <v>41.900000000000006</v>
      </c>
      <c r="M21" s="8" t="str">
        <f>IF(L21=0,"",IF(L21=CY21,$CC$1,IF(L21=BV21,$AZ$1,IF(L21=AS21,$W$1,""))))</f>
        <v>2023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17.899999999999999</v>
      </c>
      <c r="Q21" s="8" t="str">
        <f>IF(P21=0,"",IF(P21=CZ21,$CC$1,IF(P21=BW21,$AZ$1,IF(P21=AT21,$W$1,""))))</f>
        <v>2023 Elite Canada</v>
      </c>
      <c r="R21" s="8">
        <f>IF(MAX(AX21,CA21,DD21)&gt;0,MAX(AX21,CA21,DD21),0)</f>
        <v>0</v>
      </c>
      <c r="S21" s="8" t="str">
        <f>IF(R21=0,"",IF(R21=DD21,$CC$1,IF(R21=CA21,$AZ$1,IF(R21=AX21,$W$1,""))))</f>
        <v/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17.600000000000001</v>
      </c>
      <c r="X21" s="19">
        <v>3.3</v>
      </c>
      <c r="Y21" s="19">
        <v>0.2</v>
      </c>
      <c r="Z21" s="19">
        <v>0</v>
      </c>
      <c r="AA21" s="19">
        <v>18</v>
      </c>
      <c r="AB21" s="19">
        <v>3.2</v>
      </c>
      <c r="AC21" s="19">
        <v>0</v>
      </c>
      <c r="AD21" s="19">
        <v>0</v>
      </c>
      <c r="AE21" s="19">
        <v>17.2</v>
      </c>
      <c r="AF21" s="19">
        <v>0.7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6.5</v>
      </c>
      <c r="AS21" s="40">
        <f>IF(SUM(W21:X21,Z21:AB21,AD21)-Y21-AC21&gt;0,SUM(W21:X21,Z21:AB21,AD21)-Y21-AC21,"")</f>
        <v>41.900000000000006</v>
      </c>
      <c r="AT21" s="40">
        <f>IF(SUM(AE21:AF21,AH21)-AG21&gt;0,SUM(AE21:AF21,AH21)-AG21,"")</f>
        <v>17.899999999999999</v>
      </c>
      <c r="AU21" s="40">
        <f>IF(SUM(X21,AB21,AF21)&gt;0,SUM(X21,AB21,AF21),"")</f>
        <v>7.2</v>
      </c>
      <c r="AV21" s="40">
        <f>IF(SUM(AS21,AT21)&gt;0,SUM(AS21,AT21),"")</f>
        <v>59.800000000000004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59.800000000000004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0</v>
      </c>
      <c r="QH21" s="22">
        <f>IF($CW21="P",CD21,(CD21+BA21)/2)</f>
        <v>0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0</v>
      </c>
      <c r="QL21" s="22">
        <f>IF($CW21="P",CH21,(CH21+BE21)/2)</f>
        <v>0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0</v>
      </c>
      <c r="QP21" s="22">
        <f>IF($CW21="P",CL21,(CL21+BI21)/2)</f>
        <v>0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 t="str">
        <f>IF(SUM(QH21,QL21)&gt;0,SUM(QH21,QL21),"")</f>
        <v/>
      </c>
      <c r="RC21" s="40" t="str">
        <f>IF(SUM(QG21:QH21,QJ21:QL21,QN21)-QI21-QM21&gt;0,SUM(QG21:QH21,QJ21:QL21,QN21)-QI21-QM21,"")</f>
        <v/>
      </c>
      <c r="RD21" s="40" t="str">
        <f>IF(SUM(QO21:QP21,QR21)-QQ21&gt;0,SUM(QO21:QP21,QR21)-QQ21,"")</f>
        <v/>
      </c>
      <c r="RE21" s="40" t="str">
        <f>IF(SUM(QH21,QL21,QP21)&gt;0,SUM(QH21,QL21,QP21),"")</f>
        <v/>
      </c>
      <c r="RF21" s="40" t="str">
        <f>IF(SUM(RC21,RD21)&gt;0,SUM(RC21,RD21),"")</f>
        <v/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 t="str">
        <f>IF(SUM(RC21,RD21,RH21)&gt;0,SUM(RC21,RD21,RH21),"")</f>
        <v/>
      </c>
    </row>
    <row r="22" spans="1:477" ht="17" x14ac:dyDescent="0.2">
      <c r="G22" s="66"/>
      <c r="T22" s="10"/>
      <c r="U22" s="10"/>
      <c r="V22" s="10"/>
    </row>
    <row r="23" spans="1:477" ht="17" x14ac:dyDescent="0.2">
      <c r="G23" s="66"/>
      <c r="T23" s="10"/>
      <c r="U23" s="10"/>
      <c r="V23" s="10"/>
    </row>
    <row r="24" spans="1:477" ht="17" x14ac:dyDescent="0.2">
      <c r="C24" s="23" t="s">
        <v>44</v>
      </c>
      <c r="G24" s="66"/>
      <c r="T24" s="10"/>
      <c r="U24" s="10"/>
      <c r="V24" s="10"/>
      <c r="AR24" s="4"/>
      <c r="AY24" s="42">
        <v>9.6</v>
      </c>
      <c r="BU24" s="4"/>
      <c r="CB24" s="42">
        <v>9.6</v>
      </c>
      <c r="CX24" s="4"/>
      <c r="DE24" s="42">
        <v>9.6</v>
      </c>
      <c r="EC24" s="4"/>
      <c r="EJ24" s="42">
        <v>9.6</v>
      </c>
      <c r="FE24" s="4"/>
      <c r="FL24" s="42">
        <v>9.6</v>
      </c>
      <c r="GG24" s="4"/>
      <c r="GN24" s="42">
        <v>9.6</v>
      </c>
      <c r="HI24" s="4"/>
      <c r="HP24" s="42">
        <v>9.6</v>
      </c>
      <c r="IK24" s="4"/>
      <c r="IR24" s="42">
        <v>9.6</v>
      </c>
      <c r="JM24" s="4"/>
      <c r="JT24" s="42">
        <v>9.6</v>
      </c>
      <c r="KO24" s="4"/>
      <c r="KV24" s="42">
        <v>9.6</v>
      </c>
      <c r="LQ24" s="4"/>
      <c r="LX24" s="42">
        <v>9.6</v>
      </c>
      <c r="MS24" s="4"/>
      <c r="MZ24" s="42">
        <v>9.6</v>
      </c>
      <c r="NU24" s="4"/>
      <c r="OB24" s="42">
        <v>9.6</v>
      </c>
      <c r="OW24" s="4"/>
      <c r="PD24" s="42">
        <v>9.6</v>
      </c>
      <c r="PY24" s="4"/>
      <c r="QF24" s="42">
        <v>9.6</v>
      </c>
    </row>
    <row r="25" spans="1:477" ht="17" hidden="1" x14ac:dyDescent="0.2">
      <c r="C25" s="30" t="s">
        <v>43</v>
      </c>
      <c r="G25" s="66"/>
      <c r="T25" s="10"/>
      <c r="U25" s="10"/>
      <c r="V25" s="10"/>
      <c r="AR25" s="4"/>
      <c r="AY25" s="51">
        <v>1000</v>
      </c>
      <c r="BU25" s="4"/>
      <c r="CB25" s="51">
        <v>1000</v>
      </c>
      <c r="CX25" s="4"/>
      <c r="DE25" s="51">
        <v>1000</v>
      </c>
      <c r="EC25" s="4"/>
      <c r="EJ25" s="51">
        <v>1000</v>
      </c>
      <c r="FE25" s="4"/>
      <c r="FL25" s="51">
        <v>1000</v>
      </c>
      <c r="GG25" s="4"/>
      <c r="GN25" s="51">
        <v>1000</v>
      </c>
      <c r="HI25" s="4"/>
      <c r="HP25" s="51">
        <v>1000</v>
      </c>
      <c r="IK25" s="4"/>
      <c r="IR25" s="51">
        <v>1000</v>
      </c>
      <c r="JM25" s="4"/>
      <c r="JT25" s="51">
        <v>1000</v>
      </c>
      <c r="KO25" s="4"/>
      <c r="KV25" s="51">
        <v>1000</v>
      </c>
      <c r="LQ25" s="4"/>
      <c r="LX25" s="51">
        <v>1000</v>
      </c>
      <c r="MS25" s="4"/>
      <c r="MZ25" s="51">
        <v>1000</v>
      </c>
      <c r="NU25" s="4"/>
      <c r="OB25" s="51">
        <v>1000</v>
      </c>
      <c r="OW25" s="4"/>
      <c r="PD25" s="51">
        <v>1000</v>
      </c>
      <c r="PY25" s="4"/>
      <c r="QF25" s="51">
        <v>1000</v>
      </c>
    </row>
    <row r="26" spans="1:477" ht="17" hidden="1" x14ac:dyDescent="0.2">
      <c r="A26" s="5"/>
      <c r="B26" s="5"/>
      <c r="C26" s="31" t="s">
        <v>55</v>
      </c>
      <c r="D26" s="20"/>
      <c r="G26" s="66"/>
      <c r="T26" s="10"/>
      <c r="U26" s="10"/>
      <c r="V26" s="10"/>
      <c r="AR26" s="4"/>
      <c r="AY26" s="43">
        <v>1000</v>
      </c>
      <c r="BU26" s="4"/>
      <c r="CB26" s="43">
        <v>1000</v>
      </c>
      <c r="CX26" s="4"/>
      <c r="DE26" s="43">
        <v>1000</v>
      </c>
      <c r="EC26" s="4"/>
      <c r="EJ26" s="43">
        <v>1000</v>
      </c>
      <c r="FE26" s="4"/>
      <c r="FL26" s="43">
        <v>1000</v>
      </c>
      <c r="GG26" s="4"/>
      <c r="GN26" s="43">
        <v>1000</v>
      </c>
      <c r="HI26" s="4"/>
      <c r="HP26" s="43">
        <v>1000</v>
      </c>
      <c r="IK26" s="4"/>
      <c r="IR26" s="43">
        <v>1000</v>
      </c>
      <c r="JM26" s="4"/>
      <c r="JT26" s="43">
        <v>1000</v>
      </c>
      <c r="KO26" s="4"/>
      <c r="KV26" s="43">
        <v>1000</v>
      </c>
      <c r="LQ26" s="4"/>
      <c r="LX26" s="43">
        <v>1000</v>
      </c>
      <c r="MS26" s="4"/>
      <c r="MZ26" s="43">
        <v>1000</v>
      </c>
      <c r="NU26" s="4"/>
      <c r="OB26" s="43">
        <v>1000</v>
      </c>
      <c r="OW26" s="4"/>
      <c r="PD26" s="43">
        <v>1000</v>
      </c>
      <c r="PY26" s="4"/>
      <c r="QF26" s="43">
        <v>1000</v>
      </c>
    </row>
    <row r="27" spans="1:477" ht="17" hidden="1" x14ac:dyDescent="0.2">
      <c r="A27" s="5"/>
      <c r="B27" s="5"/>
      <c r="C27" s="35" t="s">
        <v>62</v>
      </c>
      <c r="D27" s="20"/>
      <c r="G27" s="66"/>
      <c r="T27" s="10"/>
      <c r="U27" s="10"/>
      <c r="V27" s="10"/>
      <c r="AR27" s="4"/>
      <c r="AY27" s="62">
        <v>1000</v>
      </c>
      <c r="BU27" s="4"/>
      <c r="CB27" s="62">
        <v>1000</v>
      </c>
      <c r="CX27" s="4"/>
      <c r="DE27" s="62">
        <v>1000</v>
      </c>
      <c r="EC27" s="4"/>
      <c r="EJ27" s="62">
        <v>1000</v>
      </c>
      <c r="FE27" s="4"/>
      <c r="FL27" s="62">
        <v>1000</v>
      </c>
      <c r="GG27" s="4"/>
      <c r="GN27" s="62">
        <v>1000</v>
      </c>
      <c r="HI27" s="4"/>
      <c r="HP27" s="62">
        <v>1000</v>
      </c>
      <c r="IK27" s="4"/>
      <c r="IR27" s="62">
        <v>1000</v>
      </c>
      <c r="JM27" s="4"/>
      <c r="JT27" s="62">
        <v>1000</v>
      </c>
      <c r="KO27" s="4"/>
      <c r="KV27" s="62">
        <v>1000</v>
      </c>
      <c r="LQ27" s="4"/>
      <c r="LX27" s="62">
        <v>1000</v>
      </c>
      <c r="MS27" s="4"/>
      <c r="MZ27" s="62">
        <v>1000</v>
      </c>
      <c r="NU27" s="4"/>
      <c r="OB27" s="62">
        <v>1000</v>
      </c>
      <c r="OW27" s="4"/>
      <c r="PD27" s="62">
        <v>1000</v>
      </c>
      <c r="PY27" s="4"/>
      <c r="QF27" s="62">
        <v>1000</v>
      </c>
    </row>
    <row r="28" spans="1:477" ht="17" x14ac:dyDescent="0.2">
      <c r="A28" s="5"/>
      <c r="B28" s="5"/>
      <c r="C28" s="34" t="s">
        <v>41</v>
      </c>
      <c r="D28" s="20"/>
      <c r="G28" s="66"/>
      <c r="T28" s="10"/>
      <c r="U28" s="10"/>
      <c r="V28" s="10"/>
      <c r="AR28" s="4"/>
      <c r="AY28" s="63">
        <v>46.5</v>
      </c>
      <c r="BU28" s="4"/>
      <c r="CB28" s="63">
        <v>46.5</v>
      </c>
      <c r="CX28" s="4"/>
      <c r="DE28" s="63">
        <v>46.5</v>
      </c>
      <c r="EC28" s="4"/>
      <c r="EJ28" s="63">
        <v>46.5</v>
      </c>
      <c r="FE28" s="4"/>
      <c r="FL28" s="63">
        <v>46.5</v>
      </c>
      <c r="GG28" s="4"/>
      <c r="GN28" s="63">
        <v>46.5</v>
      </c>
      <c r="HI28" s="4"/>
      <c r="HP28" s="63">
        <v>46.5</v>
      </c>
      <c r="IK28" s="4"/>
      <c r="IR28" s="63">
        <v>46.5</v>
      </c>
      <c r="JM28" s="4"/>
      <c r="JT28" s="63">
        <v>46.5</v>
      </c>
      <c r="KO28" s="4"/>
      <c r="KV28" s="63">
        <v>46.5</v>
      </c>
      <c r="LQ28" s="4"/>
      <c r="LX28" s="63">
        <v>46.5</v>
      </c>
      <c r="MS28" s="4"/>
      <c r="MZ28" s="63">
        <v>46.5</v>
      </c>
      <c r="NU28" s="4"/>
      <c r="OB28" s="63">
        <v>46.5</v>
      </c>
      <c r="OW28" s="4"/>
      <c r="PD28" s="63">
        <v>46.5</v>
      </c>
      <c r="PY28" s="4"/>
      <c r="QF28" s="63">
        <v>46.5</v>
      </c>
    </row>
    <row r="29" spans="1:477" ht="17" hidden="1" x14ac:dyDescent="0.2">
      <c r="A29" s="5"/>
      <c r="B29" s="5"/>
      <c r="C29" s="24" t="s">
        <v>42</v>
      </c>
      <c r="D29" s="20"/>
      <c r="T29" s="10"/>
      <c r="U29" s="10"/>
      <c r="V29" s="10"/>
      <c r="AR29" s="4"/>
      <c r="AY29" s="46">
        <v>1000</v>
      </c>
      <c r="BU29" s="4"/>
      <c r="CB29" s="46">
        <v>1000</v>
      </c>
      <c r="CX29" s="4"/>
      <c r="DE29" s="46">
        <v>1000</v>
      </c>
      <c r="EC29" s="4"/>
      <c r="EJ29" s="46">
        <v>1000</v>
      </c>
      <c r="FE29" s="4"/>
      <c r="FL29" s="46">
        <v>1000</v>
      </c>
      <c r="GG29" s="4"/>
      <c r="GN29" s="46">
        <v>1000</v>
      </c>
      <c r="HI29" s="4"/>
      <c r="HP29" s="46">
        <v>1000</v>
      </c>
      <c r="IK29" s="4"/>
      <c r="IR29" s="46">
        <v>1000</v>
      </c>
      <c r="JM29" s="4"/>
      <c r="JT29" s="46">
        <v>1000</v>
      </c>
      <c r="KO29" s="4"/>
      <c r="KV29" s="46">
        <v>1000</v>
      </c>
      <c r="LQ29" s="4"/>
      <c r="LX29" s="46">
        <v>1000</v>
      </c>
      <c r="MS29" s="4"/>
      <c r="MZ29" s="46">
        <v>1000</v>
      </c>
      <c r="NU29" s="4"/>
      <c r="OB29" s="46">
        <v>1000</v>
      </c>
      <c r="OW29" s="4"/>
      <c r="PD29" s="46">
        <v>1000</v>
      </c>
      <c r="PY29" s="4"/>
      <c r="QF29" s="46">
        <v>1000</v>
      </c>
    </row>
    <row r="30" spans="1:477" ht="17" hidden="1" x14ac:dyDescent="0.2">
      <c r="A30" s="5"/>
      <c r="B30" s="5"/>
      <c r="C30" s="33" t="s">
        <v>54</v>
      </c>
      <c r="D30" s="20"/>
      <c r="T30" s="10"/>
      <c r="U30" s="10"/>
      <c r="V30" s="10"/>
      <c r="AR30" s="4"/>
      <c r="AY30" s="47">
        <v>1000</v>
      </c>
      <c r="BU30" s="4"/>
      <c r="CB30" s="47">
        <v>1000</v>
      </c>
      <c r="CX30" s="4"/>
      <c r="DE30" s="47">
        <v>1000</v>
      </c>
      <c r="EC30" s="4"/>
      <c r="EJ30" s="47">
        <v>1000</v>
      </c>
      <c r="FE30" s="4"/>
      <c r="FL30" s="47">
        <v>1000</v>
      </c>
      <c r="GG30" s="4"/>
      <c r="GN30" s="47">
        <v>1000</v>
      </c>
      <c r="HI30" s="4"/>
      <c r="HP30" s="47">
        <v>1000</v>
      </c>
      <c r="IK30" s="4"/>
      <c r="IR30" s="47">
        <v>1000</v>
      </c>
      <c r="JM30" s="4"/>
      <c r="JT30" s="47">
        <v>1000</v>
      </c>
      <c r="KO30" s="4"/>
      <c r="KV30" s="47">
        <v>1000</v>
      </c>
      <c r="LQ30" s="4"/>
      <c r="LX30" s="47">
        <v>1000</v>
      </c>
      <c r="MS30" s="4"/>
      <c r="MZ30" s="47">
        <v>1000</v>
      </c>
      <c r="NU30" s="4"/>
      <c r="OB30" s="47">
        <v>1000</v>
      </c>
      <c r="OW30" s="4"/>
      <c r="PD30" s="47">
        <v>1000</v>
      </c>
      <c r="PY30" s="4"/>
      <c r="QF30" s="47">
        <v>1000</v>
      </c>
    </row>
    <row r="31" spans="1:477" ht="17" hidden="1" x14ac:dyDescent="0.2">
      <c r="A31" s="5"/>
      <c r="B31" s="5"/>
      <c r="C31" s="25" t="s">
        <v>27</v>
      </c>
      <c r="D31" s="20"/>
      <c r="T31" s="10"/>
      <c r="U31" s="10"/>
      <c r="V31" s="10"/>
      <c r="AR31" s="4"/>
      <c r="AY31" s="48">
        <v>1000</v>
      </c>
      <c r="BU31" s="4"/>
      <c r="CB31" s="48">
        <v>1000</v>
      </c>
      <c r="CX31" s="4"/>
      <c r="DE31" s="48">
        <v>1000</v>
      </c>
      <c r="EC31" s="4"/>
      <c r="EJ31" s="48">
        <v>1000</v>
      </c>
      <c r="FE31" s="4"/>
      <c r="FL31" s="48">
        <v>1000</v>
      </c>
      <c r="GG31" s="4"/>
      <c r="GN31" s="48">
        <v>1000</v>
      </c>
      <c r="HI31" s="4"/>
      <c r="HP31" s="48">
        <v>1000</v>
      </c>
      <c r="IK31" s="4"/>
      <c r="IR31" s="48">
        <v>1000</v>
      </c>
      <c r="JM31" s="4"/>
      <c r="JT31" s="48">
        <v>1000</v>
      </c>
      <c r="KO31" s="4"/>
      <c r="KV31" s="48">
        <v>1000</v>
      </c>
      <c r="LQ31" s="4"/>
      <c r="LX31" s="48">
        <v>1000</v>
      </c>
      <c r="MS31" s="4"/>
      <c r="MZ31" s="48">
        <v>1000</v>
      </c>
      <c r="NU31" s="4"/>
      <c r="OB31" s="48">
        <v>1000</v>
      </c>
      <c r="OW31" s="4"/>
      <c r="PD31" s="48">
        <v>1000</v>
      </c>
      <c r="PY31" s="4"/>
      <c r="QF31" s="48">
        <v>1000</v>
      </c>
    </row>
    <row r="32" spans="1:477" x14ac:dyDescent="0.2">
      <c r="C32" s="29" t="s">
        <v>47</v>
      </c>
      <c r="D32" s="2"/>
    </row>
    <row r="33" spans="1:458" x14ac:dyDescent="0.2">
      <c r="A33" s="5"/>
      <c r="B33" s="5"/>
      <c r="C33" s="5"/>
      <c r="D33" s="20"/>
      <c r="G33" s="66"/>
      <c r="QH33" s="2"/>
      <c r="QI33" s="2"/>
      <c r="QJ33" s="2"/>
      <c r="QK33" s="2"/>
      <c r="QL33" s="2"/>
      <c r="QM33" s="2"/>
      <c r="QN33" s="2"/>
      <c r="QO33" s="2"/>
      <c r="QP33" s="2"/>
    </row>
    <row r="34" spans="1:458" x14ac:dyDescent="0.2">
      <c r="A34" s="5"/>
      <c r="B34" s="5"/>
      <c r="C34" s="5"/>
      <c r="D34" s="20"/>
      <c r="G34" s="66"/>
    </row>
    <row r="35" spans="1:458" x14ac:dyDescent="0.2">
      <c r="A35" s="5"/>
      <c r="B35" s="5"/>
      <c r="C35" s="5"/>
      <c r="D35" s="20"/>
    </row>
    <row r="36" spans="1:458" x14ac:dyDescent="0.2">
      <c r="A36" s="5"/>
      <c r="B36" s="5"/>
      <c r="C36" s="5"/>
      <c r="D36" s="5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1">
      <sortCondition descending="1" ref="H1:H2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21">
    <cfRule type="expression" dxfId="29" priority="7" stopIfTrue="1">
      <formula>IF($AQ4&lt;&gt;"",1,0)</formula>
    </cfRule>
  </conditionalFormatting>
  <conditionalFormatting sqref="AZ4:CB21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21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32:AV1048576 BY32:BY1048576 EG32:EG1048576 BY1:BY30 DB1:DB1048576 EG1:EG30 FI1:FI1048576 GK1:GK1048576 HM1:HM1048576 IO1:IO1048576 JQ1:JQ1048576 KS1:KS1048576 LU1:LU1048576 MW1:MW1048576 NY1:NY1048576 PA1:PA1048576 QC1:QC1048576 AV1:AV30">
    <cfRule type="cellIs" dxfId="16" priority="60354" operator="between">
      <formula>AY$31</formula>
      <formula>1000</formula>
    </cfRule>
    <cfRule type="cellIs" dxfId="15" priority="60355" operator="between">
      <formula>AY$30</formula>
      <formula>AY$31</formula>
    </cfRule>
    <cfRule type="cellIs" dxfId="14" priority="60356" operator="between">
      <formula>AY$29</formula>
      <formula>AY$30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1233" operator="between">
      <formula>AY$24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1278" operator="between">
      <formula>AY$28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1323" operator="between">
      <formula>AY$24</formula>
      <formula>AY$25</formula>
    </cfRule>
    <cfRule type="cellIs" dxfId="9" priority="141324" operator="between">
      <formula>AY$25</formula>
      <formula>AY$26</formula>
    </cfRule>
    <cfRule type="cellIs" dxfId="8" priority="141325" operator="between">
      <formula>AY$26</formula>
      <formula>AY$27</formula>
    </cfRule>
    <cfRule type="cellIs" dxfId="7" priority="141326" operator="between">
      <formula>AY$27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1503" operator="between">
      <formula>AY$28</formula>
      <formula>AY$29</formula>
    </cfRule>
    <cfRule type="cellIs" dxfId="5" priority="141504" operator="between">
      <formula>AY$29</formula>
      <formula>AY$30</formula>
    </cfRule>
    <cfRule type="cellIs" dxfId="4" priority="141505" operator="between">
      <formula>AY$30</formula>
      <formula>AY$31</formula>
    </cfRule>
    <cfRule type="cellIs" dxfId="3" priority="141506" operator="between">
      <formula>AY$31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1683" operator="between">
      <formula>AY$27</formula>
      <formula>1000</formula>
    </cfRule>
    <cfRule type="cellIs" dxfId="1" priority="141684" operator="between">
      <formula>AY$26</formula>
      <formula>AY$27</formula>
    </cfRule>
    <cfRule type="cellIs" dxfId="0" priority="141685" operator="between">
      <formula>AY$25</formula>
      <formula>AY$26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2024-01-15T21:48:53Z</dcterms:modified>
</cp:coreProperties>
</file>